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.diele\Downloads\"/>
    </mc:Choice>
  </mc:AlternateContent>
  <bookViews>
    <workbookView xWindow="0" yWindow="0" windowWidth="28800" windowHeight="12330" activeTab="2"/>
  </bookViews>
  <sheets>
    <sheet name="Client" sheetId="3" r:id="rId1"/>
    <sheet name="Fournisseur" sheetId="2" r:id="rId2"/>
    <sheet name="Tresorerie" sheetId="1" r:id="rId3"/>
  </sheets>
  <externalReferences>
    <externalReference r:id="rId4"/>
  </externalReferences>
  <definedNames>
    <definedName name="choix">Tresorerie!$AB$7:$AB$10</definedName>
    <definedName name="Proforma" localSheetId="1">[1]!PROFORM[#Data]</definedName>
    <definedName name="Proforma">[1]!PROFORM[#Data]</definedName>
    <definedName name="service" localSheetId="1">#REF!</definedName>
    <definedName name="service">#REF!</definedName>
    <definedName name="Tiers" localSheetId="0">[1]Tresorerie!$Z$6:$AA$164</definedName>
    <definedName name="Tiers" localSheetId="1">[1]Tresorerie!$Z$6:$AA$164</definedName>
    <definedName name="Tiers">Tresorerie!$Z$6:$AA$164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8" i="1" l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7" i="1"/>
  <c r="E305" i="3" l="1"/>
  <c r="D305" i="3"/>
  <c r="E304" i="3"/>
  <c r="D304" i="3"/>
  <c r="F304" i="3" s="1"/>
  <c r="E303" i="3"/>
  <c r="F303" i="3" s="1"/>
  <c r="D303" i="3"/>
  <c r="E302" i="3"/>
  <c r="D302" i="3"/>
  <c r="E301" i="3"/>
  <c r="D301" i="3"/>
  <c r="F300" i="3"/>
  <c r="E300" i="3"/>
  <c r="D300" i="3"/>
  <c r="E299" i="3"/>
  <c r="D299" i="3"/>
  <c r="E298" i="3"/>
  <c r="D298" i="3"/>
  <c r="E297" i="3"/>
  <c r="D297" i="3"/>
  <c r="F297" i="3" s="1"/>
  <c r="F296" i="3"/>
  <c r="E296" i="3"/>
  <c r="D296" i="3"/>
  <c r="E295" i="3"/>
  <c r="F295" i="3" s="1"/>
  <c r="D295" i="3"/>
  <c r="E294" i="3"/>
  <c r="D294" i="3"/>
  <c r="E293" i="3"/>
  <c r="D293" i="3"/>
  <c r="E292" i="3"/>
  <c r="D292" i="3"/>
  <c r="F292" i="3" s="1"/>
  <c r="E291" i="3"/>
  <c r="F291" i="3" s="1"/>
  <c r="D291" i="3"/>
  <c r="E290" i="3"/>
  <c r="D290" i="3"/>
  <c r="F290" i="3" s="1"/>
  <c r="E289" i="3"/>
  <c r="D289" i="3"/>
  <c r="E288" i="3"/>
  <c r="D288" i="3"/>
  <c r="F288" i="3" s="1"/>
  <c r="E287" i="3"/>
  <c r="F287" i="3" s="1"/>
  <c r="D287" i="3"/>
  <c r="E286" i="3"/>
  <c r="D286" i="3"/>
  <c r="E285" i="3"/>
  <c r="D285" i="3"/>
  <c r="F284" i="3"/>
  <c r="E284" i="3"/>
  <c r="D284" i="3"/>
  <c r="E283" i="3"/>
  <c r="D283" i="3"/>
  <c r="E282" i="3"/>
  <c r="D282" i="3"/>
  <c r="E281" i="3"/>
  <c r="D281" i="3"/>
  <c r="F281" i="3" s="1"/>
  <c r="F280" i="3"/>
  <c r="E280" i="3"/>
  <c r="D280" i="3"/>
  <c r="E279" i="3"/>
  <c r="F279" i="3" s="1"/>
  <c r="D279" i="3"/>
  <c r="E278" i="3"/>
  <c r="D278" i="3"/>
  <c r="E277" i="3"/>
  <c r="D277" i="3"/>
  <c r="E276" i="3"/>
  <c r="D276" i="3"/>
  <c r="F276" i="3" s="1"/>
  <c r="E275" i="3"/>
  <c r="F275" i="3" s="1"/>
  <c r="D275" i="3"/>
  <c r="E274" i="3"/>
  <c r="D274" i="3"/>
  <c r="F274" i="3" s="1"/>
  <c r="E273" i="3"/>
  <c r="D273" i="3"/>
  <c r="E272" i="3"/>
  <c r="D272" i="3"/>
  <c r="F272" i="3" s="1"/>
  <c r="E271" i="3"/>
  <c r="F271" i="3" s="1"/>
  <c r="D271" i="3"/>
  <c r="E270" i="3"/>
  <c r="D270" i="3"/>
  <c r="E269" i="3"/>
  <c r="D269" i="3"/>
  <c r="F268" i="3"/>
  <c r="E268" i="3"/>
  <c r="D268" i="3"/>
  <c r="E267" i="3"/>
  <c r="D267" i="3"/>
  <c r="F267" i="3" s="1"/>
  <c r="E266" i="3"/>
  <c r="D266" i="3"/>
  <c r="E265" i="3"/>
  <c r="D265" i="3"/>
  <c r="E264" i="3"/>
  <c r="D264" i="3"/>
  <c r="F264" i="3" s="1"/>
  <c r="E263" i="3"/>
  <c r="F263" i="3" s="1"/>
  <c r="D263" i="3"/>
  <c r="E262" i="3"/>
  <c r="D262" i="3"/>
  <c r="F262" i="3" s="1"/>
  <c r="E261" i="3"/>
  <c r="D261" i="3"/>
  <c r="E260" i="3"/>
  <c r="D260" i="3"/>
  <c r="F260" i="3" s="1"/>
  <c r="E259" i="3"/>
  <c r="D259" i="3"/>
  <c r="F259" i="3" s="1"/>
  <c r="E258" i="3"/>
  <c r="D258" i="3"/>
  <c r="E257" i="3"/>
  <c r="D257" i="3"/>
  <c r="F257" i="3" s="1"/>
  <c r="F256" i="3"/>
  <c r="E256" i="3"/>
  <c r="D256" i="3"/>
  <c r="E255" i="3"/>
  <c r="F255" i="3" s="1"/>
  <c r="D255" i="3"/>
  <c r="E254" i="3"/>
  <c r="D254" i="3"/>
  <c r="E253" i="3"/>
  <c r="D253" i="3"/>
  <c r="E252" i="3"/>
  <c r="D252" i="3"/>
  <c r="F252" i="3" s="1"/>
  <c r="F251" i="3"/>
  <c r="E251" i="3"/>
  <c r="D251" i="3"/>
  <c r="E250" i="3"/>
  <c r="D250" i="3"/>
  <c r="E249" i="3"/>
  <c r="D249" i="3"/>
  <c r="F248" i="3"/>
  <c r="E248" i="3"/>
  <c r="D248" i="3"/>
  <c r="E247" i="3"/>
  <c r="D247" i="3"/>
  <c r="E246" i="3"/>
  <c r="D246" i="3"/>
  <c r="E245" i="3"/>
  <c r="D245" i="3"/>
  <c r="F245" i="3" s="1"/>
  <c r="E244" i="3"/>
  <c r="D244" i="3"/>
  <c r="F244" i="3" s="1"/>
  <c r="F243" i="3"/>
  <c r="E243" i="3"/>
  <c r="D243" i="3"/>
  <c r="E242" i="3"/>
  <c r="D242" i="3"/>
  <c r="F242" i="3" s="1"/>
  <c r="E241" i="3"/>
  <c r="D241" i="3"/>
  <c r="E240" i="3"/>
  <c r="D240" i="3"/>
  <c r="F240" i="3" s="1"/>
  <c r="E239" i="3"/>
  <c r="F239" i="3" s="1"/>
  <c r="D239" i="3"/>
  <c r="E238" i="3"/>
  <c r="D238" i="3"/>
  <c r="E237" i="3"/>
  <c r="D237" i="3"/>
  <c r="F236" i="3"/>
  <c r="E236" i="3"/>
  <c r="D236" i="3"/>
  <c r="E235" i="3"/>
  <c r="D235" i="3"/>
  <c r="F235" i="3" s="1"/>
  <c r="E234" i="3"/>
  <c r="D234" i="3"/>
  <c r="E233" i="3"/>
  <c r="D233" i="3"/>
  <c r="E232" i="3"/>
  <c r="D232" i="3"/>
  <c r="F232" i="3" s="1"/>
  <c r="E231" i="3"/>
  <c r="F231" i="3" s="1"/>
  <c r="D231" i="3"/>
  <c r="E230" i="3"/>
  <c r="D230" i="3"/>
  <c r="E229" i="3"/>
  <c r="D229" i="3"/>
  <c r="E228" i="3"/>
  <c r="D228" i="3"/>
  <c r="F228" i="3" s="1"/>
  <c r="E227" i="3"/>
  <c r="D227" i="3"/>
  <c r="F227" i="3" s="1"/>
  <c r="E226" i="3"/>
  <c r="D226" i="3"/>
  <c r="E225" i="3"/>
  <c r="D225" i="3"/>
  <c r="F225" i="3" s="1"/>
  <c r="F224" i="3"/>
  <c r="E224" i="3"/>
  <c r="D224" i="3"/>
  <c r="E223" i="3"/>
  <c r="F223" i="3" s="1"/>
  <c r="D223" i="3"/>
  <c r="E222" i="3"/>
  <c r="D222" i="3"/>
  <c r="E221" i="3"/>
  <c r="D221" i="3"/>
  <c r="E220" i="3"/>
  <c r="D220" i="3"/>
  <c r="F220" i="3" s="1"/>
  <c r="E219" i="3"/>
  <c r="F219" i="3" s="1"/>
  <c r="D219" i="3"/>
  <c r="E218" i="3"/>
  <c r="D218" i="3"/>
  <c r="E217" i="3"/>
  <c r="D217" i="3"/>
  <c r="F216" i="3"/>
  <c r="E216" i="3"/>
  <c r="D216" i="3"/>
  <c r="E215" i="3"/>
  <c r="D215" i="3"/>
  <c r="E214" i="3"/>
  <c r="D214" i="3"/>
  <c r="E213" i="3"/>
  <c r="D213" i="3"/>
  <c r="F213" i="3" s="1"/>
  <c r="E212" i="3"/>
  <c r="F212" i="3" s="1"/>
  <c r="D212" i="3"/>
  <c r="F211" i="3"/>
  <c r="E211" i="3"/>
  <c r="D211" i="3"/>
  <c r="E210" i="3"/>
  <c r="D210" i="3"/>
  <c r="F210" i="3" s="1"/>
  <c r="E209" i="3"/>
  <c r="D209" i="3"/>
  <c r="E208" i="3"/>
  <c r="D208" i="3"/>
  <c r="F208" i="3" s="1"/>
  <c r="E207" i="3"/>
  <c r="F207" i="3" s="1"/>
  <c r="D207" i="3"/>
  <c r="E206" i="3"/>
  <c r="D206" i="3"/>
  <c r="E205" i="3"/>
  <c r="D205" i="3"/>
  <c r="F204" i="3"/>
  <c r="E204" i="3"/>
  <c r="D204" i="3"/>
  <c r="E203" i="3"/>
  <c r="D203" i="3"/>
  <c r="F203" i="3" s="1"/>
  <c r="E202" i="3"/>
  <c r="D202" i="3"/>
  <c r="E201" i="3"/>
  <c r="D201" i="3"/>
  <c r="E200" i="3"/>
  <c r="D200" i="3"/>
  <c r="F200" i="3" s="1"/>
  <c r="E199" i="3"/>
  <c r="F199" i="3" s="1"/>
  <c r="D199" i="3"/>
  <c r="E198" i="3"/>
  <c r="D198" i="3"/>
  <c r="E197" i="3"/>
  <c r="D197" i="3"/>
  <c r="E196" i="3"/>
  <c r="D196" i="3"/>
  <c r="F196" i="3" s="1"/>
  <c r="E195" i="3"/>
  <c r="D195" i="3"/>
  <c r="F195" i="3" s="1"/>
  <c r="E194" i="3"/>
  <c r="D194" i="3"/>
  <c r="E193" i="3"/>
  <c r="D193" i="3"/>
  <c r="F193" i="3" s="1"/>
  <c r="F192" i="3"/>
  <c r="E192" i="3"/>
  <c r="D192" i="3"/>
  <c r="E191" i="3"/>
  <c r="F191" i="3" s="1"/>
  <c r="D191" i="3"/>
  <c r="E190" i="3"/>
  <c r="D190" i="3"/>
  <c r="E189" i="3"/>
  <c r="D189" i="3"/>
  <c r="E188" i="3"/>
  <c r="D188" i="3"/>
  <c r="F188" i="3" s="1"/>
  <c r="E187" i="3"/>
  <c r="F187" i="3" s="1"/>
  <c r="D187" i="3"/>
  <c r="E186" i="3"/>
  <c r="D186" i="3"/>
  <c r="E185" i="3"/>
  <c r="D185" i="3"/>
  <c r="F184" i="3"/>
  <c r="E184" i="3"/>
  <c r="D184" i="3"/>
  <c r="E183" i="3"/>
  <c r="D183" i="3"/>
  <c r="E182" i="3"/>
  <c r="D182" i="3"/>
  <c r="E181" i="3"/>
  <c r="D181" i="3"/>
  <c r="F181" i="3" s="1"/>
  <c r="E180" i="3"/>
  <c r="F180" i="3" s="1"/>
  <c r="D180" i="3"/>
  <c r="F179" i="3"/>
  <c r="E179" i="3"/>
  <c r="D179" i="3"/>
  <c r="E178" i="3"/>
  <c r="D178" i="3"/>
  <c r="F178" i="3" s="1"/>
  <c r="E177" i="3"/>
  <c r="D177" i="3"/>
  <c r="E176" i="3"/>
  <c r="D176" i="3"/>
  <c r="F176" i="3" s="1"/>
  <c r="E175" i="3"/>
  <c r="F175" i="3" s="1"/>
  <c r="D175" i="3"/>
  <c r="E174" i="3"/>
  <c r="D174" i="3"/>
  <c r="E173" i="3"/>
  <c r="D173" i="3"/>
  <c r="F172" i="3"/>
  <c r="E172" i="3"/>
  <c r="D172" i="3"/>
  <c r="E171" i="3"/>
  <c r="D171" i="3"/>
  <c r="F171" i="3" s="1"/>
  <c r="E170" i="3"/>
  <c r="D170" i="3"/>
  <c r="E169" i="3"/>
  <c r="D169" i="3"/>
  <c r="E168" i="3"/>
  <c r="D168" i="3"/>
  <c r="F168" i="3" s="1"/>
  <c r="E167" i="3"/>
  <c r="F167" i="3" s="1"/>
  <c r="D167" i="3"/>
  <c r="E166" i="3"/>
  <c r="D166" i="3"/>
  <c r="E165" i="3"/>
  <c r="D165" i="3"/>
  <c r="E164" i="3"/>
  <c r="D164" i="3"/>
  <c r="F164" i="3" s="1"/>
  <c r="E163" i="3"/>
  <c r="D163" i="3"/>
  <c r="F163" i="3" s="1"/>
  <c r="E162" i="3"/>
  <c r="D162" i="3"/>
  <c r="E161" i="3"/>
  <c r="D161" i="3"/>
  <c r="F161" i="3" s="1"/>
  <c r="F160" i="3"/>
  <c r="E160" i="3"/>
  <c r="D160" i="3"/>
  <c r="E159" i="3"/>
  <c r="F159" i="3" s="1"/>
  <c r="D159" i="3"/>
  <c r="E158" i="3"/>
  <c r="D158" i="3"/>
  <c r="E157" i="3"/>
  <c r="D157" i="3"/>
  <c r="E156" i="3"/>
  <c r="D156" i="3"/>
  <c r="F156" i="3" s="1"/>
  <c r="E155" i="3"/>
  <c r="F155" i="3" s="1"/>
  <c r="D155" i="3"/>
  <c r="E154" i="3"/>
  <c r="D154" i="3"/>
  <c r="E153" i="3"/>
  <c r="D153" i="3"/>
  <c r="F152" i="3"/>
  <c r="E152" i="3"/>
  <c r="D152" i="3"/>
  <c r="E151" i="3"/>
  <c r="D151" i="3"/>
  <c r="E150" i="3"/>
  <c r="D150" i="3"/>
  <c r="E149" i="3"/>
  <c r="D149" i="3"/>
  <c r="F149" i="3" s="1"/>
  <c r="E148" i="3"/>
  <c r="D148" i="3"/>
  <c r="F148" i="3" s="1"/>
  <c r="F147" i="3"/>
  <c r="E147" i="3"/>
  <c r="D147" i="3"/>
  <c r="E146" i="3"/>
  <c r="D146" i="3"/>
  <c r="F146" i="3" s="1"/>
  <c r="E145" i="3"/>
  <c r="D145" i="3"/>
  <c r="E144" i="3"/>
  <c r="F144" i="3" s="1"/>
  <c r="D144" i="3"/>
  <c r="E143" i="3"/>
  <c r="D143" i="3"/>
  <c r="E142" i="3"/>
  <c r="D142" i="3"/>
  <c r="E141" i="3"/>
  <c r="D141" i="3"/>
  <c r="F141" i="3" s="1"/>
  <c r="F140" i="3"/>
  <c r="E140" i="3"/>
  <c r="D140" i="3"/>
  <c r="E139" i="3"/>
  <c r="F139" i="3" s="1"/>
  <c r="D139" i="3"/>
  <c r="E138" i="3"/>
  <c r="D138" i="3"/>
  <c r="F138" i="3" s="1"/>
  <c r="E137" i="3"/>
  <c r="D137" i="3"/>
  <c r="E136" i="3"/>
  <c r="D136" i="3"/>
  <c r="F136" i="3" s="1"/>
  <c r="E135" i="3"/>
  <c r="F135" i="3" s="1"/>
  <c r="D135" i="3"/>
  <c r="E134" i="3"/>
  <c r="D134" i="3"/>
  <c r="E133" i="3"/>
  <c r="D133" i="3"/>
  <c r="E132" i="3"/>
  <c r="F132" i="3" s="1"/>
  <c r="D132" i="3"/>
  <c r="E131" i="3"/>
  <c r="D131" i="3"/>
  <c r="F131" i="3" s="1"/>
  <c r="E130" i="3"/>
  <c r="D130" i="3"/>
  <c r="E129" i="3"/>
  <c r="D129" i="3"/>
  <c r="F129" i="3" s="1"/>
  <c r="E128" i="3"/>
  <c r="D128" i="3"/>
  <c r="F128" i="3" s="1"/>
  <c r="E127" i="3"/>
  <c r="F127" i="3" s="1"/>
  <c r="D127" i="3"/>
  <c r="E126" i="3"/>
  <c r="D126" i="3"/>
  <c r="E125" i="3"/>
  <c r="D125" i="3"/>
  <c r="E124" i="3"/>
  <c r="D124" i="3"/>
  <c r="F124" i="3" s="1"/>
  <c r="E123" i="3"/>
  <c r="D123" i="3"/>
  <c r="F123" i="3" s="1"/>
  <c r="E122" i="3"/>
  <c r="D122" i="3"/>
  <c r="E121" i="3"/>
  <c r="D121" i="3"/>
  <c r="F121" i="3" s="1"/>
  <c r="F120" i="3"/>
  <c r="E120" i="3"/>
  <c r="D120" i="3"/>
  <c r="E119" i="3"/>
  <c r="D119" i="3"/>
  <c r="E118" i="3"/>
  <c r="D118" i="3"/>
  <c r="E117" i="3"/>
  <c r="D117" i="3"/>
  <c r="F117" i="3" s="1"/>
  <c r="E116" i="3"/>
  <c r="D116" i="3"/>
  <c r="F116" i="3" s="1"/>
  <c r="F115" i="3"/>
  <c r="E115" i="3"/>
  <c r="D115" i="3"/>
  <c r="E114" i="3"/>
  <c r="D114" i="3"/>
  <c r="F114" i="3" s="1"/>
  <c r="E113" i="3"/>
  <c r="D113" i="3"/>
  <c r="E112" i="3"/>
  <c r="F112" i="3" s="1"/>
  <c r="D112" i="3"/>
  <c r="E111" i="3"/>
  <c r="D111" i="3"/>
  <c r="E110" i="3"/>
  <c r="D110" i="3"/>
  <c r="E109" i="3"/>
  <c r="D109" i="3"/>
  <c r="F109" i="3" s="1"/>
  <c r="F108" i="3"/>
  <c r="E108" i="3"/>
  <c r="D108" i="3"/>
  <c r="E107" i="3"/>
  <c r="F107" i="3" s="1"/>
  <c r="D107" i="3"/>
  <c r="E106" i="3"/>
  <c r="D106" i="3"/>
  <c r="F106" i="3" s="1"/>
  <c r="E105" i="3"/>
  <c r="D105" i="3"/>
  <c r="E104" i="3"/>
  <c r="D104" i="3"/>
  <c r="F104" i="3" s="1"/>
  <c r="E103" i="3"/>
  <c r="F103" i="3" s="1"/>
  <c r="D103" i="3"/>
  <c r="E102" i="3"/>
  <c r="D102" i="3"/>
  <c r="E101" i="3"/>
  <c r="D101" i="3"/>
  <c r="E100" i="3"/>
  <c r="F100" i="3" s="1"/>
  <c r="D100" i="3"/>
  <c r="E99" i="3"/>
  <c r="D99" i="3"/>
  <c r="F99" i="3" s="1"/>
  <c r="E98" i="3"/>
  <c r="D98" i="3"/>
  <c r="E97" i="3"/>
  <c r="D97" i="3"/>
  <c r="F97" i="3" s="1"/>
  <c r="E96" i="3"/>
  <c r="D96" i="3"/>
  <c r="F96" i="3" s="1"/>
  <c r="E95" i="3"/>
  <c r="F95" i="3" s="1"/>
  <c r="D95" i="3"/>
  <c r="E94" i="3"/>
  <c r="D94" i="3"/>
  <c r="E93" i="3"/>
  <c r="D93" i="3"/>
  <c r="E92" i="3"/>
  <c r="D92" i="3"/>
  <c r="F92" i="3" s="1"/>
  <c r="E91" i="3"/>
  <c r="D91" i="3"/>
  <c r="F91" i="3" s="1"/>
  <c r="E90" i="3"/>
  <c r="D90" i="3"/>
  <c r="E89" i="3"/>
  <c r="D89" i="3"/>
  <c r="F89" i="3" s="1"/>
  <c r="F88" i="3"/>
  <c r="E88" i="3"/>
  <c r="D88" i="3"/>
  <c r="E87" i="3"/>
  <c r="D87" i="3"/>
  <c r="E86" i="3"/>
  <c r="D86" i="3"/>
  <c r="E85" i="3"/>
  <c r="D85" i="3"/>
  <c r="F85" i="3" s="1"/>
  <c r="E84" i="3"/>
  <c r="D84" i="3"/>
  <c r="F84" i="3" s="1"/>
  <c r="F83" i="3"/>
  <c r="E83" i="3"/>
  <c r="D83" i="3"/>
  <c r="E82" i="3"/>
  <c r="D82" i="3"/>
  <c r="F82" i="3" s="1"/>
  <c r="E81" i="3"/>
  <c r="D81" i="3"/>
  <c r="E80" i="3"/>
  <c r="F80" i="3" s="1"/>
  <c r="D80" i="3"/>
  <c r="E79" i="3"/>
  <c r="D79" i="3"/>
  <c r="E78" i="3"/>
  <c r="D78" i="3"/>
  <c r="E77" i="3"/>
  <c r="D77" i="3"/>
  <c r="F77" i="3" s="1"/>
  <c r="F76" i="3"/>
  <c r="E76" i="3"/>
  <c r="D76" i="3"/>
  <c r="E75" i="3"/>
  <c r="F75" i="3" s="1"/>
  <c r="D75" i="3"/>
  <c r="E74" i="3"/>
  <c r="D74" i="3"/>
  <c r="F74" i="3" s="1"/>
  <c r="E73" i="3"/>
  <c r="D73" i="3"/>
  <c r="E72" i="3"/>
  <c r="D72" i="3"/>
  <c r="F72" i="3" s="1"/>
  <c r="E71" i="3"/>
  <c r="F71" i="3" s="1"/>
  <c r="D71" i="3"/>
  <c r="E70" i="3"/>
  <c r="D70" i="3"/>
  <c r="E69" i="3"/>
  <c r="D69" i="3"/>
  <c r="E68" i="3"/>
  <c r="F68" i="3" s="1"/>
  <c r="D68" i="3"/>
  <c r="E67" i="3"/>
  <c r="D67" i="3"/>
  <c r="F67" i="3" s="1"/>
  <c r="E66" i="3"/>
  <c r="D66" i="3"/>
  <c r="E65" i="3"/>
  <c r="D65" i="3"/>
  <c r="F65" i="3" s="1"/>
  <c r="E64" i="3"/>
  <c r="D64" i="3"/>
  <c r="F64" i="3" s="1"/>
  <c r="E63" i="3"/>
  <c r="F63" i="3" s="1"/>
  <c r="D63" i="3"/>
  <c r="E62" i="3"/>
  <c r="D62" i="3"/>
  <c r="E61" i="3"/>
  <c r="D61" i="3"/>
  <c r="E60" i="3"/>
  <c r="D60" i="3"/>
  <c r="F60" i="3" s="1"/>
  <c r="E59" i="3"/>
  <c r="D59" i="3"/>
  <c r="F59" i="3" s="1"/>
  <c r="E58" i="3"/>
  <c r="D58" i="3"/>
  <c r="E57" i="3"/>
  <c r="D57" i="3"/>
  <c r="F57" i="3" s="1"/>
  <c r="F56" i="3"/>
  <c r="E56" i="3"/>
  <c r="D56" i="3"/>
  <c r="E55" i="3"/>
  <c r="D55" i="3"/>
  <c r="E54" i="3"/>
  <c r="D54" i="3"/>
  <c r="E53" i="3"/>
  <c r="D53" i="3"/>
  <c r="F53" i="3" s="1"/>
  <c r="E52" i="3"/>
  <c r="D52" i="3"/>
  <c r="F52" i="3" s="1"/>
  <c r="F51" i="3"/>
  <c r="E51" i="3"/>
  <c r="D51" i="3"/>
  <c r="E50" i="3"/>
  <c r="D50" i="3"/>
  <c r="F50" i="3" s="1"/>
  <c r="E49" i="3"/>
  <c r="D49" i="3"/>
  <c r="E48" i="3"/>
  <c r="F48" i="3" s="1"/>
  <c r="D48" i="3"/>
  <c r="E47" i="3"/>
  <c r="D47" i="3"/>
  <c r="E46" i="3"/>
  <c r="D46" i="3"/>
  <c r="E45" i="3"/>
  <c r="D45" i="3"/>
  <c r="F45" i="3" s="1"/>
  <c r="F44" i="3"/>
  <c r="E44" i="3"/>
  <c r="D44" i="3"/>
  <c r="E43" i="3"/>
  <c r="F43" i="3" s="1"/>
  <c r="D43" i="3"/>
  <c r="E42" i="3"/>
  <c r="D42" i="3"/>
  <c r="F42" i="3" s="1"/>
  <c r="E41" i="3"/>
  <c r="D41" i="3"/>
  <c r="E40" i="3"/>
  <c r="D40" i="3"/>
  <c r="F40" i="3" s="1"/>
  <c r="E39" i="3"/>
  <c r="F39" i="3" s="1"/>
  <c r="D39" i="3"/>
  <c r="E38" i="3"/>
  <c r="D38" i="3"/>
  <c r="E37" i="3"/>
  <c r="D37" i="3"/>
  <c r="E36" i="3"/>
  <c r="F36" i="3" s="1"/>
  <c r="D36" i="3"/>
  <c r="E35" i="3"/>
  <c r="D35" i="3"/>
  <c r="F35" i="3" s="1"/>
  <c r="E34" i="3"/>
  <c r="D34" i="3"/>
  <c r="E33" i="3"/>
  <c r="D33" i="3"/>
  <c r="F33" i="3" s="1"/>
  <c r="E32" i="3"/>
  <c r="D32" i="3"/>
  <c r="F32" i="3" s="1"/>
  <c r="E31" i="3"/>
  <c r="F31" i="3" s="1"/>
  <c r="D31" i="3"/>
  <c r="E30" i="3"/>
  <c r="D30" i="3"/>
  <c r="E29" i="3"/>
  <c r="D29" i="3"/>
  <c r="E28" i="3"/>
  <c r="D28" i="3"/>
  <c r="F28" i="3" s="1"/>
  <c r="E27" i="3"/>
  <c r="D27" i="3"/>
  <c r="F27" i="3" s="1"/>
  <c r="E26" i="3"/>
  <c r="D26" i="3"/>
  <c r="E25" i="3"/>
  <c r="D25" i="3"/>
  <c r="F25" i="3" s="1"/>
  <c r="F24" i="3"/>
  <c r="E24" i="3"/>
  <c r="D24" i="3"/>
  <c r="E23" i="3"/>
  <c r="D23" i="3"/>
  <c r="E22" i="3"/>
  <c r="D22" i="3"/>
  <c r="E21" i="3"/>
  <c r="D21" i="3"/>
  <c r="F21" i="3" s="1"/>
  <c r="E20" i="3"/>
  <c r="D20" i="3"/>
  <c r="F20" i="3" s="1"/>
  <c r="F19" i="3"/>
  <c r="E19" i="3"/>
  <c r="D19" i="3"/>
  <c r="E18" i="3"/>
  <c r="D18" i="3"/>
  <c r="F18" i="3" s="1"/>
  <c r="E17" i="3"/>
  <c r="D17" i="3"/>
  <c r="E16" i="3"/>
  <c r="F16" i="3" s="1"/>
  <c r="D16" i="3"/>
  <c r="E15" i="3"/>
  <c r="D15" i="3"/>
  <c r="E14" i="3"/>
  <c r="D14" i="3"/>
  <c r="E13" i="3"/>
  <c r="D13" i="3"/>
  <c r="F13" i="3" s="1"/>
  <c r="F12" i="3"/>
  <c r="E12" i="3"/>
  <c r="D12" i="3"/>
  <c r="E11" i="3"/>
  <c r="F11" i="3" s="1"/>
  <c r="D11" i="3"/>
  <c r="E10" i="3"/>
  <c r="D10" i="3"/>
  <c r="F10" i="3" s="1"/>
  <c r="E9" i="3"/>
  <c r="D9" i="3"/>
  <c r="E8" i="3"/>
  <c r="D8" i="3"/>
  <c r="F8" i="3" s="1"/>
  <c r="E7" i="3"/>
  <c r="F7" i="3" s="1"/>
  <c r="D7" i="3"/>
  <c r="E6" i="3"/>
  <c r="D6" i="3"/>
  <c r="D105" i="2"/>
  <c r="C105" i="2"/>
  <c r="E105" i="2" s="1"/>
  <c r="D104" i="2"/>
  <c r="E104" i="2" s="1"/>
  <c r="C104" i="2"/>
  <c r="D103" i="2"/>
  <c r="C103" i="2"/>
  <c r="D102" i="2"/>
  <c r="C102" i="2"/>
  <c r="D101" i="2"/>
  <c r="C101" i="2"/>
  <c r="E101" i="2" s="1"/>
  <c r="E100" i="2"/>
  <c r="D100" i="2"/>
  <c r="C100" i="2"/>
  <c r="D99" i="2"/>
  <c r="C99" i="2"/>
  <c r="D98" i="2"/>
  <c r="C98" i="2"/>
  <c r="E98" i="2" s="1"/>
  <c r="D97" i="2"/>
  <c r="C97" i="2"/>
  <c r="E97" i="2" s="1"/>
  <c r="D96" i="2"/>
  <c r="C96" i="2"/>
  <c r="E96" i="2" s="1"/>
  <c r="D95" i="2"/>
  <c r="E95" i="2" s="1"/>
  <c r="C95" i="2"/>
  <c r="D94" i="2"/>
  <c r="C94" i="2"/>
  <c r="E94" i="2" s="1"/>
  <c r="D93" i="2"/>
  <c r="C93" i="2"/>
  <c r="D92" i="2"/>
  <c r="C92" i="2"/>
  <c r="E92" i="2" s="1"/>
  <c r="D91" i="2"/>
  <c r="C91" i="2"/>
  <c r="D90" i="2"/>
  <c r="C90" i="2"/>
  <c r="E90" i="2" s="1"/>
  <c r="D89" i="2"/>
  <c r="C89" i="2"/>
  <c r="E89" i="2" s="1"/>
  <c r="D88" i="2"/>
  <c r="E88" i="2" s="1"/>
  <c r="C88" i="2"/>
  <c r="D87" i="2"/>
  <c r="C87" i="2"/>
  <c r="D86" i="2"/>
  <c r="C86" i="2"/>
  <c r="D85" i="2"/>
  <c r="C85" i="2"/>
  <c r="E85" i="2" s="1"/>
  <c r="E84" i="2"/>
  <c r="D84" i="2"/>
  <c r="C84" i="2"/>
  <c r="D83" i="2"/>
  <c r="C83" i="2"/>
  <c r="D82" i="2"/>
  <c r="C82" i="2"/>
  <c r="E82" i="2" s="1"/>
  <c r="D81" i="2"/>
  <c r="C81" i="2"/>
  <c r="E81" i="2" s="1"/>
  <c r="D80" i="2"/>
  <c r="C80" i="2"/>
  <c r="E80" i="2" s="1"/>
  <c r="D79" i="2"/>
  <c r="E79" i="2" s="1"/>
  <c r="C79" i="2"/>
  <c r="D78" i="2"/>
  <c r="C78" i="2"/>
  <c r="E78" i="2" s="1"/>
  <c r="D77" i="2"/>
  <c r="C77" i="2"/>
  <c r="D76" i="2"/>
  <c r="C76" i="2"/>
  <c r="E76" i="2" s="1"/>
  <c r="D75" i="2"/>
  <c r="C75" i="2"/>
  <c r="D74" i="2"/>
  <c r="C74" i="2"/>
  <c r="E74" i="2" s="1"/>
  <c r="D73" i="2"/>
  <c r="C73" i="2"/>
  <c r="E73" i="2" s="1"/>
  <c r="D72" i="2"/>
  <c r="E72" i="2" s="1"/>
  <c r="C72" i="2"/>
  <c r="D71" i="2"/>
  <c r="C71" i="2"/>
  <c r="D70" i="2"/>
  <c r="C70" i="2"/>
  <c r="D69" i="2"/>
  <c r="C69" i="2"/>
  <c r="E69" i="2" s="1"/>
  <c r="E68" i="2"/>
  <c r="D68" i="2"/>
  <c r="C68" i="2"/>
  <c r="D67" i="2"/>
  <c r="C67" i="2"/>
  <c r="D66" i="2"/>
  <c r="C66" i="2"/>
  <c r="E66" i="2" s="1"/>
  <c r="D65" i="2"/>
  <c r="C65" i="2"/>
  <c r="E65" i="2" s="1"/>
  <c r="D64" i="2"/>
  <c r="C64" i="2"/>
  <c r="E64" i="2" s="1"/>
  <c r="D63" i="2"/>
  <c r="E63" i="2" s="1"/>
  <c r="C63" i="2"/>
  <c r="D62" i="2"/>
  <c r="C62" i="2"/>
  <c r="E62" i="2" s="1"/>
  <c r="D61" i="2"/>
  <c r="C61" i="2"/>
  <c r="D60" i="2"/>
  <c r="C60" i="2"/>
  <c r="E60" i="2" s="1"/>
  <c r="D59" i="2"/>
  <c r="C59" i="2"/>
  <c r="D58" i="2"/>
  <c r="C58" i="2"/>
  <c r="E58" i="2" s="1"/>
  <c r="D57" i="2"/>
  <c r="C57" i="2"/>
  <c r="E57" i="2" s="1"/>
  <c r="D56" i="2"/>
  <c r="E56" i="2" s="1"/>
  <c r="C56" i="2"/>
  <c r="D55" i="2"/>
  <c r="C55" i="2"/>
  <c r="D54" i="2"/>
  <c r="C54" i="2"/>
  <c r="D53" i="2"/>
  <c r="C53" i="2"/>
  <c r="E53" i="2" s="1"/>
  <c r="E52" i="2"/>
  <c r="D52" i="2"/>
  <c r="C52" i="2"/>
  <c r="D51" i="2"/>
  <c r="C51" i="2"/>
  <c r="D50" i="2"/>
  <c r="C50" i="2"/>
  <c r="E50" i="2" s="1"/>
  <c r="D49" i="2"/>
  <c r="C49" i="2"/>
  <c r="E49" i="2" s="1"/>
  <c r="D48" i="2"/>
  <c r="C48" i="2"/>
  <c r="E48" i="2" s="1"/>
  <c r="D47" i="2"/>
  <c r="E47" i="2" s="1"/>
  <c r="C47" i="2"/>
  <c r="D46" i="2"/>
  <c r="C46" i="2"/>
  <c r="E46" i="2" s="1"/>
  <c r="D45" i="2"/>
  <c r="C45" i="2"/>
  <c r="D44" i="2"/>
  <c r="C44" i="2"/>
  <c r="E44" i="2" s="1"/>
  <c r="D43" i="2"/>
  <c r="C43" i="2"/>
  <c r="D42" i="2"/>
  <c r="C42" i="2"/>
  <c r="E42" i="2" s="1"/>
  <c r="D41" i="2"/>
  <c r="C41" i="2"/>
  <c r="E41" i="2" s="1"/>
  <c r="D40" i="2"/>
  <c r="E40" i="2" s="1"/>
  <c r="C40" i="2"/>
  <c r="D39" i="2"/>
  <c r="C39" i="2"/>
  <c r="D38" i="2"/>
  <c r="C38" i="2"/>
  <c r="D37" i="2"/>
  <c r="C37" i="2"/>
  <c r="E37" i="2" s="1"/>
  <c r="E36" i="2"/>
  <c r="D36" i="2"/>
  <c r="C36" i="2"/>
  <c r="D35" i="2"/>
  <c r="C35" i="2"/>
  <c r="D34" i="2"/>
  <c r="C34" i="2"/>
  <c r="E34" i="2" s="1"/>
  <c r="D33" i="2"/>
  <c r="C33" i="2"/>
  <c r="E33" i="2" s="1"/>
  <c r="D32" i="2"/>
  <c r="C32" i="2"/>
  <c r="E32" i="2" s="1"/>
  <c r="D31" i="2"/>
  <c r="E31" i="2" s="1"/>
  <c r="C31" i="2"/>
  <c r="D30" i="2"/>
  <c r="C30" i="2"/>
  <c r="E30" i="2" s="1"/>
  <c r="D29" i="2"/>
  <c r="C29" i="2"/>
  <c r="D28" i="2"/>
  <c r="C28" i="2"/>
  <c r="E28" i="2" s="1"/>
  <c r="D27" i="2"/>
  <c r="C27" i="2"/>
  <c r="D26" i="2"/>
  <c r="C26" i="2"/>
  <c r="E26" i="2" s="1"/>
  <c r="D25" i="2"/>
  <c r="C25" i="2"/>
  <c r="E25" i="2" s="1"/>
  <c r="D24" i="2"/>
  <c r="E24" i="2" s="1"/>
  <c r="C24" i="2"/>
  <c r="D23" i="2"/>
  <c r="C23" i="2"/>
  <c r="D22" i="2"/>
  <c r="C22" i="2"/>
  <c r="D21" i="2"/>
  <c r="C21" i="2"/>
  <c r="E21" i="2" s="1"/>
  <c r="E20" i="2"/>
  <c r="D20" i="2"/>
  <c r="C20" i="2"/>
  <c r="D19" i="2"/>
  <c r="C19" i="2"/>
  <c r="D18" i="2"/>
  <c r="C18" i="2"/>
  <c r="E18" i="2" s="1"/>
  <c r="D17" i="2"/>
  <c r="C17" i="2"/>
  <c r="E17" i="2" s="1"/>
  <c r="D16" i="2"/>
  <c r="C16" i="2"/>
  <c r="E16" i="2" s="1"/>
  <c r="D15" i="2"/>
  <c r="E15" i="2" s="1"/>
  <c r="C15" i="2"/>
  <c r="D14" i="2"/>
  <c r="C14" i="2"/>
  <c r="E14" i="2" s="1"/>
  <c r="D13" i="2"/>
  <c r="C13" i="2"/>
  <c r="D12" i="2"/>
  <c r="C12" i="2"/>
  <c r="E12" i="2" s="1"/>
  <c r="D11" i="2"/>
  <c r="C11" i="2"/>
  <c r="D10" i="2"/>
  <c r="C10" i="2"/>
  <c r="E10" i="2" s="1"/>
  <c r="E9" i="2"/>
  <c r="D8" i="2"/>
  <c r="C8" i="2"/>
  <c r="E8" i="2" s="1"/>
  <c r="D7" i="2"/>
  <c r="C7" i="2"/>
  <c r="D6" i="2"/>
  <c r="C6" i="2"/>
  <c r="E6" i="2" s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AB164" i="1"/>
  <c r="H164" i="1"/>
  <c r="H163" i="1"/>
  <c r="AB162" i="1"/>
  <c r="AB163" i="1"/>
  <c r="H162" i="1"/>
  <c r="H161" i="1"/>
  <c r="AB160" i="1"/>
  <c r="AB161" i="1"/>
  <c r="H160" i="1"/>
  <c r="H159" i="1"/>
  <c r="AB158" i="1"/>
  <c r="AB159" i="1"/>
  <c r="H158" i="1"/>
  <c r="H157" i="1"/>
  <c r="AB156" i="1"/>
  <c r="AB157" i="1"/>
  <c r="H156" i="1"/>
  <c r="H155" i="1"/>
  <c r="AB154" i="1"/>
  <c r="AB155" i="1"/>
  <c r="H154" i="1"/>
  <c r="H153" i="1"/>
  <c r="AB152" i="1"/>
  <c r="AB153" i="1"/>
  <c r="H152" i="1"/>
  <c r="H151" i="1"/>
  <c r="AB150" i="1"/>
  <c r="AB151" i="1"/>
  <c r="H150" i="1"/>
  <c r="H149" i="1"/>
  <c r="AB148" i="1"/>
  <c r="AB149" i="1"/>
  <c r="H148" i="1"/>
  <c r="H147" i="1"/>
  <c r="AB146" i="1"/>
  <c r="AB147" i="1"/>
  <c r="H146" i="1"/>
  <c r="H145" i="1"/>
  <c r="AB144" i="1"/>
  <c r="AB145" i="1"/>
  <c r="H144" i="1"/>
  <c r="H143" i="1"/>
  <c r="AB142" i="1"/>
  <c r="AB143" i="1"/>
  <c r="H142" i="1"/>
  <c r="H141" i="1"/>
  <c r="AB140" i="1"/>
  <c r="AB141" i="1"/>
  <c r="H140" i="1"/>
  <c r="H139" i="1"/>
  <c r="AB138" i="1"/>
  <c r="AB139" i="1"/>
  <c r="H138" i="1"/>
  <c r="H137" i="1"/>
  <c r="AB136" i="1"/>
  <c r="AB137" i="1"/>
  <c r="H136" i="1"/>
  <c r="H135" i="1"/>
  <c r="AB134" i="1"/>
  <c r="AB135" i="1"/>
  <c r="H134" i="1"/>
  <c r="H133" i="1"/>
  <c r="AB132" i="1"/>
  <c r="AB133" i="1"/>
  <c r="H132" i="1"/>
  <c r="H131" i="1"/>
  <c r="AB130" i="1"/>
  <c r="AB131" i="1"/>
  <c r="H130" i="1"/>
  <c r="H129" i="1"/>
  <c r="AB128" i="1"/>
  <c r="AB129" i="1"/>
  <c r="H128" i="1"/>
  <c r="H127" i="1"/>
  <c r="AB126" i="1"/>
  <c r="AB127" i="1"/>
  <c r="H126" i="1"/>
  <c r="H125" i="1"/>
  <c r="AB124" i="1"/>
  <c r="AB125" i="1"/>
  <c r="H124" i="1"/>
  <c r="H123" i="1"/>
  <c r="AB122" i="1"/>
  <c r="AB123" i="1"/>
  <c r="H122" i="1"/>
  <c r="H121" i="1"/>
  <c r="AB120" i="1"/>
  <c r="AB121" i="1"/>
  <c r="H120" i="1"/>
  <c r="H119" i="1"/>
  <c r="AB118" i="1"/>
  <c r="AB119" i="1"/>
  <c r="H118" i="1"/>
  <c r="H117" i="1"/>
  <c r="AB116" i="1"/>
  <c r="AB117" i="1"/>
  <c r="H116" i="1"/>
  <c r="H115" i="1"/>
  <c r="AB114" i="1"/>
  <c r="AB115" i="1"/>
  <c r="H114" i="1"/>
  <c r="H113" i="1"/>
  <c r="AB112" i="1"/>
  <c r="AB113" i="1"/>
  <c r="H112" i="1"/>
  <c r="H111" i="1"/>
  <c r="AB110" i="1"/>
  <c r="AB111" i="1"/>
  <c r="H110" i="1"/>
  <c r="H109" i="1"/>
  <c r="AB108" i="1"/>
  <c r="AB109" i="1"/>
  <c r="H108" i="1"/>
  <c r="H107" i="1"/>
  <c r="AB106" i="1"/>
  <c r="AB107" i="1"/>
  <c r="H106" i="1"/>
  <c r="H105" i="1"/>
  <c r="AB104" i="1"/>
  <c r="AB105" i="1"/>
  <c r="H104" i="1"/>
  <c r="H103" i="1"/>
  <c r="AB102" i="1"/>
  <c r="AB103" i="1"/>
  <c r="H102" i="1"/>
  <c r="H101" i="1"/>
  <c r="AB100" i="1"/>
  <c r="AB101" i="1"/>
  <c r="H100" i="1"/>
  <c r="H99" i="1"/>
  <c r="AB98" i="1"/>
  <c r="AB99" i="1"/>
  <c r="H98" i="1"/>
  <c r="H97" i="1"/>
  <c r="AB96" i="1"/>
  <c r="AB97" i="1"/>
  <c r="H96" i="1"/>
  <c r="H95" i="1"/>
  <c r="AB94" i="1"/>
  <c r="AB95" i="1"/>
  <c r="H94" i="1"/>
  <c r="H93" i="1"/>
  <c r="AB92" i="1"/>
  <c r="AB93" i="1"/>
  <c r="H92" i="1"/>
  <c r="H91" i="1"/>
  <c r="AB90" i="1"/>
  <c r="AB91" i="1"/>
  <c r="H90" i="1"/>
  <c r="H89" i="1"/>
  <c r="AB88" i="1"/>
  <c r="AB89" i="1"/>
  <c r="H88" i="1"/>
  <c r="H87" i="1"/>
  <c r="AB86" i="1"/>
  <c r="AB87" i="1"/>
  <c r="H86" i="1"/>
  <c r="H85" i="1"/>
  <c r="AB84" i="1"/>
  <c r="AB85" i="1"/>
  <c r="H84" i="1"/>
  <c r="H83" i="1"/>
  <c r="AB82" i="1"/>
  <c r="AB83" i="1"/>
  <c r="H82" i="1"/>
  <c r="H81" i="1"/>
  <c r="AB80" i="1"/>
  <c r="AB81" i="1"/>
  <c r="H80" i="1"/>
  <c r="H79" i="1"/>
  <c r="AB78" i="1"/>
  <c r="AB79" i="1"/>
  <c r="H78" i="1"/>
  <c r="H77" i="1"/>
  <c r="AB76" i="1"/>
  <c r="AB77" i="1"/>
  <c r="H76" i="1"/>
  <c r="H75" i="1"/>
  <c r="AB74" i="1"/>
  <c r="AB75" i="1"/>
  <c r="H74" i="1"/>
  <c r="H73" i="1"/>
  <c r="AB72" i="1"/>
  <c r="AB73" i="1"/>
  <c r="H72" i="1"/>
  <c r="H71" i="1"/>
  <c r="AB70" i="1"/>
  <c r="AB71" i="1"/>
  <c r="H70" i="1"/>
  <c r="H69" i="1"/>
  <c r="AB68" i="1"/>
  <c r="AB69" i="1"/>
  <c r="H68" i="1"/>
  <c r="H67" i="1"/>
  <c r="AB66" i="1"/>
  <c r="AB67" i="1"/>
  <c r="H66" i="1"/>
  <c r="H65" i="1"/>
  <c r="AB64" i="1"/>
  <c r="AB65" i="1"/>
  <c r="H64" i="1"/>
  <c r="H63" i="1"/>
  <c r="AB62" i="1"/>
  <c r="AB63" i="1"/>
  <c r="H62" i="1"/>
  <c r="H61" i="1"/>
  <c r="AB60" i="1"/>
  <c r="AB61" i="1"/>
  <c r="H60" i="1"/>
  <c r="H59" i="1"/>
  <c r="AB58" i="1"/>
  <c r="AB59" i="1"/>
  <c r="H58" i="1"/>
  <c r="H57" i="1"/>
  <c r="AB56" i="1"/>
  <c r="AB57" i="1"/>
  <c r="H56" i="1"/>
  <c r="H55" i="1"/>
  <c r="AB54" i="1"/>
  <c r="AB55" i="1"/>
  <c r="H54" i="1"/>
  <c r="H53" i="1"/>
  <c r="AB52" i="1"/>
  <c r="AB53" i="1"/>
  <c r="H52" i="1"/>
  <c r="H51" i="1"/>
  <c r="AB50" i="1"/>
  <c r="AB51" i="1"/>
  <c r="H50" i="1"/>
  <c r="H49" i="1"/>
  <c r="AB48" i="1"/>
  <c r="AB49" i="1"/>
  <c r="H48" i="1"/>
  <c r="H47" i="1"/>
  <c r="AB46" i="1"/>
  <c r="AB47" i="1"/>
  <c r="H46" i="1"/>
  <c r="H45" i="1"/>
  <c r="AB44" i="1"/>
  <c r="AB45" i="1"/>
  <c r="H44" i="1"/>
  <c r="H43" i="1"/>
  <c r="AB42" i="1"/>
  <c r="AB43" i="1"/>
  <c r="H42" i="1"/>
  <c r="H41" i="1"/>
  <c r="AB40" i="1"/>
  <c r="AB41" i="1"/>
  <c r="H40" i="1"/>
  <c r="H39" i="1"/>
  <c r="AB38" i="1"/>
  <c r="AB39" i="1"/>
  <c r="H38" i="1"/>
  <c r="H37" i="1"/>
  <c r="AB36" i="1"/>
  <c r="AB37" i="1"/>
  <c r="H36" i="1"/>
  <c r="H35" i="1"/>
  <c r="AB34" i="1"/>
  <c r="AB35" i="1"/>
  <c r="H34" i="1"/>
  <c r="H33" i="1"/>
  <c r="AB32" i="1"/>
  <c r="AB33" i="1"/>
  <c r="H32" i="1"/>
  <c r="H31" i="1"/>
  <c r="AB30" i="1"/>
  <c r="AB31" i="1"/>
  <c r="H30" i="1"/>
  <c r="H29" i="1"/>
  <c r="AB28" i="1"/>
  <c r="AB29" i="1"/>
  <c r="H28" i="1"/>
  <c r="H27" i="1"/>
  <c r="AB26" i="1"/>
  <c r="AB27" i="1"/>
  <c r="H26" i="1"/>
  <c r="H25" i="1"/>
  <c r="AB24" i="1"/>
  <c r="AB25" i="1"/>
  <c r="H24" i="1"/>
  <c r="H23" i="1"/>
  <c r="AB22" i="1"/>
  <c r="AB23" i="1"/>
  <c r="H22" i="1"/>
  <c r="H21" i="1"/>
  <c r="AB20" i="1"/>
  <c r="AB21" i="1"/>
  <c r="H20" i="1"/>
  <c r="H19" i="1"/>
  <c r="AB18" i="1"/>
  <c r="AB19" i="1"/>
  <c r="H18" i="1"/>
  <c r="H17" i="1"/>
  <c r="AB16" i="1"/>
  <c r="AB17" i="1"/>
  <c r="H16" i="1"/>
  <c r="H15" i="1"/>
  <c r="AB14" i="1"/>
  <c r="AB15" i="1"/>
  <c r="H14" i="1"/>
  <c r="H13" i="1"/>
  <c r="AB12" i="1"/>
  <c r="AB13" i="1"/>
  <c r="H12" i="1"/>
  <c r="H11" i="1"/>
  <c r="AB10" i="1"/>
  <c r="AB11" i="1"/>
  <c r="H10" i="1"/>
  <c r="H9" i="1"/>
  <c r="AB9" i="1"/>
  <c r="H8" i="1"/>
  <c r="AB7" i="1"/>
  <c r="AB8" i="1"/>
  <c r="H7" i="1"/>
  <c r="G7" i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F3" i="1"/>
  <c r="E3" i="1"/>
  <c r="G3" i="1" s="1"/>
  <c r="F2" i="1"/>
  <c r="F4" i="1" s="1"/>
  <c r="E2" i="1"/>
  <c r="E4" i="1" s="1"/>
  <c r="E35" i="2" l="1"/>
  <c r="E51" i="2"/>
  <c r="F23" i="3"/>
  <c r="F55" i="3"/>
  <c r="F87" i="3"/>
  <c r="F119" i="3"/>
  <c r="F151" i="3"/>
  <c r="F153" i="3"/>
  <c r="F170" i="3"/>
  <c r="F173" i="3"/>
  <c r="F183" i="3"/>
  <c r="F185" i="3"/>
  <c r="F202" i="3"/>
  <c r="F205" i="3"/>
  <c r="F215" i="3"/>
  <c r="F217" i="3"/>
  <c r="F234" i="3"/>
  <c r="F237" i="3"/>
  <c r="F247" i="3"/>
  <c r="F249" i="3"/>
  <c r="F254" i="3"/>
  <c r="F266" i="3"/>
  <c r="F269" i="3"/>
  <c r="F278" i="3"/>
  <c r="F283" i="3"/>
  <c r="F285" i="3"/>
  <c r="F294" i="3"/>
  <c r="F299" i="3"/>
  <c r="F301" i="3"/>
  <c r="E23" i="2"/>
  <c r="E39" i="2"/>
  <c r="E55" i="2"/>
  <c r="E71" i="2"/>
  <c r="E87" i="2"/>
  <c r="E103" i="2"/>
  <c r="F15" i="3"/>
  <c r="F17" i="3"/>
  <c r="F34" i="3"/>
  <c r="F37" i="3"/>
  <c r="F47" i="3"/>
  <c r="F49" i="3"/>
  <c r="F66" i="3"/>
  <c r="F69" i="3"/>
  <c r="F79" i="3"/>
  <c r="F81" i="3"/>
  <c r="F98" i="3"/>
  <c r="F101" i="3"/>
  <c r="F111" i="3"/>
  <c r="F113" i="3"/>
  <c r="F130" i="3"/>
  <c r="F133" i="3"/>
  <c r="F143" i="3"/>
  <c r="F145" i="3"/>
  <c r="F162" i="3"/>
  <c r="F165" i="3"/>
  <c r="F177" i="3"/>
  <c r="F194" i="3"/>
  <c r="F197" i="3"/>
  <c r="F209" i="3"/>
  <c r="F226" i="3"/>
  <c r="F229" i="3"/>
  <c r="F241" i="3"/>
  <c r="F246" i="3"/>
  <c r="F258" i="3"/>
  <c r="F261" i="3"/>
  <c r="F273" i="3"/>
  <c r="F282" i="3"/>
  <c r="F289" i="3"/>
  <c r="F298" i="3"/>
  <c r="F305" i="3"/>
  <c r="E19" i="2"/>
  <c r="E67" i="2"/>
  <c r="E83" i="2"/>
  <c r="E99" i="2"/>
  <c r="E7" i="2"/>
  <c r="E11" i="2"/>
  <c r="E13" i="2"/>
  <c r="E22" i="2"/>
  <c r="E27" i="2"/>
  <c r="E29" i="2"/>
  <c r="E38" i="2"/>
  <c r="E43" i="2"/>
  <c r="E45" i="2"/>
  <c r="E54" i="2"/>
  <c r="E59" i="2"/>
  <c r="E61" i="2"/>
  <c r="E70" i="2"/>
  <c r="E75" i="2"/>
  <c r="E77" i="2"/>
  <c r="E86" i="2"/>
  <c r="E91" i="2"/>
  <c r="E93" i="2"/>
  <c r="E102" i="2"/>
  <c r="F9" i="3"/>
  <c r="F26" i="3"/>
  <c r="F29" i="3"/>
  <c r="F41" i="3"/>
  <c r="F58" i="3"/>
  <c r="F61" i="3"/>
  <c r="F73" i="3"/>
  <c r="F90" i="3"/>
  <c r="F93" i="3"/>
  <c r="F105" i="3"/>
  <c r="F122" i="3"/>
  <c r="F125" i="3"/>
  <c r="F137" i="3"/>
  <c r="F154" i="3"/>
  <c r="F157" i="3"/>
  <c r="F169" i="3"/>
  <c r="F186" i="3"/>
  <c r="F189" i="3"/>
  <c r="F201" i="3"/>
  <c r="F218" i="3"/>
  <c r="F221" i="3"/>
  <c r="F233" i="3"/>
  <c r="F238" i="3"/>
  <c r="F250" i="3"/>
  <c r="F253" i="3"/>
  <c r="F265" i="3"/>
  <c r="F270" i="3"/>
  <c r="F277" i="3"/>
  <c r="F286" i="3"/>
  <c r="F293" i="3"/>
  <c r="F302" i="3"/>
  <c r="F6" i="3"/>
  <c r="F14" i="3"/>
  <c r="F22" i="3"/>
  <c r="F30" i="3"/>
  <c r="F38" i="3"/>
  <c r="F46" i="3"/>
  <c r="F54" i="3"/>
  <c r="F62" i="3"/>
  <c r="F70" i="3"/>
  <c r="F78" i="3"/>
  <c r="F86" i="3"/>
  <c r="F94" i="3"/>
  <c r="F102" i="3"/>
  <c r="F110" i="3"/>
  <c r="F118" i="3"/>
  <c r="F126" i="3"/>
  <c r="F134" i="3"/>
  <c r="F142" i="3"/>
  <c r="F150" i="3"/>
  <c r="F158" i="3"/>
  <c r="F166" i="3"/>
  <c r="F174" i="3"/>
  <c r="F182" i="3"/>
  <c r="F190" i="3"/>
  <c r="F198" i="3"/>
  <c r="F206" i="3"/>
  <c r="F214" i="3"/>
  <c r="F222" i="3"/>
  <c r="F230" i="3"/>
  <c r="G2" i="1"/>
  <c r="G4" i="1" s="1"/>
</calcChain>
</file>

<file path=xl/sharedStrings.xml><?xml version="1.0" encoding="utf-8"?>
<sst xmlns="http://schemas.openxmlformats.org/spreadsheetml/2006/main" count="480" uniqueCount="459">
  <si>
    <t>Caisse</t>
  </si>
  <si>
    <t>OK</t>
  </si>
  <si>
    <t>Bank</t>
  </si>
  <si>
    <t>NO</t>
  </si>
  <si>
    <t>TRESORERIE</t>
  </si>
  <si>
    <t>Total</t>
  </si>
  <si>
    <t>Date</t>
  </si>
  <si>
    <t>Tiers</t>
  </si>
  <si>
    <t xml:space="preserve">Description </t>
  </si>
  <si>
    <t>Fond</t>
  </si>
  <si>
    <t>Entrée</t>
  </si>
  <si>
    <t>Sortie</t>
  </si>
  <si>
    <t>Solde</t>
  </si>
  <si>
    <t>Periode</t>
  </si>
  <si>
    <t>N°dossier vente</t>
  </si>
  <si>
    <t>N° dossier achat</t>
  </si>
  <si>
    <t>Pointage</t>
  </si>
  <si>
    <t>Fournisseurs</t>
  </si>
  <si>
    <t>Clients</t>
  </si>
  <si>
    <t>LISTE</t>
  </si>
  <si>
    <t>Nom du fournisseur</t>
  </si>
  <si>
    <t>N°fournisseur</t>
  </si>
  <si>
    <t>Achat</t>
  </si>
  <si>
    <t>Règlement</t>
  </si>
  <si>
    <t>Adresse</t>
  </si>
  <si>
    <t>Ville</t>
  </si>
  <si>
    <t>Pays</t>
  </si>
  <si>
    <t>NIU</t>
  </si>
  <si>
    <t>RCCM</t>
  </si>
  <si>
    <t>Capital</t>
  </si>
  <si>
    <t>E-mail</t>
  </si>
  <si>
    <t>Telephone</t>
  </si>
  <si>
    <t>Nom du Responsable</t>
  </si>
  <si>
    <t>Contact responsable</t>
  </si>
  <si>
    <t>Delai de paiement</t>
  </si>
  <si>
    <t>COCOPAIN</t>
  </si>
  <si>
    <t>NF/CRC/001</t>
  </si>
  <si>
    <t>Entrée du port</t>
  </si>
  <si>
    <t>P/Noire</t>
  </si>
  <si>
    <t>Congo</t>
  </si>
  <si>
    <t>M2010110000555666</t>
  </si>
  <si>
    <t>CRIDAC</t>
  </si>
  <si>
    <t>NF/CRC/002</t>
  </si>
  <si>
    <t>LAMAR</t>
  </si>
  <si>
    <t>NF/CRC/003</t>
  </si>
  <si>
    <t>NF/CRC/004</t>
  </si>
  <si>
    <t>NF/CRC/005</t>
  </si>
  <si>
    <t>NF/CRC/006</t>
  </si>
  <si>
    <t>NF/CRC/007</t>
  </si>
  <si>
    <t>NF/CRC/008</t>
  </si>
  <si>
    <t>NF/CRC/009</t>
  </si>
  <si>
    <t>NF/CRC/010</t>
  </si>
  <si>
    <t>NF/CRC/011</t>
  </si>
  <si>
    <t>NF/CRC/012</t>
  </si>
  <si>
    <t>NF/CRC/013</t>
  </si>
  <si>
    <t>NF/CRC/014</t>
  </si>
  <si>
    <t>NF/CRC/015</t>
  </si>
  <si>
    <t>NF/CRC/016</t>
  </si>
  <si>
    <t>NF/CRC/017</t>
  </si>
  <si>
    <t>NF/CRC/018</t>
  </si>
  <si>
    <t>NF/CRC/019</t>
  </si>
  <si>
    <t>NF/CRC/020</t>
  </si>
  <si>
    <t>NF/CRC/021</t>
  </si>
  <si>
    <t>NF/CRC/022</t>
  </si>
  <si>
    <t>NF/CRC/023</t>
  </si>
  <si>
    <t>NF/CRC/024</t>
  </si>
  <si>
    <t>NF/CRC/025</t>
  </si>
  <si>
    <t>NF/CRC/026</t>
  </si>
  <si>
    <t>NF/CRC/027</t>
  </si>
  <si>
    <t>NF/CRC/028</t>
  </si>
  <si>
    <t>NF/CRC/029</t>
  </si>
  <si>
    <t>NF/CRC/030</t>
  </si>
  <si>
    <t>NF/CRC/031</t>
  </si>
  <si>
    <t>NF/CRC/032</t>
  </si>
  <si>
    <t>NF/CRC/033</t>
  </si>
  <si>
    <t>NF/CRC/034</t>
  </si>
  <si>
    <t>NF/CRC/035</t>
  </si>
  <si>
    <t>NF/CRC/036</t>
  </si>
  <si>
    <t>NF/CRC/037</t>
  </si>
  <si>
    <t>NF/CRC/038</t>
  </si>
  <si>
    <t>NF/CRC/039</t>
  </si>
  <si>
    <t>NF/CRC/040</t>
  </si>
  <si>
    <t>NF/CRC/041</t>
  </si>
  <si>
    <t>NF/CRC/042</t>
  </si>
  <si>
    <t>NF/CRC/043</t>
  </si>
  <si>
    <t>NF/CRC/044</t>
  </si>
  <si>
    <t>NF/CRC/045</t>
  </si>
  <si>
    <t>NF/CRC/046</t>
  </si>
  <si>
    <t>NF/CRC/047</t>
  </si>
  <si>
    <t>NF/CRC/048</t>
  </si>
  <si>
    <t>NF/CRC/049</t>
  </si>
  <si>
    <t>NF/CRC/050</t>
  </si>
  <si>
    <t>NF/CRC/051</t>
  </si>
  <si>
    <t>NF/CRC/052</t>
  </si>
  <si>
    <t>NF/CRC/053</t>
  </si>
  <si>
    <t>NF/CRC/054</t>
  </si>
  <si>
    <t>NF/CRC/055</t>
  </si>
  <si>
    <t>NF/CRC/056</t>
  </si>
  <si>
    <t>NF/CRC/057</t>
  </si>
  <si>
    <t>NF/CRC/058</t>
  </si>
  <si>
    <t>NF/CRC/059</t>
  </si>
  <si>
    <t>NF/CRC/060</t>
  </si>
  <si>
    <t>NF/CRC/061</t>
  </si>
  <si>
    <t>NF/CRC/062</t>
  </si>
  <si>
    <t>NF/CRC/063</t>
  </si>
  <si>
    <t>NF/CRC/064</t>
  </si>
  <si>
    <t>NF/CRC/065</t>
  </si>
  <si>
    <t>NF/CRC/066</t>
  </si>
  <si>
    <t>NF/CRC/067</t>
  </si>
  <si>
    <t>NF/CRC/068</t>
  </si>
  <si>
    <t>NF/CRC/069</t>
  </si>
  <si>
    <t>NF/CRC/070</t>
  </si>
  <si>
    <t>NF/CRC/071</t>
  </si>
  <si>
    <t>NF/CRC/072</t>
  </si>
  <si>
    <t>NF/CRC/073</t>
  </si>
  <si>
    <t>NF/CRC/074</t>
  </si>
  <si>
    <t>NF/CRC/075</t>
  </si>
  <si>
    <t>NF/CRC/076</t>
  </si>
  <si>
    <t>NF/CRC/077</t>
  </si>
  <si>
    <t>NF/CRC/078</t>
  </si>
  <si>
    <t>NF/CRC/079</t>
  </si>
  <si>
    <t>NF/CRC/080</t>
  </si>
  <si>
    <t>NF/CRC/081</t>
  </si>
  <si>
    <t>NF/CRC/082</t>
  </si>
  <si>
    <t>NF/CRC/083</t>
  </si>
  <si>
    <t>NF/CRC/084</t>
  </si>
  <si>
    <t>NF/CRC/085</t>
  </si>
  <si>
    <t>NF/CRC/086</t>
  </si>
  <si>
    <t>NF/CRC/087</t>
  </si>
  <si>
    <t>NF/CRC/088</t>
  </si>
  <si>
    <t>NF/CRC/089</t>
  </si>
  <si>
    <t>NF/CRC/090</t>
  </si>
  <si>
    <t>NF/CRC/091</t>
  </si>
  <si>
    <t>NF/CRC/092</t>
  </si>
  <si>
    <t>NF/CRC/093</t>
  </si>
  <si>
    <t>NF/CRC/094</t>
  </si>
  <si>
    <t>NF/CRC/095</t>
  </si>
  <si>
    <t>NF/CRC/096</t>
  </si>
  <si>
    <t>NF/CRC/097</t>
  </si>
  <si>
    <t>NF/CRC/098</t>
  </si>
  <si>
    <t>NF/CRC/099</t>
  </si>
  <si>
    <t>NF/CRC/100</t>
  </si>
  <si>
    <t>Client</t>
  </si>
  <si>
    <t>Profesionnel</t>
  </si>
  <si>
    <t>Particulier</t>
  </si>
  <si>
    <t>Nom du client</t>
  </si>
  <si>
    <t>N°client</t>
  </si>
  <si>
    <t>Type</t>
  </si>
  <si>
    <t xml:space="preserve">Facturation </t>
  </si>
  <si>
    <t xml:space="preserve">Reglement </t>
  </si>
  <si>
    <t xml:space="preserve">Solde </t>
  </si>
  <si>
    <t>BABA</t>
  </si>
  <si>
    <t>NC/CRC/001</t>
  </si>
  <si>
    <t>La base</t>
  </si>
  <si>
    <t>Lizzy</t>
  </si>
  <si>
    <t>NC/CRC/002</t>
  </si>
  <si>
    <t>OCH</t>
  </si>
  <si>
    <t>B/ville</t>
  </si>
  <si>
    <t>COCO</t>
  </si>
  <si>
    <t>NC/CRC/003</t>
  </si>
  <si>
    <t>ZIZOU</t>
  </si>
  <si>
    <t>NC/CRC/004</t>
  </si>
  <si>
    <t>NC/CRC/005</t>
  </si>
  <si>
    <t>NC/CRC/006</t>
  </si>
  <si>
    <t>NC/CRC/007</t>
  </si>
  <si>
    <t>NC/CRC/008</t>
  </si>
  <si>
    <t>NC/CRC/009</t>
  </si>
  <si>
    <t>NC/CRC/010</t>
  </si>
  <si>
    <t>NC/CRC/011</t>
  </si>
  <si>
    <t>NC/CRC/012</t>
  </si>
  <si>
    <t>NC/CRC/013</t>
  </si>
  <si>
    <t>NC/CRC/014</t>
  </si>
  <si>
    <t>NC/CRC/015</t>
  </si>
  <si>
    <t>NC/CRC/016</t>
  </si>
  <si>
    <t>NC/CRC/017</t>
  </si>
  <si>
    <t>NC/CRC/018</t>
  </si>
  <si>
    <t>NC/CRC/019</t>
  </si>
  <si>
    <t>NC/CRC/020</t>
  </si>
  <si>
    <t>NC/CRC/021</t>
  </si>
  <si>
    <t>NC/CRC/022</t>
  </si>
  <si>
    <t>NC/CRC/023</t>
  </si>
  <si>
    <t>NC/CRC/024</t>
  </si>
  <si>
    <t>NC/CRC/025</t>
  </si>
  <si>
    <t>NC/CRC/026</t>
  </si>
  <si>
    <t>NC/CRC/027</t>
  </si>
  <si>
    <t>NC/CRC/028</t>
  </si>
  <si>
    <t>NC/CRC/029</t>
  </si>
  <si>
    <t>NC/CRC/030</t>
  </si>
  <si>
    <t>NC/CRC/031</t>
  </si>
  <si>
    <t>NC/CRC/032</t>
  </si>
  <si>
    <t>NC/CRC/033</t>
  </si>
  <si>
    <t>NC/CRC/034</t>
  </si>
  <si>
    <t>NC/CRC/035</t>
  </si>
  <si>
    <t>NC/CRC/036</t>
  </si>
  <si>
    <t>NC/CRC/037</t>
  </si>
  <si>
    <t>NC/CRC/038</t>
  </si>
  <si>
    <t>NC/CRC/039</t>
  </si>
  <si>
    <t>NC/CRC/040</t>
  </si>
  <si>
    <t>NC/CRC/041</t>
  </si>
  <si>
    <t>NC/CRC/042</t>
  </si>
  <si>
    <t>NC/CRC/043</t>
  </si>
  <si>
    <t>NC/CRC/044</t>
  </si>
  <si>
    <t>NC/CRC/045</t>
  </si>
  <si>
    <t>NC/CRC/046</t>
  </si>
  <si>
    <t>NC/CRC/047</t>
  </si>
  <si>
    <t>NC/CRC/048</t>
  </si>
  <si>
    <t>NC/CRC/049</t>
  </si>
  <si>
    <t>NC/CRC/050</t>
  </si>
  <si>
    <t>NC/CRC/051</t>
  </si>
  <si>
    <t>NC/CRC/052</t>
  </si>
  <si>
    <t>NC/CRC/053</t>
  </si>
  <si>
    <t>NC/CRC/054</t>
  </si>
  <si>
    <t>NC/CRC/055</t>
  </si>
  <si>
    <t>NC/CRC/056</t>
  </si>
  <si>
    <t>NC/CRC/057</t>
  </si>
  <si>
    <t>NC/CRC/058</t>
  </si>
  <si>
    <t>NC/CRC/059</t>
  </si>
  <si>
    <t>NC/CRC/060</t>
  </si>
  <si>
    <t>NC/CRC/061</t>
  </si>
  <si>
    <t>NC/CRC/062</t>
  </si>
  <si>
    <t>NC/CRC/063</t>
  </si>
  <si>
    <t>NC/CRC/064</t>
  </si>
  <si>
    <t>NC/CRC/065</t>
  </si>
  <si>
    <t>NC/CRC/066</t>
  </si>
  <si>
    <t>NC/CRC/067</t>
  </si>
  <si>
    <t>NC/CRC/068</t>
  </si>
  <si>
    <t>NC/CRC/069</t>
  </si>
  <si>
    <t>NC/CRC/070</t>
  </si>
  <si>
    <t>NC/CRC/071</t>
  </si>
  <si>
    <t>NC/CRC/072</t>
  </si>
  <si>
    <t>NC/CRC/073</t>
  </si>
  <si>
    <t>NC/CRC/074</t>
  </si>
  <si>
    <t>NC/CRC/075</t>
  </si>
  <si>
    <t>NC/CRC/076</t>
  </si>
  <si>
    <t>NC/CRC/077</t>
  </si>
  <si>
    <t>NC/CRC/078</t>
  </si>
  <si>
    <t>NC/CRC/079</t>
  </si>
  <si>
    <t>NC/CRC/080</t>
  </si>
  <si>
    <t>NC/CRC/081</t>
  </si>
  <si>
    <t>NC/CRC/082</t>
  </si>
  <si>
    <t>NC/CRC/083</t>
  </si>
  <si>
    <t>NC/CRC/084</t>
  </si>
  <si>
    <t>NC/CRC/085</t>
  </si>
  <si>
    <t>NC/CRC/086</t>
  </si>
  <si>
    <t>NC/CRC/087</t>
  </si>
  <si>
    <t>NC/CRC/088</t>
  </si>
  <si>
    <t>NC/CRC/089</t>
  </si>
  <si>
    <t>NC/CRC/090</t>
  </si>
  <si>
    <t>NC/CRC/091</t>
  </si>
  <si>
    <t>NC/CRC/092</t>
  </si>
  <si>
    <t>NC/CRC/093</t>
  </si>
  <si>
    <t>NC/CRC/094</t>
  </si>
  <si>
    <t>NC/CRC/095</t>
  </si>
  <si>
    <t>NC/CRC/096</t>
  </si>
  <si>
    <t>NC/CRC/097</t>
  </si>
  <si>
    <t>NC/CRC/098</t>
  </si>
  <si>
    <t>NC/CRC/099</t>
  </si>
  <si>
    <t>NC/CRC/100</t>
  </si>
  <si>
    <t>NC/CRC/101</t>
  </si>
  <si>
    <t>NC/CRC/102</t>
  </si>
  <si>
    <t>NC/CRC/103</t>
  </si>
  <si>
    <t>NC/CRC/104</t>
  </si>
  <si>
    <t>NC/CRC/105</t>
  </si>
  <si>
    <t>NC/CRC/106</t>
  </si>
  <si>
    <t>NC/CRC/107</t>
  </si>
  <si>
    <t>NC/CRC/108</t>
  </si>
  <si>
    <t>NC/CRC/109</t>
  </si>
  <si>
    <t>NC/CRC/110</t>
  </si>
  <si>
    <t>NC/CRC/111</t>
  </si>
  <si>
    <t>NC/CRC/112</t>
  </si>
  <si>
    <t>NC/CRC/113</t>
  </si>
  <si>
    <t>NC/CRC/114</t>
  </si>
  <si>
    <t>NC/CRC/115</t>
  </si>
  <si>
    <t>NC/CRC/116</t>
  </si>
  <si>
    <t>NC/CRC/117</t>
  </si>
  <si>
    <t>NC/CRC/118</t>
  </si>
  <si>
    <t>NC/CRC/119</t>
  </si>
  <si>
    <t>NC/CRC/120</t>
  </si>
  <si>
    <t>NC/CRC/121</t>
  </si>
  <si>
    <t>NC/CRC/122</t>
  </si>
  <si>
    <t>NC/CRC/123</t>
  </si>
  <si>
    <t>NC/CRC/124</t>
  </si>
  <si>
    <t>NC/CRC/125</t>
  </si>
  <si>
    <t>NC/CRC/126</t>
  </si>
  <si>
    <t>NC/CRC/127</t>
  </si>
  <si>
    <t>NC/CRC/128</t>
  </si>
  <si>
    <t>NC/CRC/129</t>
  </si>
  <si>
    <t>NC/CRC/130</t>
  </si>
  <si>
    <t>NC/CRC/131</t>
  </si>
  <si>
    <t>NC/CRC/132</t>
  </si>
  <si>
    <t>NC/CRC/133</t>
  </si>
  <si>
    <t>NC/CRC/134</t>
  </si>
  <si>
    <t>NC/CRC/135</t>
  </si>
  <si>
    <t>NC/CRC/136</t>
  </si>
  <si>
    <t>NC/CRC/137</t>
  </si>
  <si>
    <t>NC/CRC/138</t>
  </si>
  <si>
    <t>NC/CRC/139</t>
  </si>
  <si>
    <t>NC/CRC/140</t>
  </si>
  <si>
    <t>NC/CRC/141</t>
  </si>
  <si>
    <t>NC/CRC/142</t>
  </si>
  <si>
    <t>NC/CRC/143</t>
  </si>
  <si>
    <t>NC/CRC/144</t>
  </si>
  <si>
    <t>NC/CRC/145</t>
  </si>
  <si>
    <t>NC/CRC/146</t>
  </si>
  <si>
    <t>NC/CRC/147</t>
  </si>
  <si>
    <t>NC/CRC/148</t>
  </si>
  <si>
    <t>NC/CRC/149</t>
  </si>
  <si>
    <t>NC/CRC/150</t>
  </si>
  <si>
    <t>NC/CRC/151</t>
  </si>
  <si>
    <t>NC/CRC/152</t>
  </si>
  <si>
    <t>NC/CRC/153</t>
  </si>
  <si>
    <t>NC/CRC/154</t>
  </si>
  <si>
    <t>NC/CRC/155</t>
  </si>
  <si>
    <t>NC/CRC/156</t>
  </si>
  <si>
    <t>NC/CRC/157</t>
  </si>
  <si>
    <t>NC/CRC/158</t>
  </si>
  <si>
    <t>NC/CRC/159</t>
  </si>
  <si>
    <t>NC/CRC/160</t>
  </si>
  <si>
    <t>NC/CRC/161</t>
  </si>
  <si>
    <t>NC/CRC/162</t>
  </si>
  <si>
    <t>NC/CRC/163</t>
  </si>
  <si>
    <t>NC/CRC/164</t>
  </si>
  <si>
    <t>NC/CRC/165</t>
  </si>
  <si>
    <t>NC/CRC/166</t>
  </si>
  <si>
    <t>NC/CRC/167</t>
  </si>
  <si>
    <t>NC/CRC/168</t>
  </si>
  <si>
    <t>NC/CRC/169</t>
  </si>
  <si>
    <t>NC/CRC/170</t>
  </si>
  <si>
    <t>NC/CRC/171</t>
  </si>
  <si>
    <t>NC/CRC/172</t>
  </si>
  <si>
    <t>NC/CRC/173</t>
  </si>
  <si>
    <t>NC/CRC/174</t>
  </si>
  <si>
    <t>NC/CRC/175</t>
  </si>
  <si>
    <t>NC/CRC/176</t>
  </si>
  <si>
    <t>NC/CRC/177</t>
  </si>
  <si>
    <t>NC/CRC/178</t>
  </si>
  <si>
    <t>NC/CRC/179</t>
  </si>
  <si>
    <t>NC/CRC/180</t>
  </si>
  <si>
    <t>NC/CRC/181</t>
  </si>
  <si>
    <t>NC/CRC/182</t>
  </si>
  <si>
    <t>NC/CRC/183</t>
  </si>
  <si>
    <t>NC/CRC/184</t>
  </si>
  <si>
    <t>NC/CRC/185</t>
  </si>
  <si>
    <t>NC/CRC/186</t>
  </si>
  <si>
    <t>NC/CRC/187</t>
  </si>
  <si>
    <t>NC/CRC/188</t>
  </si>
  <si>
    <t>NC/CRC/189</t>
  </si>
  <si>
    <t>NC/CRC/190</t>
  </si>
  <si>
    <t>NC/CRC/191</t>
  </si>
  <si>
    <t>NC/CRC/192</t>
  </si>
  <si>
    <t>NC/CRC/193</t>
  </si>
  <si>
    <t>NC/CRC/194</t>
  </si>
  <si>
    <t>NC/CRC/195</t>
  </si>
  <si>
    <t>NC/CRC/196</t>
  </si>
  <si>
    <t>NC/CRC/197</t>
  </si>
  <si>
    <t>NC/CRC/198</t>
  </si>
  <si>
    <t>NC/CRC/199</t>
  </si>
  <si>
    <t>NC/CRC/200</t>
  </si>
  <si>
    <t>NC/CRC/201</t>
  </si>
  <si>
    <t>NC/CRC/202</t>
  </si>
  <si>
    <t>NC/CRC/203</t>
  </si>
  <si>
    <t>NC/CRC/204</t>
  </si>
  <si>
    <t>NC/CRC/205</t>
  </si>
  <si>
    <t>NC/CRC/206</t>
  </si>
  <si>
    <t>NC/CRC/207</t>
  </si>
  <si>
    <t>NC/CRC/208</t>
  </si>
  <si>
    <t>NC/CRC/209</t>
  </si>
  <si>
    <t>NC/CRC/210</t>
  </si>
  <si>
    <t>NC/CRC/211</t>
  </si>
  <si>
    <t>NC/CRC/212</t>
  </si>
  <si>
    <t>NC/CRC/213</t>
  </si>
  <si>
    <t>NC/CRC/214</t>
  </si>
  <si>
    <t>NC/CRC/215</t>
  </si>
  <si>
    <t>NC/CRC/216</t>
  </si>
  <si>
    <t>NC/CRC/217</t>
  </si>
  <si>
    <t>NC/CRC/218</t>
  </si>
  <si>
    <t>NC/CRC/219</t>
  </si>
  <si>
    <t>NC/CRC/220</t>
  </si>
  <si>
    <t>NC/CRC/221</t>
  </si>
  <si>
    <t>NC/CRC/222</t>
  </si>
  <si>
    <t>NC/CRC/223</t>
  </si>
  <si>
    <t>NC/CRC/224</t>
  </si>
  <si>
    <t>NC/CRC/225</t>
  </si>
  <si>
    <t>NC/CRC/226</t>
  </si>
  <si>
    <t>NC/CRC/227</t>
  </si>
  <si>
    <t>NC/CRC/228</t>
  </si>
  <si>
    <t>NC/CRC/229</t>
  </si>
  <si>
    <t>NC/CRC/230</t>
  </si>
  <si>
    <t>NC/CRC/231</t>
  </si>
  <si>
    <t>NC/CRC/232</t>
  </si>
  <si>
    <t>NC/CRC/233</t>
  </si>
  <si>
    <t>NC/CRC/234</t>
  </si>
  <si>
    <t>NC/CRC/235</t>
  </si>
  <si>
    <t>NC/CRC/236</t>
  </si>
  <si>
    <t>NC/CRC/237</t>
  </si>
  <si>
    <t>NC/CRC/238</t>
  </si>
  <si>
    <t>NC/CRC/239</t>
  </si>
  <si>
    <t>NC/CRC/240</t>
  </si>
  <si>
    <t>NC/CRC/241</t>
  </si>
  <si>
    <t>NC/CRC/242</t>
  </si>
  <si>
    <t>NC/CRC/243</t>
  </si>
  <si>
    <t>NC/CRC/244</t>
  </si>
  <si>
    <t>NC/CRC/245</t>
  </si>
  <si>
    <t>NC/CRC/246</t>
  </si>
  <si>
    <t>NC/CRC/247</t>
  </si>
  <si>
    <t>NC/CRC/248</t>
  </si>
  <si>
    <t>NC/CRC/249</t>
  </si>
  <si>
    <t>NC/CRC/250</t>
  </si>
  <si>
    <t>NC/CRC/251</t>
  </si>
  <si>
    <t>NC/CRC/252</t>
  </si>
  <si>
    <t>NC/CRC/253</t>
  </si>
  <si>
    <t>NC/CRC/254</t>
  </si>
  <si>
    <t>NC/CRC/255</t>
  </si>
  <si>
    <t>NC/CRC/256</t>
  </si>
  <si>
    <t>NC/CRC/257</t>
  </si>
  <si>
    <t>NC/CRC/258</t>
  </si>
  <si>
    <t>NC/CRC/259</t>
  </si>
  <si>
    <t>NC/CRC/260</t>
  </si>
  <si>
    <t>NC/CRC/261</t>
  </si>
  <si>
    <t>NC/CRC/262</t>
  </si>
  <si>
    <t>NC/CRC/263</t>
  </si>
  <si>
    <t>NC/CRC/264</t>
  </si>
  <si>
    <t>NC/CRC/265</t>
  </si>
  <si>
    <t>NC/CRC/266</t>
  </si>
  <si>
    <t>NC/CRC/267</t>
  </si>
  <si>
    <t>NC/CRC/268</t>
  </si>
  <si>
    <t>NC/CRC/269</t>
  </si>
  <si>
    <t>NC/CRC/270</t>
  </si>
  <si>
    <t>NC/CRC/271</t>
  </si>
  <si>
    <t>NC/CRC/272</t>
  </si>
  <si>
    <t>NC/CRC/273</t>
  </si>
  <si>
    <t>NC/CRC/274</t>
  </si>
  <si>
    <t>NC/CRC/275</t>
  </si>
  <si>
    <t>NC/CRC/276</t>
  </si>
  <si>
    <t>NC/CRC/277</t>
  </si>
  <si>
    <t>NC/CRC/278</t>
  </si>
  <si>
    <t>NC/CRC/279</t>
  </si>
  <si>
    <t>NC/CRC/280</t>
  </si>
  <si>
    <t>NC/CRC/281</t>
  </si>
  <si>
    <t>NC/CRC/282</t>
  </si>
  <si>
    <t>NC/CRC/283</t>
  </si>
  <si>
    <t>NC/CRC/284</t>
  </si>
  <si>
    <t>NC/CRC/285</t>
  </si>
  <si>
    <t>NC/CRC/286</t>
  </si>
  <si>
    <t>NC/CRC/287</t>
  </si>
  <si>
    <t>NC/CRC/288</t>
  </si>
  <si>
    <t>NC/CRC/289</t>
  </si>
  <si>
    <t>NC/CRC/290</t>
  </si>
  <si>
    <t>NC/CRC/291</t>
  </si>
  <si>
    <t>NC/CRC/292</t>
  </si>
  <si>
    <t>NC/CRC/293</t>
  </si>
  <si>
    <t>NC/CRC/294</t>
  </si>
  <si>
    <t>NC/CRC/295</t>
  </si>
  <si>
    <t>NC/CRC/296</t>
  </si>
  <si>
    <t>NC/CRC/297</t>
  </si>
  <si>
    <t>NC/CRC/298</t>
  </si>
  <si>
    <t>NC/CRC/299</t>
  </si>
  <si>
    <t>NC/CRC/300</t>
  </si>
  <si>
    <t>Liste deroulante partie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</si>
</sst>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_(* #,##0_);_(* \(#,##0\);_(* &quot;-&quot;_);_(@_)"/>
    <numFmt numFmtId="165" formatCode="_-* #,##0.00\ _F_C_F_A_-;\-* #,##0.00\ _F_C_F_A_-;_-* &quot;-&quot;??\ _F_C_F_A_-;_-@_-"/>
    <numFmt numFmtId="166" formatCode="_-* #,##0\ _F_C_F_A_-;\-* #,##0\ _F_C_F_A_-;_-* &quot;-&quot;??\ _F_C_F_A_-;_-@_-"/>
    <numFmt numFmtId="167" formatCode="m/d/yyyy"/>
    <numFmt numFmtId="168" formatCode="[$]dd/mm/yyyy;@"/>
    <numFmt numFmtId="169" formatCode="0##&quot; &quot;000&quot; &quot;00&quot; &quot;00"/>
    <numFmt numFmtId="170" formatCode="0&quot; Jours&quot;"/>
    <numFmt numFmtId="171" formatCode="#,##0_ ;\-#,##0\ "/>
    <numFmt numFmtId="172" formatCode="0##\-000&quot; &quot;00&quot; &quot;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indexed="8"/>
      <name val="Calibri"/>
      <family val="2"/>
    </font>
    <font>
      <b/>
      <i/>
      <sz val="11"/>
      <color theme="1"/>
      <name val="Times New Roman"/>
      <family val="1"/>
    </font>
    <font>
      <b/>
      <sz val="12"/>
      <color theme="0"/>
      <name val="Times New Roman"/>
      <family val="1"/>
    </font>
    <font>
      <b/>
      <sz val="10"/>
      <color theme="0"/>
      <name val="Times New Roman"/>
      <family val="1"/>
    </font>
    <font>
      <b/>
      <sz val="11"/>
      <color theme="0"/>
      <name val="Times New Roman"/>
      <family val="1"/>
    </font>
    <font>
      <b/>
      <sz val="10"/>
      <color theme="1"/>
      <name val="Times New Roman"/>
      <family val="1"/>
    </font>
    <font>
      <b/>
      <i/>
      <sz val="14"/>
      <color theme="1"/>
      <name val="Segoe UI Semibold"/>
      <family val="2"/>
    </font>
    <font>
      <sz val="11"/>
      <name val="Times New Roman"/>
      <family val="1"/>
    </font>
    <font>
      <u/>
      <sz val="11"/>
      <color theme="1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11"/>
      <color rgb="FFFF000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rgb="FF00B0F0"/>
        <bgColor theme="9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medium">
        <color theme="1"/>
      </top>
      <bottom/>
      <diagonal/>
    </border>
    <border>
      <left style="thin">
        <color theme="4"/>
      </left>
      <right/>
      <top style="thin">
        <color theme="0"/>
      </top>
      <bottom/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46">
    <xf numFmtId="0" fontId="0" fillId="0" borderId="0" xfId="0"/>
    <xf numFmtId="0" fontId="3" fillId="0" borderId="0" xfId="0" applyFont="1"/>
    <xf numFmtId="0" fontId="4" fillId="2" borderId="0" xfId="0" applyFont="1" applyFill="1"/>
    <xf numFmtId="164" fontId="0" fillId="2" borderId="0" xfId="2" applyFont="1" applyFill="1"/>
    <xf numFmtId="166" fontId="4" fillId="2" borderId="0" xfId="1" applyNumberFormat="1" applyFont="1" applyFill="1"/>
    <xf numFmtId="0" fontId="6" fillId="3" borderId="0" xfId="0" applyFont="1" applyFill="1" applyAlignment="1">
      <alignment horizontal="center" vertical="center"/>
    </xf>
    <xf numFmtId="0" fontId="4" fillId="4" borderId="0" xfId="0" applyFont="1" applyFill="1"/>
    <xf numFmtId="164" fontId="4" fillId="4" borderId="0" xfId="0" applyNumberFormat="1" applyFont="1" applyFill="1"/>
    <xf numFmtId="166" fontId="4" fillId="4" borderId="0" xfId="1" applyNumberFormat="1" applyFont="1" applyFill="1"/>
    <xf numFmtId="0" fontId="7" fillId="5" borderId="0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8" fillId="7" borderId="0" xfId="0" applyFont="1" applyFill="1" applyBorder="1" applyAlignment="1">
      <alignment vertical="center"/>
    </xf>
    <xf numFmtId="0" fontId="8" fillId="7" borderId="1" xfId="0" applyFont="1" applyFill="1" applyBorder="1" applyAlignment="1">
      <alignment vertical="center"/>
    </xf>
    <xf numFmtId="14" fontId="9" fillId="0" borderId="2" xfId="0" applyNumberFormat="1" applyFont="1" applyFill="1" applyBorder="1" applyProtection="1">
      <protection locked="0"/>
    </xf>
    <xf numFmtId="49" fontId="9" fillId="0" borderId="2" xfId="0" applyNumberFormat="1" applyFont="1" applyFill="1" applyBorder="1" applyProtection="1">
      <protection locked="0"/>
    </xf>
    <xf numFmtId="166" fontId="9" fillId="0" borderId="0" xfId="1" applyNumberFormat="1" applyFont="1" applyFill="1" applyProtection="1">
      <protection locked="0"/>
    </xf>
    <xf numFmtId="166" fontId="9" fillId="0" borderId="0" xfId="1" applyNumberFormat="1" applyFont="1" applyFill="1"/>
    <xf numFmtId="164" fontId="9" fillId="0" borderId="0" xfId="2" applyNumberFormat="1" applyFont="1" applyFill="1" applyAlignment="1">
      <alignment horizontal="left"/>
    </xf>
    <xf numFmtId="164" fontId="9" fillId="0" borderId="0" xfId="2" applyNumberFormat="1" applyFont="1" applyFill="1" applyProtection="1">
      <protection locked="0"/>
    </xf>
    <xf numFmtId="164" fontId="8" fillId="0" borderId="0" xfId="2" applyNumberFormat="1" applyFont="1" applyFill="1" applyProtection="1">
      <protection locked="0"/>
    </xf>
    <xf numFmtId="165" fontId="10" fillId="8" borderId="3" xfId="1" applyNumberFormat="1" applyFont="1" applyFill="1" applyBorder="1"/>
    <xf numFmtId="14" fontId="9" fillId="0" borderId="0" xfId="0" applyNumberFormat="1" applyFont="1" applyFill="1" applyProtection="1">
      <protection locked="0"/>
    </xf>
    <xf numFmtId="49" fontId="9" fillId="0" borderId="0" xfId="0" applyNumberFormat="1" applyFont="1" applyFill="1" applyProtection="1">
      <protection locked="0"/>
    </xf>
    <xf numFmtId="166" fontId="9" fillId="0" borderId="0" xfId="1" applyNumberFormat="1" applyFont="1" applyFill="1" applyAlignment="1" applyProtection="1">
      <alignment horizontal="center"/>
      <protection locked="0"/>
    </xf>
    <xf numFmtId="168" fontId="9" fillId="0" borderId="0" xfId="0" applyNumberFormat="1" applyFont="1" applyFill="1" applyProtection="1">
      <protection locked="0"/>
    </xf>
    <xf numFmtId="0" fontId="11" fillId="4" borderId="0" xfId="0" applyFont="1" applyFill="1" applyAlignment="1">
      <alignment horizontal="center"/>
    </xf>
    <xf numFmtId="0" fontId="12" fillId="4" borderId="0" xfId="0" applyFont="1" applyFill="1" applyAlignment="1">
      <alignment horizontal="center" vertical="center" wrapText="1"/>
    </xf>
    <xf numFmtId="0" fontId="12" fillId="4" borderId="0" xfId="0" applyFont="1" applyFill="1" applyAlignment="1">
      <alignment horizontal="center" vertical="top" wrapText="1"/>
    </xf>
    <xf numFmtId="0" fontId="3" fillId="0" borderId="0" xfId="0" applyFont="1" applyAlignment="1">
      <alignment horizontal="center" vertical="center" wrapText="1"/>
    </xf>
    <xf numFmtId="0" fontId="9" fillId="0" borderId="0" xfId="0" applyFont="1" applyProtection="1">
      <protection locked="0"/>
    </xf>
    <xf numFmtId="0" fontId="9" fillId="0" borderId="0" xfId="0" applyFont="1" applyAlignment="1">
      <alignment horizontal="left"/>
    </xf>
    <xf numFmtId="164" fontId="9" fillId="0" borderId="0" xfId="2" applyFont="1" applyAlignment="1">
      <alignment horizontal="left"/>
    </xf>
    <xf numFmtId="164" fontId="2" fillId="0" borderId="0" xfId="2" applyFont="1"/>
    <xf numFmtId="0" fontId="9" fillId="0" borderId="0" xfId="0" applyFont="1"/>
    <xf numFmtId="0" fontId="14" fillId="0" borderId="0" xfId="3" applyFont="1" applyProtection="1">
      <protection locked="0"/>
    </xf>
    <xf numFmtId="169" fontId="9" fillId="0" borderId="0" xfId="0" applyNumberFormat="1" applyFont="1" applyProtection="1">
      <protection locked="0"/>
    </xf>
    <xf numFmtId="170" fontId="2" fillId="0" borderId="0" xfId="0" applyNumberFormat="1" applyFont="1" applyAlignment="1" applyProtection="1">
      <alignment horizontal="center"/>
      <protection locked="0"/>
    </xf>
    <xf numFmtId="171" fontId="9" fillId="0" borderId="0" xfId="0" applyNumberFormat="1" applyFont="1" applyAlignment="1" applyProtection="1">
      <alignment horizontal="center"/>
      <protection locked="0"/>
    </xf>
    <xf numFmtId="0" fontId="3" fillId="0" borderId="0" xfId="0" applyFont="1" applyAlignment="1">
      <alignment horizontal="center"/>
    </xf>
    <xf numFmtId="0" fontId="11" fillId="9" borderId="0" xfId="0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0" fontId="9" fillId="0" borderId="0" xfId="0" applyFont="1" applyAlignment="1" applyProtection="1">
      <alignment horizontal="left"/>
      <protection locked="0"/>
    </xf>
    <xf numFmtId="172" fontId="9" fillId="0" borderId="0" xfId="0" applyNumberFormat="1" applyFont="1" applyProtection="1">
      <protection locked="0"/>
    </xf>
    <xf numFmtId="167" fontId="9" fillId="4" borderId="0" xfId="0" applyNumberFormat="1" applyFont="1" applyFill="1" applyProtection="1">
      <protection locked="0"/>
    </xf>
    <xf numFmtId="0" fontId="15" fillId="10" borderId="0" xfId="0" applyFont="1" applyFill="1" applyAlignment="1">
      <alignment horizontal="center"/>
    </xf>
  </cellXfs>
  <cellStyles count="4">
    <cellStyle name="Lien hypertexte" xfId="3" builtinId="8"/>
    <cellStyle name="Milliers" xfId="1" builtinId="3"/>
    <cellStyle name="Milliers [0]" xfId="2" builtinId="6"/>
    <cellStyle name="Normal" xfId="0" builtinId="0"/>
  </cellStyles>
  <dxfs count="5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numFmt numFmtId="167" formatCode="m/d/yyyy"/>
      <fill>
        <patternFill patternType="solid">
          <fgColor indexed="64"/>
          <bgColor rgb="FFFFFF00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numFmt numFmtId="30" formatCode="@"/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numFmt numFmtId="168" formatCode="[$]dd/mm/yyyy;@"/>
      <fill>
        <patternFill patternType="none">
          <fgColor indexed="64"/>
          <bgColor auto="1"/>
        </patternFill>
      </fill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numFmt numFmtId="172" formatCode="0##\-000&quot; &quot;00&quot; &quot;00"/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numFmt numFmtId="169" formatCode="0##&quot; &quot;000&quot; &quot;00&quot; &quot;00"/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alignment horizontal="left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numFmt numFmtId="171" formatCode="#,##0_ ;\-#,##0\ "/>
      <alignment horizontal="center" vertical="bottom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numFmt numFmtId="169" formatCode="0##&quot; &quot;000&quot; &quot;00&quot; &quot;00"/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</dxf>
    <dxf>
      <font>
        <b/>
        <strike val="0"/>
        <outline val="0"/>
        <shadow val="0"/>
        <vertAlign val="baseline"/>
        <sz val="11"/>
        <color theme="0"/>
      </font>
      <numFmt numFmtId="164" formatCode="_(* #,##0_);_(* \(#,##0\);_(* &quot;-&quot;_);_(@_)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  <protection locked="0" hidden="0"/>
    </dxf>
    <dxf>
      <font>
        <b/>
        <strike val="0"/>
        <outline val="0"/>
        <shadow val="0"/>
        <u val="none"/>
        <vertAlign val="baseline"/>
        <sz val="11"/>
        <color theme="0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numFmt numFmtId="164" formatCode="_(* #,##0_);_(* \(#,##0\);_(* &quot;-&quot;_);_(@_)"/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numFmt numFmtId="164" formatCode="_(* #,##0_);_(* \(#,##0\);_(* &quot;-&quot;_);_(@_)"/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numFmt numFmtId="164" formatCode="_(* #,##0_);_(* \(#,##0\);_(* &quot;-&quot;_);_(@_)"/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numFmt numFmtId="164" formatCode="_(* #,##0_);_(* \(#,##0\);_(* &quot;-&quot;_);_(@_)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numFmt numFmtId="166" formatCode="_-* #,##0\ _F_C_F_A_-;\-* #,##0\ _F_C_F_A_-;_-* &quot;-&quot;??\ _F_C_F_A_-;_-@_-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numFmt numFmtId="164" formatCode="_(* #,##0_);_(* \(#,##0\);_(* &quot;-&quot;_);_(@_)"/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numFmt numFmtId="166" formatCode="_-* #,##0\ _F_C_F_A_-;\-* #,##0\ _F_C_F_A_-;_-* &quot;-&quot;??\ _F_C_F_A_-;_-@_-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numFmt numFmtId="30" formatCode="@"/>
      <fill>
        <patternFill patternType="none">
          <fgColor indexed="64"/>
          <bgColor auto="1"/>
        </patternFill>
      </fill>
      <protection locked="0" hidden="0"/>
    </dxf>
    <dxf>
      <border outline="0">
        <top style="medium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fill>
        <patternFill patternType="solid">
          <fgColor theme="9"/>
          <bgColor theme="9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Charge!A4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781050</xdr:colOff>
      <xdr:row>0</xdr:row>
      <xdr:rowOff>100013</xdr:rowOff>
    </xdr:from>
    <xdr:to>
      <xdr:col>3</xdr:col>
      <xdr:colOff>666750</xdr:colOff>
      <xdr:row>2</xdr:row>
      <xdr:rowOff>4763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3971925" y="100013"/>
          <a:ext cx="1000125" cy="3524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atin typeface="Berlin Sans FB Demi" panose="020E0802020502020306" pitchFamily="34" charset="0"/>
            </a:rPr>
            <a:t>RETOUR</a:t>
          </a:r>
          <a:endParaRPr lang="x-none" sz="1100">
            <a:latin typeface="Berlin Sans FB Demi" panose="020E0802020502020306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D\Doc\MES%20PROJETS\CREACO\GESTION%20STOCK%20&amp;%20FACTURATION-TP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"/>
      <sheetName val="Sommaire"/>
      <sheetName val="FACTURE"/>
      <sheetName val="BL"/>
      <sheetName val="PROFORMA"/>
      <sheetName val="Client"/>
      <sheetName val="Relevé de compte"/>
      <sheetName val="Fournisseur"/>
      <sheetName val="Facturation"/>
      <sheetName val="Charge"/>
      <sheetName val="Tresorerie"/>
      <sheetName val="Résultat"/>
      <sheetName val="BASE PRODUITS"/>
      <sheetName val="JOURNAL STOCKS"/>
      <sheetName val="ETAT DES STOCKS"/>
      <sheetName val="Suivi commande"/>
      <sheetName val="B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6">
          <cell r="Z6" t="str">
            <v>Fournisseurs</v>
          </cell>
          <cell r="AA6" t="str">
            <v>Clients</v>
          </cell>
        </row>
        <row r="7">
          <cell r="Z7" t="str">
            <v>COCOPAIN</v>
          </cell>
          <cell r="AA7" t="str">
            <v>BABA</v>
          </cell>
        </row>
        <row r="8">
          <cell r="Z8" t="str">
            <v>CRIDAC</v>
          </cell>
          <cell r="AA8" t="str">
            <v>Lizzy</v>
          </cell>
        </row>
        <row r="9">
          <cell r="Z9" t="str">
            <v>LAMAR</v>
          </cell>
          <cell r="AA9" t="str">
            <v>COCO</v>
          </cell>
        </row>
        <row r="10">
          <cell r="Z10">
            <v>0</v>
          </cell>
          <cell r="AA10" t="str">
            <v>ZIZOU</v>
          </cell>
        </row>
        <row r="11">
          <cell r="Z11">
            <v>0</v>
          </cell>
          <cell r="AA11">
            <v>0</v>
          </cell>
        </row>
        <row r="12">
          <cell r="Z12">
            <v>0</v>
          </cell>
          <cell r="AA12">
            <v>0</v>
          </cell>
        </row>
        <row r="13">
          <cell r="Z13">
            <v>0</v>
          </cell>
          <cell r="AA13">
            <v>0</v>
          </cell>
        </row>
        <row r="14">
          <cell r="Z14">
            <v>0</v>
          </cell>
          <cell r="AA14">
            <v>0</v>
          </cell>
        </row>
        <row r="15">
          <cell r="Z15">
            <v>0</v>
          </cell>
          <cell r="AA15">
            <v>0</v>
          </cell>
        </row>
        <row r="16">
          <cell r="Z16">
            <v>0</v>
          </cell>
          <cell r="AA16">
            <v>0</v>
          </cell>
        </row>
        <row r="17">
          <cell r="Z17">
            <v>0</v>
          </cell>
          <cell r="AA17">
            <v>0</v>
          </cell>
        </row>
        <row r="18">
          <cell r="Z18">
            <v>0</v>
          </cell>
          <cell r="AA18">
            <v>0</v>
          </cell>
        </row>
        <row r="19">
          <cell r="Z19">
            <v>0</v>
          </cell>
          <cell r="AA19">
            <v>0</v>
          </cell>
        </row>
        <row r="20">
          <cell r="Z20">
            <v>0</v>
          </cell>
          <cell r="AA20">
            <v>0</v>
          </cell>
        </row>
        <row r="21">
          <cell r="Z21">
            <v>0</v>
          </cell>
          <cell r="AA21">
            <v>0</v>
          </cell>
        </row>
        <row r="22">
          <cell r="Z22">
            <v>0</v>
          </cell>
          <cell r="AA22">
            <v>0</v>
          </cell>
        </row>
        <row r="23">
          <cell r="Z23">
            <v>0</v>
          </cell>
          <cell r="AA23">
            <v>0</v>
          </cell>
        </row>
        <row r="24">
          <cell r="Z24">
            <v>0</v>
          </cell>
          <cell r="AA24">
            <v>0</v>
          </cell>
        </row>
        <row r="25">
          <cell r="Z25">
            <v>0</v>
          </cell>
          <cell r="AA25">
            <v>0</v>
          </cell>
        </row>
        <row r="26">
          <cell r="Z26">
            <v>0</v>
          </cell>
          <cell r="AA26">
            <v>0</v>
          </cell>
        </row>
        <row r="27">
          <cell r="Z27">
            <v>0</v>
          </cell>
          <cell r="AA27">
            <v>0</v>
          </cell>
        </row>
        <row r="28">
          <cell r="Z28">
            <v>0</v>
          </cell>
          <cell r="AA28">
            <v>0</v>
          </cell>
        </row>
        <row r="29">
          <cell r="Z29">
            <v>0</v>
          </cell>
          <cell r="AA29">
            <v>0</v>
          </cell>
        </row>
        <row r="30">
          <cell r="Z30">
            <v>0</v>
          </cell>
          <cell r="AA30">
            <v>0</v>
          </cell>
        </row>
        <row r="31">
          <cell r="Z31">
            <v>0</v>
          </cell>
          <cell r="AA31">
            <v>0</v>
          </cell>
        </row>
        <row r="32">
          <cell r="Z32">
            <v>0</v>
          </cell>
          <cell r="AA32">
            <v>0</v>
          </cell>
        </row>
        <row r="33">
          <cell r="Z33">
            <v>0</v>
          </cell>
          <cell r="AA33">
            <v>0</v>
          </cell>
        </row>
        <row r="34">
          <cell r="Z34">
            <v>0</v>
          </cell>
          <cell r="AA34">
            <v>0</v>
          </cell>
        </row>
        <row r="35">
          <cell r="Z35">
            <v>0</v>
          </cell>
          <cell r="AA35">
            <v>0</v>
          </cell>
        </row>
        <row r="36">
          <cell r="Z36">
            <v>0</v>
          </cell>
          <cell r="AA36">
            <v>0</v>
          </cell>
        </row>
        <row r="37">
          <cell r="Z37">
            <v>0</v>
          </cell>
          <cell r="AA37">
            <v>0</v>
          </cell>
        </row>
        <row r="38">
          <cell r="Z38">
            <v>0</v>
          </cell>
          <cell r="AA38">
            <v>0</v>
          </cell>
        </row>
        <row r="39">
          <cell r="Z39">
            <v>0</v>
          </cell>
          <cell r="AA39">
            <v>0</v>
          </cell>
        </row>
        <row r="40">
          <cell r="Z40">
            <v>0</v>
          </cell>
          <cell r="AA40">
            <v>0</v>
          </cell>
        </row>
        <row r="41">
          <cell r="Z41">
            <v>0</v>
          </cell>
          <cell r="AA41">
            <v>0</v>
          </cell>
        </row>
        <row r="42">
          <cell r="Z42">
            <v>0</v>
          </cell>
          <cell r="AA42">
            <v>0</v>
          </cell>
        </row>
        <row r="43">
          <cell r="Z43">
            <v>0</v>
          </cell>
          <cell r="AA43">
            <v>0</v>
          </cell>
        </row>
        <row r="44">
          <cell r="Z44">
            <v>0</v>
          </cell>
          <cell r="AA44">
            <v>0</v>
          </cell>
        </row>
        <row r="45">
          <cell r="Z45">
            <v>0</v>
          </cell>
          <cell r="AA45">
            <v>0</v>
          </cell>
        </row>
        <row r="46">
          <cell r="Z46">
            <v>0</v>
          </cell>
          <cell r="AA46">
            <v>0</v>
          </cell>
        </row>
        <row r="47">
          <cell r="Z47">
            <v>0</v>
          </cell>
          <cell r="AA47">
            <v>0</v>
          </cell>
        </row>
        <row r="48">
          <cell r="Z48">
            <v>0</v>
          </cell>
          <cell r="AA48">
            <v>0</v>
          </cell>
        </row>
        <row r="49">
          <cell r="Z49">
            <v>0</v>
          </cell>
          <cell r="AA49">
            <v>0</v>
          </cell>
        </row>
        <row r="50">
          <cell r="Z50">
            <v>0</v>
          </cell>
          <cell r="AA50">
            <v>0</v>
          </cell>
        </row>
        <row r="51">
          <cell r="Z51">
            <v>0</v>
          </cell>
          <cell r="AA51">
            <v>0</v>
          </cell>
        </row>
        <row r="52">
          <cell r="Z52">
            <v>0</v>
          </cell>
          <cell r="AA52">
            <v>0</v>
          </cell>
        </row>
        <row r="53">
          <cell r="Z53">
            <v>0</v>
          </cell>
          <cell r="AA53">
            <v>0</v>
          </cell>
        </row>
        <row r="54">
          <cell r="Z54">
            <v>0</v>
          </cell>
          <cell r="AA54">
            <v>0</v>
          </cell>
        </row>
        <row r="55">
          <cell r="Z55">
            <v>0</v>
          </cell>
          <cell r="AA55">
            <v>0</v>
          </cell>
        </row>
        <row r="56">
          <cell r="Z56">
            <v>0</v>
          </cell>
          <cell r="AA56">
            <v>0</v>
          </cell>
        </row>
        <row r="57">
          <cell r="Z57">
            <v>0</v>
          </cell>
          <cell r="AA57">
            <v>0</v>
          </cell>
        </row>
        <row r="58">
          <cell r="Z58">
            <v>0</v>
          </cell>
          <cell r="AA58">
            <v>0</v>
          </cell>
        </row>
        <row r="59">
          <cell r="Z59">
            <v>0</v>
          </cell>
          <cell r="AA59">
            <v>0</v>
          </cell>
        </row>
        <row r="60">
          <cell r="Z60">
            <v>0</v>
          </cell>
          <cell r="AA60">
            <v>0</v>
          </cell>
        </row>
        <row r="61">
          <cell r="Z61">
            <v>0</v>
          </cell>
          <cell r="AA61">
            <v>0</v>
          </cell>
        </row>
        <row r="62">
          <cell r="Z62">
            <v>0</v>
          </cell>
          <cell r="AA62">
            <v>0</v>
          </cell>
        </row>
        <row r="63">
          <cell r="Z63">
            <v>0</v>
          </cell>
          <cell r="AA63">
            <v>0</v>
          </cell>
        </row>
        <row r="64">
          <cell r="Z64">
            <v>0</v>
          </cell>
          <cell r="AA64">
            <v>0</v>
          </cell>
        </row>
        <row r="65">
          <cell r="Z65">
            <v>0</v>
          </cell>
          <cell r="AA65">
            <v>0</v>
          </cell>
        </row>
        <row r="66">
          <cell r="Z66">
            <v>0</v>
          </cell>
          <cell r="AA66">
            <v>0</v>
          </cell>
        </row>
        <row r="67">
          <cell r="Z67">
            <v>0</v>
          </cell>
          <cell r="AA67">
            <v>0</v>
          </cell>
        </row>
        <row r="68">
          <cell r="Z68">
            <v>0</v>
          </cell>
          <cell r="AA68">
            <v>0</v>
          </cell>
        </row>
        <row r="69">
          <cell r="Z69">
            <v>0</v>
          </cell>
          <cell r="AA69">
            <v>0</v>
          </cell>
        </row>
        <row r="70">
          <cell r="Z70">
            <v>0</v>
          </cell>
          <cell r="AA70">
            <v>0</v>
          </cell>
        </row>
        <row r="71">
          <cell r="Z71">
            <v>0</v>
          </cell>
          <cell r="AA71">
            <v>0</v>
          </cell>
        </row>
        <row r="72">
          <cell r="Z72">
            <v>0</v>
          </cell>
          <cell r="AA72">
            <v>0</v>
          </cell>
        </row>
        <row r="73">
          <cell r="Z73">
            <v>0</v>
          </cell>
          <cell r="AA73">
            <v>0</v>
          </cell>
        </row>
        <row r="74">
          <cell r="Z74">
            <v>0</v>
          </cell>
          <cell r="AA74">
            <v>0</v>
          </cell>
        </row>
        <row r="75">
          <cell r="Z75">
            <v>0</v>
          </cell>
          <cell r="AA75">
            <v>0</v>
          </cell>
        </row>
        <row r="76">
          <cell r="Z76">
            <v>0</v>
          </cell>
          <cell r="AA76">
            <v>0</v>
          </cell>
        </row>
        <row r="77">
          <cell r="Z77">
            <v>0</v>
          </cell>
          <cell r="AA77">
            <v>0</v>
          </cell>
        </row>
        <row r="78">
          <cell r="Z78">
            <v>0</v>
          </cell>
          <cell r="AA78">
            <v>0</v>
          </cell>
        </row>
        <row r="79">
          <cell r="Z79">
            <v>0</v>
          </cell>
          <cell r="AA79">
            <v>0</v>
          </cell>
        </row>
        <row r="80">
          <cell r="Z80">
            <v>0</v>
          </cell>
          <cell r="AA80">
            <v>0</v>
          </cell>
        </row>
        <row r="81">
          <cell r="Z81">
            <v>0</v>
          </cell>
          <cell r="AA81">
            <v>0</v>
          </cell>
        </row>
        <row r="82">
          <cell r="Z82">
            <v>0</v>
          </cell>
          <cell r="AA82">
            <v>0</v>
          </cell>
        </row>
        <row r="83">
          <cell r="Z83">
            <v>0</v>
          </cell>
          <cell r="AA83">
            <v>0</v>
          </cell>
        </row>
        <row r="84">
          <cell r="Z84">
            <v>0</v>
          </cell>
          <cell r="AA84">
            <v>0</v>
          </cell>
        </row>
        <row r="85">
          <cell r="Z85">
            <v>0</v>
          </cell>
          <cell r="AA85">
            <v>0</v>
          </cell>
        </row>
        <row r="86">
          <cell r="Z86">
            <v>0</v>
          </cell>
          <cell r="AA86">
            <v>0</v>
          </cell>
        </row>
        <row r="87">
          <cell r="Z87">
            <v>0</v>
          </cell>
          <cell r="AA87">
            <v>0</v>
          </cell>
        </row>
        <row r="88">
          <cell r="Z88">
            <v>0</v>
          </cell>
          <cell r="AA88">
            <v>0</v>
          </cell>
        </row>
        <row r="89">
          <cell r="Z89">
            <v>0</v>
          </cell>
          <cell r="AA89">
            <v>0</v>
          </cell>
        </row>
        <row r="90">
          <cell r="Z90">
            <v>0</v>
          </cell>
          <cell r="AA90">
            <v>0</v>
          </cell>
        </row>
        <row r="91">
          <cell r="Z91">
            <v>0</v>
          </cell>
          <cell r="AA91">
            <v>0</v>
          </cell>
        </row>
        <row r="92">
          <cell r="Z92">
            <v>0</v>
          </cell>
          <cell r="AA92">
            <v>0</v>
          </cell>
        </row>
        <row r="93">
          <cell r="Z93">
            <v>0</v>
          </cell>
          <cell r="AA93">
            <v>0</v>
          </cell>
        </row>
        <row r="94">
          <cell r="Z94">
            <v>0</v>
          </cell>
          <cell r="AA94">
            <v>0</v>
          </cell>
        </row>
        <row r="95">
          <cell r="Z95">
            <v>0</v>
          </cell>
          <cell r="AA95">
            <v>0</v>
          </cell>
        </row>
        <row r="96">
          <cell r="Z96">
            <v>0</v>
          </cell>
          <cell r="AA96">
            <v>0</v>
          </cell>
        </row>
        <row r="97">
          <cell r="Z97">
            <v>0</v>
          </cell>
          <cell r="AA97">
            <v>0</v>
          </cell>
        </row>
        <row r="98">
          <cell r="Z98">
            <v>0</v>
          </cell>
          <cell r="AA98">
            <v>0</v>
          </cell>
        </row>
        <row r="99">
          <cell r="Z99">
            <v>0</v>
          </cell>
          <cell r="AA99">
            <v>0</v>
          </cell>
        </row>
        <row r="100">
          <cell r="Z100">
            <v>0</v>
          </cell>
          <cell r="AA100">
            <v>0</v>
          </cell>
        </row>
        <row r="101">
          <cell r="Z101">
            <v>0</v>
          </cell>
          <cell r="AA101">
            <v>0</v>
          </cell>
        </row>
        <row r="102">
          <cell r="Z102">
            <v>0</v>
          </cell>
          <cell r="AA102">
            <v>0</v>
          </cell>
        </row>
        <row r="103">
          <cell r="Z103">
            <v>0</v>
          </cell>
          <cell r="AA103">
            <v>0</v>
          </cell>
        </row>
        <row r="104">
          <cell r="Z104">
            <v>0</v>
          </cell>
          <cell r="AA104">
            <v>0</v>
          </cell>
        </row>
        <row r="105">
          <cell r="Z105">
            <v>0</v>
          </cell>
          <cell r="AA105">
            <v>0</v>
          </cell>
        </row>
        <row r="106">
          <cell r="Z106">
            <v>0</v>
          </cell>
          <cell r="AA106">
            <v>0</v>
          </cell>
        </row>
        <row r="107">
          <cell r="Z107">
            <v>0</v>
          </cell>
          <cell r="AA107">
            <v>0</v>
          </cell>
        </row>
        <row r="108">
          <cell r="Z108">
            <v>0</v>
          </cell>
          <cell r="AA108">
            <v>0</v>
          </cell>
        </row>
        <row r="109">
          <cell r="Z109">
            <v>0</v>
          </cell>
          <cell r="AA109">
            <v>0</v>
          </cell>
        </row>
        <row r="110">
          <cell r="Z110">
            <v>0</v>
          </cell>
          <cell r="AA110">
            <v>0</v>
          </cell>
        </row>
        <row r="111">
          <cell r="Z111">
            <v>0</v>
          </cell>
          <cell r="AA111">
            <v>0</v>
          </cell>
        </row>
        <row r="112">
          <cell r="Z112">
            <v>0</v>
          </cell>
          <cell r="AA112">
            <v>0</v>
          </cell>
        </row>
        <row r="113">
          <cell r="Z113">
            <v>0</v>
          </cell>
          <cell r="AA113">
            <v>0</v>
          </cell>
        </row>
        <row r="114">
          <cell r="Z114">
            <v>0</v>
          </cell>
          <cell r="AA114">
            <v>0</v>
          </cell>
        </row>
        <row r="115">
          <cell r="Z115">
            <v>0</v>
          </cell>
          <cell r="AA115">
            <v>0</v>
          </cell>
        </row>
        <row r="116">
          <cell r="Z116">
            <v>0</v>
          </cell>
          <cell r="AA116">
            <v>0</v>
          </cell>
        </row>
        <row r="117">
          <cell r="Z117">
            <v>0</v>
          </cell>
          <cell r="AA117">
            <v>0</v>
          </cell>
        </row>
        <row r="118">
          <cell r="Z118">
            <v>0</v>
          </cell>
          <cell r="AA118">
            <v>0</v>
          </cell>
        </row>
        <row r="119">
          <cell r="Z119">
            <v>0</v>
          </cell>
          <cell r="AA119">
            <v>0</v>
          </cell>
        </row>
        <row r="120">
          <cell r="Z120">
            <v>0</v>
          </cell>
          <cell r="AA120">
            <v>0</v>
          </cell>
        </row>
        <row r="121">
          <cell r="Z121">
            <v>0</v>
          </cell>
          <cell r="AA121">
            <v>0</v>
          </cell>
        </row>
        <row r="122">
          <cell r="Z122">
            <v>0</v>
          </cell>
          <cell r="AA122">
            <v>0</v>
          </cell>
        </row>
        <row r="123">
          <cell r="Z123">
            <v>0</v>
          </cell>
          <cell r="AA123">
            <v>0</v>
          </cell>
        </row>
        <row r="124">
          <cell r="Z124">
            <v>0</v>
          </cell>
          <cell r="AA124">
            <v>0</v>
          </cell>
        </row>
        <row r="125">
          <cell r="Z125">
            <v>0</v>
          </cell>
          <cell r="AA125">
            <v>0</v>
          </cell>
        </row>
        <row r="126">
          <cell r="Z126">
            <v>0</v>
          </cell>
          <cell r="AA126">
            <v>0</v>
          </cell>
        </row>
        <row r="127">
          <cell r="Z127">
            <v>0</v>
          </cell>
          <cell r="AA127">
            <v>0</v>
          </cell>
        </row>
        <row r="128">
          <cell r="Z128">
            <v>0</v>
          </cell>
          <cell r="AA128">
            <v>0</v>
          </cell>
        </row>
        <row r="129">
          <cell r="Z129">
            <v>0</v>
          </cell>
          <cell r="AA129">
            <v>0</v>
          </cell>
        </row>
        <row r="130">
          <cell r="Z130">
            <v>0</v>
          </cell>
          <cell r="AA130">
            <v>0</v>
          </cell>
        </row>
        <row r="131">
          <cell r="Z131">
            <v>0</v>
          </cell>
          <cell r="AA131">
            <v>0</v>
          </cell>
        </row>
        <row r="132">
          <cell r="Z132">
            <v>0</v>
          </cell>
          <cell r="AA132">
            <v>0</v>
          </cell>
        </row>
        <row r="133">
          <cell r="Z133">
            <v>0</v>
          </cell>
          <cell r="AA133">
            <v>0</v>
          </cell>
        </row>
        <row r="134">
          <cell r="Z134">
            <v>0</v>
          </cell>
          <cell r="AA134">
            <v>0</v>
          </cell>
        </row>
        <row r="135">
          <cell r="Z135">
            <v>0</v>
          </cell>
          <cell r="AA135">
            <v>0</v>
          </cell>
        </row>
        <row r="136">
          <cell r="Z136">
            <v>0</v>
          </cell>
          <cell r="AA136">
            <v>0</v>
          </cell>
        </row>
        <row r="137">
          <cell r="Z137">
            <v>0</v>
          </cell>
          <cell r="AA137">
            <v>0</v>
          </cell>
        </row>
        <row r="138">
          <cell r="Z138">
            <v>0</v>
          </cell>
          <cell r="AA138">
            <v>0</v>
          </cell>
        </row>
        <row r="139">
          <cell r="Z139">
            <v>0</v>
          </cell>
          <cell r="AA139">
            <v>0</v>
          </cell>
        </row>
        <row r="140">
          <cell r="Z140">
            <v>0</v>
          </cell>
          <cell r="AA140">
            <v>0</v>
          </cell>
        </row>
        <row r="141">
          <cell r="Z141">
            <v>0</v>
          </cell>
          <cell r="AA141">
            <v>0</v>
          </cell>
        </row>
        <row r="142">
          <cell r="Z142">
            <v>0</v>
          </cell>
          <cell r="AA142">
            <v>0</v>
          </cell>
        </row>
        <row r="143">
          <cell r="Z143">
            <v>0</v>
          </cell>
          <cell r="AA143">
            <v>0</v>
          </cell>
        </row>
        <row r="144">
          <cell r="Z144">
            <v>0</v>
          </cell>
          <cell r="AA144">
            <v>0</v>
          </cell>
        </row>
        <row r="145">
          <cell r="Z145">
            <v>0</v>
          </cell>
          <cell r="AA145">
            <v>0</v>
          </cell>
        </row>
        <row r="146">
          <cell r="Z146">
            <v>0</v>
          </cell>
          <cell r="AA146">
            <v>0</v>
          </cell>
        </row>
        <row r="147">
          <cell r="Z147">
            <v>0</v>
          </cell>
          <cell r="AA147">
            <v>0</v>
          </cell>
        </row>
        <row r="148">
          <cell r="Z148">
            <v>0</v>
          </cell>
          <cell r="AA148">
            <v>0</v>
          </cell>
        </row>
        <row r="149">
          <cell r="Z149">
            <v>0</v>
          </cell>
          <cell r="AA149">
            <v>0</v>
          </cell>
        </row>
        <row r="150">
          <cell r="Z150">
            <v>0</v>
          </cell>
          <cell r="AA150">
            <v>0</v>
          </cell>
        </row>
        <row r="151">
          <cell r="Z151">
            <v>0</v>
          </cell>
          <cell r="AA151">
            <v>0</v>
          </cell>
        </row>
        <row r="152">
          <cell r="Z152">
            <v>0</v>
          </cell>
          <cell r="AA152">
            <v>0</v>
          </cell>
        </row>
        <row r="153">
          <cell r="Z153">
            <v>0</v>
          </cell>
          <cell r="AA153">
            <v>0</v>
          </cell>
        </row>
        <row r="154">
          <cell r="Z154">
            <v>0</v>
          </cell>
          <cell r="AA154">
            <v>0</v>
          </cell>
        </row>
        <row r="155">
          <cell r="Z155">
            <v>0</v>
          </cell>
          <cell r="AA155">
            <v>0</v>
          </cell>
        </row>
        <row r="156">
          <cell r="Z156">
            <v>0</v>
          </cell>
          <cell r="AA156">
            <v>0</v>
          </cell>
        </row>
        <row r="157">
          <cell r="Z157">
            <v>0</v>
          </cell>
          <cell r="AA157">
            <v>0</v>
          </cell>
        </row>
        <row r="158">
          <cell r="Z158">
            <v>0</v>
          </cell>
          <cell r="AA158">
            <v>0</v>
          </cell>
        </row>
        <row r="159">
          <cell r="Z159">
            <v>0</v>
          </cell>
          <cell r="AA159">
            <v>0</v>
          </cell>
        </row>
        <row r="160">
          <cell r="Z160">
            <v>0</v>
          </cell>
          <cell r="AA160">
            <v>0</v>
          </cell>
        </row>
        <row r="161">
          <cell r="Z161">
            <v>0</v>
          </cell>
          <cell r="AA161">
            <v>0</v>
          </cell>
        </row>
        <row r="162">
          <cell r="Z162">
            <v>0</v>
          </cell>
          <cell r="AA162">
            <v>0</v>
          </cell>
        </row>
        <row r="163">
          <cell r="Z163">
            <v>0</v>
          </cell>
          <cell r="AA163">
            <v>0</v>
          </cell>
        </row>
        <row r="164">
          <cell r="Z164">
            <v>0</v>
          </cell>
          <cell r="AA164">
            <v>0</v>
          </cell>
        </row>
      </sheetData>
      <sheetData sheetId="11"/>
      <sheetData sheetId="12"/>
      <sheetData sheetId="13"/>
      <sheetData sheetId="14"/>
      <sheetData sheetId="15"/>
      <sheetData sheetId="16"/>
    </sheetDataSet>
  </externalBook>
</externalLink>
</file>

<file path=xl/tables/table1.xml><?xml version="1.0" encoding="utf-8"?>
<table xmlns="http://schemas.openxmlformats.org/spreadsheetml/2006/main" id="3" name="client" displayName="client" ref="A5:O305" totalsRowShown="0" headerRowDxfId="19" dataDxfId="18">
  <autoFilter ref="A5:O305"/>
  <tableColumns count="15">
    <tableColumn id="2" name="Nom du client" dataDxfId="17"/>
    <tableColumn id="12" name="N°client" dataDxfId="16"/>
    <tableColumn id="15" name="Type" dataDxfId="15"/>
    <tableColumn id="14" name="Facturation " dataDxfId="14">
      <calculatedColumnFormula>SUMIF([1]!facturation[Nom Client],client[[#This Row],[Nom du client]],[1]!facturation[TTC])</calculatedColumnFormula>
    </tableColumn>
    <tableColumn id="13" name="Reglement " dataDxfId="13">
      <calculatedColumnFormula>SUMIF([1]!TRESORERIE[Tiers],client[[#This Row],[Nom du client]],[1]!TRESORERIE[Entrée])</calculatedColumnFormula>
    </tableColumn>
    <tableColumn id="1" name="Solde " dataDxfId="12">
      <calculatedColumnFormula>client[[#This Row],[Facturation ]]-client[[#This Row],[Reglement ]]</calculatedColumnFormula>
    </tableColumn>
    <tableColumn id="3" name="Adresse" dataDxfId="11"/>
    <tableColumn id="11" name="Ville" dataDxfId="10"/>
    <tableColumn id="4" name="NIU" dataDxfId="9"/>
    <tableColumn id="5" name="RCCM" dataDxfId="8"/>
    <tableColumn id="6" name="Capital" dataDxfId="7"/>
    <tableColumn id="10" name="E-mail" dataDxfId="6"/>
    <tableColumn id="7" name="Telephone" dataDxfId="5"/>
    <tableColumn id="8" name="Nom du Responsable" dataDxfId="4"/>
    <tableColumn id="9" name="Contact responsable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Fournisseur" displayName="Fournisseur" ref="A5:P105" totalsRowShown="0" headerRowDxfId="39" dataDxfId="38">
  <autoFilter ref="A5:P105"/>
  <tableColumns count="16">
    <tableColumn id="2" name="Nom du fournisseur" dataDxfId="37"/>
    <tableColumn id="12" name="N°fournisseur" dataDxfId="36"/>
    <tableColumn id="15" name="Achat" dataDxfId="35">
      <calculatedColumnFormula>SUMIF([1]!Charge[Fournisseurs],Fournisseur[[#This Row],[Nom du fournisseur]],[1]!Charge[Montant TTC])</calculatedColumnFormula>
    </tableColumn>
    <tableColumn id="14" name="Règlement" dataDxfId="34">
      <calculatedColumnFormula>SUMIF([1]!TRESORERIE[Tiers],Fournisseur[[#This Row],[Nom du fournisseur]],[1]!TRESORERIE[Sortie])</calculatedColumnFormula>
    </tableColumn>
    <tableColumn id="1" name="Solde" dataDxfId="33" dataCellStyle="Milliers [0]">
      <calculatedColumnFormula>Fournisseur[[#This Row],[Achat]]-Fournisseur[[#This Row],[Règlement]]</calculatedColumnFormula>
    </tableColumn>
    <tableColumn id="3" name="Adresse" dataDxfId="32"/>
    <tableColumn id="11" name="Ville" dataDxfId="31"/>
    <tableColumn id="16" name="Pays" dataDxfId="30"/>
    <tableColumn id="4" name="NIU" dataDxfId="29"/>
    <tableColumn id="5" name="RCCM" dataDxfId="28"/>
    <tableColumn id="6" name="Capital" dataDxfId="27"/>
    <tableColumn id="10" name="E-mail" dataDxfId="26"/>
    <tableColumn id="7" name="Telephone" dataDxfId="25"/>
    <tableColumn id="8" name="Nom du Responsable" dataDxfId="24"/>
    <tableColumn id="9" name="Contact responsable" dataDxfId="23"/>
    <tableColumn id="13" name="Delai de paiement" dataDxfId="2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TRESORERIE" displayName="TRESORERIE" ref="A6:K399" totalsRowShown="0" headerRowDxfId="52" dataDxfId="51" tableBorderDxfId="50" dataCellStyle="Milliers [0]">
  <autoFilter ref="A6:K399"/>
  <tableColumns count="11">
    <tableColumn id="1" name="Date" dataDxfId="2"/>
    <tableColumn id="2" name="Tiers" dataDxfId="0"/>
    <tableColumn id="3" name="Description " dataDxfId="1"/>
    <tableColumn id="6" name="Fond" dataDxfId="49"/>
    <tableColumn id="7" name="Entrée" dataDxfId="48" dataCellStyle="Milliers"/>
    <tableColumn id="8" name="Sortie" dataDxfId="47" dataCellStyle="Milliers [0]"/>
    <tableColumn id="9" name="Solde" dataDxfId="46" dataCellStyle="Milliers">
      <calculatedColumnFormula>G6+Tresorerie!$E7-Tresorerie!$F7</calculatedColumnFormula>
    </tableColumn>
    <tableColumn id="10" name="Periode" dataDxfId="45" dataCellStyle="Milliers [0]">
      <calculatedColumnFormula>IF($A7&lt;&gt;0,MONTH($A7),0)</calculatedColumnFormula>
    </tableColumn>
    <tableColumn id="11" name="N°dossier vente" dataDxfId="44" dataCellStyle="Milliers [0]"/>
    <tableColumn id="12" name="N° dossier achat" dataDxfId="43" dataCellStyle="Milliers [0]"/>
    <tableColumn id="13" name="Pointage" dataDxfId="42" dataCellStyle="Milliers [0]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image" Target="../media/image1.png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image" Target="../media/image3.png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2:Z305"/>
  <sheetViews>
    <sheetView showGridLines="0" showRowColHeaders="0" zoomScaleNormal="100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A10" sqref="A10"/>
    </sheetView>
  </sheetViews>
  <sheetFormatPr baseColWidth="10" defaultColWidth="11.42578125" defaultRowHeight="15" x14ac:dyDescent="0.25"/>
  <cols>
    <col min="1" max="1" width="29.28515625" style="1" customWidth="1"/>
    <col min="2" max="2" width="15.85546875" style="39" customWidth="1"/>
    <col min="3" max="3" width="15.28515625" style="1" customWidth="1"/>
    <col min="4" max="4" width="17" style="1" customWidth="1"/>
    <col min="5" max="5" width="16.85546875" style="1" customWidth="1"/>
    <col min="6" max="6" width="16.140625" style="1" customWidth="1"/>
    <col min="7" max="7" width="18.42578125" style="1" customWidth="1"/>
    <col min="8" max="8" width="26.140625" style="1" customWidth="1"/>
    <col min="9" max="9" width="28.85546875" style="1" customWidth="1"/>
    <col min="10" max="10" width="26.28515625" style="1" customWidth="1"/>
    <col min="11" max="11" width="26.42578125" style="1" customWidth="1"/>
    <col min="12" max="12" width="11.42578125" style="1"/>
    <col min="13" max="13" width="22" style="1" customWidth="1"/>
    <col min="14" max="14" width="18.7109375" style="1" customWidth="1"/>
    <col min="15" max="15" width="15.7109375" style="1" bestFit="1" customWidth="1"/>
    <col min="16" max="25" width="11.42578125" style="1"/>
    <col min="26" max="26" width="0" style="1" hidden="1" customWidth="1"/>
    <col min="27" max="16384" width="11.42578125" style="1"/>
  </cols>
  <sheetData>
    <row r="2" spans="1:26" ht="20.25" x14ac:dyDescent="0.35">
      <c r="A2" s="40" t="s">
        <v>142</v>
      </c>
      <c r="Z2" s="1" t="s">
        <v>143</v>
      </c>
    </row>
    <row r="3" spans="1:26" x14ac:dyDescent="0.25">
      <c r="Z3" s="1" t="s">
        <v>144</v>
      </c>
    </row>
    <row r="5" spans="1:26" s="41" customFormat="1" ht="30" x14ac:dyDescent="0.25">
      <c r="A5" s="41" t="s">
        <v>145</v>
      </c>
      <c r="B5" s="41" t="s">
        <v>146</v>
      </c>
      <c r="C5" s="41" t="s">
        <v>147</v>
      </c>
      <c r="D5" s="41" t="s">
        <v>148</v>
      </c>
      <c r="E5" s="41" t="s">
        <v>149</v>
      </c>
      <c r="F5" s="41" t="s">
        <v>150</v>
      </c>
      <c r="G5" s="41" t="s">
        <v>24</v>
      </c>
      <c r="H5" s="41" t="s">
        <v>25</v>
      </c>
      <c r="I5" s="41" t="s">
        <v>27</v>
      </c>
      <c r="J5" s="41" t="s">
        <v>28</v>
      </c>
      <c r="K5" s="41" t="s">
        <v>29</v>
      </c>
      <c r="L5" s="41" t="s">
        <v>30</v>
      </c>
      <c r="M5" s="41" t="s">
        <v>31</v>
      </c>
      <c r="N5" s="29" t="s">
        <v>32</v>
      </c>
      <c r="O5" s="29" t="s">
        <v>33</v>
      </c>
    </row>
    <row r="6" spans="1:26" x14ac:dyDescent="0.25">
      <c r="A6" s="30" t="s">
        <v>151</v>
      </c>
      <c r="B6" s="31" t="s">
        <v>152</v>
      </c>
      <c r="C6" s="42" t="s">
        <v>143</v>
      </c>
      <c r="D6" s="32">
        <f>SUMIF([1]!facturation[Nom Client],client[[#This Row],[Nom du client]],[1]!facturation[TTC])</f>
        <v>0</v>
      </c>
      <c r="E6" s="32">
        <f>SUMIF([1]!TRESORERIE[Tiers],client[[#This Row],[Nom du client]],[1]!TRESORERIE[Entrée])</f>
        <v>0</v>
      </c>
      <c r="F6" s="33">
        <f>client[[#This Row],[Facturation ]]-client[[#This Row],[Reglement ]]</f>
        <v>0</v>
      </c>
      <c r="G6" s="30" t="s">
        <v>153</v>
      </c>
      <c r="H6" s="30" t="s">
        <v>38</v>
      </c>
      <c r="I6" s="30"/>
      <c r="J6" s="30"/>
      <c r="K6" s="30"/>
      <c r="L6" s="35"/>
      <c r="M6" s="36">
        <v>69926860</v>
      </c>
      <c r="N6" s="30"/>
      <c r="O6" s="43"/>
    </row>
    <row r="7" spans="1:26" x14ac:dyDescent="0.25">
      <c r="A7" s="30" t="s">
        <v>154</v>
      </c>
      <c r="B7" s="31" t="s">
        <v>155</v>
      </c>
      <c r="C7" s="42" t="s">
        <v>144</v>
      </c>
      <c r="D7" s="32">
        <f>SUMIF([1]!facturation[Nom Client],client[[#This Row],[Nom du client]],[1]!facturation[TTC])</f>
        <v>0</v>
      </c>
      <c r="E7" s="32">
        <f>SUMIF([1]!TRESORERIE[Tiers],client[[#This Row],[Nom du client]],[1]!TRESORERIE[Entrée])</f>
        <v>0</v>
      </c>
      <c r="F7" s="33">
        <f>client[[#This Row],[Facturation ]]-client[[#This Row],[Reglement ]]</f>
        <v>0</v>
      </c>
      <c r="G7" s="30" t="s">
        <v>156</v>
      </c>
      <c r="H7" s="30" t="s">
        <v>157</v>
      </c>
      <c r="I7" s="30"/>
      <c r="J7" s="30"/>
      <c r="K7" s="30"/>
      <c r="L7" s="30"/>
      <c r="M7" s="36">
        <v>44686091</v>
      </c>
      <c r="N7" s="30"/>
      <c r="O7" s="43"/>
    </row>
    <row r="8" spans="1:26" x14ac:dyDescent="0.25">
      <c r="A8" s="30" t="s">
        <v>158</v>
      </c>
      <c r="B8" s="31" t="s">
        <v>159</v>
      </c>
      <c r="C8" s="42" t="s">
        <v>143</v>
      </c>
      <c r="D8" s="32">
        <f>SUMIF([1]!facturation[Nom Client],client[[#This Row],[Nom du client]],[1]!facturation[TTC])</f>
        <v>0</v>
      </c>
      <c r="E8" s="32">
        <f>SUMIF([1]!TRESORERIE[Tiers],client[[#This Row],[Nom du client]],[1]!TRESORERIE[Entrée])</f>
        <v>0</v>
      </c>
      <c r="F8" s="33">
        <f>client[[#This Row],[Facturation ]]-client[[#This Row],[Reglement ]]</f>
        <v>0</v>
      </c>
      <c r="G8" s="30"/>
      <c r="H8" s="30"/>
      <c r="I8" s="30"/>
      <c r="J8" s="30"/>
      <c r="K8" s="30"/>
      <c r="L8" s="30"/>
      <c r="M8" s="36"/>
      <c r="N8" s="30"/>
      <c r="O8" s="43"/>
    </row>
    <row r="9" spans="1:26" x14ac:dyDescent="0.25">
      <c r="A9" s="30" t="s">
        <v>160</v>
      </c>
      <c r="B9" s="31" t="s">
        <v>161</v>
      </c>
      <c r="C9" s="42"/>
      <c r="D9" s="32">
        <f>SUMIF([1]!facturation[Nom Client],client[[#This Row],[Nom du client]],[1]!facturation[TTC])</f>
        <v>0</v>
      </c>
      <c r="E9" s="32">
        <f>SUMIF([1]!TRESORERIE[Tiers],client[[#This Row],[Nom du client]],[1]!TRESORERIE[Entrée])</f>
        <v>0</v>
      </c>
      <c r="F9" s="33">
        <f>client[[#This Row],[Facturation ]]-client[[#This Row],[Reglement ]]</f>
        <v>0</v>
      </c>
      <c r="G9" s="30"/>
      <c r="H9" s="30"/>
      <c r="I9" s="30"/>
      <c r="J9" s="30"/>
      <c r="K9" s="30"/>
      <c r="L9" s="30"/>
      <c r="M9" s="36"/>
      <c r="N9" s="30"/>
      <c r="O9" s="43"/>
    </row>
    <row r="10" spans="1:26" x14ac:dyDescent="0.25">
      <c r="A10" s="30"/>
      <c r="B10" s="31" t="s">
        <v>162</v>
      </c>
      <c r="C10" s="42"/>
      <c r="D10" s="32">
        <f>SUMIF([1]!facturation[Nom Client],client[[#This Row],[Nom du client]],[1]!facturation[TTC])</f>
        <v>0</v>
      </c>
      <c r="E10" s="32">
        <f>SUMIF([1]!TRESORERIE[Tiers],client[[#This Row],[Nom du client]],[1]!TRESORERIE[Entrée])</f>
        <v>0</v>
      </c>
      <c r="F10" s="33">
        <f>client[[#This Row],[Facturation ]]-client[[#This Row],[Reglement ]]</f>
        <v>0</v>
      </c>
      <c r="G10" s="30"/>
      <c r="H10" s="30"/>
      <c r="I10" s="30"/>
      <c r="J10" s="30"/>
      <c r="K10" s="30"/>
      <c r="L10" s="30"/>
      <c r="M10" s="36"/>
      <c r="N10" s="30"/>
      <c r="O10" s="43"/>
    </row>
    <row r="11" spans="1:26" x14ac:dyDescent="0.25">
      <c r="A11" s="30"/>
      <c r="B11" s="31" t="s">
        <v>163</v>
      </c>
      <c r="C11" s="42"/>
      <c r="D11" s="32">
        <f>SUMIF([1]!facturation[Nom Client],client[[#This Row],[Nom du client]],[1]!facturation[TTC])</f>
        <v>0</v>
      </c>
      <c r="E11" s="32">
        <f>SUMIF([1]!TRESORERIE[Tiers],client[[#This Row],[Nom du client]],[1]!TRESORERIE[Entrée])</f>
        <v>0</v>
      </c>
      <c r="F11" s="33">
        <f>client[[#This Row],[Facturation ]]-client[[#This Row],[Reglement ]]</f>
        <v>0</v>
      </c>
      <c r="G11" s="30"/>
      <c r="H11" s="30"/>
      <c r="I11" s="30"/>
      <c r="J11" s="30"/>
      <c r="K11" s="30"/>
      <c r="L11" s="30"/>
      <c r="M11" s="36"/>
      <c r="N11" s="30"/>
      <c r="O11" s="43"/>
    </row>
    <row r="12" spans="1:26" x14ac:dyDescent="0.25">
      <c r="A12" s="30"/>
      <c r="B12" s="31" t="s">
        <v>164</v>
      </c>
      <c r="C12" s="42"/>
      <c r="D12" s="32">
        <f>SUMIF([1]!facturation[Nom Client],client[[#This Row],[Nom du client]],[1]!facturation[TTC])</f>
        <v>0</v>
      </c>
      <c r="E12" s="32">
        <f>SUMIF([1]!TRESORERIE[Tiers],client[[#This Row],[Nom du client]],[1]!TRESORERIE[Entrée])</f>
        <v>0</v>
      </c>
      <c r="F12" s="33">
        <f>client[[#This Row],[Facturation ]]-client[[#This Row],[Reglement ]]</f>
        <v>0</v>
      </c>
      <c r="G12" s="30"/>
      <c r="H12" s="30"/>
      <c r="I12" s="30"/>
      <c r="J12" s="30"/>
      <c r="K12" s="30"/>
      <c r="L12" s="30"/>
      <c r="M12" s="36"/>
      <c r="N12" s="30"/>
      <c r="O12" s="43"/>
    </row>
    <row r="13" spans="1:26" x14ac:dyDescent="0.25">
      <c r="A13" s="30"/>
      <c r="B13" s="31" t="s">
        <v>165</v>
      </c>
      <c r="C13" s="42"/>
      <c r="D13" s="32">
        <f>SUMIF([1]!facturation[Nom Client],client[[#This Row],[Nom du client]],[1]!facturation[TTC])</f>
        <v>0</v>
      </c>
      <c r="E13" s="32">
        <f>SUMIF([1]!TRESORERIE[Tiers],client[[#This Row],[Nom du client]],[1]!TRESORERIE[Entrée])</f>
        <v>0</v>
      </c>
      <c r="F13" s="33">
        <f>client[[#This Row],[Facturation ]]-client[[#This Row],[Reglement ]]</f>
        <v>0</v>
      </c>
      <c r="G13" s="30"/>
      <c r="H13" s="30"/>
      <c r="I13" s="30"/>
      <c r="J13" s="30"/>
      <c r="K13" s="30"/>
      <c r="L13" s="30"/>
      <c r="M13" s="36"/>
      <c r="N13" s="30"/>
      <c r="O13" s="43"/>
    </row>
    <row r="14" spans="1:26" x14ac:dyDescent="0.25">
      <c r="A14" s="30"/>
      <c r="B14" s="31" t="s">
        <v>166</v>
      </c>
      <c r="C14" s="42"/>
      <c r="D14" s="32">
        <f>SUMIF([1]!facturation[Nom Client],client[[#This Row],[Nom du client]],[1]!facturation[TTC])</f>
        <v>0</v>
      </c>
      <c r="E14" s="32">
        <f>SUMIF([1]!TRESORERIE[Tiers],client[[#This Row],[Nom du client]],[1]!TRESORERIE[Entrée])</f>
        <v>0</v>
      </c>
      <c r="F14" s="33">
        <f>client[[#This Row],[Facturation ]]-client[[#This Row],[Reglement ]]</f>
        <v>0</v>
      </c>
      <c r="G14" s="30"/>
      <c r="H14" s="30"/>
      <c r="I14" s="30"/>
      <c r="J14" s="30"/>
      <c r="K14" s="30"/>
      <c r="L14" s="30"/>
      <c r="M14" s="36"/>
      <c r="N14" s="30"/>
      <c r="O14" s="43"/>
    </row>
    <row r="15" spans="1:26" x14ac:dyDescent="0.25">
      <c r="A15" s="30"/>
      <c r="B15" s="31" t="s">
        <v>167</v>
      </c>
      <c r="C15" s="42"/>
      <c r="D15" s="32">
        <f>SUMIF([1]!facturation[Nom Client],client[[#This Row],[Nom du client]],[1]!facturation[TTC])</f>
        <v>0</v>
      </c>
      <c r="E15" s="32">
        <f>SUMIF([1]!TRESORERIE[Tiers],client[[#This Row],[Nom du client]],[1]!TRESORERIE[Entrée])</f>
        <v>0</v>
      </c>
      <c r="F15" s="33">
        <f>client[[#This Row],[Facturation ]]-client[[#This Row],[Reglement ]]</f>
        <v>0</v>
      </c>
      <c r="G15" s="30"/>
      <c r="H15" s="30"/>
      <c r="I15" s="30"/>
      <c r="J15" s="30"/>
      <c r="K15" s="30"/>
      <c r="L15" s="30"/>
      <c r="M15" s="36"/>
      <c r="N15" s="30"/>
      <c r="O15" s="43"/>
    </row>
    <row r="16" spans="1:26" x14ac:dyDescent="0.25">
      <c r="A16" s="30"/>
      <c r="B16" s="31" t="s">
        <v>168</v>
      </c>
      <c r="C16" s="42"/>
      <c r="D16" s="32">
        <f>SUMIF([1]!facturation[Nom Client],client[[#This Row],[Nom du client]],[1]!facturation[TTC])</f>
        <v>0</v>
      </c>
      <c r="E16" s="32">
        <f>SUMIF([1]!TRESORERIE[Tiers],client[[#This Row],[Nom du client]],[1]!TRESORERIE[Entrée])</f>
        <v>0</v>
      </c>
      <c r="F16" s="33">
        <f>client[[#This Row],[Facturation ]]-client[[#This Row],[Reglement ]]</f>
        <v>0</v>
      </c>
      <c r="G16" s="30"/>
      <c r="H16" s="30"/>
      <c r="I16" s="30"/>
      <c r="J16" s="30"/>
      <c r="K16" s="30"/>
      <c r="L16" s="30"/>
      <c r="M16" s="36"/>
      <c r="N16" s="30"/>
      <c r="O16" s="43"/>
    </row>
    <row r="17" spans="1:15" x14ac:dyDescent="0.25">
      <c r="A17" s="30"/>
      <c r="B17" s="31" t="s">
        <v>169</v>
      </c>
      <c r="C17" s="42"/>
      <c r="D17" s="32">
        <f>SUMIF([1]!facturation[Nom Client],client[[#This Row],[Nom du client]],[1]!facturation[TTC])</f>
        <v>0</v>
      </c>
      <c r="E17" s="32">
        <f>SUMIF([1]!TRESORERIE[Tiers],client[[#This Row],[Nom du client]],[1]!TRESORERIE[Entrée])</f>
        <v>0</v>
      </c>
      <c r="F17" s="33">
        <f>client[[#This Row],[Facturation ]]-client[[#This Row],[Reglement ]]</f>
        <v>0</v>
      </c>
      <c r="G17" s="30"/>
      <c r="H17" s="30"/>
      <c r="I17" s="30"/>
      <c r="J17" s="30"/>
      <c r="K17" s="30"/>
      <c r="L17" s="30"/>
      <c r="M17" s="36"/>
      <c r="N17" s="30"/>
      <c r="O17" s="43"/>
    </row>
    <row r="18" spans="1:15" x14ac:dyDescent="0.25">
      <c r="A18" s="30"/>
      <c r="B18" s="31" t="s">
        <v>170</v>
      </c>
      <c r="C18" s="42"/>
      <c r="D18" s="32">
        <f>SUMIF([1]!facturation[Nom Client],client[[#This Row],[Nom du client]],[1]!facturation[TTC])</f>
        <v>0</v>
      </c>
      <c r="E18" s="32">
        <f>SUMIF([1]!TRESORERIE[Tiers],client[[#This Row],[Nom du client]],[1]!TRESORERIE[Entrée])</f>
        <v>0</v>
      </c>
      <c r="F18" s="33">
        <f>client[[#This Row],[Facturation ]]-client[[#This Row],[Reglement ]]</f>
        <v>0</v>
      </c>
      <c r="G18" s="30"/>
      <c r="H18" s="30"/>
      <c r="I18" s="30"/>
      <c r="J18" s="30"/>
      <c r="K18" s="30"/>
      <c r="L18" s="30"/>
      <c r="M18" s="36"/>
      <c r="N18" s="30"/>
      <c r="O18" s="43"/>
    </row>
    <row r="19" spans="1:15" x14ac:dyDescent="0.25">
      <c r="A19" s="30"/>
      <c r="B19" s="31" t="s">
        <v>171</v>
      </c>
      <c r="C19" s="42"/>
      <c r="D19" s="32">
        <f>SUMIF([1]!facturation[Nom Client],client[[#This Row],[Nom du client]],[1]!facturation[TTC])</f>
        <v>0</v>
      </c>
      <c r="E19" s="32">
        <f>SUMIF([1]!TRESORERIE[Tiers],client[[#This Row],[Nom du client]],[1]!TRESORERIE[Entrée])</f>
        <v>0</v>
      </c>
      <c r="F19" s="33">
        <f>client[[#This Row],[Facturation ]]-client[[#This Row],[Reglement ]]</f>
        <v>0</v>
      </c>
      <c r="G19" s="30"/>
      <c r="H19" s="30"/>
      <c r="I19" s="30"/>
      <c r="J19" s="30"/>
      <c r="K19" s="30"/>
      <c r="L19" s="30"/>
      <c r="M19" s="36"/>
      <c r="N19" s="30"/>
      <c r="O19" s="43"/>
    </row>
    <row r="20" spans="1:15" x14ac:dyDescent="0.25">
      <c r="A20" s="30"/>
      <c r="B20" s="31" t="s">
        <v>172</v>
      </c>
      <c r="C20" s="42"/>
      <c r="D20" s="32">
        <f>SUMIF([1]!facturation[Nom Client],client[[#This Row],[Nom du client]],[1]!facturation[TTC])</f>
        <v>0</v>
      </c>
      <c r="E20" s="32">
        <f>SUMIF([1]!TRESORERIE[Tiers],client[[#This Row],[Nom du client]],[1]!TRESORERIE[Entrée])</f>
        <v>0</v>
      </c>
      <c r="F20" s="33">
        <f>client[[#This Row],[Facturation ]]-client[[#This Row],[Reglement ]]</f>
        <v>0</v>
      </c>
      <c r="G20" s="30"/>
      <c r="H20" s="30"/>
      <c r="I20" s="30"/>
      <c r="J20" s="30"/>
      <c r="K20" s="30"/>
      <c r="L20" s="30"/>
      <c r="M20" s="36"/>
      <c r="N20" s="30"/>
      <c r="O20" s="43"/>
    </row>
    <row r="21" spans="1:15" x14ac:dyDescent="0.25">
      <c r="A21" s="30"/>
      <c r="B21" s="31" t="s">
        <v>173</v>
      </c>
      <c r="C21" s="42"/>
      <c r="D21" s="32">
        <f>SUMIF([1]!facturation[Nom Client],client[[#This Row],[Nom du client]],[1]!facturation[TTC])</f>
        <v>0</v>
      </c>
      <c r="E21" s="32">
        <f>SUMIF([1]!TRESORERIE[Tiers],client[[#This Row],[Nom du client]],[1]!TRESORERIE[Entrée])</f>
        <v>0</v>
      </c>
      <c r="F21" s="33">
        <f>client[[#This Row],[Facturation ]]-client[[#This Row],[Reglement ]]</f>
        <v>0</v>
      </c>
      <c r="G21" s="30"/>
      <c r="H21" s="30"/>
      <c r="I21" s="30"/>
      <c r="J21" s="30"/>
      <c r="K21" s="30"/>
      <c r="L21" s="30"/>
      <c r="M21" s="36"/>
      <c r="N21" s="30"/>
      <c r="O21" s="43"/>
    </row>
    <row r="22" spans="1:15" x14ac:dyDescent="0.25">
      <c r="A22" s="30"/>
      <c r="B22" s="31" t="s">
        <v>174</v>
      </c>
      <c r="C22" s="42"/>
      <c r="D22" s="32">
        <f>SUMIF([1]!facturation[Nom Client],client[[#This Row],[Nom du client]],[1]!facturation[TTC])</f>
        <v>0</v>
      </c>
      <c r="E22" s="32">
        <f>SUMIF([1]!TRESORERIE[Tiers],client[[#This Row],[Nom du client]],[1]!TRESORERIE[Entrée])</f>
        <v>0</v>
      </c>
      <c r="F22" s="33">
        <f>client[[#This Row],[Facturation ]]-client[[#This Row],[Reglement ]]</f>
        <v>0</v>
      </c>
      <c r="G22" s="30"/>
      <c r="H22" s="30"/>
      <c r="I22" s="30"/>
      <c r="J22" s="30"/>
      <c r="K22" s="30"/>
      <c r="L22" s="30"/>
      <c r="M22" s="36"/>
      <c r="N22" s="30"/>
      <c r="O22" s="43"/>
    </row>
    <row r="23" spans="1:15" x14ac:dyDescent="0.25">
      <c r="A23" s="30"/>
      <c r="B23" s="31" t="s">
        <v>175</v>
      </c>
      <c r="C23" s="42"/>
      <c r="D23" s="32">
        <f>SUMIF([1]!facturation[Nom Client],client[[#This Row],[Nom du client]],[1]!facturation[TTC])</f>
        <v>0</v>
      </c>
      <c r="E23" s="32">
        <f>SUMIF([1]!TRESORERIE[Tiers],client[[#This Row],[Nom du client]],[1]!TRESORERIE[Entrée])</f>
        <v>0</v>
      </c>
      <c r="F23" s="33">
        <f>client[[#This Row],[Facturation ]]-client[[#This Row],[Reglement ]]</f>
        <v>0</v>
      </c>
      <c r="G23" s="30"/>
      <c r="H23" s="30"/>
      <c r="I23" s="30"/>
      <c r="J23" s="30"/>
      <c r="K23" s="30"/>
      <c r="L23" s="30"/>
      <c r="M23" s="36"/>
      <c r="N23" s="30"/>
      <c r="O23" s="43"/>
    </row>
    <row r="24" spans="1:15" x14ac:dyDescent="0.25">
      <c r="A24" s="30"/>
      <c r="B24" s="31" t="s">
        <v>176</v>
      </c>
      <c r="C24" s="42"/>
      <c r="D24" s="32">
        <f>SUMIF([1]!facturation[Nom Client],client[[#This Row],[Nom du client]],[1]!facturation[TTC])</f>
        <v>0</v>
      </c>
      <c r="E24" s="32">
        <f>SUMIF([1]!TRESORERIE[Tiers],client[[#This Row],[Nom du client]],[1]!TRESORERIE[Entrée])</f>
        <v>0</v>
      </c>
      <c r="F24" s="33">
        <f>client[[#This Row],[Facturation ]]-client[[#This Row],[Reglement ]]</f>
        <v>0</v>
      </c>
      <c r="G24" s="30"/>
      <c r="H24" s="30"/>
      <c r="I24" s="30"/>
      <c r="J24" s="30"/>
      <c r="K24" s="30"/>
      <c r="L24" s="30"/>
      <c r="M24" s="36"/>
      <c r="N24" s="30"/>
      <c r="O24" s="43"/>
    </row>
    <row r="25" spans="1:15" x14ac:dyDescent="0.25">
      <c r="A25" s="30"/>
      <c r="B25" s="31" t="s">
        <v>177</v>
      </c>
      <c r="C25" s="42"/>
      <c r="D25" s="32">
        <f>SUMIF([1]!facturation[Nom Client],client[[#This Row],[Nom du client]],[1]!facturation[TTC])</f>
        <v>0</v>
      </c>
      <c r="E25" s="32">
        <f>SUMIF([1]!TRESORERIE[Tiers],client[[#This Row],[Nom du client]],[1]!TRESORERIE[Entrée])</f>
        <v>0</v>
      </c>
      <c r="F25" s="33">
        <f>client[[#This Row],[Facturation ]]-client[[#This Row],[Reglement ]]</f>
        <v>0</v>
      </c>
      <c r="G25" s="30"/>
      <c r="H25" s="30"/>
      <c r="I25" s="30"/>
      <c r="J25" s="30"/>
      <c r="K25" s="30"/>
      <c r="L25" s="30"/>
      <c r="M25" s="36"/>
      <c r="N25" s="30"/>
      <c r="O25" s="43"/>
    </row>
    <row r="26" spans="1:15" x14ac:dyDescent="0.25">
      <c r="A26" s="30"/>
      <c r="B26" s="31" t="s">
        <v>178</v>
      </c>
      <c r="C26" s="42"/>
      <c r="D26" s="32">
        <f>SUMIF([1]!facturation[Nom Client],client[[#This Row],[Nom du client]],[1]!facturation[TTC])</f>
        <v>0</v>
      </c>
      <c r="E26" s="32">
        <f>SUMIF([1]!TRESORERIE[Tiers],client[[#This Row],[Nom du client]],[1]!TRESORERIE[Entrée])</f>
        <v>0</v>
      </c>
      <c r="F26" s="33">
        <f>client[[#This Row],[Facturation ]]-client[[#This Row],[Reglement ]]</f>
        <v>0</v>
      </c>
      <c r="G26" s="30"/>
      <c r="H26" s="30"/>
      <c r="I26" s="30"/>
      <c r="J26" s="30"/>
      <c r="K26" s="30"/>
      <c r="L26" s="30"/>
      <c r="M26" s="36"/>
      <c r="N26" s="30"/>
      <c r="O26" s="43"/>
    </row>
    <row r="27" spans="1:15" x14ac:dyDescent="0.25">
      <c r="A27" s="30"/>
      <c r="B27" s="31" t="s">
        <v>179</v>
      </c>
      <c r="C27" s="42"/>
      <c r="D27" s="32">
        <f>SUMIF([1]!facturation[Nom Client],client[[#This Row],[Nom du client]],[1]!facturation[TTC])</f>
        <v>0</v>
      </c>
      <c r="E27" s="32">
        <f>SUMIF([1]!TRESORERIE[Tiers],client[[#This Row],[Nom du client]],[1]!TRESORERIE[Entrée])</f>
        <v>0</v>
      </c>
      <c r="F27" s="33">
        <f>client[[#This Row],[Facturation ]]-client[[#This Row],[Reglement ]]</f>
        <v>0</v>
      </c>
      <c r="G27" s="30"/>
      <c r="H27" s="30"/>
      <c r="I27" s="30"/>
      <c r="J27" s="30"/>
      <c r="K27" s="30"/>
      <c r="L27" s="30"/>
      <c r="M27" s="36"/>
      <c r="N27" s="30"/>
      <c r="O27" s="43"/>
    </row>
    <row r="28" spans="1:15" x14ac:dyDescent="0.25">
      <c r="A28" s="30"/>
      <c r="B28" s="31" t="s">
        <v>180</v>
      </c>
      <c r="C28" s="42"/>
      <c r="D28" s="32">
        <f>SUMIF([1]!facturation[Nom Client],client[[#This Row],[Nom du client]],[1]!facturation[TTC])</f>
        <v>0</v>
      </c>
      <c r="E28" s="32">
        <f>SUMIF([1]!TRESORERIE[Tiers],client[[#This Row],[Nom du client]],[1]!TRESORERIE[Entrée])</f>
        <v>0</v>
      </c>
      <c r="F28" s="33">
        <f>client[[#This Row],[Facturation ]]-client[[#This Row],[Reglement ]]</f>
        <v>0</v>
      </c>
      <c r="G28" s="30"/>
      <c r="H28" s="30"/>
      <c r="I28" s="30"/>
      <c r="J28" s="30"/>
      <c r="K28" s="30"/>
      <c r="L28" s="30"/>
      <c r="M28" s="36"/>
      <c r="N28" s="30"/>
      <c r="O28" s="43"/>
    </row>
    <row r="29" spans="1:15" x14ac:dyDescent="0.25">
      <c r="A29" s="30"/>
      <c r="B29" s="31" t="s">
        <v>181</v>
      </c>
      <c r="C29" s="42"/>
      <c r="D29" s="32">
        <f>SUMIF([1]!facturation[Nom Client],client[[#This Row],[Nom du client]],[1]!facturation[TTC])</f>
        <v>0</v>
      </c>
      <c r="E29" s="32">
        <f>SUMIF([1]!TRESORERIE[Tiers],client[[#This Row],[Nom du client]],[1]!TRESORERIE[Entrée])</f>
        <v>0</v>
      </c>
      <c r="F29" s="33">
        <f>client[[#This Row],[Facturation ]]-client[[#This Row],[Reglement ]]</f>
        <v>0</v>
      </c>
      <c r="G29" s="30"/>
      <c r="H29" s="30"/>
      <c r="I29" s="30"/>
      <c r="J29" s="30"/>
      <c r="K29" s="30"/>
      <c r="L29" s="30"/>
      <c r="M29" s="36"/>
      <c r="N29" s="30"/>
      <c r="O29" s="43"/>
    </row>
    <row r="30" spans="1:15" x14ac:dyDescent="0.25">
      <c r="A30" s="30"/>
      <c r="B30" s="31" t="s">
        <v>182</v>
      </c>
      <c r="C30" s="42"/>
      <c r="D30" s="32">
        <f>SUMIF([1]!facturation[Nom Client],client[[#This Row],[Nom du client]],[1]!facturation[TTC])</f>
        <v>0</v>
      </c>
      <c r="E30" s="32">
        <f>SUMIF([1]!TRESORERIE[Tiers],client[[#This Row],[Nom du client]],[1]!TRESORERIE[Entrée])</f>
        <v>0</v>
      </c>
      <c r="F30" s="33">
        <f>client[[#This Row],[Facturation ]]-client[[#This Row],[Reglement ]]</f>
        <v>0</v>
      </c>
      <c r="G30" s="30"/>
      <c r="H30" s="30"/>
      <c r="I30" s="30"/>
      <c r="J30" s="30"/>
      <c r="K30" s="30"/>
      <c r="L30" s="30"/>
      <c r="M30" s="36"/>
      <c r="N30" s="30"/>
      <c r="O30" s="43"/>
    </row>
    <row r="31" spans="1:15" x14ac:dyDescent="0.25">
      <c r="A31" s="30"/>
      <c r="B31" s="31" t="s">
        <v>183</v>
      </c>
      <c r="C31" s="42"/>
      <c r="D31" s="32">
        <f>SUMIF([1]!facturation[Nom Client],client[[#This Row],[Nom du client]],[1]!facturation[TTC])</f>
        <v>0</v>
      </c>
      <c r="E31" s="32">
        <f>SUMIF([1]!TRESORERIE[Tiers],client[[#This Row],[Nom du client]],[1]!TRESORERIE[Entrée])</f>
        <v>0</v>
      </c>
      <c r="F31" s="33">
        <f>client[[#This Row],[Facturation ]]-client[[#This Row],[Reglement ]]</f>
        <v>0</v>
      </c>
      <c r="G31" s="30"/>
      <c r="H31" s="30"/>
      <c r="I31" s="30"/>
      <c r="J31" s="30"/>
      <c r="K31" s="30"/>
      <c r="L31" s="30"/>
      <c r="M31" s="36"/>
      <c r="N31" s="30"/>
      <c r="O31" s="43"/>
    </row>
    <row r="32" spans="1:15" x14ac:dyDescent="0.25">
      <c r="A32" s="30"/>
      <c r="B32" s="31" t="s">
        <v>184</v>
      </c>
      <c r="C32" s="42"/>
      <c r="D32" s="32">
        <f>SUMIF([1]!facturation[Nom Client],client[[#This Row],[Nom du client]],[1]!facturation[TTC])</f>
        <v>0</v>
      </c>
      <c r="E32" s="32">
        <f>SUMIF([1]!TRESORERIE[Tiers],client[[#This Row],[Nom du client]],[1]!TRESORERIE[Entrée])</f>
        <v>0</v>
      </c>
      <c r="F32" s="33">
        <f>client[[#This Row],[Facturation ]]-client[[#This Row],[Reglement ]]</f>
        <v>0</v>
      </c>
      <c r="G32" s="30"/>
      <c r="H32" s="30"/>
      <c r="I32" s="30"/>
      <c r="J32" s="30"/>
      <c r="K32" s="30"/>
      <c r="L32" s="30"/>
      <c r="M32" s="36"/>
      <c r="N32" s="30"/>
      <c r="O32" s="43"/>
    </row>
    <row r="33" spans="1:15" x14ac:dyDescent="0.25">
      <c r="A33" s="30"/>
      <c r="B33" s="31" t="s">
        <v>185</v>
      </c>
      <c r="C33" s="42"/>
      <c r="D33" s="32">
        <f>SUMIF([1]!facturation[Nom Client],client[[#This Row],[Nom du client]],[1]!facturation[TTC])</f>
        <v>0</v>
      </c>
      <c r="E33" s="32">
        <f>SUMIF([1]!TRESORERIE[Tiers],client[[#This Row],[Nom du client]],[1]!TRESORERIE[Entrée])</f>
        <v>0</v>
      </c>
      <c r="F33" s="33">
        <f>client[[#This Row],[Facturation ]]-client[[#This Row],[Reglement ]]</f>
        <v>0</v>
      </c>
      <c r="G33" s="30"/>
      <c r="H33" s="30"/>
      <c r="I33" s="30"/>
      <c r="J33" s="30"/>
      <c r="K33" s="30"/>
      <c r="L33" s="30"/>
      <c r="M33" s="36"/>
      <c r="N33" s="30"/>
      <c r="O33" s="43"/>
    </row>
    <row r="34" spans="1:15" x14ac:dyDescent="0.25">
      <c r="A34" s="30"/>
      <c r="B34" s="31" t="s">
        <v>186</v>
      </c>
      <c r="C34" s="42"/>
      <c r="D34" s="32">
        <f>SUMIF([1]!facturation[Nom Client],client[[#This Row],[Nom du client]],[1]!facturation[TTC])</f>
        <v>0</v>
      </c>
      <c r="E34" s="32">
        <f>SUMIF([1]!TRESORERIE[Tiers],client[[#This Row],[Nom du client]],[1]!TRESORERIE[Entrée])</f>
        <v>0</v>
      </c>
      <c r="F34" s="33">
        <f>client[[#This Row],[Facturation ]]-client[[#This Row],[Reglement ]]</f>
        <v>0</v>
      </c>
      <c r="G34" s="30"/>
      <c r="H34" s="30"/>
      <c r="I34" s="30"/>
      <c r="J34" s="30"/>
      <c r="K34" s="30"/>
      <c r="L34" s="30"/>
      <c r="M34" s="36"/>
      <c r="N34" s="30"/>
      <c r="O34" s="43"/>
    </row>
    <row r="35" spans="1:15" x14ac:dyDescent="0.25">
      <c r="A35" s="30"/>
      <c r="B35" s="31" t="s">
        <v>187</v>
      </c>
      <c r="C35" s="42"/>
      <c r="D35" s="32">
        <f>SUMIF([1]!facturation[Nom Client],client[[#This Row],[Nom du client]],[1]!facturation[TTC])</f>
        <v>0</v>
      </c>
      <c r="E35" s="32">
        <f>SUMIF([1]!TRESORERIE[Tiers],client[[#This Row],[Nom du client]],[1]!TRESORERIE[Entrée])</f>
        <v>0</v>
      </c>
      <c r="F35" s="33">
        <f>client[[#This Row],[Facturation ]]-client[[#This Row],[Reglement ]]</f>
        <v>0</v>
      </c>
      <c r="G35" s="30"/>
      <c r="H35" s="30"/>
      <c r="I35" s="30"/>
      <c r="J35" s="30"/>
      <c r="K35" s="30"/>
      <c r="L35" s="30"/>
      <c r="M35" s="36"/>
      <c r="N35" s="30"/>
      <c r="O35" s="43"/>
    </row>
    <row r="36" spans="1:15" x14ac:dyDescent="0.25">
      <c r="A36" s="30"/>
      <c r="B36" s="31" t="s">
        <v>188</v>
      </c>
      <c r="C36" s="42"/>
      <c r="D36" s="32">
        <f>SUMIF([1]!facturation[Nom Client],client[[#This Row],[Nom du client]],[1]!facturation[TTC])</f>
        <v>0</v>
      </c>
      <c r="E36" s="32">
        <f>SUMIF([1]!TRESORERIE[Tiers],client[[#This Row],[Nom du client]],[1]!TRESORERIE[Entrée])</f>
        <v>0</v>
      </c>
      <c r="F36" s="33">
        <f>client[[#This Row],[Facturation ]]-client[[#This Row],[Reglement ]]</f>
        <v>0</v>
      </c>
      <c r="G36" s="30"/>
      <c r="H36" s="30"/>
      <c r="I36" s="30"/>
      <c r="J36" s="30"/>
      <c r="K36" s="30"/>
      <c r="L36" s="30"/>
      <c r="M36" s="36"/>
      <c r="N36" s="30"/>
      <c r="O36" s="43"/>
    </row>
    <row r="37" spans="1:15" x14ac:dyDescent="0.25">
      <c r="A37" s="30"/>
      <c r="B37" s="31" t="s">
        <v>189</v>
      </c>
      <c r="C37" s="42"/>
      <c r="D37" s="32">
        <f>SUMIF([1]!facturation[Nom Client],client[[#This Row],[Nom du client]],[1]!facturation[TTC])</f>
        <v>0</v>
      </c>
      <c r="E37" s="32">
        <f>SUMIF([1]!TRESORERIE[Tiers],client[[#This Row],[Nom du client]],[1]!TRESORERIE[Entrée])</f>
        <v>0</v>
      </c>
      <c r="F37" s="33">
        <f>client[[#This Row],[Facturation ]]-client[[#This Row],[Reglement ]]</f>
        <v>0</v>
      </c>
      <c r="G37" s="30"/>
      <c r="H37" s="30"/>
      <c r="I37" s="30"/>
      <c r="J37" s="30"/>
      <c r="K37" s="30"/>
      <c r="L37" s="30"/>
      <c r="M37" s="36"/>
      <c r="N37" s="30"/>
      <c r="O37" s="43"/>
    </row>
    <row r="38" spans="1:15" x14ac:dyDescent="0.25">
      <c r="A38" s="30"/>
      <c r="B38" s="31" t="s">
        <v>190</v>
      </c>
      <c r="C38" s="42"/>
      <c r="D38" s="32">
        <f>SUMIF([1]!facturation[Nom Client],client[[#This Row],[Nom du client]],[1]!facturation[TTC])</f>
        <v>0</v>
      </c>
      <c r="E38" s="32">
        <f>SUMIF([1]!TRESORERIE[Tiers],client[[#This Row],[Nom du client]],[1]!TRESORERIE[Entrée])</f>
        <v>0</v>
      </c>
      <c r="F38" s="33">
        <f>client[[#This Row],[Facturation ]]-client[[#This Row],[Reglement ]]</f>
        <v>0</v>
      </c>
      <c r="G38" s="30"/>
      <c r="H38" s="30"/>
      <c r="I38" s="30"/>
      <c r="J38" s="30"/>
      <c r="K38" s="30"/>
      <c r="L38" s="30"/>
      <c r="M38" s="36"/>
      <c r="N38" s="30"/>
      <c r="O38" s="43"/>
    </row>
    <row r="39" spans="1:15" x14ac:dyDescent="0.25">
      <c r="A39" s="30"/>
      <c r="B39" s="31" t="s">
        <v>191</v>
      </c>
      <c r="C39" s="42"/>
      <c r="D39" s="32">
        <f>SUMIF([1]!facturation[Nom Client],client[[#This Row],[Nom du client]],[1]!facturation[TTC])</f>
        <v>0</v>
      </c>
      <c r="E39" s="32">
        <f>SUMIF([1]!TRESORERIE[Tiers],client[[#This Row],[Nom du client]],[1]!TRESORERIE[Entrée])</f>
        <v>0</v>
      </c>
      <c r="F39" s="33">
        <f>client[[#This Row],[Facturation ]]-client[[#This Row],[Reglement ]]</f>
        <v>0</v>
      </c>
      <c r="G39" s="30"/>
      <c r="H39" s="30"/>
      <c r="I39" s="30"/>
      <c r="J39" s="30"/>
      <c r="K39" s="30"/>
      <c r="L39" s="30"/>
      <c r="M39" s="36"/>
      <c r="N39" s="30"/>
      <c r="O39" s="43"/>
    </row>
    <row r="40" spans="1:15" x14ac:dyDescent="0.25">
      <c r="A40" s="30"/>
      <c r="B40" s="31" t="s">
        <v>192</v>
      </c>
      <c r="C40" s="42"/>
      <c r="D40" s="32">
        <f>SUMIF([1]!facturation[Nom Client],client[[#This Row],[Nom du client]],[1]!facturation[TTC])</f>
        <v>0</v>
      </c>
      <c r="E40" s="32">
        <f>SUMIF([1]!TRESORERIE[Tiers],client[[#This Row],[Nom du client]],[1]!TRESORERIE[Entrée])</f>
        <v>0</v>
      </c>
      <c r="F40" s="33">
        <f>client[[#This Row],[Facturation ]]-client[[#This Row],[Reglement ]]</f>
        <v>0</v>
      </c>
      <c r="G40" s="30"/>
      <c r="H40" s="30"/>
      <c r="I40" s="30"/>
      <c r="J40" s="30"/>
      <c r="K40" s="30"/>
      <c r="L40" s="30"/>
      <c r="M40" s="36"/>
      <c r="N40" s="30"/>
      <c r="O40" s="43"/>
    </row>
    <row r="41" spans="1:15" x14ac:dyDescent="0.25">
      <c r="A41" s="30"/>
      <c r="B41" s="31" t="s">
        <v>193</v>
      </c>
      <c r="C41" s="42"/>
      <c r="D41" s="32">
        <f>SUMIF([1]!facturation[Nom Client],client[[#This Row],[Nom du client]],[1]!facturation[TTC])</f>
        <v>0</v>
      </c>
      <c r="E41" s="32">
        <f>SUMIF([1]!TRESORERIE[Tiers],client[[#This Row],[Nom du client]],[1]!TRESORERIE[Entrée])</f>
        <v>0</v>
      </c>
      <c r="F41" s="33">
        <f>client[[#This Row],[Facturation ]]-client[[#This Row],[Reglement ]]</f>
        <v>0</v>
      </c>
      <c r="G41" s="30"/>
      <c r="H41" s="30"/>
      <c r="I41" s="30"/>
      <c r="J41" s="30"/>
      <c r="K41" s="30"/>
      <c r="L41" s="30"/>
      <c r="M41" s="36"/>
      <c r="N41" s="30"/>
      <c r="O41" s="43"/>
    </row>
    <row r="42" spans="1:15" x14ac:dyDescent="0.25">
      <c r="A42" s="30"/>
      <c r="B42" s="31" t="s">
        <v>194</v>
      </c>
      <c r="C42" s="42"/>
      <c r="D42" s="32">
        <f>SUMIF([1]!facturation[Nom Client],client[[#This Row],[Nom du client]],[1]!facturation[TTC])</f>
        <v>0</v>
      </c>
      <c r="E42" s="32">
        <f>SUMIF([1]!TRESORERIE[Tiers],client[[#This Row],[Nom du client]],[1]!TRESORERIE[Entrée])</f>
        <v>0</v>
      </c>
      <c r="F42" s="33">
        <f>client[[#This Row],[Facturation ]]-client[[#This Row],[Reglement ]]</f>
        <v>0</v>
      </c>
      <c r="G42" s="30"/>
      <c r="H42" s="30"/>
      <c r="I42" s="30"/>
      <c r="J42" s="30"/>
      <c r="K42" s="30"/>
      <c r="L42" s="30"/>
      <c r="M42" s="36"/>
      <c r="N42" s="30"/>
      <c r="O42" s="43"/>
    </row>
    <row r="43" spans="1:15" x14ac:dyDescent="0.25">
      <c r="A43" s="30"/>
      <c r="B43" s="31" t="s">
        <v>195</v>
      </c>
      <c r="C43" s="42"/>
      <c r="D43" s="32">
        <f>SUMIF([1]!facturation[Nom Client],client[[#This Row],[Nom du client]],[1]!facturation[TTC])</f>
        <v>0</v>
      </c>
      <c r="E43" s="32">
        <f>SUMIF([1]!TRESORERIE[Tiers],client[[#This Row],[Nom du client]],[1]!TRESORERIE[Entrée])</f>
        <v>0</v>
      </c>
      <c r="F43" s="33">
        <f>client[[#This Row],[Facturation ]]-client[[#This Row],[Reglement ]]</f>
        <v>0</v>
      </c>
      <c r="G43" s="30"/>
      <c r="H43" s="30"/>
      <c r="I43" s="30"/>
      <c r="J43" s="30"/>
      <c r="K43" s="30"/>
      <c r="L43" s="30"/>
      <c r="M43" s="36"/>
      <c r="N43" s="30"/>
      <c r="O43" s="43"/>
    </row>
    <row r="44" spans="1:15" x14ac:dyDescent="0.25">
      <c r="A44" s="30"/>
      <c r="B44" s="31" t="s">
        <v>196</v>
      </c>
      <c r="C44" s="42"/>
      <c r="D44" s="32">
        <f>SUMIF([1]!facturation[Nom Client],client[[#This Row],[Nom du client]],[1]!facturation[TTC])</f>
        <v>0</v>
      </c>
      <c r="E44" s="32">
        <f>SUMIF([1]!TRESORERIE[Tiers],client[[#This Row],[Nom du client]],[1]!TRESORERIE[Entrée])</f>
        <v>0</v>
      </c>
      <c r="F44" s="33">
        <f>client[[#This Row],[Facturation ]]-client[[#This Row],[Reglement ]]</f>
        <v>0</v>
      </c>
      <c r="G44" s="30"/>
      <c r="H44" s="30"/>
      <c r="I44" s="30"/>
      <c r="J44" s="30"/>
      <c r="K44" s="30"/>
      <c r="L44" s="30"/>
      <c r="M44" s="36"/>
      <c r="N44" s="30"/>
      <c r="O44" s="43"/>
    </row>
    <row r="45" spans="1:15" x14ac:dyDescent="0.25">
      <c r="A45" s="30"/>
      <c r="B45" s="31" t="s">
        <v>197</v>
      </c>
      <c r="C45" s="42"/>
      <c r="D45" s="32">
        <f>SUMIF([1]!facturation[Nom Client],client[[#This Row],[Nom du client]],[1]!facturation[TTC])</f>
        <v>0</v>
      </c>
      <c r="E45" s="32">
        <f>SUMIF([1]!TRESORERIE[Tiers],client[[#This Row],[Nom du client]],[1]!TRESORERIE[Entrée])</f>
        <v>0</v>
      </c>
      <c r="F45" s="33">
        <f>client[[#This Row],[Facturation ]]-client[[#This Row],[Reglement ]]</f>
        <v>0</v>
      </c>
      <c r="G45" s="30"/>
      <c r="H45" s="30"/>
      <c r="I45" s="30"/>
      <c r="J45" s="30"/>
      <c r="K45" s="30"/>
      <c r="L45" s="30"/>
      <c r="M45" s="36"/>
      <c r="N45" s="30"/>
      <c r="O45" s="43"/>
    </row>
    <row r="46" spans="1:15" x14ac:dyDescent="0.25">
      <c r="A46" s="30"/>
      <c r="B46" s="31" t="s">
        <v>198</v>
      </c>
      <c r="C46" s="42"/>
      <c r="D46" s="32">
        <f>SUMIF([1]!facturation[Nom Client],client[[#This Row],[Nom du client]],[1]!facturation[TTC])</f>
        <v>0</v>
      </c>
      <c r="E46" s="32">
        <f>SUMIF([1]!TRESORERIE[Tiers],client[[#This Row],[Nom du client]],[1]!TRESORERIE[Entrée])</f>
        <v>0</v>
      </c>
      <c r="F46" s="33">
        <f>client[[#This Row],[Facturation ]]-client[[#This Row],[Reglement ]]</f>
        <v>0</v>
      </c>
      <c r="G46" s="30"/>
      <c r="H46" s="30"/>
      <c r="I46" s="30"/>
      <c r="J46" s="30"/>
      <c r="K46" s="30"/>
      <c r="L46" s="30"/>
      <c r="M46" s="36"/>
      <c r="N46" s="30"/>
      <c r="O46" s="43"/>
    </row>
    <row r="47" spans="1:15" x14ac:dyDescent="0.25">
      <c r="A47" s="30"/>
      <c r="B47" s="31" t="s">
        <v>199</v>
      </c>
      <c r="C47" s="42"/>
      <c r="D47" s="32">
        <f>SUMIF([1]!facturation[Nom Client],client[[#This Row],[Nom du client]],[1]!facturation[TTC])</f>
        <v>0</v>
      </c>
      <c r="E47" s="32">
        <f>SUMIF([1]!TRESORERIE[Tiers],client[[#This Row],[Nom du client]],[1]!TRESORERIE[Entrée])</f>
        <v>0</v>
      </c>
      <c r="F47" s="33">
        <f>client[[#This Row],[Facturation ]]-client[[#This Row],[Reglement ]]</f>
        <v>0</v>
      </c>
      <c r="G47" s="30"/>
      <c r="H47" s="30"/>
      <c r="I47" s="30"/>
      <c r="J47" s="30"/>
      <c r="K47" s="30"/>
      <c r="L47" s="30"/>
      <c r="M47" s="36"/>
      <c r="N47" s="30"/>
      <c r="O47" s="43"/>
    </row>
    <row r="48" spans="1:15" x14ac:dyDescent="0.25">
      <c r="A48" s="30"/>
      <c r="B48" s="31" t="s">
        <v>200</v>
      </c>
      <c r="C48" s="42"/>
      <c r="D48" s="32">
        <f>SUMIF([1]!facturation[Nom Client],client[[#This Row],[Nom du client]],[1]!facturation[TTC])</f>
        <v>0</v>
      </c>
      <c r="E48" s="32">
        <f>SUMIF([1]!TRESORERIE[Tiers],client[[#This Row],[Nom du client]],[1]!TRESORERIE[Entrée])</f>
        <v>0</v>
      </c>
      <c r="F48" s="33">
        <f>client[[#This Row],[Facturation ]]-client[[#This Row],[Reglement ]]</f>
        <v>0</v>
      </c>
      <c r="G48" s="30"/>
      <c r="H48" s="30"/>
      <c r="I48" s="30"/>
      <c r="J48" s="30"/>
      <c r="K48" s="30"/>
      <c r="L48" s="30"/>
      <c r="M48" s="36"/>
      <c r="N48" s="30"/>
      <c r="O48" s="43"/>
    </row>
    <row r="49" spans="1:15" x14ac:dyDescent="0.25">
      <c r="A49" s="30"/>
      <c r="B49" s="31" t="s">
        <v>201</v>
      </c>
      <c r="C49" s="42"/>
      <c r="D49" s="32">
        <f>SUMIF([1]!facturation[Nom Client],client[[#This Row],[Nom du client]],[1]!facturation[TTC])</f>
        <v>0</v>
      </c>
      <c r="E49" s="32">
        <f>SUMIF([1]!TRESORERIE[Tiers],client[[#This Row],[Nom du client]],[1]!TRESORERIE[Entrée])</f>
        <v>0</v>
      </c>
      <c r="F49" s="33">
        <f>client[[#This Row],[Facturation ]]-client[[#This Row],[Reglement ]]</f>
        <v>0</v>
      </c>
      <c r="G49" s="30"/>
      <c r="H49" s="30"/>
      <c r="I49" s="30"/>
      <c r="J49" s="30"/>
      <c r="K49" s="30"/>
      <c r="L49" s="30"/>
      <c r="M49" s="36"/>
      <c r="N49" s="30"/>
      <c r="O49" s="43"/>
    </row>
    <row r="50" spans="1:15" x14ac:dyDescent="0.25">
      <c r="A50" s="30"/>
      <c r="B50" s="31" t="s">
        <v>202</v>
      </c>
      <c r="C50" s="42"/>
      <c r="D50" s="32">
        <f>SUMIF([1]!facturation[Nom Client],client[[#This Row],[Nom du client]],[1]!facturation[TTC])</f>
        <v>0</v>
      </c>
      <c r="E50" s="32">
        <f>SUMIF([1]!TRESORERIE[Tiers],client[[#This Row],[Nom du client]],[1]!TRESORERIE[Entrée])</f>
        <v>0</v>
      </c>
      <c r="F50" s="33">
        <f>client[[#This Row],[Facturation ]]-client[[#This Row],[Reglement ]]</f>
        <v>0</v>
      </c>
      <c r="G50" s="30"/>
      <c r="H50" s="30"/>
      <c r="I50" s="30"/>
      <c r="J50" s="30"/>
      <c r="K50" s="30"/>
      <c r="L50" s="30"/>
      <c r="M50" s="36"/>
      <c r="N50" s="30"/>
      <c r="O50" s="43"/>
    </row>
    <row r="51" spans="1:15" x14ac:dyDescent="0.25">
      <c r="A51" s="30"/>
      <c r="B51" s="31" t="s">
        <v>203</v>
      </c>
      <c r="C51" s="42"/>
      <c r="D51" s="32">
        <f>SUMIF([1]!facturation[Nom Client],client[[#This Row],[Nom du client]],[1]!facturation[TTC])</f>
        <v>0</v>
      </c>
      <c r="E51" s="32">
        <f>SUMIF([1]!TRESORERIE[Tiers],client[[#This Row],[Nom du client]],[1]!TRESORERIE[Entrée])</f>
        <v>0</v>
      </c>
      <c r="F51" s="33">
        <f>client[[#This Row],[Facturation ]]-client[[#This Row],[Reglement ]]</f>
        <v>0</v>
      </c>
      <c r="G51" s="30"/>
      <c r="H51" s="30"/>
      <c r="I51" s="30"/>
      <c r="J51" s="30"/>
      <c r="K51" s="30"/>
      <c r="L51" s="30"/>
      <c r="M51" s="36"/>
      <c r="N51" s="30"/>
      <c r="O51" s="43"/>
    </row>
    <row r="52" spans="1:15" x14ac:dyDescent="0.25">
      <c r="A52" s="30"/>
      <c r="B52" s="31" t="s">
        <v>204</v>
      </c>
      <c r="C52" s="42"/>
      <c r="D52" s="32">
        <f>SUMIF([1]!facturation[Nom Client],client[[#This Row],[Nom du client]],[1]!facturation[TTC])</f>
        <v>0</v>
      </c>
      <c r="E52" s="32">
        <f>SUMIF([1]!TRESORERIE[Tiers],client[[#This Row],[Nom du client]],[1]!TRESORERIE[Entrée])</f>
        <v>0</v>
      </c>
      <c r="F52" s="33">
        <f>client[[#This Row],[Facturation ]]-client[[#This Row],[Reglement ]]</f>
        <v>0</v>
      </c>
      <c r="G52" s="30"/>
      <c r="H52" s="30"/>
      <c r="I52" s="30"/>
      <c r="J52" s="30"/>
      <c r="K52" s="30"/>
      <c r="L52" s="30"/>
      <c r="M52" s="36"/>
      <c r="N52" s="30"/>
      <c r="O52" s="43"/>
    </row>
    <row r="53" spans="1:15" x14ac:dyDescent="0.25">
      <c r="A53" s="30"/>
      <c r="B53" s="31" t="s">
        <v>205</v>
      </c>
      <c r="C53" s="42"/>
      <c r="D53" s="32">
        <f>SUMIF([1]!facturation[Nom Client],client[[#This Row],[Nom du client]],[1]!facturation[TTC])</f>
        <v>0</v>
      </c>
      <c r="E53" s="32">
        <f>SUMIF([1]!TRESORERIE[Tiers],client[[#This Row],[Nom du client]],[1]!TRESORERIE[Entrée])</f>
        <v>0</v>
      </c>
      <c r="F53" s="33">
        <f>client[[#This Row],[Facturation ]]-client[[#This Row],[Reglement ]]</f>
        <v>0</v>
      </c>
      <c r="G53" s="30"/>
      <c r="H53" s="30"/>
      <c r="I53" s="30"/>
      <c r="J53" s="30"/>
      <c r="K53" s="30"/>
      <c r="L53" s="30"/>
      <c r="M53" s="36"/>
      <c r="N53" s="30"/>
      <c r="O53" s="43"/>
    </row>
    <row r="54" spans="1:15" x14ac:dyDescent="0.25">
      <c r="A54" s="30"/>
      <c r="B54" s="31" t="s">
        <v>206</v>
      </c>
      <c r="C54" s="42"/>
      <c r="D54" s="32">
        <f>SUMIF([1]!facturation[Nom Client],client[[#This Row],[Nom du client]],[1]!facturation[TTC])</f>
        <v>0</v>
      </c>
      <c r="E54" s="32">
        <f>SUMIF([1]!TRESORERIE[Tiers],client[[#This Row],[Nom du client]],[1]!TRESORERIE[Entrée])</f>
        <v>0</v>
      </c>
      <c r="F54" s="33">
        <f>client[[#This Row],[Facturation ]]-client[[#This Row],[Reglement ]]</f>
        <v>0</v>
      </c>
      <c r="G54" s="30"/>
      <c r="H54" s="30"/>
      <c r="I54" s="30"/>
      <c r="J54" s="30"/>
      <c r="K54" s="30"/>
      <c r="L54" s="30"/>
      <c r="M54" s="36"/>
      <c r="N54" s="30"/>
      <c r="O54" s="43"/>
    </row>
    <row r="55" spans="1:15" x14ac:dyDescent="0.25">
      <c r="A55" s="30"/>
      <c r="B55" s="31" t="s">
        <v>207</v>
      </c>
      <c r="C55" s="42"/>
      <c r="D55" s="32">
        <f>SUMIF([1]!facturation[Nom Client],client[[#This Row],[Nom du client]],[1]!facturation[TTC])</f>
        <v>0</v>
      </c>
      <c r="E55" s="32">
        <f>SUMIF([1]!TRESORERIE[Tiers],client[[#This Row],[Nom du client]],[1]!TRESORERIE[Entrée])</f>
        <v>0</v>
      </c>
      <c r="F55" s="32">
        <f>client[[#This Row],[Facturation ]]-client[[#This Row],[Reglement ]]</f>
        <v>0</v>
      </c>
      <c r="G55" s="30"/>
      <c r="H55" s="30"/>
      <c r="I55" s="30"/>
      <c r="J55" s="30"/>
      <c r="K55" s="30"/>
      <c r="L55" s="30"/>
      <c r="M55" s="36"/>
      <c r="N55" s="30"/>
      <c r="O55" s="43"/>
    </row>
    <row r="56" spans="1:15" x14ac:dyDescent="0.25">
      <c r="A56" s="30"/>
      <c r="B56" s="31" t="s">
        <v>208</v>
      </c>
      <c r="C56" s="42"/>
      <c r="D56" s="31">
        <f>SUMIF([1]!facturation[Nom Client],client[[#This Row],[Nom du client]],[1]!facturation[TTC])</f>
        <v>0</v>
      </c>
      <c r="E56" s="31">
        <f>SUMIF([1]!TRESORERIE[Tiers],client[[#This Row],[Nom du client]],[1]!TRESORERIE[Entrée])</f>
        <v>0</v>
      </c>
      <c r="F56" s="31">
        <f>client[[#This Row],[Facturation ]]-client[[#This Row],[Reglement ]]</f>
        <v>0</v>
      </c>
      <c r="G56" s="30"/>
      <c r="H56" s="30"/>
      <c r="I56" s="30"/>
      <c r="J56" s="30"/>
      <c r="K56" s="30"/>
      <c r="L56" s="30"/>
      <c r="M56" s="36"/>
      <c r="N56" s="30"/>
      <c r="O56" s="43"/>
    </row>
    <row r="57" spans="1:15" x14ac:dyDescent="0.25">
      <c r="A57" s="30"/>
      <c r="B57" s="31" t="s">
        <v>209</v>
      </c>
      <c r="C57" s="42"/>
      <c r="D57" s="31">
        <f>SUMIF([1]!facturation[Nom Client],client[[#This Row],[Nom du client]],[1]!facturation[TTC])</f>
        <v>0</v>
      </c>
      <c r="E57" s="31">
        <f>SUMIF([1]!TRESORERIE[Tiers],client[[#This Row],[Nom du client]],[1]!TRESORERIE[Entrée])</f>
        <v>0</v>
      </c>
      <c r="F57" s="31">
        <f>client[[#This Row],[Facturation ]]-client[[#This Row],[Reglement ]]</f>
        <v>0</v>
      </c>
      <c r="G57" s="30"/>
      <c r="H57" s="30"/>
      <c r="I57" s="30"/>
      <c r="J57" s="30"/>
      <c r="K57" s="30"/>
      <c r="L57" s="30"/>
      <c r="M57" s="36"/>
      <c r="N57" s="30"/>
      <c r="O57" s="43"/>
    </row>
    <row r="58" spans="1:15" x14ac:dyDescent="0.25">
      <c r="A58" s="30"/>
      <c r="B58" s="31" t="s">
        <v>210</v>
      </c>
      <c r="C58" s="42"/>
      <c r="D58" s="31">
        <f>SUMIF([1]!facturation[Nom Client],client[[#This Row],[Nom du client]],[1]!facturation[TTC])</f>
        <v>0</v>
      </c>
      <c r="E58" s="31">
        <f>SUMIF([1]!TRESORERIE[Tiers],client[[#This Row],[Nom du client]],[1]!TRESORERIE[Entrée])</f>
        <v>0</v>
      </c>
      <c r="F58" s="31">
        <f>client[[#This Row],[Facturation ]]-client[[#This Row],[Reglement ]]</f>
        <v>0</v>
      </c>
      <c r="G58" s="30"/>
      <c r="H58" s="30"/>
      <c r="I58" s="30"/>
      <c r="J58" s="30"/>
      <c r="K58" s="30"/>
      <c r="L58" s="30"/>
      <c r="M58" s="36"/>
      <c r="N58" s="30"/>
      <c r="O58" s="43"/>
    </row>
    <row r="59" spans="1:15" x14ac:dyDescent="0.25">
      <c r="A59" s="30"/>
      <c r="B59" s="31" t="s">
        <v>211</v>
      </c>
      <c r="C59" s="42"/>
      <c r="D59" s="31">
        <f>SUMIF([1]!facturation[Nom Client],client[[#This Row],[Nom du client]],[1]!facturation[TTC])</f>
        <v>0</v>
      </c>
      <c r="E59" s="31">
        <f>SUMIF([1]!TRESORERIE[Tiers],client[[#This Row],[Nom du client]],[1]!TRESORERIE[Entrée])</f>
        <v>0</v>
      </c>
      <c r="F59" s="31">
        <f>client[[#This Row],[Facturation ]]-client[[#This Row],[Reglement ]]</f>
        <v>0</v>
      </c>
      <c r="G59" s="30"/>
      <c r="H59" s="30"/>
      <c r="I59" s="30"/>
      <c r="J59" s="30"/>
      <c r="K59" s="30"/>
      <c r="L59" s="30"/>
      <c r="M59" s="36"/>
      <c r="N59" s="30"/>
      <c r="O59" s="43"/>
    </row>
    <row r="60" spans="1:15" x14ac:dyDescent="0.25">
      <c r="A60" s="30"/>
      <c r="B60" s="31" t="s">
        <v>212</v>
      </c>
      <c r="C60" s="42"/>
      <c r="D60" s="31">
        <f>SUMIF([1]!facturation[Nom Client],client[[#This Row],[Nom du client]],[1]!facturation[TTC])</f>
        <v>0</v>
      </c>
      <c r="E60" s="31">
        <f>SUMIF([1]!TRESORERIE[Tiers],client[[#This Row],[Nom du client]],[1]!TRESORERIE[Entrée])</f>
        <v>0</v>
      </c>
      <c r="F60" s="31">
        <f>client[[#This Row],[Facturation ]]-client[[#This Row],[Reglement ]]</f>
        <v>0</v>
      </c>
      <c r="G60" s="30"/>
      <c r="H60" s="30"/>
      <c r="I60" s="30"/>
      <c r="J60" s="30"/>
      <c r="K60" s="30"/>
      <c r="L60" s="30"/>
      <c r="M60" s="36"/>
      <c r="N60" s="30"/>
      <c r="O60" s="43"/>
    </row>
    <row r="61" spans="1:15" x14ac:dyDescent="0.25">
      <c r="A61" s="30"/>
      <c r="B61" s="31" t="s">
        <v>213</v>
      </c>
      <c r="C61" s="42"/>
      <c r="D61" s="31">
        <f>SUMIF([1]!facturation[Nom Client],client[[#This Row],[Nom du client]],[1]!facturation[TTC])</f>
        <v>0</v>
      </c>
      <c r="E61" s="31">
        <f>SUMIF([1]!TRESORERIE[Tiers],client[[#This Row],[Nom du client]],[1]!TRESORERIE[Entrée])</f>
        <v>0</v>
      </c>
      <c r="F61" s="31">
        <f>client[[#This Row],[Facturation ]]-client[[#This Row],[Reglement ]]</f>
        <v>0</v>
      </c>
      <c r="G61" s="30"/>
      <c r="H61" s="30"/>
      <c r="I61" s="30"/>
      <c r="J61" s="30"/>
      <c r="K61" s="30"/>
      <c r="L61" s="30"/>
      <c r="M61" s="36"/>
      <c r="N61" s="30"/>
      <c r="O61" s="43"/>
    </row>
    <row r="62" spans="1:15" x14ac:dyDescent="0.25">
      <c r="A62" s="30"/>
      <c r="B62" s="31" t="s">
        <v>214</v>
      </c>
      <c r="C62" s="42"/>
      <c r="D62" s="31">
        <f>SUMIF([1]!facturation[Nom Client],client[[#This Row],[Nom du client]],[1]!facturation[TTC])</f>
        <v>0</v>
      </c>
      <c r="E62" s="31">
        <f>SUMIF([1]!TRESORERIE[Tiers],client[[#This Row],[Nom du client]],[1]!TRESORERIE[Entrée])</f>
        <v>0</v>
      </c>
      <c r="F62" s="31">
        <f>client[[#This Row],[Facturation ]]-client[[#This Row],[Reglement ]]</f>
        <v>0</v>
      </c>
      <c r="G62" s="30"/>
      <c r="H62" s="30"/>
      <c r="I62" s="30"/>
      <c r="J62" s="30"/>
      <c r="K62" s="30"/>
      <c r="L62" s="30"/>
      <c r="M62" s="36"/>
      <c r="N62" s="30"/>
      <c r="O62" s="43"/>
    </row>
    <row r="63" spans="1:15" x14ac:dyDescent="0.25">
      <c r="A63" s="30"/>
      <c r="B63" s="31" t="s">
        <v>215</v>
      </c>
      <c r="C63" s="42"/>
      <c r="D63" s="31">
        <f>SUMIF([1]!facturation[Nom Client],client[[#This Row],[Nom du client]],[1]!facturation[TTC])</f>
        <v>0</v>
      </c>
      <c r="E63" s="31">
        <f>SUMIF([1]!TRESORERIE[Tiers],client[[#This Row],[Nom du client]],[1]!TRESORERIE[Entrée])</f>
        <v>0</v>
      </c>
      <c r="F63" s="31">
        <f>client[[#This Row],[Facturation ]]-client[[#This Row],[Reglement ]]</f>
        <v>0</v>
      </c>
      <c r="G63" s="30"/>
      <c r="H63" s="30"/>
      <c r="I63" s="30"/>
      <c r="J63" s="30"/>
      <c r="K63" s="30"/>
      <c r="L63" s="30"/>
      <c r="M63" s="36"/>
      <c r="N63" s="30"/>
      <c r="O63" s="43"/>
    </row>
    <row r="64" spans="1:15" x14ac:dyDescent="0.25">
      <c r="A64" s="30"/>
      <c r="B64" s="31" t="s">
        <v>216</v>
      </c>
      <c r="C64" s="42"/>
      <c r="D64" s="31">
        <f>SUMIF([1]!facturation[Nom Client],client[[#This Row],[Nom du client]],[1]!facturation[TTC])</f>
        <v>0</v>
      </c>
      <c r="E64" s="31">
        <f>SUMIF([1]!TRESORERIE[Tiers],client[[#This Row],[Nom du client]],[1]!TRESORERIE[Entrée])</f>
        <v>0</v>
      </c>
      <c r="F64" s="31">
        <f>client[[#This Row],[Facturation ]]-client[[#This Row],[Reglement ]]</f>
        <v>0</v>
      </c>
      <c r="G64" s="30"/>
      <c r="H64" s="30"/>
      <c r="I64" s="30"/>
      <c r="J64" s="30"/>
      <c r="K64" s="30"/>
      <c r="L64" s="30"/>
      <c r="M64" s="36"/>
      <c r="N64" s="30"/>
      <c r="O64" s="43"/>
    </row>
    <row r="65" spans="1:15" x14ac:dyDescent="0.25">
      <c r="A65" s="30"/>
      <c r="B65" s="31" t="s">
        <v>217</v>
      </c>
      <c r="C65" s="42"/>
      <c r="D65" s="31">
        <f>SUMIF([1]!facturation[Nom Client],client[[#This Row],[Nom du client]],[1]!facturation[TTC])</f>
        <v>0</v>
      </c>
      <c r="E65" s="31">
        <f>SUMIF([1]!TRESORERIE[Tiers],client[[#This Row],[Nom du client]],[1]!TRESORERIE[Entrée])</f>
        <v>0</v>
      </c>
      <c r="F65" s="31">
        <f>client[[#This Row],[Facturation ]]-client[[#This Row],[Reglement ]]</f>
        <v>0</v>
      </c>
      <c r="G65" s="30"/>
      <c r="H65" s="30"/>
      <c r="I65" s="30"/>
      <c r="J65" s="30"/>
      <c r="K65" s="30"/>
      <c r="L65" s="30"/>
      <c r="M65" s="36"/>
      <c r="N65" s="30"/>
      <c r="O65" s="43"/>
    </row>
    <row r="66" spans="1:15" x14ac:dyDescent="0.25">
      <c r="A66" s="30"/>
      <c r="B66" s="31" t="s">
        <v>218</v>
      </c>
      <c r="C66" s="42"/>
      <c r="D66" s="31">
        <f>SUMIF([1]!facturation[Nom Client],client[[#This Row],[Nom du client]],[1]!facturation[TTC])</f>
        <v>0</v>
      </c>
      <c r="E66" s="31">
        <f>SUMIF([1]!TRESORERIE[Tiers],client[[#This Row],[Nom du client]],[1]!TRESORERIE[Entrée])</f>
        <v>0</v>
      </c>
      <c r="F66" s="31">
        <f>client[[#This Row],[Facturation ]]-client[[#This Row],[Reglement ]]</f>
        <v>0</v>
      </c>
      <c r="G66" s="30"/>
      <c r="H66" s="30"/>
      <c r="I66" s="30"/>
      <c r="J66" s="30"/>
      <c r="K66" s="30"/>
      <c r="L66" s="30"/>
      <c r="M66" s="36"/>
      <c r="N66" s="30"/>
      <c r="O66" s="43"/>
    </row>
    <row r="67" spans="1:15" x14ac:dyDescent="0.25">
      <c r="A67" s="30"/>
      <c r="B67" s="31" t="s">
        <v>219</v>
      </c>
      <c r="C67" s="42"/>
      <c r="D67" s="31">
        <f>SUMIF([1]!facturation[Nom Client],client[[#This Row],[Nom du client]],[1]!facturation[TTC])</f>
        <v>0</v>
      </c>
      <c r="E67" s="31">
        <f>SUMIF([1]!TRESORERIE[Tiers],client[[#This Row],[Nom du client]],[1]!TRESORERIE[Entrée])</f>
        <v>0</v>
      </c>
      <c r="F67" s="31">
        <f>client[[#This Row],[Facturation ]]-client[[#This Row],[Reglement ]]</f>
        <v>0</v>
      </c>
      <c r="G67" s="30"/>
      <c r="H67" s="30"/>
      <c r="I67" s="30"/>
      <c r="J67" s="30"/>
      <c r="K67" s="30"/>
      <c r="L67" s="30"/>
      <c r="M67" s="36"/>
      <c r="N67" s="30"/>
      <c r="O67" s="43"/>
    </row>
    <row r="68" spans="1:15" x14ac:dyDescent="0.25">
      <c r="A68" s="30"/>
      <c r="B68" s="31" t="s">
        <v>220</v>
      </c>
      <c r="C68" s="42"/>
      <c r="D68" s="31">
        <f>SUMIF([1]!facturation[Nom Client],client[[#This Row],[Nom du client]],[1]!facturation[TTC])</f>
        <v>0</v>
      </c>
      <c r="E68" s="31">
        <f>SUMIF([1]!TRESORERIE[Tiers],client[[#This Row],[Nom du client]],[1]!TRESORERIE[Entrée])</f>
        <v>0</v>
      </c>
      <c r="F68" s="31">
        <f>client[[#This Row],[Facturation ]]-client[[#This Row],[Reglement ]]</f>
        <v>0</v>
      </c>
      <c r="G68" s="30"/>
      <c r="H68" s="30"/>
      <c r="I68" s="30"/>
      <c r="J68" s="30"/>
      <c r="K68" s="30"/>
      <c r="L68" s="30"/>
      <c r="M68" s="36"/>
      <c r="N68" s="30"/>
      <c r="O68" s="43"/>
    </row>
    <row r="69" spans="1:15" x14ac:dyDescent="0.25">
      <c r="A69" s="30"/>
      <c r="B69" s="31" t="s">
        <v>221</v>
      </c>
      <c r="C69" s="42"/>
      <c r="D69" s="31">
        <f>SUMIF([1]!facturation[Nom Client],client[[#This Row],[Nom du client]],[1]!facturation[TTC])</f>
        <v>0</v>
      </c>
      <c r="E69" s="31">
        <f>SUMIF([1]!TRESORERIE[Tiers],client[[#This Row],[Nom du client]],[1]!TRESORERIE[Entrée])</f>
        <v>0</v>
      </c>
      <c r="F69" s="31">
        <f>client[[#This Row],[Facturation ]]-client[[#This Row],[Reglement ]]</f>
        <v>0</v>
      </c>
      <c r="G69" s="30"/>
      <c r="H69" s="30"/>
      <c r="I69" s="30"/>
      <c r="J69" s="30"/>
      <c r="K69" s="30"/>
      <c r="L69" s="30"/>
      <c r="M69" s="36"/>
      <c r="N69" s="30"/>
      <c r="O69" s="43"/>
    </row>
    <row r="70" spans="1:15" x14ac:dyDescent="0.25">
      <c r="A70" s="30"/>
      <c r="B70" s="31" t="s">
        <v>222</v>
      </c>
      <c r="C70" s="42"/>
      <c r="D70" s="31">
        <f>SUMIF([1]!facturation[Nom Client],client[[#This Row],[Nom du client]],[1]!facturation[TTC])</f>
        <v>0</v>
      </c>
      <c r="E70" s="31">
        <f>SUMIF([1]!TRESORERIE[Tiers],client[[#This Row],[Nom du client]],[1]!TRESORERIE[Entrée])</f>
        <v>0</v>
      </c>
      <c r="F70" s="31">
        <f>client[[#This Row],[Facturation ]]-client[[#This Row],[Reglement ]]</f>
        <v>0</v>
      </c>
      <c r="G70" s="30"/>
      <c r="H70" s="30"/>
      <c r="I70" s="30"/>
      <c r="J70" s="30"/>
      <c r="K70" s="30"/>
      <c r="L70" s="30"/>
      <c r="M70" s="36"/>
      <c r="N70" s="30"/>
      <c r="O70" s="43"/>
    </row>
    <row r="71" spans="1:15" x14ac:dyDescent="0.25">
      <c r="A71" s="30"/>
      <c r="B71" s="31" t="s">
        <v>223</v>
      </c>
      <c r="C71" s="42"/>
      <c r="D71" s="31">
        <f>SUMIF([1]!facturation[Nom Client],client[[#This Row],[Nom du client]],[1]!facturation[TTC])</f>
        <v>0</v>
      </c>
      <c r="E71" s="31">
        <f>SUMIF([1]!TRESORERIE[Tiers],client[[#This Row],[Nom du client]],[1]!TRESORERIE[Entrée])</f>
        <v>0</v>
      </c>
      <c r="F71" s="31">
        <f>client[[#This Row],[Facturation ]]-client[[#This Row],[Reglement ]]</f>
        <v>0</v>
      </c>
      <c r="G71" s="30"/>
      <c r="H71" s="30"/>
      <c r="I71" s="30"/>
      <c r="J71" s="30"/>
      <c r="K71" s="30"/>
      <c r="L71" s="30"/>
      <c r="M71" s="36"/>
      <c r="N71" s="30"/>
      <c r="O71" s="43"/>
    </row>
    <row r="72" spans="1:15" x14ac:dyDescent="0.25">
      <c r="A72" s="30"/>
      <c r="B72" s="31" t="s">
        <v>224</v>
      </c>
      <c r="C72" s="42"/>
      <c r="D72" s="31">
        <f>SUMIF([1]!facturation[Nom Client],client[[#This Row],[Nom du client]],[1]!facturation[TTC])</f>
        <v>0</v>
      </c>
      <c r="E72" s="31">
        <f>SUMIF([1]!TRESORERIE[Tiers],client[[#This Row],[Nom du client]],[1]!TRESORERIE[Entrée])</f>
        <v>0</v>
      </c>
      <c r="F72" s="31">
        <f>client[[#This Row],[Facturation ]]-client[[#This Row],[Reglement ]]</f>
        <v>0</v>
      </c>
      <c r="G72" s="30"/>
      <c r="H72" s="30"/>
      <c r="I72" s="30"/>
      <c r="J72" s="30"/>
      <c r="K72" s="30"/>
      <c r="L72" s="30"/>
      <c r="M72" s="36"/>
      <c r="N72" s="30"/>
      <c r="O72" s="43"/>
    </row>
    <row r="73" spans="1:15" x14ac:dyDescent="0.25">
      <c r="A73" s="30"/>
      <c r="B73" s="31" t="s">
        <v>225</v>
      </c>
      <c r="C73" s="42"/>
      <c r="D73" s="31">
        <f>SUMIF([1]!facturation[Nom Client],client[[#This Row],[Nom du client]],[1]!facturation[TTC])</f>
        <v>0</v>
      </c>
      <c r="E73" s="31">
        <f>SUMIF([1]!TRESORERIE[Tiers],client[[#This Row],[Nom du client]],[1]!TRESORERIE[Entrée])</f>
        <v>0</v>
      </c>
      <c r="F73" s="31">
        <f>client[[#This Row],[Facturation ]]-client[[#This Row],[Reglement ]]</f>
        <v>0</v>
      </c>
      <c r="G73" s="30"/>
      <c r="H73" s="30"/>
      <c r="I73" s="30"/>
      <c r="J73" s="30"/>
      <c r="K73" s="30"/>
      <c r="L73" s="30"/>
      <c r="M73" s="36"/>
      <c r="N73" s="30"/>
      <c r="O73" s="43"/>
    </row>
    <row r="74" spans="1:15" x14ac:dyDescent="0.25">
      <c r="A74" s="30"/>
      <c r="B74" s="31" t="s">
        <v>226</v>
      </c>
      <c r="C74" s="42"/>
      <c r="D74" s="31">
        <f>SUMIF([1]!facturation[Nom Client],client[[#This Row],[Nom du client]],[1]!facturation[TTC])</f>
        <v>0</v>
      </c>
      <c r="E74" s="31">
        <f>SUMIF([1]!TRESORERIE[Tiers],client[[#This Row],[Nom du client]],[1]!TRESORERIE[Entrée])</f>
        <v>0</v>
      </c>
      <c r="F74" s="31">
        <f>client[[#This Row],[Facturation ]]-client[[#This Row],[Reglement ]]</f>
        <v>0</v>
      </c>
      <c r="G74" s="30"/>
      <c r="H74" s="30"/>
      <c r="I74" s="30"/>
      <c r="J74" s="30"/>
      <c r="K74" s="30"/>
      <c r="L74" s="30"/>
      <c r="M74" s="36"/>
      <c r="N74" s="30"/>
      <c r="O74" s="43"/>
    </row>
    <row r="75" spans="1:15" x14ac:dyDescent="0.25">
      <c r="A75" s="30"/>
      <c r="B75" s="31" t="s">
        <v>227</v>
      </c>
      <c r="C75" s="42"/>
      <c r="D75" s="31">
        <f>SUMIF([1]!facturation[Nom Client],client[[#This Row],[Nom du client]],[1]!facturation[TTC])</f>
        <v>0</v>
      </c>
      <c r="E75" s="31">
        <f>SUMIF([1]!TRESORERIE[Tiers],client[[#This Row],[Nom du client]],[1]!TRESORERIE[Entrée])</f>
        <v>0</v>
      </c>
      <c r="F75" s="31">
        <f>client[[#This Row],[Facturation ]]-client[[#This Row],[Reglement ]]</f>
        <v>0</v>
      </c>
      <c r="G75" s="30"/>
      <c r="H75" s="30"/>
      <c r="I75" s="30"/>
      <c r="J75" s="30"/>
      <c r="K75" s="30"/>
      <c r="L75" s="30"/>
      <c r="M75" s="36"/>
      <c r="N75" s="30"/>
      <c r="O75" s="43"/>
    </row>
    <row r="76" spans="1:15" x14ac:dyDescent="0.25">
      <c r="A76" s="30"/>
      <c r="B76" s="31" t="s">
        <v>228</v>
      </c>
      <c r="C76" s="42"/>
      <c r="D76" s="31">
        <f>SUMIF([1]!facturation[Nom Client],client[[#This Row],[Nom du client]],[1]!facturation[TTC])</f>
        <v>0</v>
      </c>
      <c r="E76" s="31">
        <f>SUMIF([1]!TRESORERIE[Tiers],client[[#This Row],[Nom du client]],[1]!TRESORERIE[Entrée])</f>
        <v>0</v>
      </c>
      <c r="F76" s="31">
        <f>client[[#This Row],[Facturation ]]-client[[#This Row],[Reglement ]]</f>
        <v>0</v>
      </c>
      <c r="G76" s="30"/>
      <c r="H76" s="30"/>
      <c r="I76" s="30"/>
      <c r="J76" s="30"/>
      <c r="K76" s="30"/>
      <c r="L76" s="30"/>
      <c r="M76" s="36"/>
      <c r="N76" s="30"/>
      <c r="O76" s="43"/>
    </row>
    <row r="77" spans="1:15" x14ac:dyDescent="0.25">
      <c r="A77" s="30"/>
      <c r="B77" s="31" t="s">
        <v>229</v>
      </c>
      <c r="C77" s="42"/>
      <c r="D77" s="31">
        <f>SUMIF([1]!facturation[Nom Client],client[[#This Row],[Nom du client]],[1]!facturation[TTC])</f>
        <v>0</v>
      </c>
      <c r="E77" s="31">
        <f>SUMIF([1]!TRESORERIE[Tiers],client[[#This Row],[Nom du client]],[1]!TRESORERIE[Entrée])</f>
        <v>0</v>
      </c>
      <c r="F77" s="31">
        <f>client[[#This Row],[Facturation ]]-client[[#This Row],[Reglement ]]</f>
        <v>0</v>
      </c>
      <c r="G77" s="30"/>
      <c r="H77" s="30"/>
      <c r="I77" s="30"/>
      <c r="J77" s="30"/>
      <c r="K77" s="30"/>
      <c r="L77" s="30"/>
      <c r="M77" s="36"/>
      <c r="N77" s="30"/>
      <c r="O77" s="43"/>
    </row>
    <row r="78" spans="1:15" x14ac:dyDescent="0.25">
      <c r="A78" s="30"/>
      <c r="B78" s="31" t="s">
        <v>230</v>
      </c>
      <c r="C78" s="42"/>
      <c r="D78" s="31">
        <f>SUMIF([1]!facturation[Nom Client],client[[#This Row],[Nom du client]],[1]!facturation[TTC])</f>
        <v>0</v>
      </c>
      <c r="E78" s="31">
        <f>SUMIF([1]!TRESORERIE[Tiers],client[[#This Row],[Nom du client]],[1]!TRESORERIE[Entrée])</f>
        <v>0</v>
      </c>
      <c r="F78" s="31">
        <f>client[[#This Row],[Facturation ]]-client[[#This Row],[Reglement ]]</f>
        <v>0</v>
      </c>
      <c r="G78" s="30"/>
      <c r="H78" s="30"/>
      <c r="I78" s="30"/>
      <c r="J78" s="30"/>
      <c r="K78" s="30"/>
      <c r="L78" s="30"/>
      <c r="M78" s="36"/>
      <c r="N78" s="30"/>
      <c r="O78" s="43"/>
    </row>
    <row r="79" spans="1:15" x14ac:dyDescent="0.25">
      <c r="A79" s="30"/>
      <c r="B79" s="31" t="s">
        <v>231</v>
      </c>
      <c r="C79" s="42"/>
      <c r="D79" s="31">
        <f>SUMIF([1]!facturation[Nom Client],client[[#This Row],[Nom du client]],[1]!facturation[TTC])</f>
        <v>0</v>
      </c>
      <c r="E79" s="31">
        <f>SUMIF([1]!TRESORERIE[Tiers],client[[#This Row],[Nom du client]],[1]!TRESORERIE[Entrée])</f>
        <v>0</v>
      </c>
      <c r="F79" s="31">
        <f>client[[#This Row],[Facturation ]]-client[[#This Row],[Reglement ]]</f>
        <v>0</v>
      </c>
      <c r="G79" s="30"/>
      <c r="H79" s="30"/>
      <c r="I79" s="30"/>
      <c r="J79" s="30"/>
      <c r="K79" s="30"/>
      <c r="L79" s="30"/>
      <c r="M79" s="36"/>
      <c r="N79" s="30"/>
      <c r="O79" s="43"/>
    </row>
    <row r="80" spans="1:15" x14ac:dyDescent="0.25">
      <c r="A80" s="30"/>
      <c r="B80" s="31" t="s">
        <v>232</v>
      </c>
      <c r="C80" s="42"/>
      <c r="D80" s="31">
        <f>SUMIF([1]!facturation[Nom Client],client[[#This Row],[Nom du client]],[1]!facturation[TTC])</f>
        <v>0</v>
      </c>
      <c r="E80" s="31">
        <f>SUMIF([1]!TRESORERIE[Tiers],client[[#This Row],[Nom du client]],[1]!TRESORERIE[Entrée])</f>
        <v>0</v>
      </c>
      <c r="F80" s="31">
        <f>client[[#This Row],[Facturation ]]-client[[#This Row],[Reglement ]]</f>
        <v>0</v>
      </c>
      <c r="G80" s="30"/>
      <c r="H80" s="30"/>
      <c r="I80" s="30"/>
      <c r="J80" s="30"/>
      <c r="K80" s="30"/>
      <c r="L80" s="30"/>
      <c r="M80" s="36"/>
      <c r="N80" s="30"/>
      <c r="O80" s="43"/>
    </row>
    <row r="81" spans="1:15" x14ac:dyDescent="0.25">
      <c r="A81" s="30"/>
      <c r="B81" s="31" t="s">
        <v>233</v>
      </c>
      <c r="C81" s="42"/>
      <c r="D81" s="31">
        <f>SUMIF([1]!facturation[Nom Client],client[[#This Row],[Nom du client]],[1]!facturation[TTC])</f>
        <v>0</v>
      </c>
      <c r="E81" s="31">
        <f>SUMIF([1]!TRESORERIE[Tiers],client[[#This Row],[Nom du client]],[1]!TRESORERIE[Entrée])</f>
        <v>0</v>
      </c>
      <c r="F81" s="31">
        <f>client[[#This Row],[Facturation ]]-client[[#This Row],[Reglement ]]</f>
        <v>0</v>
      </c>
      <c r="G81" s="30"/>
      <c r="H81" s="30"/>
      <c r="I81" s="30"/>
      <c r="J81" s="30"/>
      <c r="K81" s="30"/>
      <c r="L81" s="30"/>
      <c r="M81" s="36"/>
      <c r="N81" s="30"/>
      <c r="O81" s="43"/>
    </row>
    <row r="82" spans="1:15" x14ac:dyDescent="0.25">
      <c r="A82" s="30"/>
      <c r="B82" s="31" t="s">
        <v>234</v>
      </c>
      <c r="C82" s="42"/>
      <c r="D82" s="31">
        <f>SUMIF([1]!facturation[Nom Client],client[[#This Row],[Nom du client]],[1]!facturation[TTC])</f>
        <v>0</v>
      </c>
      <c r="E82" s="31">
        <f>SUMIF([1]!TRESORERIE[Tiers],client[[#This Row],[Nom du client]],[1]!TRESORERIE[Entrée])</f>
        <v>0</v>
      </c>
      <c r="F82" s="31">
        <f>client[[#This Row],[Facturation ]]-client[[#This Row],[Reglement ]]</f>
        <v>0</v>
      </c>
      <c r="G82" s="30"/>
      <c r="H82" s="30"/>
      <c r="I82" s="30"/>
      <c r="J82" s="30"/>
      <c r="K82" s="30"/>
      <c r="L82" s="30"/>
      <c r="M82" s="36"/>
      <c r="N82" s="30"/>
      <c r="O82" s="43"/>
    </row>
    <row r="83" spans="1:15" x14ac:dyDescent="0.25">
      <c r="A83" s="30"/>
      <c r="B83" s="31" t="s">
        <v>235</v>
      </c>
      <c r="C83" s="42"/>
      <c r="D83" s="31">
        <f>SUMIF([1]!facturation[Nom Client],client[[#This Row],[Nom du client]],[1]!facturation[TTC])</f>
        <v>0</v>
      </c>
      <c r="E83" s="31">
        <f>SUMIF([1]!TRESORERIE[Tiers],client[[#This Row],[Nom du client]],[1]!TRESORERIE[Entrée])</f>
        <v>0</v>
      </c>
      <c r="F83" s="31">
        <f>client[[#This Row],[Facturation ]]-client[[#This Row],[Reglement ]]</f>
        <v>0</v>
      </c>
      <c r="G83" s="30"/>
      <c r="H83" s="30"/>
      <c r="I83" s="30"/>
      <c r="J83" s="30"/>
      <c r="K83" s="30"/>
      <c r="L83" s="30"/>
      <c r="M83" s="36"/>
      <c r="N83" s="30"/>
      <c r="O83" s="43"/>
    </row>
    <row r="84" spans="1:15" x14ac:dyDescent="0.25">
      <c r="A84" s="30"/>
      <c r="B84" s="31" t="s">
        <v>236</v>
      </c>
      <c r="C84" s="42"/>
      <c r="D84" s="31">
        <f>SUMIF([1]!facturation[Nom Client],client[[#This Row],[Nom du client]],[1]!facturation[TTC])</f>
        <v>0</v>
      </c>
      <c r="E84" s="31">
        <f>SUMIF([1]!TRESORERIE[Tiers],client[[#This Row],[Nom du client]],[1]!TRESORERIE[Entrée])</f>
        <v>0</v>
      </c>
      <c r="F84" s="31">
        <f>client[[#This Row],[Facturation ]]-client[[#This Row],[Reglement ]]</f>
        <v>0</v>
      </c>
      <c r="G84" s="30"/>
      <c r="H84" s="30"/>
      <c r="I84" s="30"/>
      <c r="J84" s="30"/>
      <c r="K84" s="30"/>
      <c r="L84" s="30"/>
      <c r="M84" s="36"/>
      <c r="N84" s="30"/>
      <c r="O84" s="43"/>
    </row>
    <row r="85" spans="1:15" x14ac:dyDescent="0.25">
      <c r="A85" s="30"/>
      <c r="B85" s="31" t="s">
        <v>237</v>
      </c>
      <c r="C85" s="42"/>
      <c r="D85" s="31">
        <f>SUMIF([1]!facturation[Nom Client],client[[#This Row],[Nom du client]],[1]!facturation[TTC])</f>
        <v>0</v>
      </c>
      <c r="E85" s="31">
        <f>SUMIF([1]!TRESORERIE[Tiers],client[[#This Row],[Nom du client]],[1]!TRESORERIE[Entrée])</f>
        <v>0</v>
      </c>
      <c r="F85" s="31">
        <f>client[[#This Row],[Facturation ]]-client[[#This Row],[Reglement ]]</f>
        <v>0</v>
      </c>
      <c r="G85" s="30"/>
      <c r="H85" s="30"/>
      <c r="I85" s="30"/>
      <c r="J85" s="30"/>
      <c r="K85" s="30"/>
      <c r="L85" s="30"/>
      <c r="M85" s="36"/>
      <c r="N85" s="30"/>
      <c r="O85" s="43"/>
    </row>
    <row r="86" spans="1:15" x14ac:dyDescent="0.25">
      <c r="A86" s="30"/>
      <c r="B86" s="31" t="s">
        <v>238</v>
      </c>
      <c r="C86" s="42"/>
      <c r="D86" s="31">
        <f>SUMIF([1]!facturation[Nom Client],client[[#This Row],[Nom du client]],[1]!facturation[TTC])</f>
        <v>0</v>
      </c>
      <c r="E86" s="31">
        <f>SUMIF([1]!TRESORERIE[Tiers],client[[#This Row],[Nom du client]],[1]!TRESORERIE[Entrée])</f>
        <v>0</v>
      </c>
      <c r="F86" s="31">
        <f>client[[#This Row],[Facturation ]]-client[[#This Row],[Reglement ]]</f>
        <v>0</v>
      </c>
      <c r="G86" s="30"/>
      <c r="H86" s="30"/>
      <c r="I86" s="30"/>
      <c r="J86" s="30"/>
      <c r="K86" s="30"/>
      <c r="L86" s="30"/>
      <c r="M86" s="36"/>
      <c r="N86" s="30"/>
      <c r="O86" s="43"/>
    </row>
    <row r="87" spans="1:15" x14ac:dyDescent="0.25">
      <c r="A87" s="30"/>
      <c r="B87" s="31" t="s">
        <v>239</v>
      </c>
      <c r="C87" s="42"/>
      <c r="D87" s="31">
        <f>SUMIF([1]!facturation[Nom Client],client[[#This Row],[Nom du client]],[1]!facturation[TTC])</f>
        <v>0</v>
      </c>
      <c r="E87" s="31">
        <f>SUMIF([1]!TRESORERIE[Tiers],client[[#This Row],[Nom du client]],[1]!TRESORERIE[Entrée])</f>
        <v>0</v>
      </c>
      <c r="F87" s="31">
        <f>client[[#This Row],[Facturation ]]-client[[#This Row],[Reglement ]]</f>
        <v>0</v>
      </c>
      <c r="G87" s="30"/>
      <c r="H87" s="30"/>
      <c r="I87" s="30"/>
      <c r="J87" s="30"/>
      <c r="K87" s="30"/>
      <c r="L87" s="30"/>
      <c r="M87" s="36"/>
      <c r="N87" s="30"/>
      <c r="O87" s="43"/>
    </row>
    <row r="88" spans="1:15" x14ac:dyDescent="0.25">
      <c r="A88" s="30"/>
      <c r="B88" s="31" t="s">
        <v>240</v>
      </c>
      <c r="C88" s="42"/>
      <c r="D88" s="31">
        <f>SUMIF([1]!facturation[Nom Client],client[[#This Row],[Nom du client]],[1]!facturation[TTC])</f>
        <v>0</v>
      </c>
      <c r="E88" s="31">
        <f>SUMIF([1]!TRESORERIE[Tiers],client[[#This Row],[Nom du client]],[1]!TRESORERIE[Entrée])</f>
        <v>0</v>
      </c>
      <c r="F88" s="31">
        <f>client[[#This Row],[Facturation ]]-client[[#This Row],[Reglement ]]</f>
        <v>0</v>
      </c>
      <c r="G88" s="30"/>
      <c r="H88" s="30"/>
      <c r="I88" s="30"/>
      <c r="J88" s="30"/>
      <c r="K88" s="30"/>
      <c r="L88" s="30"/>
      <c r="M88" s="36"/>
      <c r="N88" s="30"/>
      <c r="O88" s="43"/>
    </row>
    <row r="89" spans="1:15" x14ac:dyDescent="0.25">
      <c r="A89" s="30"/>
      <c r="B89" s="31" t="s">
        <v>241</v>
      </c>
      <c r="C89" s="42"/>
      <c r="D89" s="31">
        <f>SUMIF([1]!facturation[Nom Client],client[[#This Row],[Nom du client]],[1]!facturation[TTC])</f>
        <v>0</v>
      </c>
      <c r="E89" s="31">
        <f>SUMIF([1]!TRESORERIE[Tiers],client[[#This Row],[Nom du client]],[1]!TRESORERIE[Entrée])</f>
        <v>0</v>
      </c>
      <c r="F89" s="31">
        <f>client[[#This Row],[Facturation ]]-client[[#This Row],[Reglement ]]</f>
        <v>0</v>
      </c>
      <c r="G89" s="30"/>
      <c r="H89" s="30"/>
      <c r="I89" s="30"/>
      <c r="J89" s="30"/>
      <c r="K89" s="30"/>
      <c r="L89" s="30"/>
      <c r="M89" s="36"/>
      <c r="N89" s="30"/>
      <c r="O89" s="43"/>
    </row>
    <row r="90" spans="1:15" x14ac:dyDescent="0.25">
      <c r="A90" s="30"/>
      <c r="B90" s="31" t="s">
        <v>242</v>
      </c>
      <c r="C90" s="42"/>
      <c r="D90" s="31">
        <f>SUMIF([1]!facturation[Nom Client],client[[#This Row],[Nom du client]],[1]!facturation[TTC])</f>
        <v>0</v>
      </c>
      <c r="E90" s="31">
        <f>SUMIF([1]!TRESORERIE[Tiers],client[[#This Row],[Nom du client]],[1]!TRESORERIE[Entrée])</f>
        <v>0</v>
      </c>
      <c r="F90" s="31">
        <f>client[[#This Row],[Facturation ]]-client[[#This Row],[Reglement ]]</f>
        <v>0</v>
      </c>
      <c r="G90" s="30"/>
      <c r="H90" s="30"/>
      <c r="I90" s="30"/>
      <c r="J90" s="30"/>
      <c r="K90" s="30"/>
      <c r="L90" s="30"/>
      <c r="M90" s="36"/>
      <c r="N90" s="30"/>
      <c r="O90" s="43"/>
    </row>
    <row r="91" spans="1:15" x14ac:dyDescent="0.25">
      <c r="A91" s="30"/>
      <c r="B91" s="31" t="s">
        <v>243</v>
      </c>
      <c r="C91" s="42"/>
      <c r="D91" s="31">
        <f>SUMIF([1]!facturation[Nom Client],client[[#This Row],[Nom du client]],[1]!facturation[TTC])</f>
        <v>0</v>
      </c>
      <c r="E91" s="31">
        <f>SUMIF([1]!TRESORERIE[Tiers],client[[#This Row],[Nom du client]],[1]!TRESORERIE[Entrée])</f>
        <v>0</v>
      </c>
      <c r="F91" s="31">
        <f>client[[#This Row],[Facturation ]]-client[[#This Row],[Reglement ]]</f>
        <v>0</v>
      </c>
      <c r="G91" s="30"/>
      <c r="H91" s="30"/>
      <c r="I91" s="30"/>
      <c r="J91" s="30"/>
      <c r="K91" s="30"/>
      <c r="L91" s="30"/>
      <c r="M91" s="36"/>
      <c r="N91" s="30"/>
      <c r="O91" s="43"/>
    </row>
    <row r="92" spans="1:15" x14ac:dyDescent="0.25">
      <c r="A92" s="30"/>
      <c r="B92" s="31" t="s">
        <v>244</v>
      </c>
      <c r="C92" s="42"/>
      <c r="D92" s="31">
        <f>SUMIF([1]!facturation[Nom Client],client[[#This Row],[Nom du client]],[1]!facturation[TTC])</f>
        <v>0</v>
      </c>
      <c r="E92" s="31">
        <f>SUMIF([1]!TRESORERIE[Tiers],client[[#This Row],[Nom du client]],[1]!TRESORERIE[Entrée])</f>
        <v>0</v>
      </c>
      <c r="F92" s="31">
        <f>client[[#This Row],[Facturation ]]-client[[#This Row],[Reglement ]]</f>
        <v>0</v>
      </c>
      <c r="G92" s="30"/>
      <c r="H92" s="30"/>
      <c r="I92" s="30"/>
      <c r="J92" s="30"/>
      <c r="K92" s="30"/>
      <c r="L92" s="30"/>
      <c r="M92" s="36"/>
      <c r="N92" s="30"/>
      <c r="O92" s="43"/>
    </row>
    <row r="93" spans="1:15" x14ac:dyDescent="0.25">
      <c r="A93" s="30"/>
      <c r="B93" s="31" t="s">
        <v>245</v>
      </c>
      <c r="C93" s="42"/>
      <c r="D93" s="31">
        <f>SUMIF([1]!facturation[Nom Client],client[[#This Row],[Nom du client]],[1]!facturation[TTC])</f>
        <v>0</v>
      </c>
      <c r="E93" s="31">
        <f>SUMIF([1]!TRESORERIE[Tiers],client[[#This Row],[Nom du client]],[1]!TRESORERIE[Entrée])</f>
        <v>0</v>
      </c>
      <c r="F93" s="31">
        <f>client[[#This Row],[Facturation ]]-client[[#This Row],[Reglement ]]</f>
        <v>0</v>
      </c>
      <c r="G93" s="30"/>
      <c r="H93" s="30"/>
      <c r="I93" s="30"/>
      <c r="J93" s="30"/>
      <c r="K93" s="30"/>
      <c r="L93" s="30"/>
      <c r="M93" s="36"/>
      <c r="N93" s="30"/>
      <c r="O93" s="43"/>
    </row>
    <row r="94" spans="1:15" x14ac:dyDescent="0.25">
      <c r="A94" s="30"/>
      <c r="B94" s="31" t="s">
        <v>246</v>
      </c>
      <c r="C94" s="42"/>
      <c r="D94" s="31">
        <f>SUMIF([1]!facturation[Nom Client],client[[#This Row],[Nom du client]],[1]!facturation[TTC])</f>
        <v>0</v>
      </c>
      <c r="E94" s="31">
        <f>SUMIF([1]!TRESORERIE[Tiers],client[[#This Row],[Nom du client]],[1]!TRESORERIE[Entrée])</f>
        <v>0</v>
      </c>
      <c r="F94" s="31">
        <f>client[[#This Row],[Facturation ]]-client[[#This Row],[Reglement ]]</f>
        <v>0</v>
      </c>
      <c r="G94" s="30"/>
      <c r="H94" s="30"/>
      <c r="I94" s="30"/>
      <c r="J94" s="30"/>
      <c r="K94" s="30"/>
      <c r="L94" s="30"/>
      <c r="M94" s="36"/>
      <c r="N94" s="30"/>
      <c r="O94" s="43"/>
    </row>
    <row r="95" spans="1:15" x14ac:dyDescent="0.25">
      <c r="A95" s="30"/>
      <c r="B95" s="31" t="s">
        <v>247</v>
      </c>
      <c r="C95" s="42"/>
      <c r="D95" s="31">
        <f>SUMIF([1]!facturation[Nom Client],client[[#This Row],[Nom du client]],[1]!facturation[TTC])</f>
        <v>0</v>
      </c>
      <c r="E95" s="31">
        <f>SUMIF([1]!TRESORERIE[Tiers],client[[#This Row],[Nom du client]],[1]!TRESORERIE[Entrée])</f>
        <v>0</v>
      </c>
      <c r="F95" s="31">
        <f>client[[#This Row],[Facturation ]]-client[[#This Row],[Reglement ]]</f>
        <v>0</v>
      </c>
      <c r="G95" s="30"/>
      <c r="H95" s="30"/>
      <c r="I95" s="30"/>
      <c r="J95" s="30"/>
      <c r="K95" s="30"/>
      <c r="L95" s="30"/>
      <c r="M95" s="36"/>
      <c r="N95" s="30"/>
      <c r="O95" s="43"/>
    </row>
    <row r="96" spans="1:15" x14ac:dyDescent="0.25">
      <c r="A96" s="30"/>
      <c r="B96" s="31" t="s">
        <v>248</v>
      </c>
      <c r="C96" s="42"/>
      <c r="D96" s="31">
        <f>SUMIF([1]!facturation[Nom Client],client[[#This Row],[Nom du client]],[1]!facturation[TTC])</f>
        <v>0</v>
      </c>
      <c r="E96" s="31">
        <f>SUMIF([1]!TRESORERIE[Tiers],client[[#This Row],[Nom du client]],[1]!TRESORERIE[Entrée])</f>
        <v>0</v>
      </c>
      <c r="F96" s="31">
        <f>client[[#This Row],[Facturation ]]-client[[#This Row],[Reglement ]]</f>
        <v>0</v>
      </c>
      <c r="G96" s="30"/>
      <c r="H96" s="30"/>
      <c r="I96" s="30"/>
      <c r="J96" s="30"/>
      <c r="K96" s="30"/>
      <c r="L96" s="30"/>
      <c r="M96" s="36"/>
      <c r="N96" s="30"/>
      <c r="O96" s="43"/>
    </row>
    <row r="97" spans="1:15" x14ac:dyDescent="0.25">
      <c r="A97" s="30"/>
      <c r="B97" s="31" t="s">
        <v>249</v>
      </c>
      <c r="C97" s="42"/>
      <c r="D97" s="31">
        <f>SUMIF([1]!facturation[Nom Client],client[[#This Row],[Nom du client]],[1]!facturation[TTC])</f>
        <v>0</v>
      </c>
      <c r="E97" s="31">
        <f>SUMIF([1]!TRESORERIE[Tiers],client[[#This Row],[Nom du client]],[1]!TRESORERIE[Entrée])</f>
        <v>0</v>
      </c>
      <c r="F97" s="31">
        <f>client[[#This Row],[Facturation ]]-client[[#This Row],[Reglement ]]</f>
        <v>0</v>
      </c>
      <c r="G97" s="30"/>
      <c r="H97" s="30"/>
      <c r="I97" s="30"/>
      <c r="J97" s="30"/>
      <c r="K97" s="30"/>
      <c r="L97" s="30"/>
      <c r="M97" s="36"/>
      <c r="N97" s="30"/>
      <c r="O97" s="43"/>
    </row>
    <row r="98" spans="1:15" x14ac:dyDescent="0.25">
      <c r="A98" s="30"/>
      <c r="B98" s="31" t="s">
        <v>250</v>
      </c>
      <c r="C98" s="42"/>
      <c r="D98" s="31">
        <f>SUMIF([1]!facturation[Nom Client],client[[#This Row],[Nom du client]],[1]!facturation[TTC])</f>
        <v>0</v>
      </c>
      <c r="E98" s="31">
        <f>SUMIF([1]!TRESORERIE[Tiers],client[[#This Row],[Nom du client]],[1]!TRESORERIE[Entrée])</f>
        <v>0</v>
      </c>
      <c r="F98" s="31">
        <f>client[[#This Row],[Facturation ]]-client[[#This Row],[Reglement ]]</f>
        <v>0</v>
      </c>
      <c r="G98" s="30"/>
      <c r="H98" s="30"/>
      <c r="I98" s="30"/>
      <c r="J98" s="30"/>
      <c r="K98" s="30"/>
      <c r="L98" s="30"/>
      <c r="M98" s="36"/>
      <c r="N98" s="30"/>
      <c r="O98" s="43"/>
    </row>
    <row r="99" spans="1:15" x14ac:dyDescent="0.25">
      <c r="A99" s="30"/>
      <c r="B99" s="31" t="s">
        <v>251</v>
      </c>
      <c r="C99" s="42"/>
      <c r="D99" s="31">
        <f>SUMIF([1]!facturation[Nom Client],client[[#This Row],[Nom du client]],[1]!facturation[TTC])</f>
        <v>0</v>
      </c>
      <c r="E99" s="31">
        <f>SUMIF([1]!TRESORERIE[Tiers],client[[#This Row],[Nom du client]],[1]!TRESORERIE[Entrée])</f>
        <v>0</v>
      </c>
      <c r="F99" s="31">
        <f>client[[#This Row],[Facturation ]]-client[[#This Row],[Reglement ]]</f>
        <v>0</v>
      </c>
      <c r="G99" s="30"/>
      <c r="H99" s="30"/>
      <c r="I99" s="30"/>
      <c r="J99" s="30"/>
      <c r="K99" s="30"/>
      <c r="L99" s="30"/>
      <c r="M99" s="36"/>
      <c r="N99" s="30"/>
      <c r="O99" s="43"/>
    </row>
    <row r="100" spans="1:15" x14ac:dyDescent="0.25">
      <c r="A100" s="30"/>
      <c r="B100" s="31" t="s">
        <v>252</v>
      </c>
      <c r="C100" s="42"/>
      <c r="D100" s="31">
        <f>SUMIF([1]!facturation[Nom Client],client[[#This Row],[Nom du client]],[1]!facturation[TTC])</f>
        <v>0</v>
      </c>
      <c r="E100" s="31">
        <f>SUMIF([1]!TRESORERIE[Tiers],client[[#This Row],[Nom du client]],[1]!TRESORERIE[Entrée])</f>
        <v>0</v>
      </c>
      <c r="F100" s="31">
        <f>client[[#This Row],[Facturation ]]-client[[#This Row],[Reglement ]]</f>
        <v>0</v>
      </c>
      <c r="G100" s="30"/>
      <c r="H100" s="30"/>
      <c r="I100" s="30"/>
      <c r="J100" s="30"/>
      <c r="K100" s="30"/>
      <c r="L100" s="30"/>
      <c r="M100" s="36"/>
      <c r="N100" s="30"/>
      <c r="O100" s="43"/>
    </row>
    <row r="101" spans="1:15" x14ac:dyDescent="0.25">
      <c r="A101" s="30"/>
      <c r="B101" s="31" t="s">
        <v>253</v>
      </c>
      <c r="C101" s="42"/>
      <c r="D101" s="31">
        <f>SUMIF([1]!facturation[Nom Client],client[[#This Row],[Nom du client]],[1]!facturation[TTC])</f>
        <v>0</v>
      </c>
      <c r="E101" s="31">
        <f>SUMIF([1]!TRESORERIE[Tiers],client[[#This Row],[Nom du client]],[1]!TRESORERIE[Entrée])</f>
        <v>0</v>
      </c>
      <c r="F101" s="31">
        <f>client[[#This Row],[Facturation ]]-client[[#This Row],[Reglement ]]</f>
        <v>0</v>
      </c>
      <c r="G101" s="30"/>
      <c r="H101" s="30"/>
      <c r="I101" s="30"/>
      <c r="J101" s="30"/>
      <c r="K101" s="30"/>
      <c r="L101" s="30"/>
      <c r="M101" s="36"/>
      <c r="N101" s="30"/>
      <c r="O101" s="43"/>
    </row>
    <row r="102" spans="1:15" x14ac:dyDescent="0.25">
      <c r="A102" s="30"/>
      <c r="B102" s="31" t="s">
        <v>254</v>
      </c>
      <c r="C102" s="42"/>
      <c r="D102" s="31">
        <f>SUMIF([1]!facturation[Nom Client],client[[#This Row],[Nom du client]],[1]!facturation[TTC])</f>
        <v>0</v>
      </c>
      <c r="E102" s="31">
        <f>SUMIF([1]!TRESORERIE[Tiers],client[[#This Row],[Nom du client]],[1]!TRESORERIE[Entrée])</f>
        <v>0</v>
      </c>
      <c r="F102" s="31">
        <f>client[[#This Row],[Facturation ]]-client[[#This Row],[Reglement ]]</f>
        <v>0</v>
      </c>
      <c r="G102" s="30"/>
      <c r="H102" s="30"/>
      <c r="I102" s="30"/>
      <c r="J102" s="30"/>
      <c r="K102" s="30"/>
      <c r="L102" s="30"/>
      <c r="M102" s="36"/>
      <c r="N102" s="30"/>
      <c r="O102" s="43"/>
    </row>
    <row r="103" spans="1:15" x14ac:dyDescent="0.25">
      <c r="A103" s="30"/>
      <c r="B103" s="31" t="s">
        <v>255</v>
      </c>
      <c r="C103" s="42"/>
      <c r="D103" s="31">
        <f>SUMIF([1]!facturation[Nom Client],client[[#This Row],[Nom du client]],[1]!facturation[TTC])</f>
        <v>0</v>
      </c>
      <c r="E103" s="31">
        <f>SUMIF([1]!TRESORERIE[Tiers],client[[#This Row],[Nom du client]],[1]!TRESORERIE[Entrée])</f>
        <v>0</v>
      </c>
      <c r="F103" s="31">
        <f>client[[#This Row],[Facturation ]]-client[[#This Row],[Reglement ]]</f>
        <v>0</v>
      </c>
      <c r="G103" s="30"/>
      <c r="H103" s="30"/>
      <c r="I103" s="30"/>
      <c r="J103" s="30"/>
      <c r="K103" s="30"/>
      <c r="L103" s="30"/>
      <c r="M103" s="36"/>
      <c r="N103" s="30"/>
      <c r="O103" s="43"/>
    </row>
    <row r="104" spans="1:15" x14ac:dyDescent="0.25">
      <c r="A104" s="30"/>
      <c r="B104" s="31" t="s">
        <v>256</v>
      </c>
      <c r="C104" s="42"/>
      <c r="D104" s="31">
        <f>SUMIF([1]!facturation[Nom Client],client[[#This Row],[Nom du client]],[1]!facturation[TTC])</f>
        <v>0</v>
      </c>
      <c r="E104" s="31">
        <f>SUMIF([1]!TRESORERIE[Tiers],client[[#This Row],[Nom du client]],[1]!TRESORERIE[Entrée])</f>
        <v>0</v>
      </c>
      <c r="F104" s="31">
        <f>client[[#This Row],[Facturation ]]-client[[#This Row],[Reglement ]]</f>
        <v>0</v>
      </c>
      <c r="G104" s="30"/>
      <c r="H104" s="30"/>
      <c r="I104" s="30"/>
      <c r="J104" s="30"/>
      <c r="K104" s="30"/>
      <c r="L104" s="30"/>
      <c r="M104" s="36"/>
      <c r="N104" s="30"/>
      <c r="O104" s="43"/>
    </row>
    <row r="105" spans="1:15" x14ac:dyDescent="0.25">
      <c r="A105" s="30"/>
      <c r="B105" s="31" t="s">
        <v>257</v>
      </c>
      <c r="C105" s="42"/>
      <c r="D105" s="31">
        <f>SUMIF([1]!facturation[Nom Client],client[[#This Row],[Nom du client]],[1]!facturation[TTC])</f>
        <v>0</v>
      </c>
      <c r="E105" s="31">
        <f>SUMIF([1]!TRESORERIE[Tiers],client[[#This Row],[Nom du client]],[1]!TRESORERIE[Entrée])</f>
        <v>0</v>
      </c>
      <c r="F105" s="31">
        <f>client[[#This Row],[Facturation ]]-client[[#This Row],[Reglement ]]</f>
        <v>0</v>
      </c>
      <c r="G105" s="30"/>
      <c r="H105" s="30"/>
      <c r="I105" s="30"/>
      <c r="J105" s="30"/>
      <c r="K105" s="30"/>
      <c r="L105" s="30"/>
      <c r="M105" s="36"/>
      <c r="N105" s="30"/>
      <c r="O105" s="43"/>
    </row>
    <row r="106" spans="1:15" x14ac:dyDescent="0.25">
      <c r="A106" s="30"/>
      <c r="B106" s="31" t="s">
        <v>258</v>
      </c>
      <c r="C106" s="42"/>
      <c r="D106" s="31">
        <f>SUMIF([1]!facturation[Nom Client],client[[#This Row],[Nom du client]],[1]!facturation[TTC])</f>
        <v>0</v>
      </c>
      <c r="E106" s="31">
        <f>SUMIF([1]!TRESORERIE[Tiers],client[[#This Row],[Nom du client]],[1]!TRESORERIE[Entrée])</f>
        <v>0</v>
      </c>
      <c r="F106" s="31">
        <f>client[[#This Row],[Facturation ]]-client[[#This Row],[Reglement ]]</f>
        <v>0</v>
      </c>
      <c r="G106" s="30"/>
      <c r="H106" s="30"/>
      <c r="I106" s="30"/>
      <c r="J106" s="30"/>
      <c r="K106" s="30"/>
      <c r="L106" s="30"/>
      <c r="M106" s="36"/>
      <c r="N106" s="30"/>
      <c r="O106" s="43"/>
    </row>
    <row r="107" spans="1:15" x14ac:dyDescent="0.25">
      <c r="A107" s="30"/>
      <c r="B107" s="31" t="s">
        <v>259</v>
      </c>
      <c r="C107" s="42"/>
      <c r="D107" s="31">
        <f>SUMIF([1]!facturation[Nom Client],client[[#This Row],[Nom du client]],[1]!facturation[TTC])</f>
        <v>0</v>
      </c>
      <c r="E107" s="31">
        <f>SUMIF([1]!TRESORERIE[Tiers],client[[#This Row],[Nom du client]],[1]!TRESORERIE[Entrée])</f>
        <v>0</v>
      </c>
      <c r="F107" s="31">
        <f>client[[#This Row],[Facturation ]]-client[[#This Row],[Reglement ]]</f>
        <v>0</v>
      </c>
      <c r="G107" s="30"/>
      <c r="H107" s="30"/>
      <c r="I107" s="30"/>
      <c r="J107" s="30"/>
      <c r="K107" s="30"/>
      <c r="L107" s="30"/>
      <c r="M107" s="36"/>
      <c r="N107" s="30"/>
      <c r="O107" s="43"/>
    </row>
    <row r="108" spans="1:15" x14ac:dyDescent="0.25">
      <c r="A108" s="30"/>
      <c r="B108" s="31" t="s">
        <v>260</v>
      </c>
      <c r="C108" s="42"/>
      <c r="D108" s="31">
        <f>SUMIF([1]!facturation[Nom Client],client[[#This Row],[Nom du client]],[1]!facturation[TTC])</f>
        <v>0</v>
      </c>
      <c r="E108" s="31">
        <f>SUMIF([1]!TRESORERIE[Tiers],client[[#This Row],[Nom du client]],[1]!TRESORERIE[Entrée])</f>
        <v>0</v>
      </c>
      <c r="F108" s="31">
        <f>client[[#This Row],[Facturation ]]-client[[#This Row],[Reglement ]]</f>
        <v>0</v>
      </c>
      <c r="G108" s="30"/>
      <c r="H108" s="30"/>
      <c r="I108" s="30"/>
      <c r="J108" s="30"/>
      <c r="K108" s="30"/>
      <c r="L108" s="30"/>
      <c r="M108" s="36"/>
      <c r="N108" s="30"/>
      <c r="O108" s="43"/>
    </row>
    <row r="109" spans="1:15" x14ac:dyDescent="0.25">
      <c r="A109" s="30"/>
      <c r="B109" s="31" t="s">
        <v>261</v>
      </c>
      <c r="C109" s="42"/>
      <c r="D109" s="31">
        <f>SUMIF([1]!facturation[Nom Client],client[[#This Row],[Nom du client]],[1]!facturation[TTC])</f>
        <v>0</v>
      </c>
      <c r="E109" s="31">
        <f>SUMIF([1]!TRESORERIE[Tiers],client[[#This Row],[Nom du client]],[1]!TRESORERIE[Entrée])</f>
        <v>0</v>
      </c>
      <c r="F109" s="31">
        <f>client[[#This Row],[Facturation ]]-client[[#This Row],[Reglement ]]</f>
        <v>0</v>
      </c>
      <c r="G109" s="30"/>
      <c r="H109" s="30"/>
      <c r="I109" s="30"/>
      <c r="J109" s="30"/>
      <c r="K109" s="30"/>
      <c r="L109" s="30"/>
      <c r="M109" s="36"/>
      <c r="N109" s="30"/>
      <c r="O109" s="43"/>
    </row>
    <row r="110" spans="1:15" x14ac:dyDescent="0.25">
      <c r="A110" s="30"/>
      <c r="B110" s="31" t="s">
        <v>262</v>
      </c>
      <c r="C110" s="42"/>
      <c r="D110" s="31">
        <f>SUMIF([1]!facturation[Nom Client],client[[#This Row],[Nom du client]],[1]!facturation[TTC])</f>
        <v>0</v>
      </c>
      <c r="E110" s="31">
        <f>SUMIF([1]!TRESORERIE[Tiers],client[[#This Row],[Nom du client]],[1]!TRESORERIE[Entrée])</f>
        <v>0</v>
      </c>
      <c r="F110" s="31">
        <f>client[[#This Row],[Facturation ]]-client[[#This Row],[Reglement ]]</f>
        <v>0</v>
      </c>
      <c r="G110" s="30"/>
      <c r="H110" s="30"/>
      <c r="I110" s="30"/>
      <c r="J110" s="30"/>
      <c r="K110" s="30"/>
      <c r="L110" s="30"/>
      <c r="M110" s="36"/>
      <c r="N110" s="30"/>
      <c r="O110" s="43"/>
    </row>
    <row r="111" spans="1:15" x14ac:dyDescent="0.25">
      <c r="A111" s="30"/>
      <c r="B111" s="31" t="s">
        <v>263</v>
      </c>
      <c r="C111" s="42"/>
      <c r="D111" s="31">
        <f>SUMIF([1]!facturation[Nom Client],client[[#This Row],[Nom du client]],[1]!facturation[TTC])</f>
        <v>0</v>
      </c>
      <c r="E111" s="31">
        <f>SUMIF([1]!TRESORERIE[Tiers],client[[#This Row],[Nom du client]],[1]!TRESORERIE[Entrée])</f>
        <v>0</v>
      </c>
      <c r="F111" s="31">
        <f>client[[#This Row],[Facturation ]]-client[[#This Row],[Reglement ]]</f>
        <v>0</v>
      </c>
      <c r="G111" s="30"/>
      <c r="H111" s="30"/>
      <c r="I111" s="30"/>
      <c r="J111" s="30"/>
      <c r="K111" s="30"/>
      <c r="L111" s="30"/>
      <c r="M111" s="36"/>
      <c r="N111" s="30"/>
      <c r="O111" s="43"/>
    </row>
    <row r="112" spans="1:15" x14ac:dyDescent="0.25">
      <c r="A112" s="30"/>
      <c r="B112" s="31" t="s">
        <v>264</v>
      </c>
      <c r="C112" s="42"/>
      <c r="D112" s="31">
        <f>SUMIF([1]!facturation[Nom Client],client[[#This Row],[Nom du client]],[1]!facturation[TTC])</f>
        <v>0</v>
      </c>
      <c r="E112" s="31">
        <f>SUMIF([1]!TRESORERIE[Tiers],client[[#This Row],[Nom du client]],[1]!TRESORERIE[Entrée])</f>
        <v>0</v>
      </c>
      <c r="F112" s="31">
        <f>client[[#This Row],[Facturation ]]-client[[#This Row],[Reglement ]]</f>
        <v>0</v>
      </c>
      <c r="G112" s="30"/>
      <c r="H112" s="30"/>
      <c r="I112" s="30"/>
      <c r="J112" s="30"/>
      <c r="K112" s="30"/>
      <c r="L112" s="30"/>
      <c r="M112" s="36"/>
      <c r="N112" s="30"/>
      <c r="O112" s="43"/>
    </row>
    <row r="113" spans="1:15" x14ac:dyDescent="0.25">
      <c r="A113" s="30"/>
      <c r="B113" s="31" t="s">
        <v>265</v>
      </c>
      <c r="C113" s="42"/>
      <c r="D113" s="31">
        <f>SUMIF([1]!facturation[Nom Client],client[[#This Row],[Nom du client]],[1]!facturation[TTC])</f>
        <v>0</v>
      </c>
      <c r="E113" s="31">
        <f>SUMIF([1]!TRESORERIE[Tiers],client[[#This Row],[Nom du client]],[1]!TRESORERIE[Entrée])</f>
        <v>0</v>
      </c>
      <c r="F113" s="31">
        <f>client[[#This Row],[Facturation ]]-client[[#This Row],[Reglement ]]</f>
        <v>0</v>
      </c>
      <c r="G113" s="30"/>
      <c r="H113" s="30"/>
      <c r="I113" s="30"/>
      <c r="J113" s="30"/>
      <c r="K113" s="30"/>
      <c r="L113" s="30"/>
      <c r="M113" s="36"/>
      <c r="N113" s="30"/>
      <c r="O113" s="43"/>
    </row>
    <row r="114" spans="1:15" x14ac:dyDescent="0.25">
      <c r="A114" s="30"/>
      <c r="B114" s="31" t="s">
        <v>266</v>
      </c>
      <c r="C114" s="42"/>
      <c r="D114" s="31">
        <f>SUMIF([1]!facturation[Nom Client],client[[#This Row],[Nom du client]],[1]!facturation[TTC])</f>
        <v>0</v>
      </c>
      <c r="E114" s="31">
        <f>SUMIF([1]!TRESORERIE[Tiers],client[[#This Row],[Nom du client]],[1]!TRESORERIE[Entrée])</f>
        <v>0</v>
      </c>
      <c r="F114" s="31">
        <f>client[[#This Row],[Facturation ]]-client[[#This Row],[Reglement ]]</f>
        <v>0</v>
      </c>
      <c r="G114" s="30"/>
      <c r="H114" s="30"/>
      <c r="I114" s="30"/>
      <c r="J114" s="30"/>
      <c r="K114" s="30"/>
      <c r="L114" s="30"/>
      <c r="M114" s="36"/>
      <c r="N114" s="30"/>
      <c r="O114" s="43"/>
    </row>
    <row r="115" spans="1:15" x14ac:dyDescent="0.25">
      <c r="A115" s="30"/>
      <c r="B115" s="31" t="s">
        <v>267</v>
      </c>
      <c r="C115" s="42"/>
      <c r="D115" s="31">
        <f>SUMIF([1]!facturation[Nom Client],client[[#This Row],[Nom du client]],[1]!facturation[TTC])</f>
        <v>0</v>
      </c>
      <c r="E115" s="31">
        <f>SUMIF([1]!TRESORERIE[Tiers],client[[#This Row],[Nom du client]],[1]!TRESORERIE[Entrée])</f>
        <v>0</v>
      </c>
      <c r="F115" s="31">
        <f>client[[#This Row],[Facturation ]]-client[[#This Row],[Reglement ]]</f>
        <v>0</v>
      </c>
      <c r="G115" s="30"/>
      <c r="H115" s="30"/>
      <c r="I115" s="30"/>
      <c r="J115" s="30"/>
      <c r="K115" s="30"/>
      <c r="L115" s="30"/>
      <c r="M115" s="36"/>
      <c r="N115" s="30"/>
      <c r="O115" s="43"/>
    </row>
    <row r="116" spans="1:15" x14ac:dyDescent="0.25">
      <c r="A116" s="30"/>
      <c r="B116" s="31" t="s">
        <v>268</v>
      </c>
      <c r="C116" s="42"/>
      <c r="D116" s="31">
        <f>SUMIF([1]!facturation[Nom Client],client[[#This Row],[Nom du client]],[1]!facturation[TTC])</f>
        <v>0</v>
      </c>
      <c r="E116" s="31">
        <f>SUMIF([1]!TRESORERIE[Tiers],client[[#This Row],[Nom du client]],[1]!TRESORERIE[Entrée])</f>
        <v>0</v>
      </c>
      <c r="F116" s="31">
        <f>client[[#This Row],[Facturation ]]-client[[#This Row],[Reglement ]]</f>
        <v>0</v>
      </c>
      <c r="G116" s="30"/>
      <c r="H116" s="30"/>
      <c r="I116" s="30"/>
      <c r="J116" s="30"/>
      <c r="K116" s="30"/>
      <c r="L116" s="30"/>
      <c r="M116" s="36"/>
      <c r="N116" s="30"/>
      <c r="O116" s="43"/>
    </row>
    <row r="117" spans="1:15" x14ac:dyDescent="0.25">
      <c r="A117" s="30"/>
      <c r="B117" s="31" t="s">
        <v>269</v>
      </c>
      <c r="C117" s="42"/>
      <c r="D117" s="31">
        <f>SUMIF([1]!facturation[Nom Client],client[[#This Row],[Nom du client]],[1]!facturation[TTC])</f>
        <v>0</v>
      </c>
      <c r="E117" s="31">
        <f>SUMIF([1]!TRESORERIE[Tiers],client[[#This Row],[Nom du client]],[1]!TRESORERIE[Entrée])</f>
        <v>0</v>
      </c>
      <c r="F117" s="31">
        <f>client[[#This Row],[Facturation ]]-client[[#This Row],[Reglement ]]</f>
        <v>0</v>
      </c>
      <c r="G117" s="30"/>
      <c r="H117" s="30"/>
      <c r="I117" s="30"/>
      <c r="J117" s="30"/>
      <c r="K117" s="30"/>
      <c r="L117" s="30"/>
      <c r="M117" s="36"/>
      <c r="N117" s="30"/>
      <c r="O117" s="43"/>
    </row>
    <row r="118" spans="1:15" x14ac:dyDescent="0.25">
      <c r="A118" s="30"/>
      <c r="B118" s="31" t="s">
        <v>270</v>
      </c>
      <c r="C118" s="42"/>
      <c r="D118" s="31">
        <f>SUMIF([1]!facturation[Nom Client],client[[#This Row],[Nom du client]],[1]!facturation[TTC])</f>
        <v>0</v>
      </c>
      <c r="E118" s="31">
        <f>SUMIF([1]!TRESORERIE[Tiers],client[[#This Row],[Nom du client]],[1]!TRESORERIE[Entrée])</f>
        <v>0</v>
      </c>
      <c r="F118" s="31">
        <f>client[[#This Row],[Facturation ]]-client[[#This Row],[Reglement ]]</f>
        <v>0</v>
      </c>
      <c r="G118" s="30"/>
      <c r="H118" s="30"/>
      <c r="I118" s="30"/>
      <c r="J118" s="30"/>
      <c r="K118" s="30"/>
      <c r="L118" s="30"/>
      <c r="M118" s="36"/>
      <c r="N118" s="30"/>
      <c r="O118" s="43"/>
    </row>
    <row r="119" spans="1:15" x14ac:dyDescent="0.25">
      <c r="A119" s="30"/>
      <c r="B119" s="31" t="s">
        <v>271</v>
      </c>
      <c r="C119" s="42"/>
      <c r="D119" s="31">
        <f>SUMIF([1]!facturation[Nom Client],client[[#This Row],[Nom du client]],[1]!facturation[TTC])</f>
        <v>0</v>
      </c>
      <c r="E119" s="31">
        <f>SUMIF([1]!TRESORERIE[Tiers],client[[#This Row],[Nom du client]],[1]!TRESORERIE[Entrée])</f>
        <v>0</v>
      </c>
      <c r="F119" s="31">
        <f>client[[#This Row],[Facturation ]]-client[[#This Row],[Reglement ]]</f>
        <v>0</v>
      </c>
      <c r="G119" s="30"/>
      <c r="H119" s="30"/>
      <c r="I119" s="30"/>
      <c r="J119" s="30"/>
      <c r="K119" s="30"/>
      <c r="L119" s="30"/>
      <c r="M119" s="36"/>
      <c r="N119" s="30"/>
      <c r="O119" s="43"/>
    </row>
    <row r="120" spans="1:15" x14ac:dyDescent="0.25">
      <c r="A120" s="30"/>
      <c r="B120" s="31" t="s">
        <v>272</v>
      </c>
      <c r="C120" s="42"/>
      <c r="D120" s="31">
        <f>SUMIF([1]!facturation[Nom Client],client[[#This Row],[Nom du client]],[1]!facturation[TTC])</f>
        <v>0</v>
      </c>
      <c r="E120" s="31">
        <f>SUMIF([1]!TRESORERIE[Tiers],client[[#This Row],[Nom du client]],[1]!TRESORERIE[Entrée])</f>
        <v>0</v>
      </c>
      <c r="F120" s="31">
        <f>client[[#This Row],[Facturation ]]-client[[#This Row],[Reglement ]]</f>
        <v>0</v>
      </c>
      <c r="G120" s="30"/>
      <c r="H120" s="30"/>
      <c r="I120" s="30"/>
      <c r="J120" s="30"/>
      <c r="K120" s="30"/>
      <c r="L120" s="30"/>
      <c r="M120" s="36"/>
      <c r="N120" s="30"/>
      <c r="O120" s="43"/>
    </row>
    <row r="121" spans="1:15" x14ac:dyDescent="0.25">
      <c r="A121" s="30"/>
      <c r="B121" s="31" t="s">
        <v>273</v>
      </c>
      <c r="C121" s="42"/>
      <c r="D121" s="31">
        <f>SUMIF([1]!facturation[Nom Client],client[[#This Row],[Nom du client]],[1]!facturation[TTC])</f>
        <v>0</v>
      </c>
      <c r="E121" s="31">
        <f>SUMIF([1]!TRESORERIE[Tiers],client[[#This Row],[Nom du client]],[1]!TRESORERIE[Entrée])</f>
        <v>0</v>
      </c>
      <c r="F121" s="31">
        <f>client[[#This Row],[Facturation ]]-client[[#This Row],[Reglement ]]</f>
        <v>0</v>
      </c>
      <c r="G121" s="30"/>
      <c r="H121" s="30"/>
      <c r="I121" s="30"/>
      <c r="J121" s="30"/>
      <c r="K121" s="30"/>
      <c r="L121" s="30"/>
      <c r="M121" s="36"/>
      <c r="N121" s="30"/>
      <c r="O121" s="43"/>
    </row>
    <row r="122" spans="1:15" x14ac:dyDescent="0.25">
      <c r="A122" s="30"/>
      <c r="B122" s="31" t="s">
        <v>274</v>
      </c>
      <c r="C122" s="42"/>
      <c r="D122" s="31">
        <f>SUMIF([1]!facturation[Nom Client],client[[#This Row],[Nom du client]],[1]!facturation[TTC])</f>
        <v>0</v>
      </c>
      <c r="E122" s="31">
        <f>SUMIF([1]!TRESORERIE[Tiers],client[[#This Row],[Nom du client]],[1]!TRESORERIE[Entrée])</f>
        <v>0</v>
      </c>
      <c r="F122" s="31">
        <f>client[[#This Row],[Facturation ]]-client[[#This Row],[Reglement ]]</f>
        <v>0</v>
      </c>
      <c r="G122" s="30"/>
      <c r="H122" s="30"/>
      <c r="I122" s="30"/>
      <c r="J122" s="30"/>
      <c r="K122" s="30"/>
      <c r="L122" s="30"/>
      <c r="M122" s="36"/>
      <c r="N122" s="30"/>
      <c r="O122" s="43"/>
    </row>
    <row r="123" spans="1:15" x14ac:dyDescent="0.25">
      <c r="A123" s="30"/>
      <c r="B123" s="31" t="s">
        <v>275</v>
      </c>
      <c r="C123" s="42"/>
      <c r="D123" s="31">
        <f>SUMIF([1]!facturation[Nom Client],client[[#This Row],[Nom du client]],[1]!facturation[TTC])</f>
        <v>0</v>
      </c>
      <c r="E123" s="31">
        <f>SUMIF([1]!TRESORERIE[Tiers],client[[#This Row],[Nom du client]],[1]!TRESORERIE[Entrée])</f>
        <v>0</v>
      </c>
      <c r="F123" s="31">
        <f>client[[#This Row],[Facturation ]]-client[[#This Row],[Reglement ]]</f>
        <v>0</v>
      </c>
      <c r="G123" s="30"/>
      <c r="H123" s="30"/>
      <c r="I123" s="30"/>
      <c r="J123" s="30"/>
      <c r="K123" s="30"/>
      <c r="L123" s="30"/>
      <c r="M123" s="36"/>
      <c r="N123" s="30"/>
      <c r="O123" s="43"/>
    </row>
    <row r="124" spans="1:15" x14ac:dyDescent="0.25">
      <c r="A124" s="30"/>
      <c r="B124" s="31" t="s">
        <v>276</v>
      </c>
      <c r="C124" s="42"/>
      <c r="D124" s="31">
        <f>SUMIF([1]!facturation[Nom Client],client[[#This Row],[Nom du client]],[1]!facturation[TTC])</f>
        <v>0</v>
      </c>
      <c r="E124" s="31">
        <f>SUMIF([1]!TRESORERIE[Tiers],client[[#This Row],[Nom du client]],[1]!TRESORERIE[Entrée])</f>
        <v>0</v>
      </c>
      <c r="F124" s="31">
        <f>client[[#This Row],[Facturation ]]-client[[#This Row],[Reglement ]]</f>
        <v>0</v>
      </c>
      <c r="G124" s="30"/>
      <c r="H124" s="30"/>
      <c r="I124" s="30"/>
      <c r="J124" s="30"/>
      <c r="K124" s="30"/>
      <c r="L124" s="30"/>
      <c r="M124" s="36"/>
      <c r="N124" s="30"/>
      <c r="O124" s="43"/>
    </row>
    <row r="125" spans="1:15" x14ac:dyDescent="0.25">
      <c r="A125" s="30"/>
      <c r="B125" s="31" t="s">
        <v>277</v>
      </c>
      <c r="C125" s="42"/>
      <c r="D125" s="31">
        <f>SUMIF([1]!facturation[Nom Client],client[[#This Row],[Nom du client]],[1]!facturation[TTC])</f>
        <v>0</v>
      </c>
      <c r="E125" s="31">
        <f>SUMIF([1]!TRESORERIE[Tiers],client[[#This Row],[Nom du client]],[1]!TRESORERIE[Entrée])</f>
        <v>0</v>
      </c>
      <c r="F125" s="31">
        <f>client[[#This Row],[Facturation ]]-client[[#This Row],[Reglement ]]</f>
        <v>0</v>
      </c>
      <c r="G125" s="30"/>
      <c r="H125" s="30"/>
      <c r="I125" s="30"/>
      <c r="J125" s="30"/>
      <c r="K125" s="30"/>
      <c r="L125" s="30"/>
      <c r="M125" s="36"/>
      <c r="N125" s="30"/>
      <c r="O125" s="43"/>
    </row>
    <row r="126" spans="1:15" x14ac:dyDescent="0.25">
      <c r="A126" s="30"/>
      <c r="B126" s="31" t="s">
        <v>278</v>
      </c>
      <c r="C126" s="42"/>
      <c r="D126" s="31">
        <f>SUMIF([1]!facturation[Nom Client],client[[#This Row],[Nom du client]],[1]!facturation[TTC])</f>
        <v>0</v>
      </c>
      <c r="E126" s="31">
        <f>SUMIF([1]!TRESORERIE[Tiers],client[[#This Row],[Nom du client]],[1]!TRESORERIE[Entrée])</f>
        <v>0</v>
      </c>
      <c r="F126" s="31">
        <f>client[[#This Row],[Facturation ]]-client[[#This Row],[Reglement ]]</f>
        <v>0</v>
      </c>
      <c r="G126" s="30"/>
      <c r="H126" s="30"/>
      <c r="I126" s="30"/>
      <c r="J126" s="30"/>
      <c r="K126" s="30"/>
      <c r="L126" s="30"/>
      <c r="M126" s="36"/>
      <c r="N126" s="30"/>
      <c r="O126" s="43"/>
    </row>
    <row r="127" spans="1:15" x14ac:dyDescent="0.25">
      <c r="A127" s="30"/>
      <c r="B127" s="31" t="s">
        <v>279</v>
      </c>
      <c r="C127" s="42"/>
      <c r="D127" s="31">
        <f>SUMIF([1]!facturation[Nom Client],client[[#This Row],[Nom du client]],[1]!facturation[TTC])</f>
        <v>0</v>
      </c>
      <c r="E127" s="31">
        <f>SUMIF([1]!TRESORERIE[Tiers],client[[#This Row],[Nom du client]],[1]!TRESORERIE[Entrée])</f>
        <v>0</v>
      </c>
      <c r="F127" s="31">
        <f>client[[#This Row],[Facturation ]]-client[[#This Row],[Reglement ]]</f>
        <v>0</v>
      </c>
      <c r="G127" s="30"/>
      <c r="H127" s="30"/>
      <c r="I127" s="30"/>
      <c r="J127" s="30"/>
      <c r="K127" s="30"/>
      <c r="L127" s="30"/>
      <c r="M127" s="36"/>
      <c r="N127" s="30"/>
      <c r="O127" s="43"/>
    </row>
    <row r="128" spans="1:15" x14ac:dyDescent="0.25">
      <c r="A128" s="30"/>
      <c r="B128" s="31" t="s">
        <v>280</v>
      </c>
      <c r="C128" s="42"/>
      <c r="D128" s="31">
        <f>SUMIF([1]!facturation[Nom Client],client[[#This Row],[Nom du client]],[1]!facturation[TTC])</f>
        <v>0</v>
      </c>
      <c r="E128" s="31">
        <f>SUMIF([1]!TRESORERIE[Tiers],client[[#This Row],[Nom du client]],[1]!TRESORERIE[Entrée])</f>
        <v>0</v>
      </c>
      <c r="F128" s="31">
        <f>client[[#This Row],[Facturation ]]-client[[#This Row],[Reglement ]]</f>
        <v>0</v>
      </c>
      <c r="G128" s="30"/>
      <c r="H128" s="30"/>
      <c r="I128" s="30"/>
      <c r="J128" s="30"/>
      <c r="K128" s="30"/>
      <c r="L128" s="30"/>
      <c r="M128" s="36"/>
      <c r="N128" s="30"/>
      <c r="O128" s="43"/>
    </row>
    <row r="129" spans="1:15" x14ac:dyDescent="0.25">
      <c r="A129" s="30"/>
      <c r="B129" s="31" t="s">
        <v>281</v>
      </c>
      <c r="C129" s="42"/>
      <c r="D129" s="31">
        <f>SUMIF([1]!facturation[Nom Client],client[[#This Row],[Nom du client]],[1]!facturation[TTC])</f>
        <v>0</v>
      </c>
      <c r="E129" s="31">
        <f>SUMIF([1]!TRESORERIE[Tiers],client[[#This Row],[Nom du client]],[1]!TRESORERIE[Entrée])</f>
        <v>0</v>
      </c>
      <c r="F129" s="31">
        <f>client[[#This Row],[Facturation ]]-client[[#This Row],[Reglement ]]</f>
        <v>0</v>
      </c>
      <c r="G129" s="30"/>
      <c r="H129" s="30"/>
      <c r="I129" s="30"/>
      <c r="J129" s="30"/>
      <c r="K129" s="30"/>
      <c r="L129" s="30"/>
      <c r="M129" s="36"/>
      <c r="N129" s="30"/>
      <c r="O129" s="43"/>
    </row>
    <row r="130" spans="1:15" x14ac:dyDescent="0.25">
      <c r="A130" s="30"/>
      <c r="B130" s="31" t="s">
        <v>282</v>
      </c>
      <c r="C130" s="42"/>
      <c r="D130" s="31">
        <f>SUMIF([1]!facturation[Nom Client],client[[#This Row],[Nom du client]],[1]!facturation[TTC])</f>
        <v>0</v>
      </c>
      <c r="E130" s="31">
        <f>SUMIF([1]!TRESORERIE[Tiers],client[[#This Row],[Nom du client]],[1]!TRESORERIE[Entrée])</f>
        <v>0</v>
      </c>
      <c r="F130" s="31">
        <f>client[[#This Row],[Facturation ]]-client[[#This Row],[Reglement ]]</f>
        <v>0</v>
      </c>
      <c r="G130" s="30"/>
      <c r="H130" s="30"/>
      <c r="I130" s="30"/>
      <c r="J130" s="30"/>
      <c r="K130" s="30"/>
      <c r="L130" s="30"/>
      <c r="M130" s="36"/>
      <c r="N130" s="30"/>
      <c r="O130" s="43"/>
    </row>
    <row r="131" spans="1:15" x14ac:dyDescent="0.25">
      <c r="A131" s="30"/>
      <c r="B131" s="31" t="s">
        <v>283</v>
      </c>
      <c r="C131" s="42"/>
      <c r="D131" s="31">
        <f>SUMIF([1]!facturation[Nom Client],client[[#This Row],[Nom du client]],[1]!facturation[TTC])</f>
        <v>0</v>
      </c>
      <c r="E131" s="31">
        <f>SUMIF([1]!TRESORERIE[Tiers],client[[#This Row],[Nom du client]],[1]!TRESORERIE[Entrée])</f>
        <v>0</v>
      </c>
      <c r="F131" s="31">
        <f>client[[#This Row],[Facturation ]]-client[[#This Row],[Reglement ]]</f>
        <v>0</v>
      </c>
      <c r="G131" s="30"/>
      <c r="H131" s="30"/>
      <c r="I131" s="30"/>
      <c r="J131" s="30"/>
      <c r="K131" s="30"/>
      <c r="L131" s="30"/>
      <c r="M131" s="36"/>
      <c r="N131" s="30"/>
      <c r="O131" s="43"/>
    </row>
    <row r="132" spans="1:15" x14ac:dyDescent="0.25">
      <c r="A132" s="30"/>
      <c r="B132" s="31" t="s">
        <v>284</v>
      </c>
      <c r="C132" s="42"/>
      <c r="D132" s="31">
        <f>SUMIF([1]!facturation[Nom Client],client[[#This Row],[Nom du client]],[1]!facturation[TTC])</f>
        <v>0</v>
      </c>
      <c r="E132" s="31">
        <f>SUMIF([1]!TRESORERIE[Tiers],client[[#This Row],[Nom du client]],[1]!TRESORERIE[Entrée])</f>
        <v>0</v>
      </c>
      <c r="F132" s="31">
        <f>client[[#This Row],[Facturation ]]-client[[#This Row],[Reglement ]]</f>
        <v>0</v>
      </c>
      <c r="G132" s="30"/>
      <c r="H132" s="30"/>
      <c r="I132" s="30"/>
      <c r="J132" s="30"/>
      <c r="K132" s="30"/>
      <c r="L132" s="30"/>
      <c r="M132" s="36"/>
      <c r="N132" s="30"/>
      <c r="O132" s="43"/>
    </row>
    <row r="133" spans="1:15" x14ac:dyDescent="0.25">
      <c r="A133" s="30"/>
      <c r="B133" s="31" t="s">
        <v>285</v>
      </c>
      <c r="C133" s="42"/>
      <c r="D133" s="31">
        <f>SUMIF([1]!facturation[Nom Client],client[[#This Row],[Nom du client]],[1]!facturation[TTC])</f>
        <v>0</v>
      </c>
      <c r="E133" s="31">
        <f>SUMIF([1]!TRESORERIE[Tiers],client[[#This Row],[Nom du client]],[1]!TRESORERIE[Entrée])</f>
        <v>0</v>
      </c>
      <c r="F133" s="31">
        <f>client[[#This Row],[Facturation ]]-client[[#This Row],[Reglement ]]</f>
        <v>0</v>
      </c>
      <c r="G133" s="30"/>
      <c r="H133" s="30"/>
      <c r="I133" s="30"/>
      <c r="J133" s="30"/>
      <c r="K133" s="30"/>
      <c r="L133" s="30"/>
      <c r="M133" s="36"/>
      <c r="N133" s="30"/>
      <c r="O133" s="43"/>
    </row>
    <row r="134" spans="1:15" x14ac:dyDescent="0.25">
      <c r="A134" s="30"/>
      <c r="B134" s="31" t="s">
        <v>286</v>
      </c>
      <c r="C134" s="42"/>
      <c r="D134" s="31">
        <f>SUMIF([1]!facturation[Nom Client],client[[#This Row],[Nom du client]],[1]!facturation[TTC])</f>
        <v>0</v>
      </c>
      <c r="E134" s="31">
        <f>SUMIF([1]!TRESORERIE[Tiers],client[[#This Row],[Nom du client]],[1]!TRESORERIE[Entrée])</f>
        <v>0</v>
      </c>
      <c r="F134" s="31">
        <f>client[[#This Row],[Facturation ]]-client[[#This Row],[Reglement ]]</f>
        <v>0</v>
      </c>
      <c r="G134" s="30"/>
      <c r="H134" s="30"/>
      <c r="I134" s="30"/>
      <c r="J134" s="30"/>
      <c r="K134" s="30"/>
      <c r="L134" s="30"/>
      <c r="M134" s="36"/>
      <c r="N134" s="30"/>
      <c r="O134" s="43"/>
    </row>
    <row r="135" spans="1:15" x14ac:dyDescent="0.25">
      <c r="A135" s="30"/>
      <c r="B135" s="31" t="s">
        <v>287</v>
      </c>
      <c r="C135" s="42"/>
      <c r="D135" s="31">
        <f>SUMIF([1]!facturation[Nom Client],client[[#This Row],[Nom du client]],[1]!facturation[TTC])</f>
        <v>0</v>
      </c>
      <c r="E135" s="31">
        <f>SUMIF([1]!TRESORERIE[Tiers],client[[#This Row],[Nom du client]],[1]!TRESORERIE[Entrée])</f>
        <v>0</v>
      </c>
      <c r="F135" s="31">
        <f>client[[#This Row],[Facturation ]]-client[[#This Row],[Reglement ]]</f>
        <v>0</v>
      </c>
      <c r="G135" s="30"/>
      <c r="H135" s="30"/>
      <c r="I135" s="30"/>
      <c r="J135" s="30"/>
      <c r="K135" s="30"/>
      <c r="L135" s="30"/>
      <c r="M135" s="36"/>
      <c r="N135" s="30"/>
      <c r="O135" s="43"/>
    </row>
    <row r="136" spans="1:15" x14ac:dyDescent="0.25">
      <c r="A136" s="30"/>
      <c r="B136" s="31" t="s">
        <v>288</v>
      </c>
      <c r="C136" s="42"/>
      <c r="D136" s="31">
        <f>SUMIF([1]!facturation[Nom Client],client[[#This Row],[Nom du client]],[1]!facturation[TTC])</f>
        <v>0</v>
      </c>
      <c r="E136" s="31">
        <f>SUMIF([1]!TRESORERIE[Tiers],client[[#This Row],[Nom du client]],[1]!TRESORERIE[Entrée])</f>
        <v>0</v>
      </c>
      <c r="F136" s="31">
        <f>client[[#This Row],[Facturation ]]-client[[#This Row],[Reglement ]]</f>
        <v>0</v>
      </c>
      <c r="G136" s="30"/>
      <c r="H136" s="30"/>
      <c r="I136" s="30"/>
      <c r="J136" s="30"/>
      <c r="K136" s="30"/>
      <c r="L136" s="30"/>
      <c r="M136" s="36"/>
      <c r="N136" s="30"/>
      <c r="O136" s="43"/>
    </row>
    <row r="137" spans="1:15" x14ac:dyDescent="0.25">
      <c r="A137" s="30"/>
      <c r="B137" s="31" t="s">
        <v>289</v>
      </c>
      <c r="C137" s="42"/>
      <c r="D137" s="31">
        <f>SUMIF([1]!facturation[Nom Client],client[[#This Row],[Nom du client]],[1]!facturation[TTC])</f>
        <v>0</v>
      </c>
      <c r="E137" s="31">
        <f>SUMIF([1]!TRESORERIE[Tiers],client[[#This Row],[Nom du client]],[1]!TRESORERIE[Entrée])</f>
        <v>0</v>
      </c>
      <c r="F137" s="31">
        <f>client[[#This Row],[Facturation ]]-client[[#This Row],[Reglement ]]</f>
        <v>0</v>
      </c>
      <c r="G137" s="30"/>
      <c r="H137" s="30"/>
      <c r="I137" s="30"/>
      <c r="J137" s="30"/>
      <c r="K137" s="30"/>
      <c r="L137" s="30"/>
      <c r="M137" s="36"/>
      <c r="N137" s="30"/>
      <c r="O137" s="43"/>
    </row>
    <row r="138" spans="1:15" x14ac:dyDescent="0.25">
      <c r="A138" s="30"/>
      <c r="B138" s="31" t="s">
        <v>290</v>
      </c>
      <c r="C138" s="42"/>
      <c r="D138" s="31">
        <f>SUMIF([1]!facturation[Nom Client],client[[#This Row],[Nom du client]],[1]!facturation[TTC])</f>
        <v>0</v>
      </c>
      <c r="E138" s="31">
        <f>SUMIF([1]!TRESORERIE[Tiers],client[[#This Row],[Nom du client]],[1]!TRESORERIE[Entrée])</f>
        <v>0</v>
      </c>
      <c r="F138" s="31">
        <f>client[[#This Row],[Facturation ]]-client[[#This Row],[Reglement ]]</f>
        <v>0</v>
      </c>
      <c r="G138" s="30"/>
      <c r="H138" s="30"/>
      <c r="I138" s="30"/>
      <c r="J138" s="30"/>
      <c r="K138" s="30"/>
      <c r="L138" s="30"/>
      <c r="M138" s="36"/>
      <c r="N138" s="30"/>
      <c r="O138" s="43"/>
    </row>
    <row r="139" spans="1:15" x14ac:dyDescent="0.25">
      <c r="A139" s="30"/>
      <c r="B139" s="31" t="s">
        <v>291</v>
      </c>
      <c r="C139" s="42"/>
      <c r="D139" s="31">
        <f>SUMIF([1]!facturation[Nom Client],client[[#This Row],[Nom du client]],[1]!facturation[TTC])</f>
        <v>0</v>
      </c>
      <c r="E139" s="31">
        <f>SUMIF([1]!TRESORERIE[Tiers],client[[#This Row],[Nom du client]],[1]!TRESORERIE[Entrée])</f>
        <v>0</v>
      </c>
      <c r="F139" s="31">
        <f>client[[#This Row],[Facturation ]]-client[[#This Row],[Reglement ]]</f>
        <v>0</v>
      </c>
      <c r="G139" s="30"/>
      <c r="H139" s="30"/>
      <c r="I139" s="30"/>
      <c r="J139" s="30"/>
      <c r="K139" s="30"/>
      <c r="L139" s="30"/>
      <c r="M139" s="36"/>
      <c r="N139" s="30"/>
      <c r="O139" s="43"/>
    </row>
    <row r="140" spans="1:15" x14ac:dyDescent="0.25">
      <c r="A140" s="30"/>
      <c r="B140" s="31" t="s">
        <v>292</v>
      </c>
      <c r="C140" s="42"/>
      <c r="D140" s="31">
        <f>SUMIF([1]!facturation[Nom Client],client[[#This Row],[Nom du client]],[1]!facturation[TTC])</f>
        <v>0</v>
      </c>
      <c r="E140" s="31">
        <f>SUMIF([1]!TRESORERIE[Tiers],client[[#This Row],[Nom du client]],[1]!TRESORERIE[Entrée])</f>
        <v>0</v>
      </c>
      <c r="F140" s="31">
        <f>client[[#This Row],[Facturation ]]-client[[#This Row],[Reglement ]]</f>
        <v>0</v>
      </c>
      <c r="G140" s="30"/>
      <c r="H140" s="30"/>
      <c r="I140" s="30"/>
      <c r="J140" s="30"/>
      <c r="K140" s="30"/>
      <c r="L140" s="30"/>
      <c r="M140" s="36"/>
      <c r="N140" s="30"/>
      <c r="O140" s="43"/>
    </row>
    <row r="141" spans="1:15" x14ac:dyDescent="0.25">
      <c r="A141" s="30"/>
      <c r="B141" s="31" t="s">
        <v>293</v>
      </c>
      <c r="C141" s="42"/>
      <c r="D141" s="31">
        <f>SUMIF([1]!facturation[Nom Client],client[[#This Row],[Nom du client]],[1]!facturation[TTC])</f>
        <v>0</v>
      </c>
      <c r="E141" s="31">
        <f>SUMIF([1]!TRESORERIE[Tiers],client[[#This Row],[Nom du client]],[1]!TRESORERIE[Entrée])</f>
        <v>0</v>
      </c>
      <c r="F141" s="31">
        <f>client[[#This Row],[Facturation ]]-client[[#This Row],[Reglement ]]</f>
        <v>0</v>
      </c>
      <c r="G141" s="30"/>
      <c r="H141" s="30"/>
      <c r="I141" s="30"/>
      <c r="J141" s="30"/>
      <c r="K141" s="30"/>
      <c r="L141" s="30"/>
      <c r="M141" s="36"/>
      <c r="N141" s="30"/>
      <c r="O141" s="43"/>
    </row>
    <row r="142" spans="1:15" x14ac:dyDescent="0.25">
      <c r="A142" s="30"/>
      <c r="B142" s="31" t="s">
        <v>294</v>
      </c>
      <c r="C142" s="42"/>
      <c r="D142" s="31">
        <f>SUMIF([1]!facturation[Nom Client],client[[#This Row],[Nom du client]],[1]!facturation[TTC])</f>
        <v>0</v>
      </c>
      <c r="E142" s="31">
        <f>SUMIF([1]!TRESORERIE[Tiers],client[[#This Row],[Nom du client]],[1]!TRESORERIE[Entrée])</f>
        <v>0</v>
      </c>
      <c r="F142" s="31">
        <f>client[[#This Row],[Facturation ]]-client[[#This Row],[Reglement ]]</f>
        <v>0</v>
      </c>
      <c r="G142" s="30"/>
      <c r="H142" s="30"/>
      <c r="I142" s="30"/>
      <c r="J142" s="30"/>
      <c r="K142" s="30"/>
      <c r="L142" s="30"/>
      <c r="M142" s="36"/>
      <c r="N142" s="30"/>
      <c r="O142" s="43"/>
    </row>
    <row r="143" spans="1:15" x14ac:dyDescent="0.25">
      <c r="A143" s="30"/>
      <c r="B143" s="31" t="s">
        <v>295</v>
      </c>
      <c r="C143" s="42"/>
      <c r="D143" s="31">
        <f>SUMIF([1]!facturation[Nom Client],client[[#This Row],[Nom du client]],[1]!facturation[TTC])</f>
        <v>0</v>
      </c>
      <c r="E143" s="31">
        <f>SUMIF([1]!TRESORERIE[Tiers],client[[#This Row],[Nom du client]],[1]!TRESORERIE[Entrée])</f>
        <v>0</v>
      </c>
      <c r="F143" s="31">
        <f>client[[#This Row],[Facturation ]]-client[[#This Row],[Reglement ]]</f>
        <v>0</v>
      </c>
      <c r="G143" s="30"/>
      <c r="H143" s="30"/>
      <c r="I143" s="30"/>
      <c r="J143" s="30"/>
      <c r="K143" s="30"/>
      <c r="L143" s="30"/>
      <c r="M143" s="36"/>
      <c r="N143" s="30"/>
      <c r="O143" s="43"/>
    </row>
    <row r="144" spans="1:15" x14ac:dyDescent="0.25">
      <c r="A144" s="30"/>
      <c r="B144" s="31" t="s">
        <v>296</v>
      </c>
      <c r="C144" s="42"/>
      <c r="D144" s="31">
        <f>SUMIF([1]!facturation[Nom Client],client[[#This Row],[Nom du client]],[1]!facturation[TTC])</f>
        <v>0</v>
      </c>
      <c r="E144" s="31">
        <f>SUMIF([1]!TRESORERIE[Tiers],client[[#This Row],[Nom du client]],[1]!TRESORERIE[Entrée])</f>
        <v>0</v>
      </c>
      <c r="F144" s="31">
        <f>client[[#This Row],[Facturation ]]-client[[#This Row],[Reglement ]]</f>
        <v>0</v>
      </c>
      <c r="G144" s="30"/>
      <c r="H144" s="30"/>
      <c r="I144" s="30"/>
      <c r="J144" s="30"/>
      <c r="K144" s="30"/>
      <c r="L144" s="30"/>
      <c r="M144" s="36"/>
      <c r="N144" s="30"/>
      <c r="O144" s="43"/>
    </row>
    <row r="145" spans="1:15" x14ac:dyDescent="0.25">
      <c r="A145" s="30"/>
      <c r="B145" s="31" t="s">
        <v>297</v>
      </c>
      <c r="C145" s="42"/>
      <c r="D145" s="31">
        <f>SUMIF([1]!facturation[Nom Client],client[[#This Row],[Nom du client]],[1]!facturation[TTC])</f>
        <v>0</v>
      </c>
      <c r="E145" s="31">
        <f>SUMIF([1]!TRESORERIE[Tiers],client[[#This Row],[Nom du client]],[1]!TRESORERIE[Entrée])</f>
        <v>0</v>
      </c>
      <c r="F145" s="31">
        <f>client[[#This Row],[Facturation ]]-client[[#This Row],[Reglement ]]</f>
        <v>0</v>
      </c>
      <c r="G145" s="30"/>
      <c r="H145" s="30"/>
      <c r="I145" s="30"/>
      <c r="J145" s="30"/>
      <c r="K145" s="30"/>
      <c r="L145" s="30"/>
      <c r="M145" s="36"/>
      <c r="N145" s="30"/>
      <c r="O145" s="43"/>
    </row>
    <row r="146" spans="1:15" x14ac:dyDescent="0.25">
      <c r="A146" s="30"/>
      <c r="B146" s="31" t="s">
        <v>298</v>
      </c>
      <c r="C146" s="42"/>
      <c r="D146" s="31">
        <f>SUMIF([1]!facturation[Nom Client],client[[#This Row],[Nom du client]],[1]!facturation[TTC])</f>
        <v>0</v>
      </c>
      <c r="E146" s="31">
        <f>SUMIF([1]!TRESORERIE[Tiers],client[[#This Row],[Nom du client]],[1]!TRESORERIE[Entrée])</f>
        <v>0</v>
      </c>
      <c r="F146" s="31">
        <f>client[[#This Row],[Facturation ]]-client[[#This Row],[Reglement ]]</f>
        <v>0</v>
      </c>
      <c r="G146" s="30"/>
      <c r="H146" s="30"/>
      <c r="I146" s="30"/>
      <c r="J146" s="30"/>
      <c r="K146" s="30"/>
      <c r="L146" s="30"/>
      <c r="M146" s="36"/>
      <c r="N146" s="30"/>
      <c r="O146" s="43"/>
    </row>
    <row r="147" spans="1:15" x14ac:dyDescent="0.25">
      <c r="A147" s="30"/>
      <c r="B147" s="31" t="s">
        <v>299</v>
      </c>
      <c r="C147" s="42"/>
      <c r="D147" s="31">
        <f>SUMIF([1]!facturation[Nom Client],client[[#This Row],[Nom du client]],[1]!facturation[TTC])</f>
        <v>0</v>
      </c>
      <c r="E147" s="31">
        <f>SUMIF([1]!TRESORERIE[Tiers],client[[#This Row],[Nom du client]],[1]!TRESORERIE[Entrée])</f>
        <v>0</v>
      </c>
      <c r="F147" s="31">
        <f>client[[#This Row],[Facturation ]]-client[[#This Row],[Reglement ]]</f>
        <v>0</v>
      </c>
      <c r="G147" s="30"/>
      <c r="H147" s="30"/>
      <c r="I147" s="30"/>
      <c r="J147" s="30"/>
      <c r="K147" s="30"/>
      <c r="L147" s="30"/>
      <c r="M147" s="36"/>
      <c r="N147" s="30"/>
      <c r="O147" s="43"/>
    </row>
    <row r="148" spans="1:15" x14ac:dyDescent="0.25">
      <c r="A148" s="30"/>
      <c r="B148" s="31" t="s">
        <v>300</v>
      </c>
      <c r="C148" s="42"/>
      <c r="D148" s="31">
        <f>SUMIF([1]!facturation[Nom Client],client[[#This Row],[Nom du client]],[1]!facturation[TTC])</f>
        <v>0</v>
      </c>
      <c r="E148" s="31">
        <f>SUMIF([1]!TRESORERIE[Tiers],client[[#This Row],[Nom du client]],[1]!TRESORERIE[Entrée])</f>
        <v>0</v>
      </c>
      <c r="F148" s="31">
        <f>client[[#This Row],[Facturation ]]-client[[#This Row],[Reglement ]]</f>
        <v>0</v>
      </c>
      <c r="G148" s="30"/>
      <c r="H148" s="30"/>
      <c r="I148" s="30"/>
      <c r="J148" s="30"/>
      <c r="K148" s="30"/>
      <c r="L148" s="30"/>
      <c r="M148" s="36"/>
      <c r="N148" s="30"/>
      <c r="O148" s="43"/>
    </row>
    <row r="149" spans="1:15" x14ac:dyDescent="0.25">
      <c r="A149" s="30"/>
      <c r="B149" s="31" t="s">
        <v>301</v>
      </c>
      <c r="C149" s="42"/>
      <c r="D149" s="31">
        <f>SUMIF([1]!facturation[Nom Client],client[[#This Row],[Nom du client]],[1]!facturation[TTC])</f>
        <v>0</v>
      </c>
      <c r="E149" s="31">
        <f>SUMIF([1]!TRESORERIE[Tiers],client[[#This Row],[Nom du client]],[1]!TRESORERIE[Entrée])</f>
        <v>0</v>
      </c>
      <c r="F149" s="31">
        <f>client[[#This Row],[Facturation ]]-client[[#This Row],[Reglement ]]</f>
        <v>0</v>
      </c>
      <c r="G149" s="30"/>
      <c r="H149" s="30"/>
      <c r="I149" s="30"/>
      <c r="J149" s="30"/>
      <c r="K149" s="30"/>
      <c r="L149" s="30"/>
      <c r="M149" s="36"/>
      <c r="N149" s="30"/>
      <c r="O149" s="43"/>
    </row>
    <row r="150" spans="1:15" x14ac:dyDescent="0.25">
      <c r="A150" s="30"/>
      <c r="B150" s="31" t="s">
        <v>302</v>
      </c>
      <c r="C150" s="42"/>
      <c r="D150" s="31">
        <f>SUMIF([1]!facturation[Nom Client],client[[#This Row],[Nom du client]],[1]!facturation[TTC])</f>
        <v>0</v>
      </c>
      <c r="E150" s="31">
        <f>SUMIF([1]!TRESORERIE[Tiers],client[[#This Row],[Nom du client]],[1]!TRESORERIE[Entrée])</f>
        <v>0</v>
      </c>
      <c r="F150" s="31">
        <f>client[[#This Row],[Facturation ]]-client[[#This Row],[Reglement ]]</f>
        <v>0</v>
      </c>
      <c r="G150" s="30"/>
      <c r="H150" s="30"/>
      <c r="I150" s="30"/>
      <c r="J150" s="30"/>
      <c r="K150" s="30"/>
      <c r="L150" s="30"/>
      <c r="M150" s="36"/>
      <c r="N150" s="30"/>
      <c r="O150" s="43"/>
    </row>
    <row r="151" spans="1:15" x14ac:dyDescent="0.25">
      <c r="A151" s="30"/>
      <c r="B151" s="31" t="s">
        <v>303</v>
      </c>
      <c r="C151" s="42"/>
      <c r="D151" s="31">
        <f>SUMIF([1]!facturation[Nom Client],client[[#This Row],[Nom du client]],[1]!facturation[TTC])</f>
        <v>0</v>
      </c>
      <c r="E151" s="31">
        <f>SUMIF([1]!TRESORERIE[Tiers],client[[#This Row],[Nom du client]],[1]!TRESORERIE[Entrée])</f>
        <v>0</v>
      </c>
      <c r="F151" s="31">
        <f>client[[#This Row],[Facturation ]]-client[[#This Row],[Reglement ]]</f>
        <v>0</v>
      </c>
      <c r="G151" s="30"/>
      <c r="H151" s="30"/>
      <c r="I151" s="30"/>
      <c r="J151" s="30"/>
      <c r="K151" s="30"/>
      <c r="L151" s="30"/>
      <c r="M151" s="36"/>
      <c r="N151" s="30"/>
      <c r="O151" s="43"/>
    </row>
    <row r="152" spans="1:15" x14ac:dyDescent="0.25">
      <c r="A152" s="30"/>
      <c r="B152" s="31" t="s">
        <v>304</v>
      </c>
      <c r="C152" s="42"/>
      <c r="D152" s="31">
        <f>SUMIF([1]!facturation[Nom Client],client[[#This Row],[Nom du client]],[1]!facturation[TTC])</f>
        <v>0</v>
      </c>
      <c r="E152" s="31">
        <f>SUMIF([1]!TRESORERIE[Tiers],client[[#This Row],[Nom du client]],[1]!TRESORERIE[Entrée])</f>
        <v>0</v>
      </c>
      <c r="F152" s="31">
        <f>client[[#This Row],[Facturation ]]-client[[#This Row],[Reglement ]]</f>
        <v>0</v>
      </c>
      <c r="G152" s="30"/>
      <c r="H152" s="30"/>
      <c r="I152" s="30"/>
      <c r="J152" s="30"/>
      <c r="K152" s="30"/>
      <c r="L152" s="30"/>
      <c r="M152" s="36"/>
      <c r="N152" s="30"/>
      <c r="O152" s="43"/>
    </row>
    <row r="153" spans="1:15" x14ac:dyDescent="0.25">
      <c r="A153" s="30"/>
      <c r="B153" s="31" t="s">
        <v>305</v>
      </c>
      <c r="C153" s="42"/>
      <c r="D153" s="31">
        <f>SUMIF([1]!facturation[Nom Client],client[[#This Row],[Nom du client]],[1]!facturation[TTC])</f>
        <v>0</v>
      </c>
      <c r="E153" s="31">
        <f>SUMIF([1]!TRESORERIE[Tiers],client[[#This Row],[Nom du client]],[1]!TRESORERIE[Entrée])</f>
        <v>0</v>
      </c>
      <c r="F153" s="31">
        <f>client[[#This Row],[Facturation ]]-client[[#This Row],[Reglement ]]</f>
        <v>0</v>
      </c>
      <c r="G153" s="30"/>
      <c r="H153" s="30"/>
      <c r="I153" s="30"/>
      <c r="J153" s="30"/>
      <c r="K153" s="30"/>
      <c r="L153" s="30"/>
      <c r="M153" s="36"/>
      <c r="N153" s="30"/>
      <c r="O153" s="43"/>
    </row>
    <row r="154" spans="1:15" x14ac:dyDescent="0.25">
      <c r="A154" s="30"/>
      <c r="B154" s="31" t="s">
        <v>306</v>
      </c>
      <c r="C154" s="42"/>
      <c r="D154" s="31">
        <f>SUMIF([1]!facturation[Nom Client],client[[#This Row],[Nom du client]],[1]!facturation[TTC])</f>
        <v>0</v>
      </c>
      <c r="E154" s="31">
        <f>SUMIF([1]!TRESORERIE[Tiers],client[[#This Row],[Nom du client]],[1]!TRESORERIE[Entrée])</f>
        <v>0</v>
      </c>
      <c r="F154" s="31">
        <f>client[[#This Row],[Facturation ]]-client[[#This Row],[Reglement ]]</f>
        <v>0</v>
      </c>
      <c r="G154" s="30"/>
      <c r="H154" s="30"/>
      <c r="I154" s="30"/>
      <c r="J154" s="30"/>
      <c r="K154" s="30"/>
      <c r="L154" s="30"/>
      <c r="M154" s="36"/>
      <c r="N154" s="30"/>
      <c r="O154" s="43"/>
    </row>
    <row r="155" spans="1:15" x14ac:dyDescent="0.25">
      <c r="A155" s="30"/>
      <c r="B155" s="31" t="s">
        <v>307</v>
      </c>
      <c r="C155" s="42"/>
      <c r="D155" s="31">
        <f>SUMIF([1]!facturation[Nom Client],client[[#This Row],[Nom du client]],[1]!facturation[TTC])</f>
        <v>0</v>
      </c>
      <c r="E155" s="31">
        <f>SUMIF([1]!TRESORERIE[Tiers],client[[#This Row],[Nom du client]],[1]!TRESORERIE[Entrée])</f>
        <v>0</v>
      </c>
      <c r="F155" s="31">
        <f>client[[#This Row],[Facturation ]]-client[[#This Row],[Reglement ]]</f>
        <v>0</v>
      </c>
      <c r="G155" s="30"/>
      <c r="H155" s="30"/>
      <c r="I155" s="30"/>
      <c r="J155" s="30"/>
      <c r="K155" s="30"/>
      <c r="L155" s="30"/>
      <c r="M155" s="36"/>
      <c r="N155" s="30"/>
      <c r="O155" s="43"/>
    </row>
    <row r="156" spans="1:15" x14ac:dyDescent="0.25">
      <c r="A156" s="30"/>
      <c r="B156" s="31" t="s">
        <v>308</v>
      </c>
      <c r="C156" s="42"/>
      <c r="D156" s="31">
        <f>SUMIF([1]!facturation[Nom Client],client[[#This Row],[Nom du client]],[1]!facturation[TTC])</f>
        <v>0</v>
      </c>
      <c r="E156" s="31">
        <f>SUMIF([1]!TRESORERIE[Tiers],client[[#This Row],[Nom du client]],[1]!TRESORERIE[Entrée])</f>
        <v>0</v>
      </c>
      <c r="F156" s="31">
        <f>client[[#This Row],[Facturation ]]-client[[#This Row],[Reglement ]]</f>
        <v>0</v>
      </c>
      <c r="G156" s="30"/>
      <c r="H156" s="30"/>
      <c r="I156" s="30"/>
      <c r="J156" s="30"/>
      <c r="K156" s="30"/>
      <c r="L156" s="30"/>
      <c r="M156" s="36"/>
      <c r="N156" s="30"/>
      <c r="O156" s="43"/>
    </row>
    <row r="157" spans="1:15" x14ac:dyDescent="0.25">
      <c r="A157" s="30"/>
      <c r="B157" s="31" t="s">
        <v>309</v>
      </c>
      <c r="C157" s="42"/>
      <c r="D157" s="31">
        <f>SUMIF([1]!facturation[Nom Client],client[[#This Row],[Nom du client]],[1]!facturation[TTC])</f>
        <v>0</v>
      </c>
      <c r="E157" s="31">
        <f>SUMIF([1]!TRESORERIE[Tiers],client[[#This Row],[Nom du client]],[1]!TRESORERIE[Entrée])</f>
        <v>0</v>
      </c>
      <c r="F157" s="31">
        <f>client[[#This Row],[Facturation ]]-client[[#This Row],[Reglement ]]</f>
        <v>0</v>
      </c>
      <c r="G157" s="30"/>
      <c r="H157" s="30"/>
      <c r="I157" s="30"/>
      <c r="J157" s="30"/>
      <c r="K157" s="30"/>
      <c r="L157" s="30"/>
      <c r="M157" s="36"/>
      <c r="N157" s="30"/>
      <c r="O157" s="43"/>
    </row>
    <row r="158" spans="1:15" x14ac:dyDescent="0.25">
      <c r="A158" s="30"/>
      <c r="B158" s="31" t="s">
        <v>310</v>
      </c>
      <c r="C158" s="42"/>
      <c r="D158" s="31">
        <f>SUMIF([1]!facturation[Nom Client],client[[#This Row],[Nom du client]],[1]!facturation[TTC])</f>
        <v>0</v>
      </c>
      <c r="E158" s="31">
        <f>SUMIF([1]!TRESORERIE[Tiers],client[[#This Row],[Nom du client]],[1]!TRESORERIE[Entrée])</f>
        <v>0</v>
      </c>
      <c r="F158" s="31">
        <f>client[[#This Row],[Facturation ]]-client[[#This Row],[Reglement ]]</f>
        <v>0</v>
      </c>
      <c r="G158" s="30"/>
      <c r="H158" s="30"/>
      <c r="I158" s="30"/>
      <c r="J158" s="30"/>
      <c r="K158" s="30"/>
      <c r="L158" s="30"/>
      <c r="M158" s="36"/>
      <c r="N158" s="30"/>
      <c r="O158" s="43"/>
    </row>
    <row r="159" spans="1:15" x14ac:dyDescent="0.25">
      <c r="A159" s="30"/>
      <c r="B159" s="31" t="s">
        <v>311</v>
      </c>
      <c r="C159" s="42"/>
      <c r="D159" s="31">
        <f>SUMIF([1]!facturation[Nom Client],client[[#This Row],[Nom du client]],[1]!facturation[TTC])</f>
        <v>0</v>
      </c>
      <c r="E159" s="31">
        <f>SUMIF([1]!TRESORERIE[Tiers],client[[#This Row],[Nom du client]],[1]!TRESORERIE[Entrée])</f>
        <v>0</v>
      </c>
      <c r="F159" s="31">
        <f>client[[#This Row],[Facturation ]]-client[[#This Row],[Reglement ]]</f>
        <v>0</v>
      </c>
      <c r="G159" s="30"/>
      <c r="H159" s="30"/>
      <c r="I159" s="30"/>
      <c r="J159" s="30"/>
      <c r="K159" s="30"/>
      <c r="L159" s="30"/>
      <c r="M159" s="36"/>
      <c r="N159" s="30"/>
      <c r="O159" s="43"/>
    </row>
    <row r="160" spans="1:15" x14ac:dyDescent="0.25">
      <c r="A160" s="30"/>
      <c r="B160" s="31" t="s">
        <v>312</v>
      </c>
      <c r="C160" s="42"/>
      <c r="D160" s="31">
        <f>SUMIF([1]!facturation[Nom Client],client[[#This Row],[Nom du client]],[1]!facturation[TTC])</f>
        <v>0</v>
      </c>
      <c r="E160" s="31">
        <f>SUMIF([1]!TRESORERIE[Tiers],client[[#This Row],[Nom du client]],[1]!TRESORERIE[Entrée])</f>
        <v>0</v>
      </c>
      <c r="F160" s="31">
        <f>client[[#This Row],[Facturation ]]-client[[#This Row],[Reglement ]]</f>
        <v>0</v>
      </c>
      <c r="G160" s="30"/>
      <c r="H160" s="30"/>
      <c r="I160" s="30"/>
      <c r="J160" s="30"/>
      <c r="K160" s="30"/>
      <c r="L160" s="30"/>
      <c r="M160" s="36"/>
      <c r="N160" s="30"/>
      <c r="O160" s="43"/>
    </row>
    <row r="161" spans="1:15" x14ac:dyDescent="0.25">
      <c r="A161" s="30"/>
      <c r="B161" s="31" t="s">
        <v>313</v>
      </c>
      <c r="C161" s="42"/>
      <c r="D161" s="31">
        <f>SUMIF([1]!facturation[Nom Client],client[[#This Row],[Nom du client]],[1]!facturation[TTC])</f>
        <v>0</v>
      </c>
      <c r="E161" s="31">
        <f>SUMIF([1]!TRESORERIE[Tiers],client[[#This Row],[Nom du client]],[1]!TRESORERIE[Entrée])</f>
        <v>0</v>
      </c>
      <c r="F161" s="31">
        <f>client[[#This Row],[Facturation ]]-client[[#This Row],[Reglement ]]</f>
        <v>0</v>
      </c>
      <c r="G161" s="30"/>
      <c r="H161" s="30"/>
      <c r="I161" s="30"/>
      <c r="J161" s="30"/>
      <c r="K161" s="30"/>
      <c r="L161" s="30"/>
      <c r="M161" s="36"/>
      <c r="N161" s="30"/>
      <c r="O161" s="43"/>
    </row>
    <row r="162" spans="1:15" x14ac:dyDescent="0.25">
      <c r="A162" s="30"/>
      <c r="B162" s="31" t="s">
        <v>314</v>
      </c>
      <c r="C162" s="42"/>
      <c r="D162" s="31">
        <f>SUMIF([1]!facturation[Nom Client],client[[#This Row],[Nom du client]],[1]!facturation[TTC])</f>
        <v>0</v>
      </c>
      <c r="E162" s="31">
        <f>SUMIF([1]!TRESORERIE[Tiers],client[[#This Row],[Nom du client]],[1]!TRESORERIE[Entrée])</f>
        <v>0</v>
      </c>
      <c r="F162" s="31">
        <f>client[[#This Row],[Facturation ]]-client[[#This Row],[Reglement ]]</f>
        <v>0</v>
      </c>
      <c r="G162" s="30"/>
      <c r="H162" s="30"/>
      <c r="I162" s="30"/>
      <c r="J162" s="30"/>
      <c r="K162" s="30"/>
      <c r="L162" s="30"/>
      <c r="M162" s="36"/>
      <c r="N162" s="30"/>
      <c r="O162" s="43"/>
    </row>
    <row r="163" spans="1:15" x14ac:dyDescent="0.25">
      <c r="A163" s="30"/>
      <c r="B163" s="31" t="s">
        <v>315</v>
      </c>
      <c r="C163" s="42"/>
      <c r="D163" s="31">
        <f>SUMIF([1]!facturation[Nom Client],client[[#This Row],[Nom du client]],[1]!facturation[TTC])</f>
        <v>0</v>
      </c>
      <c r="E163" s="31">
        <f>SUMIF([1]!TRESORERIE[Tiers],client[[#This Row],[Nom du client]],[1]!TRESORERIE[Entrée])</f>
        <v>0</v>
      </c>
      <c r="F163" s="31">
        <f>client[[#This Row],[Facturation ]]-client[[#This Row],[Reglement ]]</f>
        <v>0</v>
      </c>
      <c r="G163" s="30"/>
      <c r="H163" s="30"/>
      <c r="I163" s="30"/>
      <c r="J163" s="30"/>
      <c r="K163" s="30"/>
      <c r="L163" s="30"/>
      <c r="M163" s="36"/>
      <c r="N163" s="30"/>
      <c r="O163" s="43"/>
    </row>
    <row r="164" spans="1:15" x14ac:dyDescent="0.25">
      <c r="A164" s="30"/>
      <c r="B164" s="31" t="s">
        <v>316</v>
      </c>
      <c r="C164" s="42"/>
      <c r="D164" s="31">
        <f>SUMIF([1]!facturation[Nom Client],client[[#This Row],[Nom du client]],[1]!facturation[TTC])</f>
        <v>0</v>
      </c>
      <c r="E164" s="31">
        <f>SUMIF([1]!TRESORERIE[Tiers],client[[#This Row],[Nom du client]],[1]!TRESORERIE[Entrée])</f>
        <v>0</v>
      </c>
      <c r="F164" s="31">
        <f>client[[#This Row],[Facturation ]]-client[[#This Row],[Reglement ]]</f>
        <v>0</v>
      </c>
      <c r="G164" s="30"/>
      <c r="H164" s="30"/>
      <c r="I164" s="30"/>
      <c r="J164" s="30"/>
      <c r="K164" s="30"/>
      <c r="L164" s="30"/>
      <c r="M164" s="36"/>
      <c r="N164" s="30"/>
      <c r="O164" s="43"/>
    </row>
    <row r="165" spans="1:15" x14ac:dyDescent="0.25">
      <c r="A165" s="30"/>
      <c r="B165" s="31" t="s">
        <v>317</v>
      </c>
      <c r="C165" s="42"/>
      <c r="D165" s="31">
        <f>SUMIF([1]!facturation[Nom Client],client[[#This Row],[Nom du client]],[1]!facturation[TTC])</f>
        <v>0</v>
      </c>
      <c r="E165" s="31">
        <f>SUMIF([1]!TRESORERIE[Tiers],client[[#This Row],[Nom du client]],[1]!TRESORERIE[Entrée])</f>
        <v>0</v>
      </c>
      <c r="F165" s="31">
        <f>client[[#This Row],[Facturation ]]-client[[#This Row],[Reglement ]]</f>
        <v>0</v>
      </c>
      <c r="G165" s="30"/>
      <c r="H165" s="30"/>
      <c r="I165" s="30"/>
      <c r="J165" s="30"/>
      <c r="K165" s="30"/>
      <c r="L165" s="30"/>
      <c r="M165" s="36"/>
      <c r="N165" s="30"/>
      <c r="O165" s="43"/>
    </row>
    <row r="166" spans="1:15" x14ac:dyDescent="0.25">
      <c r="A166" s="30"/>
      <c r="B166" s="31" t="s">
        <v>318</v>
      </c>
      <c r="C166" s="42"/>
      <c r="D166" s="31">
        <f>SUMIF([1]!facturation[Nom Client],client[[#This Row],[Nom du client]],[1]!facturation[TTC])</f>
        <v>0</v>
      </c>
      <c r="E166" s="31">
        <f>SUMIF([1]!TRESORERIE[Tiers],client[[#This Row],[Nom du client]],[1]!TRESORERIE[Entrée])</f>
        <v>0</v>
      </c>
      <c r="F166" s="31">
        <f>client[[#This Row],[Facturation ]]-client[[#This Row],[Reglement ]]</f>
        <v>0</v>
      </c>
      <c r="G166" s="30"/>
      <c r="H166" s="30"/>
      <c r="I166" s="30"/>
      <c r="J166" s="30"/>
      <c r="K166" s="30"/>
      <c r="L166" s="30"/>
      <c r="M166" s="36"/>
      <c r="N166" s="30"/>
      <c r="O166" s="43"/>
    </row>
    <row r="167" spans="1:15" x14ac:dyDescent="0.25">
      <c r="A167" s="30"/>
      <c r="B167" s="31" t="s">
        <v>319</v>
      </c>
      <c r="C167" s="42"/>
      <c r="D167" s="31">
        <f>SUMIF([1]!facturation[Nom Client],client[[#This Row],[Nom du client]],[1]!facturation[TTC])</f>
        <v>0</v>
      </c>
      <c r="E167" s="31">
        <f>SUMIF([1]!TRESORERIE[Tiers],client[[#This Row],[Nom du client]],[1]!TRESORERIE[Entrée])</f>
        <v>0</v>
      </c>
      <c r="F167" s="31">
        <f>client[[#This Row],[Facturation ]]-client[[#This Row],[Reglement ]]</f>
        <v>0</v>
      </c>
      <c r="G167" s="30"/>
      <c r="H167" s="30"/>
      <c r="I167" s="30"/>
      <c r="J167" s="30"/>
      <c r="K167" s="30"/>
      <c r="L167" s="30"/>
      <c r="M167" s="36"/>
      <c r="N167" s="30"/>
      <c r="O167" s="43"/>
    </row>
    <row r="168" spans="1:15" x14ac:dyDescent="0.25">
      <c r="A168" s="30"/>
      <c r="B168" s="31" t="s">
        <v>320</v>
      </c>
      <c r="C168" s="42"/>
      <c r="D168" s="31">
        <f>SUMIF([1]!facturation[Nom Client],client[[#This Row],[Nom du client]],[1]!facturation[TTC])</f>
        <v>0</v>
      </c>
      <c r="E168" s="31">
        <f>SUMIF([1]!TRESORERIE[Tiers],client[[#This Row],[Nom du client]],[1]!TRESORERIE[Entrée])</f>
        <v>0</v>
      </c>
      <c r="F168" s="31">
        <f>client[[#This Row],[Facturation ]]-client[[#This Row],[Reglement ]]</f>
        <v>0</v>
      </c>
      <c r="G168" s="30"/>
      <c r="H168" s="30"/>
      <c r="I168" s="30"/>
      <c r="J168" s="30"/>
      <c r="K168" s="30"/>
      <c r="L168" s="30"/>
      <c r="M168" s="36"/>
      <c r="N168" s="30"/>
      <c r="O168" s="43"/>
    </row>
    <row r="169" spans="1:15" x14ac:dyDescent="0.25">
      <c r="A169" s="30"/>
      <c r="B169" s="31" t="s">
        <v>321</v>
      </c>
      <c r="C169" s="42"/>
      <c r="D169" s="31">
        <f>SUMIF([1]!facturation[Nom Client],client[[#This Row],[Nom du client]],[1]!facturation[TTC])</f>
        <v>0</v>
      </c>
      <c r="E169" s="31">
        <f>SUMIF([1]!TRESORERIE[Tiers],client[[#This Row],[Nom du client]],[1]!TRESORERIE[Entrée])</f>
        <v>0</v>
      </c>
      <c r="F169" s="31">
        <f>client[[#This Row],[Facturation ]]-client[[#This Row],[Reglement ]]</f>
        <v>0</v>
      </c>
      <c r="G169" s="30"/>
      <c r="H169" s="30"/>
      <c r="I169" s="30"/>
      <c r="J169" s="30"/>
      <c r="K169" s="30"/>
      <c r="L169" s="30"/>
      <c r="M169" s="36"/>
      <c r="N169" s="30"/>
      <c r="O169" s="43"/>
    </row>
    <row r="170" spans="1:15" x14ac:dyDescent="0.25">
      <c r="A170" s="30"/>
      <c r="B170" s="31" t="s">
        <v>322</v>
      </c>
      <c r="C170" s="42"/>
      <c r="D170" s="31">
        <f>SUMIF([1]!facturation[Nom Client],client[[#This Row],[Nom du client]],[1]!facturation[TTC])</f>
        <v>0</v>
      </c>
      <c r="E170" s="31">
        <f>SUMIF([1]!TRESORERIE[Tiers],client[[#This Row],[Nom du client]],[1]!TRESORERIE[Entrée])</f>
        <v>0</v>
      </c>
      <c r="F170" s="31">
        <f>client[[#This Row],[Facturation ]]-client[[#This Row],[Reglement ]]</f>
        <v>0</v>
      </c>
      <c r="G170" s="30"/>
      <c r="H170" s="30"/>
      <c r="I170" s="30"/>
      <c r="J170" s="30"/>
      <c r="K170" s="30"/>
      <c r="L170" s="30"/>
      <c r="M170" s="36"/>
      <c r="N170" s="30"/>
      <c r="O170" s="43"/>
    </row>
    <row r="171" spans="1:15" x14ac:dyDescent="0.25">
      <c r="A171" s="30"/>
      <c r="B171" s="31" t="s">
        <v>323</v>
      </c>
      <c r="C171" s="42"/>
      <c r="D171" s="31">
        <f>SUMIF([1]!facturation[Nom Client],client[[#This Row],[Nom du client]],[1]!facturation[TTC])</f>
        <v>0</v>
      </c>
      <c r="E171" s="31">
        <f>SUMIF([1]!TRESORERIE[Tiers],client[[#This Row],[Nom du client]],[1]!TRESORERIE[Entrée])</f>
        <v>0</v>
      </c>
      <c r="F171" s="31">
        <f>client[[#This Row],[Facturation ]]-client[[#This Row],[Reglement ]]</f>
        <v>0</v>
      </c>
      <c r="G171" s="30"/>
      <c r="H171" s="30"/>
      <c r="I171" s="30"/>
      <c r="J171" s="30"/>
      <c r="K171" s="30"/>
      <c r="L171" s="30"/>
      <c r="M171" s="36"/>
      <c r="N171" s="30"/>
      <c r="O171" s="43"/>
    </row>
    <row r="172" spans="1:15" x14ac:dyDescent="0.25">
      <c r="A172" s="30"/>
      <c r="B172" s="31" t="s">
        <v>324</v>
      </c>
      <c r="C172" s="42"/>
      <c r="D172" s="31">
        <f>SUMIF([1]!facturation[Nom Client],client[[#This Row],[Nom du client]],[1]!facturation[TTC])</f>
        <v>0</v>
      </c>
      <c r="E172" s="31">
        <f>SUMIF([1]!TRESORERIE[Tiers],client[[#This Row],[Nom du client]],[1]!TRESORERIE[Entrée])</f>
        <v>0</v>
      </c>
      <c r="F172" s="31">
        <f>client[[#This Row],[Facturation ]]-client[[#This Row],[Reglement ]]</f>
        <v>0</v>
      </c>
      <c r="G172" s="30"/>
      <c r="H172" s="30"/>
      <c r="I172" s="30"/>
      <c r="J172" s="30"/>
      <c r="K172" s="30"/>
      <c r="L172" s="30"/>
      <c r="M172" s="36"/>
      <c r="N172" s="30"/>
      <c r="O172" s="43"/>
    </row>
    <row r="173" spans="1:15" x14ac:dyDescent="0.25">
      <c r="A173" s="30"/>
      <c r="B173" s="31" t="s">
        <v>325</v>
      </c>
      <c r="C173" s="42"/>
      <c r="D173" s="31">
        <f>SUMIF([1]!facturation[Nom Client],client[[#This Row],[Nom du client]],[1]!facturation[TTC])</f>
        <v>0</v>
      </c>
      <c r="E173" s="31">
        <f>SUMIF([1]!TRESORERIE[Tiers],client[[#This Row],[Nom du client]],[1]!TRESORERIE[Entrée])</f>
        <v>0</v>
      </c>
      <c r="F173" s="31">
        <f>client[[#This Row],[Facturation ]]-client[[#This Row],[Reglement ]]</f>
        <v>0</v>
      </c>
      <c r="G173" s="30"/>
      <c r="H173" s="30"/>
      <c r="I173" s="30"/>
      <c r="J173" s="30"/>
      <c r="K173" s="30"/>
      <c r="L173" s="30"/>
      <c r="M173" s="36"/>
      <c r="N173" s="30"/>
      <c r="O173" s="43"/>
    </row>
    <row r="174" spans="1:15" x14ac:dyDescent="0.25">
      <c r="A174" s="30"/>
      <c r="B174" s="31" t="s">
        <v>326</v>
      </c>
      <c r="C174" s="42"/>
      <c r="D174" s="31">
        <f>SUMIF([1]!facturation[Nom Client],client[[#This Row],[Nom du client]],[1]!facturation[TTC])</f>
        <v>0</v>
      </c>
      <c r="E174" s="31">
        <f>SUMIF([1]!TRESORERIE[Tiers],client[[#This Row],[Nom du client]],[1]!TRESORERIE[Entrée])</f>
        <v>0</v>
      </c>
      <c r="F174" s="31">
        <f>client[[#This Row],[Facturation ]]-client[[#This Row],[Reglement ]]</f>
        <v>0</v>
      </c>
      <c r="G174" s="30"/>
      <c r="H174" s="30"/>
      <c r="I174" s="30"/>
      <c r="J174" s="30"/>
      <c r="K174" s="30"/>
      <c r="L174" s="30"/>
      <c r="M174" s="36"/>
      <c r="N174" s="30"/>
      <c r="O174" s="43"/>
    </row>
    <row r="175" spans="1:15" x14ac:dyDescent="0.25">
      <c r="A175" s="30"/>
      <c r="B175" s="31" t="s">
        <v>327</v>
      </c>
      <c r="C175" s="42"/>
      <c r="D175" s="31">
        <f>SUMIF([1]!facturation[Nom Client],client[[#This Row],[Nom du client]],[1]!facturation[TTC])</f>
        <v>0</v>
      </c>
      <c r="E175" s="31">
        <f>SUMIF([1]!TRESORERIE[Tiers],client[[#This Row],[Nom du client]],[1]!TRESORERIE[Entrée])</f>
        <v>0</v>
      </c>
      <c r="F175" s="31">
        <f>client[[#This Row],[Facturation ]]-client[[#This Row],[Reglement ]]</f>
        <v>0</v>
      </c>
      <c r="G175" s="30"/>
      <c r="H175" s="30"/>
      <c r="I175" s="30"/>
      <c r="J175" s="30"/>
      <c r="K175" s="30"/>
      <c r="L175" s="30"/>
      <c r="M175" s="36"/>
      <c r="N175" s="30"/>
      <c r="O175" s="43"/>
    </row>
    <row r="176" spans="1:15" x14ac:dyDescent="0.25">
      <c r="A176" s="30"/>
      <c r="B176" s="31" t="s">
        <v>328</v>
      </c>
      <c r="C176" s="42"/>
      <c r="D176" s="31">
        <f>SUMIF([1]!facturation[Nom Client],client[[#This Row],[Nom du client]],[1]!facturation[TTC])</f>
        <v>0</v>
      </c>
      <c r="E176" s="31">
        <f>SUMIF([1]!TRESORERIE[Tiers],client[[#This Row],[Nom du client]],[1]!TRESORERIE[Entrée])</f>
        <v>0</v>
      </c>
      <c r="F176" s="31">
        <f>client[[#This Row],[Facturation ]]-client[[#This Row],[Reglement ]]</f>
        <v>0</v>
      </c>
      <c r="G176" s="30"/>
      <c r="H176" s="30"/>
      <c r="I176" s="30"/>
      <c r="J176" s="30"/>
      <c r="K176" s="30"/>
      <c r="L176" s="30"/>
      <c r="M176" s="36"/>
      <c r="N176" s="30"/>
      <c r="O176" s="43"/>
    </row>
    <row r="177" spans="1:15" x14ac:dyDescent="0.25">
      <c r="A177" s="30"/>
      <c r="B177" s="31" t="s">
        <v>329</v>
      </c>
      <c r="C177" s="42"/>
      <c r="D177" s="31">
        <f>SUMIF([1]!facturation[Nom Client],client[[#This Row],[Nom du client]],[1]!facturation[TTC])</f>
        <v>0</v>
      </c>
      <c r="E177" s="31">
        <f>SUMIF([1]!TRESORERIE[Tiers],client[[#This Row],[Nom du client]],[1]!TRESORERIE[Entrée])</f>
        <v>0</v>
      </c>
      <c r="F177" s="31">
        <f>client[[#This Row],[Facturation ]]-client[[#This Row],[Reglement ]]</f>
        <v>0</v>
      </c>
      <c r="G177" s="30"/>
      <c r="H177" s="30"/>
      <c r="I177" s="30"/>
      <c r="J177" s="30"/>
      <c r="K177" s="30"/>
      <c r="L177" s="30"/>
      <c r="M177" s="36"/>
      <c r="N177" s="30"/>
      <c r="O177" s="43"/>
    </row>
    <row r="178" spans="1:15" x14ac:dyDescent="0.25">
      <c r="A178" s="30"/>
      <c r="B178" s="31" t="s">
        <v>330</v>
      </c>
      <c r="C178" s="42"/>
      <c r="D178" s="31">
        <f>SUMIF([1]!facturation[Nom Client],client[[#This Row],[Nom du client]],[1]!facturation[TTC])</f>
        <v>0</v>
      </c>
      <c r="E178" s="31">
        <f>SUMIF([1]!TRESORERIE[Tiers],client[[#This Row],[Nom du client]],[1]!TRESORERIE[Entrée])</f>
        <v>0</v>
      </c>
      <c r="F178" s="31">
        <f>client[[#This Row],[Facturation ]]-client[[#This Row],[Reglement ]]</f>
        <v>0</v>
      </c>
      <c r="G178" s="30"/>
      <c r="H178" s="30"/>
      <c r="I178" s="30"/>
      <c r="J178" s="30"/>
      <c r="K178" s="30"/>
      <c r="L178" s="30"/>
      <c r="M178" s="36"/>
      <c r="N178" s="30"/>
      <c r="O178" s="43"/>
    </row>
    <row r="179" spans="1:15" x14ac:dyDescent="0.25">
      <c r="A179" s="30"/>
      <c r="B179" s="31" t="s">
        <v>331</v>
      </c>
      <c r="C179" s="42"/>
      <c r="D179" s="31">
        <f>SUMIF([1]!facturation[Nom Client],client[[#This Row],[Nom du client]],[1]!facturation[TTC])</f>
        <v>0</v>
      </c>
      <c r="E179" s="31">
        <f>SUMIF([1]!TRESORERIE[Tiers],client[[#This Row],[Nom du client]],[1]!TRESORERIE[Entrée])</f>
        <v>0</v>
      </c>
      <c r="F179" s="31">
        <f>client[[#This Row],[Facturation ]]-client[[#This Row],[Reglement ]]</f>
        <v>0</v>
      </c>
      <c r="G179" s="30"/>
      <c r="H179" s="30"/>
      <c r="I179" s="30"/>
      <c r="J179" s="30"/>
      <c r="K179" s="30"/>
      <c r="L179" s="30"/>
      <c r="M179" s="36"/>
      <c r="N179" s="30"/>
      <c r="O179" s="43"/>
    </row>
    <row r="180" spans="1:15" x14ac:dyDescent="0.25">
      <c r="A180" s="30"/>
      <c r="B180" s="31" t="s">
        <v>332</v>
      </c>
      <c r="C180" s="42"/>
      <c r="D180" s="31">
        <f>SUMIF([1]!facturation[Nom Client],client[[#This Row],[Nom du client]],[1]!facturation[TTC])</f>
        <v>0</v>
      </c>
      <c r="E180" s="31">
        <f>SUMIF([1]!TRESORERIE[Tiers],client[[#This Row],[Nom du client]],[1]!TRESORERIE[Entrée])</f>
        <v>0</v>
      </c>
      <c r="F180" s="31">
        <f>client[[#This Row],[Facturation ]]-client[[#This Row],[Reglement ]]</f>
        <v>0</v>
      </c>
      <c r="G180" s="30"/>
      <c r="H180" s="30"/>
      <c r="I180" s="30"/>
      <c r="J180" s="30"/>
      <c r="K180" s="30"/>
      <c r="L180" s="30"/>
      <c r="M180" s="36"/>
      <c r="N180" s="30"/>
      <c r="O180" s="43"/>
    </row>
    <row r="181" spans="1:15" x14ac:dyDescent="0.25">
      <c r="A181" s="30"/>
      <c r="B181" s="31" t="s">
        <v>333</v>
      </c>
      <c r="C181" s="42"/>
      <c r="D181" s="31">
        <f>SUMIF([1]!facturation[Nom Client],client[[#This Row],[Nom du client]],[1]!facturation[TTC])</f>
        <v>0</v>
      </c>
      <c r="E181" s="31">
        <f>SUMIF([1]!TRESORERIE[Tiers],client[[#This Row],[Nom du client]],[1]!TRESORERIE[Entrée])</f>
        <v>0</v>
      </c>
      <c r="F181" s="31">
        <f>client[[#This Row],[Facturation ]]-client[[#This Row],[Reglement ]]</f>
        <v>0</v>
      </c>
      <c r="G181" s="30"/>
      <c r="H181" s="30"/>
      <c r="I181" s="30"/>
      <c r="J181" s="30"/>
      <c r="K181" s="30"/>
      <c r="L181" s="30"/>
      <c r="M181" s="36"/>
      <c r="N181" s="30"/>
      <c r="O181" s="43"/>
    </row>
    <row r="182" spans="1:15" x14ac:dyDescent="0.25">
      <c r="A182" s="30"/>
      <c r="B182" s="31" t="s">
        <v>334</v>
      </c>
      <c r="C182" s="42"/>
      <c r="D182" s="31">
        <f>SUMIF([1]!facturation[Nom Client],client[[#This Row],[Nom du client]],[1]!facturation[TTC])</f>
        <v>0</v>
      </c>
      <c r="E182" s="31">
        <f>SUMIF([1]!TRESORERIE[Tiers],client[[#This Row],[Nom du client]],[1]!TRESORERIE[Entrée])</f>
        <v>0</v>
      </c>
      <c r="F182" s="31">
        <f>client[[#This Row],[Facturation ]]-client[[#This Row],[Reglement ]]</f>
        <v>0</v>
      </c>
      <c r="G182" s="30"/>
      <c r="H182" s="30"/>
      <c r="I182" s="30"/>
      <c r="J182" s="30"/>
      <c r="K182" s="30"/>
      <c r="L182" s="30"/>
      <c r="M182" s="36"/>
      <c r="N182" s="30"/>
      <c r="O182" s="43"/>
    </row>
    <row r="183" spans="1:15" x14ac:dyDescent="0.25">
      <c r="A183" s="30"/>
      <c r="B183" s="31" t="s">
        <v>335</v>
      </c>
      <c r="C183" s="42"/>
      <c r="D183" s="31">
        <f>SUMIF([1]!facturation[Nom Client],client[[#This Row],[Nom du client]],[1]!facturation[TTC])</f>
        <v>0</v>
      </c>
      <c r="E183" s="31">
        <f>SUMIF([1]!TRESORERIE[Tiers],client[[#This Row],[Nom du client]],[1]!TRESORERIE[Entrée])</f>
        <v>0</v>
      </c>
      <c r="F183" s="31">
        <f>client[[#This Row],[Facturation ]]-client[[#This Row],[Reglement ]]</f>
        <v>0</v>
      </c>
      <c r="G183" s="30"/>
      <c r="H183" s="30"/>
      <c r="I183" s="30"/>
      <c r="J183" s="30"/>
      <c r="K183" s="30"/>
      <c r="L183" s="30"/>
      <c r="M183" s="36"/>
      <c r="N183" s="30"/>
      <c r="O183" s="43"/>
    </row>
    <row r="184" spans="1:15" x14ac:dyDescent="0.25">
      <c r="A184" s="30"/>
      <c r="B184" s="31" t="s">
        <v>336</v>
      </c>
      <c r="C184" s="42"/>
      <c r="D184" s="31">
        <f>SUMIF([1]!facturation[Nom Client],client[[#This Row],[Nom du client]],[1]!facturation[TTC])</f>
        <v>0</v>
      </c>
      <c r="E184" s="31">
        <f>SUMIF([1]!TRESORERIE[Tiers],client[[#This Row],[Nom du client]],[1]!TRESORERIE[Entrée])</f>
        <v>0</v>
      </c>
      <c r="F184" s="31">
        <f>client[[#This Row],[Facturation ]]-client[[#This Row],[Reglement ]]</f>
        <v>0</v>
      </c>
      <c r="G184" s="30"/>
      <c r="H184" s="30"/>
      <c r="I184" s="30"/>
      <c r="J184" s="30"/>
      <c r="K184" s="30"/>
      <c r="L184" s="30"/>
      <c r="M184" s="36"/>
      <c r="N184" s="30"/>
      <c r="O184" s="43"/>
    </row>
    <row r="185" spans="1:15" x14ac:dyDescent="0.25">
      <c r="A185" s="30"/>
      <c r="B185" s="31" t="s">
        <v>337</v>
      </c>
      <c r="C185" s="42"/>
      <c r="D185" s="31">
        <f>SUMIF([1]!facturation[Nom Client],client[[#This Row],[Nom du client]],[1]!facturation[TTC])</f>
        <v>0</v>
      </c>
      <c r="E185" s="31">
        <f>SUMIF([1]!TRESORERIE[Tiers],client[[#This Row],[Nom du client]],[1]!TRESORERIE[Entrée])</f>
        <v>0</v>
      </c>
      <c r="F185" s="31">
        <f>client[[#This Row],[Facturation ]]-client[[#This Row],[Reglement ]]</f>
        <v>0</v>
      </c>
      <c r="G185" s="30"/>
      <c r="H185" s="30"/>
      <c r="I185" s="30"/>
      <c r="J185" s="30"/>
      <c r="K185" s="30"/>
      <c r="L185" s="30"/>
      <c r="M185" s="36"/>
      <c r="N185" s="30"/>
      <c r="O185" s="43"/>
    </row>
    <row r="186" spans="1:15" x14ac:dyDescent="0.25">
      <c r="A186" s="30"/>
      <c r="B186" s="31" t="s">
        <v>338</v>
      </c>
      <c r="C186" s="42"/>
      <c r="D186" s="31">
        <f>SUMIF([1]!facturation[Nom Client],client[[#This Row],[Nom du client]],[1]!facturation[TTC])</f>
        <v>0</v>
      </c>
      <c r="E186" s="31">
        <f>SUMIF([1]!TRESORERIE[Tiers],client[[#This Row],[Nom du client]],[1]!TRESORERIE[Entrée])</f>
        <v>0</v>
      </c>
      <c r="F186" s="31">
        <f>client[[#This Row],[Facturation ]]-client[[#This Row],[Reglement ]]</f>
        <v>0</v>
      </c>
      <c r="G186" s="30"/>
      <c r="H186" s="30"/>
      <c r="I186" s="30"/>
      <c r="J186" s="30"/>
      <c r="K186" s="30"/>
      <c r="L186" s="30"/>
      <c r="M186" s="36"/>
      <c r="N186" s="30"/>
      <c r="O186" s="43"/>
    </row>
    <row r="187" spans="1:15" x14ac:dyDescent="0.25">
      <c r="A187" s="30"/>
      <c r="B187" s="31" t="s">
        <v>339</v>
      </c>
      <c r="C187" s="42"/>
      <c r="D187" s="31">
        <f>SUMIF([1]!facturation[Nom Client],client[[#This Row],[Nom du client]],[1]!facturation[TTC])</f>
        <v>0</v>
      </c>
      <c r="E187" s="31">
        <f>SUMIF([1]!TRESORERIE[Tiers],client[[#This Row],[Nom du client]],[1]!TRESORERIE[Entrée])</f>
        <v>0</v>
      </c>
      <c r="F187" s="31">
        <f>client[[#This Row],[Facturation ]]-client[[#This Row],[Reglement ]]</f>
        <v>0</v>
      </c>
      <c r="G187" s="30"/>
      <c r="H187" s="30"/>
      <c r="I187" s="30"/>
      <c r="J187" s="30"/>
      <c r="K187" s="30"/>
      <c r="L187" s="30"/>
      <c r="M187" s="36"/>
      <c r="N187" s="30"/>
      <c r="O187" s="43"/>
    </row>
    <row r="188" spans="1:15" x14ac:dyDescent="0.25">
      <c r="A188" s="30"/>
      <c r="B188" s="31" t="s">
        <v>340</v>
      </c>
      <c r="C188" s="42"/>
      <c r="D188" s="31">
        <f>SUMIF([1]!facturation[Nom Client],client[[#This Row],[Nom du client]],[1]!facturation[TTC])</f>
        <v>0</v>
      </c>
      <c r="E188" s="31">
        <f>SUMIF([1]!TRESORERIE[Tiers],client[[#This Row],[Nom du client]],[1]!TRESORERIE[Entrée])</f>
        <v>0</v>
      </c>
      <c r="F188" s="31">
        <f>client[[#This Row],[Facturation ]]-client[[#This Row],[Reglement ]]</f>
        <v>0</v>
      </c>
      <c r="G188" s="30"/>
      <c r="H188" s="30"/>
      <c r="I188" s="30"/>
      <c r="J188" s="30"/>
      <c r="K188" s="30"/>
      <c r="L188" s="30"/>
      <c r="M188" s="36"/>
      <c r="N188" s="30"/>
      <c r="O188" s="43"/>
    </row>
    <row r="189" spans="1:15" x14ac:dyDescent="0.25">
      <c r="A189" s="30"/>
      <c r="B189" s="31" t="s">
        <v>341</v>
      </c>
      <c r="C189" s="42"/>
      <c r="D189" s="31">
        <f>SUMIF([1]!facturation[Nom Client],client[[#This Row],[Nom du client]],[1]!facturation[TTC])</f>
        <v>0</v>
      </c>
      <c r="E189" s="31">
        <f>SUMIF([1]!TRESORERIE[Tiers],client[[#This Row],[Nom du client]],[1]!TRESORERIE[Entrée])</f>
        <v>0</v>
      </c>
      <c r="F189" s="31">
        <f>client[[#This Row],[Facturation ]]-client[[#This Row],[Reglement ]]</f>
        <v>0</v>
      </c>
      <c r="G189" s="30"/>
      <c r="H189" s="30"/>
      <c r="I189" s="30"/>
      <c r="J189" s="30"/>
      <c r="K189" s="30"/>
      <c r="L189" s="30"/>
      <c r="M189" s="36"/>
      <c r="N189" s="30"/>
      <c r="O189" s="43"/>
    </row>
    <row r="190" spans="1:15" x14ac:dyDescent="0.25">
      <c r="A190" s="30"/>
      <c r="B190" s="31" t="s">
        <v>342</v>
      </c>
      <c r="C190" s="42"/>
      <c r="D190" s="31">
        <f>SUMIF([1]!facturation[Nom Client],client[[#This Row],[Nom du client]],[1]!facturation[TTC])</f>
        <v>0</v>
      </c>
      <c r="E190" s="31">
        <f>SUMIF([1]!TRESORERIE[Tiers],client[[#This Row],[Nom du client]],[1]!TRESORERIE[Entrée])</f>
        <v>0</v>
      </c>
      <c r="F190" s="31">
        <f>client[[#This Row],[Facturation ]]-client[[#This Row],[Reglement ]]</f>
        <v>0</v>
      </c>
      <c r="G190" s="30"/>
      <c r="H190" s="30"/>
      <c r="I190" s="30"/>
      <c r="J190" s="30"/>
      <c r="K190" s="30"/>
      <c r="L190" s="30"/>
      <c r="M190" s="36"/>
      <c r="N190" s="30"/>
      <c r="O190" s="43"/>
    </row>
    <row r="191" spans="1:15" x14ac:dyDescent="0.25">
      <c r="A191" s="30"/>
      <c r="B191" s="31" t="s">
        <v>343</v>
      </c>
      <c r="C191" s="42"/>
      <c r="D191" s="31">
        <f>SUMIF([1]!facturation[Nom Client],client[[#This Row],[Nom du client]],[1]!facturation[TTC])</f>
        <v>0</v>
      </c>
      <c r="E191" s="31">
        <f>SUMIF([1]!TRESORERIE[Tiers],client[[#This Row],[Nom du client]],[1]!TRESORERIE[Entrée])</f>
        <v>0</v>
      </c>
      <c r="F191" s="31">
        <f>client[[#This Row],[Facturation ]]-client[[#This Row],[Reglement ]]</f>
        <v>0</v>
      </c>
      <c r="G191" s="30"/>
      <c r="H191" s="30"/>
      <c r="I191" s="30"/>
      <c r="J191" s="30"/>
      <c r="K191" s="30"/>
      <c r="L191" s="30"/>
      <c r="M191" s="36"/>
      <c r="N191" s="30"/>
      <c r="O191" s="43"/>
    </row>
    <row r="192" spans="1:15" x14ac:dyDescent="0.25">
      <c r="A192" s="30"/>
      <c r="B192" s="31" t="s">
        <v>344</v>
      </c>
      <c r="C192" s="42"/>
      <c r="D192" s="31">
        <f>SUMIF([1]!facturation[Nom Client],client[[#This Row],[Nom du client]],[1]!facturation[TTC])</f>
        <v>0</v>
      </c>
      <c r="E192" s="31">
        <f>SUMIF([1]!TRESORERIE[Tiers],client[[#This Row],[Nom du client]],[1]!TRESORERIE[Entrée])</f>
        <v>0</v>
      </c>
      <c r="F192" s="31">
        <f>client[[#This Row],[Facturation ]]-client[[#This Row],[Reglement ]]</f>
        <v>0</v>
      </c>
      <c r="G192" s="30"/>
      <c r="H192" s="30"/>
      <c r="I192" s="30"/>
      <c r="J192" s="30"/>
      <c r="K192" s="30"/>
      <c r="L192" s="30"/>
      <c r="M192" s="36"/>
      <c r="N192" s="30"/>
      <c r="O192" s="43"/>
    </row>
    <row r="193" spans="1:15" x14ac:dyDescent="0.25">
      <c r="A193" s="30"/>
      <c r="B193" s="31" t="s">
        <v>345</v>
      </c>
      <c r="C193" s="42"/>
      <c r="D193" s="31">
        <f>SUMIF([1]!facturation[Nom Client],client[[#This Row],[Nom du client]],[1]!facturation[TTC])</f>
        <v>0</v>
      </c>
      <c r="E193" s="31">
        <f>SUMIF([1]!TRESORERIE[Tiers],client[[#This Row],[Nom du client]],[1]!TRESORERIE[Entrée])</f>
        <v>0</v>
      </c>
      <c r="F193" s="31">
        <f>client[[#This Row],[Facturation ]]-client[[#This Row],[Reglement ]]</f>
        <v>0</v>
      </c>
      <c r="G193" s="30"/>
      <c r="H193" s="30"/>
      <c r="I193" s="30"/>
      <c r="J193" s="30"/>
      <c r="K193" s="30"/>
      <c r="L193" s="30"/>
      <c r="M193" s="36"/>
      <c r="N193" s="30"/>
      <c r="O193" s="43"/>
    </row>
    <row r="194" spans="1:15" x14ac:dyDescent="0.25">
      <c r="A194" s="30"/>
      <c r="B194" s="31" t="s">
        <v>346</v>
      </c>
      <c r="C194" s="42"/>
      <c r="D194" s="31">
        <f>SUMIF([1]!facturation[Nom Client],client[[#This Row],[Nom du client]],[1]!facturation[TTC])</f>
        <v>0</v>
      </c>
      <c r="E194" s="31">
        <f>SUMIF([1]!TRESORERIE[Tiers],client[[#This Row],[Nom du client]],[1]!TRESORERIE[Entrée])</f>
        <v>0</v>
      </c>
      <c r="F194" s="31">
        <f>client[[#This Row],[Facturation ]]-client[[#This Row],[Reglement ]]</f>
        <v>0</v>
      </c>
      <c r="G194" s="30"/>
      <c r="H194" s="30"/>
      <c r="I194" s="30"/>
      <c r="J194" s="30"/>
      <c r="K194" s="30"/>
      <c r="L194" s="30"/>
      <c r="M194" s="36"/>
      <c r="N194" s="30"/>
      <c r="O194" s="43"/>
    </row>
    <row r="195" spans="1:15" x14ac:dyDescent="0.25">
      <c r="A195" s="30"/>
      <c r="B195" s="31" t="s">
        <v>347</v>
      </c>
      <c r="C195" s="42"/>
      <c r="D195" s="31">
        <f>SUMIF([1]!facturation[Nom Client],client[[#This Row],[Nom du client]],[1]!facturation[TTC])</f>
        <v>0</v>
      </c>
      <c r="E195" s="31">
        <f>SUMIF([1]!TRESORERIE[Tiers],client[[#This Row],[Nom du client]],[1]!TRESORERIE[Entrée])</f>
        <v>0</v>
      </c>
      <c r="F195" s="31">
        <f>client[[#This Row],[Facturation ]]-client[[#This Row],[Reglement ]]</f>
        <v>0</v>
      </c>
      <c r="G195" s="30"/>
      <c r="H195" s="30"/>
      <c r="I195" s="30"/>
      <c r="J195" s="30"/>
      <c r="K195" s="30"/>
      <c r="L195" s="30"/>
      <c r="M195" s="36"/>
      <c r="N195" s="30"/>
      <c r="O195" s="43"/>
    </row>
    <row r="196" spans="1:15" x14ac:dyDescent="0.25">
      <c r="A196" s="30"/>
      <c r="B196" s="31" t="s">
        <v>348</v>
      </c>
      <c r="C196" s="42"/>
      <c r="D196" s="31">
        <f>SUMIF([1]!facturation[Nom Client],client[[#This Row],[Nom du client]],[1]!facturation[TTC])</f>
        <v>0</v>
      </c>
      <c r="E196" s="31">
        <f>SUMIF([1]!TRESORERIE[Tiers],client[[#This Row],[Nom du client]],[1]!TRESORERIE[Entrée])</f>
        <v>0</v>
      </c>
      <c r="F196" s="31">
        <f>client[[#This Row],[Facturation ]]-client[[#This Row],[Reglement ]]</f>
        <v>0</v>
      </c>
      <c r="G196" s="30"/>
      <c r="H196" s="30"/>
      <c r="I196" s="30"/>
      <c r="J196" s="30"/>
      <c r="K196" s="30"/>
      <c r="L196" s="30"/>
      <c r="M196" s="36"/>
      <c r="N196" s="30"/>
      <c r="O196" s="43"/>
    </row>
    <row r="197" spans="1:15" x14ac:dyDescent="0.25">
      <c r="A197" s="30"/>
      <c r="B197" s="31" t="s">
        <v>349</v>
      </c>
      <c r="C197" s="42"/>
      <c r="D197" s="31">
        <f>SUMIF([1]!facturation[Nom Client],client[[#This Row],[Nom du client]],[1]!facturation[TTC])</f>
        <v>0</v>
      </c>
      <c r="E197" s="31">
        <f>SUMIF([1]!TRESORERIE[Tiers],client[[#This Row],[Nom du client]],[1]!TRESORERIE[Entrée])</f>
        <v>0</v>
      </c>
      <c r="F197" s="31">
        <f>client[[#This Row],[Facturation ]]-client[[#This Row],[Reglement ]]</f>
        <v>0</v>
      </c>
      <c r="G197" s="30"/>
      <c r="H197" s="30"/>
      <c r="I197" s="30"/>
      <c r="J197" s="30"/>
      <c r="K197" s="30"/>
      <c r="L197" s="30"/>
      <c r="M197" s="36"/>
      <c r="N197" s="30"/>
      <c r="O197" s="43"/>
    </row>
    <row r="198" spans="1:15" x14ac:dyDescent="0.25">
      <c r="A198" s="30"/>
      <c r="B198" s="31" t="s">
        <v>350</v>
      </c>
      <c r="C198" s="42"/>
      <c r="D198" s="31">
        <f>SUMIF([1]!facturation[Nom Client],client[[#This Row],[Nom du client]],[1]!facturation[TTC])</f>
        <v>0</v>
      </c>
      <c r="E198" s="31">
        <f>SUMIF([1]!TRESORERIE[Tiers],client[[#This Row],[Nom du client]],[1]!TRESORERIE[Entrée])</f>
        <v>0</v>
      </c>
      <c r="F198" s="31">
        <f>client[[#This Row],[Facturation ]]-client[[#This Row],[Reglement ]]</f>
        <v>0</v>
      </c>
      <c r="G198" s="30"/>
      <c r="H198" s="30"/>
      <c r="I198" s="30"/>
      <c r="J198" s="30"/>
      <c r="K198" s="30"/>
      <c r="L198" s="30"/>
      <c r="M198" s="36"/>
      <c r="N198" s="30"/>
      <c r="O198" s="43"/>
    </row>
    <row r="199" spans="1:15" x14ac:dyDescent="0.25">
      <c r="A199" s="30"/>
      <c r="B199" s="31" t="s">
        <v>351</v>
      </c>
      <c r="C199" s="42"/>
      <c r="D199" s="31">
        <f>SUMIF([1]!facturation[Nom Client],client[[#This Row],[Nom du client]],[1]!facturation[TTC])</f>
        <v>0</v>
      </c>
      <c r="E199" s="31">
        <f>SUMIF([1]!TRESORERIE[Tiers],client[[#This Row],[Nom du client]],[1]!TRESORERIE[Entrée])</f>
        <v>0</v>
      </c>
      <c r="F199" s="31">
        <f>client[[#This Row],[Facturation ]]-client[[#This Row],[Reglement ]]</f>
        <v>0</v>
      </c>
      <c r="G199" s="30"/>
      <c r="H199" s="30"/>
      <c r="I199" s="30"/>
      <c r="J199" s="30"/>
      <c r="K199" s="30"/>
      <c r="L199" s="30"/>
      <c r="M199" s="36"/>
      <c r="N199" s="30"/>
      <c r="O199" s="43"/>
    </row>
    <row r="200" spans="1:15" x14ac:dyDescent="0.25">
      <c r="A200" s="30"/>
      <c r="B200" s="31" t="s">
        <v>352</v>
      </c>
      <c r="C200" s="42"/>
      <c r="D200" s="31">
        <f>SUMIF([1]!facturation[Nom Client],client[[#This Row],[Nom du client]],[1]!facturation[TTC])</f>
        <v>0</v>
      </c>
      <c r="E200" s="31">
        <f>SUMIF([1]!TRESORERIE[Tiers],client[[#This Row],[Nom du client]],[1]!TRESORERIE[Entrée])</f>
        <v>0</v>
      </c>
      <c r="F200" s="31">
        <f>client[[#This Row],[Facturation ]]-client[[#This Row],[Reglement ]]</f>
        <v>0</v>
      </c>
      <c r="G200" s="30"/>
      <c r="H200" s="30"/>
      <c r="I200" s="30"/>
      <c r="J200" s="30"/>
      <c r="K200" s="30"/>
      <c r="L200" s="30"/>
      <c r="M200" s="36"/>
      <c r="N200" s="30"/>
      <c r="O200" s="43"/>
    </row>
    <row r="201" spans="1:15" x14ac:dyDescent="0.25">
      <c r="A201" s="30"/>
      <c r="B201" s="31" t="s">
        <v>353</v>
      </c>
      <c r="C201" s="42"/>
      <c r="D201" s="31">
        <f>SUMIF([1]!facturation[Nom Client],client[[#This Row],[Nom du client]],[1]!facturation[TTC])</f>
        <v>0</v>
      </c>
      <c r="E201" s="31">
        <f>SUMIF([1]!TRESORERIE[Tiers],client[[#This Row],[Nom du client]],[1]!TRESORERIE[Entrée])</f>
        <v>0</v>
      </c>
      <c r="F201" s="31">
        <f>client[[#This Row],[Facturation ]]-client[[#This Row],[Reglement ]]</f>
        <v>0</v>
      </c>
      <c r="G201" s="30"/>
      <c r="H201" s="30"/>
      <c r="I201" s="30"/>
      <c r="J201" s="30"/>
      <c r="K201" s="30"/>
      <c r="L201" s="30"/>
      <c r="M201" s="36"/>
      <c r="N201" s="30"/>
      <c r="O201" s="43"/>
    </row>
    <row r="202" spans="1:15" x14ac:dyDescent="0.25">
      <c r="A202" s="30"/>
      <c r="B202" s="31" t="s">
        <v>354</v>
      </c>
      <c r="C202" s="42"/>
      <c r="D202" s="31">
        <f>SUMIF([1]!facturation[Nom Client],client[[#This Row],[Nom du client]],[1]!facturation[TTC])</f>
        <v>0</v>
      </c>
      <c r="E202" s="31">
        <f>SUMIF([1]!TRESORERIE[Tiers],client[[#This Row],[Nom du client]],[1]!TRESORERIE[Entrée])</f>
        <v>0</v>
      </c>
      <c r="F202" s="31">
        <f>client[[#This Row],[Facturation ]]-client[[#This Row],[Reglement ]]</f>
        <v>0</v>
      </c>
      <c r="G202" s="30"/>
      <c r="H202" s="30"/>
      <c r="I202" s="30"/>
      <c r="J202" s="30"/>
      <c r="K202" s="30"/>
      <c r="L202" s="30"/>
      <c r="M202" s="36"/>
      <c r="N202" s="30"/>
      <c r="O202" s="43"/>
    </row>
    <row r="203" spans="1:15" x14ac:dyDescent="0.25">
      <c r="A203" s="30"/>
      <c r="B203" s="31" t="s">
        <v>355</v>
      </c>
      <c r="C203" s="42"/>
      <c r="D203" s="31">
        <f>SUMIF([1]!facturation[Nom Client],client[[#This Row],[Nom du client]],[1]!facturation[TTC])</f>
        <v>0</v>
      </c>
      <c r="E203" s="31">
        <f>SUMIF([1]!TRESORERIE[Tiers],client[[#This Row],[Nom du client]],[1]!TRESORERIE[Entrée])</f>
        <v>0</v>
      </c>
      <c r="F203" s="31">
        <f>client[[#This Row],[Facturation ]]-client[[#This Row],[Reglement ]]</f>
        <v>0</v>
      </c>
      <c r="G203" s="30"/>
      <c r="H203" s="30"/>
      <c r="I203" s="30"/>
      <c r="J203" s="30"/>
      <c r="K203" s="30"/>
      <c r="L203" s="30"/>
      <c r="M203" s="36"/>
      <c r="N203" s="30"/>
      <c r="O203" s="43"/>
    </row>
    <row r="204" spans="1:15" x14ac:dyDescent="0.25">
      <c r="A204" s="30"/>
      <c r="B204" s="31" t="s">
        <v>356</v>
      </c>
      <c r="C204" s="42"/>
      <c r="D204" s="31">
        <f>SUMIF([1]!facturation[Nom Client],client[[#This Row],[Nom du client]],[1]!facturation[TTC])</f>
        <v>0</v>
      </c>
      <c r="E204" s="31">
        <f>SUMIF([1]!TRESORERIE[Tiers],client[[#This Row],[Nom du client]],[1]!TRESORERIE[Entrée])</f>
        <v>0</v>
      </c>
      <c r="F204" s="31">
        <f>client[[#This Row],[Facturation ]]-client[[#This Row],[Reglement ]]</f>
        <v>0</v>
      </c>
      <c r="G204" s="30"/>
      <c r="H204" s="30"/>
      <c r="I204" s="30"/>
      <c r="J204" s="30"/>
      <c r="K204" s="30"/>
      <c r="L204" s="30"/>
      <c r="M204" s="36"/>
      <c r="N204" s="30"/>
      <c r="O204" s="43"/>
    </row>
    <row r="205" spans="1:15" x14ac:dyDescent="0.25">
      <c r="A205" s="30"/>
      <c r="B205" s="31" t="s">
        <v>357</v>
      </c>
      <c r="C205" s="42"/>
      <c r="D205" s="31">
        <f>SUMIF([1]!facturation[Nom Client],client[[#This Row],[Nom du client]],[1]!facturation[TTC])</f>
        <v>0</v>
      </c>
      <c r="E205" s="31">
        <f>SUMIF([1]!TRESORERIE[Tiers],client[[#This Row],[Nom du client]],[1]!TRESORERIE[Entrée])</f>
        <v>0</v>
      </c>
      <c r="F205" s="31">
        <f>client[[#This Row],[Facturation ]]-client[[#This Row],[Reglement ]]</f>
        <v>0</v>
      </c>
      <c r="G205" s="30"/>
      <c r="H205" s="30"/>
      <c r="I205" s="30"/>
      <c r="J205" s="30"/>
      <c r="K205" s="30"/>
      <c r="L205" s="30"/>
      <c r="M205" s="36"/>
      <c r="N205" s="30"/>
      <c r="O205" s="43"/>
    </row>
    <row r="206" spans="1:15" x14ac:dyDescent="0.25">
      <c r="A206" s="30"/>
      <c r="B206" s="31" t="s">
        <v>358</v>
      </c>
      <c r="C206" s="42"/>
      <c r="D206" s="31">
        <f>SUMIF([1]!facturation[Nom Client],client[[#This Row],[Nom du client]],[1]!facturation[TTC])</f>
        <v>0</v>
      </c>
      <c r="E206" s="31">
        <f>SUMIF([1]!TRESORERIE[Tiers],client[[#This Row],[Nom du client]],[1]!TRESORERIE[Entrée])</f>
        <v>0</v>
      </c>
      <c r="F206" s="31">
        <f>client[[#This Row],[Facturation ]]-client[[#This Row],[Reglement ]]</f>
        <v>0</v>
      </c>
      <c r="G206" s="30"/>
      <c r="H206" s="30"/>
      <c r="I206" s="30"/>
      <c r="J206" s="30"/>
      <c r="K206" s="30"/>
      <c r="L206" s="30"/>
      <c r="M206" s="36"/>
      <c r="N206" s="30"/>
      <c r="O206" s="43"/>
    </row>
    <row r="207" spans="1:15" x14ac:dyDescent="0.25">
      <c r="A207" s="30"/>
      <c r="B207" s="31" t="s">
        <v>359</v>
      </c>
      <c r="C207" s="42"/>
      <c r="D207" s="31">
        <f>SUMIF([1]!facturation[Nom Client],client[[#This Row],[Nom du client]],[1]!facturation[TTC])</f>
        <v>0</v>
      </c>
      <c r="E207" s="31">
        <f>SUMIF([1]!TRESORERIE[Tiers],client[[#This Row],[Nom du client]],[1]!TRESORERIE[Entrée])</f>
        <v>0</v>
      </c>
      <c r="F207" s="31">
        <f>client[[#This Row],[Facturation ]]-client[[#This Row],[Reglement ]]</f>
        <v>0</v>
      </c>
      <c r="G207" s="30"/>
      <c r="H207" s="30"/>
      <c r="I207" s="30"/>
      <c r="J207" s="30"/>
      <c r="K207" s="30"/>
      <c r="L207" s="30"/>
      <c r="M207" s="36"/>
      <c r="N207" s="30"/>
      <c r="O207" s="43"/>
    </row>
    <row r="208" spans="1:15" x14ac:dyDescent="0.25">
      <c r="A208" s="30"/>
      <c r="B208" s="31" t="s">
        <v>360</v>
      </c>
      <c r="C208" s="42"/>
      <c r="D208" s="31">
        <f>SUMIF([1]!facturation[Nom Client],client[[#This Row],[Nom du client]],[1]!facturation[TTC])</f>
        <v>0</v>
      </c>
      <c r="E208" s="31">
        <f>SUMIF([1]!TRESORERIE[Tiers],client[[#This Row],[Nom du client]],[1]!TRESORERIE[Entrée])</f>
        <v>0</v>
      </c>
      <c r="F208" s="31">
        <f>client[[#This Row],[Facturation ]]-client[[#This Row],[Reglement ]]</f>
        <v>0</v>
      </c>
      <c r="G208" s="30"/>
      <c r="H208" s="30"/>
      <c r="I208" s="30"/>
      <c r="J208" s="30"/>
      <c r="K208" s="30"/>
      <c r="L208" s="30"/>
      <c r="M208" s="36"/>
      <c r="N208" s="30"/>
      <c r="O208" s="43"/>
    </row>
    <row r="209" spans="1:15" x14ac:dyDescent="0.25">
      <c r="A209" s="30"/>
      <c r="B209" s="31" t="s">
        <v>361</v>
      </c>
      <c r="C209" s="42"/>
      <c r="D209" s="31">
        <f>SUMIF([1]!facturation[Nom Client],client[[#This Row],[Nom du client]],[1]!facturation[TTC])</f>
        <v>0</v>
      </c>
      <c r="E209" s="31">
        <f>SUMIF([1]!TRESORERIE[Tiers],client[[#This Row],[Nom du client]],[1]!TRESORERIE[Entrée])</f>
        <v>0</v>
      </c>
      <c r="F209" s="31">
        <f>client[[#This Row],[Facturation ]]-client[[#This Row],[Reglement ]]</f>
        <v>0</v>
      </c>
      <c r="G209" s="30"/>
      <c r="H209" s="30"/>
      <c r="I209" s="30"/>
      <c r="J209" s="30"/>
      <c r="K209" s="30"/>
      <c r="L209" s="30"/>
      <c r="M209" s="36"/>
      <c r="N209" s="30"/>
      <c r="O209" s="43"/>
    </row>
    <row r="210" spans="1:15" x14ac:dyDescent="0.25">
      <c r="A210" s="30"/>
      <c r="B210" s="31" t="s">
        <v>362</v>
      </c>
      <c r="C210" s="42"/>
      <c r="D210" s="31">
        <f>SUMIF([1]!facturation[Nom Client],client[[#This Row],[Nom du client]],[1]!facturation[TTC])</f>
        <v>0</v>
      </c>
      <c r="E210" s="31">
        <f>SUMIF([1]!TRESORERIE[Tiers],client[[#This Row],[Nom du client]],[1]!TRESORERIE[Entrée])</f>
        <v>0</v>
      </c>
      <c r="F210" s="31">
        <f>client[[#This Row],[Facturation ]]-client[[#This Row],[Reglement ]]</f>
        <v>0</v>
      </c>
      <c r="G210" s="30"/>
      <c r="H210" s="30"/>
      <c r="I210" s="30"/>
      <c r="J210" s="30"/>
      <c r="K210" s="30"/>
      <c r="L210" s="30"/>
      <c r="M210" s="36"/>
      <c r="N210" s="30"/>
      <c r="O210" s="43"/>
    </row>
    <row r="211" spans="1:15" x14ac:dyDescent="0.25">
      <c r="A211" s="30"/>
      <c r="B211" s="31" t="s">
        <v>363</v>
      </c>
      <c r="C211" s="42"/>
      <c r="D211" s="31">
        <f>SUMIF([1]!facturation[Nom Client],client[[#This Row],[Nom du client]],[1]!facturation[TTC])</f>
        <v>0</v>
      </c>
      <c r="E211" s="31">
        <f>SUMIF([1]!TRESORERIE[Tiers],client[[#This Row],[Nom du client]],[1]!TRESORERIE[Entrée])</f>
        <v>0</v>
      </c>
      <c r="F211" s="31">
        <f>client[[#This Row],[Facturation ]]-client[[#This Row],[Reglement ]]</f>
        <v>0</v>
      </c>
      <c r="G211" s="30"/>
      <c r="H211" s="30"/>
      <c r="I211" s="30"/>
      <c r="J211" s="30"/>
      <c r="K211" s="30"/>
      <c r="L211" s="30"/>
      <c r="M211" s="36"/>
      <c r="N211" s="30"/>
      <c r="O211" s="43"/>
    </row>
    <row r="212" spans="1:15" x14ac:dyDescent="0.25">
      <c r="A212" s="30"/>
      <c r="B212" s="31" t="s">
        <v>364</v>
      </c>
      <c r="C212" s="42"/>
      <c r="D212" s="31">
        <f>SUMIF([1]!facturation[Nom Client],client[[#This Row],[Nom du client]],[1]!facturation[TTC])</f>
        <v>0</v>
      </c>
      <c r="E212" s="31">
        <f>SUMIF([1]!TRESORERIE[Tiers],client[[#This Row],[Nom du client]],[1]!TRESORERIE[Entrée])</f>
        <v>0</v>
      </c>
      <c r="F212" s="31">
        <f>client[[#This Row],[Facturation ]]-client[[#This Row],[Reglement ]]</f>
        <v>0</v>
      </c>
      <c r="G212" s="30"/>
      <c r="H212" s="30"/>
      <c r="I212" s="30"/>
      <c r="J212" s="30"/>
      <c r="K212" s="30"/>
      <c r="L212" s="30"/>
      <c r="M212" s="36"/>
      <c r="N212" s="30"/>
      <c r="O212" s="43"/>
    </row>
    <row r="213" spans="1:15" x14ac:dyDescent="0.25">
      <c r="A213" s="30"/>
      <c r="B213" s="31" t="s">
        <v>365</v>
      </c>
      <c r="C213" s="42"/>
      <c r="D213" s="31">
        <f>SUMIF([1]!facturation[Nom Client],client[[#This Row],[Nom du client]],[1]!facturation[TTC])</f>
        <v>0</v>
      </c>
      <c r="E213" s="31">
        <f>SUMIF([1]!TRESORERIE[Tiers],client[[#This Row],[Nom du client]],[1]!TRESORERIE[Entrée])</f>
        <v>0</v>
      </c>
      <c r="F213" s="31">
        <f>client[[#This Row],[Facturation ]]-client[[#This Row],[Reglement ]]</f>
        <v>0</v>
      </c>
      <c r="G213" s="30"/>
      <c r="H213" s="30"/>
      <c r="I213" s="30"/>
      <c r="J213" s="30"/>
      <c r="K213" s="30"/>
      <c r="L213" s="30"/>
      <c r="M213" s="36"/>
      <c r="N213" s="30"/>
      <c r="O213" s="43"/>
    </row>
    <row r="214" spans="1:15" x14ac:dyDescent="0.25">
      <c r="A214" s="30"/>
      <c r="B214" s="31" t="s">
        <v>366</v>
      </c>
      <c r="C214" s="42"/>
      <c r="D214" s="31">
        <f>SUMIF([1]!facturation[Nom Client],client[[#This Row],[Nom du client]],[1]!facturation[TTC])</f>
        <v>0</v>
      </c>
      <c r="E214" s="31">
        <f>SUMIF([1]!TRESORERIE[Tiers],client[[#This Row],[Nom du client]],[1]!TRESORERIE[Entrée])</f>
        <v>0</v>
      </c>
      <c r="F214" s="31">
        <f>client[[#This Row],[Facturation ]]-client[[#This Row],[Reglement ]]</f>
        <v>0</v>
      </c>
      <c r="G214" s="30"/>
      <c r="H214" s="30"/>
      <c r="I214" s="30"/>
      <c r="J214" s="30"/>
      <c r="K214" s="30"/>
      <c r="L214" s="30"/>
      <c r="M214" s="36"/>
      <c r="N214" s="30"/>
      <c r="O214" s="43"/>
    </row>
    <row r="215" spans="1:15" x14ac:dyDescent="0.25">
      <c r="A215" s="30"/>
      <c r="B215" s="31" t="s">
        <v>367</v>
      </c>
      <c r="C215" s="42"/>
      <c r="D215" s="31">
        <f>SUMIF([1]!facturation[Nom Client],client[[#This Row],[Nom du client]],[1]!facturation[TTC])</f>
        <v>0</v>
      </c>
      <c r="E215" s="31">
        <f>SUMIF([1]!TRESORERIE[Tiers],client[[#This Row],[Nom du client]],[1]!TRESORERIE[Entrée])</f>
        <v>0</v>
      </c>
      <c r="F215" s="31">
        <f>client[[#This Row],[Facturation ]]-client[[#This Row],[Reglement ]]</f>
        <v>0</v>
      </c>
      <c r="G215" s="30"/>
      <c r="H215" s="30"/>
      <c r="I215" s="30"/>
      <c r="J215" s="30"/>
      <c r="K215" s="30"/>
      <c r="L215" s="30"/>
      <c r="M215" s="36"/>
      <c r="N215" s="30"/>
      <c r="O215" s="43"/>
    </row>
    <row r="216" spans="1:15" x14ac:dyDescent="0.25">
      <c r="A216" s="30"/>
      <c r="B216" s="31" t="s">
        <v>368</v>
      </c>
      <c r="C216" s="42"/>
      <c r="D216" s="31">
        <f>SUMIF([1]!facturation[Nom Client],client[[#This Row],[Nom du client]],[1]!facturation[TTC])</f>
        <v>0</v>
      </c>
      <c r="E216" s="31">
        <f>SUMIF([1]!TRESORERIE[Tiers],client[[#This Row],[Nom du client]],[1]!TRESORERIE[Entrée])</f>
        <v>0</v>
      </c>
      <c r="F216" s="31">
        <f>client[[#This Row],[Facturation ]]-client[[#This Row],[Reglement ]]</f>
        <v>0</v>
      </c>
      <c r="G216" s="30"/>
      <c r="H216" s="30"/>
      <c r="I216" s="30"/>
      <c r="J216" s="30"/>
      <c r="K216" s="30"/>
      <c r="L216" s="30"/>
      <c r="M216" s="36"/>
      <c r="N216" s="30"/>
      <c r="O216" s="43"/>
    </row>
    <row r="217" spans="1:15" x14ac:dyDescent="0.25">
      <c r="A217" s="30"/>
      <c r="B217" s="31" t="s">
        <v>369</v>
      </c>
      <c r="C217" s="42"/>
      <c r="D217" s="31">
        <f>SUMIF([1]!facturation[Nom Client],client[[#This Row],[Nom du client]],[1]!facturation[TTC])</f>
        <v>0</v>
      </c>
      <c r="E217" s="31">
        <f>SUMIF([1]!TRESORERIE[Tiers],client[[#This Row],[Nom du client]],[1]!TRESORERIE[Entrée])</f>
        <v>0</v>
      </c>
      <c r="F217" s="31">
        <f>client[[#This Row],[Facturation ]]-client[[#This Row],[Reglement ]]</f>
        <v>0</v>
      </c>
      <c r="G217" s="30"/>
      <c r="H217" s="30"/>
      <c r="I217" s="30"/>
      <c r="J217" s="30"/>
      <c r="K217" s="30"/>
      <c r="L217" s="30"/>
      <c r="M217" s="36"/>
      <c r="N217" s="30"/>
      <c r="O217" s="43"/>
    </row>
    <row r="218" spans="1:15" x14ac:dyDescent="0.25">
      <c r="A218" s="30"/>
      <c r="B218" s="31" t="s">
        <v>370</v>
      </c>
      <c r="C218" s="42"/>
      <c r="D218" s="31">
        <f>SUMIF([1]!facturation[Nom Client],client[[#This Row],[Nom du client]],[1]!facturation[TTC])</f>
        <v>0</v>
      </c>
      <c r="E218" s="31">
        <f>SUMIF([1]!TRESORERIE[Tiers],client[[#This Row],[Nom du client]],[1]!TRESORERIE[Entrée])</f>
        <v>0</v>
      </c>
      <c r="F218" s="31">
        <f>client[[#This Row],[Facturation ]]-client[[#This Row],[Reglement ]]</f>
        <v>0</v>
      </c>
      <c r="G218" s="30"/>
      <c r="H218" s="30"/>
      <c r="I218" s="30"/>
      <c r="J218" s="30"/>
      <c r="K218" s="30"/>
      <c r="L218" s="30"/>
      <c r="M218" s="36"/>
      <c r="N218" s="30"/>
      <c r="O218" s="43"/>
    </row>
    <row r="219" spans="1:15" x14ac:dyDescent="0.25">
      <c r="A219" s="30"/>
      <c r="B219" s="31" t="s">
        <v>371</v>
      </c>
      <c r="C219" s="42"/>
      <c r="D219" s="31">
        <f>SUMIF([1]!facturation[Nom Client],client[[#This Row],[Nom du client]],[1]!facturation[TTC])</f>
        <v>0</v>
      </c>
      <c r="E219" s="31">
        <f>SUMIF([1]!TRESORERIE[Tiers],client[[#This Row],[Nom du client]],[1]!TRESORERIE[Entrée])</f>
        <v>0</v>
      </c>
      <c r="F219" s="31">
        <f>client[[#This Row],[Facturation ]]-client[[#This Row],[Reglement ]]</f>
        <v>0</v>
      </c>
      <c r="G219" s="30"/>
      <c r="H219" s="30"/>
      <c r="I219" s="30"/>
      <c r="J219" s="30"/>
      <c r="K219" s="30"/>
      <c r="L219" s="30"/>
      <c r="M219" s="36"/>
      <c r="N219" s="30"/>
      <c r="O219" s="43"/>
    </row>
    <row r="220" spans="1:15" x14ac:dyDescent="0.25">
      <c r="A220" s="30"/>
      <c r="B220" s="31" t="s">
        <v>372</v>
      </c>
      <c r="C220" s="42"/>
      <c r="D220" s="31">
        <f>SUMIF([1]!facturation[Nom Client],client[[#This Row],[Nom du client]],[1]!facturation[TTC])</f>
        <v>0</v>
      </c>
      <c r="E220" s="31">
        <f>SUMIF([1]!TRESORERIE[Tiers],client[[#This Row],[Nom du client]],[1]!TRESORERIE[Entrée])</f>
        <v>0</v>
      </c>
      <c r="F220" s="31">
        <f>client[[#This Row],[Facturation ]]-client[[#This Row],[Reglement ]]</f>
        <v>0</v>
      </c>
      <c r="G220" s="30"/>
      <c r="H220" s="30"/>
      <c r="I220" s="30"/>
      <c r="J220" s="30"/>
      <c r="K220" s="30"/>
      <c r="L220" s="30"/>
      <c r="M220" s="36"/>
      <c r="N220" s="30"/>
      <c r="O220" s="43"/>
    </row>
    <row r="221" spans="1:15" x14ac:dyDescent="0.25">
      <c r="A221" s="30"/>
      <c r="B221" s="31" t="s">
        <v>373</v>
      </c>
      <c r="C221" s="42"/>
      <c r="D221" s="31">
        <f>SUMIF([1]!facturation[Nom Client],client[[#This Row],[Nom du client]],[1]!facturation[TTC])</f>
        <v>0</v>
      </c>
      <c r="E221" s="31">
        <f>SUMIF([1]!TRESORERIE[Tiers],client[[#This Row],[Nom du client]],[1]!TRESORERIE[Entrée])</f>
        <v>0</v>
      </c>
      <c r="F221" s="31">
        <f>client[[#This Row],[Facturation ]]-client[[#This Row],[Reglement ]]</f>
        <v>0</v>
      </c>
      <c r="G221" s="30"/>
      <c r="H221" s="30"/>
      <c r="I221" s="30"/>
      <c r="J221" s="30"/>
      <c r="K221" s="30"/>
      <c r="L221" s="30"/>
      <c r="M221" s="36"/>
      <c r="N221" s="30"/>
      <c r="O221" s="43"/>
    </row>
    <row r="222" spans="1:15" x14ac:dyDescent="0.25">
      <c r="A222" s="30"/>
      <c r="B222" s="31" t="s">
        <v>374</v>
      </c>
      <c r="C222" s="42"/>
      <c r="D222" s="31">
        <f>SUMIF([1]!facturation[Nom Client],client[[#This Row],[Nom du client]],[1]!facturation[TTC])</f>
        <v>0</v>
      </c>
      <c r="E222" s="31">
        <f>SUMIF([1]!TRESORERIE[Tiers],client[[#This Row],[Nom du client]],[1]!TRESORERIE[Entrée])</f>
        <v>0</v>
      </c>
      <c r="F222" s="31">
        <f>client[[#This Row],[Facturation ]]-client[[#This Row],[Reglement ]]</f>
        <v>0</v>
      </c>
      <c r="G222" s="30"/>
      <c r="H222" s="30"/>
      <c r="I222" s="30"/>
      <c r="J222" s="30"/>
      <c r="K222" s="30"/>
      <c r="L222" s="30"/>
      <c r="M222" s="36"/>
      <c r="N222" s="30"/>
      <c r="O222" s="43"/>
    </row>
    <row r="223" spans="1:15" x14ac:dyDescent="0.25">
      <c r="A223" s="30"/>
      <c r="B223" s="31" t="s">
        <v>375</v>
      </c>
      <c r="C223" s="42"/>
      <c r="D223" s="31">
        <f>SUMIF([1]!facturation[Nom Client],client[[#This Row],[Nom du client]],[1]!facturation[TTC])</f>
        <v>0</v>
      </c>
      <c r="E223" s="31">
        <f>SUMIF([1]!TRESORERIE[Tiers],client[[#This Row],[Nom du client]],[1]!TRESORERIE[Entrée])</f>
        <v>0</v>
      </c>
      <c r="F223" s="31">
        <f>client[[#This Row],[Facturation ]]-client[[#This Row],[Reglement ]]</f>
        <v>0</v>
      </c>
      <c r="G223" s="30"/>
      <c r="H223" s="30"/>
      <c r="I223" s="30"/>
      <c r="J223" s="30"/>
      <c r="K223" s="30"/>
      <c r="L223" s="30"/>
      <c r="M223" s="36"/>
      <c r="N223" s="30"/>
      <c r="O223" s="43"/>
    </row>
    <row r="224" spans="1:15" x14ac:dyDescent="0.25">
      <c r="A224" s="30"/>
      <c r="B224" s="31" t="s">
        <v>376</v>
      </c>
      <c r="C224" s="42"/>
      <c r="D224" s="31">
        <f>SUMIF([1]!facturation[Nom Client],client[[#This Row],[Nom du client]],[1]!facturation[TTC])</f>
        <v>0</v>
      </c>
      <c r="E224" s="31">
        <f>SUMIF([1]!TRESORERIE[Tiers],client[[#This Row],[Nom du client]],[1]!TRESORERIE[Entrée])</f>
        <v>0</v>
      </c>
      <c r="F224" s="31">
        <f>client[[#This Row],[Facturation ]]-client[[#This Row],[Reglement ]]</f>
        <v>0</v>
      </c>
      <c r="G224" s="30"/>
      <c r="H224" s="30"/>
      <c r="I224" s="30"/>
      <c r="J224" s="30"/>
      <c r="K224" s="30"/>
      <c r="L224" s="30"/>
      <c r="M224" s="36"/>
      <c r="N224" s="30"/>
      <c r="O224" s="43"/>
    </row>
    <row r="225" spans="1:15" x14ac:dyDescent="0.25">
      <c r="A225" s="30"/>
      <c r="B225" s="31" t="s">
        <v>377</v>
      </c>
      <c r="C225" s="42"/>
      <c r="D225" s="31">
        <f>SUMIF([1]!facturation[Nom Client],client[[#This Row],[Nom du client]],[1]!facturation[TTC])</f>
        <v>0</v>
      </c>
      <c r="E225" s="31">
        <f>SUMIF([1]!TRESORERIE[Tiers],client[[#This Row],[Nom du client]],[1]!TRESORERIE[Entrée])</f>
        <v>0</v>
      </c>
      <c r="F225" s="31">
        <f>client[[#This Row],[Facturation ]]-client[[#This Row],[Reglement ]]</f>
        <v>0</v>
      </c>
      <c r="G225" s="30"/>
      <c r="H225" s="30"/>
      <c r="I225" s="30"/>
      <c r="J225" s="30"/>
      <c r="K225" s="30"/>
      <c r="L225" s="30"/>
      <c r="M225" s="36"/>
      <c r="N225" s="30"/>
      <c r="O225" s="43"/>
    </row>
    <row r="226" spans="1:15" x14ac:dyDescent="0.25">
      <c r="A226" s="30"/>
      <c r="B226" s="31" t="s">
        <v>378</v>
      </c>
      <c r="C226" s="42"/>
      <c r="D226" s="31">
        <f>SUMIF([1]!facturation[Nom Client],client[[#This Row],[Nom du client]],[1]!facturation[TTC])</f>
        <v>0</v>
      </c>
      <c r="E226" s="31">
        <f>SUMIF([1]!TRESORERIE[Tiers],client[[#This Row],[Nom du client]],[1]!TRESORERIE[Entrée])</f>
        <v>0</v>
      </c>
      <c r="F226" s="31">
        <f>client[[#This Row],[Facturation ]]-client[[#This Row],[Reglement ]]</f>
        <v>0</v>
      </c>
      <c r="G226" s="30"/>
      <c r="H226" s="30"/>
      <c r="I226" s="30"/>
      <c r="J226" s="30"/>
      <c r="K226" s="30"/>
      <c r="L226" s="30"/>
      <c r="M226" s="36"/>
      <c r="N226" s="30"/>
      <c r="O226" s="43"/>
    </row>
    <row r="227" spans="1:15" x14ac:dyDescent="0.25">
      <c r="A227" s="30"/>
      <c r="B227" s="31" t="s">
        <v>379</v>
      </c>
      <c r="C227" s="42"/>
      <c r="D227" s="31">
        <f>SUMIF([1]!facturation[Nom Client],client[[#This Row],[Nom du client]],[1]!facturation[TTC])</f>
        <v>0</v>
      </c>
      <c r="E227" s="31">
        <f>SUMIF([1]!TRESORERIE[Tiers],client[[#This Row],[Nom du client]],[1]!TRESORERIE[Entrée])</f>
        <v>0</v>
      </c>
      <c r="F227" s="31">
        <f>client[[#This Row],[Facturation ]]-client[[#This Row],[Reglement ]]</f>
        <v>0</v>
      </c>
      <c r="G227" s="30"/>
      <c r="H227" s="30"/>
      <c r="I227" s="30"/>
      <c r="J227" s="30"/>
      <c r="K227" s="30"/>
      <c r="L227" s="30"/>
      <c r="M227" s="36"/>
      <c r="N227" s="30"/>
      <c r="O227" s="43"/>
    </row>
    <row r="228" spans="1:15" x14ac:dyDescent="0.25">
      <c r="A228" s="30"/>
      <c r="B228" s="31" t="s">
        <v>380</v>
      </c>
      <c r="C228" s="42"/>
      <c r="D228" s="31">
        <f>SUMIF([1]!facturation[Nom Client],client[[#This Row],[Nom du client]],[1]!facturation[TTC])</f>
        <v>0</v>
      </c>
      <c r="E228" s="31">
        <f>SUMIF([1]!TRESORERIE[Tiers],client[[#This Row],[Nom du client]],[1]!TRESORERIE[Entrée])</f>
        <v>0</v>
      </c>
      <c r="F228" s="31">
        <f>client[[#This Row],[Facturation ]]-client[[#This Row],[Reglement ]]</f>
        <v>0</v>
      </c>
      <c r="G228" s="30"/>
      <c r="H228" s="30"/>
      <c r="I228" s="30"/>
      <c r="J228" s="30"/>
      <c r="K228" s="30"/>
      <c r="L228" s="30"/>
      <c r="M228" s="36"/>
      <c r="N228" s="30"/>
      <c r="O228" s="43"/>
    </row>
    <row r="229" spans="1:15" x14ac:dyDescent="0.25">
      <c r="A229" s="30"/>
      <c r="B229" s="31" t="s">
        <v>381</v>
      </c>
      <c r="C229" s="42"/>
      <c r="D229" s="31">
        <f>SUMIF([1]!facturation[Nom Client],client[[#This Row],[Nom du client]],[1]!facturation[TTC])</f>
        <v>0</v>
      </c>
      <c r="E229" s="31">
        <f>SUMIF([1]!TRESORERIE[Tiers],client[[#This Row],[Nom du client]],[1]!TRESORERIE[Entrée])</f>
        <v>0</v>
      </c>
      <c r="F229" s="31">
        <f>client[[#This Row],[Facturation ]]-client[[#This Row],[Reglement ]]</f>
        <v>0</v>
      </c>
      <c r="G229" s="30"/>
      <c r="H229" s="30"/>
      <c r="I229" s="30"/>
      <c r="J229" s="30"/>
      <c r="K229" s="30"/>
      <c r="L229" s="30"/>
      <c r="M229" s="36"/>
      <c r="N229" s="30"/>
      <c r="O229" s="43"/>
    </row>
    <row r="230" spans="1:15" x14ac:dyDescent="0.25">
      <c r="A230" s="30"/>
      <c r="B230" s="31" t="s">
        <v>382</v>
      </c>
      <c r="C230" s="42"/>
      <c r="D230" s="31">
        <f>SUMIF([1]!facturation[Nom Client],client[[#This Row],[Nom du client]],[1]!facturation[TTC])</f>
        <v>0</v>
      </c>
      <c r="E230" s="31">
        <f>SUMIF([1]!TRESORERIE[Tiers],client[[#This Row],[Nom du client]],[1]!TRESORERIE[Entrée])</f>
        <v>0</v>
      </c>
      <c r="F230" s="31">
        <f>client[[#This Row],[Facturation ]]-client[[#This Row],[Reglement ]]</f>
        <v>0</v>
      </c>
      <c r="G230" s="30"/>
      <c r="H230" s="30"/>
      <c r="I230" s="30"/>
      <c r="J230" s="30"/>
      <c r="K230" s="30"/>
      <c r="L230" s="30"/>
      <c r="M230" s="36"/>
      <c r="N230" s="30"/>
      <c r="O230" s="43"/>
    </row>
    <row r="231" spans="1:15" x14ac:dyDescent="0.25">
      <c r="A231" s="30"/>
      <c r="B231" s="31" t="s">
        <v>383</v>
      </c>
      <c r="C231" s="42"/>
      <c r="D231" s="31">
        <f>SUMIF([1]!facturation[Nom Client],client[[#This Row],[Nom du client]],[1]!facturation[TTC])</f>
        <v>0</v>
      </c>
      <c r="E231" s="31">
        <f>SUMIF([1]!TRESORERIE[Tiers],client[[#This Row],[Nom du client]],[1]!TRESORERIE[Entrée])</f>
        <v>0</v>
      </c>
      <c r="F231" s="31">
        <f>client[[#This Row],[Facturation ]]-client[[#This Row],[Reglement ]]</f>
        <v>0</v>
      </c>
      <c r="G231" s="30"/>
      <c r="H231" s="30"/>
      <c r="I231" s="30"/>
      <c r="J231" s="30"/>
      <c r="K231" s="30"/>
      <c r="L231" s="30"/>
      <c r="M231" s="36"/>
      <c r="N231" s="30"/>
      <c r="O231" s="43"/>
    </row>
    <row r="232" spans="1:15" x14ac:dyDescent="0.25">
      <c r="A232" s="30"/>
      <c r="B232" s="31" t="s">
        <v>384</v>
      </c>
      <c r="C232" s="42"/>
      <c r="D232" s="31">
        <f>SUMIF([1]!facturation[Nom Client],client[[#This Row],[Nom du client]],[1]!facturation[TTC])</f>
        <v>0</v>
      </c>
      <c r="E232" s="31">
        <f>SUMIF([1]!TRESORERIE[Tiers],client[[#This Row],[Nom du client]],[1]!TRESORERIE[Entrée])</f>
        <v>0</v>
      </c>
      <c r="F232" s="31">
        <f>client[[#This Row],[Facturation ]]-client[[#This Row],[Reglement ]]</f>
        <v>0</v>
      </c>
      <c r="G232" s="30"/>
      <c r="H232" s="30"/>
      <c r="I232" s="30"/>
      <c r="J232" s="30"/>
      <c r="K232" s="30"/>
      <c r="L232" s="30"/>
      <c r="M232" s="36"/>
      <c r="N232" s="30"/>
      <c r="O232" s="43"/>
    </row>
    <row r="233" spans="1:15" x14ac:dyDescent="0.25">
      <c r="A233" s="30"/>
      <c r="B233" s="31" t="s">
        <v>385</v>
      </c>
      <c r="C233" s="42"/>
      <c r="D233" s="31">
        <f>SUMIF([1]!facturation[Nom Client],client[[#This Row],[Nom du client]],[1]!facturation[TTC])</f>
        <v>0</v>
      </c>
      <c r="E233" s="31">
        <f>SUMIF([1]!TRESORERIE[Tiers],client[[#This Row],[Nom du client]],[1]!TRESORERIE[Entrée])</f>
        <v>0</v>
      </c>
      <c r="F233" s="31">
        <f>client[[#This Row],[Facturation ]]-client[[#This Row],[Reglement ]]</f>
        <v>0</v>
      </c>
      <c r="G233" s="30"/>
      <c r="H233" s="30"/>
      <c r="I233" s="30"/>
      <c r="J233" s="30"/>
      <c r="K233" s="30"/>
      <c r="L233" s="30"/>
      <c r="M233" s="36"/>
      <c r="N233" s="30"/>
      <c r="O233" s="43"/>
    </row>
    <row r="234" spans="1:15" x14ac:dyDescent="0.25">
      <c r="A234" s="30"/>
      <c r="B234" s="31" t="s">
        <v>386</v>
      </c>
      <c r="C234" s="42"/>
      <c r="D234" s="31">
        <f>SUMIF([1]!facturation[Nom Client],client[[#This Row],[Nom du client]],[1]!facturation[TTC])</f>
        <v>0</v>
      </c>
      <c r="E234" s="31">
        <f>SUMIF([1]!TRESORERIE[Tiers],client[[#This Row],[Nom du client]],[1]!TRESORERIE[Entrée])</f>
        <v>0</v>
      </c>
      <c r="F234" s="31">
        <f>client[[#This Row],[Facturation ]]-client[[#This Row],[Reglement ]]</f>
        <v>0</v>
      </c>
      <c r="G234" s="30"/>
      <c r="H234" s="30"/>
      <c r="I234" s="30"/>
      <c r="J234" s="30"/>
      <c r="K234" s="30"/>
      <c r="L234" s="30"/>
      <c r="M234" s="36"/>
      <c r="N234" s="30"/>
      <c r="O234" s="43"/>
    </row>
    <row r="235" spans="1:15" x14ac:dyDescent="0.25">
      <c r="A235" s="30"/>
      <c r="B235" s="31" t="s">
        <v>387</v>
      </c>
      <c r="C235" s="42"/>
      <c r="D235" s="31">
        <f>SUMIF([1]!facturation[Nom Client],client[[#This Row],[Nom du client]],[1]!facturation[TTC])</f>
        <v>0</v>
      </c>
      <c r="E235" s="31">
        <f>SUMIF([1]!TRESORERIE[Tiers],client[[#This Row],[Nom du client]],[1]!TRESORERIE[Entrée])</f>
        <v>0</v>
      </c>
      <c r="F235" s="31">
        <f>client[[#This Row],[Facturation ]]-client[[#This Row],[Reglement ]]</f>
        <v>0</v>
      </c>
      <c r="G235" s="30"/>
      <c r="H235" s="30"/>
      <c r="I235" s="30"/>
      <c r="J235" s="30"/>
      <c r="K235" s="30"/>
      <c r="L235" s="30"/>
      <c r="M235" s="36"/>
      <c r="N235" s="30"/>
      <c r="O235" s="43"/>
    </row>
    <row r="236" spans="1:15" x14ac:dyDescent="0.25">
      <c r="A236" s="30"/>
      <c r="B236" s="31" t="s">
        <v>388</v>
      </c>
      <c r="C236" s="42"/>
      <c r="D236" s="31">
        <f>SUMIF([1]!facturation[Nom Client],client[[#This Row],[Nom du client]],[1]!facturation[TTC])</f>
        <v>0</v>
      </c>
      <c r="E236" s="31">
        <f>SUMIF([1]!TRESORERIE[Tiers],client[[#This Row],[Nom du client]],[1]!TRESORERIE[Entrée])</f>
        <v>0</v>
      </c>
      <c r="F236" s="31">
        <f>client[[#This Row],[Facturation ]]-client[[#This Row],[Reglement ]]</f>
        <v>0</v>
      </c>
      <c r="G236" s="30"/>
      <c r="H236" s="30"/>
      <c r="I236" s="30"/>
      <c r="J236" s="30"/>
      <c r="K236" s="30"/>
      <c r="L236" s="30"/>
      <c r="M236" s="36"/>
      <c r="N236" s="30"/>
      <c r="O236" s="43"/>
    </row>
    <row r="237" spans="1:15" x14ac:dyDescent="0.25">
      <c r="A237" s="30"/>
      <c r="B237" s="31" t="s">
        <v>389</v>
      </c>
      <c r="C237" s="42"/>
      <c r="D237" s="31">
        <f>SUMIF([1]!facturation[Nom Client],client[[#This Row],[Nom du client]],[1]!facturation[TTC])</f>
        <v>0</v>
      </c>
      <c r="E237" s="31">
        <f>SUMIF([1]!TRESORERIE[Tiers],client[[#This Row],[Nom du client]],[1]!TRESORERIE[Entrée])</f>
        <v>0</v>
      </c>
      <c r="F237" s="31">
        <f>client[[#This Row],[Facturation ]]-client[[#This Row],[Reglement ]]</f>
        <v>0</v>
      </c>
      <c r="G237" s="30"/>
      <c r="H237" s="30"/>
      <c r="I237" s="30"/>
      <c r="J237" s="30"/>
      <c r="K237" s="30"/>
      <c r="L237" s="30"/>
      <c r="M237" s="36"/>
      <c r="N237" s="30"/>
      <c r="O237" s="43"/>
    </row>
    <row r="238" spans="1:15" x14ac:dyDescent="0.25">
      <c r="A238" s="30"/>
      <c r="B238" s="31" t="s">
        <v>390</v>
      </c>
      <c r="C238" s="42"/>
      <c r="D238" s="31">
        <f>SUMIF([1]!facturation[Nom Client],client[[#This Row],[Nom du client]],[1]!facturation[TTC])</f>
        <v>0</v>
      </c>
      <c r="E238" s="31">
        <f>SUMIF([1]!TRESORERIE[Tiers],client[[#This Row],[Nom du client]],[1]!TRESORERIE[Entrée])</f>
        <v>0</v>
      </c>
      <c r="F238" s="31">
        <f>client[[#This Row],[Facturation ]]-client[[#This Row],[Reglement ]]</f>
        <v>0</v>
      </c>
      <c r="G238" s="30"/>
      <c r="H238" s="30"/>
      <c r="I238" s="30"/>
      <c r="J238" s="30"/>
      <c r="K238" s="30"/>
      <c r="L238" s="30"/>
      <c r="M238" s="36"/>
      <c r="N238" s="30"/>
      <c r="O238" s="43"/>
    </row>
    <row r="239" spans="1:15" x14ac:dyDescent="0.25">
      <c r="A239" s="30"/>
      <c r="B239" s="31" t="s">
        <v>391</v>
      </c>
      <c r="C239" s="42"/>
      <c r="D239" s="31">
        <f>SUMIF([1]!facturation[Nom Client],client[[#This Row],[Nom du client]],[1]!facturation[TTC])</f>
        <v>0</v>
      </c>
      <c r="E239" s="31">
        <f>SUMIF([1]!TRESORERIE[Tiers],client[[#This Row],[Nom du client]],[1]!TRESORERIE[Entrée])</f>
        <v>0</v>
      </c>
      <c r="F239" s="31">
        <f>client[[#This Row],[Facturation ]]-client[[#This Row],[Reglement ]]</f>
        <v>0</v>
      </c>
      <c r="G239" s="30"/>
      <c r="H239" s="30"/>
      <c r="I239" s="30"/>
      <c r="J239" s="30"/>
      <c r="K239" s="30"/>
      <c r="L239" s="30"/>
      <c r="M239" s="36"/>
      <c r="N239" s="30"/>
      <c r="O239" s="43"/>
    </row>
    <row r="240" spans="1:15" x14ac:dyDescent="0.25">
      <c r="A240" s="30"/>
      <c r="B240" s="31" t="s">
        <v>392</v>
      </c>
      <c r="C240" s="42"/>
      <c r="D240" s="31">
        <f>SUMIF([1]!facturation[Nom Client],client[[#This Row],[Nom du client]],[1]!facturation[TTC])</f>
        <v>0</v>
      </c>
      <c r="E240" s="31">
        <f>SUMIF([1]!TRESORERIE[Tiers],client[[#This Row],[Nom du client]],[1]!TRESORERIE[Entrée])</f>
        <v>0</v>
      </c>
      <c r="F240" s="31">
        <f>client[[#This Row],[Facturation ]]-client[[#This Row],[Reglement ]]</f>
        <v>0</v>
      </c>
      <c r="G240" s="30"/>
      <c r="H240" s="30"/>
      <c r="I240" s="30"/>
      <c r="J240" s="30"/>
      <c r="K240" s="30"/>
      <c r="L240" s="30"/>
      <c r="M240" s="36"/>
      <c r="N240" s="30"/>
      <c r="O240" s="43"/>
    </row>
    <row r="241" spans="1:15" x14ac:dyDescent="0.25">
      <c r="A241" s="30"/>
      <c r="B241" s="31" t="s">
        <v>393</v>
      </c>
      <c r="C241" s="42"/>
      <c r="D241" s="31">
        <f>SUMIF([1]!facturation[Nom Client],client[[#This Row],[Nom du client]],[1]!facturation[TTC])</f>
        <v>0</v>
      </c>
      <c r="E241" s="31">
        <f>SUMIF([1]!TRESORERIE[Tiers],client[[#This Row],[Nom du client]],[1]!TRESORERIE[Entrée])</f>
        <v>0</v>
      </c>
      <c r="F241" s="31">
        <f>client[[#This Row],[Facturation ]]-client[[#This Row],[Reglement ]]</f>
        <v>0</v>
      </c>
      <c r="G241" s="30"/>
      <c r="H241" s="30"/>
      <c r="I241" s="30"/>
      <c r="J241" s="30"/>
      <c r="K241" s="30"/>
      <c r="L241" s="30"/>
      <c r="M241" s="36"/>
      <c r="N241" s="30"/>
      <c r="O241" s="43"/>
    </row>
    <row r="242" spans="1:15" x14ac:dyDescent="0.25">
      <c r="A242" s="30"/>
      <c r="B242" s="31" t="s">
        <v>394</v>
      </c>
      <c r="C242" s="42"/>
      <c r="D242" s="31">
        <f>SUMIF([1]!facturation[Nom Client],client[[#This Row],[Nom du client]],[1]!facturation[TTC])</f>
        <v>0</v>
      </c>
      <c r="E242" s="31">
        <f>SUMIF([1]!TRESORERIE[Tiers],client[[#This Row],[Nom du client]],[1]!TRESORERIE[Entrée])</f>
        <v>0</v>
      </c>
      <c r="F242" s="31">
        <f>client[[#This Row],[Facturation ]]-client[[#This Row],[Reglement ]]</f>
        <v>0</v>
      </c>
      <c r="G242" s="30"/>
      <c r="H242" s="30"/>
      <c r="I242" s="30"/>
      <c r="J242" s="30"/>
      <c r="K242" s="30"/>
      <c r="L242" s="30"/>
      <c r="M242" s="36"/>
      <c r="N242" s="30"/>
      <c r="O242" s="43"/>
    </row>
    <row r="243" spans="1:15" x14ac:dyDescent="0.25">
      <c r="A243" s="30"/>
      <c r="B243" s="31" t="s">
        <v>395</v>
      </c>
      <c r="C243" s="42"/>
      <c r="D243" s="31">
        <f>SUMIF([1]!facturation[Nom Client],client[[#This Row],[Nom du client]],[1]!facturation[TTC])</f>
        <v>0</v>
      </c>
      <c r="E243" s="31">
        <f>SUMIF([1]!TRESORERIE[Tiers],client[[#This Row],[Nom du client]],[1]!TRESORERIE[Entrée])</f>
        <v>0</v>
      </c>
      <c r="F243" s="31">
        <f>client[[#This Row],[Facturation ]]-client[[#This Row],[Reglement ]]</f>
        <v>0</v>
      </c>
      <c r="G243" s="30"/>
      <c r="H243" s="30"/>
      <c r="I243" s="30"/>
      <c r="J243" s="30"/>
      <c r="K243" s="30"/>
      <c r="L243" s="30"/>
      <c r="M243" s="36"/>
      <c r="N243" s="30"/>
      <c r="O243" s="43"/>
    </row>
    <row r="244" spans="1:15" x14ac:dyDescent="0.25">
      <c r="A244" s="30"/>
      <c r="B244" s="31" t="s">
        <v>396</v>
      </c>
      <c r="C244" s="42"/>
      <c r="D244" s="31">
        <f>SUMIF([1]!facturation[Nom Client],client[[#This Row],[Nom du client]],[1]!facturation[TTC])</f>
        <v>0</v>
      </c>
      <c r="E244" s="31">
        <f>SUMIF([1]!TRESORERIE[Tiers],client[[#This Row],[Nom du client]],[1]!TRESORERIE[Entrée])</f>
        <v>0</v>
      </c>
      <c r="F244" s="31">
        <f>client[[#This Row],[Facturation ]]-client[[#This Row],[Reglement ]]</f>
        <v>0</v>
      </c>
      <c r="G244" s="30"/>
      <c r="H244" s="30"/>
      <c r="I244" s="30"/>
      <c r="J244" s="30"/>
      <c r="K244" s="30"/>
      <c r="L244" s="30"/>
      <c r="M244" s="36"/>
      <c r="N244" s="30"/>
      <c r="O244" s="43"/>
    </row>
    <row r="245" spans="1:15" x14ac:dyDescent="0.25">
      <c r="A245" s="30"/>
      <c r="B245" s="31" t="s">
        <v>397</v>
      </c>
      <c r="C245" s="42"/>
      <c r="D245" s="31">
        <f>SUMIF([1]!facturation[Nom Client],client[[#This Row],[Nom du client]],[1]!facturation[TTC])</f>
        <v>0</v>
      </c>
      <c r="E245" s="31">
        <f>SUMIF([1]!TRESORERIE[Tiers],client[[#This Row],[Nom du client]],[1]!TRESORERIE[Entrée])</f>
        <v>0</v>
      </c>
      <c r="F245" s="31">
        <f>client[[#This Row],[Facturation ]]-client[[#This Row],[Reglement ]]</f>
        <v>0</v>
      </c>
      <c r="G245" s="30"/>
      <c r="H245" s="30"/>
      <c r="I245" s="30"/>
      <c r="J245" s="30"/>
      <c r="K245" s="30"/>
      <c r="L245" s="30"/>
      <c r="M245" s="36"/>
      <c r="N245" s="30"/>
      <c r="O245" s="43"/>
    </row>
    <row r="246" spans="1:15" x14ac:dyDescent="0.25">
      <c r="A246" s="30"/>
      <c r="B246" s="31" t="s">
        <v>398</v>
      </c>
      <c r="C246" s="42"/>
      <c r="D246" s="31">
        <f>SUMIF([1]!facturation[Nom Client],client[[#This Row],[Nom du client]],[1]!facturation[TTC])</f>
        <v>0</v>
      </c>
      <c r="E246" s="31">
        <f>SUMIF([1]!TRESORERIE[Tiers],client[[#This Row],[Nom du client]],[1]!TRESORERIE[Entrée])</f>
        <v>0</v>
      </c>
      <c r="F246" s="31">
        <f>client[[#This Row],[Facturation ]]-client[[#This Row],[Reglement ]]</f>
        <v>0</v>
      </c>
      <c r="G246" s="30"/>
      <c r="H246" s="30"/>
      <c r="I246" s="30"/>
      <c r="J246" s="30"/>
      <c r="K246" s="30"/>
      <c r="L246" s="30"/>
      <c r="M246" s="36"/>
      <c r="N246" s="30"/>
      <c r="O246" s="43"/>
    </row>
    <row r="247" spans="1:15" x14ac:dyDescent="0.25">
      <c r="A247" s="30"/>
      <c r="B247" s="31" t="s">
        <v>399</v>
      </c>
      <c r="C247" s="42"/>
      <c r="D247" s="31">
        <f>SUMIF([1]!facturation[Nom Client],client[[#This Row],[Nom du client]],[1]!facturation[TTC])</f>
        <v>0</v>
      </c>
      <c r="E247" s="31">
        <f>SUMIF([1]!TRESORERIE[Tiers],client[[#This Row],[Nom du client]],[1]!TRESORERIE[Entrée])</f>
        <v>0</v>
      </c>
      <c r="F247" s="31">
        <f>client[[#This Row],[Facturation ]]-client[[#This Row],[Reglement ]]</f>
        <v>0</v>
      </c>
      <c r="G247" s="30"/>
      <c r="H247" s="30"/>
      <c r="I247" s="30"/>
      <c r="J247" s="30"/>
      <c r="K247" s="30"/>
      <c r="L247" s="30"/>
      <c r="M247" s="36"/>
      <c r="N247" s="30"/>
      <c r="O247" s="43"/>
    </row>
    <row r="248" spans="1:15" x14ac:dyDescent="0.25">
      <c r="A248" s="30"/>
      <c r="B248" s="31" t="s">
        <v>400</v>
      </c>
      <c r="C248" s="42"/>
      <c r="D248" s="31">
        <f>SUMIF([1]!facturation[Nom Client],client[[#This Row],[Nom du client]],[1]!facturation[TTC])</f>
        <v>0</v>
      </c>
      <c r="E248" s="31">
        <f>SUMIF([1]!TRESORERIE[Tiers],client[[#This Row],[Nom du client]],[1]!TRESORERIE[Entrée])</f>
        <v>0</v>
      </c>
      <c r="F248" s="31">
        <f>client[[#This Row],[Facturation ]]-client[[#This Row],[Reglement ]]</f>
        <v>0</v>
      </c>
      <c r="G248" s="30"/>
      <c r="H248" s="30"/>
      <c r="I248" s="30"/>
      <c r="J248" s="30"/>
      <c r="K248" s="30"/>
      <c r="L248" s="30"/>
      <c r="M248" s="36"/>
      <c r="N248" s="30"/>
      <c r="O248" s="43"/>
    </row>
    <row r="249" spans="1:15" x14ac:dyDescent="0.25">
      <c r="A249" s="30"/>
      <c r="B249" s="31" t="s">
        <v>401</v>
      </c>
      <c r="C249" s="42"/>
      <c r="D249" s="31">
        <f>SUMIF([1]!facturation[Nom Client],client[[#This Row],[Nom du client]],[1]!facturation[TTC])</f>
        <v>0</v>
      </c>
      <c r="E249" s="31">
        <f>SUMIF([1]!TRESORERIE[Tiers],client[[#This Row],[Nom du client]],[1]!TRESORERIE[Entrée])</f>
        <v>0</v>
      </c>
      <c r="F249" s="31">
        <f>client[[#This Row],[Facturation ]]-client[[#This Row],[Reglement ]]</f>
        <v>0</v>
      </c>
      <c r="G249" s="30"/>
      <c r="H249" s="30"/>
      <c r="I249" s="30"/>
      <c r="J249" s="30"/>
      <c r="K249" s="30"/>
      <c r="L249" s="30"/>
      <c r="M249" s="36"/>
      <c r="N249" s="30"/>
      <c r="O249" s="43"/>
    </row>
    <row r="250" spans="1:15" x14ac:dyDescent="0.25">
      <c r="A250" s="30"/>
      <c r="B250" s="31" t="s">
        <v>402</v>
      </c>
      <c r="C250" s="42"/>
      <c r="D250" s="31">
        <f>SUMIF([1]!facturation[Nom Client],client[[#This Row],[Nom du client]],[1]!facturation[TTC])</f>
        <v>0</v>
      </c>
      <c r="E250" s="31">
        <f>SUMIF([1]!TRESORERIE[Tiers],client[[#This Row],[Nom du client]],[1]!TRESORERIE[Entrée])</f>
        <v>0</v>
      </c>
      <c r="F250" s="31">
        <f>client[[#This Row],[Facturation ]]-client[[#This Row],[Reglement ]]</f>
        <v>0</v>
      </c>
      <c r="G250" s="30"/>
      <c r="H250" s="30"/>
      <c r="I250" s="30"/>
      <c r="J250" s="30"/>
      <c r="K250" s="30"/>
      <c r="L250" s="30"/>
      <c r="M250" s="36"/>
      <c r="N250" s="30"/>
      <c r="O250" s="43"/>
    </row>
    <row r="251" spans="1:15" x14ac:dyDescent="0.25">
      <c r="A251" s="30"/>
      <c r="B251" s="31" t="s">
        <v>403</v>
      </c>
      <c r="C251" s="42"/>
      <c r="D251" s="31">
        <f>SUMIF([1]!facturation[Nom Client],client[[#This Row],[Nom du client]],[1]!facturation[TTC])</f>
        <v>0</v>
      </c>
      <c r="E251" s="31">
        <f>SUMIF([1]!TRESORERIE[Tiers],client[[#This Row],[Nom du client]],[1]!TRESORERIE[Entrée])</f>
        <v>0</v>
      </c>
      <c r="F251" s="31">
        <f>client[[#This Row],[Facturation ]]-client[[#This Row],[Reglement ]]</f>
        <v>0</v>
      </c>
      <c r="G251" s="30"/>
      <c r="H251" s="30"/>
      <c r="I251" s="30"/>
      <c r="J251" s="30"/>
      <c r="K251" s="30"/>
      <c r="L251" s="30"/>
      <c r="M251" s="36"/>
      <c r="N251" s="30"/>
      <c r="O251" s="43"/>
    </row>
    <row r="252" spans="1:15" x14ac:dyDescent="0.25">
      <c r="A252" s="30"/>
      <c r="B252" s="31" t="s">
        <v>404</v>
      </c>
      <c r="C252" s="42"/>
      <c r="D252" s="31">
        <f>SUMIF([1]!facturation[Nom Client],client[[#This Row],[Nom du client]],[1]!facturation[TTC])</f>
        <v>0</v>
      </c>
      <c r="E252" s="31">
        <f>SUMIF([1]!TRESORERIE[Tiers],client[[#This Row],[Nom du client]],[1]!TRESORERIE[Entrée])</f>
        <v>0</v>
      </c>
      <c r="F252" s="31">
        <f>client[[#This Row],[Facturation ]]-client[[#This Row],[Reglement ]]</f>
        <v>0</v>
      </c>
      <c r="G252" s="30"/>
      <c r="H252" s="30"/>
      <c r="I252" s="30"/>
      <c r="J252" s="30"/>
      <c r="K252" s="30"/>
      <c r="L252" s="30"/>
      <c r="M252" s="36"/>
      <c r="N252" s="30"/>
      <c r="O252" s="43"/>
    </row>
    <row r="253" spans="1:15" x14ac:dyDescent="0.25">
      <c r="A253" s="30"/>
      <c r="B253" s="31" t="s">
        <v>405</v>
      </c>
      <c r="C253" s="42"/>
      <c r="D253" s="31">
        <f>SUMIF([1]!facturation[Nom Client],client[[#This Row],[Nom du client]],[1]!facturation[TTC])</f>
        <v>0</v>
      </c>
      <c r="E253" s="31">
        <f>SUMIF([1]!TRESORERIE[Tiers],client[[#This Row],[Nom du client]],[1]!TRESORERIE[Entrée])</f>
        <v>0</v>
      </c>
      <c r="F253" s="31">
        <f>client[[#This Row],[Facturation ]]-client[[#This Row],[Reglement ]]</f>
        <v>0</v>
      </c>
      <c r="G253" s="30"/>
      <c r="H253" s="30"/>
      <c r="I253" s="30"/>
      <c r="J253" s="30"/>
      <c r="K253" s="30"/>
      <c r="L253" s="30"/>
      <c r="M253" s="36"/>
      <c r="N253" s="30"/>
      <c r="O253" s="43"/>
    </row>
    <row r="254" spans="1:15" x14ac:dyDescent="0.25">
      <c r="A254" s="30"/>
      <c r="B254" s="31" t="s">
        <v>406</v>
      </c>
      <c r="C254" s="42"/>
      <c r="D254" s="31">
        <f>SUMIF([1]!facturation[Nom Client],client[[#This Row],[Nom du client]],[1]!facturation[TTC])</f>
        <v>0</v>
      </c>
      <c r="E254" s="31">
        <f>SUMIF([1]!TRESORERIE[Tiers],client[[#This Row],[Nom du client]],[1]!TRESORERIE[Entrée])</f>
        <v>0</v>
      </c>
      <c r="F254" s="31">
        <f>client[[#This Row],[Facturation ]]-client[[#This Row],[Reglement ]]</f>
        <v>0</v>
      </c>
      <c r="G254" s="30"/>
      <c r="H254" s="30"/>
      <c r="I254" s="30"/>
      <c r="J254" s="30"/>
      <c r="K254" s="30"/>
      <c r="L254" s="30"/>
      <c r="M254" s="36"/>
      <c r="N254" s="30"/>
      <c r="O254" s="43"/>
    </row>
    <row r="255" spans="1:15" x14ac:dyDescent="0.25">
      <c r="A255" s="30"/>
      <c r="B255" s="31" t="s">
        <v>407</v>
      </c>
      <c r="C255" s="42"/>
      <c r="D255" s="31">
        <f>SUMIF([1]!facturation[Nom Client],client[[#This Row],[Nom du client]],[1]!facturation[TTC])</f>
        <v>0</v>
      </c>
      <c r="E255" s="31">
        <f>SUMIF([1]!TRESORERIE[Tiers],client[[#This Row],[Nom du client]],[1]!TRESORERIE[Entrée])</f>
        <v>0</v>
      </c>
      <c r="F255" s="31">
        <f>client[[#This Row],[Facturation ]]-client[[#This Row],[Reglement ]]</f>
        <v>0</v>
      </c>
      <c r="G255" s="30"/>
      <c r="H255" s="30"/>
      <c r="I255" s="30"/>
      <c r="J255" s="30"/>
      <c r="K255" s="30"/>
      <c r="L255" s="30"/>
      <c r="M255" s="36"/>
      <c r="N255" s="30"/>
      <c r="O255" s="43"/>
    </row>
    <row r="256" spans="1:15" x14ac:dyDescent="0.25">
      <c r="A256" s="30"/>
      <c r="B256" s="31" t="s">
        <v>408</v>
      </c>
      <c r="C256" s="42"/>
      <c r="D256" s="31">
        <f>SUMIF([1]!facturation[Nom Client],client[[#This Row],[Nom du client]],[1]!facturation[TTC])</f>
        <v>0</v>
      </c>
      <c r="E256" s="31">
        <f>SUMIF([1]!TRESORERIE[Tiers],client[[#This Row],[Nom du client]],[1]!TRESORERIE[Entrée])</f>
        <v>0</v>
      </c>
      <c r="F256" s="31">
        <f>client[[#This Row],[Facturation ]]-client[[#This Row],[Reglement ]]</f>
        <v>0</v>
      </c>
      <c r="G256" s="30"/>
      <c r="H256" s="30"/>
      <c r="I256" s="30"/>
      <c r="J256" s="30"/>
      <c r="K256" s="30"/>
      <c r="L256" s="30"/>
      <c r="M256" s="36"/>
      <c r="N256" s="30"/>
      <c r="O256" s="43"/>
    </row>
    <row r="257" spans="1:15" x14ac:dyDescent="0.25">
      <c r="A257" s="30"/>
      <c r="B257" s="31" t="s">
        <v>409</v>
      </c>
      <c r="C257" s="42"/>
      <c r="D257" s="31">
        <f>SUMIF([1]!facturation[Nom Client],client[[#This Row],[Nom du client]],[1]!facturation[TTC])</f>
        <v>0</v>
      </c>
      <c r="E257" s="31">
        <f>SUMIF([1]!TRESORERIE[Tiers],client[[#This Row],[Nom du client]],[1]!TRESORERIE[Entrée])</f>
        <v>0</v>
      </c>
      <c r="F257" s="31">
        <f>client[[#This Row],[Facturation ]]-client[[#This Row],[Reglement ]]</f>
        <v>0</v>
      </c>
      <c r="G257" s="30"/>
      <c r="H257" s="30"/>
      <c r="I257" s="30"/>
      <c r="J257" s="30"/>
      <c r="K257" s="30"/>
      <c r="L257" s="30"/>
      <c r="M257" s="36"/>
      <c r="N257" s="30"/>
      <c r="O257" s="43"/>
    </row>
    <row r="258" spans="1:15" x14ac:dyDescent="0.25">
      <c r="A258" s="30"/>
      <c r="B258" s="31" t="s">
        <v>410</v>
      </c>
      <c r="C258" s="42"/>
      <c r="D258" s="31">
        <f>SUMIF([1]!facturation[Nom Client],client[[#This Row],[Nom du client]],[1]!facturation[TTC])</f>
        <v>0</v>
      </c>
      <c r="E258" s="31">
        <f>SUMIF([1]!TRESORERIE[Tiers],client[[#This Row],[Nom du client]],[1]!TRESORERIE[Entrée])</f>
        <v>0</v>
      </c>
      <c r="F258" s="31">
        <f>client[[#This Row],[Facturation ]]-client[[#This Row],[Reglement ]]</f>
        <v>0</v>
      </c>
      <c r="G258" s="30"/>
      <c r="H258" s="30"/>
      <c r="I258" s="30"/>
      <c r="J258" s="30"/>
      <c r="K258" s="30"/>
      <c r="L258" s="30"/>
      <c r="M258" s="36"/>
      <c r="N258" s="30"/>
      <c r="O258" s="43"/>
    </row>
    <row r="259" spans="1:15" x14ac:dyDescent="0.25">
      <c r="A259" s="30"/>
      <c r="B259" s="31" t="s">
        <v>411</v>
      </c>
      <c r="C259" s="42"/>
      <c r="D259" s="31">
        <f>SUMIF([1]!facturation[Nom Client],client[[#This Row],[Nom du client]],[1]!facturation[TTC])</f>
        <v>0</v>
      </c>
      <c r="E259" s="31">
        <f>SUMIF([1]!TRESORERIE[Tiers],client[[#This Row],[Nom du client]],[1]!TRESORERIE[Entrée])</f>
        <v>0</v>
      </c>
      <c r="F259" s="31">
        <f>client[[#This Row],[Facturation ]]-client[[#This Row],[Reglement ]]</f>
        <v>0</v>
      </c>
      <c r="G259" s="30"/>
      <c r="H259" s="30"/>
      <c r="I259" s="30"/>
      <c r="J259" s="30"/>
      <c r="K259" s="30"/>
      <c r="L259" s="30"/>
      <c r="M259" s="36"/>
      <c r="N259" s="30"/>
      <c r="O259" s="43"/>
    </row>
    <row r="260" spans="1:15" x14ac:dyDescent="0.25">
      <c r="A260" s="30"/>
      <c r="B260" s="31" t="s">
        <v>412</v>
      </c>
      <c r="C260" s="42"/>
      <c r="D260" s="31">
        <f>SUMIF([1]!facturation[Nom Client],client[[#This Row],[Nom du client]],[1]!facturation[TTC])</f>
        <v>0</v>
      </c>
      <c r="E260" s="31">
        <f>SUMIF([1]!TRESORERIE[Tiers],client[[#This Row],[Nom du client]],[1]!TRESORERIE[Entrée])</f>
        <v>0</v>
      </c>
      <c r="F260" s="31">
        <f>client[[#This Row],[Facturation ]]-client[[#This Row],[Reglement ]]</f>
        <v>0</v>
      </c>
      <c r="G260" s="30"/>
      <c r="H260" s="30"/>
      <c r="I260" s="30"/>
      <c r="J260" s="30"/>
      <c r="K260" s="30"/>
      <c r="L260" s="30"/>
      <c r="M260" s="36"/>
      <c r="N260" s="30"/>
      <c r="O260" s="43"/>
    </row>
    <row r="261" spans="1:15" x14ac:dyDescent="0.25">
      <c r="A261" s="30"/>
      <c r="B261" s="31" t="s">
        <v>413</v>
      </c>
      <c r="C261" s="42"/>
      <c r="D261" s="31">
        <f>SUMIF([1]!facturation[Nom Client],client[[#This Row],[Nom du client]],[1]!facturation[TTC])</f>
        <v>0</v>
      </c>
      <c r="E261" s="31">
        <f>SUMIF([1]!TRESORERIE[Tiers],client[[#This Row],[Nom du client]],[1]!TRESORERIE[Entrée])</f>
        <v>0</v>
      </c>
      <c r="F261" s="31">
        <f>client[[#This Row],[Facturation ]]-client[[#This Row],[Reglement ]]</f>
        <v>0</v>
      </c>
      <c r="G261" s="30"/>
      <c r="H261" s="30"/>
      <c r="I261" s="30"/>
      <c r="J261" s="30"/>
      <c r="K261" s="30"/>
      <c r="L261" s="30"/>
      <c r="M261" s="36"/>
      <c r="N261" s="30"/>
      <c r="O261" s="43"/>
    </row>
    <row r="262" spans="1:15" x14ac:dyDescent="0.25">
      <c r="A262" s="30"/>
      <c r="B262" s="31" t="s">
        <v>414</v>
      </c>
      <c r="C262" s="42"/>
      <c r="D262" s="31">
        <f>SUMIF([1]!facturation[Nom Client],client[[#This Row],[Nom du client]],[1]!facturation[TTC])</f>
        <v>0</v>
      </c>
      <c r="E262" s="31">
        <f>SUMIF([1]!TRESORERIE[Tiers],client[[#This Row],[Nom du client]],[1]!TRESORERIE[Entrée])</f>
        <v>0</v>
      </c>
      <c r="F262" s="31">
        <f>client[[#This Row],[Facturation ]]-client[[#This Row],[Reglement ]]</f>
        <v>0</v>
      </c>
      <c r="G262" s="30"/>
      <c r="H262" s="30"/>
      <c r="I262" s="30"/>
      <c r="J262" s="30"/>
      <c r="K262" s="30"/>
      <c r="L262" s="30"/>
      <c r="M262" s="36"/>
      <c r="N262" s="30"/>
      <c r="O262" s="43"/>
    </row>
    <row r="263" spans="1:15" x14ac:dyDescent="0.25">
      <c r="A263" s="30"/>
      <c r="B263" s="31" t="s">
        <v>415</v>
      </c>
      <c r="C263" s="42"/>
      <c r="D263" s="31">
        <f>SUMIF([1]!facturation[Nom Client],client[[#This Row],[Nom du client]],[1]!facturation[TTC])</f>
        <v>0</v>
      </c>
      <c r="E263" s="31">
        <f>SUMIF([1]!TRESORERIE[Tiers],client[[#This Row],[Nom du client]],[1]!TRESORERIE[Entrée])</f>
        <v>0</v>
      </c>
      <c r="F263" s="31">
        <f>client[[#This Row],[Facturation ]]-client[[#This Row],[Reglement ]]</f>
        <v>0</v>
      </c>
      <c r="G263" s="30"/>
      <c r="H263" s="30"/>
      <c r="I263" s="30"/>
      <c r="J263" s="30"/>
      <c r="K263" s="30"/>
      <c r="L263" s="30"/>
      <c r="M263" s="36"/>
      <c r="N263" s="30"/>
      <c r="O263" s="43"/>
    </row>
    <row r="264" spans="1:15" x14ac:dyDescent="0.25">
      <c r="A264" s="30"/>
      <c r="B264" s="31" t="s">
        <v>416</v>
      </c>
      <c r="C264" s="42"/>
      <c r="D264" s="31">
        <f>SUMIF([1]!facturation[Nom Client],client[[#This Row],[Nom du client]],[1]!facturation[TTC])</f>
        <v>0</v>
      </c>
      <c r="E264" s="31">
        <f>SUMIF([1]!TRESORERIE[Tiers],client[[#This Row],[Nom du client]],[1]!TRESORERIE[Entrée])</f>
        <v>0</v>
      </c>
      <c r="F264" s="31">
        <f>client[[#This Row],[Facturation ]]-client[[#This Row],[Reglement ]]</f>
        <v>0</v>
      </c>
      <c r="G264" s="30"/>
      <c r="H264" s="30"/>
      <c r="I264" s="30"/>
      <c r="J264" s="30"/>
      <c r="K264" s="30"/>
      <c r="L264" s="30"/>
      <c r="M264" s="36"/>
      <c r="N264" s="30"/>
      <c r="O264" s="43"/>
    </row>
    <row r="265" spans="1:15" x14ac:dyDescent="0.25">
      <c r="A265" s="30"/>
      <c r="B265" s="31" t="s">
        <v>417</v>
      </c>
      <c r="C265" s="42"/>
      <c r="D265" s="31">
        <f>SUMIF([1]!facturation[Nom Client],client[[#This Row],[Nom du client]],[1]!facturation[TTC])</f>
        <v>0</v>
      </c>
      <c r="E265" s="31">
        <f>SUMIF([1]!TRESORERIE[Tiers],client[[#This Row],[Nom du client]],[1]!TRESORERIE[Entrée])</f>
        <v>0</v>
      </c>
      <c r="F265" s="31">
        <f>client[[#This Row],[Facturation ]]-client[[#This Row],[Reglement ]]</f>
        <v>0</v>
      </c>
      <c r="G265" s="30"/>
      <c r="H265" s="30"/>
      <c r="I265" s="30"/>
      <c r="J265" s="30"/>
      <c r="K265" s="30"/>
      <c r="L265" s="30"/>
      <c r="M265" s="36"/>
      <c r="N265" s="30"/>
      <c r="O265" s="43"/>
    </row>
    <row r="266" spans="1:15" x14ac:dyDescent="0.25">
      <c r="A266" s="30"/>
      <c r="B266" s="31" t="s">
        <v>418</v>
      </c>
      <c r="C266" s="42"/>
      <c r="D266" s="31">
        <f>SUMIF([1]!facturation[Nom Client],client[[#This Row],[Nom du client]],[1]!facturation[TTC])</f>
        <v>0</v>
      </c>
      <c r="E266" s="31">
        <f>SUMIF([1]!TRESORERIE[Tiers],client[[#This Row],[Nom du client]],[1]!TRESORERIE[Entrée])</f>
        <v>0</v>
      </c>
      <c r="F266" s="31">
        <f>client[[#This Row],[Facturation ]]-client[[#This Row],[Reglement ]]</f>
        <v>0</v>
      </c>
      <c r="G266" s="30"/>
      <c r="H266" s="30"/>
      <c r="I266" s="30"/>
      <c r="J266" s="30"/>
      <c r="K266" s="30"/>
      <c r="L266" s="30"/>
      <c r="M266" s="36"/>
      <c r="N266" s="30"/>
      <c r="O266" s="43"/>
    </row>
    <row r="267" spans="1:15" x14ac:dyDescent="0.25">
      <c r="A267" s="30"/>
      <c r="B267" s="31" t="s">
        <v>419</v>
      </c>
      <c r="C267" s="42"/>
      <c r="D267" s="31">
        <f>SUMIF([1]!facturation[Nom Client],client[[#This Row],[Nom du client]],[1]!facturation[TTC])</f>
        <v>0</v>
      </c>
      <c r="E267" s="31">
        <f>SUMIF([1]!TRESORERIE[Tiers],client[[#This Row],[Nom du client]],[1]!TRESORERIE[Entrée])</f>
        <v>0</v>
      </c>
      <c r="F267" s="31">
        <f>client[[#This Row],[Facturation ]]-client[[#This Row],[Reglement ]]</f>
        <v>0</v>
      </c>
      <c r="G267" s="30"/>
      <c r="H267" s="30"/>
      <c r="I267" s="30"/>
      <c r="J267" s="30"/>
      <c r="K267" s="30"/>
      <c r="L267" s="30"/>
      <c r="M267" s="36"/>
      <c r="N267" s="30"/>
      <c r="O267" s="43"/>
    </row>
    <row r="268" spans="1:15" x14ac:dyDescent="0.25">
      <c r="A268" s="30"/>
      <c r="B268" s="31" t="s">
        <v>420</v>
      </c>
      <c r="C268" s="42"/>
      <c r="D268" s="31">
        <f>SUMIF([1]!facturation[Nom Client],client[[#This Row],[Nom du client]],[1]!facturation[TTC])</f>
        <v>0</v>
      </c>
      <c r="E268" s="31">
        <f>SUMIF([1]!TRESORERIE[Tiers],client[[#This Row],[Nom du client]],[1]!TRESORERIE[Entrée])</f>
        <v>0</v>
      </c>
      <c r="F268" s="31">
        <f>client[[#This Row],[Facturation ]]-client[[#This Row],[Reglement ]]</f>
        <v>0</v>
      </c>
      <c r="G268" s="30"/>
      <c r="H268" s="30"/>
      <c r="I268" s="30"/>
      <c r="J268" s="30"/>
      <c r="K268" s="30"/>
      <c r="L268" s="30"/>
      <c r="M268" s="36"/>
      <c r="N268" s="30"/>
      <c r="O268" s="43"/>
    </row>
    <row r="269" spans="1:15" x14ac:dyDescent="0.25">
      <c r="A269" s="30"/>
      <c r="B269" s="31" t="s">
        <v>421</v>
      </c>
      <c r="C269" s="42"/>
      <c r="D269" s="31">
        <f>SUMIF([1]!facturation[Nom Client],client[[#This Row],[Nom du client]],[1]!facturation[TTC])</f>
        <v>0</v>
      </c>
      <c r="E269" s="31">
        <f>SUMIF([1]!TRESORERIE[Tiers],client[[#This Row],[Nom du client]],[1]!TRESORERIE[Entrée])</f>
        <v>0</v>
      </c>
      <c r="F269" s="31">
        <f>client[[#This Row],[Facturation ]]-client[[#This Row],[Reglement ]]</f>
        <v>0</v>
      </c>
      <c r="G269" s="30"/>
      <c r="H269" s="30"/>
      <c r="I269" s="30"/>
      <c r="J269" s="30"/>
      <c r="K269" s="30"/>
      <c r="L269" s="30"/>
      <c r="M269" s="36"/>
      <c r="N269" s="30"/>
      <c r="O269" s="43"/>
    </row>
    <row r="270" spans="1:15" x14ac:dyDescent="0.25">
      <c r="A270" s="30"/>
      <c r="B270" s="31" t="s">
        <v>422</v>
      </c>
      <c r="C270" s="42"/>
      <c r="D270" s="31">
        <f>SUMIF([1]!facturation[Nom Client],client[[#This Row],[Nom du client]],[1]!facturation[TTC])</f>
        <v>0</v>
      </c>
      <c r="E270" s="31">
        <f>SUMIF([1]!TRESORERIE[Tiers],client[[#This Row],[Nom du client]],[1]!TRESORERIE[Entrée])</f>
        <v>0</v>
      </c>
      <c r="F270" s="31">
        <f>client[[#This Row],[Facturation ]]-client[[#This Row],[Reglement ]]</f>
        <v>0</v>
      </c>
      <c r="G270" s="30"/>
      <c r="H270" s="30"/>
      <c r="I270" s="30"/>
      <c r="J270" s="30"/>
      <c r="K270" s="30"/>
      <c r="L270" s="30"/>
      <c r="M270" s="36"/>
      <c r="N270" s="30"/>
      <c r="O270" s="43"/>
    </row>
    <row r="271" spans="1:15" x14ac:dyDescent="0.25">
      <c r="A271" s="30"/>
      <c r="B271" s="31" t="s">
        <v>423</v>
      </c>
      <c r="C271" s="42"/>
      <c r="D271" s="31">
        <f>SUMIF([1]!facturation[Nom Client],client[[#This Row],[Nom du client]],[1]!facturation[TTC])</f>
        <v>0</v>
      </c>
      <c r="E271" s="31">
        <f>SUMIF([1]!TRESORERIE[Tiers],client[[#This Row],[Nom du client]],[1]!TRESORERIE[Entrée])</f>
        <v>0</v>
      </c>
      <c r="F271" s="31">
        <f>client[[#This Row],[Facturation ]]-client[[#This Row],[Reglement ]]</f>
        <v>0</v>
      </c>
      <c r="G271" s="30"/>
      <c r="H271" s="30"/>
      <c r="I271" s="30"/>
      <c r="J271" s="30"/>
      <c r="K271" s="30"/>
      <c r="L271" s="30"/>
      <c r="M271" s="36"/>
      <c r="N271" s="30"/>
      <c r="O271" s="43"/>
    </row>
    <row r="272" spans="1:15" x14ac:dyDescent="0.25">
      <c r="A272" s="30"/>
      <c r="B272" s="31" t="s">
        <v>424</v>
      </c>
      <c r="C272" s="42"/>
      <c r="D272" s="31">
        <f>SUMIF([1]!facturation[Nom Client],client[[#This Row],[Nom du client]],[1]!facturation[TTC])</f>
        <v>0</v>
      </c>
      <c r="E272" s="31">
        <f>SUMIF([1]!TRESORERIE[Tiers],client[[#This Row],[Nom du client]],[1]!TRESORERIE[Entrée])</f>
        <v>0</v>
      </c>
      <c r="F272" s="31">
        <f>client[[#This Row],[Facturation ]]-client[[#This Row],[Reglement ]]</f>
        <v>0</v>
      </c>
      <c r="G272" s="30"/>
      <c r="H272" s="30"/>
      <c r="I272" s="30"/>
      <c r="J272" s="30"/>
      <c r="K272" s="30"/>
      <c r="L272" s="30"/>
      <c r="M272" s="36"/>
      <c r="N272" s="30"/>
      <c r="O272" s="43"/>
    </row>
    <row r="273" spans="1:15" x14ac:dyDescent="0.25">
      <c r="A273" s="30"/>
      <c r="B273" s="31" t="s">
        <v>425</v>
      </c>
      <c r="C273" s="42"/>
      <c r="D273" s="31">
        <f>SUMIF([1]!facturation[Nom Client],client[[#This Row],[Nom du client]],[1]!facturation[TTC])</f>
        <v>0</v>
      </c>
      <c r="E273" s="31">
        <f>SUMIF([1]!TRESORERIE[Tiers],client[[#This Row],[Nom du client]],[1]!TRESORERIE[Entrée])</f>
        <v>0</v>
      </c>
      <c r="F273" s="31">
        <f>client[[#This Row],[Facturation ]]-client[[#This Row],[Reglement ]]</f>
        <v>0</v>
      </c>
      <c r="G273" s="30"/>
      <c r="H273" s="30"/>
      <c r="I273" s="30"/>
      <c r="J273" s="30"/>
      <c r="K273" s="30"/>
      <c r="L273" s="30"/>
      <c r="M273" s="36"/>
      <c r="N273" s="30"/>
      <c r="O273" s="43"/>
    </row>
    <row r="274" spans="1:15" x14ac:dyDescent="0.25">
      <c r="A274" s="30"/>
      <c r="B274" s="31" t="s">
        <v>426</v>
      </c>
      <c r="C274" s="42"/>
      <c r="D274" s="31">
        <f>SUMIF([1]!facturation[Nom Client],client[[#This Row],[Nom du client]],[1]!facturation[TTC])</f>
        <v>0</v>
      </c>
      <c r="E274" s="31">
        <f>SUMIF([1]!TRESORERIE[Tiers],client[[#This Row],[Nom du client]],[1]!TRESORERIE[Entrée])</f>
        <v>0</v>
      </c>
      <c r="F274" s="31">
        <f>client[[#This Row],[Facturation ]]-client[[#This Row],[Reglement ]]</f>
        <v>0</v>
      </c>
      <c r="G274" s="30"/>
      <c r="H274" s="30"/>
      <c r="I274" s="30"/>
      <c r="J274" s="30"/>
      <c r="K274" s="30"/>
      <c r="L274" s="30"/>
      <c r="M274" s="36"/>
      <c r="N274" s="30"/>
      <c r="O274" s="43"/>
    </row>
    <row r="275" spans="1:15" x14ac:dyDescent="0.25">
      <c r="A275" s="30"/>
      <c r="B275" s="31" t="s">
        <v>427</v>
      </c>
      <c r="C275" s="42"/>
      <c r="D275" s="31">
        <f>SUMIF([1]!facturation[Nom Client],client[[#This Row],[Nom du client]],[1]!facturation[TTC])</f>
        <v>0</v>
      </c>
      <c r="E275" s="31">
        <f>SUMIF([1]!TRESORERIE[Tiers],client[[#This Row],[Nom du client]],[1]!TRESORERIE[Entrée])</f>
        <v>0</v>
      </c>
      <c r="F275" s="31">
        <f>client[[#This Row],[Facturation ]]-client[[#This Row],[Reglement ]]</f>
        <v>0</v>
      </c>
      <c r="G275" s="30"/>
      <c r="H275" s="30"/>
      <c r="I275" s="30"/>
      <c r="J275" s="30"/>
      <c r="K275" s="30"/>
      <c r="L275" s="30"/>
      <c r="M275" s="36"/>
      <c r="N275" s="30"/>
      <c r="O275" s="43"/>
    </row>
    <row r="276" spans="1:15" x14ac:dyDescent="0.25">
      <c r="A276" s="30"/>
      <c r="B276" s="31" t="s">
        <v>428</v>
      </c>
      <c r="C276" s="42"/>
      <c r="D276" s="31">
        <f>SUMIF([1]!facturation[Nom Client],client[[#This Row],[Nom du client]],[1]!facturation[TTC])</f>
        <v>0</v>
      </c>
      <c r="E276" s="31">
        <f>SUMIF([1]!TRESORERIE[Tiers],client[[#This Row],[Nom du client]],[1]!TRESORERIE[Entrée])</f>
        <v>0</v>
      </c>
      <c r="F276" s="31">
        <f>client[[#This Row],[Facturation ]]-client[[#This Row],[Reglement ]]</f>
        <v>0</v>
      </c>
      <c r="G276" s="30"/>
      <c r="H276" s="30"/>
      <c r="I276" s="30"/>
      <c r="J276" s="30"/>
      <c r="K276" s="30"/>
      <c r="L276" s="30"/>
      <c r="M276" s="36"/>
      <c r="N276" s="30"/>
      <c r="O276" s="43"/>
    </row>
    <row r="277" spans="1:15" x14ac:dyDescent="0.25">
      <c r="A277" s="30"/>
      <c r="B277" s="31" t="s">
        <v>429</v>
      </c>
      <c r="C277" s="42"/>
      <c r="D277" s="31">
        <f>SUMIF([1]!facturation[Nom Client],client[[#This Row],[Nom du client]],[1]!facturation[TTC])</f>
        <v>0</v>
      </c>
      <c r="E277" s="31">
        <f>SUMIF([1]!TRESORERIE[Tiers],client[[#This Row],[Nom du client]],[1]!TRESORERIE[Entrée])</f>
        <v>0</v>
      </c>
      <c r="F277" s="31">
        <f>client[[#This Row],[Facturation ]]-client[[#This Row],[Reglement ]]</f>
        <v>0</v>
      </c>
      <c r="G277" s="30"/>
      <c r="H277" s="30"/>
      <c r="I277" s="30"/>
      <c r="J277" s="30"/>
      <c r="K277" s="30"/>
      <c r="L277" s="30"/>
      <c r="M277" s="36"/>
      <c r="N277" s="30"/>
      <c r="O277" s="43"/>
    </row>
    <row r="278" spans="1:15" x14ac:dyDescent="0.25">
      <c r="A278" s="30"/>
      <c r="B278" s="31" t="s">
        <v>430</v>
      </c>
      <c r="C278" s="42"/>
      <c r="D278" s="31">
        <f>SUMIF([1]!facturation[Nom Client],client[[#This Row],[Nom du client]],[1]!facturation[TTC])</f>
        <v>0</v>
      </c>
      <c r="E278" s="31">
        <f>SUMIF([1]!TRESORERIE[Tiers],client[[#This Row],[Nom du client]],[1]!TRESORERIE[Entrée])</f>
        <v>0</v>
      </c>
      <c r="F278" s="31">
        <f>client[[#This Row],[Facturation ]]-client[[#This Row],[Reglement ]]</f>
        <v>0</v>
      </c>
      <c r="G278" s="30"/>
      <c r="H278" s="30"/>
      <c r="I278" s="30"/>
      <c r="J278" s="30"/>
      <c r="K278" s="30"/>
      <c r="L278" s="30"/>
      <c r="M278" s="36"/>
      <c r="N278" s="30"/>
      <c r="O278" s="43"/>
    </row>
    <row r="279" spans="1:15" x14ac:dyDescent="0.25">
      <c r="A279" s="30"/>
      <c r="B279" s="31" t="s">
        <v>431</v>
      </c>
      <c r="C279" s="42"/>
      <c r="D279" s="31">
        <f>SUMIF([1]!facturation[Nom Client],client[[#This Row],[Nom du client]],[1]!facturation[TTC])</f>
        <v>0</v>
      </c>
      <c r="E279" s="31">
        <f>SUMIF([1]!TRESORERIE[Tiers],client[[#This Row],[Nom du client]],[1]!TRESORERIE[Entrée])</f>
        <v>0</v>
      </c>
      <c r="F279" s="31">
        <f>client[[#This Row],[Facturation ]]-client[[#This Row],[Reglement ]]</f>
        <v>0</v>
      </c>
      <c r="G279" s="30"/>
      <c r="H279" s="30"/>
      <c r="I279" s="30"/>
      <c r="J279" s="30"/>
      <c r="K279" s="30"/>
      <c r="L279" s="30"/>
      <c r="M279" s="36"/>
      <c r="N279" s="30"/>
      <c r="O279" s="43"/>
    </row>
    <row r="280" spans="1:15" x14ac:dyDescent="0.25">
      <c r="A280" s="30"/>
      <c r="B280" s="31" t="s">
        <v>432</v>
      </c>
      <c r="C280" s="42"/>
      <c r="D280" s="31">
        <f>SUMIF([1]!facturation[Nom Client],client[[#This Row],[Nom du client]],[1]!facturation[TTC])</f>
        <v>0</v>
      </c>
      <c r="E280" s="31">
        <f>SUMIF([1]!TRESORERIE[Tiers],client[[#This Row],[Nom du client]],[1]!TRESORERIE[Entrée])</f>
        <v>0</v>
      </c>
      <c r="F280" s="31">
        <f>client[[#This Row],[Facturation ]]-client[[#This Row],[Reglement ]]</f>
        <v>0</v>
      </c>
      <c r="G280" s="30"/>
      <c r="H280" s="30"/>
      <c r="I280" s="30"/>
      <c r="J280" s="30"/>
      <c r="K280" s="30"/>
      <c r="L280" s="30"/>
      <c r="M280" s="36"/>
      <c r="N280" s="30"/>
      <c r="O280" s="43"/>
    </row>
    <row r="281" spans="1:15" x14ac:dyDescent="0.25">
      <c r="A281" s="30"/>
      <c r="B281" s="31" t="s">
        <v>433</v>
      </c>
      <c r="C281" s="42"/>
      <c r="D281" s="31">
        <f>SUMIF([1]!facturation[Nom Client],client[[#This Row],[Nom du client]],[1]!facturation[TTC])</f>
        <v>0</v>
      </c>
      <c r="E281" s="31">
        <f>SUMIF([1]!TRESORERIE[Tiers],client[[#This Row],[Nom du client]],[1]!TRESORERIE[Entrée])</f>
        <v>0</v>
      </c>
      <c r="F281" s="31">
        <f>client[[#This Row],[Facturation ]]-client[[#This Row],[Reglement ]]</f>
        <v>0</v>
      </c>
      <c r="G281" s="30"/>
      <c r="H281" s="30"/>
      <c r="I281" s="30"/>
      <c r="J281" s="30"/>
      <c r="K281" s="30"/>
      <c r="L281" s="30"/>
      <c r="M281" s="36"/>
      <c r="N281" s="30"/>
      <c r="O281" s="43"/>
    </row>
    <row r="282" spans="1:15" x14ac:dyDescent="0.25">
      <c r="A282" s="30"/>
      <c r="B282" s="31" t="s">
        <v>434</v>
      </c>
      <c r="C282" s="42"/>
      <c r="D282" s="31">
        <f>SUMIF([1]!facturation[Nom Client],client[[#This Row],[Nom du client]],[1]!facturation[TTC])</f>
        <v>0</v>
      </c>
      <c r="E282" s="31">
        <f>SUMIF([1]!TRESORERIE[Tiers],client[[#This Row],[Nom du client]],[1]!TRESORERIE[Entrée])</f>
        <v>0</v>
      </c>
      <c r="F282" s="31">
        <f>client[[#This Row],[Facturation ]]-client[[#This Row],[Reglement ]]</f>
        <v>0</v>
      </c>
      <c r="G282" s="30"/>
      <c r="H282" s="30"/>
      <c r="I282" s="30"/>
      <c r="J282" s="30"/>
      <c r="K282" s="30"/>
      <c r="L282" s="30"/>
      <c r="M282" s="36"/>
      <c r="N282" s="30"/>
      <c r="O282" s="43"/>
    </row>
    <row r="283" spans="1:15" x14ac:dyDescent="0.25">
      <c r="A283" s="30"/>
      <c r="B283" s="31" t="s">
        <v>435</v>
      </c>
      <c r="C283" s="42"/>
      <c r="D283" s="31">
        <f>SUMIF([1]!facturation[Nom Client],client[[#This Row],[Nom du client]],[1]!facturation[TTC])</f>
        <v>0</v>
      </c>
      <c r="E283" s="31">
        <f>SUMIF([1]!TRESORERIE[Tiers],client[[#This Row],[Nom du client]],[1]!TRESORERIE[Entrée])</f>
        <v>0</v>
      </c>
      <c r="F283" s="31">
        <f>client[[#This Row],[Facturation ]]-client[[#This Row],[Reglement ]]</f>
        <v>0</v>
      </c>
      <c r="G283" s="30"/>
      <c r="H283" s="30"/>
      <c r="I283" s="30"/>
      <c r="J283" s="30"/>
      <c r="K283" s="30"/>
      <c r="L283" s="30"/>
      <c r="M283" s="36"/>
      <c r="N283" s="30"/>
      <c r="O283" s="43"/>
    </row>
    <row r="284" spans="1:15" x14ac:dyDescent="0.25">
      <c r="A284" s="30"/>
      <c r="B284" s="31" t="s">
        <v>436</v>
      </c>
      <c r="C284" s="42"/>
      <c r="D284" s="31">
        <f>SUMIF([1]!facturation[Nom Client],client[[#This Row],[Nom du client]],[1]!facturation[TTC])</f>
        <v>0</v>
      </c>
      <c r="E284" s="31">
        <f>SUMIF([1]!TRESORERIE[Tiers],client[[#This Row],[Nom du client]],[1]!TRESORERIE[Entrée])</f>
        <v>0</v>
      </c>
      <c r="F284" s="31">
        <f>client[[#This Row],[Facturation ]]-client[[#This Row],[Reglement ]]</f>
        <v>0</v>
      </c>
      <c r="G284" s="30"/>
      <c r="H284" s="30"/>
      <c r="I284" s="30"/>
      <c r="J284" s="30"/>
      <c r="K284" s="30"/>
      <c r="L284" s="30"/>
      <c r="M284" s="36"/>
      <c r="N284" s="30"/>
      <c r="O284" s="43"/>
    </row>
    <row r="285" spans="1:15" x14ac:dyDescent="0.25">
      <c r="A285" s="30"/>
      <c r="B285" s="31" t="s">
        <v>437</v>
      </c>
      <c r="C285" s="42"/>
      <c r="D285" s="31">
        <f>SUMIF([1]!facturation[Nom Client],client[[#This Row],[Nom du client]],[1]!facturation[TTC])</f>
        <v>0</v>
      </c>
      <c r="E285" s="31">
        <f>SUMIF([1]!TRESORERIE[Tiers],client[[#This Row],[Nom du client]],[1]!TRESORERIE[Entrée])</f>
        <v>0</v>
      </c>
      <c r="F285" s="31">
        <f>client[[#This Row],[Facturation ]]-client[[#This Row],[Reglement ]]</f>
        <v>0</v>
      </c>
      <c r="G285" s="30"/>
      <c r="H285" s="30"/>
      <c r="I285" s="30"/>
      <c r="J285" s="30"/>
      <c r="K285" s="30"/>
      <c r="L285" s="30"/>
      <c r="M285" s="36"/>
      <c r="N285" s="30"/>
      <c r="O285" s="43"/>
    </row>
    <row r="286" spans="1:15" x14ac:dyDescent="0.25">
      <c r="A286" s="30"/>
      <c r="B286" s="31" t="s">
        <v>438</v>
      </c>
      <c r="C286" s="42"/>
      <c r="D286" s="31">
        <f>SUMIF([1]!facturation[Nom Client],client[[#This Row],[Nom du client]],[1]!facturation[TTC])</f>
        <v>0</v>
      </c>
      <c r="E286" s="31">
        <f>SUMIF([1]!TRESORERIE[Tiers],client[[#This Row],[Nom du client]],[1]!TRESORERIE[Entrée])</f>
        <v>0</v>
      </c>
      <c r="F286" s="31">
        <f>client[[#This Row],[Facturation ]]-client[[#This Row],[Reglement ]]</f>
        <v>0</v>
      </c>
      <c r="G286" s="30"/>
      <c r="H286" s="30"/>
      <c r="I286" s="30"/>
      <c r="J286" s="30"/>
      <c r="K286" s="30"/>
      <c r="L286" s="30"/>
      <c r="M286" s="36"/>
      <c r="N286" s="30"/>
      <c r="O286" s="43"/>
    </row>
    <row r="287" spans="1:15" x14ac:dyDescent="0.25">
      <c r="A287" s="30"/>
      <c r="B287" s="31" t="s">
        <v>439</v>
      </c>
      <c r="C287" s="42"/>
      <c r="D287" s="31">
        <f>SUMIF([1]!facturation[Nom Client],client[[#This Row],[Nom du client]],[1]!facturation[TTC])</f>
        <v>0</v>
      </c>
      <c r="E287" s="31">
        <f>SUMIF([1]!TRESORERIE[Tiers],client[[#This Row],[Nom du client]],[1]!TRESORERIE[Entrée])</f>
        <v>0</v>
      </c>
      <c r="F287" s="31">
        <f>client[[#This Row],[Facturation ]]-client[[#This Row],[Reglement ]]</f>
        <v>0</v>
      </c>
      <c r="G287" s="30"/>
      <c r="H287" s="30"/>
      <c r="I287" s="30"/>
      <c r="J287" s="30"/>
      <c r="K287" s="30"/>
      <c r="L287" s="30"/>
      <c r="M287" s="36"/>
      <c r="N287" s="30"/>
      <c r="O287" s="43"/>
    </row>
    <row r="288" spans="1:15" x14ac:dyDescent="0.25">
      <c r="A288" s="30"/>
      <c r="B288" s="31" t="s">
        <v>440</v>
      </c>
      <c r="C288" s="42"/>
      <c r="D288" s="31">
        <f>SUMIF([1]!facturation[Nom Client],client[[#This Row],[Nom du client]],[1]!facturation[TTC])</f>
        <v>0</v>
      </c>
      <c r="E288" s="31">
        <f>SUMIF([1]!TRESORERIE[Tiers],client[[#This Row],[Nom du client]],[1]!TRESORERIE[Entrée])</f>
        <v>0</v>
      </c>
      <c r="F288" s="31">
        <f>client[[#This Row],[Facturation ]]-client[[#This Row],[Reglement ]]</f>
        <v>0</v>
      </c>
      <c r="G288" s="30"/>
      <c r="H288" s="30"/>
      <c r="I288" s="30"/>
      <c r="J288" s="30"/>
      <c r="K288" s="30"/>
      <c r="L288" s="30"/>
      <c r="M288" s="36"/>
      <c r="N288" s="30"/>
      <c r="O288" s="43"/>
    </row>
    <row r="289" spans="1:15" x14ac:dyDescent="0.25">
      <c r="A289" s="30"/>
      <c r="B289" s="31" t="s">
        <v>441</v>
      </c>
      <c r="C289" s="42"/>
      <c r="D289" s="31">
        <f>SUMIF([1]!facturation[Nom Client],client[[#This Row],[Nom du client]],[1]!facturation[TTC])</f>
        <v>0</v>
      </c>
      <c r="E289" s="31">
        <f>SUMIF([1]!TRESORERIE[Tiers],client[[#This Row],[Nom du client]],[1]!TRESORERIE[Entrée])</f>
        <v>0</v>
      </c>
      <c r="F289" s="31">
        <f>client[[#This Row],[Facturation ]]-client[[#This Row],[Reglement ]]</f>
        <v>0</v>
      </c>
      <c r="G289" s="30"/>
      <c r="H289" s="30"/>
      <c r="I289" s="30"/>
      <c r="J289" s="30"/>
      <c r="K289" s="30"/>
      <c r="L289" s="30"/>
      <c r="M289" s="36"/>
      <c r="N289" s="30"/>
      <c r="O289" s="43"/>
    </row>
    <row r="290" spans="1:15" x14ac:dyDescent="0.25">
      <c r="A290" s="30"/>
      <c r="B290" s="31" t="s">
        <v>442</v>
      </c>
      <c r="C290" s="42"/>
      <c r="D290" s="31">
        <f>SUMIF([1]!facturation[Nom Client],client[[#This Row],[Nom du client]],[1]!facturation[TTC])</f>
        <v>0</v>
      </c>
      <c r="E290" s="31">
        <f>SUMIF([1]!TRESORERIE[Tiers],client[[#This Row],[Nom du client]],[1]!TRESORERIE[Entrée])</f>
        <v>0</v>
      </c>
      <c r="F290" s="31">
        <f>client[[#This Row],[Facturation ]]-client[[#This Row],[Reglement ]]</f>
        <v>0</v>
      </c>
      <c r="G290" s="30"/>
      <c r="H290" s="30"/>
      <c r="I290" s="30"/>
      <c r="J290" s="30"/>
      <c r="K290" s="30"/>
      <c r="L290" s="30"/>
      <c r="M290" s="36"/>
      <c r="N290" s="30"/>
      <c r="O290" s="43"/>
    </row>
    <row r="291" spans="1:15" x14ac:dyDescent="0.25">
      <c r="A291" s="30"/>
      <c r="B291" s="31" t="s">
        <v>443</v>
      </c>
      <c r="C291" s="42"/>
      <c r="D291" s="31">
        <f>SUMIF([1]!facturation[Nom Client],client[[#This Row],[Nom du client]],[1]!facturation[TTC])</f>
        <v>0</v>
      </c>
      <c r="E291" s="31">
        <f>SUMIF([1]!TRESORERIE[Tiers],client[[#This Row],[Nom du client]],[1]!TRESORERIE[Entrée])</f>
        <v>0</v>
      </c>
      <c r="F291" s="31">
        <f>client[[#This Row],[Facturation ]]-client[[#This Row],[Reglement ]]</f>
        <v>0</v>
      </c>
      <c r="G291" s="30"/>
      <c r="H291" s="30"/>
      <c r="I291" s="30"/>
      <c r="J291" s="30"/>
      <c r="K291" s="30"/>
      <c r="L291" s="30"/>
      <c r="M291" s="36"/>
      <c r="N291" s="30"/>
      <c r="O291" s="43"/>
    </row>
    <row r="292" spans="1:15" x14ac:dyDescent="0.25">
      <c r="A292" s="30"/>
      <c r="B292" s="31" t="s">
        <v>444</v>
      </c>
      <c r="C292" s="42"/>
      <c r="D292" s="31">
        <f>SUMIF([1]!facturation[Nom Client],client[[#This Row],[Nom du client]],[1]!facturation[TTC])</f>
        <v>0</v>
      </c>
      <c r="E292" s="31">
        <f>SUMIF([1]!TRESORERIE[Tiers],client[[#This Row],[Nom du client]],[1]!TRESORERIE[Entrée])</f>
        <v>0</v>
      </c>
      <c r="F292" s="31">
        <f>client[[#This Row],[Facturation ]]-client[[#This Row],[Reglement ]]</f>
        <v>0</v>
      </c>
      <c r="G292" s="30"/>
      <c r="H292" s="30"/>
      <c r="I292" s="30"/>
      <c r="J292" s="30"/>
      <c r="K292" s="30"/>
      <c r="L292" s="30"/>
      <c r="M292" s="36"/>
      <c r="N292" s="30"/>
      <c r="O292" s="43"/>
    </row>
    <row r="293" spans="1:15" x14ac:dyDescent="0.25">
      <c r="A293" s="30"/>
      <c r="B293" s="31" t="s">
        <v>445</v>
      </c>
      <c r="C293" s="42"/>
      <c r="D293" s="31">
        <f>SUMIF([1]!facturation[Nom Client],client[[#This Row],[Nom du client]],[1]!facturation[TTC])</f>
        <v>0</v>
      </c>
      <c r="E293" s="31">
        <f>SUMIF([1]!TRESORERIE[Tiers],client[[#This Row],[Nom du client]],[1]!TRESORERIE[Entrée])</f>
        <v>0</v>
      </c>
      <c r="F293" s="31">
        <f>client[[#This Row],[Facturation ]]-client[[#This Row],[Reglement ]]</f>
        <v>0</v>
      </c>
      <c r="G293" s="30"/>
      <c r="H293" s="30"/>
      <c r="I293" s="30"/>
      <c r="J293" s="30"/>
      <c r="K293" s="30"/>
      <c r="L293" s="30"/>
      <c r="M293" s="36"/>
      <c r="N293" s="30"/>
      <c r="O293" s="43"/>
    </row>
    <row r="294" spans="1:15" x14ac:dyDescent="0.25">
      <c r="A294" s="30"/>
      <c r="B294" s="31" t="s">
        <v>446</v>
      </c>
      <c r="C294" s="42"/>
      <c r="D294" s="31">
        <f>SUMIF([1]!facturation[Nom Client],client[[#This Row],[Nom du client]],[1]!facturation[TTC])</f>
        <v>0</v>
      </c>
      <c r="E294" s="31">
        <f>SUMIF([1]!TRESORERIE[Tiers],client[[#This Row],[Nom du client]],[1]!TRESORERIE[Entrée])</f>
        <v>0</v>
      </c>
      <c r="F294" s="31">
        <f>client[[#This Row],[Facturation ]]-client[[#This Row],[Reglement ]]</f>
        <v>0</v>
      </c>
      <c r="G294" s="30"/>
      <c r="H294" s="30"/>
      <c r="I294" s="30"/>
      <c r="J294" s="30"/>
      <c r="K294" s="30"/>
      <c r="L294" s="30"/>
      <c r="M294" s="36"/>
      <c r="N294" s="30"/>
      <c r="O294" s="43"/>
    </row>
    <row r="295" spans="1:15" x14ac:dyDescent="0.25">
      <c r="A295" s="30"/>
      <c r="B295" s="31" t="s">
        <v>447</v>
      </c>
      <c r="C295" s="42"/>
      <c r="D295" s="31">
        <f>SUMIF([1]!facturation[Nom Client],client[[#This Row],[Nom du client]],[1]!facturation[TTC])</f>
        <v>0</v>
      </c>
      <c r="E295" s="31">
        <f>SUMIF([1]!TRESORERIE[Tiers],client[[#This Row],[Nom du client]],[1]!TRESORERIE[Entrée])</f>
        <v>0</v>
      </c>
      <c r="F295" s="31">
        <f>client[[#This Row],[Facturation ]]-client[[#This Row],[Reglement ]]</f>
        <v>0</v>
      </c>
      <c r="G295" s="30"/>
      <c r="H295" s="30"/>
      <c r="I295" s="30"/>
      <c r="J295" s="30"/>
      <c r="K295" s="30"/>
      <c r="L295" s="30"/>
      <c r="M295" s="36"/>
      <c r="N295" s="30"/>
      <c r="O295" s="43"/>
    </row>
    <row r="296" spans="1:15" x14ac:dyDescent="0.25">
      <c r="A296" s="30"/>
      <c r="B296" s="31" t="s">
        <v>448</v>
      </c>
      <c r="C296" s="42"/>
      <c r="D296" s="31">
        <f>SUMIF([1]!facturation[Nom Client],client[[#This Row],[Nom du client]],[1]!facturation[TTC])</f>
        <v>0</v>
      </c>
      <c r="E296" s="31">
        <f>SUMIF([1]!TRESORERIE[Tiers],client[[#This Row],[Nom du client]],[1]!TRESORERIE[Entrée])</f>
        <v>0</v>
      </c>
      <c r="F296" s="31">
        <f>client[[#This Row],[Facturation ]]-client[[#This Row],[Reglement ]]</f>
        <v>0</v>
      </c>
      <c r="G296" s="30"/>
      <c r="H296" s="30"/>
      <c r="I296" s="30"/>
      <c r="J296" s="30"/>
      <c r="K296" s="30"/>
      <c r="L296" s="30"/>
      <c r="M296" s="36"/>
      <c r="N296" s="30"/>
      <c r="O296" s="43"/>
    </row>
    <row r="297" spans="1:15" x14ac:dyDescent="0.25">
      <c r="A297" s="30"/>
      <c r="B297" s="31" t="s">
        <v>449</v>
      </c>
      <c r="C297" s="42"/>
      <c r="D297" s="31">
        <f>SUMIF([1]!facturation[Nom Client],client[[#This Row],[Nom du client]],[1]!facturation[TTC])</f>
        <v>0</v>
      </c>
      <c r="E297" s="31">
        <f>SUMIF([1]!TRESORERIE[Tiers],client[[#This Row],[Nom du client]],[1]!TRESORERIE[Entrée])</f>
        <v>0</v>
      </c>
      <c r="F297" s="31">
        <f>client[[#This Row],[Facturation ]]-client[[#This Row],[Reglement ]]</f>
        <v>0</v>
      </c>
      <c r="G297" s="30"/>
      <c r="H297" s="30"/>
      <c r="I297" s="30"/>
      <c r="J297" s="30"/>
      <c r="K297" s="30"/>
      <c r="L297" s="30"/>
      <c r="M297" s="36"/>
      <c r="N297" s="30"/>
      <c r="O297" s="43"/>
    </row>
    <row r="298" spans="1:15" x14ac:dyDescent="0.25">
      <c r="A298" s="30"/>
      <c r="B298" s="31" t="s">
        <v>450</v>
      </c>
      <c r="C298" s="42"/>
      <c r="D298" s="31">
        <f>SUMIF([1]!facturation[Nom Client],client[[#This Row],[Nom du client]],[1]!facturation[TTC])</f>
        <v>0</v>
      </c>
      <c r="E298" s="31">
        <f>SUMIF([1]!TRESORERIE[Tiers],client[[#This Row],[Nom du client]],[1]!TRESORERIE[Entrée])</f>
        <v>0</v>
      </c>
      <c r="F298" s="31">
        <f>client[[#This Row],[Facturation ]]-client[[#This Row],[Reglement ]]</f>
        <v>0</v>
      </c>
      <c r="G298" s="30"/>
      <c r="H298" s="30"/>
      <c r="I298" s="30"/>
      <c r="J298" s="30"/>
      <c r="K298" s="30"/>
      <c r="L298" s="30"/>
      <c r="M298" s="36"/>
      <c r="N298" s="30"/>
      <c r="O298" s="43"/>
    </row>
    <row r="299" spans="1:15" x14ac:dyDescent="0.25">
      <c r="A299" s="30"/>
      <c r="B299" s="31" t="s">
        <v>451</v>
      </c>
      <c r="C299" s="42"/>
      <c r="D299" s="31">
        <f>SUMIF([1]!facturation[Nom Client],client[[#This Row],[Nom du client]],[1]!facturation[TTC])</f>
        <v>0</v>
      </c>
      <c r="E299" s="31">
        <f>SUMIF([1]!TRESORERIE[Tiers],client[[#This Row],[Nom du client]],[1]!TRESORERIE[Entrée])</f>
        <v>0</v>
      </c>
      <c r="F299" s="31">
        <f>client[[#This Row],[Facturation ]]-client[[#This Row],[Reglement ]]</f>
        <v>0</v>
      </c>
      <c r="G299" s="30"/>
      <c r="H299" s="30"/>
      <c r="I299" s="30"/>
      <c r="J299" s="30"/>
      <c r="K299" s="30"/>
      <c r="L299" s="30"/>
      <c r="M299" s="36"/>
      <c r="N299" s="30"/>
      <c r="O299" s="43"/>
    </row>
    <row r="300" spans="1:15" x14ac:dyDescent="0.25">
      <c r="A300" s="30"/>
      <c r="B300" s="31" t="s">
        <v>452</v>
      </c>
      <c r="C300" s="42"/>
      <c r="D300" s="31">
        <f>SUMIF([1]!facturation[Nom Client],client[[#This Row],[Nom du client]],[1]!facturation[TTC])</f>
        <v>0</v>
      </c>
      <c r="E300" s="31">
        <f>SUMIF([1]!TRESORERIE[Tiers],client[[#This Row],[Nom du client]],[1]!TRESORERIE[Entrée])</f>
        <v>0</v>
      </c>
      <c r="F300" s="31">
        <f>client[[#This Row],[Facturation ]]-client[[#This Row],[Reglement ]]</f>
        <v>0</v>
      </c>
      <c r="G300" s="30"/>
      <c r="H300" s="30"/>
      <c r="I300" s="30"/>
      <c r="J300" s="30"/>
      <c r="K300" s="30"/>
      <c r="L300" s="30"/>
      <c r="M300" s="36"/>
      <c r="N300" s="30"/>
      <c r="O300" s="43"/>
    </row>
    <row r="301" spans="1:15" x14ac:dyDescent="0.25">
      <c r="A301" s="30"/>
      <c r="B301" s="31" t="s">
        <v>453</v>
      </c>
      <c r="C301" s="42"/>
      <c r="D301" s="31">
        <f>SUMIF([1]!facturation[Nom Client],client[[#This Row],[Nom du client]],[1]!facturation[TTC])</f>
        <v>0</v>
      </c>
      <c r="E301" s="31">
        <f>SUMIF([1]!TRESORERIE[Tiers],client[[#This Row],[Nom du client]],[1]!TRESORERIE[Entrée])</f>
        <v>0</v>
      </c>
      <c r="F301" s="31">
        <f>client[[#This Row],[Facturation ]]-client[[#This Row],[Reglement ]]</f>
        <v>0</v>
      </c>
      <c r="G301" s="30"/>
      <c r="H301" s="30"/>
      <c r="I301" s="30"/>
      <c r="J301" s="30"/>
      <c r="K301" s="30"/>
      <c r="L301" s="30"/>
      <c r="M301" s="36"/>
      <c r="N301" s="30"/>
      <c r="O301" s="43"/>
    </row>
    <row r="302" spans="1:15" x14ac:dyDescent="0.25">
      <c r="A302" s="30"/>
      <c r="B302" s="31" t="s">
        <v>454</v>
      </c>
      <c r="C302" s="42"/>
      <c r="D302" s="31">
        <f>SUMIF([1]!facturation[Nom Client],client[[#This Row],[Nom du client]],[1]!facturation[TTC])</f>
        <v>0</v>
      </c>
      <c r="E302" s="31">
        <f>SUMIF([1]!TRESORERIE[Tiers],client[[#This Row],[Nom du client]],[1]!TRESORERIE[Entrée])</f>
        <v>0</v>
      </c>
      <c r="F302" s="31">
        <f>client[[#This Row],[Facturation ]]-client[[#This Row],[Reglement ]]</f>
        <v>0</v>
      </c>
      <c r="G302" s="30"/>
      <c r="H302" s="30"/>
      <c r="I302" s="30"/>
      <c r="J302" s="30"/>
      <c r="K302" s="30"/>
      <c r="L302" s="30"/>
      <c r="M302" s="36"/>
      <c r="N302" s="30"/>
      <c r="O302" s="43"/>
    </row>
    <row r="303" spans="1:15" x14ac:dyDescent="0.25">
      <c r="A303" s="30"/>
      <c r="B303" s="31" t="s">
        <v>455</v>
      </c>
      <c r="C303" s="42"/>
      <c r="D303" s="31">
        <f>SUMIF([1]!facturation[Nom Client],client[[#This Row],[Nom du client]],[1]!facturation[TTC])</f>
        <v>0</v>
      </c>
      <c r="E303" s="31">
        <f>SUMIF([1]!TRESORERIE[Tiers],client[[#This Row],[Nom du client]],[1]!TRESORERIE[Entrée])</f>
        <v>0</v>
      </c>
      <c r="F303" s="31">
        <f>client[[#This Row],[Facturation ]]-client[[#This Row],[Reglement ]]</f>
        <v>0</v>
      </c>
      <c r="G303" s="30"/>
      <c r="H303" s="30"/>
      <c r="I303" s="30"/>
      <c r="J303" s="30"/>
      <c r="K303" s="30"/>
      <c r="L303" s="30"/>
      <c r="M303" s="36"/>
      <c r="N303" s="30"/>
      <c r="O303" s="43"/>
    </row>
    <row r="304" spans="1:15" x14ac:dyDescent="0.25">
      <c r="A304" s="30"/>
      <c r="B304" s="31" t="s">
        <v>456</v>
      </c>
      <c r="C304" s="42"/>
      <c r="D304" s="31">
        <f>SUMIF([1]!facturation[Nom Client],client[[#This Row],[Nom du client]],[1]!facturation[TTC])</f>
        <v>0</v>
      </c>
      <c r="E304" s="31">
        <f>SUMIF([1]!TRESORERIE[Tiers],client[[#This Row],[Nom du client]],[1]!TRESORERIE[Entrée])</f>
        <v>0</v>
      </c>
      <c r="F304" s="31">
        <f>client[[#This Row],[Facturation ]]-client[[#This Row],[Reglement ]]</f>
        <v>0</v>
      </c>
      <c r="G304" s="30"/>
      <c r="H304" s="30"/>
      <c r="I304" s="30"/>
      <c r="J304" s="30"/>
      <c r="K304" s="30"/>
      <c r="L304" s="30"/>
      <c r="M304" s="36"/>
      <c r="N304" s="30"/>
      <c r="O304" s="43"/>
    </row>
    <row r="305" spans="1:15" x14ac:dyDescent="0.25">
      <c r="A305" s="30"/>
      <c r="B305" s="31" t="s">
        <v>457</v>
      </c>
      <c r="C305" s="42"/>
      <c r="D305" s="31">
        <f>SUMIF([1]!facturation[Nom Client],client[[#This Row],[Nom du client]],[1]!facturation[TTC])</f>
        <v>0</v>
      </c>
      <c r="E305" s="31">
        <f>SUMIF([1]!TRESORERIE[Tiers],client[[#This Row],[Nom du client]],[1]!TRESORERIE[Entrée])</f>
        <v>0</v>
      </c>
      <c r="F305" s="31">
        <f>client[[#This Row],[Facturation ]]-client[[#This Row],[Reglement ]]</f>
        <v>0</v>
      </c>
      <c r="G305" s="30"/>
      <c r="H305" s="30"/>
      <c r="I305" s="30"/>
      <c r="J305" s="30"/>
      <c r="K305" s="30"/>
      <c r="L305" s="30"/>
      <c r="M305" s="36"/>
      <c r="N305" s="30"/>
      <c r="O305" s="43"/>
    </row>
  </sheetData>
  <sheetProtection selectLockedCells="1" autoFilter="0"/>
  <conditionalFormatting sqref="F55">
    <cfRule type="dataBar" priority="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{29D3856A-B3F5-47B7-854B-B364767D1E56}</x14:id>
        </ext>
      </extLst>
    </cfRule>
  </conditionalFormatting>
  <conditionalFormatting sqref="F6:F54">
    <cfRule type="cellIs" dxfId="21" priority="1" operator="lessThan">
      <formula>-1</formula>
    </cfRule>
    <cfRule type="cellIs" dxfId="20" priority="2" operator="greaterThan">
      <formula>1</formula>
    </cfRule>
  </conditionalFormatting>
  <dataValidations count="1">
    <dataValidation type="list" allowBlank="1" showInputMessage="1" showErrorMessage="1" sqref="C6:C305">
      <formula1>$Z$2:$Z$3</formula1>
    </dataValidation>
  </dataValidations>
  <pageMargins left="0.7" right="0.7" top="0.75" bottom="0.75" header="0.3" footer="0.3"/>
  <pageSetup paperSize="9" scale="29" orientation="portrait" r:id="rId1"/>
  <picture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9D3856A-B3F5-47B7-854B-B364767D1E5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F55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2:P105"/>
  <sheetViews>
    <sheetView showGridLines="0" showRowColHeaders="0"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A10" sqref="A10"/>
    </sheetView>
  </sheetViews>
  <sheetFormatPr baseColWidth="10" defaultColWidth="11.42578125" defaultRowHeight="15" x14ac:dyDescent="0.25"/>
  <cols>
    <col min="1" max="1" width="29.28515625" style="1" customWidth="1"/>
    <col min="2" max="2" width="18.5703125" style="39" bestFit="1" customWidth="1"/>
    <col min="3" max="3" width="16.7109375" style="1" customWidth="1"/>
    <col min="4" max="4" width="17" style="1" customWidth="1"/>
    <col min="5" max="5" width="14.5703125" style="1" customWidth="1"/>
    <col min="6" max="6" width="27.28515625" style="1" customWidth="1"/>
    <col min="7" max="7" width="22" style="1" customWidth="1"/>
    <col min="8" max="8" width="26.140625" style="1" customWidth="1"/>
    <col min="9" max="9" width="23.42578125" style="1" customWidth="1"/>
    <col min="10" max="10" width="26.28515625" style="1" customWidth="1"/>
    <col min="11" max="11" width="18.42578125" style="1" customWidth="1"/>
    <col min="12" max="12" width="16.5703125" style="1" customWidth="1"/>
    <col min="13" max="13" width="22.5703125" style="1" bestFit="1" customWidth="1"/>
    <col min="14" max="14" width="15.85546875" style="1" customWidth="1"/>
    <col min="15" max="16384" width="11.42578125" style="1"/>
  </cols>
  <sheetData>
    <row r="2" spans="1:16" ht="20.25" x14ac:dyDescent="0.35">
      <c r="A2" s="26" t="s">
        <v>17</v>
      </c>
      <c r="B2" s="26"/>
    </row>
    <row r="5" spans="1:16" s="29" customFormat="1" ht="29.25" customHeight="1" x14ac:dyDescent="0.25">
      <c r="A5" s="27" t="s">
        <v>20</v>
      </c>
      <c r="B5" s="27" t="s">
        <v>21</v>
      </c>
      <c r="C5" s="27" t="s">
        <v>22</v>
      </c>
      <c r="D5" s="27" t="s">
        <v>23</v>
      </c>
      <c r="E5" s="27" t="s">
        <v>12</v>
      </c>
      <c r="F5" s="27" t="s">
        <v>24</v>
      </c>
      <c r="G5" s="27" t="s">
        <v>25</v>
      </c>
      <c r="H5" s="27" t="s">
        <v>26</v>
      </c>
      <c r="I5" s="27" t="s">
        <v>27</v>
      </c>
      <c r="J5" s="27" t="s">
        <v>28</v>
      </c>
      <c r="K5" s="27" t="s">
        <v>29</v>
      </c>
      <c r="L5" s="27" t="s">
        <v>30</v>
      </c>
      <c r="M5" s="27" t="s">
        <v>31</v>
      </c>
      <c r="N5" s="27" t="s">
        <v>32</v>
      </c>
      <c r="O5" s="28" t="s">
        <v>33</v>
      </c>
      <c r="P5" s="28" t="s">
        <v>34</v>
      </c>
    </row>
    <row r="6" spans="1:16" x14ac:dyDescent="0.25">
      <c r="A6" s="30" t="s">
        <v>35</v>
      </c>
      <c r="B6" s="31" t="s">
        <v>36</v>
      </c>
      <c r="C6" s="32">
        <f>SUMIF([1]!Charge[Fournisseurs],Fournisseur[[#This Row],[Nom du fournisseur]],[1]!Charge[Montant TTC])</f>
        <v>0</v>
      </c>
      <c r="D6" s="32">
        <f>SUMIF([1]!TRESORERIE[Tiers],Fournisseur[[#This Row],[Nom du fournisseur]],[1]!TRESORERIE[Sortie])</f>
        <v>0</v>
      </c>
      <c r="E6" s="33">
        <f>Fournisseur[[#This Row],[Achat]]-Fournisseur[[#This Row],[Règlement]]</f>
        <v>0</v>
      </c>
      <c r="F6" s="34" t="s">
        <v>37</v>
      </c>
      <c r="G6" s="30" t="s">
        <v>38</v>
      </c>
      <c r="H6" s="30" t="s">
        <v>39</v>
      </c>
      <c r="I6" s="30" t="s">
        <v>40</v>
      </c>
      <c r="J6" s="30"/>
      <c r="K6" s="30"/>
      <c r="L6" s="35"/>
      <c r="M6" s="36">
        <v>55100020</v>
      </c>
      <c r="N6" s="30"/>
      <c r="O6" s="30"/>
      <c r="P6" s="37">
        <v>30</v>
      </c>
    </row>
    <row r="7" spans="1:16" x14ac:dyDescent="0.25">
      <c r="A7" s="30" t="s">
        <v>41</v>
      </c>
      <c r="B7" s="31" t="s">
        <v>42</v>
      </c>
      <c r="C7" s="32">
        <f>SUMIF([1]!Charge[Fournisseurs],Fournisseur[[#This Row],[Nom du fournisseur]],[1]!Charge[Montant TTC])</f>
        <v>0</v>
      </c>
      <c r="D7" s="32">
        <f>SUMIF([1]!TRESORERIE[Tiers],Fournisseur[[#This Row],[Nom du fournisseur]],[1]!TRESORERIE[Sortie])</f>
        <v>0</v>
      </c>
      <c r="E7" s="33">
        <f>Fournisseur[[#This Row],[Achat]]-Fournisseur[[#This Row],[Règlement]]</f>
        <v>0</v>
      </c>
      <c r="F7" s="34"/>
      <c r="G7" s="30"/>
      <c r="H7" s="30"/>
      <c r="I7" s="30"/>
      <c r="J7" s="30"/>
      <c r="K7" s="30"/>
      <c r="L7" s="30"/>
      <c r="M7" s="36"/>
      <c r="N7" s="30"/>
      <c r="O7" s="30"/>
      <c r="P7" s="37">
        <v>20</v>
      </c>
    </row>
    <row r="8" spans="1:16" x14ac:dyDescent="0.25">
      <c r="A8" s="30" t="s">
        <v>43</v>
      </c>
      <c r="B8" s="31" t="s">
        <v>44</v>
      </c>
      <c r="C8" s="32">
        <f>SUMIF([1]!Charge[Fournisseurs],Fournisseur[[#This Row],[Nom du fournisseur]],[1]!Charge[Montant TTC])</f>
        <v>0</v>
      </c>
      <c r="D8" s="32">
        <f>SUMIF([1]!TRESORERIE[Tiers],Fournisseur[[#This Row],[Nom du fournisseur]],[1]!TRESORERIE[Sortie])</f>
        <v>0</v>
      </c>
      <c r="E8" s="33">
        <f>Fournisseur[[#This Row],[Achat]]-Fournisseur[[#This Row],[Règlement]]</f>
        <v>0</v>
      </c>
      <c r="F8" s="34"/>
      <c r="G8" s="30"/>
      <c r="H8" s="30"/>
      <c r="I8" s="30"/>
      <c r="J8" s="30"/>
      <c r="K8" s="30"/>
      <c r="L8" s="30"/>
      <c r="M8" s="36"/>
      <c r="N8" s="30"/>
      <c r="O8" s="30"/>
      <c r="P8" s="37"/>
    </row>
    <row r="9" spans="1:16" x14ac:dyDescent="0.25">
      <c r="A9" s="30"/>
      <c r="B9" s="31" t="s">
        <v>45</v>
      </c>
      <c r="C9" s="32"/>
      <c r="D9" s="32"/>
      <c r="E9" s="33">
        <f>Fournisseur[[#This Row],[Achat]]-Fournisseur[[#This Row],[Règlement]]</f>
        <v>0</v>
      </c>
      <c r="F9" s="34"/>
      <c r="G9" s="30"/>
      <c r="H9" s="30"/>
      <c r="I9" s="30"/>
      <c r="J9" s="30"/>
      <c r="K9" s="30"/>
      <c r="L9" s="30"/>
      <c r="M9" s="36"/>
      <c r="N9" s="30"/>
      <c r="O9" s="30"/>
      <c r="P9" s="37"/>
    </row>
    <row r="10" spans="1:16" x14ac:dyDescent="0.25">
      <c r="A10" s="30"/>
      <c r="B10" s="31" t="s">
        <v>46</v>
      </c>
      <c r="C10" s="32">
        <f>SUMIF([1]!Charge[Fournisseurs],Fournisseur[[#This Row],[Nom du fournisseur]],[1]!Charge[Montant TTC])</f>
        <v>0</v>
      </c>
      <c r="D10" s="32">
        <f>SUMIF([1]!TRESORERIE[Tiers],Fournisseur[[#This Row],[Nom du fournisseur]],[1]!TRESORERIE[Sortie])</f>
        <v>0</v>
      </c>
      <c r="E10" s="33">
        <f>Fournisseur[[#This Row],[Achat]]-Fournisseur[[#This Row],[Règlement]]</f>
        <v>0</v>
      </c>
      <c r="F10" s="34"/>
      <c r="G10" s="30"/>
      <c r="H10" s="30"/>
      <c r="I10" s="30"/>
      <c r="J10" s="30"/>
      <c r="K10" s="30"/>
      <c r="L10" s="30"/>
      <c r="M10" s="36"/>
      <c r="N10" s="30"/>
      <c r="O10" s="30"/>
      <c r="P10" s="37"/>
    </row>
    <row r="11" spans="1:16" x14ac:dyDescent="0.25">
      <c r="A11" s="30"/>
      <c r="B11" s="31" t="s">
        <v>47</v>
      </c>
      <c r="C11" s="32">
        <f>SUMIF([1]!Charge[Fournisseurs],Fournisseur[[#This Row],[Nom du fournisseur]],[1]!Charge[Montant TTC])</f>
        <v>0</v>
      </c>
      <c r="D11" s="32">
        <f>SUMIF([1]!TRESORERIE[Tiers],Fournisseur[[#This Row],[Nom du fournisseur]],[1]!TRESORERIE[Sortie])</f>
        <v>0</v>
      </c>
      <c r="E11" s="33">
        <f>Fournisseur[[#This Row],[Achat]]-Fournisseur[[#This Row],[Règlement]]</f>
        <v>0</v>
      </c>
      <c r="F11" s="34"/>
      <c r="G11" s="30"/>
      <c r="H11" s="30"/>
      <c r="I11" s="30"/>
      <c r="J11" s="30"/>
      <c r="K11" s="30"/>
      <c r="L11" s="30"/>
      <c r="M11" s="36"/>
      <c r="N11" s="30"/>
      <c r="O11" s="30"/>
      <c r="P11" s="37"/>
    </row>
    <row r="12" spans="1:16" x14ac:dyDescent="0.25">
      <c r="A12" s="30"/>
      <c r="B12" s="31" t="s">
        <v>48</v>
      </c>
      <c r="C12" s="32">
        <f>SUMIF([1]!Charge[Fournisseurs],Fournisseur[[#This Row],[Nom du fournisseur]],[1]!Charge[Montant TTC])</f>
        <v>0</v>
      </c>
      <c r="D12" s="32">
        <f>SUMIF([1]!TRESORERIE[Tiers],Fournisseur[[#This Row],[Nom du fournisseur]],[1]!TRESORERIE[Sortie])</f>
        <v>0</v>
      </c>
      <c r="E12" s="33">
        <f>Fournisseur[[#This Row],[Achat]]-Fournisseur[[#This Row],[Règlement]]</f>
        <v>0</v>
      </c>
      <c r="F12" s="34"/>
      <c r="G12" s="30"/>
      <c r="H12" s="30"/>
      <c r="I12" s="30"/>
      <c r="J12" s="30"/>
      <c r="K12" s="30"/>
      <c r="L12" s="30"/>
      <c r="M12" s="36"/>
      <c r="N12" s="30"/>
      <c r="O12" s="30"/>
      <c r="P12" s="37"/>
    </row>
    <row r="13" spans="1:16" x14ac:dyDescent="0.25">
      <c r="A13" s="30"/>
      <c r="B13" s="31" t="s">
        <v>49</v>
      </c>
      <c r="C13" s="32">
        <f>SUMIF([1]!Charge[Fournisseurs],Fournisseur[[#This Row],[Nom du fournisseur]],[1]!Charge[Montant TTC])</f>
        <v>0</v>
      </c>
      <c r="D13" s="32">
        <f>SUMIF([1]!TRESORERIE[Tiers],Fournisseur[[#This Row],[Nom du fournisseur]],[1]!TRESORERIE[Sortie])</f>
        <v>0</v>
      </c>
      <c r="E13" s="33">
        <f>Fournisseur[[#This Row],[Achat]]-Fournisseur[[#This Row],[Règlement]]</f>
        <v>0</v>
      </c>
      <c r="F13" s="34"/>
      <c r="G13" s="30"/>
      <c r="H13" s="30"/>
      <c r="I13" s="30"/>
      <c r="J13" s="30"/>
      <c r="K13" s="30"/>
      <c r="L13" s="30"/>
      <c r="M13" s="36"/>
      <c r="N13" s="30"/>
      <c r="O13" s="30"/>
      <c r="P13" s="37"/>
    </row>
    <row r="14" spans="1:16" x14ac:dyDescent="0.25">
      <c r="A14" s="30"/>
      <c r="B14" s="31" t="s">
        <v>50</v>
      </c>
      <c r="C14" s="32">
        <f>SUMIF([1]!Charge[Fournisseurs],Fournisseur[[#This Row],[Nom du fournisseur]],[1]!Charge[Montant TTC])</f>
        <v>0</v>
      </c>
      <c r="D14" s="32">
        <f>SUMIF([1]!TRESORERIE[Tiers],Fournisseur[[#This Row],[Nom du fournisseur]],[1]!TRESORERIE[Sortie])</f>
        <v>0</v>
      </c>
      <c r="E14" s="33">
        <f>Fournisseur[[#This Row],[Achat]]-Fournisseur[[#This Row],[Règlement]]</f>
        <v>0</v>
      </c>
      <c r="F14" s="34"/>
      <c r="G14" s="30"/>
      <c r="H14" s="30"/>
      <c r="I14" s="30"/>
      <c r="J14" s="30"/>
      <c r="K14" s="30"/>
      <c r="L14" s="30"/>
      <c r="M14" s="36"/>
      <c r="N14" s="30"/>
      <c r="O14" s="30"/>
      <c r="P14" s="37"/>
    </row>
    <row r="15" spans="1:16" x14ac:dyDescent="0.25">
      <c r="A15" s="30"/>
      <c r="B15" s="31" t="s">
        <v>51</v>
      </c>
      <c r="C15" s="32">
        <f>SUMIF([1]!Charge[Fournisseurs],Fournisseur[[#This Row],[Nom du fournisseur]],[1]!Charge[Montant TTC])</f>
        <v>0</v>
      </c>
      <c r="D15" s="32">
        <f>SUMIF([1]!TRESORERIE[Tiers],Fournisseur[[#This Row],[Nom du fournisseur]],[1]!TRESORERIE[Sortie])</f>
        <v>0</v>
      </c>
      <c r="E15" s="33">
        <f>Fournisseur[[#This Row],[Achat]]-Fournisseur[[#This Row],[Règlement]]</f>
        <v>0</v>
      </c>
      <c r="F15" s="34"/>
      <c r="G15" s="30"/>
      <c r="H15" s="30"/>
      <c r="I15" s="30"/>
      <c r="J15" s="30"/>
      <c r="K15" s="30"/>
      <c r="L15" s="30"/>
      <c r="M15" s="36"/>
      <c r="N15" s="30"/>
      <c r="O15" s="30"/>
      <c r="P15" s="37"/>
    </row>
    <row r="16" spans="1:16" x14ac:dyDescent="0.25">
      <c r="A16" s="30"/>
      <c r="B16" s="31" t="s">
        <v>52</v>
      </c>
      <c r="C16" s="32">
        <f>SUMIF([1]!Charge[Fournisseurs],Fournisseur[[#This Row],[Nom du fournisseur]],[1]!Charge[Montant TTC])</f>
        <v>0</v>
      </c>
      <c r="D16" s="32">
        <f>SUMIF([1]!TRESORERIE[Tiers],Fournisseur[[#This Row],[Nom du fournisseur]],[1]!TRESORERIE[Sortie])</f>
        <v>0</v>
      </c>
      <c r="E16" s="33">
        <f>Fournisseur[[#This Row],[Achat]]-Fournisseur[[#This Row],[Règlement]]</f>
        <v>0</v>
      </c>
      <c r="F16" s="34"/>
      <c r="G16" s="30"/>
      <c r="H16" s="30"/>
      <c r="I16" s="30"/>
      <c r="J16" s="30"/>
      <c r="K16" s="30"/>
      <c r="L16" s="30"/>
      <c r="M16" s="36"/>
      <c r="N16" s="30"/>
      <c r="O16" s="30"/>
      <c r="P16" s="37"/>
    </row>
    <row r="17" spans="1:16" x14ac:dyDescent="0.25">
      <c r="A17" s="30"/>
      <c r="B17" s="31" t="s">
        <v>53</v>
      </c>
      <c r="C17" s="32">
        <f>SUMIF([1]!Charge[Fournisseurs],Fournisseur[[#This Row],[Nom du fournisseur]],[1]!Charge[Montant TTC])</f>
        <v>0</v>
      </c>
      <c r="D17" s="32">
        <f>SUMIF([1]!TRESORERIE[Tiers],Fournisseur[[#This Row],[Nom du fournisseur]],[1]!TRESORERIE[Sortie])</f>
        <v>0</v>
      </c>
      <c r="E17" s="33">
        <f>Fournisseur[[#This Row],[Achat]]-Fournisseur[[#This Row],[Règlement]]</f>
        <v>0</v>
      </c>
      <c r="F17" s="34"/>
      <c r="G17" s="30"/>
      <c r="H17" s="30"/>
      <c r="I17" s="30"/>
      <c r="J17" s="30"/>
      <c r="K17" s="30"/>
      <c r="L17" s="30"/>
      <c r="M17" s="36"/>
      <c r="N17" s="30"/>
      <c r="O17" s="30"/>
      <c r="P17" s="37"/>
    </row>
    <row r="18" spans="1:16" x14ac:dyDescent="0.25">
      <c r="A18" s="30"/>
      <c r="B18" s="31" t="s">
        <v>54</v>
      </c>
      <c r="C18" s="32">
        <f>SUMIF([1]!Charge[Fournisseurs],Fournisseur[[#This Row],[Nom du fournisseur]],[1]!Charge[Montant TTC])</f>
        <v>0</v>
      </c>
      <c r="D18" s="32">
        <f>SUMIF([1]!TRESORERIE[Tiers],Fournisseur[[#This Row],[Nom du fournisseur]],[1]!TRESORERIE[Sortie])</f>
        <v>0</v>
      </c>
      <c r="E18" s="33">
        <f>Fournisseur[[#This Row],[Achat]]-Fournisseur[[#This Row],[Règlement]]</f>
        <v>0</v>
      </c>
      <c r="F18" s="34"/>
      <c r="G18" s="30"/>
      <c r="H18" s="30"/>
      <c r="I18" s="30"/>
      <c r="J18" s="30"/>
      <c r="K18" s="30"/>
      <c r="L18" s="30"/>
      <c r="M18" s="36"/>
      <c r="N18" s="30"/>
      <c r="O18" s="30"/>
      <c r="P18" s="37"/>
    </row>
    <row r="19" spans="1:16" x14ac:dyDescent="0.25">
      <c r="A19" s="30"/>
      <c r="B19" s="31" t="s">
        <v>55</v>
      </c>
      <c r="C19" s="32">
        <f>SUMIF([1]!Charge[Fournisseurs],Fournisseur[[#This Row],[Nom du fournisseur]],[1]!Charge[Montant TTC])</f>
        <v>0</v>
      </c>
      <c r="D19" s="32">
        <f>SUMIF([1]!TRESORERIE[Tiers],Fournisseur[[#This Row],[Nom du fournisseur]],[1]!TRESORERIE[Sortie])</f>
        <v>0</v>
      </c>
      <c r="E19" s="33">
        <f>Fournisseur[[#This Row],[Achat]]-Fournisseur[[#This Row],[Règlement]]</f>
        <v>0</v>
      </c>
      <c r="F19" s="34"/>
      <c r="G19" s="30"/>
      <c r="H19" s="30"/>
      <c r="I19" s="30"/>
      <c r="J19" s="30"/>
      <c r="K19" s="30"/>
      <c r="L19" s="30"/>
      <c r="M19" s="36"/>
      <c r="N19" s="30"/>
      <c r="O19" s="30"/>
      <c r="P19" s="37"/>
    </row>
    <row r="20" spans="1:16" x14ac:dyDescent="0.25">
      <c r="A20" s="30"/>
      <c r="B20" s="31" t="s">
        <v>56</v>
      </c>
      <c r="C20" s="32">
        <f>SUMIF([1]!Charge[Fournisseurs],Fournisseur[[#This Row],[Nom du fournisseur]],[1]!Charge[Montant TTC])</f>
        <v>0</v>
      </c>
      <c r="D20" s="32">
        <f>SUMIF([1]!TRESORERIE[Tiers],Fournisseur[[#This Row],[Nom du fournisseur]],[1]!TRESORERIE[Sortie])</f>
        <v>0</v>
      </c>
      <c r="E20" s="33">
        <f>Fournisseur[[#This Row],[Achat]]-Fournisseur[[#This Row],[Règlement]]</f>
        <v>0</v>
      </c>
      <c r="F20" s="34"/>
      <c r="G20" s="30"/>
      <c r="H20" s="30"/>
      <c r="I20" s="30"/>
      <c r="J20" s="30"/>
      <c r="K20" s="30"/>
      <c r="L20" s="30"/>
      <c r="M20" s="36"/>
      <c r="N20" s="30"/>
      <c r="O20" s="30"/>
      <c r="P20" s="37"/>
    </row>
    <row r="21" spans="1:16" x14ac:dyDescent="0.25">
      <c r="A21" s="30"/>
      <c r="B21" s="31" t="s">
        <v>57</v>
      </c>
      <c r="C21" s="32">
        <f>SUMIF([1]!Charge[Fournisseurs],Fournisseur[[#This Row],[Nom du fournisseur]],[1]!Charge[Montant TTC])</f>
        <v>0</v>
      </c>
      <c r="D21" s="32">
        <f>SUMIF([1]!TRESORERIE[Tiers],Fournisseur[[#This Row],[Nom du fournisseur]],[1]!TRESORERIE[Sortie])</f>
        <v>0</v>
      </c>
      <c r="E21" s="33">
        <f>Fournisseur[[#This Row],[Achat]]-Fournisseur[[#This Row],[Règlement]]</f>
        <v>0</v>
      </c>
      <c r="F21" s="34"/>
      <c r="G21" s="30"/>
      <c r="H21" s="30"/>
      <c r="I21" s="30"/>
      <c r="J21" s="30"/>
      <c r="K21" s="30"/>
      <c r="L21" s="30"/>
      <c r="M21" s="36"/>
      <c r="N21" s="30"/>
      <c r="O21" s="30"/>
      <c r="P21" s="37"/>
    </row>
    <row r="22" spans="1:16" x14ac:dyDescent="0.25">
      <c r="A22" s="30"/>
      <c r="B22" s="31" t="s">
        <v>58</v>
      </c>
      <c r="C22" s="32">
        <f>SUMIF([1]!Charge[Fournisseurs],Fournisseur[[#This Row],[Nom du fournisseur]],[1]!Charge[Montant TTC])</f>
        <v>0</v>
      </c>
      <c r="D22" s="32">
        <f>SUMIF([1]!TRESORERIE[Tiers],Fournisseur[[#This Row],[Nom du fournisseur]],[1]!TRESORERIE[Sortie])</f>
        <v>0</v>
      </c>
      <c r="E22" s="33">
        <f>Fournisseur[[#This Row],[Achat]]-Fournisseur[[#This Row],[Règlement]]</f>
        <v>0</v>
      </c>
      <c r="F22" s="34"/>
      <c r="G22" s="30"/>
      <c r="H22" s="30"/>
      <c r="I22" s="30"/>
      <c r="J22" s="30"/>
      <c r="K22" s="30"/>
      <c r="L22" s="30"/>
      <c r="M22" s="36"/>
      <c r="N22" s="30"/>
      <c r="O22" s="30"/>
      <c r="P22" s="37"/>
    </row>
    <row r="23" spans="1:16" x14ac:dyDescent="0.25">
      <c r="A23" s="30"/>
      <c r="B23" s="31" t="s">
        <v>59</v>
      </c>
      <c r="C23" s="32">
        <f>SUMIF([1]!Charge[Fournisseurs],Fournisseur[[#This Row],[Nom du fournisseur]],[1]!Charge[Montant TTC])</f>
        <v>0</v>
      </c>
      <c r="D23" s="32">
        <f>SUMIF([1]!TRESORERIE[Tiers],Fournisseur[[#This Row],[Nom du fournisseur]],[1]!TRESORERIE[Sortie])</f>
        <v>0</v>
      </c>
      <c r="E23" s="33">
        <f>Fournisseur[[#This Row],[Achat]]-Fournisseur[[#This Row],[Règlement]]</f>
        <v>0</v>
      </c>
      <c r="F23" s="34"/>
      <c r="G23" s="30"/>
      <c r="H23" s="30"/>
      <c r="I23" s="30"/>
      <c r="J23" s="30"/>
      <c r="K23" s="30"/>
      <c r="L23" s="30"/>
      <c r="M23" s="36"/>
      <c r="N23" s="30"/>
      <c r="O23" s="30"/>
      <c r="P23" s="37"/>
    </row>
    <row r="24" spans="1:16" x14ac:dyDescent="0.25">
      <c r="A24" s="30"/>
      <c r="B24" s="31" t="s">
        <v>60</v>
      </c>
      <c r="C24" s="32">
        <f>SUMIF([1]!Charge[Fournisseurs],Fournisseur[[#This Row],[Nom du fournisseur]],[1]!Charge[Montant TTC])</f>
        <v>0</v>
      </c>
      <c r="D24" s="32">
        <f>SUMIF([1]!TRESORERIE[Tiers],Fournisseur[[#This Row],[Nom du fournisseur]],[1]!TRESORERIE[Sortie])</f>
        <v>0</v>
      </c>
      <c r="E24" s="33">
        <f>Fournisseur[[#This Row],[Achat]]-Fournisseur[[#This Row],[Règlement]]</f>
        <v>0</v>
      </c>
      <c r="F24" s="34"/>
      <c r="G24" s="30"/>
      <c r="H24" s="30"/>
      <c r="I24" s="30"/>
      <c r="J24" s="30"/>
      <c r="K24" s="30"/>
      <c r="L24" s="30"/>
      <c r="M24" s="36"/>
      <c r="N24" s="30"/>
      <c r="O24" s="30"/>
      <c r="P24" s="37"/>
    </row>
    <row r="25" spans="1:16" x14ac:dyDescent="0.25">
      <c r="A25" s="30"/>
      <c r="B25" s="31" t="s">
        <v>61</v>
      </c>
      <c r="C25" s="32">
        <f>SUMIF([1]!Charge[Fournisseurs],Fournisseur[[#This Row],[Nom du fournisseur]],[1]!Charge[Montant TTC])</f>
        <v>0</v>
      </c>
      <c r="D25" s="32">
        <f>SUMIF([1]!TRESORERIE[Tiers],Fournisseur[[#This Row],[Nom du fournisseur]],[1]!TRESORERIE[Sortie])</f>
        <v>0</v>
      </c>
      <c r="E25" s="33">
        <f>Fournisseur[[#This Row],[Achat]]-Fournisseur[[#This Row],[Règlement]]</f>
        <v>0</v>
      </c>
      <c r="F25" s="34"/>
      <c r="G25" s="30"/>
      <c r="H25" s="30"/>
      <c r="I25" s="30"/>
      <c r="J25" s="30"/>
      <c r="K25" s="30"/>
      <c r="L25" s="30"/>
      <c r="M25" s="36"/>
      <c r="N25" s="30"/>
      <c r="O25" s="30"/>
      <c r="P25" s="37"/>
    </row>
    <row r="26" spans="1:16" x14ac:dyDescent="0.25">
      <c r="A26" s="30"/>
      <c r="B26" s="31" t="s">
        <v>62</v>
      </c>
      <c r="C26" s="32">
        <f>SUMIF([1]!Charge[Fournisseurs],Fournisseur[[#This Row],[Nom du fournisseur]],[1]!Charge[Montant TTC])</f>
        <v>0</v>
      </c>
      <c r="D26" s="32">
        <f>SUMIF([1]!TRESORERIE[Tiers],Fournisseur[[#This Row],[Nom du fournisseur]],[1]!TRESORERIE[Sortie])</f>
        <v>0</v>
      </c>
      <c r="E26" s="33">
        <f>Fournisseur[[#This Row],[Achat]]-Fournisseur[[#This Row],[Règlement]]</f>
        <v>0</v>
      </c>
      <c r="F26" s="34"/>
      <c r="G26" s="30"/>
      <c r="H26" s="30"/>
      <c r="I26" s="30"/>
      <c r="J26" s="30"/>
      <c r="K26" s="30"/>
      <c r="L26" s="30"/>
      <c r="M26" s="36"/>
      <c r="N26" s="30"/>
      <c r="O26" s="30"/>
      <c r="P26" s="37"/>
    </row>
    <row r="27" spans="1:16" x14ac:dyDescent="0.25">
      <c r="A27" s="30"/>
      <c r="B27" s="31" t="s">
        <v>63</v>
      </c>
      <c r="C27" s="32">
        <f>SUMIF([1]!Charge[Fournisseurs],Fournisseur[[#This Row],[Nom du fournisseur]],[1]!Charge[Montant TTC])</f>
        <v>0</v>
      </c>
      <c r="D27" s="32">
        <f>SUMIF([1]!TRESORERIE[Tiers],Fournisseur[[#This Row],[Nom du fournisseur]],[1]!TRESORERIE[Sortie])</f>
        <v>0</v>
      </c>
      <c r="E27" s="33">
        <f>Fournisseur[[#This Row],[Achat]]-Fournisseur[[#This Row],[Règlement]]</f>
        <v>0</v>
      </c>
      <c r="F27" s="34"/>
      <c r="G27" s="30"/>
      <c r="H27" s="30"/>
      <c r="I27" s="30"/>
      <c r="J27" s="30"/>
      <c r="K27" s="30"/>
      <c r="L27" s="30"/>
      <c r="M27" s="36"/>
      <c r="N27" s="30"/>
      <c r="O27" s="30"/>
      <c r="P27" s="37"/>
    </row>
    <row r="28" spans="1:16" x14ac:dyDescent="0.25">
      <c r="A28" s="30"/>
      <c r="B28" s="31" t="s">
        <v>64</v>
      </c>
      <c r="C28" s="32">
        <f>SUMIF([1]!Charge[Fournisseurs],Fournisseur[[#This Row],[Nom du fournisseur]],[1]!Charge[Montant TTC])</f>
        <v>0</v>
      </c>
      <c r="D28" s="32">
        <f>SUMIF([1]!TRESORERIE[Tiers],Fournisseur[[#This Row],[Nom du fournisseur]],[1]!TRESORERIE[Sortie])</f>
        <v>0</v>
      </c>
      <c r="E28" s="33">
        <f>Fournisseur[[#This Row],[Achat]]-Fournisseur[[#This Row],[Règlement]]</f>
        <v>0</v>
      </c>
      <c r="F28" s="34"/>
      <c r="G28" s="30"/>
      <c r="H28" s="30"/>
      <c r="I28" s="30"/>
      <c r="J28" s="30"/>
      <c r="K28" s="30"/>
      <c r="L28" s="30"/>
      <c r="M28" s="36"/>
      <c r="N28" s="30"/>
      <c r="O28" s="30"/>
      <c r="P28" s="37"/>
    </row>
    <row r="29" spans="1:16" x14ac:dyDescent="0.25">
      <c r="A29" s="30"/>
      <c r="B29" s="31" t="s">
        <v>65</v>
      </c>
      <c r="C29" s="32">
        <f>SUMIF([1]!Charge[Fournisseurs],Fournisseur[[#This Row],[Nom du fournisseur]],[1]!Charge[Montant TTC])</f>
        <v>0</v>
      </c>
      <c r="D29" s="32">
        <f>SUMIF([1]!TRESORERIE[Tiers],Fournisseur[[#This Row],[Nom du fournisseur]],[1]!TRESORERIE[Sortie])</f>
        <v>0</v>
      </c>
      <c r="E29" s="33">
        <f>Fournisseur[[#This Row],[Achat]]-Fournisseur[[#This Row],[Règlement]]</f>
        <v>0</v>
      </c>
      <c r="F29" s="34"/>
      <c r="G29" s="30"/>
      <c r="H29" s="30"/>
      <c r="I29" s="30"/>
      <c r="J29" s="30"/>
      <c r="K29" s="30"/>
      <c r="L29" s="30"/>
      <c r="M29" s="36"/>
      <c r="N29" s="30"/>
      <c r="O29" s="30"/>
      <c r="P29" s="37"/>
    </row>
    <row r="30" spans="1:16" x14ac:dyDescent="0.25">
      <c r="A30" s="30"/>
      <c r="B30" s="31" t="s">
        <v>66</v>
      </c>
      <c r="C30" s="32">
        <f>SUMIF([1]!Charge[Fournisseurs],Fournisseur[[#This Row],[Nom du fournisseur]],[1]!Charge[Montant TTC])</f>
        <v>0</v>
      </c>
      <c r="D30" s="32">
        <f>SUMIF([1]!TRESORERIE[Tiers],Fournisseur[[#This Row],[Nom du fournisseur]],[1]!TRESORERIE[Sortie])</f>
        <v>0</v>
      </c>
      <c r="E30" s="33">
        <f>Fournisseur[[#This Row],[Achat]]-Fournisseur[[#This Row],[Règlement]]</f>
        <v>0</v>
      </c>
      <c r="F30" s="34"/>
      <c r="G30" s="30"/>
      <c r="H30" s="30"/>
      <c r="I30" s="30"/>
      <c r="J30" s="30"/>
      <c r="K30" s="30"/>
      <c r="L30" s="30"/>
      <c r="M30" s="36"/>
      <c r="N30" s="30"/>
      <c r="O30" s="30"/>
      <c r="P30" s="37"/>
    </row>
    <row r="31" spans="1:16" x14ac:dyDescent="0.25">
      <c r="A31" s="30"/>
      <c r="B31" s="31" t="s">
        <v>67</v>
      </c>
      <c r="C31" s="32">
        <f>SUMIF([1]!Charge[Fournisseurs],Fournisseur[[#This Row],[Nom du fournisseur]],[1]!Charge[Montant TTC])</f>
        <v>0</v>
      </c>
      <c r="D31" s="32">
        <f>SUMIF([1]!TRESORERIE[Tiers],Fournisseur[[#This Row],[Nom du fournisseur]],[1]!TRESORERIE[Sortie])</f>
        <v>0</v>
      </c>
      <c r="E31" s="33">
        <f>Fournisseur[[#This Row],[Achat]]-Fournisseur[[#This Row],[Règlement]]</f>
        <v>0</v>
      </c>
      <c r="F31" s="34"/>
      <c r="G31" s="30"/>
      <c r="H31" s="30"/>
      <c r="I31" s="30"/>
      <c r="J31" s="30"/>
      <c r="K31" s="30"/>
      <c r="L31" s="30"/>
      <c r="M31" s="36"/>
      <c r="N31" s="30"/>
      <c r="O31" s="30"/>
      <c r="P31" s="37"/>
    </row>
    <row r="32" spans="1:16" x14ac:dyDescent="0.25">
      <c r="A32" s="30"/>
      <c r="B32" s="31" t="s">
        <v>68</v>
      </c>
      <c r="C32" s="32">
        <f>SUMIF([1]!Charge[Fournisseurs],Fournisseur[[#This Row],[Nom du fournisseur]],[1]!Charge[Montant TTC])</f>
        <v>0</v>
      </c>
      <c r="D32" s="32">
        <f>SUMIF([1]!TRESORERIE[Tiers],Fournisseur[[#This Row],[Nom du fournisseur]],[1]!TRESORERIE[Sortie])</f>
        <v>0</v>
      </c>
      <c r="E32" s="33">
        <f>Fournisseur[[#This Row],[Achat]]-Fournisseur[[#This Row],[Règlement]]</f>
        <v>0</v>
      </c>
      <c r="F32" s="34"/>
      <c r="G32" s="30"/>
      <c r="H32" s="30"/>
      <c r="I32" s="30"/>
      <c r="J32" s="30"/>
      <c r="K32" s="30"/>
      <c r="L32" s="30"/>
      <c r="M32" s="36"/>
      <c r="N32" s="30"/>
      <c r="O32" s="30"/>
      <c r="P32" s="37"/>
    </row>
    <row r="33" spans="1:16" x14ac:dyDescent="0.25">
      <c r="A33" s="30"/>
      <c r="B33" s="31" t="s">
        <v>69</v>
      </c>
      <c r="C33" s="32">
        <f>SUMIF([1]!Charge[Fournisseurs],Fournisseur[[#This Row],[Nom du fournisseur]],[1]!Charge[Montant TTC])</f>
        <v>0</v>
      </c>
      <c r="D33" s="32">
        <f>SUMIF([1]!TRESORERIE[Tiers],Fournisseur[[#This Row],[Nom du fournisseur]],[1]!TRESORERIE[Sortie])</f>
        <v>0</v>
      </c>
      <c r="E33" s="33">
        <f>Fournisseur[[#This Row],[Achat]]-Fournisseur[[#This Row],[Règlement]]</f>
        <v>0</v>
      </c>
      <c r="F33" s="34"/>
      <c r="G33" s="30"/>
      <c r="H33" s="30"/>
      <c r="I33" s="30"/>
      <c r="J33" s="30"/>
      <c r="K33" s="30"/>
      <c r="L33" s="30"/>
      <c r="M33" s="36"/>
      <c r="N33" s="30"/>
      <c r="O33" s="30"/>
      <c r="P33" s="37"/>
    </row>
    <row r="34" spans="1:16" x14ac:dyDescent="0.25">
      <c r="A34" s="30"/>
      <c r="B34" s="31" t="s">
        <v>70</v>
      </c>
      <c r="C34" s="32">
        <f>SUMIF([1]!Charge[Fournisseurs],Fournisseur[[#This Row],[Nom du fournisseur]],[1]!Charge[Montant TTC])</f>
        <v>0</v>
      </c>
      <c r="D34" s="32">
        <f>SUMIF([1]!TRESORERIE[Tiers],Fournisseur[[#This Row],[Nom du fournisseur]],[1]!TRESORERIE[Sortie])</f>
        <v>0</v>
      </c>
      <c r="E34" s="33">
        <f>Fournisseur[[#This Row],[Achat]]-Fournisseur[[#This Row],[Règlement]]</f>
        <v>0</v>
      </c>
      <c r="F34" s="34"/>
      <c r="G34" s="30"/>
      <c r="H34" s="30"/>
      <c r="I34" s="30"/>
      <c r="J34" s="30"/>
      <c r="K34" s="30"/>
      <c r="L34" s="30"/>
      <c r="M34" s="36"/>
      <c r="N34" s="30"/>
      <c r="O34" s="30"/>
      <c r="P34" s="37"/>
    </row>
    <row r="35" spans="1:16" x14ac:dyDescent="0.25">
      <c r="A35" s="30"/>
      <c r="B35" s="31" t="s">
        <v>71</v>
      </c>
      <c r="C35" s="32">
        <f>SUMIF([1]!Charge[Fournisseurs],Fournisseur[[#This Row],[Nom du fournisseur]],[1]!Charge[Montant TTC])</f>
        <v>0</v>
      </c>
      <c r="D35" s="32">
        <f>SUMIF([1]!TRESORERIE[Tiers],Fournisseur[[#This Row],[Nom du fournisseur]],[1]!TRESORERIE[Sortie])</f>
        <v>0</v>
      </c>
      <c r="E35" s="33">
        <f>Fournisseur[[#This Row],[Achat]]-Fournisseur[[#This Row],[Règlement]]</f>
        <v>0</v>
      </c>
      <c r="F35" s="34"/>
      <c r="G35" s="30"/>
      <c r="H35" s="30"/>
      <c r="I35" s="30"/>
      <c r="J35" s="30"/>
      <c r="K35" s="30"/>
      <c r="L35" s="30"/>
      <c r="M35" s="36"/>
      <c r="N35" s="30"/>
      <c r="O35" s="30"/>
      <c r="P35" s="37"/>
    </row>
    <row r="36" spans="1:16" x14ac:dyDescent="0.25">
      <c r="A36" s="30"/>
      <c r="B36" s="31" t="s">
        <v>72</v>
      </c>
      <c r="C36" s="32">
        <f>SUMIF([1]!Charge[Fournisseurs],Fournisseur[[#This Row],[Nom du fournisseur]],[1]!Charge[Montant TTC])</f>
        <v>0</v>
      </c>
      <c r="D36" s="32">
        <f>SUMIF([1]!TRESORERIE[Tiers],Fournisseur[[#This Row],[Nom du fournisseur]],[1]!TRESORERIE[Sortie])</f>
        <v>0</v>
      </c>
      <c r="E36" s="33">
        <f>Fournisseur[[#This Row],[Achat]]-Fournisseur[[#This Row],[Règlement]]</f>
        <v>0</v>
      </c>
      <c r="F36" s="34"/>
      <c r="G36" s="30"/>
      <c r="H36" s="30"/>
      <c r="I36" s="30"/>
      <c r="J36" s="30"/>
      <c r="K36" s="30"/>
      <c r="L36" s="30"/>
      <c r="M36" s="36"/>
      <c r="N36" s="30"/>
      <c r="O36" s="30"/>
      <c r="P36" s="37"/>
    </row>
    <row r="37" spans="1:16" x14ac:dyDescent="0.25">
      <c r="A37" s="30"/>
      <c r="B37" s="31" t="s">
        <v>73</v>
      </c>
      <c r="C37" s="32">
        <f>SUMIF([1]!Charge[Fournisseurs],Fournisseur[[#This Row],[Nom du fournisseur]],[1]!Charge[Montant TTC])</f>
        <v>0</v>
      </c>
      <c r="D37" s="32">
        <f>SUMIF([1]!TRESORERIE[Tiers],Fournisseur[[#This Row],[Nom du fournisseur]],[1]!TRESORERIE[Sortie])</f>
        <v>0</v>
      </c>
      <c r="E37" s="33">
        <f>Fournisseur[[#This Row],[Achat]]-Fournisseur[[#This Row],[Règlement]]</f>
        <v>0</v>
      </c>
      <c r="F37" s="34"/>
      <c r="G37" s="30"/>
      <c r="H37" s="30"/>
      <c r="I37" s="30"/>
      <c r="J37" s="30"/>
      <c r="K37" s="30"/>
      <c r="L37" s="30"/>
      <c r="M37" s="36"/>
      <c r="N37" s="30"/>
      <c r="O37" s="30"/>
      <c r="P37" s="37"/>
    </row>
    <row r="38" spans="1:16" x14ac:dyDescent="0.25">
      <c r="A38" s="30"/>
      <c r="B38" s="31" t="s">
        <v>74</v>
      </c>
      <c r="C38" s="32">
        <f>SUMIF([1]!Charge[Fournisseurs],Fournisseur[[#This Row],[Nom du fournisseur]],[1]!Charge[Montant TTC])</f>
        <v>0</v>
      </c>
      <c r="D38" s="32">
        <f>SUMIF([1]!TRESORERIE[Tiers],Fournisseur[[#This Row],[Nom du fournisseur]],[1]!TRESORERIE[Sortie])</f>
        <v>0</v>
      </c>
      <c r="E38" s="33">
        <f>Fournisseur[[#This Row],[Achat]]-Fournisseur[[#This Row],[Règlement]]</f>
        <v>0</v>
      </c>
      <c r="F38" s="34"/>
      <c r="G38" s="30"/>
      <c r="H38" s="30"/>
      <c r="I38" s="30"/>
      <c r="J38" s="30"/>
      <c r="K38" s="30"/>
      <c r="L38" s="30"/>
      <c r="M38" s="36"/>
      <c r="N38" s="30"/>
      <c r="O38" s="30"/>
      <c r="P38" s="37"/>
    </row>
    <row r="39" spans="1:16" x14ac:dyDescent="0.25">
      <c r="A39" s="30"/>
      <c r="B39" s="31" t="s">
        <v>75</v>
      </c>
      <c r="C39" s="32">
        <f>SUMIF([1]!Charge[Fournisseurs],Fournisseur[[#This Row],[Nom du fournisseur]],[1]!Charge[Montant TTC])</f>
        <v>0</v>
      </c>
      <c r="D39" s="32">
        <f>SUMIF([1]!TRESORERIE[Tiers],Fournisseur[[#This Row],[Nom du fournisseur]],[1]!TRESORERIE[Sortie])</f>
        <v>0</v>
      </c>
      <c r="E39" s="33">
        <f>Fournisseur[[#This Row],[Achat]]-Fournisseur[[#This Row],[Règlement]]</f>
        <v>0</v>
      </c>
      <c r="F39" s="34"/>
      <c r="G39" s="30"/>
      <c r="H39" s="30"/>
      <c r="I39" s="30"/>
      <c r="J39" s="30"/>
      <c r="K39" s="30"/>
      <c r="L39" s="30"/>
      <c r="M39" s="36"/>
      <c r="N39" s="30"/>
      <c r="O39" s="30"/>
      <c r="P39" s="37"/>
    </row>
    <row r="40" spans="1:16" x14ac:dyDescent="0.25">
      <c r="A40" s="30"/>
      <c r="B40" s="31" t="s">
        <v>76</v>
      </c>
      <c r="C40" s="32">
        <f>SUMIF([1]!Charge[Fournisseurs],Fournisseur[[#This Row],[Nom du fournisseur]],[1]!Charge[Montant TTC])</f>
        <v>0</v>
      </c>
      <c r="D40" s="32">
        <f>SUMIF([1]!TRESORERIE[Tiers],Fournisseur[[#This Row],[Nom du fournisseur]],[1]!TRESORERIE[Sortie])</f>
        <v>0</v>
      </c>
      <c r="E40" s="33">
        <f>Fournisseur[[#This Row],[Achat]]-Fournisseur[[#This Row],[Règlement]]</f>
        <v>0</v>
      </c>
      <c r="F40" s="34"/>
      <c r="G40" s="30"/>
      <c r="H40" s="30"/>
      <c r="I40" s="30"/>
      <c r="J40" s="30"/>
      <c r="K40" s="30"/>
      <c r="L40" s="30"/>
      <c r="M40" s="36"/>
      <c r="N40" s="30"/>
      <c r="O40" s="30"/>
      <c r="P40" s="37"/>
    </row>
    <row r="41" spans="1:16" x14ac:dyDescent="0.25">
      <c r="A41" s="30"/>
      <c r="B41" s="31" t="s">
        <v>77</v>
      </c>
      <c r="C41" s="32">
        <f>SUMIF([1]!Charge[Fournisseurs],Fournisseur[[#This Row],[Nom du fournisseur]],[1]!Charge[Montant TTC])</f>
        <v>0</v>
      </c>
      <c r="D41" s="32">
        <f>SUMIF([1]!TRESORERIE[Tiers],Fournisseur[[#This Row],[Nom du fournisseur]],[1]!TRESORERIE[Sortie])</f>
        <v>0</v>
      </c>
      <c r="E41" s="33">
        <f>Fournisseur[[#This Row],[Achat]]-Fournisseur[[#This Row],[Règlement]]</f>
        <v>0</v>
      </c>
      <c r="F41" s="34"/>
      <c r="G41" s="30"/>
      <c r="H41" s="30"/>
      <c r="I41" s="30"/>
      <c r="J41" s="30"/>
      <c r="K41" s="30"/>
      <c r="L41" s="30"/>
      <c r="M41" s="36"/>
      <c r="N41" s="30"/>
      <c r="O41" s="30"/>
      <c r="P41" s="37"/>
    </row>
    <row r="42" spans="1:16" x14ac:dyDescent="0.25">
      <c r="A42" s="30"/>
      <c r="B42" s="31" t="s">
        <v>78</v>
      </c>
      <c r="C42" s="32">
        <f>SUMIF([1]!Charge[Fournisseurs],Fournisseur[[#This Row],[Nom du fournisseur]],[1]!Charge[Montant TTC])</f>
        <v>0</v>
      </c>
      <c r="D42" s="32">
        <f>SUMIF([1]!TRESORERIE[Tiers],Fournisseur[[#This Row],[Nom du fournisseur]],[1]!TRESORERIE[Sortie])</f>
        <v>0</v>
      </c>
      <c r="E42" s="33">
        <f>Fournisseur[[#This Row],[Achat]]-Fournisseur[[#This Row],[Règlement]]</f>
        <v>0</v>
      </c>
      <c r="F42" s="34"/>
      <c r="G42" s="30"/>
      <c r="H42" s="30"/>
      <c r="I42" s="30"/>
      <c r="J42" s="30"/>
      <c r="K42" s="30"/>
      <c r="L42" s="30"/>
      <c r="M42" s="36"/>
      <c r="N42" s="30"/>
      <c r="O42" s="30"/>
      <c r="P42" s="37"/>
    </row>
    <row r="43" spans="1:16" x14ac:dyDescent="0.25">
      <c r="A43" s="30"/>
      <c r="B43" s="31" t="s">
        <v>79</v>
      </c>
      <c r="C43" s="32">
        <f>SUMIF([1]!Charge[Fournisseurs],Fournisseur[[#This Row],[Nom du fournisseur]],[1]!Charge[Montant TTC])</f>
        <v>0</v>
      </c>
      <c r="D43" s="32">
        <f>SUMIF([1]!TRESORERIE[Tiers],Fournisseur[[#This Row],[Nom du fournisseur]],[1]!TRESORERIE[Sortie])</f>
        <v>0</v>
      </c>
      <c r="E43" s="33">
        <f>Fournisseur[[#This Row],[Achat]]-Fournisseur[[#This Row],[Règlement]]</f>
        <v>0</v>
      </c>
      <c r="F43" s="34"/>
      <c r="G43" s="30"/>
      <c r="H43" s="30"/>
      <c r="I43" s="30"/>
      <c r="J43" s="30"/>
      <c r="K43" s="30"/>
      <c r="L43" s="30"/>
      <c r="M43" s="36"/>
      <c r="N43" s="30"/>
      <c r="O43" s="30"/>
      <c r="P43" s="37"/>
    </row>
    <row r="44" spans="1:16" x14ac:dyDescent="0.25">
      <c r="A44" s="30"/>
      <c r="B44" s="31" t="s">
        <v>80</v>
      </c>
      <c r="C44" s="32">
        <f>SUMIF([1]!Charge[Fournisseurs],Fournisseur[[#This Row],[Nom du fournisseur]],[1]!Charge[Montant TTC])</f>
        <v>0</v>
      </c>
      <c r="D44" s="32">
        <f>SUMIF([1]!TRESORERIE[Tiers],Fournisseur[[#This Row],[Nom du fournisseur]],[1]!TRESORERIE[Sortie])</f>
        <v>0</v>
      </c>
      <c r="E44" s="33">
        <f>Fournisseur[[#This Row],[Achat]]-Fournisseur[[#This Row],[Règlement]]</f>
        <v>0</v>
      </c>
      <c r="F44" s="34"/>
      <c r="G44" s="30"/>
      <c r="H44" s="30"/>
      <c r="I44" s="30"/>
      <c r="J44" s="30"/>
      <c r="K44" s="30"/>
      <c r="L44" s="30"/>
      <c r="M44" s="36"/>
      <c r="N44" s="30"/>
      <c r="O44" s="30"/>
      <c r="P44" s="37"/>
    </row>
    <row r="45" spans="1:16" x14ac:dyDescent="0.25">
      <c r="A45" s="30"/>
      <c r="B45" s="31" t="s">
        <v>81</v>
      </c>
      <c r="C45" s="32">
        <f>SUMIF([1]!Charge[Fournisseurs],Fournisseur[[#This Row],[Nom du fournisseur]],[1]!Charge[Montant TTC])</f>
        <v>0</v>
      </c>
      <c r="D45" s="32">
        <f>SUMIF([1]!TRESORERIE[Tiers],Fournisseur[[#This Row],[Nom du fournisseur]],[1]!TRESORERIE[Sortie])</f>
        <v>0</v>
      </c>
      <c r="E45" s="33">
        <f>Fournisseur[[#This Row],[Achat]]-Fournisseur[[#This Row],[Règlement]]</f>
        <v>0</v>
      </c>
      <c r="F45" s="34"/>
      <c r="G45" s="30"/>
      <c r="H45" s="30"/>
      <c r="I45" s="30"/>
      <c r="J45" s="30"/>
      <c r="K45" s="30"/>
      <c r="L45" s="30"/>
      <c r="M45" s="36"/>
      <c r="N45" s="30"/>
      <c r="O45" s="30"/>
      <c r="P45" s="37"/>
    </row>
    <row r="46" spans="1:16" x14ac:dyDescent="0.25">
      <c r="A46" s="30"/>
      <c r="B46" s="31" t="s">
        <v>82</v>
      </c>
      <c r="C46" s="32">
        <f>SUMIF([1]!Charge[Fournisseurs],Fournisseur[[#This Row],[Nom du fournisseur]],[1]!Charge[Montant TTC])</f>
        <v>0</v>
      </c>
      <c r="D46" s="32">
        <f>SUMIF([1]!TRESORERIE[Tiers],Fournisseur[[#This Row],[Nom du fournisseur]],[1]!TRESORERIE[Sortie])</f>
        <v>0</v>
      </c>
      <c r="E46" s="33">
        <f>Fournisseur[[#This Row],[Achat]]-Fournisseur[[#This Row],[Règlement]]</f>
        <v>0</v>
      </c>
      <c r="F46" s="34"/>
      <c r="G46" s="30"/>
      <c r="H46" s="30"/>
      <c r="I46" s="30"/>
      <c r="J46" s="30"/>
      <c r="K46" s="30"/>
      <c r="L46" s="30"/>
      <c r="M46" s="36"/>
      <c r="N46" s="30"/>
      <c r="O46" s="30"/>
      <c r="P46" s="37"/>
    </row>
    <row r="47" spans="1:16" x14ac:dyDescent="0.25">
      <c r="A47" s="30"/>
      <c r="B47" s="31" t="s">
        <v>83</v>
      </c>
      <c r="C47" s="32">
        <f>SUMIF([1]!Charge[Fournisseurs],Fournisseur[[#This Row],[Nom du fournisseur]],[1]!Charge[Montant TTC])</f>
        <v>0</v>
      </c>
      <c r="D47" s="32">
        <f>SUMIF([1]!TRESORERIE[Tiers],Fournisseur[[#This Row],[Nom du fournisseur]],[1]!TRESORERIE[Sortie])</f>
        <v>0</v>
      </c>
      <c r="E47" s="33">
        <f>Fournisseur[[#This Row],[Achat]]-Fournisseur[[#This Row],[Règlement]]</f>
        <v>0</v>
      </c>
      <c r="F47" s="34"/>
      <c r="G47" s="30"/>
      <c r="H47" s="30"/>
      <c r="I47" s="30"/>
      <c r="J47" s="30"/>
      <c r="K47" s="30"/>
      <c r="L47" s="30"/>
      <c r="M47" s="36"/>
      <c r="N47" s="30"/>
      <c r="O47" s="30"/>
      <c r="P47" s="37"/>
    </row>
    <row r="48" spans="1:16" x14ac:dyDescent="0.25">
      <c r="A48" s="30"/>
      <c r="B48" s="31" t="s">
        <v>84</v>
      </c>
      <c r="C48" s="32">
        <f>SUMIF([1]!Charge[Fournisseurs],Fournisseur[[#This Row],[Nom du fournisseur]],[1]!Charge[Montant TTC])</f>
        <v>0</v>
      </c>
      <c r="D48" s="32">
        <f>SUMIF([1]!TRESORERIE[Tiers],Fournisseur[[#This Row],[Nom du fournisseur]],[1]!TRESORERIE[Sortie])</f>
        <v>0</v>
      </c>
      <c r="E48" s="33">
        <f>Fournisseur[[#This Row],[Achat]]-Fournisseur[[#This Row],[Règlement]]</f>
        <v>0</v>
      </c>
      <c r="F48" s="34"/>
      <c r="G48" s="30"/>
      <c r="H48" s="30"/>
      <c r="I48" s="30"/>
      <c r="J48" s="30"/>
      <c r="K48" s="30"/>
      <c r="L48" s="30"/>
      <c r="M48" s="36"/>
      <c r="N48" s="30"/>
      <c r="O48" s="30"/>
      <c r="P48" s="37"/>
    </row>
    <row r="49" spans="1:16" x14ac:dyDescent="0.25">
      <c r="A49" s="30"/>
      <c r="B49" s="31" t="s">
        <v>85</v>
      </c>
      <c r="C49" s="32">
        <f>SUMIF([1]!Charge[Fournisseurs],Fournisseur[[#This Row],[Nom du fournisseur]],[1]!Charge[Montant TTC])</f>
        <v>0</v>
      </c>
      <c r="D49" s="32">
        <f>SUMIF([1]!TRESORERIE[Tiers],Fournisseur[[#This Row],[Nom du fournisseur]],[1]!TRESORERIE[Sortie])</f>
        <v>0</v>
      </c>
      <c r="E49" s="33">
        <f>Fournisseur[[#This Row],[Achat]]-Fournisseur[[#This Row],[Règlement]]</f>
        <v>0</v>
      </c>
      <c r="F49" s="34"/>
      <c r="G49" s="30"/>
      <c r="H49" s="30"/>
      <c r="I49" s="30"/>
      <c r="J49" s="30"/>
      <c r="K49" s="30"/>
      <c r="L49" s="30"/>
      <c r="M49" s="36"/>
      <c r="N49" s="30"/>
      <c r="O49" s="30"/>
      <c r="P49" s="37"/>
    </row>
    <row r="50" spans="1:16" x14ac:dyDescent="0.25">
      <c r="A50" s="30"/>
      <c r="B50" s="31" t="s">
        <v>86</v>
      </c>
      <c r="C50" s="32">
        <f>SUMIF([1]!Charge[Fournisseurs],Fournisseur[[#This Row],[Nom du fournisseur]],[1]!Charge[Montant TTC])</f>
        <v>0</v>
      </c>
      <c r="D50" s="32">
        <f>SUMIF([1]!TRESORERIE[Tiers],Fournisseur[[#This Row],[Nom du fournisseur]],[1]!TRESORERIE[Sortie])</f>
        <v>0</v>
      </c>
      <c r="E50" s="33">
        <f>Fournisseur[[#This Row],[Achat]]-Fournisseur[[#This Row],[Règlement]]</f>
        <v>0</v>
      </c>
      <c r="F50" s="34"/>
      <c r="G50" s="30"/>
      <c r="H50" s="30"/>
      <c r="I50" s="30"/>
      <c r="J50" s="30"/>
      <c r="K50" s="30"/>
      <c r="L50" s="30"/>
      <c r="M50" s="36"/>
      <c r="N50" s="30"/>
      <c r="O50" s="30"/>
      <c r="P50" s="37"/>
    </row>
    <row r="51" spans="1:16" x14ac:dyDescent="0.25">
      <c r="A51" s="30"/>
      <c r="B51" s="31" t="s">
        <v>87</v>
      </c>
      <c r="C51" s="32">
        <f>SUMIF([1]!Charge[Fournisseurs],Fournisseur[[#This Row],[Nom du fournisseur]],[1]!Charge[Montant TTC])</f>
        <v>0</v>
      </c>
      <c r="D51" s="32">
        <f>SUMIF([1]!TRESORERIE[Tiers],Fournisseur[[#This Row],[Nom du fournisseur]],[1]!TRESORERIE[Sortie])</f>
        <v>0</v>
      </c>
      <c r="E51" s="33">
        <f>Fournisseur[[#This Row],[Achat]]-Fournisseur[[#This Row],[Règlement]]</f>
        <v>0</v>
      </c>
      <c r="F51" s="34"/>
      <c r="G51" s="30"/>
      <c r="H51" s="30"/>
      <c r="I51" s="30"/>
      <c r="J51" s="30"/>
      <c r="K51" s="30"/>
      <c r="L51" s="30"/>
      <c r="M51" s="36"/>
      <c r="N51" s="30"/>
      <c r="O51" s="30"/>
      <c r="P51" s="37"/>
    </row>
    <row r="52" spans="1:16" x14ac:dyDescent="0.25">
      <c r="A52" s="30"/>
      <c r="B52" s="31" t="s">
        <v>88</v>
      </c>
      <c r="C52" s="32">
        <f>SUMIF([1]!Charge[Fournisseurs],Fournisseur[[#This Row],[Nom du fournisseur]],[1]!Charge[Montant TTC])</f>
        <v>0</v>
      </c>
      <c r="D52" s="32">
        <f>SUMIF([1]!TRESORERIE[Tiers],Fournisseur[[#This Row],[Nom du fournisseur]],[1]!TRESORERIE[Sortie])</f>
        <v>0</v>
      </c>
      <c r="E52" s="33">
        <f>Fournisseur[[#This Row],[Achat]]-Fournisseur[[#This Row],[Règlement]]</f>
        <v>0</v>
      </c>
      <c r="F52" s="34"/>
      <c r="G52" s="30"/>
      <c r="H52" s="30"/>
      <c r="I52" s="30"/>
      <c r="J52" s="30"/>
      <c r="K52" s="30"/>
      <c r="L52" s="30"/>
      <c r="M52" s="36"/>
      <c r="N52" s="30"/>
      <c r="O52" s="30"/>
      <c r="P52" s="37"/>
    </row>
    <row r="53" spans="1:16" x14ac:dyDescent="0.25">
      <c r="A53" s="30"/>
      <c r="B53" s="31" t="s">
        <v>89</v>
      </c>
      <c r="C53" s="32">
        <f>SUMIF([1]!Charge[Fournisseurs],Fournisseur[[#This Row],[Nom du fournisseur]],[1]!Charge[Montant TTC])</f>
        <v>0</v>
      </c>
      <c r="D53" s="32">
        <f>SUMIF([1]!TRESORERIE[Tiers],Fournisseur[[#This Row],[Nom du fournisseur]],[1]!TRESORERIE[Sortie])</f>
        <v>0</v>
      </c>
      <c r="E53" s="33">
        <f>Fournisseur[[#This Row],[Achat]]-Fournisseur[[#This Row],[Règlement]]</f>
        <v>0</v>
      </c>
      <c r="F53" s="34"/>
      <c r="G53" s="30"/>
      <c r="H53" s="30"/>
      <c r="I53" s="30"/>
      <c r="J53" s="30"/>
      <c r="K53" s="30"/>
      <c r="L53" s="30"/>
      <c r="M53" s="36"/>
      <c r="N53" s="30"/>
      <c r="O53" s="30"/>
      <c r="P53" s="37"/>
    </row>
    <row r="54" spans="1:16" x14ac:dyDescent="0.25">
      <c r="A54" s="30"/>
      <c r="B54" s="31" t="s">
        <v>90</v>
      </c>
      <c r="C54" s="32">
        <f>SUMIF([1]!Charge[Fournisseurs],Fournisseur[[#This Row],[Nom du fournisseur]],[1]!Charge[Montant TTC])</f>
        <v>0</v>
      </c>
      <c r="D54" s="32">
        <f>SUMIF([1]!TRESORERIE[Tiers],Fournisseur[[#This Row],[Nom du fournisseur]],[1]!TRESORERIE[Sortie])</f>
        <v>0</v>
      </c>
      <c r="E54" s="33">
        <f>Fournisseur[[#This Row],[Achat]]-Fournisseur[[#This Row],[Règlement]]</f>
        <v>0</v>
      </c>
      <c r="F54" s="34"/>
      <c r="G54" s="30"/>
      <c r="H54" s="30"/>
      <c r="I54" s="30"/>
      <c r="J54" s="30"/>
      <c r="K54" s="30"/>
      <c r="L54" s="30"/>
      <c r="M54" s="36"/>
      <c r="N54" s="30"/>
      <c r="O54" s="30"/>
      <c r="P54" s="37"/>
    </row>
    <row r="55" spans="1:16" x14ac:dyDescent="0.25">
      <c r="A55" s="30"/>
      <c r="B55" s="31" t="s">
        <v>91</v>
      </c>
      <c r="C55" s="32">
        <f>SUMIF([1]!Charge[Fournisseurs],Fournisseur[[#This Row],[Nom du fournisseur]],[1]!Charge[Montant TTC])</f>
        <v>0</v>
      </c>
      <c r="D55" s="32">
        <f>SUMIF([1]!TRESORERIE[Tiers],Fournisseur[[#This Row],[Nom du fournisseur]],[1]!TRESORERIE[Sortie])</f>
        <v>0</v>
      </c>
      <c r="E55" s="33">
        <f>Fournisseur[[#This Row],[Achat]]-Fournisseur[[#This Row],[Règlement]]</f>
        <v>0</v>
      </c>
      <c r="F55" s="34"/>
      <c r="G55" s="30"/>
      <c r="H55" s="30"/>
      <c r="I55" s="30"/>
      <c r="J55" s="30"/>
      <c r="K55" s="30"/>
      <c r="L55" s="30"/>
      <c r="M55" s="36"/>
      <c r="N55" s="30"/>
      <c r="O55" s="30"/>
      <c r="P55" s="37"/>
    </row>
    <row r="56" spans="1:16" x14ac:dyDescent="0.25">
      <c r="A56" s="30"/>
      <c r="B56" s="31" t="s">
        <v>92</v>
      </c>
      <c r="C56" s="32">
        <f>SUMIF([1]!Charge[Fournisseurs],Fournisseur[[#This Row],[Nom du fournisseur]],[1]!Charge[Montant TTC])</f>
        <v>0</v>
      </c>
      <c r="D56" s="32">
        <f>SUMIF([1]!TRESORERIE[Tiers],Fournisseur[[#This Row],[Nom du fournisseur]],[1]!TRESORERIE[Sortie])</f>
        <v>0</v>
      </c>
      <c r="E56" s="33">
        <f>Fournisseur[[#This Row],[Achat]]-Fournisseur[[#This Row],[Règlement]]</f>
        <v>0</v>
      </c>
      <c r="F56" s="34"/>
      <c r="G56" s="30"/>
      <c r="H56" s="30"/>
      <c r="I56" s="30"/>
      <c r="J56" s="30"/>
      <c r="K56" s="30"/>
      <c r="L56" s="30"/>
      <c r="M56" s="36"/>
      <c r="N56" s="30"/>
      <c r="O56" s="30"/>
      <c r="P56" s="38"/>
    </row>
    <row r="57" spans="1:16" x14ac:dyDescent="0.25">
      <c r="A57" s="30"/>
      <c r="B57" s="31" t="s">
        <v>93</v>
      </c>
      <c r="C57" s="32">
        <f>SUMIF([1]!Charge[Fournisseurs],Fournisseur[[#This Row],[Nom du fournisseur]],[1]!Charge[Montant TTC])</f>
        <v>0</v>
      </c>
      <c r="D57" s="32">
        <f>SUMIF([1]!TRESORERIE[Tiers],Fournisseur[[#This Row],[Nom du fournisseur]],[1]!TRESORERIE[Sortie])</f>
        <v>0</v>
      </c>
      <c r="E57" s="33">
        <f>Fournisseur[[#This Row],[Achat]]-Fournisseur[[#This Row],[Règlement]]</f>
        <v>0</v>
      </c>
      <c r="F57" s="34"/>
      <c r="G57" s="30"/>
      <c r="H57" s="30"/>
      <c r="I57" s="30"/>
      <c r="J57" s="30"/>
      <c r="K57" s="30"/>
      <c r="L57" s="30"/>
      <c r="M57" s="36"/>
      <c r="N57" s="30"/>
      <c r="O57" s="30"/>
      <c r="P57" s="38"/>
    </row>
    <row r="58" spans="1:16" x14ac:dyDescent="0.25">
      <c r="A58" s="30"/>
      <c r="B58" s="31" t="s">
        <v>94</v>
      </c>
      <c r="C58" s="32">
        <f>SUMIF([1]!Charge[Fournisseurs],Fournisseur[[#This Row],[Nom du fournisseur]],[1]!Charge[Montant TTC])</f>
        <v>0</v>
      </c>
      <c r="D58" s="32">
        <f>SUMIF([1]!TRESORERIE[Tiers],Fournisseur[[#This Row],[Nom du fournisseur]],[1]!TRESORERIE[Sortie])</f>
        <v>0</v>
      </c>
      <c r="E58" s="33">
        <f>Fournisseur[[#This Row],[Achat]]-Fournisseur[[#This Row],[Règlement]]</f>
        <v>0</v>
      </c>
      <c r="F58" s="34"/>
      <c r="G58" s="30"/>
      <c r="H58" s="30"/>
      <c r="I58" s="30"/>
      <c r="J58" s="30"/>
      <c r="K58" s="30"/>
      <c r="L58" s="30"/>
      <c r="M58" s="36"/>
      <c r="N58" s="30"/>
      <c r="O58" s="30"/>
      <c r="P58" s="38"/>
    </row>
    <row r="59" spans="1:16" x14ac:dyDescent="0.25">
      <c r="A59" s="30"/>
      <c r="B59" s="31" t="s">
        <v>95</v>
      </c>
      <c r="C59" s="32">
        <f>SUMIF([1]!Charge[Fournisseurs],Fournisseur[[#This Row],[Nom du fournisseur]],[1]!Charge[Montant TTC])</f>
        <v>0</v>
      </c>
      <c r="D59" s="32">
        <f>SUMIF([1]!TRESORERIE[Tiers],Fournisseur[[#This Row],[Nom du fournisseur]],[1]!TRESORERIE[Sortie])</f>
        <v>0</v>
      </c>
      <c r="E59" s="33">
        <f>Fournisseur[[#This Row],[Achat]]-Fournisseur[[#This Row],[Règlement]]</f>
        <v>0</v>
      </c>
      <c r="F59" s="34"/>
      <c r="G59" s="30"/>
      <c r="H59" s="30"/>
      <c r="I59" s="30"/>
      <c r="J59" s="30"/>
      <c r="K59" s="30"/>
      <c r="L59" s="30"/>
      <c r="M59" s="36"/>
      <c r="N59" s="30"/>
      <c r="O59" s="30"/>
      <c r="P59" s="38"/>
    </row>
    <row r="60" spans="1:16" x14ac:dyDescent="0.25">
      <c r="A60" s="30"/>
      <c r="B60" s="31" t="s">
        <v>96</v>
      </c>
      <c r="C60" s="32">
        <f>SUMIF([1]!Charge[Fournisseurs],Fournisseur[[#This Row],[Nom du fournisseur]],[1]!Charge[Montant TTC])</f>
        <v>0</v>
      </c>
      <c r="D60" s="32">
        <f>SUMIF([1]!TRESORERIE[Tiers],Fournisseur[[#This Row],[Nom du fournisseur]],[1]!TRESORERIE[Sortie])</f>
        <v>0</v>
      </c>
      <c r="E60" s="33">
        <f>Fournisseur[[#This Row],[Achat]]-Fournisseur[[#This Row],[Règlement]]</f>
        <v>0</v>
      </c>
      <c r="F60" s="34"/>
      <c r="G60" s="30"/>
      <c r="H60" s="30"/>
      <c r="I60" s="30"/>
      <c r="J60" s="30"/>
      <c r="K60" s="30"/>
      <c r="L60" s="30"/>
      <c r="M60" s="36"/>
      <c r="N60" s="30"/>
      <c r="O60" s="30"/>
      <c r="P60" s="38"/>
    </row>
    <row r="61" spans="1:16" x14ac:dyDescent="0.25">
      <c r="A61" s="30"/>
      <c r="B61" s="31" t="s">
        <v>97</v>
      </c>
      <c r="C61" s="32">
        <f>SUMIF([1]!Charge[Fournisseurs],Fournisseur[[#This Row],[Nom du fournisseur]],[1]!Charge[Montant TTC])</f>
        <v>0</v>
      </c>
      <c r="D61" s="32">
        <f>SUMIF([1]!TRESORERIE[Tiers],Fournisseur[[#This Row],[Nom du fournisseur]],[1]!TRESORERIE[Sortie])</f>
        <v>0</v>
      </c>
      <c r="E61" s="33">
        <f>Fournisseur[[#This Row],[Achat]]-Fournisseur[[#This Row],[Règlement]]</f>
        <v>0</v>
      </c>
      <c r="F61" s="34"/>
      <c r="G61" s="30"/>
      <c r="H61" s="30"/>
      <c r="I61" s="30"/>
      <c r="J61" s="30"/>
      <c r="K61" s="30"/>
      <c r="L61" s="30"/>
      <c r="M61" s="36"/>
      <c r="N61" s="30"/>
      <c r="O61" s="30"/>
      <c r="P61" s="38"/>
    </row>
    <row r="62" spans="1:16" x14ac:dyDescent="0.25">
      <c r="A62" s="30"/>
      <c r="B62" s="31" t="s">
        <v>98</v>
      </c>
      <c r="C62" s="32">
        <f>SUMIF([1]!Charge[Fournisseurs],Fournisseur[[#This Row],[Nom du fournisseur]],[1]!Charge[Montant TTC])</f>
        <v>0</v>
      </c>
      <c r="D62" s="32">
        <f>SUMIF([1]!TRESORERIE[Tiers],Fournisseur[[#This Row],[Nom du fournisseur]],[1]!TRESORERIE[Sortie])</f>
        <v>0</v>
      </c>
      <c r="E62" s="33">
        <f>Fournisseur[[#This Row],[Achat]]-Fournisseur[[#This Row],[Règlement]]</f>
        <v>0</v>
      </c>
      <c r="F62" s="34"/>
      <c r="G62" s="30"/>
      <c r="H62" s="30"/>
      <c r="I62" s="30"/>
      <c r="J62" s="30"/>
      <c r="K62" s="30"/>
      <c r="L62" s="30"/>
      <c r="M62" s="36"/>
      <c r="N62" s="30"/>
      <c r="O62" s="30"/>
      <c r="P62" s="38"/>
    </row>
    <row r="63" spans="1:16" x14ac:dyDescent="0.25">
      <c r="A63" s="30"/>
      <c r="B63" s="31" t="s">
        <v>99</v>
      </c>
      <c r="C63" s="32">
        <f>SUMIF([1]!Charge[Fournisseurs],Fournisseur[[#This Row],[Nom du fournisseur]],[1]!Charge[Montant TTC])</f>
        <v>0</v>
      </c>
      <c r="D63" s="32">
        <f>SUMIF([1]!TRESORERIE[Tiers],Fournisseur[[#This Row],[Nom du fournisseur]],[1]!TRESORERIE[Sortie])</f>
        <v>0</v>
      </c>
      <c r="E63" s="33">
        <f>Fournisseur[[#This Row],[Achat]]-Fournisseur[[#This Row],[Règlement]]</f>
        <v>0</v>
      </c>
      <c r="F63" s="34"/>
      <c r="G63" s="30"/>
      <c r="H63" s="30"/>
      <c r="I63" s="30"/>
      <c r="J63" s="30"/>
      <c r="K63" s="30"/>
      <c r="L63" s="30"/>
      <c r="M63" s="36"/>
      <c r="N63" s="30"/>
      <c r="O63" s="30"/>
      <c r="P63" s="38"/>
    </row>
    <row r="64" spans="1:16" x14ac:dyDescent="0.25">
      <c r="A64" s="30"/>
      <c r="B64" s="31" t="s">
        <v>100</v>
      </c>
      <c r="C64" s="32">
        <f>SUMIF([1]!Charge[Fournisseurs],Fournisseur[[#This Row],[Nom du fournisseur]],[1]!Charge[Montant TTC])</f>
        <v>0</v>
      </c>
      <c r="D64" s="32">
        <f>SUMIF([1]!TRESORERIE[Tiers],Fournisseur[[#This Row],[Nom du fournisseur]],[1]!TRESORERIE[Sortie])</f>
        <v>0</v>
      </c>
      <c r="E64" s="33">
        <f>Fournisseur[[#This Row],[Achat]]-Fournisseur[[#This Row],[Règlement]]</f>
        <v>0</v>
      </c>
      <c r="F64" s="34"/>
      <c r="G64" s="30"/>
      <c r="H64" s="30"/>
      <c r="I64" s="30"/>
      <c r="J64" s="30"/>
      <c r="K64" s="30"/>
      <c r="L64" s="30"/>
      <c r="M64" s="36"/>
      <c r="N64" s="30"/>
      <c r="O64" s="30"/>
      <c r="P64" s="38"/>
    </row>
    <row r="65" spans="1:16" x14ac:dyDescent="0.25">
      <c r="A65" s="30"/>
      <c r="B65" s="31" t="s">
        <v>101</v>
      </c>
      <c r="C65" s="32">
        <f>SUMIF([1]!Charge[Fournisseurs],Fournisseur[[#This Row],[Nom du fournisseur]],[1]!Charge[Montant TTC])</f>
        <v>0</v>
      </c>
      <c r="D65" s="32">
        <f>SUMIF([1]!TRESORERIE[Tiers],Fournisseur[[#This Row],[Nom du fournisseur]],[1]!TRESORERIE[Sortie])</f>
        <v>0</v>
      </c>
      <c r="E65" s="33">
        <f>Fournisseur[[#This Row],[Achat]]-Fournisseur[[#This Row],[Règlement]]</f>
        <v>0</v>
      </c>
      <c r="F65" s="34"/>
      <c r="G65" s="30"/>
      <c r="H65" s="30"/>
      <c r="I65" s="30"/>
      <c r="J65" s="30"/>
      <c r="K65" s="30"/>
      <c r="L65" s="30"/>
      <c r="M65" s="36"/>
      <c r="N65" s="30"/>
      <c r="O65" s="30"/>
      <c r="P65" s="38"/>
    </row>
    <row r="66" spans="1:16" x14ac:dyDescent="0.25">
      <c r="A66" s="30"/>
      <c r="B66" s="31" t="s">
        <v>102</v>
      </c>
      <c r="C66" s="32">
        <f>SUMIF([1]!Charge[Fournisseurs],Fournisseur[[#This Row],[Nom du fournisseur]],[1]!Charge[Montant TTC])</f>
        <v>0</v>
      </c>
      <c r="D66" s="32">
        <f>SUMIF([1]!TRESORERIE[Tiers],Fournisseur[[#This Row],[Nom du fournisseur]],[1]!TRESORERIE[Sortie])</f>
        <v>0</v>
      </c>
      <c r="E66" s="33">
        <f>Fournisseur[[#This Row],[Achat]]-Fournisseur[[#This Row],[Règlement]]</f>
        <v>0</v>
      </c>
      <c r="F66" s="34"/>
      <c r="G66" s="30"/>
      <c r="H66" s="30"/>
      <c r="I66" s="30"/>
      <c r="J66" s="30"/>
      <c r="K66" s="30"/>
      <c r="L66" s="30"/>
      <c r="M66" s="36"/>
      <c r="N66" s="30"/>
      <c r="O66" s="30"/>
      <c r="P66" s="38"/>
    </row>
    <row r="67" spans="1:16" x14ac:dyDescent="0.25">
      <c r="A67" s="30"/>
      <c r="B67" s="31" t="s">
        <v>103</v>
      </c>
      <c r="C67" s="32">
        <f>SUMIF([1]!Charge[Fournisseurs],Fournisseur[[#This Row],[Nom du fournisseur]],[1]!Charge[Montant TTC])</f>
        <v>0</v>
      </c>
      <c r="D67" s="32">
        <f>SUMIF([1]!TRESORERIE[Tiers],Fournisseur[[#This Row],[Nom du fournisseur]],[1]!TRESORERIE[Sortie])</f>
        <v>0</v>
      </c>
      <c r="E67" s="33">
        <f>Fournisseur[[#This Row],[Achat]]-Fournisseur[[#This Row],[Règlement]]</f>
        <v>0</v>
      </c>
      <c r="F67" s="34"/>
      <c r="G67" s="30"/>
      <c r="H67" s="30"/>
      <c r="I67" s="30"/>
      <c r="J67" s="30"/>
      <c r="K67" s="30"/>
      <c r="L67" s="30"/>
      <c r="M67" s="36"/>
      <c r="N67" s="30"/>
      <c r="O67" s="30"/>
      <c r="P67" s="38"/>
    </row>
    <row r="68" spans="1:16" x14ac:dyDescent="0.25">
      <c r="A68" s="30"/>
      <c r="B68" s="31" t="s">
        <v>104</v>
      </c>
      <c r="C68" s="32">
        <f>SUMIF([1]!Charge[Fournisseurs],Fournisseur[[#This Row],[Nom du fournisseur]],[1]!Charge[Montant TTC])</f>
        <v>0</v>
      </c>
      <c r="D68" s="32">
        <f>SUMIF([1]!TRESORERIE[Tiers],Fournisseur[[#This Row],[Nom du fournisseur]],[1]!TRESORERIE[Sortie])</f>
        <v>0</v>
      </c>
      <c r="E68" s="33">
        <f>Fournisseur[[#This Row],[Achat]]-Fournisseur[[#This Row],[Règlement]]</f>
        <v>0</v>
      </c>
      <c r="F68" s="34"/>
      <c r="G68" s="30"/>
      <c r="H68" s="30"/>
      <c r="I68" s="30"/>
      <c r="J68" s="30"/>
      <c r="K68" s="30"/>
      <c r="L68" s="30"/>
      <c r="M68" s="36"/>
      <c r="N68" s="30"/>
      <c r="O68" s="30"/>
      <c r="P68" s="38"/>
    </row>
    <row r="69" spans="1:16" x14ac:dyDescent="0.25">
      <c r="A69" s="30"/>
      <c r="B69" s="31" t="s">
        <v>105</v>
      </c>
      <c r="C69" s="32">
        <f>SUMIF([1]!Charge[Fournisseurs],Fournisseur[[#This Row],[Nom du fournisseur]],[1]!Charge[Montant TTC])</f>
        <v>0</v>
      </c>
      <c r="D69" s="32">
        <f>SUMIF([1]!TRESORERIE[Tiers],Fournisseur[[#This Row],[Nom du fournisseur]],[1]!TRESORERIE[Sortie])</f>
        <v>0</v>
      </c>
      <c r="E69" s="33">
        <f>Fournisseur[[#This Row],[Achat]]-Fournisseur[[#This Row],[Règlement]]</f>
        <v>0</v>
      </c>
      <c r="F69" s="34"/>
      <c r="G69" s="30"/>
      <c r="H69" s="30"/>
      <c r="I69" s="30"/>
      <c r="J69" s="30"/>
      <c r="K69" s="30"/>
      <c r="L69" s="30"/>
      <c r="M69" s="36"/>
      <c r="N69" s="30"/>
      <c r="O69" s="30"/>
      <c r="P69" s="38"/>
    </row>
    <row r="70" spans="1:16" x14ac:dyDescent="0.25">
      <c r="A70" s="30"/>
      <c r="B70" s="31" t="s">
        <v>106</v>
      </c>
      <c r="C70" s="32">
        <f>SUMIF([1]!Charge[Fournisseurs],Fournisseur[[#This Row],[Nom du fournisseur]],[1]!Charge[Montant TTC])</f>
        <v>0</v>
      </c>
      <c r="D70" s="32">
        <f>SUMIF([1]!TRESORERIE[Tiers],Fournisseur[[#This Row],[Nom du fournisseur]],[1]!TRESORERIE[Sortie])</f>
        <v>0</v>
      </c>
      <c r="E70" s="33">
        <f>Fournisseur[[#This Row],[Achat]]-Fournisseur[[#This Row],[Règlement]]</f>
        <v>0</v>
      </c>
      <c r="F70" s="34"/>
      <c r="G70" s="30"/>
      <c r="H70" s="30"/>
      <c r="I70" s="30"/>
      <c r="J70" s="30"/>
      <c r="K70" s="30"/>
      <c r="L70" s="30"/>
      <c r="M70" s="36"/>
      <c r="N70" s="30"/>
      <c r="O70" s="30"/>
      <c r="P70" s="38"/>
    </row>
    <row r="71" spans="1:16" x14ac:dyDescent="0.25">
      <c r="A71" s="30"/>
      <c r="B71" s="31" t="s">
        <v>107</v>
      </c>
      <c r="C71" s="32">
        <f>SUMIF([1]!Charge[Fournisseurs],Fournisseur[[#This Row],[Nom du fournisseur]],[1]!Charge[Montant TTC])</f>
        <v>0</v>
      </c>
      <c r="D71" s="32">
        <f>SUMIF([1]!TRESORERIE[Tiers],Fournisseur[[#This Row],[Nom du fournisseur]],[1]!TRESORERIE[Sortie])</f>
        <v>0</v>
      </c>
      <c r="E71" s="33">
        <f>Fournisseur[[#This Row],[Achat]]-Fournisseur[[#This Row],[Règlement]]</f>
        <v>0</v>
      </c>
      <c r="F71" s="34"/>
      <c r="G71" s="30"/>
      <c r="H71" s="30"/>
      <c r="I71" s="30"/>
      <c r="J71" s="30"/>
      <c r="K71" s="30"/>
      <c r="L71" s="30"/>
      <c r="M71" s="36"/>
      <c r="N71" s="30"/>
      <c r="O71" s="30"/>
      <c r="P71" s="38"/>
    </row>
    <row r="72" spans="1:16" x14ac:dyDescent="0.25">
      <c r="A72" s="30"/>
      <c r="B72" s="31" t="s">
        <v>108</v>
      </c>
      <c r="C72" s="32">
        <f>SUMIF([1]!Charge[Fournisseurs],Fournisseur[[#This Row],[Nom du fournisseur]],[1]!Charge[Montant TTC])</f>
        <v>0</v>
      </c>
      <c r="D72" s="32">
        <f>SUMIF([1]!TRESORERIE[Tiers],Fournisseur[[#This Row],[Nom du fournisseur]],[1]!TRESORERIE[Sortie])</f>
        <v>0</v>
      </c>
      <c r="E72" s="33">
        <f>Fournisseur[[#This Row],[Achat]]-Fournisseur[[#This Row],[Règlement]]</f>
        <v>0</v>
      </c>
      <c r="F72" s="34"/>
      <c r="G72" s="30"/>
      <c r="H72" s="30"/>
      <c r="I72" s="30"/>
      <c r="J72" s="30"/>
      <c r="K72" s="30"/>
      <c r="L72" s="30"/>
      <c r="M72" s="36"/>
      <c r="N72" s="30"/>
      <c r="O72" s="30"/>
      <c r="P72" s="38"/>
    </row>
    <row r="73" spans="1:16" x14ac:dyDescent="0.25">
      <c r="A73" s="30"/>
      <c r="B73" s="31" t="s">
        <v>109</v>
      </c>
      <c r="C73" s="32">
        <f>SUMIF([1]!Charge[Fournisseurs],Fournisseur[[#This Row],[Nom du fournisseur]],[1]!Charge[Montant TTC])</f>
        <v>0</v>
      </c>
      <c r="D73" s="32">
        <f>SUMIF([1]!TRESORERIE[Tiers],Fournisseur[[#This Row],[Nom du fournisseur]],[1]!TRESORERIE[Sortie])</f>
        <v>0</v>
      </c>
      <c r="E73" s="33">
        <f>Fournisseur[[#This Row],[Achat]]-Fournisseur[[#This Row],[Règlement]]</f>
        <v>0</v>
      </c>
      <c r="F73" s="34"/>
      <c r="G73" s="30"/>
      <c r="H73" s="30"/>
      <c r="I73" s="30"/>
      <c r="J73" s="30"/>
      <c r="K73" s="30"/>
      <c r="L73" s="30"/>
      <c r="M73" s="36"/>
      <c r="N73" s="30"/>
      <c r="O73" s="30"/>
      <c r="P73" s="38"/>
    </row>
    <row r="74" spans="1:16" x14ac:dyDescent="0.25">
      <c r="A74" s="30"/>
      <c r="B74" s="31" t="s">
        <v>110</v>
      </c>
      <c r="C74" s="32">
        <f>SUMIF([1]!Charge[Fournisseurs],Fournisseur[[#This Row],[Nom du fournisseur]],[1]!Charge[Montant TTC])</f>
        <v>0</v>
      </c>
      <c r="D74" s="32">
        <f>SUMIF([1]!TRESORERIE[Tiers],Fournisseur[[#This Row],[Nom du fournisseur]],[1]!TRESORERIE[Sortie])</f>
        <v>0</v>
      </c>
      <c r="E74" s="33">
        <f>Fournisseur[[#This Row],[Achat]]-Fournisseur[[#This Row],[Règlement]]</f>
        <v>0</v>
      </c>
      <c r="F74" s="34"/>
      <c r="G74" s="30"/>
      <c r="H74" s="30"/>
      <c r="I74" s="30"/>
      <c r="J74" s="30"/>
      <c r="K74" s="30"/>
      <c r="L74" s="30"/>
      <c r="M74" s="36"/>
      <c r="N74" s="30"/>
      <c r="O74" s="30"/>
      <c r="P74" s="38"/>
    </row>
    <row r="75" spans="1:16" x14ac:dyDescent="0.25">
      <c r="A75" s="30"/>
      <c r="B75" s="31" t="s">
        <v>111</v>
      </c>
      <c r="C75" s="32">
        <f>SUMIF([1]!Charge[Fournisseurs],Fournisseur[[#This Row],[Nom du fournisseur]],[1]!Charge[Montant TTC])</f>
        <v>0</v>
      </c>
      <c r="D75" s="32">
        <f>SUMIF([1]!TRESORERIE[Tiers],Fournisseur[[#This Row],[Nom du fournisseur]],[1]!TRESORERIE[Sortie])</f>
        <v>0</v>
      </c>
      <c r="E75" s="33">
        <f>Fournisseur[[#This Row],[Achat]]-Fournisseur[[#This Row],[Règlement]]</f>
        <v>0</v>
      </c>
      <c r="F75" s="34"/>
      <c r="G75" s="30"/>
      <c r="H75" s="30"/>
      <c r="I75" s="30"/>
      <c r="J75" s="30"/>
      <c r="K75" s="30"/>
      <c r="L75" s="30"/>
      <c r="M75" s="36"/>
      <c r="N75" s="30"/>
      <c r="O75" s="30"/>
      <c r="P75" s="38"/>
    </row>
    <row r="76" spans="1:16" x14ac:dyDescent="0.25">
      <c r="A76" s="30"/>
      <c r="B76" s="31" t="s">
        <v>112</v>
      </c>
      <c r="C76" s="32">
        <f>SUMIF([1]!Charge[Fournisseurs],Fournisseur[[#This Row],[Nom du fournisseur]],[1]!Charge[Montant TTC])</f>
        <v>0</v>
      </c>
      <c r="D76" s="32">
        <f>SUMIF([1]!TRESORERIE[Tiers],Fournisseur[[#This Row],[Nom du fournisseur]],[1]!TRESORERIE[Sortie])</f>
        <v>0</v>
      </c>
      <c r="E76" s="33">
        <f>Fournisseur[[#This Row],[Achat]]-Fournisseur[[#This Row],[Règlement]]</f>
        <v>0</v>
      </c>
      <c r="F76" s="34"/>
      <c r="G76" s="30"/>
      <c r="H76" s="30"/>
      <c r="I76" s="30"/>
      <c r="J76" s="30"/>
      <c r="K76" s="30"/>
      <c r="L76" s="30"/>
      <c r="M76" s="36"/>
      <c r="N76" s="30"/>
      <c r="O76" s="30"/>
      <c r="P76" s="38"/>
    </row>
    <row r="77" spans="1:16" x14ac:dyDescent="0.25">
      <c r="A77" s="30"/>
      <c r="B77" s="31" t="s">
        <v>113</v>
      </c>
      <c r="C77" s="32">
        <f>SUMIF([1]!Charge[Fournisseurs],Fournisseur[[#This Row],[Nom du fournisseur]],[1]!Charge[Montant TTC])</f>
        <v>0</v>
      </c>
      <c r="D77" s="32">
        <f>SUMIF([1]!TRESORERIE[Tiers],Fournisseur[[#This Row],[Nom du fournisseur]],[1]!TRESORERIE[Sortie])</f>
        <v>0</v>
      </c>
      <c r="E77" s="33">
        <f>Fournisseur[[#This Row],[Achat]]-Fournisseur[[#This Row],[Règlement]]</f>
        <v>0</v>
      </c>
      <c r="F77" s="34"/>
      <c r="G77" s="30"/>
      <c r="H77" s="30"/>
      <c r="I77" s="30"/>
      <c r="J77" s="30"/>
      <c r="K77" s="30"/>
      <c r="L77" s="30"/>
      <c r="M77" s="36"/>
      <c r="N77" s="30"/>
      <c r="O77" s="30"/>
      <c r="P77" s="38"/>
    </row>
    <row r="78" spans="1:16" x14ac:dyDescent="0.25">
      <c r="A78" s="30"/>
      <c r="B78" s="31" t="s">
        <v>114</v>
      </c>
      <c r="C78" s="32">
        <f>SUMIF([1]!Charge[Fournisseurs],Fournisseur[[#This Row],[Nom du fournisseur]],[1]!Charge[Montant TTC])</f>
        <v>0</v>
      </c>
      <c r="D78" s="32">
        <f>SUMIF([1]!TRESORERIE[Tiers],Fournisseur[[#This Row],[Nom du fournisseur]],[1]!TRESORERIE[Sortie])</f>
        <v>0</v>
      </c>
      <c r="E78" s="33">
        <f>Fournisseur[[#This Row],[Achat]]-Fournisseur[[#This Row],[Règlement]]</f>
        <v>0</v>
      </c>
      <c r="F78" s="34"/>
      <c r="G78" s="30"/>
      <c r="H78" s="30"/>
      <c r="I78" s="30"/>
      <c r="J78" s="30"/>
      <c r="K78" s="30"/>
      <c r="L78" s="30"/>
      <c r="M78" s="36"/>
      <c r="N78" s="30"/>
      <c r="O78" s="30"/>
      <c r="P78" s="38"/>
    </row>
    <row r="79" spans="1:16" x14ac:dyDescent="0.25">
      <c r="A79" s="30"/>
      <c r="B79" s="31" t="s">
        <v>115</v>
      </c>
      <c r="C79" s="32">
        <f>SUMIF([1]!Charge[Fournisseurs],Fournisseur[[#This Row],[Nom du fournisseur]],[1]!Charge[Montant TTC])</f>
        <v>0</v>
      </c>
      <c r="D79" s="32">
        <f>SUMIF([1]!TRESORERIE[Tiers],Fournisseur[[#This Row],[Nom du fournisseur]],[1]!TRESORERIE[Sortie])</f>
        <v>0</v>
      </c>
      <c r="E79" s="33">
        <f>Fournisseur[[#This Row],[Achat]]-Fournisseur[[#This Row],[Règlement]]</f>
        <v>0</v>
      </c>
      <c r="F79" s="34"/>
      <c r="G79" s="30"/>
      <c r="H79" s="30"/>
      <c r="I79" s="30"/>
      <c r="J79" s="30"/>
      <c r="K79" s="30"/>
      <c r="L79" s="30"/>
      <c r="M79" s="36"/>
      <c r="N79" s="30"/>
      <c r="O79" s="30"/>
      <c r="P79" s="38"/>
    </row>
    <row r="80" spans="1:16" x14ac:dyDescent="0.25">
      <c r="A80" s="30"/>
      <c r="B80" s="31" t="s">
        <v>116</v>
      </c>
      <c r="C80" s="32">
        <f>SUMIF([1]!Charge[Fournisseurs],Fournisseur[[#This Row],[Nom du fournisseur]],[1]!Charge[Montant TTC])</f>
        <v>0</v>
      </c>
      <c r="D80" s="32">
        <f>SUMIF([1]!TRESORERIE[Tiers],Fournisseur[[#This Row],[Nom du fournisseur]],[1]!TRESORERIE[Sortie])</f>
        <v>0</v>
      </c>
      <c r="E80" s="33">
        <f>Fournisseur[[#This Row],[Achat]]-Fournisseur[[#This Row],[Règlement]]</f>
        <v>0</v>
      </c>
      <c r="F80" s="34"/>
      <c r="G80" s="30"/>
      <c r="H80" s="30"/>
      <c r="I80" s="30"/>
      <c r="J80" s="30"/>
      <c r="K80" s="30"/>
      <c r="L80" s="30"/>
      <c r="M80" s="36"/>
      <c r="N80" s="30"/>
      <c r="O80" s="30"/>
      <c r="P80" s="38"/>
    </row>
    <row r="81" spans="1:16" x14ac:dyDescent="0.25">
      <c r="A81" s="30"/>
      <c r="B81" s="31" t="s">
        <v>117</v>
      </c>
      <c r="C81" s="32">
        <f>SUMIF([1]!Charge[Fournisseurs],Fournisseur[[#This Row],[Nom du fournisseur]],[1]!Charge[Montant TTC])</f>
        <v>0</v>
      </c>
      <c r="D81" s="32">
        <f>SUMIF([1]!TRESORERIE[Tiers],Fournisseur[[#This Row],[Nom du fournisseur]],[1]!TRESORERIE[Sortie])</f>
        <v>0</v>
      </c>
      <c r="E81" s="33">
        <f>Fournisseur[[#This Row],[Achat]]-Fournisseur[[#This Row],[Règlement]]</f>
        <v>0</v>
      </c>
      <c r="F81" s="34"/>
      <c r="G81" s="30"/>
      <c r="H81" s="30"/>
      <c r="I81" s="30"/>
      <c r="J81" s="30"/>
      <c r="K81" s="30"/>
      <c r="L81" s="30"/>
      <c r="M81" s="36"/>
      <c r="N81" s="30"/>
      <c r="O81" s="30"/>
      <c r="P81" s="38"/>
    </row>
    <row r="82" spans="1:16" x14ac:dyDescent="0.25">
      <c r="A82" s="30"/>
      <c r="B82" s="31" t="s">
        <v>118</v>
      </c>
      <c r="C82" s="32">
        <f>SUMIF([1]!Charge[Fournisseurs],Fournisseur[[#This Row],[Nom du fournisseur]],[1]!Charge[Montant TTC])</f>
        <v>0</v>
      </c>
      <c r="D82" s="32">
        <f>SUMIF([1]!TRESORERIE[Tiers],Fournisseur[[#This Row],[Nom du fournisseur]],[1]!TRESORERIE[Sortie])</f>
        <v>0</v>
      </c>
      <c r="E82" s="33">
        <f>Fournisseur[[#This Row],[Achat]]-Fournisseur[[#This Row],[Règlement]]</f>
        <v>0</v>
      </c>
      <c r="F82" s="34"/>
      <c r="G82" s="30"/>
      <c r="H82" s="30"/>
      <c r="I82" s="30"/>
      <c r="J82" s="30"/>
      <c r="K82" s="30"/>
      <c r="L82" s="30"/>
      <c r="M82" s="36"/>
      <c r="N82" s="30"/>
      <c r="O82" s="30"/>
      <c r="P82" s="38"/>
    </row>
    <row r="83" spans="1:16" x14ac:dyDescent="0.25">
      <c r="A83" s="30"/>
      <c r="B83" s="31" t="s">
        <v>119</v>
      </c>
      <c r="C83" s="32">
        <f>SUMIF([1]!Charge[Fournisseurs],Fournisseur[[#This Row],[Nom du fournisseur]],[1]!Charge[Montant TTC])</f>
        <v>0</v>
      </c>
      <c r="D83" s="32">
        <f>SUMIF([1]!TRESORERIE[Tiers],Fournisseur[[#This Row],[Nom du fournisseur]],[1]!TRESORERIE[Sortie])</f>
        <v>0</v>
      </c>
      <c r="E83" s="33">
        <f>Fournisseur[[#This Row],[Achat]]-Fournisseur[[#This Row],[Règlement]]</f>
        <v>0</v>
      </c>
      <c r="F83" s="34"/>
      <c r="G83" s="30"/>
      <c r="H83" s="30"/>
      <c r="I83" s="30"/>
      <c r="J83" s="30"/>
      <c r="K83" s="30"/>
      <c r="L83" s="30"/>
      <c r="M83" s="36"/>
      <c r="N83" s="30"/>
      <c r="O83" s="30"/>
      <c r="P83" s="38"/>
    </row>
    <row r="84" spans="1:16" x14ac:dyDescent="0.25">
      <c r="A84" s="30"/>
      <c r="B84" s="31" t="s">
        <v>120</v>
      </c>
      <c r="C84" s="32">
        <f>SUMIF([1]!Charge[Fournisseurs],Fournisseur[[#This Row],[Nom du fournisseur]],[1]!Charge[Montant TTC])</f>
        <v>0</v>
      </c>
      <c r="D84" s="32">
        <f>SUMIF([1]!TRESORERIE[Tiers],Fournisseur[[#This Row],[Nom du fournisseur]],[1]!TRESORERIE[Sortie])</f>
        <v>0</v>
      </c>
      <c r="E84" s="33">
        <f>Fournisseur[[#This Row],[Achat]]-Fournisseur[[#This Row],[Règlement]]</f>
        <v>0</v>
      </c>
      <c r="F84" s="34"/>
      <c r="G84" s="30"/>
      <c r="H84" s="30"/>
      <c r="I84" s="30"/>
      <c r="J84" s="30"/>
      <c r="K84" s="30"/>
      <c r="L84" s="30"/>
      <c r="M84" s="36"/>
      <c r="N84" s="30"/>
      <c r="O84" s="30"/>
      <c r="P84" s="38"/>
    </row>
    <row r="85" spans="1:16" x14ac:dyDescent="0.25">
      <c r="A85" s="30"/>
      <c r="B85" s="31" t="s">
        <v>121</v>
      </c>
      <c r="C85" s="32">
        <f>SUMIF([1]!Charge[Fournisseurs],Fournisseur[[#This Row],[Nom du fournisseur]],[1]!Charge[Montant TTC])</f>
        <v>0</v>
      </c>
      <c r="D85" s="32">
        <f>SUMIF([1]!TRESORERIE[Tiers],Fournisseur[[#This Row],[Nom du fournisseur]],[1]!TRESORERIE[Sortie])</f>
        <v>0</v>
      </c>
      <c r="E85" s="33">
        <f>Fournisseur[[#This Row],[Achat]]-Fournisseur[[#This Row],[Règlement]]</f>
        <v>0</v>
      </c>
      <c r="F85" s="34"/>
      <c r="G85" s="30"/>
      <c r="H85" s="30"/>
      <c r="I85" s="30"/>
      <c r="J85" s="30"/>
      <c r="K85" s="30"/>
      <c r="L85" s="30"/>
      <c r="M85" s="36"/>
      <c r="N85" s="30"/>
      <c r="O85" s="30"/>
      <c r="P85" s="38"/>
    </row>
    <row r="86" spans="1:16" x14ac:dyDescent="0.25">
      <c r="A86" s="30"/>
      <c r="B86" s="31" t="s">
        <v>122</v>
      </c>
      <c r="C86" s="32">
        <f>SUMIF([1]!Charge[Fournisseurs],Fournisseur[[#This Row],[Nom du fournisseur]],[1]!Charge[Montant TTC])</f>
        <v>0</v>
      </c>
      <c r="D86" s="32">
        <f>SUMIF([1]!TRESORERIE[Tiers],Fournisseur[[#This Row],[Nom du fournisseur]],[1]!TRESORERIE[Sortie])</f>
        <v>0</v>
      </c>
      <c r="E86" s="33">
        <f>Fournisseur[[#This Row],[Achat]]-Fournisseur[[#This Row],[Règlement]]</f>
        <v>0</v>
      </c>
      <c r="F86" s="34"/>
      <c r="G86" s="30"/>
      <c r="H86" s="30"/>
      <c r="I86" s="30"/>
      <c r="J86" s="30"/>
      <c r="K86" s="30"/>
      <c r="L86" s="30"/>
      <c r="M86" s="36"/>
      <c r="N86" s="30"/>
      <c r="O86" s="30"/>
      <c r="P86" s="38"/>
    </row>
    <row r="87" spans="1:16" x14ac:dyDescent="0.25">
      <c r="A87" s="30"/>
      <c r="B87" s="31" t="s">
        <v>123</v>
      </c>
      <c r="C87" s="32">
        <f>SUMIF([1]!Charge[Fournisseurs],Fournisseur[[#This Row],[Nom du fournisseur]],[1]!Charge[Montant TTC])</f>
        <v>0</v>
      </c>
      <c r="D87" s="32">
        <f>SUMIF([1]!TRESORERIE[Tiers],Fournisseur[[#This Row],[Nom du fournisseur]],[1]!TRESORERIE[Sortie])</f>
        <v>0</v>
      </c>
      <c r="E87" s="33">
        <f>Fournisseur[[#This Row],[Achat]]-Fournisseur[[#This Row],[Règlement]]</f>
        <v>0</v>
      </c>
      <c r="F87" s="34"/>
      <c r="G87" s="30"/>
      <c r="H87" s="30"/>
      <c r="I87" s="30"/>
      <c r="J87" s="30"/>
      <c r="K87" s="30"/>
      <c r="L87" s="30"/>
      <c r="M87" s="36"/>
      <c r="N87" s="30"/>
      <c r="O87" s="30"/>
      <c r="P87" s="38"/>
    </row>
    <row r="88" spans="1:16" x14ac:dyDescent="0.25">
      <c r="A88" s="30"/>
      <c r="B88" s="31" t="s">
        <v>124</v>
      </c>
      <c r="C88" s="32">
        <f>SUMIF([1]!Charge[Fournisseurs],Fournisseur[[#This Row],[Nom du fournisseur]],[1]!Charge[Montant TTC])</f>
        <v>0</v>
      </c>
      <c r="D88" s="32">
        <f>SUMIF([1]!TRESORERIE[Tiers],Fournisseur[[#This Row],[Nom du fournisseur]],[1]!TRESORERIE[Sortie])</f>
        <v>0</v>
      </c>
      <c r="E88" s="33">
        <f>Fournisseur[[#This Row],[Achat]]-Fournisseur[[#This Row],[Règlement]]</f>
        <v>0</v>
      </c>
      <c r="F88" s="34"/>
      <c r="G88" s="30"/>
      <c r="H88" s="30"/>
      <c r="I88" s="30"/>
      <c r="J88" s="30"/>
      <c r="K88" s="30"/>
      <c r="L88" s="30"/>
      <c r="M88" s="36"/>
      <c r="N88" s="30"/>
      <c r="O88" s="30"/>
      <c r="P88" s="38"/>
    </row>
    <row r="89" spans="1:16" x14ac:dyDescent="0.25">
      <c r="A89" s="30"/>
      <c r="B89" s="31" t="s">
        <v>125</v>
      </c>
      <c r="C89" s="32">
        <f>SUMIF([1]!Charge[Fournisseurs],Fournisseur[[#This Row],[Nom du fournisseur]],[1]!Charge[Montant TTC])</f>
        <v>0</v>
      </c>
      <c r="D89" s="32">
        <f>SUMIF([1]!TRESORERIE[Tiers],Fournisseur[[#This Row],[Nom du fournisseur]],[1]!TRESORERIE[Sortie])</f>
        <v>0</v>
      </c>
      <c r="E89" s="33">
        <f>Fournisseur[[#This Row],[Achat]]-Fournisseur[[#This Row],[Règlement]]</f>
        <v>0</v>
      </c>
      <c r="F89" s="34"/>
      <c r="G89" s="30"/>
      <c r="H89" s="30"/>
      <c r="I89" s="30"/>
      <c r="J89" s="30"/>
      <c r="K89" s="30"/>
      <c r="L89" s="30"/>
      <c r="M89" s="36"/>
      <c r="N89" s="30"/>
      <c r="O89" s="30"/>
      <c r="P89" s="38"/>
    </row>
    <row r="90" spans="1:16" x14ac:dyDescent="0.25">
      <c r="A90" s="30"/>
      <c r="B90" s="31" t="s">
        <v>126</v>
      </c>
      <c r="C90" s="32">
        <f>SUMIF([1]!Charge[Fournisseurs],Fournisseur[[#This Row],[Nom du fournisseur]],[1]!Charge[Montant TTC])</f>
        <v>0</v>
      </c>
      <c r="D90" s="32">
        <f>SUMIF([1]!TRESORERIE[Tiers],Fournisseur[[#This Row],[Nom du fournisseur]],[1]!TRESORERIE[Sortie])</f>
        <v>0</v>
      </c>
      <c r="E90" s="33">
        <f>Fournisseur[[#This Row],[Achat]]-Fournisseur[[#This Row],[Règlement]]</f>
        <v>0</v>
      </c>
      <c r="F90" s="34"/>
      <c r="G90" s="30"/>
      <c r="H90" s="30"/>
      <c r="I90" s="30"/>
      <c r="J90" s="30"/>
      <c r="K90" s="30"/>
      <c r="L90" s="30"/>
      <c r="M90" s="36"/>
      <c r="N90" s="30"/>
      <c r="O90" s="30"/>
      <c r="P90" s="38"/>
    </row>
    <row r="91" spans="1:16" x14ac:dyDescent="0.25">
      <c r="A91" s="30"/>
      <c r="B91" s="31" t="s">
        <v>127</v>
      </c>
      <c r="C91" s="32">
        <f>SUMIF([1]!Charge[Fournisseurs],Fournisseur[[#This Row],[Nom du fournisseur]],[1]!Charge[Montant TTC])</f>
        <v>0</v>
      </c>
      <c r="D91" s="32">
        <f>SUMIF([1]!TRESORERIE[Tiers],Fournisseur[[#This Row],[Nom du fournisseur]],[1]!TRESORERIE[Sortie])</f>
        <v>0</v>
      </c>
      <c r="E91" s="33">
        <f>Fournisseur[[#This Row],[Achat]]-Fournisseur[[#This Row],[Règlement]]</f>
        <v>0</v>
      </c>
      <c r="F91" s="34"/>
      <c r="G91" s="30"/>
      <c r="H91" s="30"/>
      <c r="I91" s="30"/>
      <c r="J91" s="30"/>
      <c r="K91" s="30"/>
      <c r="L91" s="30"/>
      <c r="M91" s="36"/>
      <c r="N91" s="30"/>
      <c r="O91" s="30"/>
      <c r="P91" s="38"/>
    </row>
    <row r="92" spans="1:16" x14ac:dyDescent="0.25">
      <c r="A92" s="30"/>
      <c r="B92" s="31" t="s">
        <v>128</v>
      </c>
      <c r="C92" s="32">
        <f>SUMIF([1]!Charge[Fournisseurs],Fournisseur[[#This Row],[Nom du fournisseur]],[1]!Charge[Montant TTC])</f>
        <v>0</v>
      </c>
      <c r="D92" s="32">
        <f>SUMIF([1]!TRESORERIE[Tiers],Fournisseur[[#This Row],[Nom du fournisseur]],[1]!TRESORERIE[Sortie])</f>
        <v>0</v>
      </c>
      <c r="E92" s="33">
        <f>Fournisseur[[#This Row],[Achat]]-Fournisseur[[#This Row],[Règlement]]</f>
        <v>0</v>
      </c>
      <c r="F92" s="34"/>
      <c r="G92" s="30"/>
      <c r="H92" s="30"/>
      <c r="I92" s="30"/>
      <c r="J92" s="30"/>
      <c r="K92" s="30"/>
      <c r="L92" s="30"/>
      <c r="M92" s="36"/>
      <c r="N92" s="30"/>
      <c r="O92" s="30"/>
      <c r="P92" s="38"/>
    </row>
    <row r="93" spans="1:16" x14ac:dyDescent="0.25">
      <c r="A93" s="30"/>
      <c r="B93" s="31" t="s">
        <v>129</v>
      </c>
      <c r="C93" s="32">
        <f>SUMIF([1]!Charge[Fournisseurs],Fournisseur[[#This Row],[Nom du fournisseur]],[1]!Charge[Montant TTC])</f>
        <v>0</v>
      </c>
      <c r="D93" s="32">
        <f>SUMIF([1]!TRESORERIE[Tiers],Fournisseur[[#This Row],[Nom du fournisseur]],[1]!TRESORERIE[Sortie])</f>
        <v>0</v>
      </c>
      <c r="E93" s="33">
        <f>Fournisseur[[#This Row],[Achat]]-Fournisseur[[#This Row],[Règlement]]</f>
        <v>0</v>
      </c>
      <c r="F93" s="34"/>
      <c r="G93" s="30"/>
      <c r="H93" s="30"/>
      <c r="I93" s="30"/>
      <c r="J93" s="30"/>
      <c r="K93" s="30"/>
      <c r="L93" s="30"/>
      <c r="M93" s="36"/>
      <c r="N93" s="30"/>
      <c r="O93" s="30"/>
      <c r="P93" s="38"/>
    </row>
    <row r="94" spans="1:16" x14ac:dyDescent="0.25">
      <c r="A94" s="30"/>
      <c r="B94" s="31" t="s">
        <v>130</v>
      </c>
      <c r="C94" s="32">
        <f>SUMIF([1]!Charge[Fournisseurs],Fournisseur[[#This Row],[Nom du fournisseur]],[1]!Charge[Montant TTC])</f>
        <v>0</v>
      </c>
      <c r="D94" s="32">
        <f>SUMIF([1]!TRESORERIE[Tiers],Fournisseur[[#This Row],[Nom du fournisseur]],[1]!TRESORERIE[Sortie])</f>
        <v>0</v>
      </c>
      <c r="E94" s="33">
        <f>Fournisseur[[#This Row],[Achat]]-Fournisseur[[#This Row],[Règlement]]</f>
        <v>0</v>
      </c>
      <c r="F94" s="34"/>
      <c r="G94" s="30"/>
      <c r="H94" s="30"/>
      <c r="I94" s="30"/>
      <c r="J94" s="30"/>
      <c r="K94" s="30"/>
      <c r="L94" s="30"/>
      <c r="M94" s="36"/>
      <c r="N94" s="30"/>
      <c r="O94" s="30"/>
      <c r="P94" s="38"/>
    </row>
    <row r="95" spans="1:16" x14ac:dyDescent="0.25">
      <c r="A95" s="30"/>
      <c r="B95" s="31" t="s">
        <v>131</v>
      </c>
      <c r="C95" s="32">
        <f>SUMIF([1]!Charge[Fournisseurs],Fournisseur[[#This Row],[Nom du fournisseur]],[1]!Charge[Montant TTC])</f>
        <v>0</v>
      </c>
      <c r="D95" s="32">
        <f>SUMIF([1]!TRESORERIE[Tiers],Fournisseur[[#This Row],[Nom du fournisseur]],[1]!TRESORERIE[Sortie])</f>
        <v>0</v>
      </c>
      <c r="E95" s="33">
        <f>Fournisseur[[#This Row],[Achat]]-Fournisseur[[#This Row],[Règlement]]</f>
        <v>0</v>
      </c>
      <c r="F95" s="34"/>
      <c r="G95" s="30"/>
      <c r="H95" s="30"/>
      <c r="I95" s="30"/>
      <c r="J95" s="30"/>
      <c r="K95" s="30"/>
      <c r="L95" s="30"/>
      <c r="M95" s="36"/>
      <c r="N95" s="30"/>
      <c r="O95" s="30"/>
      <c r="P95" s="38"/>
    </row>
    <row r="96" spans="1:16" x14ac:dyDescent="0.25">
      <c r="A96" s="30"/>
      <c r="B96" s="31" t="s">
        <v>132</v>
      </c>
      <c r="C96" s="32">
        <f>SUMIF([1]!Charge[Fournisseurs],Fournisseur[[#This Row],[Nom du fournisseur]],[1]!Charge[Montant TTC])</f>
        <v>0</v>
      </c>
      <c r="D96" s="32">
        <f>SUMIF([1]!TRESORERIE[Tiers],Fournisseur[[#This Row],[Nom du fournisseur]],[1]!TRESORERIE[Sortie])</f>
        <v>0</v>
      </c>
      <c r="E96" s="33">
        <f>Fournisseur[[#This Row],[Achat]]-Fournisseur[[#This Row],[Règlement]]</f>
        <v>0</v>
      </c>
      <c r="F96" s="34"/>
      <c r="G96" s="30"/>
      <c r="H96" s="30"/>
      <c r="I96" s="30"/>
      <c r="J96" s="30"/>
      <c r="K96" s="30"/>
      <c r="L96" s="30"/>
      <c r="M96" s="36"/>
      <c r="N96" s="30"/>
      <c r="O96" s="30"/>
      <c r="P96" s="38"/>
    </row>
    <row r="97" spans="1:16" x14ac:dyDescent="0.25">
      <c r="A97" s="30"/>
      <c r="B97" s="31" t="s">
        <v>133</v>
      </c>
      <c r="C97" s="32">
        <f>SUMIF([1]!Charge[Fournisseurs],Fournisseur[[#This Row],[Nom du fournisseur]],[1]!Charge[Montant TTC])</f>
        <v>0</v>
      </c>
      <c r="D97" s="32">
        <f>SUMIF([1]!TRESORERIE[Tiers],Fournisseur[[#This Row],[Nom du fournisseur]],[1]!TRESORERIE[Sortie])</f>
        <v>0</v>
      </c>
      <c r="E97" s="33">
        <f>Fournisseur[[#This Row],[Achat]]-Fournisseur[[#This Row],[Règlement]]</f>
        <v>0</v>
      </c>
      <c r="F97" s="34"/>
      <c r="G97" s="30"/>
      <c r="H97" s="30"/>
      <c r="I97" s="30"/>
      <c r="J97" s="30"/>
      <c r="K97" s="30"/>
      <c r="L97" s="30"/>
      <c r="M97" s="36"/>
      <c r="N97" s="30"/>
      <c r="O97" s="30"/>
      <c r="P97" s="38"/>
    </row>
    <row r="98" spans="1:16" x14ac:dyDescent="0.25">
      <c r="A98" s="30"/>
      <c r="B98" s="31" t="s">
        <v>134</v>
      </c>
      <c r="C98" s="32">
        <f>SUMIF([1]!Charge[Fournisseurs],Fournisseur[[#This Row],[Nom du fournisseur]],[1]!Charge[Montant TTC])</f>
        <v>0</v>
      </c>
      <c r="D98" s="32">
        <f>SUMIF([1]!TRESORERIE[Tiers],Fournisseur[[#This Row],[Nom du fournisseur]],[1]!TRESORERIE[Sortie])</f>
        <v>0</v>
      </c>
      <c r="E98" s="33">
        <f>Fournisseur[[#This Row],[Achat]]-Fournisseur[[#This Row],[Règlement]]</f>
        <v>0</v>
      </c>
      <c r="F98" s="34"/>
      <c r="G98" s="30"/>
      <c r="H98" s="30"/>
      <c r="I98" s="30"/>
      <c r="J98" s="30"/>
      <c r="K98" s="30"/>
      <c r="L98" s="30"/>
      <c r="M98" s="36"/>
      <c r="N98" s="30"/>
      <c r="O98" s="30"/>
      <c r="P98" s="38"/>
    </row>
    <row r="99" spans="1:16" x14ac:dyDescent="0.25">
      <c r="A99" s="30"/>
      <c r="B99" s="31" t="s">
        <v>135</v>
      </c>
      <c r="C99" s="32">
        <f>SUMIF([1]!Charge[Fournisseurs],Fournisseur[[#This Row],[Nom du fournisseur]],[1]!Charge[Montant TTC])</f>
        <v>0</v>
      </c>
      <c r="D99" s="32">
        <f>SUMIF([1]!TRESORERIE[Tiers],Fournisseur[[#This Row],[Nom du fournisseur]],[1]!TRESORERIE[Sortie])</f>
        <v>0</v>
      </c>
      <c r="E99" s="33">
        <f>Fournisseur[[#This Row],[Achat]]-Fournisseur[[#This Row],[Règlement]]</f>
        <v>0</v>
      </c>
      <c r="F99" s="34"/>
      <c r="G99" s="30"/>
      <c r="H99" s="30"/>
      <c r="I99" s="30"/>
      <c r="J99" s="30"/>
      <c r="K99" s="30"/>
      <c r="L99" s="30"/>
      <c r="M99" s="36"/>
      <c r="N99" s="30"/>
      <c r="O99" s="30"/>
      <c r="P99" s="38"/>
    </row>
    <row r="100" spans="1:16" x14ac:dyDescent="0.25">
      <c r="A100" s="30"/>
      <c r="B100" s="31" t="s">
        <v>136</v>
      </c>
      <c r="C100" s="32">
        <f>SUMIF([1]!Charge[Fournisseurs],Fournisseur[[#This Row],[Nom du fournisseur]],[1]!Charge[Montant TTC])</f>
        <v>0</v>
      </c>
      <c r="D100" s="32">
        <f>SUMIF([1]!TRESORERIE[Tiers],Fournisseur[[#This Row],[Nom du fournisseur]],[1]!TRESORERIE[Sortie])</f>
        <v>0</v>
      </c>
      <c r="E100" s="33">
        <f>Fournisseur[[#This Row],[Achat]]-Fournisseur[[#This Row],[Règlement]]</f>
        <v>0</v>
      </c>
      <c r="F100" s="34"/>
      <c r="G100" s="30"/>
      <c r="H100" s="30"/>
      <c r="I100" s="30"/>
      <c r="J100" s="30"/>
      <c r="K100" s="30"/>
      <c r="L100" s="30"/>
      <c r="M100" s="36"/>
      <c r="N100" s="30"/>
      <c r="O100" s="30"/>
      <c r="P100" s="38"/>
    </row>
    <row r="101" spans="1:16" x14ac:dyDescent="0.25">
      <c r="A101" s="30"/>
      <c r="B101" s="31" t="s">
        <v>137</v>
      </c>
      <c r="C101" s="32">
        <f>SUMIF([1]!Charge[Fournisseurs],Fournisseur[[#This Row],[Nom du fournisseur]],[1]!Charge[Montant TTC])</f>
        <v>0</v>
      </c>
      <c r="D101" s="32">
        <f>SUMIF([1]!TRESORERIE[Tiers],Fournisseur[[#This Row],[Nom du fournisseur]],[1]!TRESORERIE[Sortie])</f>
        <v>0</v>
      </c>
      <c r="E101" s="33">
        <f>Fournisseur[[#This Row],[Achat]]-Fournisseur[[#This Row],[Règlement]]</f>
        <v>0</v>
      </c>
      <c r="F101" s="34"/>
      <c r="G101" s="30"/>
      <c r="H101" s="30"/>
      <c r="I101" s="30"/>
      <c r="J101" s="30"/>
      <c r="K101" s="30"/>
      <c r="L101" s="30"/>
      <c r="M101" s="36"/>
      <c r="N101" s="30"/>
      <c r="O101" s="30"/>
      <c r="P101" s="38"/>
    </row>
    <row r="102" spans="1:16" x14ac:dyDescent="0.25">
      <c r="A102" s="30"/>
      <c r="B102" s="31" t="s">
        <v>138</v>
      </c>
      <c r="C102" s="32">
        <f>SUMIF([1]!Charge[Fournisseurs],Fournisseur[[#This Row],[Nom du fournisseur]],[1]!Charge[Montant TTC])</f>
        <v>0</v>
      </c>
      <c r="D102" s="32">
        <f>SUMIF([1]!TRESORERIE[Tiers],Fournisseur[[#This Row],[Nom du fournisseur]],[1]!TRESORERIE[Sortie])</f>
        <v>0</v>
      </c>
      <c r="E102" s="33">
        <f>Fournisseur[[#This Row],[Achat]]-Fournisseur[[#This Row],[Règlement]]</f>
        <v>0</v>
      </c>
      <c r="F102" s="34"/>
      <c r="G102" s="30"/>
      <c r="H102" s="30"/>
      <c r="I102" s="30"/>
      <c r="J102" s="30"/>
      <c r="K102" s="30"/>
      <c r="L102" s="30"/>
      <c r="M102" s="36"/>
      <c r="N102" s="30"/>
      <c r="O102" s="30"/>
      <c r="P102" s="38"/>
    </row>
    <row r="103" spans="1:16" x14ac:dyDescent="0.25">
      <c r="A103" s="30"/>
      <c r="B103" s="31" t="s">
        <v>139</v>
      </c>
      <c r="C103" s="32">
        <f>SUMIF([1]!Charge[Fournisseurs],Fournisseur[[#This Row],[Nom du fournisseur]],[1]!Charge[Montant TTC])</f>
        <v>0</v>
      </c>
      <c r="D103" s="32">
        <f>SUMIF([1]!TRESORERIE[Tiers],Fournisseur[[#This Row],[Nom du fournisseur]],[1]!TRESORERIE[Sortie])</f>
        <v>0</v>
      </c>
      <c r="E103" s="33">
        <f>Fournisseur[[#This Row],[Achat]]-Fournisseur[[#This Row],[Règlement]]</f>
        <v>0</v>
      </c>
      <c r="F103" s="34"/>
      <c r="G103" s="30"/>
      <c r="H103" s="30"/>
      <c r="I103" s="30"/>
      <c r="J103" s="30"/>
      <c r="K103" s="30"/>
      <c r="L103" s="30"/>
      <c r="M103" s="36"/>
      <c r="N103" s="30"/>
      <c r="O103" s="30"/>
      <c r="P103" s="38"/>
    </row>
    <row r="104" spans="1:16" x14ac:dyDescent="0.25">
      <c r="A104" s="30"/>
      <c r="B104" s="31" t="s">
        <v>140</v>
      </c>
      <c r="C104" s="32">
        <f>SUMIF([1]!Charge[Fournisseurs],Fournisseur[[#This Row],[Nom du fournisseur]],[1]!Charge[Montant TTC])</f>
        <v>0</v>
      </c>
      <c r="D104" s="32">
        <f>SUMIF([1]!TRESORERIE[Tiers],Fournisseur[[#This Row],[Nom du fournisseur]],[1]!TRESORERIE[Sortie])</f>
        <v>0</v>
      </c>
      <c r="E104" s="33">
        <f>Fournisseur[[#This Row],[Achat]]-Fournisseur[[#This Row],[Règlement]]</f>
        <v>0</v>
      </c>
      <c r="F104" s="34"/>
      <c r="G104" s="30"/>
      <c r="H104" s="30"/>
      <c r="I104" s="30"/>
      <c r="J104" s="30"/>
      <c r="K104" s="30"/>
      <c r="L104" s="30"/>
      <c r="M104" s="36"/>
      <c r="N104" s="30"/>
      <c r="O104" s="30"/>
      <c r="P104" s="38"/>
    </row>
    <row r="105" spans="1:16" x14ac:dyDescent="0.25">
      <c r="A105" s="30"/>
      <c r="B105" s="31" t="s">
        <v>141</v>
      </c>
      <c r="C105" s="32">
        <f>SUMIF([1]!Charge[Fournisseurs],Fournisseur[[#This Row],[Nom du fournisseur]],[1]!Charge[Montant TTC])</f>
        <v>0</v>
      </c>
      <c r="D105" s="32">
        <f>SUMIF([1]!TRESORERIE[Tiers],Fournisseur[[#This Row],[Nom du fournisseur]],[1]!TRESORERIE[Sortie])</f>
        <v>0</v>
      </c>
      <c r="E105" s="33">
        <f>Fournisseur[[#This Row],[Achat]]-Fournisseur[[#This Row],[Règlement]]</f>
        <v>0</v>
      </c>
      <c r="F105" s="34"/>
      <c r="G105" s="30"/>
      <c r="H105" s="30"/>
      <c r="I105" s="30"/>
      <c r="J105" s="30"/>
      <c r="K105" s="30"/>
      <c r="L105" s="30"/>
      <c r="M105" s="36"/>
      <c r="N105" s="30"/>
      <c r="O105" s="30"/>
      <c r="P105" s="38"/>
    </row>
  </sheetData>
  <sheetProtection selectLockedCells="1" autoFilter="0"/>
  <mergeCells count="1">
    <mergeCell ref="A2:B2"/>
  </mergeCells>
  <conditionalFormatting sqref="E6:E105">
    <cfRule type="cellIs" dxfId="41" priority="1" operator="lessThan">
      <formula>-1</formula>
    </cfRule>
    <cfRule type="cellIs" dxfId="40" priority="2" operator="greaterThan">
      <formula>1</formula>
    </cfRule>
  </conditionalFormatting>
  <pageMargins left="0.7" right="0.7" top="0.75" bottom="0.75" header="0.3" footer="0.3"/>
  <pageSetup paperSize="9" orientation="portrait" r:id="rId1"/>
  <drawing r:id="rId2"/>
  <picture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2:XFB399"/>
  <sheetViews>
    <sheetView showGridLines="0" tabSelected="1" workbookViewId="0">
      <pane xSplit="8" ySplit="6" topLeftCell="T7" activePane="bottomRight" state="frozen"/>
      <selection pane="topRight" activeCell="I1" sqref="I1"/>
      <selection pane="bottomLeft" activeCell="A7" sqref="A7"/>
      <selection pane="bottomRight" activeCell="V15" sqref="V15"/>
    </sheetView>
  </sheetViews>
  <sheetFormatPr baseColWidth="10" defaultColWidth="0" defaultRowHeight="15" x14ac:dyDescent="0.25"/>
  <cols>
    <col min="1" max="1" width="11.42578125" style="1" customWidth="1"/>
    <col min="2" max="2" width="16" style="1" customWidth="1"/>
    <col min="3" max="3" width="62" style="1" customWidth="1"/>
    <col min="4" max="4" width="10.28515625" style="1" bestFit="1" customWidth="1"/>
    <col min="5" max="5" width="18.7109375" style="1" customWidth="1"/>
    <col min="6" max="6" width="19.42578125" style="1" customWidth="1"/>
    <col min="7" max="7" width="18.7109375" style="1" bestFit="1" customWidth="1"/>
    <col min="8" max="8" width="7.28515625" style="1" customWidth="1"/>
    <col min="9" max="9" width="13.7109375" style="1" customWidth="1"/>
    <col min="10" max="10" width="13.5703125" style="1" customWidth="1"/>
    <col min="11" max="11" width="12.28515625" style="1" customWidth="1"/>
    <col min="12" max="12" width="11.42578125" style="1" customWidth="1"/>
    <col min="13" max="13" width="5.42578125" style="1" customWidth="1"/>
    <col min="14" max="24" width="11.42578125" style="1" customWidth="1"/>
    <col min="25" max="25" width="11.42578125" style="1" hidden="1" customWidth="1"/>
    <col min="26" max="26" width="15.42578125" style="1" customWidth="1"/>
    <col min="27" max="27" width="9.85546875" style="1" customWidth="1"/>
    <col min="28" max="28" width="12.5703125" style="1" customWidth="1"/>
    <col min="29" max="16382" width="11.42578125" style="1" hidden="1"/>
    <col min="16383" max="16383" width="3.5703125" style="1" customWidth="1"/>
    <col min="16384" max="16384" width="5.42578125" style="1" customWidth="1"/>
  </cols>
  <sheetData>
    <row r="2" spans="1:28" x14ac:dyDescent="0.25">
      <c r="D2" s="2" t="s">
        <v>0</v>
      </c>
      <c r="E2" s="3">
        <f>SUMIF(Tresorerie!$D$7:$D$399,D2,Tresorerie!$E$7:$E$399)</f>
        <v>400000</v>
      </c>
      <c r="F2" s="3">
        <f>SUMIF(Tresorerie!$D$7:$D$399,D2,Tresorerie!$F$7:$F$399)</f>
        <v>0</v>
      </c>
      <c r="G2" s="4">
        <f>E2-F2</f>
        <v>400000</v>
      </c>
      <c r="Y2" s="1" t="s">
        <v>1</v>
      </c>
    </row>
    <row r="3" spans="1:28" x14ac:dyDescent="0.25">
      <c r="D3" s="2" t="s">
        <v>2</v>
      </c>
      <c r="E3" s="3">
        <f>SUMIF(Tresorerie!$D$7:$D$399,D3,Tresorerie!$E$7:$E$399)</f>
        <v>1500000</v>
      </c>
      <c r="F3" s="3">
        <f>SUMIF(Tresorerie!$D$7:$D$399,D3,Tresorerie!$F$7:$F$399)</f>
        <v>300000</v>
      </c>
      <c r="G3" s="4">
        <f>E3-F3</f>
        <v>1200000</v>
      </c>
      <c r="Y3" s="1" t="s">
        <v>3</v>
      </c>
      <c r="Z3" s="45" t="s">
        <v>458</v>
      </c>
      <c r="AA3" s="45"/>
    </row>
    <row r="4" spans="1:28" x14ac:dyDescent="0.25">
      <c r="A4" s="5" t="s">
        <v>4</v>
      </c>
      <c r="B4" s="5"/>
      <c r="D4" s="6" t="s">
        <v>5</v>
      </c>
      <c r="E4" s="7">
        <f>+E2+E3</f>
        <v>1900000</v>
      </c>
      <c r="F4" s="7">
        <f>+F2+F3</f>
        <v>300000</v>
      </c>
      <c r="G4" s="8">
        <f>+G2+G3</f>
        <v>1600000</v>
      </c>
    </row>
    <row r="6" spans="1:28" s="11" customFormat="1" ht="27" customHeight="1" thickBot="1" x14ac:dyDescent="0.3">
      <c r="A6" s="9" t="s">
        <v>6</v>
      </c>
      <c r="B6" s="9" t="s">
        <v>7</v>
      </c>
      <c r="C6" s="9" t="s">
        <v>8</v>
      </c>
      <c r="D6" s="9" t="s">
        <v>9</v>
      </c>
      <c r="E6" s="9" t="s">
        <v>10</v>
      </c>
      <c r="F6" s="9" t="s">
        <v>11</v>
      </c>
      <c r="G6" s="9" t="s">
        <v>12</v>
      </c>
      <c r="H6" s="9" t="s">
        <v>13</v>
      </c>
      <c r="I6" s="10" t="s">
        <v>14</v>
      </c>
      <c r="J6" s="10" t="s">
        <v>15</v>
      </c>
      <c r="K6" s="10" t="s">
        <v>16</v>
      </c>
      <c r="Z6" s="12" t="s">
        <v>17</v>
      </c>
      <c r="AA6" s="13" t="s">
        <v>18</v>
      </c>
      <c r="AB6" s="13" t="s">
        <v>19</v>
      </c>
    </row>
    <row r="7" spans="1:28" x14ac:dyDescent="0.25">
      <c r="A7" s="14">
        <v>43132</v>
      </c>
      <c r="B7" s="44"/>
      <c r="C7" s="15"/>
      <c r="D7" s="15" t="s">
        <v>2</v>
      </c>
      <c r="E7" s="16"/>
      <c r="F7" s="16">
        <v>300000</v>
      </c>
      <c r="G7" s="17">
        <f>TRESORERIE[[#This Row],[Entrée]]-TRESORERIE[[#This Row],[Sortie]]</f>
        <v>-300000</v>
      </c>
      <c r="H7" s="18">
        <f t="shared" ref="H7:H22" si="0">IF($A7&lt;&gt;0,MONTH($A7),0)</f>
        <v>2</v>
      </c>
      <c r="I7" s="19"/>
      <c r="J7" s="19"/>
      <c r="K7" s="20" t="s">
        <v>1</v>
      </c>
      <c r="Z7" s="1" t="str">
        <f>+Fournisseur!A6</f>
        <v>COCOPAIN</v>
      </c>
      <c r="AA7" s="1" t="str">
        <f>+'Client'!A6</f>
        <v>BABA</v>
      </c>
      <c r="AB7" s="21" t="str">
        <f>IFERROR(IF(ROW()-ROW(AB6)=1,Z6,IF(ROW()-ROW(AB6)=COUNTA(Tresorerie!$Z$7:$Z$12)+2,"---------------------------",IF(ROW()-ROW(AB6)=COUNTA(Tresorerie!$Z$7:$Z$12)+3,AA6,IF(ROW()-ROW(AB6)&lt;=COUNTA(Tresorerie!$Z$7:$Z$12)+1,INDEX(Tresorerie!$Z$7:$Z$12,ROW()-ROW(AB6)-1),"")&amp;IF(ROW()-ROW(AB6)&gt;COUNTA(Tresorerie!$Z$7:$Z$12)+3,INDEX(Tresorerie!$AA$7:$AA$13,ROW()-ROW(AB6)-COUNTA(Tresorerie!$Z$7:$Z$12)-3),"")))),"")</f>
        <v>Fournisseurs</v>
      </c>
    </row>
    <row r="8" spans="1:28" x14ac:dyDescent="0.25">
      <c r="A8" s="22">
        <v>43135</v>
      </c>
      <c r="B8" s="44"/>
      <c r="C8" s="23"/>
      <c r="D8" s="23" t="s">
        <v>2</v>
      </c>
      <c r="E8" s="24">
        <v>1500000</v>
      </c>
      <c r="F8" s="16"/>
      <c r="G8" s="17">
        <f>G7+Tresorerie!$E8-Tresorerie!$F8</f>
        <v>1200000</v>
      </c>
      <c r="H8" s="18">
        <f t="shared" si="0"/>
        <v>2</v>
      </c>
      <c r="I8" s="19"/>
      <c r="J8" s="19"/>
      <c r="K8" s="20" t="s">
        <v>3</v>
      </c>
      <c r="Z8" s="1" t="str">
        <f>+Fournisseur!A7</f>
        <v>CRIDAC</v>
      </c>
      <c r="AA8" s="1" t="str">
        <f>+'Client'!A7</f>
        <v>Lizzy</v>
      </c>
      <c r="AB8" s="21" t="str">
        <f>IFERROR(IF(ROW()-ROW(AB7)=1,Z7,IF(ROW()-ROW(AB7)=COUNTA(Tresorerie!$Z$7:$Z$25)+2,"---------------------------",IF(ROW()-ROW(AB7)=COUNTA(Tresorerie!$Z$7:$Z$25)+3,AA7,IF(ROW()-ROW(AB7)&lt;=COUNTA(Tresorerie!$Z$7:$Z$25)+1,INDEX(Tresorerie!$Z$7:$Z$25,ROW()-ROW(AB7)-1),"")&amp;IF(ROW()-ROW(AB7)&gt;COUNTA(Tresorerie!$Z$7:$Z$25)+3,INDEX(Tresorerie!$AA$7:$AA$25,ROW()-ROW(AB7)-COUNTA(Tresorerie!$Z$7:$Z$25)-3),"")))),"")</f>
        <v>COCOPAIN</v>
      </c>
    </row>
    <row r="9" spans="1:28" x14ac:dyDescent="0.25">
      <c r="A9" s="25">
        <v>43163</v>
      </c>
      <c r="B9" s="44"/>
      <c r="C9" s="23"/>
      <c r="D9" s="23" t="s">
        <v>0</v>
      </c>
      <c r="E9" s="16">
        <v>400000</v>
      </c>
      <c r="F9" s="16"/>
      <c r="G9" s="17">
        <f>G8+Tresorerie!$E9-Tresorerie!$F9</f>
        <v>1600000</v>
      </c>
      <c r="H9" s="18">
        <f t="shared" si="0"/>
        <v>3</v>
      </c>
      <c r="I9" s="19"/>
      <c r="J9" s="19"/>
      <c r="K9" s="20" t="s">
        <v>3</v>
      </c>
      <c r="Z9" s="1" t="str">
        <f>+Fournisseur!A8</f>
        <v>LAMAR</v>
      </c>
      <c r="AA9" s="1" t="str">
        <f>+'Client'!A8</f>
        <v>COCO</v>
      </c>
      <c r="AB9" s="21" t="str">
        <f>IFERROR(IF(ROW()-ROW(AB8)=1,Z8,IF(ROW()-ROW(AB8)=COUNTA(Tresorerie!$Z$7:$Z$25)+2,"---------------------------",IF(ROW()-ROW(AB8)=COUNTA(Tresorerie!$Z$7:$Z$25)+3,AA8,IF(ROW()-ROW(AB8)&lt;=COUNTA(Tresorerie!$Z$7:$Z$25)+1,INDEX(Tresorerie!$Z$7:$Z$25,ROW()-ROW(AB8)-1),"")&amp;IF(ROW()-ROW(AB8)&gt;COUNTA(Tresorerie!$Z$7:$Z$25)+3,INDEX(Tresorerie!$AA$7:$AA$25,ROW()-ROW(AB8)-COUNTA(Tresorerie!$Z$7:$Z$25)-3),"")))),"")</f>
        <v>CRIDAC</v>
      </c>
    </row>
    <row r="10" spans="1:28" x14ac:dyDescent="0.25">
      <c r="A10" s="25"/>
      <c r="B10" s="44"/>
      <c r="C10" s="23"/>
      <c r="D10" s="23"/>
      <c r="E10" s="16"/>
      <c r="F10" s="16"/>
      <c r="G10" s="17">
        <f>G9+Tresorerie!$E10-Tresorerie!$F10</f>
        <v>1600000</v>
      </c>
      <c r="H10" s="18">
        <f t="shared" si="0"/>
        <v>0</v>
      </c>
      <c r="I10" s="19"/>
      <c r="J10" s="19"/>
      <c r="K10" s="20"/>
      <c r="Z10" s="1">
        <f>+Fournisseur!A9</f>
        <v>0</v>
      </c>
      <c r="AA10" s="1" t="str">
        <f>+'Client'!A9</f>
        <v>ZIZOU</v>
      </c>
      <c r="AB10" s="21" t="str">
        <f>IFERROR(IF(ROW()-ROW(AB9)=1,Z9,IF(ROW()-ROW(AB9)=COUNTA(Tresorerie!$Z$7:$Z$25)+2,"---------------------------",IF(ROW()-ROW(AB9)=COUNTA(Tresorerie!$Z$7:$Z$25)+3,AA9,IF(ROW()-ROW(AB9)&lt;=COUNTA(Tresorerie!$Z$7:$Z$25)+1,INDEX(Tresorerie!$Z$7:$Z$25,ROW()-ROW(AB9)-1),"")&amp;IF(ROW()-ROW(AB9)&gt;COUNTA(Tresorerie!$Z$7:$Z$25)+3,INDEX(Tresorerie!$AA$7:$AA$25,ROW()-ROW(AB9)-COUNTA(Tresorerie!$Z$7:$Z$25)-3),"")))),"")</f>
        <v>LAMAR</v>
      </c>
    </row>
    <row r="11" spans="1:28" x14ac:dyDescent="0.25">
      <c r="A11" s="25"/>
      <c r="B11" s="44"/>
      <c r="C11" s="23"/>
      <c r="D11" s="23"/>
      <c r="E11" s="16"/>
      <c r="F11" s="16"/>
      <c r="G11" s="17">
        <f>G10+Tresorerie!$E11-Tresorerie!$F11</f>
        <v>1600000</v>
      </c>
      <c r="H11" s="18">
        <f t="shared" si="0"/>
        <v>0</v>
      </c>
      <c r="I11" s="19"/>
      <c r="J11" s="19"/>
      <c r="K11" s="20"/>
      <c r="Z11" s="1">
        <f>+Fournisseur!A10</f>
        <v>0</v>
      </c>
      <c r="AA11" s="1">
        <f>+'Client'!A10</f>
        <v>0</v>
      </c>
      <c r="AB11" s="21">
        <f>IFERROR(IF(ROW()-ROW(AB10)=1,Z10,IF(ROW()-ROW(AB10)=COUNTA(Tresorerie!$Z$7:$Z$25)+2,"---------------------------",IF(ROW()-ROW(AB10)=COUNTA(Tresorerie!$Z$7:$Z$25)+3,AA10,IF(ROW()-ROW(AB10)&lt;=COUNTA(Tresorerie!$Z$7:$Z$25)+1,INDEX(Tresorerie!$Z$7:$Z$25,ROW()-ROW(AB10)-1),"")&amp;IF(ROW()-ROW(AB10)&gt;COUNTA(Tresorerie!$Z$7:$Z$25)+3,INDEX(Tresorerie!$AA$7:$AA$25,ROW()-ROW(AB10)-COUNTA(Tresorerie!$Z$7:$Z$25)-3),"")))),"")</f>
        <v>0</v>
      </c>
    </row>
    <row r="12" spans="1:28" x14ac:dyDescent="0.25">
      <c r="A12" s="25"/>
      <c r="B12" s="44"/>
      <c r="C12" s="23"/>
      <c r="D12" s="23"/>
      <c r="E12" s="16"/>
      <c r="F12" s="16"/>
      <c r="G12" s="17">
        <f>G11+Tresorerie!$E12-Tresorerie!$F12</f>
        <v>1600000</v>
      </c>
      <c r="H12" s="18">
        <f t="shared" si="0"/>
        <v>0</v>
      </c>
      <c r="I12" s="19"/>
      <c r="J12" s="19"/>
      <c r="K12" s="20"/>
      <c r="Z12" s="1">
        <f>+Fournisseur!A11</f>
        <v>0</v>
      </c>
      <c r="AA12" s="1">
        <f>+'Client'!A11</f>
        <v>0</v>
      </c>
      <c r="AB12" s="21">
        <f>IFERROR(IF(ROW()-ROW(AB11)=1,Z11,IF(ROW()-ROW(AB11)=COUNTA(Tresorerie!$Z$7:$Z$25)+2,"---------------------------",IF(ROW()-ROW(AB11)=COUNTA(Tresorerie!$Z$7:$Z$25)+3,AA11,IF(ROW()-ROW(AB11)&lt;=COUNTA(Tresorerie!$Z$7:$Z$25)+1,INDEX(Tresorerie!$Z$7:$Z$25,ROW()-ROW(AB11)-1),"")&amp;IF(ROW()-ROW(AB11)&gt;COUNTA(Tresorerie!$Z$7:$Z$25)+3,INDEX(Tresorerie!$AA$7:$AA$25,ROW()-ROW(AB11)-COUNTA(Tresorerie!$Z$7:$Z$25)-3),"")))),"")</f>
        <v>0</v>
      </c>
    </row>
    <row r="13" spans="1:28" x14ac:dyDescent="0.25">
      <c r="A13" s="25"/>
      <c r="B13" s="44"/>
      <c r="C13" s="23"/>
      <c r="D13" s="23"/>
      <c r="E13" s="16"/>
      <c r="F13" s="16"/>
      <c r="G13" s="17">
        <f>G12+Tresorerie!$E13-Tresorerie!$F13</f>
        <v>1600000</v>
      </c>
      <c r="H13" s="18">
        <f t="shared" si="0"/>
        <v>0</v>
      </c>
      <c r="I13" s="19"/>
      <c r="J13" s="19"/>
      <c r="K13" s="20"/>
      <c r="Z13" s="1">
        <f>+Fournisseur!A12</f>
        <v>0</v>
      </c>
      <c r="AA13" s="1">
        <f>+'Client'!A12</f>
        <v>0</v>
      </c>
      <c r="AB13" s="21">
        <f>IFERROR(IF(ROW()-ROW(AB12)=1,Z12,IF(ROW()-ROW(AB12)=COUNTA(Tresorerie!$Z$7:$Z$25)+2,"---------------------------",IF(ROW()-ROW(AB12)=COUNTA(Tresorerie!$Z$7:$Z$25)+3,AA12,IF(ROW()-ROW(AB12)&lt;=COUNTA(Tresorerie!$Z$7:$Z$25)+1,INDEX(Tresorerie!$Z$7:$Z$25,ROW()-ROW(AB12)-1),"")&amp;IF(ROW()-ROW(AB12)&gt;COUNTA(Tresorerie!$Z$7:$Z$25)+3,INDEX(Tresorerie!$AA$7:$AA$25,ROW()-ROW(AB12)-COUNTA(Tresorerie!$Z$7:$Z$25)-3),"")))),"")</f>
        <v>0</v>
      </c>
    </row>
    <row r="14" spans="1:28" x14ac:dyDescent="0.25">
      <c r="A14" s="25"/>
      <c r="B14" s="44"/>
      <c r="C14" s="23"/>
      <c r="D14" s="23"/>
      <c r="E14" s="16"/>
      <c r="F14" s="16"/>
      <c r="G14" s="17">
        <f>G13+Tresorerie!$E14-Tresorerie!$F14</f>
        <v>1600000</v>
      </c>
      <c r="H14" s="18">
        <f t="shared" si="0"/>
        <v>0</v>
      </c>
      <c r="I14" s="19"/>
      <c r="J14" s="19"/>
      <c r="K14" s="20"/>
      <c r="Z14" s="1">
        <f>+Fournisseur!A13</f>
        <v>0</v>
      </c>
      <c r="AA14" s="1">
        <f>+'Client'!A13</f>
        <v>0</v>
      </c>
      <c r="AB14" s="21">
        <f>IFERROR(IF(ROW()-ROW(AB13)=1,Z13,IF(ROW()-ROW(AB13)=COUNTA(Tresorerie!$Z$7:$Z$25)+2,"---------------------------",IF(ROW()-ROW(AB13)=COUNTA(Tresorerie!$Z$7:$Z$25)+3,AA13,IF(ROW()-ROW(AB13)&lt;=COUNTA(Tresorerie!$Z$7:$Z$25)+1,INDEX(Tresorerie!$Z$7:$Z$25,ROW()-ROW(AB13)-1),"")&amp;IF(ROW()-ROW(AB13)&gt;COUNTA(Tresorerie!$Z$7:$Z$25)+3,INDEX(Tresorerie!$AA$7:$AA$25,ROW()-ROW(AB13)-COUNTA(Tresorerie!$Z$7:$Z$25)-3),"")))),"")</f>
        <v>0</v>
      </c>
    </row>
    <row r="15" spans="1:28" x14ac:dyDescent="0.25">
      <c r="A15" s="25"/>
      <c r="B15" s="44"/>
      <c r="C15" s="23"/>
      <c r="D15" s="23"/>
      <c r="E15" s="16"/>
      <c r="F15" s="16"/>
      <c r="G15" s="17">
        <f>G14+Tresorerie!$E15-Tresorerie!$F15</f>
        <v>1600000</v>
      </c>
      <c r="H15" s="18">
        <f>IF($A15&lt;&gt;0,MONTH($A15),0)</f>
        <v>0</v>
      </c>
      <c r="I15" s="19"/>
      <c r="J15" s="19"/>
      <c r="K15" s="20"/>
      <c r="Z15" s="1">
        <f>+Fournisseur!A14</f>
        <v>0</v>
      </c>
      <c r="AA15" s="1">
        <f>+'Client'!A14</f>
        <v>0</v>
      </c>
      <c r="AB15" s="21">
        <f>IFERROR(IF(ROW()-ROW(AB14)=1,Z14,IF(ROW()-ROW(AB14)=COUNTA(Tresorerie!$Z$7:$Z$25)+2,"---------------------------",IF(ROW()-ROW(AB14)=COUNTA(Tresorerie!$Z$7:$Z$25)+3,AA14,IF(ROW()-ROW(AB14)&lt;=COUNTA(Tresorerie!$Z$7:$Z$25)+1,INDEX(Tresorerie!$Z$7:$Z$25,ROW()-ROW(AB14)-1),"")&amp;IF(ROW()-ROW(AB14)&gt;COUNTA(Tresorerie!$Z$7:$Z$25)+3,INDEX(Tresorerie!$AA$7:$AA$25,ROW()-ROW(AB14)-COUNTA(Tresorerie!$Z$7:$Z$25)-3),"")))),"")</f>
        <v>0</v>
      </c>
    </row>
    <row r="16" spans="1:28" x14ac:dyDescent="0.25">
      <c r="A16" s="25"/>
      <c r="B16" s="44"/>
      <c r="C16" s="23"/>
      <c r="D16" s="23"/>
      <c r="E16" s="16"/>
      <c r="F16" s="16"/>
      <c r="G16" s="17">
        <f>G15+Tresorerie!$E16-Tresorerie!$F16</f>
        <v>1600000</v>
      </c>
      <c r="H16" s="18">
        <f t="shared" si="0"/>
        <v>0</v>
      </c>
      <c r="I16" s="19"/>
      <c r="J16" s="19"/>
      <c r="K16" s="20"/>
      <c r="Z16" s="1">
        <f>+Fournisseur!A15</f>
        <v>0</v>
      </c>
      <c r="AA16" s="1">
        <f>+'Client'!A15</f>
        <v>0</v>
      </c>
      <c r="AB16" s="21">
        <f>IFERROR(IF(ROW()-ROW(AB15)=1,Z15,IF(ROW()-ROW(AB15)=COUNTA(Tresorerie!$Z$7:$Z$25)+2,"---------------------------",IF(ROW()-ROW(AB15)=COUNTA(Tresorerie!$Z$7:$Z$25)+3,AA15,IF(ROW()-ROW(AB15)&lt;=COUNTA(Tresorerie!$Z$7:$Z$25)+1,INDEX(Tresorerie!$Z$7:$Z$25,ROW()-ROW(AB15)-1),"")&amp;IF(ROW()-ROW(AB15)&gt;COUNTA(Tresorerie!$Z$7:$Z$25)+3,INDEX(Tresorerie!$AA$7:$AA$25,ROW()-ROW(AB15)-COUNTA(Tresorerie!$Z$7:$Z$25)-3),"")))),"")</f>
        <v>0</v>
      </c>
    </row>
    <row r="17" spans="1:28" x14ac:dyDescent="0.25">
      <c r="A17" s="25"/>
      <c r="B17" s="44"/>
      <c r="C17" s="23"/>
      <c r="D17" s="23"/>
      <c r="E17" s="16"/>
      <c r="F17" s="16"/>
      <c r="G17" s="17">
        <f>G16+Tresorerie!$E17-Tresorerie!$F17</f>
        <v>1600000</v>
      </c>
      <c r="H17" s="18">
        <f t="shared" si="0"/>
        <v>0</v>
      </c>
      <c r="I17" s="19"/>
      <c r="J17" s="19"/>
      <c r="K17" s="20"/>
      <c r="Z17" s="1">
        <f>+Fournisseur!A16</f>
        <v>0</v>
      </c>
      <c r="AA17" s="1">
        <f>+'Client'!A16</f>
        <v>0</v>
      </c>
      <c r="AB17" s="21">
        <f>IFERROR(IF(ROW()-ROW(AB16)=1,Z16,IF(ROW()-ROW(AB16)=COUNTA(Tresorerie!$Z$7:$Z$25)+2,"---------------------------",IF(ROW()-ROW(AB16)=COUNTA(Tresorerie!$Z$7:$Z$25)+3,AA16,IF(ROW()-ROW(AB16)&lt;=COUNTA(Tresorerie!$Z$7:$Z$25)+1,INDEX(Tresorerie!$Z$7:$Z$25,ROW()-ROW(AB16)-1),"")&amp;IF(ROW()-ROW(AB16)&gt;COUNTA(Tresorerie!$Z$7:$Z$25)+3,INDEX(Tresorerie!$AA$7:$AA$25,ROW()-ROW(AB16)-COUNTA(Tresorerie!$Z$7:$Z$25)-3),"")))),"")</f>
        <v>0</v>
      </c>
    </row>
    <row r="18" spans="1:28" x14ac:dyDescent="0.25">
      <c r="A18" s="25"/>
      <c r="B18" s="44"/>
      <c r="C18" s="23"/>
      <c r="D18" s="23"/>
      <c r="E18" s="16"/>
      <c r="F18" s="16"/>
      <c r="G18" s="17">
        <f>G17+Tresorerie!$E18-Tresorerie!$F18</f>
        <v>1600000</v>
      </c>
      <c r="H18" s="18">
        <f t="shared" si="0"/>
        <v>0</v>
      </c>
      <c r="I18" s="19"/>
      <c r="J18" s="19"/>
      <c r="K18" s="20"/>
      <c r="Z18" s="1">
        <f>+Fournisseur!A17</f>
        <v>0</v>
      </c>
      <c r="AA18" s="1">
        <f>+'Client'!A17</f>
        <v>0</v>
      </c>
      <c r="AB18" s="21">
        <f>IFERROR(IF(ROW()-ROW(AB17)=1,Z17,IF(ROW()-ROW(AB17)=COUNTA(Tresorerie!$Z$7:$Z$25)+2,"---------------------------",IF(ROW()-ROW(AB17)=COUNTA(Tresorerie!$Z$7:$Z$25)+3,AA17,IF(ROW()-ROW(AB17)&lt;=COUNTA(Tresorerie!$Z$7:$Z$25)+1,INDEX(Tresorerie!$Z$7:$Z$25,ROW()-ROW(AB17)-1),"")&amp;IF(ROW()-ROW(AB17)&gt;COUNTA(Tresorerie!$Z$7:$Z$25)+3,INDEX(Tresorerie!$AA$7:$AA$25,ROW()-ROW(AB17)-COUNTA(Tresorerie!$Z$7:$Z$25)-3),"")))),"")</f>
        <v>0</v>
      </c>
    </row>
    <row r="19" spans="1:28" x14ac:dyDescent="0.25">
      <c r="A19" s="25"/>
      <c r="B19" s="44"/>
      <c r="C19" s="23"/>
      <c r="D19" s="23"/>
      <c r="E19" s="16"/>
      <c r="F19" s="16"/>
      <c r="G19" s="17">
        <f>G18+Tresorerie!$E19-Tresorerie!$F19</f>
        <v>1600000</v>
      </c>
      <c r="H19" s="18">
        <f t="shared" si="0"/>
        <v>0</v>
      </c>
      <c r="I19" s="19"/>
      <c r="J19" s="19"/>
      <c r="K19" s="20"/>
      <c r="Z19" s="1">
        <f>+Fournisseur!A18</f>
        <v>0</v>
      </c>
      <c r="AA19" s="1">
        <f>+'Client'!A18</f>
        <v>0</v>
      </c>
      <c r="AB19" s="21">
        <f>IFERROR(IF(ROW()-ROW(AB18)=1,Z18,IF(ROW()-ROW(AB18)=COUNTA(Tresorerie!$Z$7:$Z$25)+2,"---------------------------",IF(ROW()-ROW(AB18)=COUNTA(Tresorerie!$Z$7:$Z$25)+3,AA18,IF(ROW()-ROW(AB18)&lt;=COUNTA(Tresorerie!$Z$7:$Z$25)+1,INDEX(Tresorerie!$Z$7:$Z$25,ROW()-ROW(AB18)-1),"")&amp;IF(ROW()-ROW(AB18)&gt;COUNTA(Tresorerie!$Z$7:$Z$25)+3,INDEX(Tresorerie!$AA$7:$AA$25,ROW()-ROW(AB18)-COUNTA(Tresorerie!$Z$7:$Z$25)-3),"")))),"")</f>
        <v>0</v>
      </c>
    </row>
    <row r="20" spans="1:28" x14ac:dyDescent="0.25">
      <c r="A20" s="25"/>
      <c r="B20" s="44"/>
      <c r="C20" s="23"/>
      <c r="D20" s="23"/>
      <c r="E20" s="16"/>
      <c r="F20" s="16"/>
      <c r="G20" s="17">
        <f>G19+Tresorerie!$E20-Tresorerie!$F20</f>
        <v>1600000</v>
      </c>
      <c r="H20" s="18">
        <f t="shared" si="0"/>
        <v>0</v>
      </c>
      <c r="I20" s="19"/>
      <c r="J20" s="19"/>
      <c r="K20" s="20"/>
      <c r="Z20" s="1">
        <f>+Fournisseur!A19</f>
        <v>0</v>
      </c>
      <c r="AA20" s="1">
        <f>+'Client'!A19</f>
        <v>0</v>
      </c>
      <c r="AB20" s="21">
        <f>IFERROR(IF(ROW()-ROW(AB19)=1,Z19,IF(ROW()-ROW(AB19)=COUNTA(Tresorerie!$Z$7:$Z$25)+2,"---------------------------",IF(ROW()-ROW(AB19)=COUNTA(Tresorerie!$Z$7:$Z$25)+3,AA19,IF(ROW()-ROW(AB19)&lt;=COUNTA(Tresorerie!$Z$7:$Z$25)+1,INDEX(Tresorerie!$Z$7:$Z$25,ROW()-ROW(AB19)-1),"")&amp;IF(ROW()-ROW(AB19)&gt;COUNTA(Tresorerie!$Z$7:$Z$25)+3,INDEX(Tresorerie!$AA$7:$AA$25,ROW()-ROW(AB19)-COUNTA(Tresorerie!$Z$7:$Z$25)-3),"")))),"")</f>
        <v>0</v>
      </c>
    </row>
    <row r="21" spans="1:28" x14ac:dyDescent="0.25">
      <c r="A21" s="25"/>
      <c r="B21" s="44"/>
      <c r="C21" s="23"/>
      <c r="D21" s="23"/>
      <c r="E21" s="16"/>
      <c r="F21" s="16"/>
      <c r="G21" s="17">
        <f>G20+Tresorerie!$E21-Tresorerie!$F21</f>
        <v>1600000</v>
      </c>
      <c r="H21" s="18">
        <f t="shared" si="0"/>
        <v>0</v>
      </c>
      <c r="I21" s="19"/>
      <c r="J21" s="19"/>
      <c r="K21" s="20"/>
      <c r="Z21" s="1">
        <f>+Fournisseur!A20</f>
        <v>0</v>
      </c>
      <c r="AA21" s="1">
        <f>+'Client'!A20</f>
        <v>0</v>
      </c>
      <c r="AB21" s="21">
        <f>IFERROR(IF(ROW()-ROW(AB20)=1,Z20,IF(ROW()-ROW(AB20)=COUNTA(Tresorerie!$Z$7:$Z$25)+2,"---------------------------",IF(ROW()-ROW(AB20)=COUNTA(Tresorerie!$Z$7:$Z$25)+3,AA20,IF(ROW()-ROW(AB20)&lt;=COUNTA(Tresorerie!$Z$7:$Z$25)+1,INDEX(Tresorerie!$Z$7:$Z$25,ROW()-ROW(AB20)-1),"")&amp;IF(ROW()-ROW(AB20)&gt;COUNTA(Tresorerie!$Z$7:$Z$25)+3,INDEX(Tresorerie!$AA$7:$AA$25,ROW()-ROW(AB20)-COUNTA(Tresorerie!$Z$7:$Z$25)-3),"")))),"")</f>
        <v>0</v>
      </c>
    </row>
    <row r="22" spans="1:28" x14ac:dyDescent="0.25">
      <c r="A22" s="25"/>
      <c r="B22" s="44"/>
      <c r="C22" s="23"/>
      <c r="D22" s="23"/>
      <c r="E22" s="16"/>
      <c r="F22" s="16"/>
      <c r="G22" s="17">
        <f>G21+Tresorerie!$E22-Tresorerie!$F22</f>
        <v>1600000</v>
      </c>
      <c r="H22" s="18">
        <f t="shared" si="0"/>
        <v>0</v>
      </c>
      <c r="I22" s="19"/>
      <c r="J22" s="19"/>
      <c r="K22" s="20"/>
      <c r="Z22" s="1">
        <f>+Fournisseur!A21</f>
        <v>0</v>
      </c>
      <c r="AA22" s="1">
        <f>+'Client'!A21</f>
        <v>0</v>
      </c>
      <c r="AB22" s="21">
        <f>IFERROR(IF(ROW()-ROW(AB21)=1,Z21,IF(ROW()-ROW(AB21)=COUNTA(Tresorerie!$Z$7:$Z$25)+2,"---------------------------",IF(ROW()-ROW(AB21)=COUNTA(Tresorerie!$Z$7:$Z$25)+3,AA21,IF(ROW()-ROW(AB21)&lt;=COUNTA(Tresorerie!$Z$7:$Z$25)+1,INDEX(Tresorerie!$Z$7:$Z$25,ROW()-ROW(AB21)-1),"")&amp;IF(ROW()-ROW(AB21)&gt;COUNTA(Tresorerie!$Z$7:$Z$25)+3,INDEX(Tresorerie!$AA$7:$AA$25,ROW()-ROW(AB21)-COUNTA(Tresorerie!$Z$7:$Z$25)-3),"")))),"")</f>
        <v>0</v>
      </c>
    </row>
    <row r="23" spans="1:28" x14ac:dyDescent="0.25">
      <c r="A23" s="25"/>
      <c r="B23" s="44"/>
      <c r="C23" s="23"/>
      <c r="D23" s="23"/>
      <c r="E23" s="16"/>
      <c r="F23" s="16"/>
      <c r="G23" s="17">
        <f>G22+Tresorerie!$E23-Tresorerie!$F23</f>
        <v>1600000</v>
      </c>
      <c r="H23" s="18">
        <f>IF($A23&lt;&gt;0,MONTH($A23),0)</f>
        <v>0</v>
      </c>
      <c r="I23" s="19"/>
      <c r="J23" s="19"/>
      <c r="K23" s="20"/>
      <c r="Z23" s="1">
        <f>+Fournisseur!A22</f>
        <v>0</v>
      </c>
      <c r="AA23" s="1">
        <f>+'Client'!A22</f>
        <v>0</v>
      </c>
      <c r="AB23" s="21">
        <f>IFERROR(IF(ROW()-ROW(AB22)=1,Z22,IF(ROW()-ROW(AB22)=COUNTA(Tresorerie!$Z$7:$Z$25)+2,"---------------------------",IF(ROW()-ROW(AB22)=COUNTA(Tresorerie!$Z$7:$Z$25)+3,AA22,IF(ROW()-ROW(AB22)&lt;=COUNTA(Tresorerie!$Z$7:$Z$25)+1,INDEX(Tresorerie!$Z$7:$Z$25,ROW()-ROW(AB22)-1),"")&amp;IF(ROW()-ROW(AB22)&gt;COUNTA(Tresorerie!$Z$7:$Z$25)+3,INDEX(Tresorerie!$AA$7:$AA$25,ROW()-ROW(AB22)-COUNTA(Tresorerie!$Z$7:$Z$25)-3),"")))),"")</f>
        <v>0</v>
      </c>
    </row>
    <row r="24" spans="1:28" x14ac:dyDescent="0.25">
      <c r="A24" s="25"/>
      <c r="B24" s="44"/>
      <c r="C24" s="23"/>
      <c r="D24" s="23"/>
      <c r="E24" s="16"/>
      <c r="F24" s="19"/>
      <c r="G24" s="17">
        <f>G23+Tresorerie!$E24-Tresorerie!$F24</f>
        <v>1600000</v>
      </c>
      <c r="H24" s="18">
        <f t="shared" ref="H24:H87" si="1">IF($A24&lt;&gt;0,MONTH($A24),0)</f>
        <v>0</v>
      </c>
      <c r="I24" s="19"/>
      <c r="J24" s="19"/>
      <c r="K24" s="20"/>
      <c r="Z24" s="1">
        <f>+Fournisseur!A23</f>
        <v>0</v>
      </c>
      <c r="AA24" s="1">
        <f>+'Client'!A23</f>
        <v>0</v>
      </c>
      <c r="AB24" s="21">
        <f>IFERROR(IF(ROW()-ROW(AB23)=1,Z23,IF(ROW()-ROW(AB23)=COUNTA(Tresorerie!$Z$7:$Z$25)+2,"---------------------------",IF(ROW()-ROW(AB23)=COUNTA(Tresorerie!$Z$7:$Z$25)+3,AA23,IF(ROW()-ROW(AB23)&lt;=COUNTA(Tresorerie!$Z$7:$Z$25)+1,INDEX(Tresorerie!$Z$7:$Z$25,ROW()-ROW(AB23)-1),"")&amp;IF(ROW()-ROW(AB23)&gt;COUNTA(Tresorerie!$Z$7:$Z$25)+3,INDEX(Tresorerie!$AA$7:$AA$25,ROW()-ROW(AB23)-COUNTA(Tresorerie!$Z$7:$Z$25)-3),"")))),"")</f>
        <v>0</v>
      </c>
    </row>
    <row r="25" spans="1:28" x14ac:dyDescent="0.25">
      <c r="A25" s="25"/>
      <c r="B25" s="44"/>
      <c r="C25" s="23"/>
      <c r="D25" s="23"/>
      <c r="E25" s="16"/>
      <c r="F25" s="19"/>
      <c r="G25" s="17">
        <f>G24+Tresorerie!$E25-Tresorerie!$F25</f>
        <v>1600000</v>
      </c>
      <c r="H25" s="18">
        <f t="shared" si="1"/>
        <v>0</v>
      </c>
      <c r="I25" s="19"/>
      <c r="J25" s="19"/>
      <c r="K25" s="20"/>
      <c r="Z25" s="1">
        <f>+Fournisseur!A24</f>
        <v>0</v>
      </c>
      <c r="AA25" s="1">
        <f>+'Client'!A24</f>
        <v>0</v>
      </c>
      <c r="AB25" s="21">
        <f>IFERROR(IF(ROW()-ROW(AB24)=1,Z24,IF(ROW()-ROW(AB24)=COUNTA(Tresorerie!$Z$7:$Z$25)+2,"---------------------------",IF(ROW()-ROW(AB24)=COUNTA(Tresorerie!$Z$7:$Z$25)+3,AA24,IF(ROW()-ROW(AB24)&lt;=COUNTA(Tresorerie!$Z$7:$Z$25)+1,INDEX(Tresorerie!$Z$7:$Z$25,ROW()-ROW(AB24)-1),"")&amp;IF(ROW()-ROW(AB24)&gt;COUNTA(Tresorerie!$Z$7:$Z$25)+3,INDEX(Tresorerie!$AA$7:$AA$25,ROW()-ROW(AB24)-COUNTA(Tresorerie!$Z$7:$Z$25)-3),"")))),"")</f>
        <v>0</v>
      </c>
    </row>
    <row r="26" spans="1:28" x14ac:dyDescent="0.25">
      <c r="A26" s="25"/>
      <c r="B26" s="44"/>
      <c r="C26" s="23"/>
      <c r="D26" s="23"/>
      <c r="E26" s="16"/>
      <c r="F26" s="19"/>
      <c r="G26" s="17">
        <f>G25+Tresorerie!$E26-Tresorerie!$F26</f>
        <v>1600000</v>
      </c>
      <c r="H26" s="18">
        <f t="shared" si="1"/>
        <v>0</v>
      </c>
      <c r="I26" s="19"/>
      <c r="J26" s="19"/>
      <c r="K26" s="20"/>
      <c r="Z26" s="1">
        <f>+Fournisseur!A25</f>
        <v>0</v>
      </c>
      <c r="AA26" s="1">
        <f>+'Client'!A25</f>
        <v>0</v>
      </c>
      <c r="AB26" s="21">
        <f>IFERROR(IF(ROW()-ROW(AB25)=1,Z25,IF(ROW()-ROW(AB25)=COUNTA(Tresorerie!$Z$7:$Z$25)+2,"---------------------------",IF(ROW()-ROW(AB25)=COUNTA(Tresorerie!$Z$7:$Z$25)+3,AA25,IF(ROW()-ROW(AB25)&lt;=COUNTA(Tresorerie!$Z$7:$Z$25)+1,INDEX(Tresorerie!$Z$7:$Z$25,ROW()-ROW(AB25)-1),"")&amp;IF(ROW()-ROW(AB25)&gt;COUNTA(Tresorerie!$Z$7:$Z$25)+3,INDEX(Tresorerie!$AA$7:$AA$25,ROW()-ROW(AB25)-COUNTA(Tresorerie!$Z$7:$Z$25)-3),"")))),"")</f>
        <v>0</v>
      </c>
    </row>
    <row r="27" spans="1:28" x14ac:dyDescent="0.25">
      <c r="A27" s="25"/>
      <c r="B27" s="44"/>
      <c r="C27" s="23"/>
      <c r="D27" s="23"/>
      <c r="E27" s="16"/>
      <c r="F27" s="19"/>
      <c r="G27" s="17">
        <f>G26+Tresorerie!$E27-Tresorerie!$F27</f>
        <v>1600000</v>
      </c>
      <c r="H27" s="18">
        <f t="shared" si="1"/>
        <v>0</v>
      </c>
      <c r="I27" s="19"/>
      <c r="J27" s="19"/>
      <c r="K27" s="20"/>
      <c r="Z27" s="1">
        <f>+Fournisseur!A26</f>
        <v>0</v>
      </c>
      <c r="AA27" s="1">
        <f>+'Client'!A26</f>
        <v>0</v>
      </c>
      <c r="AB27" s="21">
        <f>IFERROR(IF(ROW()-ROW(AB26)=1,Z26,IF(ROW()-ROW(AB26)=COUNTA(Tresorerie!$Z$7:$Z$25)+2,"---------------------------",IF(ROW()-ROW(AB26)=COUNTA(Tresorerie!$Z$7:$Z$25)+3,AA26,IF(ROW()-ROW(AB26)&lt;=COUNTA(Tresorerie!$Z$7:$Z$25)+1,INDEX(Tresorerie!$Z$7:$Z$25,ROW()-ROW(AB26)-1),"")&amp;IF(ROW()-ROW(AB26)&gt;COUNTA(Tresorerie!$Z$7:$Z$25)+3,INDEX(Tresorerie!$AA$7:$AA$25,ROW()-ROW(AB26)-COUNTA(Tresorerie!$Z$7:$Z$25)-3),"")))),"")</f>
        <v>0</v>
      </c>
    </row>
    <row r="28" spans="1:28" x14ac:dyDescent="0.25">
      <c r="A28" s="25"/>
      <c r="B28" s="44"/>
      <c r="C28" s="23"/>
      <c r="D28" s="23"/>
      <c r="E28" s="16"/>
      <c r="F28" s="19"/>
      <c r="G28" s="17">
        <f>G27+Tresorerie!$E28-Tresorerie!$F28</f>
        <v>1600000</v>
      </c>
      <c r="H28" s="18">
        <f t="shared" si="1"/>
        <v>0</v>
      </c>
      <c r="I28" s="19"/>
      <c r="J28" s="19"/>
      <c r="K28" s="20"/>
      <c r="Z28" s="1">
        <f>+Fournisseur!A27</f>
        <v>0</v>
      </c>
      <c r="AA28" s="1">
        <f>+'Client'!A27</f>
        <v>0</v>
      </c>
      <c r="AB28" s="21">
        <f>IFERROR(IF(ROW()-ROW(AB27)=1,Z27,IF(ROW()-ROW(AB27)=COUNTA(Tresorerie!$Z$7:$Z$25)+2,"---------------------------",IF(ROW()-ROW(AB27)=COUNTA(Tresorerie!$Z$7:$Z$25)+3,AA27,IF(ROW()-ROW(AB27)&lt;=COUNTA(Tresorerie!$Z$7:$Z$25)+1,INDEX(Tresorerie!$Z$7:$Z$25,ROW()-ROW(AB27)-1),"")&amp;IF(ROW()-ROW(AB27)&gt;COUNTA(Tresorerie!$Z$7:$Z$25)+3,INDEX(Tresorerie!$AA$7:$AA$25,ROW()-ROW(AB27)-COUNTA(Tresorerie!$Z$7:$Z$25)-3),"")))),"")</f>
        <v>0</v>
      </c>
    </row>
    <row r="29" spans="1:28" x14ac:dyDescent="0.25">
      <c r="A29" s="25"/>
      <c r="B29" s="44"/>
      <c r="C29" s="23"/>
      <c r="D29" s="23"/>
      <c r="E29" s="16"/>
      <c r="F29" s="19"/>
      <c r="G29" s="17">
        <f>G28+Tresorerie!$E29-Tresorerie!$F29</f>
        <v>1600000</v>
      </c>
      <c r="H29" s="18">
        <f t="shared" si="1"/>
        <v>0</v>
      </c>
      <c r="I29" s="19"/>
      <c r="J29" s="19"/>
      <c r="K29" s="20"/>
      <c r="Z29" s="1">
        <f>+Fournisseur!A28</f>
        <v>0</v>
      </c>
      <c r="AA29" s="1">
        <f>+'Client'!A28</f>
        <v>0</v>
      </c>
      <c r="AB29" s="21">
        <f>IFERROR(IF(ROW()-ROW(AB28)=1,Z28,IF(ROW()-ROW(AB28)=COUNTA(Tresorerie!$Z$7:$Z$25)+2,"---------------------------",IF(ROW()-ROW(AB28)=COUNTA(Tresorerie!$Z$7:$Z$25)+3,AA28,IF(ROW()-ROW(AB28)&lt;=COUNTA(Tresorerie!$Z$7:$Z$25)+1,INDEX(Tresorerie!$Z$7:$Z$25,ROW()-ROW(AB28)-1),"")&amp;IF(ROW()-ROW(AB28)&gt;COUNTA(Tresorerie!$Z$7:$Z$25)+3,INDEX(Tresorerie!$AA$7:$AA$25,ROW()-ROW(AB28)-COUNTA(Tresorerie!$Z$7:$Z$25)-3),"")))),"")</f>
        <v>0</v>
      </c>
    </row>
    <row r="30" spans="1:28" x14ac:dyDescent="0.25">
      <c r="A30" s="25"/>
      <c r="B30" s="44"/>
      <c r="C30" s="23"/>
      <c r="D30" s="23"/>
      <c r="E30" s="16"/>
      <c r="F30" s="19"/>
      <c r="G30" s="17">
        <f>G29+Tresorerie!$E30-Tresorerie!$F30</f>
        <v>1600000</v>
      </c>
      <c r="H30" s="18">
        <f t="shared" si="1"/>
        <v>0</v>
      </c>
      <c r="I30" s="19"/>
      <c r="J30" s="19"/>
      <c r="K30" s="20"/>
      <c r="Z30" s="1">
        <f>+Fournisseur!A29</f>
        <v>0</v>
      </c>
      <c r="AA30" s="1">
        <f>+'Client'!A29</f>
        <v>0</v>
      </c>
      <c r="AB30" s="21">
        <f>IFERROR(IF(ROW()-ROW(AB29)=1,Z29,IF(ROW()-ROW(AB29)=COUNTA(Tresorerie!$Z$7:$Z$25)+2,"---------------------------",IF(ROW()-ROW(AB29)=COUNTA(Tresorerie!$Z$7:$Z$25)+3,AA29,IF(ROW()-ROW(AB29)&lt;=COUNTA(Tresorerie!$Z$7:$Z$25)+1,INDEX(Tresorerie!$Z$7:$Z$25,ROW()-ROW(AB29)-1),"")&amp;IF(ROW()-ROW(AB29)&gt;COUNTA(Tresorerie!$Z$7:$Z$25)+3,INDEX(Tresorerie!$AA$7:$AA$25,ROW()-ROW(AB29)-COUNTA(Tresorerie!$Z$7:$Z$25)-3),"")))),"")</f>
        <v>0</v>
      </c>
    </row>
    <row r="31" spans="1:28" x14ac:dyDescent="0.25">
      <c r="A31" s="25"/>
      <c r="B31" s="44"/>
      <c r="C31" s="23"/>
      <c r="D31" s="23"/>
      <c r="E31" s="16"/>
      <c r="F31" s="19"/>
      <c r="G31" s="17">
        <f>G30+Tresorerie!$E31-Tresorerie!$F31</f>
        <v>1600000</v>
      </c>
      <c r="H31" s="18">
        <f t="shared" si="1"/>
        <v>0</v>
      </c>
      <c r="I31" s="19"/>
      <c r="J31" s="19"/>
      <c r="K31" s="20"/>
      <c r="Z31" s="1">
        <f>+Fournisseur!A30</f>
        <v>0</v>
      </c>
      <c r="AA31" s="1">
        <f>+'Client'!A30</f>
        <v>0</v>
      </c>
      <c r="AB31" s="21">
        <f>IFERROR(IF(ROW()-ROW(AB30)=1,Z30,IF(ROW()-ROW(AB30)=COUNTA(Tresorerie!$Z$7:$Z$25)+2,"---------------------------",IF(ROW()-ROW(AB30)=COUNTA(Tresorerie!$Z$7:$Z$25)+3,AA30,IF(ROW()-ROW(AB30)&lt;=COUNTA(Tresorerie!$Z$7:$Z$25)+1,INDEX(Tresorerie!$Z$7:$Z$25,ROW()-ROW(AB30)-1),"")&amp;IF(ROW()-ROW(AB30)&gt;COUNTA(Tresorerie!$Z$7:$Z$25)+3,INDEX(Tresorerie!$AA$7:$AA$25,ROW()-ROW(AB30)-COUNTA(Tresorerie!$Z$7:$Z$25)-3),"")))),"")</f>
        <v>0</v>
      </c>
    </row>
    <row r="32" spans="1:28" x14ac:dyDescent="0.25">
      <c r="A32" s="25"/>
      <c r="B32" s="44"/>
      <c r="C32" s="23"/>
      <c r="D32" s="23"/>
      <c r="E32" s="16"/>
      <c r="F32" s="19"/>
      <c r="G32" s="17">
        <f>G31+Tresorerie!$E32-Tresorerie!$F32</f>
        <v>1600000</v>
      </c>
      <c r="H32" s="18">
        <f t="shared" si="1"/>
        <v>0</v>
      </c>
      <c r="I32" s="19"/>
      <c r="J32" s="19"/>
      <c r="K32" s="20"/>
      <c r="Z32" s="1">
        <f>+Fournisseur!A31</f>
        <v>0</v>
      </c>
      <c r="AA32" s="1">
        <f>+'Client'!A31</f>
        <v>0</v>
      </c>
      <c r="AB32" s="21">
        <f>IFERROR(IF(ROW()-ROW(AB31)=1,Z31,IF(ROW()-ROW(AB31)=COUNTA(Tresorerie!$Z$7:$Z$25)+2,"---------------------------",IF(ROW()-ROW(AB31)=COUNTA(Tresorerie!$Z$7:$Z$25)+3,AA31,IF(ROW()-ROW(AB31)&lt;=COUNTA(Tresorerie!$Z$7:$Z$25)+1,INDEX(Tresorerie!$Z$7:$Z$25,ROW()-ROW(AB31)-1),"")&amp;IF(ROW()-ROW(AB31)&gt;COUNTA(Tresorerie!$Z$7:$Z$25)+3,INDEX(Tresorerie!$AA$7:$AA$25,ROW()-ROW(AB31)-COUNTA(Tresorerie!$Z$7:$Z$25)-3),"")))),"")</f>
        <v>0</v>
      </c>
    </row>
    <row r="33" spans="1:28" x14ac:dyDescent="0.25">
      <c r="A33" s="25"/>
      <c r="B33" s="44"/>
      <c r="C33" s="23"/>
      <c r="D33" s="23"/>
      <c r="E33" s="16"/>
      <c r="F33" s="19"/>
      <c r="G33" s="17">
        <f>G32+Tresorerie!$E33-Tresorerie!$F33</f>
        <v>1600000</v>
      </c>
      <c r="H33" s="18">
        <f t="shared" si="1"/>
        <v>0</v>
      </c>
      <c r="I33" s="19"/>
      <c r="J33" s="19"/>
      <c r="K33" s="20"/>
      <c r="Z33" s="1">
        <f>+Fournisseur!A32</f>
        <v>0</v>
      </c>
      <c r="AA33" s="1">
        <f>+'Client'!A32</f>
        <v>0</v>
      </c>
      <c r="AB33" s="21">
        <f>IFERROR(IF(ROW()-ROW(AB32)=1,Z32,IF(ROW()-ROW(AB32)=COUNTA(Tresorerie!$Z$7:$Z$25)+2,"---------------------------",IF(ROW()-ROW(AB32)=COUNTA(Tresorerie!$Z$7:$Z$25)+3,AA32,IF(ROW()-ROW(AB32)&lt;=COUNTA(Tresorerie!$Z$7:$Z$25)+1,INDEX(Tresorerie!$Z$7:$Z$25,ROW()-ROW(AB32)-1),"")&amp;IF(ROW()-ROW(AB32)&gt;COUNTA(Tresorerie!$Z$7:$Z$25)+3,INDEX(Tresorerie!$AA$7:$AA$25,ROW()-ROW(AB32)-COUNTA(Tresorerie!$Z$7:$Z$25)-3),"")))),"")</f>
        <v>0</v>
      </c>
    </row>
    <row r="34" spans="1:28" x14ac:dyDescent="0.25">
      <c r="A34" s="25"/>
      <c r="B34" s="44"/>
      <c r="C34" s="23"/>
      <c r="D34" s="23"/>
      <c r="E34" s="16"/>
      <c r="F34" s="19"/>
      <c r="G34" s="17">
        <f>G33+Tresorerie!$E34-Tresorerie!$F34</f>
        <v>1600000</v>
      </c>
      <c r="H34" s="18">
        <f t="shared" si="1"/>
        <v>0</v>
      </c>
      <c r="I34" s="19"/>
      <c r="J34" s="19"/>
      <c r="K34" s="20"/>
      <c r="Z34" s="1">
        <f>+Fournisseur!A33</f>
        <v>0</v>
      </c>
      <c r="AA34" s="1">
        <f>+'Client'!A33</f>
        <v>0</v>
      </c>
      <c r="AB34" s="21">
        <f>IFERROR(IF(ROW()-ROW(AB33)=1,Z33,IF(ROW()-ROW(AB33)=COUNTA(Tresorerie!$Z$7:$Z$25)+2,"---------------------------",IF(ROW()-ROW(AB33)=COUNTA(Tresorerie!$Z$7:$Z$25)+3,AA33,IF(ROW()-ROW(AB33)&lt;=COUNTA(Tresorerie!$Z$7:$Z$25)+1,INDEX(Tresorerie!$Z$7:$Z$25,ROW()-ROW(AB33)-1),"")&amp;IF(ROW()-ROW(AB33)&gt;COUNTA(Tresorerie!$Z$7:$Z$25)+3,INDEX(Tresorerie!$AA$7:$AA$25,ROW()-ROW(AB33)-COUNTA(Tresorerie!$Z$7:$Z$25)-3),"")))),"")</f>
        <v>0</v>
      </c>
    </row>
    <row r="35" spans="1:28" x14ac:dyDescent="0.25">
      <c r="A35" s="25"/>
      <c r="B35" s="44"/>
      <c r="C35" s="23"/>
      <c r="D35" s="23"/>
      <c r="E35" s="16"/>
      <c r="F35" s="19"/>
      <c r="G35" s="17">
        <f>G34+Tresorerie!$E35-Tresorerie!$F35</f>
        <v>1600000</v>
      </c>
      <c r="H35" s="18">
        <f t="shared" si="1"/>
        <v>0</v>
      </c>
      <c r="I35" s="19"/>
      <c r="J35" s="19"/>
      <c r="K35" s="20"/>
      <c r="Z35" s="1">
        <f>+Fournisseur!A34</f>
        <v>0</v>
      </c>
      <c r="AA35" s="1">
        <f>+'Client'!A34</f>
        <v>0</v>
      </c>
      <c r="AB35" s="21">
        <f>IFERROR(IF(ROW()-ROW(AB34)=1,Z34,IF(ROW()-ROW(AB34)=COUNTA(Tresorerie!$Z$7:$Z$25)+2,"---------------------------",IF(ROW()-ROW(AB34)=COUNTA(Tresorerie!$Z$7:$Z$25)+3,AA34,IF(ROW()-ROW(AB34)&lt;=COUNTA(Tresorerie!$Z$7:$Z$25)+1,INDEX(Tresorerie!$Z$7:$Z$25,ROW()-ROW(AB34)-1),"")&amp;IF(ROW()-ROW(AB34)&gt;COUNTA(Tresorerie!$Z$7:$Z$25)+3,INDEX(Tresorerie!$AA$7:$AA$25,ROW()-ROW(AB34)-COUNTA(Tresorerie!$Z$7:$Z$25)-3),"")))),"")</f>
        <v>0</v>
      </c>
    </row>
    <row r="36" spans="1:28" x14ac:dyDescent="0.25">
      <c r="A36" s="25"/>
      <c r="B36" s="44"/>
      <c r="C36" s="23"/>
      <c r="D36" s="23"/>
      <c r="E36" s="16"/>
      <c r="F36" s="19"/>
      <c r="G36" s="17">
        <f>G35+Tresorerie!$E36-Tresorerie!$F36</f>
        <v>1600000</v>
      </c>
      <c r="H36" s="18">
        <f t="shared" si="1"/>
        <v>0</v>
      </c>
      <c r="I36" s="19"/>
      <c r="J36" s="19"/>
      <c r="K36" s="20"/>
      <c r="Z36" s="1">
        <f>+Fournisseur!A35</f>
        <v>0</v>
      </c>
      <c r="AA36" s="1">
        <f>+'Client'!A35</f>
        <v>0</v>
      </c>
      <c r="AB36" s="21">
        <f>IFERROR(IF(ROW()-ROW(AB35)=1,Z35,IF(ROW()-ROW(AB35)=COUNTA(Tresorerie!$Z$7:$Z$25)+2,"---------------------------",IF(ROW()-ROW(AB35)=COUNTA(Tresorerie!$Z$7:$Z$25)+3,AA35,IF(ROW()-ROW(AB35)&lt;=COUNTA(Tresorerie!$Z$7:$Z$25)+1,INDEX(Tresorerie!$Z$7:$Z$25,ROW()-ROW(AB35)-1),"")&amp;IF(ROW()-ROW(AB35)&gt;COUNTA(Tresorerie!$Z$7:$Z$25)+3,INDEX(Tresorerie!$AA$7:$AA$25,ROW()-ROW(AB35)-COUNTA(Tresorerie!$Z$7:$Z$25)-3),"")))),"")</f>
        <v>0</v>
      </c>
    </row>
    <row r="37" spans="1:28" x14ac:dyDescent="0.25">
      <c r="A37" s="25"/>
      <c r="B37" s="44"/>
      <c r="C37" s="23"/>
      <c r="D37" s="23"/>
      <c r="E37" s="16"/>
      <c r="F37" s="19"/>
      <c r="G37" s="17">
        <f>G36+Tresorerie!$E37-Tresorerie!$F37</f>
        <v>1600000</v>
      </c>
      <c r="H37" s="18">
        <f t="shared" si="1"/>
        <v>0</v>
      </c>
      <c r="I37" s="19"/>
      <c r="J37" s="19"/>
      <c r="K37" s="20"/>
      <c r="Z37" s="1">
        <f>+Fournisseur!A36</f>
        <v>0</v>
      </c>
      <c r="AA37" s="1">
        <f>+'Client'!A36</f>
        <v>0</v>
      </c>
      <c r="AB37" s="21">
        <f>IFERROR(IF(ROW()-ROW(AB36)=1,Z36,IF(ROW()-ROW(AB36)=COUNTA(Tresorerie!$Z$7:$Z$25)+2,"---------------------------",IF(ROW()-ROW(AB36)=COUNTA(Tresorerie!$Z$7:$Z$25)+3,AA36,IF(ROW()-ROW(AB36)&lt;=COUNTA(Tresorerie!$Z$7:$Z$25)+1,INDEX(Tresorerie!$Z$7:$Z$25,ROW()-ROW(AB36)-1),"")&amp;IF(ROW()-ROW(AB36)&gt;COUNTA(Tresorerie!$Z$7:$Z$25)+3,INDEX(Tresorerie!$AA$7:$AA$25,ROW()-ROW(AB36)-COUNTA(Tresorerie!$Z$7:$Z$25)-3),"")))),"")</f>
        <v>0</v>
      </c>
    </row>
    <row r="38" spans="1:28" x14ac:dyDescent="0.25">
      <c r="A38" s="25"/>
      <c r="B38" s="44"/>
      <c r="C38" s="23"/>
      <c r="D38" s="23"/>
      <c r="E38" s="16"/>
      <c r="F38" s="19"/>
      <c r="G38" s="17">
        <f>G37+Tresorerie!$E38-Tresorerie!$F38</f>
        <v>1600000</v>
      </c>
      <c r="H38" s="18">
        <f t="shared" si="1"/>
        <v>0</v>
      </c>
      <c r="I38" s="19"/>
      <c r="J38" s="19"/>
      <c r="K38" s="20"/>
      <c r="Z38" s="1">
        <f>+Fournisseur!A37</f>
        <v>0</v>
      </c>
      <c r="AA38" s="1">
        <f>+'Client'!A37</f>
        <v>0</v>
      </c>
      <c r="AB38" s="21">
        <f>IFERROR(IF(ROW()-ROW(AB37)=1,Z37,IF(ROW()-ROW(AB37)=COUNTA(Tresorerie!$Z$7:$Z$25)+2,"---------------------------",IF(ROW()-ROW(AB37)=COUNTA(Tresorerie!$Z$7:$Z$25)+3,AA37,IF(ROW()-ROW(AB37)&lt;=COUNTA(Tresorerie!$Z$7:$Z$25)+1,INDEX(Tresorerie!$Z$7:$Z$25,ROW()-ROW(AB37)-1),"")&amp;IF(ROW()-ROW(AB37)&gt;COUNTA(Tresorerie!$Z$7:$Z$25)+3,INDEX(Tresorerie!$AA$7:$AA$25,ROW()-ROW(AB37)-COUNTA(Tresorerie!$Z$7:$Z$25)-3),"")))),"")</f>
        <v>0</v>
      </c>
    </row>
    <row r="39" spans="1:28" x14ac:dyDescent="0.25">
      <c r="A39" s="25"/>
      <c r="B39" s="44"/>
      <c r="C39" s="23"/>
      <c r="D39" s="23"/>
      <c r="E39" s="16"/>
      <c r="F39" s="19"/>
      <c r="G39" s="17">
        <f>G38+Tresorerie!$E39-Tresorerie!$F39</f>
        <v>1600000</v>
      </c>
      <c r="H39" s="18">
        <f t="shared" si="1"/>
        <v>0</v>
      </c>
      <c r="I39" s="19"/>
      <c r="J39" s="19"/>
      <c r="K39" s="20"/>
      <c r="Z39" s="1">
        <f>+Fournisseur!A38</f>
        <v>0</v>
      </c>
      <c r="AA39" s="1">
        <f>+'Client'!A38</f>
        <v>0</v>
      </c>
      <c r="AB39" s="21">
        <f>IFERROR(IF(ROW()-ROW(AB38)=1,Z38,IF(ROW()-ROW(AB38)=COUNTA(Tresorerie!$Z$7:$Z$25)+2,"---------------------------",IF(ROW()-ROW(AB38)=COUNTA(Tresorerie!$Z$7:$Z$25)+3,AA38,IF(ROW()-ROW(AB38)&lt;=COUNTA(Tresorerie!$Z$7:$Z$25)+1,INDEX(Tresorerie!$Z$7:$Z$25,ROW()-ROW(AB38)-1),"")&amp;IF(ROW()-ROW(AB38)&gt;COUNTA(Tresorerie!$Z$7:$Z$25)+3,INDEX(Tresorerie!$AA$7:$AA$25,ROW()-ROW(AB38)-COUNTA(Tresorerie!$Z$7:$Z$25)-3),"")))),"")</f>
        <v>0</v>
      </c>
    </row>
    <row r="40" spans="1:28" x14ac:dyDescent="0.25">
      <c r="A40" s="25"/>
      <c r="B40" s="44"/>
      <c r="C40" s="23"/>
      <c r="D40" s="23"/>
      <c r="E40" s="16"/>
      <c r="F40" s="19"/>
      <c r="G40" s="17">
        <f>G39+Tresorerie!$E40-Tresorerie!$F40</f>
        <v>1600000</v>
      </c>
      <c r="H40" s="18">
        <f t="shared" si="1"/>
        <v>0</v>
      </c>
      <c r="I40" s="19"/>
      <c r="J40" s="19"/>
      <c r="K40" s="20"/>
      <c r="Z40" s="1">
        <f>+Fournisseur!A39</f>
        <v>0</v>
      </c>
      <c r="AA40" s="1">
        <f>+'Client'!A39</f>
        <v>0</v>
      </c>
      <c r="AB40" s="21">
        <f>IFERROR(IF(ROW()-ROW(AB39)=1,Z39,IF(ROW()-ROW(AB39)=COUNTA(Tresorerie!$Z$7:$Z$25)+2,"---------------------------",IF(ROW()-ROW(AB39)=COUNTA(Tresorerie!$Z$7:$Z$25)+3,AA39,IF(ROW()-ROW(AB39)&lt;=COUNTA(Tresorerie!$Z$7:$Z$25)+1,INDEX(Tresorerie!$Z$7:$Z$25,ROW()-ROW(AB39)-1),"")&amp;IF(ROW()-ROW(AB39)&gt;COUNTA(Tresorerie!$Z$7:$Z$25)+3,INDEX(Tresorerie!$AA$7:$AA$25,ROW()-ROW(AB39)-COUNTA(Tresorerie!$Z$7:$Z$25)-3),"")))),"")</f>
        <v>0</v>
      </c>
    </row>
    <row r="41" spans="1:28" x14ac:dyDescent="0.25">
      <c r="A41" s="25"/>
      <c r="B41" s="44"/>
      <c r="C41" s="23"/>
      <c r="D41" s="23"/>
      <c r="E41" s="16"/>
      <c r="F41" s="19"/>
      <c r="G41" s="17">
        <f>G40+Tresorerie!$E41-Tresorerie!$F41</f>
        <v>1600000</v>
      </c>
      <c r="H41" s="18">
        <f t="shared" si="1"/>
        <v>0</v>
      </c>
      <c r="I41" s="19"/>
      <c r="J41" s="19"/>
      <c r="K41" s="20"/>
      <c r="Z41" s="1">
        <f>+Fournisseur!A40</f>
        <v>0</v>
      </c>
      <c r="AA41" s="1">
        <f>+'Client'!A40</f>
        <v>0</v>
      </c>
      <c r="AB41" s="21">
        <f>IFERROR(IF(ROW()-ROW(AB40)=1,Z40,IF(ROW()-ROW(AB40)=COUNTA(Tresorerie!$Z$7:$Z$25)+2,"---------------------------",IF(ROW()-ROW(AB40)=COUNTA(Tresorerie!$Z$7:$Z$25)+3,AA40,IF(ROW()-ROW(AB40)&lt;=COUNTA(Tresorerie!$Z$7:$Z$25)+1,INDEX(Tresorerie!$Z$7:$Z$25,ROW()-ROW(AB40)-1),"")&amp;IF(ROW()-ROW(AB40)&gt;COUNTA(Tresorerie!$Z$7:$Z$25)+3,INDEX(Tresorerie!$AA$7:$AA$25,ROW()-ROW(AB40)-COUNTA(Tresorerie!$Z$7:$Z$25)-3),"")))),"")</f>
        <v>0</v>
      </c>
    </row>
    <row r="42" spans="1:28" x14ac:dyDescent="0.25">
      <c r="A42" s="25"/>
      <c r="B42" s="44"/>
      <c r="C42" s="23"/>
      <c r="D42" s="23"/>
      <c r="E42" s="16"/>
      <c r="F42" s="19"/>
      <c r="G42" s="17">
        <f>G41+Tresorerie!$E42-Tresorerie!$F42</f>
        <v>1600000</v>
      </c>
      <c r="H42" s="18">
        <f t="shared" si="1"/>
        <v>0</v>
      </c>
      <c r="I42" s="19"/>
      <c r="J42" s="19"/>
      <c r="K42" s="20"/>
      <c r="Z42" s="1">
        <f>+Fournisseur!A41</f>
        <v>0</v>
      </c>
      <c r="AA42" s="1">
        <f>+'Client'!A41</f>
        <v>0</v>
      </c>
      <c r="AB42" s="21">
        <f>IFERROR(IF(ROW()-ROW(AB41)=1,Z41,IF(ROW()-ROW(AB41)=COUNTA(Tresorerie!$Z$7:$Z$25)+2,"---------------------------",IF(ROW()-ROW(AB41)=COUNTA(Tresorerie!$Z$7:$Z$25)+3,AA41,IF(ROW()-ROW(AB41)&lt;=COUNTA(Tresorerie!$Z$7:$Z$25)+1,INDEX(Tresorerie!$Z$7:$Z$25,ROW()-ROW(AB41)-1),"")&amp;IF(ROW()-ROW(AB41)&gt;COUNTA(Tresorerie!$Z$7:$Z$25)+3,INDEX(Tresorerie!$AA$7:$AA$25,ROW()-ROW(AB41)-COUNTA(Tresorerie!$Z$7:$Z$25)-3),"")))),"")</f>
        <v>0</v>
      </c>
    </row>
    <row r="43" spans="1:28" x14ac:dyDescent="0.25">
      <c r="A43" s="25"/>
      <c r="B43" s="44"/>
      <c r="C43" s="23"/>
      <c r="D43" s="23"/>
      <c r="E43" s="16"/>
      <c r="F43" s="19"/>
      <c r="G43" s="17">
        <f>G42+Tresorerie!$E43-Tresorerie!$F43</f>
        <v>1600000</v>
      </c>
      <c r="H43" s="18">
        <f t="shared" si="1"/>
        <v>0</v>
      </c>
      <c r="I43" s="19"/>
      <c r="J43" s="19"/>
      <c r="K43" s="20"/>
      <c r="Z43" s="1">
        <f>+Fournisseur!A42</f>
        <v>0</v>
      </c>
      <c r="AA43" s="1">
        <f>+'Client'!A42</f>
        <v>0</v>
      </c>
      <c r="AB43" s="21">
        <f>IFERROR(IF(ROW()-ROW(AB42)=1,Z42,IF(ROW()-ROW(AB42)=COUNTA(Tresorerie!$Z$7:$Z$25)+2,"---------------------------",IF(ROW()-ROW(AB42)=COUNTA(Tresorerie!$Z$7:$Z$25)+3,AA42,IF(ROW()-ROW(AB42)&lt;=COUNTA(Tresorerie!$Z$7:$Z$25)+1,INDEX(Tresorerie!$Z$7:$Z$25,ROW()-ROW(AB42)-1),"")&amp;IF(ROW()-ROW(AB42)&gt;COUNTA(Tresorerie!$Z$7:$Z$25)+3,INDEX(Tresorerie!$AA$7:$AA$25,ROW()-ROW(AB42)-COUNTA(Tresorerie!$Z$7:$Z$25)-3),"")))),"")</f>
        <v>0</v>
      </c>
    </row>
    <row r="44" spans="1:28" x14ac:dyDescent="0.25">
      <c r="A44" s="25"/>
      <c r="B44" s="44"/>
      <c r="C44" s="23"/>
      <c r="D44" s="23"/>
      <c r="E44" s="16"/>
      <c r="F44" s="19"/>
      <c r="G44" s="17">
        <f>G43+Tresorerie!$E44-Tresorerie!$F44</f>
        <v>1600000</v>
      </c>
      <c r="H44" s="18">
        <f t="shared" si="1"/>
        <v>0</v>
      </c>
      <c r="I44" s="19"/>
      <c r="J44" s="19"/>
      <c r="K44" s="20"/>
      <c r="Z44" s="1">
        <f>+Fournisseur!A43</f>
        <v>0</v>
      </c>
      <c r="AA44" s="1">
        <f>+'Client'!A43</f>
        <v>0</v>
      </c>
      <c r="AB44" s="21">
        <f>IFERROR(IF(ROW()-ROW(AB43)=1,Z43,IF(ROW()-ROW(AB43)=COUNTA(Tresorerie!$Z$7:$Z$25)+2,"---------------------------",IF(ROW()-ROW(AB43)=COUNTA(Tresorerie!$Z$7:$Z$25)+3,AA43,IF(ROW()-ROW(AB43)&lt;=COUNTA(Tresorerie!$Z$7:$Z$25)+1,INDEX(Tresorerie!$Z$7:$Z$25,ROW()-ROW(AB43)-1),"")&amp;IF(ROW()-ROW(AB43)&gt;COUNTA(Tresorerie!$Z$7:$Z$25)+3,INDEX(Tresorerie!$AA$7:$AA$25,ROW()-ROW(AB43)-COUNTA(Tresorerie!$Z$7:$Z$25)-3),"")))),"")</f>
        <v>0</v>
      </c>
    </row>
    <row r="45" spans="1:28" x14ac:dyDescent="0.25">
      <c r="A45" s="25"/>
      <c r="B45" s="44"/>
      <c r="C45" s="23"/>
      <c r="D45" s="23"/>
      <c r="E45" s="16"/>
      <c r="F45" s="19"/>
      <c r="G45" s="17">
        <f>G44+Tresorerie!$E45-Tresorerie!$F45</f>
        <v>1600000</v>
      </c>
      <c r="H45" s="18">
        <f t="shared" si="1"/>
        <v>0</v>
      </c>
      <c r="I45" s="19"/>
      <c r="J45" s="19"/>
      <c r="K45" s="20"/>
      <c r="Z45" s="1">
        <f>+Fournisseur!A44</f>
        <v>0</v>
      </c>
      <c r="AA45" s="1">
        <f>+'Client'!A44</f>
        <v>0</v>
      </c>
      <c r="AB45" s="21">
        <f>IFERROR(IF(ROW()-ROW(AB44)=1,Z44,IF(ROW()-ROW(AB44)=COUNTA(Tresorerie!$Z$7:$Z$25)+2,"---------------------------",IF(ROW()-ROW(AB44)=COUNTA(Tresorerie!$Z$7:$Z$25)+3,AA44,IF(ROW()-ROW(AB44)&lt;=COUNTA(Tresorerie!$Z$7:$Z$25)+1,INDEX(Tresorerie!$Z$7:$Z$25,ROW()-ROW(AB44)-1),"")&amp;IF(ROW()-ROW(AB44)&gt;COUNTA(Tresorerie!$Z$7:$Z$25)+3,INDEX(Tresorerie!$AA$7:$AA$25,ROW()-ROW(AB44)-COUNTA(Tresorerie!$Z$7:$Z$25)-3),"")))),"")</f>
        <v>0</v>
      </c>
    </row>
    <row r="46" spans="1:28" x14ac:dyDescent="0.25">
      <c r="A46" s="25"/>
      <c r="B46" s="44"/>
      <c r="C46" s="23"/>
      <c r="D46" s="23"/>
      <c r="E46" s="16"/>
      <c r="F46" s="19"/>
      <c r="G46" s="17">
        <f>G45+Tresorerie!$E46-Tresorerie!$F46</f>
        <v>1600000</v>
      </c>
      <c r="H46" s="18">
        <f t="shared" si="1"/>
        <v>0</v>
      </c>
      <c r="I46" s="19"/>
      <c r="J46" s="19"/>
      <c r="K46" s="20"/>
      <c r="Z46" s="1">
        <f>+Fournisseur!A45</f>
        <v>0</v>
      </c>
      <c r="AA46" s="1">
        <f>+'Client'!A45</f>
        <v>0</v>
      </c>
      <c r="AB46" s="21">
        <f>IFERROR(IF(ROW()-ROW(AB45)=1,Z45,IF(ROW()-ROW(AB45)=COUNTA(Tresorerie!$Z$7:$Z$25)+2,"---------------------------",IF(ROW()-ROW(AB45)=COUNTA(Tresorerie!$Z$7:$Z$25)+3,AA45,IF(ROW()-ROW(AB45)&lt;=COUNTA(Tresorerie!$Z$7:$Z$25)+1,INDEX(Tresorerie!$Z$7:$Z$25,ROW()-ROW(AB45)-1),"")&amp;IF(ROW()-ROW(AB45)&gt;COUNTA(Tresorerie!$Z$7:$Z$25)+3,INDEX(Tresorerie!$AA$7:$AA$25,ROW()-ROW(AB45)-COUNTA(Tresorerie!$Z$7:$Z$25)-3),"")))),"")</f>
        <v>0</v>
      </c>
    </row>
    <row r="47" spans="1:28" x14ac:dyDescent="0.25">
      <c r="A47" s="25"/>
      <c r="B47" s="44"/>
      <c r="C47" s="23"/>
      <c r="D47" s="23"/>
      <c r="E47" s="16"/>
      <c r="F47" s="19"/>
      <c r="G47" s="17">
        <f>G46+Tresorerie!$E47-Tresorerie!$F47</f>
        <v>1600000</v>
      </c>
      <c r="H47" s="18">
        <f t="shared" si="1"/>
        <v>0</v>
      </c>
      <c r="I47" s="19"/>
      <c r="J47" s="19"/>
      <c r="K47" s="20"/>
      <c r="Z47" s="1">
        <f>+Fournisseur!A46</f>
        <v>0</v>
      </c>
      <c r="AA47" s="1">
        <f>+'Client'!A46</f>
        <v>0</v>
      </c>
      <c r="AB47" s="21">
        <f>IFERROR(IF(ROW()-ROW(AB46)=1,Z46,IF(ROW()-ROW(AB46)=COUNTA(Tresorerie!$Z$7:$Z$25)+2,"---------------------------",IF(ROW()-ROW(AB46)=COUNTA(Tresorerie!$Z$7:$Z$25)+3,AA46,IF(ROW()-ROW(AB46)&lt;=COUNTA(Tresorerie!$Z$7:$Z$25)+1,INDEX(Tresorerie!$Z$7:$Z$25,ROW()-ROW(AB46)-1),"")&amp;IF(ROW()-ROW(AB46)&gt;COUNTA(Tresorerie!$Z$7:$Z$25)+3,INDEX(Tresorerie!$AA$7:$AA$25,ROW()-ROW(AB46)-COUNTA(Tresorerie!$Z$7:$Z$25)-3),"")))),"")</f>
        <v>0</v>
      </c>
    </row>
    <row r="48" spans="1:28" x14ac:dyDescent="0.25">
      <c r="A48" s="25"/>
      <c r="B48" s="44"/>
      <c r="C48" s="23"/>
      <c r="D48" s="23"/>
      <c r="E48" s="16"/>
      <c r="F48" s="19"/>
      <c r="G48" s="17">
        <f>G47+Tresorerie!$E48-Tresorerie!$F48</f>
        <v>1600000</v>
      </c>
      <c r="H48" s="18">
        <f t="shared" si="1"/>
        <v>0</v>
      </c>
      <c r="I48" s="19"/>
      <c r="J48" s="19"/>
      <c r="K48" s="20"/>
      <c r="Z48" s="1">
        <f>+Fournisseur!A47</f>
        <v>0</v>
      </c>
      <c r="AA48" s="1">
        <f>+'Client'!A47</f>
        <v>0</v>
      </c>
      <c r="AB48" s="21">
        <f>IFERROR(IF(ROW()-ROW(AB47)=1,Z47,IF(ROW()-ROW(AB47)=COUNTA(Tresorerie!$Z$7:$Z$25)+2,"---------------------------",IF(ROW()-ROW(AB47)=COUNTA(Tresorerie!$Z$7:$Z$25)+3,AA47,IF(ROW()-ROW(AB47)&lt;=COUNTA(Tresorerie!$Z$7:$Z$25)+1,INDEX(Tresorerie!$Z$7:$Z$25,ROW()-ROW(AB47)-1),"")&amp;IF(ROW()-ROW(AB47)&gt;COUNTA(Tresorerie!$Z$7:$Z$25)+3,INDEX(Tresorerie!$AA$7:$AA$25,ROW()-ROW(AB47)-COUNTA(Tresorerie!$Z$7:$Z$25)-3),"")))),"")</f>
        <v>0</v>
      </c>
    </row>
    <row r="49" spans="1:28" x14ac:dyDescent="0.25">
      <c r="A49" s="25"/>
      <c r="B49" s="44"/>
      <c r="C49" s="23"/>
      <c r="D49" s="23"/>
      <c r="E49" s="16"/>
      <c r="F49" s="19"/>
      <c r="G49" s="17">
        <f>G48+Tresorerie!$E49-Tresorerie!$F49</f>
        <v>1600000</v>
      </c>
      <c r="H49" s="18">
        <f t="shared" si="1"/>
        <v>0</v>
      </c>
      <c r="I49" s="19"/>
      <c r="J49" s="19"/>
      <c r="K49" s="20"/>
      <c r="Z49" s="1">
        <f>+Fournisseur!A48</f>
        <v>0</v>
      </c>
      <c r="AA49" s="1">
        <f>+'Client'!A48</f>
        <v>0</v>
      </c>
      <c r="AB49" s="21">
        <f>IFERROR(IF(ROW()-ROW(AB48)=1,Z48,IF(ROW()-ROW(AB48)=COUNTA(Tresorerie!$Z$7:$Z$25)+2,"---------------------------",IF(ROW()-ROW(AB48)=COUNTA(Tresorerie!$Z$7:$Z$25)+3,AA48,IF(ROW()-ROW(AB48)&lt;=COUNTA(Tresorerie!$Z$7:$Z$25)+1,INDEX(Tresorerie!$Z$7:$Z$25,ROW()-ROW(AB48)-1),"")&amp;IF(ROW()-ROW(AB48)&gt;COUNTA(Tresorerie!$Z$7:$Z$25)+3,INDEX(Tresorerie!$AA$7:$AA$25,ROW()-ROW(AB48)-COUNTA(Tresorerie!$Z$7:$Z$25)-3),"")))),"")</f>
        <v>0</v>
      </c>
    </row>
    <row r="50" spans="1:28" x14ac:dyDescent="0.25">
      <c r="A50" s="25"/>
      <c r="B50" s="44"/>
      <c r="C50" s="23"/>
      <c r="D50" s="23"/>
      <c r="E50" s="16"/>
      <c r="F50" s="19"/>
      <c r="G50" s="17">
        <f>G49+Tresorerie!$E50-Tresorerie!$F50</f>
        <v>1600000</v>
      </c>
      <c r="H50" s="18">
        <f t="shared" si="1"/>
        <v>0</v>
      </c>
      <c r="I50" s="19"/>
      <c r="J50" s="19"/>
      <c r="K50" s="20"/>
      <c r="Z50" s="1">
        <f>+Fournisseur!A49</f>
        <v>0</v>
      </c>
      <c r="AA50" s="1">
        <f>+'Client'!A49</f>
        <v>0</v>
      </c>
      <c r="AB50" s="21">
        <f>IFERROR(IF(ROW()-ROW(AB49)=1,Z49,IF(ROW()-ROW(AB49)=COUNTA(Tresorerie!$Z$7:$Z$25)+2,"---------------------------",IF(ROW()-ROW(AB49)=COUNTA(Tresorerie!$Z$7:$Z$25)+3,AA49,IF(ROW()-ROW(AB49)&lt;=COUNTA(Tresorerie!$Z$7:$Z$25)+1,INDEX(Tresorerie!$Z$7:$Z$25,ROW()-ROW(AB49)-1),"")&amp;IF(ROW()-ROW(AB49)&gt;COUNTA(Tresorerie!$Z$7:$Z$25)+3,INDEX(Tresorerie!$AA$7:$AA$25,ROW()-ROW(AB49)-COUNTA(Tresorerie!$Z$7:$Z$25)-3),"")))),"")</f>
        <v>0</v>
      </c>
    </row>
    <row r="51" spans="1:28" x14ac:dyDescent="0.25">
      <c r="A51" s="25"/>
      <c r="B51" s="44"/>
      <c r="C51" s="23"/>
      <c r="D51" s="23"/>
      <c r="E51" s="16"/>
      <c r="F51" s="19"/>
      <c r="G51" s="17">
        <f>G50+Tresorerie!$E51-Tresorerie!$F51</f>
        <v>1600000</v>
      </c>
      <c r="H51" s="18">
        <f t="shared" si="1"/>
        <v>0</v>
      </c>
      <c r="I51" s="19"/>
      <c r="J51" s="19"/>
      <c r="K51" s="20"/>
      <c r="Z51" s="1">
        <f>+Fournisseur!A50</f>
        <v>0</v>
      </c>
      <c r="AA51" s="1">
        <f>+'Client'!A50</f>
        <v>0</v>
      </c>
      <c r="AB51" s="21">
        <f>IFERROR(IF(ROW()-ROW(AB50)=1,Z50,IF(ROW()-ROW(AB50)=COUNTA(Tresorerie!$Z$7:$Z$25)+2,"---------------------------",IF(ROW()-ROW(AB50)=COUNTA(Tresorerie!$Z$7:$Z$25)+3,AA50,IF(ROW()-ROW(AB50)&lt;=COUNTA(Tresorerie!$Z$7:$Z$25)+1,INDEX(Tresorerie!$Z$7:$Z$25,ROW()-ROW(AB50)-1),"")&amp;IF(ROW()-ROW(AB50)&gt;COUNTA(Tresorerie!$Z$7:$Z$25)+3,INDEX(Tresorerie!$AA$7:$AA$25,ROW()-ROW(AB50)-COUNTA(Tresorerie!$Z$7:$Z$25)-3),"")))),"")</f>
        <v>0</v>
      </c>
    </row>
    <row r="52" spans="1:28" x14ac:dyDescent="0.25">
      <c r="A52" s="25"/>
      <c r="B52" s="44"/>
      <c r="C52" s="23"/>
      <c r="D52" s="23"/>
      <c r="E52" s="16"/>
      <c r="F52" s="19"/>
      <c r="G52" s="17">
        <f>G51+Tresorerie!$E52-Tresorerie!$F52</f>
        <v>1600000</v>
      </c>
      <c r="H52" s="18">
        <f t="shared" si="1"/>
        <v>0</v>
      </c>
      <c r="I52" s="19"/>
      <c r="J52" s="19"/>
      <c r="K52" s="20"/>
      <c r="Z52" s="1">
        <f>+Fournisseur!A51</f>
        <v>0</v>
      </c>
      <c r="AA52" s="1">
        <f>+'Client'!A51</f>
        <v>0</v>
      </c>
      <c r="AB52" s="21">
        <f>IFERROR(IF(ROW()-ROW(AB51)=1,Z51,IF(ROW()-ROW(AB51)=COUNTA(Tresorerie!$Z$7:$Z$25)+2,"---------------------------",IF(ROW()-ROW(AB51)=COUNTA(Tresorerie!$Z$7:$Z$25)+3,AA51,IF(ROW()-ROW(AB51)&lt;=COUNTA(Tresorerie!$Z$7:$Z$25)+1,INDEX(Tresorerie!$Z$7:$Z$25,ROW()-ROW(AB51)-1),"")&amp;IF(ROW()-ROW(AB51)&gt;COUNTA(Tresorerie!$Z$7:$Z$25)+3,INDEX(Tresorerie!$AA$7:$AA$25,ROW()-ROW(AB51)-COUNTA(Tresorerie!$Z$7:$Z$25)-3),"")))),"")</f>
        <v>0</v>
      </c>
    </row>
    <row r="53" spans="1:28" x14ac:dyDescent="0.25">
      <c r="A53" s="25"/>
      <c r="B53" s="44"/>
      <c r="C53" s="23"/>
      <c r="D53" s="23"/>
      <c r="E53" s="16"/>
      <c r="F53" s="19"/>
      <c r="G53" s="17">
        <f>G52+Tresorerie!$E53-Tresorerie!$F53</f>
        <v>1600000</v>
      </c>
      <c r="H53" s="18">
        <f t="shared" si="1"/>
        <v>0</v>
      </c>
      <c r="I53" s="19"/>
      <c r="J53" s="19"/>
      <c r="K53" s="20"/>
      <c r="Z53" s="1">
        <f>+Fournisseur!A52</f>
        <v>0</v>
      </c>
      <c r="AA53" s="1">
        <f>+'Client'!A52</f>
        <v>0</v>
      </c>
      <c r="AB53" s="21">
        <f>IFERROR(IF(ROW()-ROW(AB52)=1,Z52,IF(ROW()-ROW(AB52)=COUNTA(Tresorerie!$Z$7:$Z$25)+2,"---------------------------",IF(ROW()-ROW(AB52)=COUNTA(Tresorerie!$Z$7:$Z$25)+3,AA52,IF(ROW()-ROW(AB52)&lt;=COUNTA(Tresorerie!$Z$7:$Z$25)+1,INDEX(Tresorerie!$Z$7:$Z$25,ROW()-ROW(AB52)-1),"")&amp;IF(ROW()-ROW(AB52)&gt;COUNTA(Tresorerie!$Z$7:$Z$25)+3,INDEX(Tresorerie!$AA$7:$AA$25,ROW()-ROW(AB52)-COUNTA(Tresorerie!$Z$7:$Z$25)-3),"")))),"")</f>
        <v>0</v>
      </c>
    </row>
    <row r="54" spans="1:28" x14ac:dyDescent="0.25">
      <c r="A54" s="25"/>
      <c r="B54" s="44"/>
      <c r="C54" s="23"/>
      <c r="D54" s="23"/>
      <c r="E54" s="16"/>
      <c r="F54" s="19"/>
      <c r="G54" s="17">
        <f>G53+Tresorerie!$E54-Tresorerie!$F54</f>
        <v>1600000</v>
      </c>
      <c r="H54" s="18">
        <f t="shared" si="1"/>
        <v>0</v>
      </c>
      <c r="I54" s="19"/>
      <c r="J54" s="19"/>
      <c r="K54" s="20"/>
      <c r="Z54" s="1">
        <f>+Fournisseur!A53</f>
        <v>0</v>
      </c>
      <c r="AA54" s="1">
        <f>+'Client'!A53</f>
        <v>0</v>
      </c>
      <c r="AB54" s="21">
        <f>IFERROR(IF(ROW()-ROW(AB53)=1,Z53,IF(ROW()-ROW(AB53)=COUNTA(Tresorerie!$Z$7:$Z$25)+2,"---------------------------",IF(ROW()-ROW(AB53)=COUNTA(Tresorerie!$Z$7:$Z$25)+3,AA53,IF(ROW()-ROW(AB53)&lt;=COUNTA(Tresorerie!$Z$7:$Z$25)+1,INDEX(Tresorerie!$Z$7:$Z$25,ROW()-ROW(AB53)-1),"")&amp;IF(ROW()-ROW(AB53)&gt;COUNTA(Tresorerie!$Z$7:$Z$25)+3,INDEX(Tresorerie!$AA$7:$AA$25,ROW()-ROW(AB53)-COUNTA(Tresorerie!$Z$7:$Z$25)-3),"")))),"")</f>
        <v>0</v>
      </c>
    </row>
    <row r="55" spans="1:28" x14ac:dyDescent="0.25">
      <c r="A55" s="25"/>
      <c r="B55" s="44"/>
      <c r="C55" s="23"/>
      <c r="D55" s="23"/>
      <c r="E55" s="16"/>
      <c r="F55" s="19"/>
      <c r="G55" s="17">
        <f>G54+Tresorerie!$E55-Tresorerie!$F55</f>
        <v>1600000</v>
      </c>
      <c r="H55" s="18">
        <f t="shared" si="1"/>
        <v>0</v>
      </c>
      <c r="I55" s="19"/>
      <c r="J55" s="19"/>
      <c r="K55" s="20"/>
      <c r="Z55" s="1">
        <f>+Fournisseur!A54</f>
        <v>0</v>
      </c>
      <c r="AA55" s="1">
        <f>+'Client'!A54</f>
        <v>0</v>
      </c>
      <c r="AB55" s="21">
        <f>IFERROR(IF(ROW()-ROW(AB54)=1,Z54,IF(ROW()-ROW(AB54)=COUNTA(Tresorerie!$Z$7:$Z$25)+2,"---------------------------",IF(ROW()-ROW(AB54)=COUNTA(Tresorerie!$Z$7:$Z$25)+3,AA54,IF(ROW()-ROW(AB54)&lt;=COUNTA(Tresorerie!$Z$7:$Z$25)+1,INDEX(Tresorerie!$Z$7:$Z$25,ROW()-ROW(AB54)-1),"")&amp;IF(ROW()-ROW(AB54)&gt;COUNTA(Tresorerie!$Z$7:$Z$25)+3,INDEX(Tresorerie!$AA$7:$AA$25,ROW()-ROW(AB54)-COUNTA(Tresorerie!$Z$7:$Z$25)-3),"")))),"")</f>
        <v>0</v>
      </c>
    </row>
    <row r="56" spans="1:28" x14ac:dyDescent="0.25">
      <c r="A56" s="25"/>
      <c r="B56" s="44"/>
      <c r="C56" s="23"/>
      <c r="D56" s="23"/>
      <c r="E56" s="16"/>
      <c r="F56" s="19"/>
      <c r="G56" s="17">
        <f>G55+Tresorerie!$E56-Tresorerie!$F56</f>
        <v>1600000</v>
      </c>
      <c r="H56" s="18">
        <f t="shared" si="1"/>
        <v>0</v>
      </c>
      <c r="I56" s="19"/>
      <c r="J56" s="19"/>
      <c r="K56" s="20"/>
      <c r="Z56" s="1">
        <f>+Fournisseur!A55</f>
        <v>0</v>
      </c>
      <c r="AA56" s="1">
        <f>+'Client'!A55</f>
        <v>0</v>
      </c>
      <c r="AB56" s="21">
        <f>IFERROR(IF(ROW()-ROW(AB55)=1,Z55,IF(ROW()-ROW(AB55)=COUNTA(Tresorerie!$Z$7:$Z$25)+2,"---------------------------",IF(ROW()-ROW(AB55)=COUNTA(Tresorerie!$Z$7:$Z$25)+3,AA55,IF(ROW()-ROW(AB55)&lt;=COUNTA(Tresorerie!$Z$7:$Z$25)+1,INDEX(Tresorerie!$Z$7:$Z$25,ROW()-ROW(AB55)-1),"")&amp;IF(ROW()-ROW(AB55)&gt;COUNTA(Tresorerie!$Z$7:$Z$25)+3,INDEX(Tresorerie!$AA$7:$AA$25,ROW()-ROW(AB55)-COUNTA(Tresorerie!$Z$7:$Z$25)-3),"")))),"")</f>
        <v>0</v>
      </c>
    </row>
    <row r="57" spans="1:28" x14ac:dyDescent="0.25">
      <c r="A57" s="25"/>
      <c r="B57" s="44"/>
      <c r="C57" s="23"/>
      <c r="D57" s="23"/>
      <c r="E57" s="16"/>
      <c r="F57" s="19"/>
      <c r="G57" s="17">
        <f>G56+Tresorerie!$E57-Tresorerie!$F57</f>
        <v>1600000</v>
      </c>
      <c r="H57" s="18">
        <f t="shared" si="1"/>
        <v>0</v>
      </c>
      <c r="I57" s="19"/>
      <c r="J57" s="19"/>
      <c r="K57" s="20"/>
      <c r="Z57" s="1">
        <f>+Fournisseur!A56</f>
        <v>0</v>
      </c>
      <c r="AA57" s="1">
        <f>+'Client'!A56</f>
        <v>0</v>
      </c>
      <c r="AB57" s="21">
        <f>IFERROR(IF(ROW()-ROW(AB56)=1,Z56,IF(ROW()-ROW(AB56)=COUNTA(Tresorerie!$Z$7:$Z$25)+2,"---------------------------",IF(ROW()-ROW(AB56)=COUNTA(Tresorerie!$Z$7:$Z$25)+3,AA56,IF(ROW()-ROW(AB56)&lt;=COUNTA(Tresorerie!$Z$7:$Z$25)+1,INDEX(Tresorerie!$Z$7:$Z$25,ROW()-ROW(AB56)-1),"")&amp;IF(ROW()-ROW(AB56)&gt;COUNTA(Tresorerie!$Z$7:$Z$25)+3,INDEX(Tresorerie!$AA$7:$AA$25,ROW()-ROW(AB56)-COUNTA(Tresorerie!$Z$7:$Z$25)-3),"")))),"")</f>
        <v>0</v>
      </c>
    </row>
    <row r="58" spans="1:28" x14ac:dyDescent="0.25">
      <c r="A58" s="25"/>
      <c r="B58" s="44"/>
      <c r="C58" s="23"/>
      <c r="D58" s="23"/>
      <c r="E58" s="16"/>
      <c r="F58" s="19"/>
      <c r="G58" s="17">
        <f>G57+Tresorerie!$E58-Tresorerie!$F58</f>
        <v>1600000</v>
      </c>
      <c r="H58" s="18">
        <f t="shared" si="1"/>
        <v>0</v>
      </c>
      <c r="I58" s="19"/>
      <c r="J58" s="19"/>
      <c r="K58" s="20"/>
      <c r="Z58" s="1">
        <f>+Fournisseur!A57</f>
        <v>0</v>
      </c>
      <c r="AA58" s="1">
        <f>+'Client'!A57</f>
        <v>0</v>
      </c>
      <c r="AB58" s="21">
        <f>IFERROR(IF(ROW()-ROW(AB57)=1,Z57,IF(ROW()-ROW(AB57)=COUNTA(Tresorerie!$Z$7:$Z$25)+2,"---------------------------",IF(ROW()-ROW(AB57)=COUNTA(Tresorerie!$Z$7:$Z$25)+3,AA57,IF(ROW()-ROW(AB57)&lt;=COUNTA(Tresorerie!$Z$7:$Z$25)+1,INDEX(Tresorerie!$Z$7:$Z$25,ROW()-ROW(AB57)-1),"")&amp;IF(ROW()-ROW(AB57)&gt;COUNTA(Tresorerie!$Z$7:$Z$25)+3,INDEX(Tresorerie!$AA$7:$AA$25,ROW()-ROW(AB57)-COUNTA(Tresorerie!$Z$7:$Z$25)-3),"")))),"")</f>
        <v>0</v>
      </c>
    </row>
    <row r="59" spans="1:28" x14ac:dyDescent="0.25">
      <c r="A59" s="25"/>
      <c r="B59" s="44"/>
      <c r="C59" s="23"/>
      <c r="D59" s="23"/>
      <c r="E59" s="16"/>
      <c r="F59" s="19"/>
      <c r="G59" s="17">
        <f>G58+Tresorerie!$E59-Tresorerie!$F59</f>
        <v>1600000</v>
      </c>
      <c r="H59" s="18">
        <f t="shared" si="1"/>
        <v>0</v>
      </c>
      <c r="I59" s="19"/>
      <c r="J59" s="19"/>
      <c r="K59" s="20"/>
      <c r="Z59" s="1">
        <f>+Fournisseur!A58</f>
        <v>0</v>
      </c>
      <c r="AA59" s="1">
        <f>+'Client'!A58</f>
        <v>0</v>
      </c>
      <c r="AB59" s="21">
        <f>IFERROR(IF(ROW()-ROW(AB58)=1,Z58,IF(ROW()-ROW(AB58)=COUNTA(Tresorerie!$Z$7:$Z$25)+2,"---------------------------",IF(ROW()-ROW(AB58)=COUNTA(Tresorerie!$Z$7:$Z$25)+3,AA58,IF(ROW()-ROW(AB58)&lt;=COUNTA(Tresorerie!$Z$7:$Z$25)+1,INDEX(Tresorerie!$Z$7:$Z$25,ROW()-ROW(AB58)-1),"")&amp;IF(ROW()-ROW(AB58)&gt;COUNTA(Tresorerie!$Z$7:$Z$25)+3,INDEX(Tresorerie!$AA$7:$AA$25,ROW()-ROW(AB58)-COUNTA(Tresorerie!$Z$7:$Z$25)-3),"")))),"")</f>
        <v>0</v>
      </c>
    </row>
    <row r="60" spans="1:28" x14ac:dyDescent="0.25">
      <c r="A60" s="25"/>
      <c r="B60" s="44"/>
      <c r="C60" s="23"/>
      <c r="D60" s="23"/>
      <c r="E60" s="16"/>
      <c r="F60" s="19"/>
      <c r="G60" s="17">
        <f>G59+Tresorerie!$E60-Tresorerie!$F60</f>
        <v>1600000</v>
      </c>
      <c r="H60" s="18">
        <f t="shared" si="1"/>
        <v>0</v>
      </c>
      <c r="I60" s="19"/>
      <c r="J60" s="19"/>
      <c r="K60" s="20"/>
      <c r="Z60" s="1">
        <f>+Fournisseur!A59</f>
        <v>0</v>
      </c>
      <c r="AA60" s="1">
        <f>+'Client'!A59</f>
        <v>0</v>
      </c>
      <c r="AB60" s="21">
        <f>IFERROR(IF(ROW()-ROW(AB59)=1,Z59,IF(ROW()-ROW(AB59)=COUNTA(Tresorerie!$Z$7:$Z$25)+2,"---------------------------",IF(ROW()-ROW(AB59)=COUNTA(Tresorerie!$Z$7:$Z$25)+3,AA59,IF(ROW()-ROW(AB59)&lt;=COUNTA(Tresorerie!$Z$7:$Z$25)+1,INDEX(Tresorerie!$Z$7:$Z$25,ROW()-ROW(AB59)-1),"")&amp;IF(ROW()-ROW(AB59)&gt;COUNTA(Tresorerie!$Z$7:$Z$25)+3,INDEX(Tresorerie!$AA$7:$AA$25,ROW()-ROW(AB59)-COUNTA(Tresorerie!$Z$7:$Z$25)-3),"")))),"")</f>
        <v>0</v>
      </c>
    </row>
    <row r="61" spans="1:28" x14ac:dyDescent="0.25">
      <c r="A61" s="25"/>
      <c r="B61" s="44"/>
      <c r="C61" s="23"/>
      <c r="D61" s="23"/>
      <c r="E61" s="16"/>
      <c r="F61" s="19"/>
      <c r="G61" s="17">
        <f>G60+Tresorerie!$E61-Tresorerie!$F61</f>
        <v>1600000</v>
      </c>
      <c r="H61" s="18">
        <f t="shared" si="1"/>
        <v>0</v>
      </c>
      <c r="I61" s="19"/>
      <c r="J61" s="19"/>
      <c r="K61" s="20"/>
      <c r="Z61" s="1">
        <f>+Fournisseur!A60</f>
        <v>0</v>
      </c>
      <c r="AA61" s="1">
        <f>+'Client'!A60</f>
        <v>0</v>
      </c>
      <c r="AB61" s="21">
        <f>IFERROR(IF(ROW()-ROW(AB60)=1,Z60,IF(ROW()-ROW(AB60)=COUNTA(Tresorerie!$Z$7:$Z$25)+2,"---------------------------",IF(ROW()-ROW(AB60)=COUNTA(Tresorerie!$Z$7:$Z$25)+3,AA60,IF(ROW()-ROW(AB60)&lt;=COUNTA(Tresorerie!$Z$7:$Z$25)+1,INDEX(Tresorerie!$Z$7:$Z$25,ROW()-ROW(AB60)-1),"")&amp;IF(ROW()-ROW(AB60)&gt;COUNTA(Tresorerie!$Z$7:$Z$25)+3,INDEX(Tresorerie!$AA$7:$AA$25,ROW()-ROW(AB60)-COUNTA(Tresorerie!$Z$7:$Z$25)-3),"")))),"")</f>
        <v>0</v>
      </c>
    </row>
    <row r="62" spans="1:28" x14ac:dyDescent="0.25">
      <c r="A62" s="25"/>
      <c r="B62" s="44"/>
      <c r="C62" s="23"/>
      <c r="D62" s="23"/>
      <c r="E62" s="16"/>
      <c r="F62" s="19"/>
      <c r="G62" s="17">
        <f>G61+Tresorerie!$E62-Tresorerie!$F62</f>
        <v>1600000</v>
      </c>
      <c r="H62" s="18">
        <f t="shared" si="1"/>
        <v>0</v>
      </c>
      <c r="I62" s="19"/>
      <c r="J62" s="19"/>
      <c r="K62" s="20"/>
      <c r="Z62" s="1">
        <f>+Fournisseur!A61</f>
        <v>0</v>
      </c>
      <c r="AA62" s="1">
        <f>+'Client'!A61</f>
        <v>0</v>
      </c>
      <c r="AB62" s="21">
        <f>IFERROR(IF(ROW()-ROW(AB61)=1,Z61,IF(ROW()-ROW(AB61)=COUNTA(Tresorerie!$Z$7:$Z$25)+2,"---------------------------",IF(ROW()-ROW(AB61)=COUNTA(Tresorerie!$Z$7:$Z$25)+3,AA61,IF(ROW()-ROW(AB61)&lt;=COUNTA(Tresorerie!$Z$7:$Z$25)+1,INDEX(Tresorerie!$Z$7:$Z$25,ROW()-ROW(AB61)-1),"")&amp;IF(ROW()-ROW(AB61)&gt;COUNTA(Tresorerie!$Z$7:$Z$25)+3,INDEX(Tresorerie!$AA$7:$AA$25,ROW()-ROW(AB61)-COUNTA(Tresorerie!$Z$7:$Z$25)-3),"")))),"")</f>
        <v>0</v>
      </c>
    </row>
    <row r="63" spans="1:28" x14ac:dyDescent="0.25">
      <c r="A63" s="25"/>
      <c r="B63" s="44"/>
      <c r="C63" s="23"/>
      <c r="D63" s="23"/>
      <c r="E63" s="16"/>
      <c r="F63" s="19"/>
      <c r="G63" s="17">
        <f>G62+Tresorerie!$E63-Tresorerie!$F63</f>
        <v>1600000</v>
      </c>
      <c r="H63" s="18">
        <f t="shared" si="1"/>
        <v>0</v>
      </c>
      <c r="I63" s="19"/>
      <c r="J63" s="19"/>
      <c r="K63" s="20"/>
      <c r="Z63" s="1">
        <f>+Fournisseur!A62</f>
        <v>0</v>
      </c>
      <c r="AA63" s="1">
        <f>+'Client'!A62</f>
        <v>0</v>
      </c>
      <c r="AB63" s="21">
        <f>IFERROR(IF(ROW()-ROW(AB62)=1,Z62,IF(ROW()-ROW(AB62)=COUNTA(Tresorerie!$Z$7:$Z$25)+2,"---------------------------",IF(ROW()-ROW(AB62)=COUNTA(Tresorerie!$Z$7:$Z$25)+3,AA62,IF(ROW()-ROW(AB62)&lt;=COUNTA(Tresorerie!$Z$7:$Z$25)+1,INDEX(Tresorerie!$Z$7:$Z$25,ROW()-ROW(AB62)-1),"")&amp;IF(ROW()-ROW(AB62)&gt;COUNTA(Tresorerie!$Z$7:$Z$25)+3,INDEX(Tresorerie!$AA$7:$AA$25,ROW()-ROW(AB62)-COUNTA(Tresorerie!$Z$7:$Z$25)-3),"")))),"")</f>
        <v>0</v>
      </c>
    </row>
    <row r="64" spans="1:28" x14ac:dyDescent="0.25">
      <c r="A64" s="25"/>
      <c r="B64" s="44"/>
      <c r="C64" s="23"/>
      <c r="D64" s="23"/>
      <c r="E64" s="16"/>
      <c r="F64" s="19"/>
      <c r="G64" s="17">
        <f>G63+Tresorerie!$E64-Tresorerie!$F64</f>
        <v>1600000</v>
      </c>
      <c r="H64" s="18">
        <f t="shared" si="1"/>
        <v>0</v>
      </c>
      <c r="I64" s="19"/>
      <c r="J64" s="19"/>
      <c r="K64" s="20"/>
      <c r="Z64" s="1">
        <f>+Fournisseur!A63</f>
        <v>0</v>
      </c>
      <c r="AA64" s="1">
        <f>+'Client'!A63</f>
        <v>0</v>
      </c>
      <c r="AB64" s="21">
        <f>IFERROR(IF(ROW()-ROW(AB63)=1,Z63,IF(ROW()-ROW(AB63)=COUNTA(Tresorerie!$Z$7:$Z$25)+2,"---------------------------",IF(ROW()-ROW(AB63)=COUNTA(Tresorerie!$Z$7:$Z$25)+3,AA63,IF(ROW()-ROW(AB63)&lt;=COUNTA(Tresorerie!$Z$7:$Z$25)+1,INDEX(Tresorerie!$Z$7:$Z$25,ROW()-ROW(AB63)-1),"")&amp;IF(ROW()-ROW(AB63)&gt;COUNTA(Tresorerie!$Z$7:$Z$25)+3,INDEX(Tresorerie!$AA$7:$AA$25,ROW()-ROW(AB63)-COUNTA(Tresorerie!$Z$7:$Z$25)-3),"")))),"")</f>
        <v>0</v>
      </c>
    </row>
    <row r="65" spans="1:28" x14ac:dyDescent="0.25">
      <c r="A65" s="25"/>
      <c r="B65" s="44"/>
      <c r="C65" s="23"/>
      <c r="D65" s="23"/>
      <c r="E65" s="16"/>
      <c r="F65" s="19"/>
      <c r="G65" s="17">
        <f>G64+Tresorerie!$E65-Tresorerie!$F65</f>
        <v>1600000</v>
      </c>
      <c r="H65" s="18">
        <f t="shared" si="1"/>
        <v>0</v>
      </c>
      <c r="I65" s="19"/>
      <c r="J65" s="19"/>
      <c r="K65" s="20"/>
      <c r="Z65" s="1">
        <f>+Fournisseur!A64</f>
        <v>0</v>
      </c>
      <c r="AA65" s="1">
        <f>+'Client'!A64</f>
        <v>0</v>
      </c>
      <c r="AB65" s="21">
        <f>IFERROR(IF(ROW()-ROW(AB64)=1,Z64,IF(ROW()-ROW(AB64)=COUNTA(Tresorerie!$Z$7:$Z$25)+2,"---------------------------",IF(ROW()-ROW(AB64)=COUNTA(Tresorerie!$Z$7:$Z$25)+3,AA64,IF(ROW()-ROW(AB64)&lt;=COUNTA(Tresorerie!$Z$7:$Z$25)+1,INDEX(Tresorerie!$Z$7:$Z$25,ROW()-ROW(AB64)-1),"")&amp;IF(ROW()-ROW(AB64)&gt;COUNTA(Tresorerie!$Z$7:$Z$25)+3,INDEX(Tresorerie!$AA$7:$AA$25,ROW()-ROW(AB64)-COUNTA(Tresorerie!$Z$7:$Z$25)-3),"")))),"")</f>
        <v>0</v>
      </c>
    </row>
    <row r="66" spans="1:28" x14ac:dyDescent="0.25">
      <c r="A66" s="25"/>
      <c r="B66" s="44"/>
      <c r="C66" s="23"/>
      <c r="D66" s="23"/>
      <c r="E66" s="16"/>
      <c r="F66" s="19"/>
      <c r="G66" s="17">
        <f>G65+Tresorerie!$E66-Tresorerie!$F66</f>
        <v>1600000</v>
      </c>
      <c r="H66" s="18">
        <f t="shared" si="1"/>
        <v>0</v>
      </c>
      <c r="I66" s="19"/>
      <c r="J66" s="19"/>
      <c r="K66" s="20"/>
      <c r="Z66" s="1">
        <f>+Fournisseur!A65</f>
        <v>0</v>
      </c>
      <c r="AA66" s="1">
        <f>+'Client'!A65</f>
        <v>0</v>
      </c>
      <c r="AB66" s="21">
        <f>IFERROR(IF(ROW()-ROW(AB65)=1,Z65,IF(ROW()-ROW(AB65)=COUNTA(Tresorerie!$Z$7:$Z$25)+2,"---------------------------",IF(ROW()-ROW(AB65)=COUNTA(Tresorerie!$Z$7:$Z$25)+3,AA65,IF(ROW()-ROW(AB65)&lt;=COUNTA(Tresorerie!$Z$7:$Z$25)+1,INDEX(Tresorerie!$Z$7:$Z$25,ROW()-ROW(AB65)-1),"")&amp;IF(ROW()-ROW(AB65)&gt;COUNTA(Tresorerie!$Z$7:$Z$25)+3,INDEX(Tresorerie!$AA$7:$AA$25,ROW()-ROW(AB65)-COUNTA(Tresorerie!$Z$7:$Z$25)-3),"")))),"")</f>
        <v>0</v>
      </c>
    </row>
    <row r="67" spans="1:28" x14ac:dyDescent="0.25">
      <c r="A67" s="25"/>
      <c r="B67" s="44"/>
      <c r="C67" s="23"/>
      <c r="D67" s="23"/>
      <c r="E67" s="16"/>
      <c r="F67" s="19"/>
      <c r="G67" s="17">
        <f>G66+Tresorerie!$E67-Tresorerie!$F67</f>
        <v>1600000</v>
      </c>
      <c r="H67" s="18">
        <f t="shared" si="1"/>
        <v>0</v>
      </c>
      <c r="I67" s="19"/>
      <c r="J67" s="19"/>
      <c r="K67" s="20"/>
      <c r="Z67" s="1">
        <f>+Fournisseur!A66</f>
        <v>0</v>
      </c>
      <c r="AA67" s="1">
        <f>+'Client'!A66</f>
        <v>0</v>
      </c>
      <c r="AB67" s="21">
        <f>IFERROR(IF(ROW()-ROW(AB66)=1,Z66,IF(ROW()-ROW(AB66)=COUNTA(Tresorerie!$Z$7:$Z$25)+2,"---------------------------",IF(ROW()-ROW(AB66)=COUNTA(Tresorerie!$Z$7:$Z$25)+3,AA66,IF(ROW()-ROW(AB66)&lt;=COUNTA(Tresorerie!$Z$7:$Z$25)+1,INDEX(Tresorerie!$Z$7:$Z$25,ROW()-ROW(AB66)-1),"")&amp;IF(ROW()-ROW(AB66)&gt;COUNTA(Tresorerie!$Z$7:$Z$25)+3,INDEX(Tresorerie!$AA$7:$AA$25,ROW()-ROW(AB66)-COUNTA(Tresorerie!$Z$7:$Z$25)-3),"")))),"")</f>
        <v>0</v>
      </c>
    </row>
    <row r="68" spans="1:28" x14ac:dyDescent="0.25">
      <c r="A68" s="25"/>
      <c r="B68" s="44"/>
      <c r="C68" s="23"/>
      <c r="D68" s="23"/>
      <c r="E68" s="16"/>
      <c r="F68" s="19"/>
      <c r="G68" s="17">
        <f>G67+Tresorerie!$E68-Tresorerie!$F68</f>
        <v>1600000</v>
      </c>
      <c r="H68" s="18">
        <f t="shared" si="1"/>
        <v>0</v>
      </c>
      <c r="I68" s="19"/>
      <c r="J68" s="19"/>
      <c r="K68" s="20"/>
      <c r="Z68" s="1">
        <f>+Fournisseur!A67</f>
        <v>0</v>
      </c>
      <c r="AA68" s="1">
        <f>+'Client'!A67</f>
        <v>0</v>
      </c>
      <c r="AB68" s="21">
        <f>IFERROR(IF(ROW()-ROW(AB67)=1,Z67,IF(ROW()-ROW(AB67)=COUNTA(Tresorerie!$Z$7:$Z$25)+2,"---------------------------",IF(ROW()-ROW(AB67)=COUNTA(Tresorerie!$Z$7:$Z$25)+3,AA67,IF(ROW()-ROW(AB67)&lt;=COUNTA(Tresorerie!$Z$7:$Z$25)+1,INDEX(Tresorerie!$Z$7:$Z$25,ROW()-ROW(AB67)-1),"")&amp;IF(ROW()-ROW(AB67)&gt;COUNTA(Tresorerie!$Z$7:$Z$25)+3,INDEX(Tresorerie!$AA$7:$AA$25,ROW()-ROW(AB67)-COUNTA(Tresorerie!$Z$7:$Z$25)-3),"")))),"")</f>
        <v>0</v>
      </c>
    </row>
    <row r="69" spans="1:28" x14ac:dyDescent="0.25">
      <c r="A69" s="25"/>
      <c r="B69" s="44"/>
      <c r="C69" s="23"/>
      <c r="D69" s="23"/>
      <c r="E69" s="16"/>
      <c r="F69" s="19"/>
      <c r="G69" s="17">
        <f>G68+Tresorerie!$E69-Tresorerie!$F69</f>
        <v>1600000</v>
      </c>
      <c r="H69" s="18">
        <f t="shared" si="1"/>
        <v>0</v>
      </c>
      <c r="I69" s="19"/>
      <c r="J69" s="19"/>
      <c r="K69" s="20"/>
      <c r="Z69" s="1">
        <f>+Fournisseur!A68</f>
        <v>0</v>
      </c>
      <c r="AA69" s="1">
        <f>+'Client'!A68</f>
        <v>0</v>
      </c>
      <c r="AB69" s="21">
        <f>IFERROR(IF(ROW()-ROW(AB68)=1,Z68,IF(ROW()-ROW(AB68)=COUNTA(Tresorerie!$Z$7:$Z$25)+2,"---------------------------",IF(ROW()-ROW(AB68)=COUNTA(Tresorerie!$Z$7:$Z$25)+3,AA68,IF(ROW()-ROW(AB68)&lt;=COUNTA(Tresorerie!$Z$7:$Z$25)+1,INDEX(Tresorerie!$Z$7:$Z$25,ROW()-ROW(AB68)-1),"")&amp;IF(ROW()-ROW(AB68)&gt;COUNTA(Tresorerie!$Z$7:$Z$25)+3,INDEX(Tresorerie!$AA$7:$AA$25,ROW()-ROW(AB68)-COUNTA(Tresorerie!$Z$7:$Z$25)-3),"")))),"")</f>
        <v>0</v>
      </c>
    </row>
    <row r="70" spans="1:28" x14ac:dyDescent="0.25">
      <c r="A70" s="25"/>
      <c r="B70" s="44"/>
      <c r="C70" s="23"/>
      <c r="D70" s="23"/>
      <c r="E70" s="16"/>
      <c r="F70" s="19"/>
      <c r="G70" s="17">
        <f>G69+Tresorerie!$E70-Tresorerie!$F70</f>
        <v>1600000</v>
      </c>
      <c r="H70" s="18">
        <f t="shared" si="1"/>
        <v>0</v>
      </c>
      <c r="I70" s="19"/>
      <c r="J70" s="19"/>
      <c r="K70" s="20"/>
      <c r="Z70" s="1">
        <f>+Fournisseur!A69</f>
        <v>0</v>
      </c>
      <c r="AA70" s="1">
        <f>+'Client'!A69</f>
        <v>0</v>
      </c>
      <c r="AB70" s="21">
        <f>IFERROR(IF(ROW()-ROW(AB69)=1,Z69,IF(ROW()-ROW(AB69)=COUNTA(Tresorerie!$Z$7:$Z$25)+2,"---------------------------",IF(ROW()-ROW(AB69)=COUNTA(Tresorerie!$Z$7:$Z$25)+3,AA69,IF(ROW()-ROW(AB69)&lt;=COUNTA(Tresorerie!$Z$7:$Z$25)+1,INDEX(Tresorerie!$Z$7:$Z$25,ROW()-ROW(AB69)-1),"")&amp;IF(ROW()-ROW(AB69)&gt;COUNTA(Tresorerie!$Z$7:$Z$25)+3,INDEX(Tresorerie!$AA$7:$AA$25,ROW()-ROW(AB69)-COUNTA(Tresorerie!$Z$7:$Z$25)-3),"")))),"")</f>
        <v>0</v>
      </c>
    </row>
    <row r="71" spans="1:28" x14ac:dyDescent="0.25">
      <c r="A71" s="25"/>
      <c r="B71" s="44"/>
      <c r="C71" s="23"/>
      <c r="D71" s="23"/>
      <c r="E71" s="16"/>
      <c r="F71" s="19"/>
      <c r="G71" s="17">
        <f>G70+Tresorerie!$E71-Tresorerie!$F71</f>
        <v>1600000</v>
      </c>
      <c r="H71" s="18">
        <f t="shared" si="1"/>
        <v>0</v>
      </c>
      <c r="I71" s="19"/>
      <c r="J71" s="19"/>
      <c r="K71" s="20"/>
      <c r="Z71" s="1">
        <f>+Fournisseur!A70</f>
        <v>0</v>
      </c>
      <c r="AA71" s="1">
        <f>+'Client'!A70</f>
        <v>0</v>
      </c>
      <c r="AB71" s="21">
        <f>IFERROR(IF(ROW()-ROW(AB70)=1,Z70,IF(ROW()-ROW(AB70)=COUNTA(Tresorerie!$Z$7:$Z$25)+2,"---------------------------",IF(ROW()-ROW(AB70)=COUNTA(Tresorerie!$Z$7:$Z$25)+3,AA70,IF(ROW()-ROW(AB70)&lt;=COUNTA(Tresorerie!$Z$7:$Z$25)+1,INDEX(Tresorerie!$Z$7:$Z$25,ROW()-ROW(AB70)-1),"")&amp;IF(ROW()-ROW(AB70)&gt;COUNTA(Tresorerie!$Z$7:$Z$25)+3,INDEX(Tresorerie!$AA$7:$AA$25,ROW()-ROW(AB70)-COUNTA(Tresorerie!$Z$7:$Z$25)-3),"")))),"")</f>
        <v>0</v>
      </c>
    </row>
    <row r="72" spans="1:28" x14ac:dyDescent="0.25">
      <c r="A72" s="25"/>
      <c r="B72" s="44"/>
      <c r="C72" s="23"/>
      <c r="D72" s="23"/>
      <c r="E72" s="16"/>
      <c r="F72" s="19"/>
      <c r="G72" s="17">
        <f>G71+Tresorerie!$E72-Tresorerie!$F72</f>
        <v>1600000</v>
      </c>
      <c r="H72" s="18">
        <f t="shared" si="1"/>
        <v>0</v>
      </c>
      <c r="I72" s="19"/>
      <c r="J72" s="19"/>
      <c r="K72" s="20"/>
      <c r="Z72" s="1">
        <f>+Fournisseur!A71</f>
        <v>0</v>
      </c>
      <c r="AA72" s="1">
        <f>+'Client'!A71</f>
        <v>0</v>
      </c>
      <c r="AB72" s="21">
        <f>IFERROR(IF(ROW()-ROW(AB71)=1,Z71,IF(ROW()-ROW(AB71)=COUNTA(Tresorerie!$Z$7:$Z$25)+2,"---------------------------",IF(ROW()-ROW(AB71)=COUNTA(Tresorerie!$Z$7:$Z$25)+3,AA71,IF(ROW()-ROW(AB71)&lt;=COUNTA(Tresorerie!$Z$7:$Z$25)+1,INDEX(Tresorerie!$Z$7:$Z$25,ROW()-ROW(AB71)-1),"")&amp;IF(ROW()-ROW(AB71)&gt;COUNTA(Tresorerie!$Z$7:$Z$25)+3,INDEX(Tresorerie!$AA$7:$AA$25,ROW()-ROW(AB71)-COUNTA(Tresorerie!$Z$7:$Z$25)-3),"")))),"")</f>
        <v>0</v>
      </c>
    </row>
    <row r="73" spans="1:28" x14ac:dyDescent="0.25">
      <c r="A73" s="25"/>
      <c r="B73" s="44"/>
      <c r="C73" s="23"/>
      <c r="D73" s="23"/>
      <c r="E73" s="16"/>
      <c r="F73" s="19"/>
      <c r="G73" s="17">
        <f>G72+Tresorerie!$E73-Tresorerie!$F73</f>
        <v>1600000</v>
      </c>
      <c r="H73" s="18">
        <f t="shared" si="1"/>
        <v>0</v>
      </c>
      <c r="I73" s="19"/>
      <c r="J73" s="19"/>
      <c r="K73" s="20"/>
      <c r="Z73" s="1">
        <f>+Fournisseur!A72</f>
        <v>0</v>
      </c>
      <c r="AA73" s="1">
        <f>+'Client'!A72</f>
        <v>0</v>
      </c>
      <c r="AB73" s="21">
        <f>IFERROR(IF(ROW()-ROW(AB72)=1,Z72,IF(ROW()-ROW(AB72)=COUNTA(Tresorerie!$Z$7:$Z$25)+2,"---------------------------",IF(ROW()-ROW(AB72)=COUNTA(Tresorerie!$Z$7:$Z$25)+3,AA72,IF(ROW()-ROW(AB72)&lt;=COUNTA(Tresorerie!$Z$7:$Z$25)+1,INDEX(Tresorerie!$Z$7:$Z$25,ROW()-ROW(AB72)-1),"")&amp;IF(ROW()-ROW(AB72)&gt;COUNTA(Tresorerie!$Z$7:$Z$25)+3,INDEX(Tresorerie!$AA$7:$AA$25,ROW()-ROW(AB72)-COUNTA(Tresorerie!$Z$7:$Z$25)-3),"")))),"")</f>
        <v>0</v>
      </c>
    </row>
    <row r="74" spans="1:28" x14ac:dyDescent="0.25">
      <c r="A74" s="25"/>
      <c r="B74" s="44"/>
      <c r="C74" s="23"/>
      <c r="D74" s="23"/>
      <c r="E74" s="16"/>
      <c r="F74" s="19"/>
      <c r="G74" s="17">
        <f>G73+Tresorerie!$E74-Tresorerie!$F74</f>
        <v>1600000</v>
      </c>
      <c r="H74" s="18">
        <f t="shared" si="1"/>
        <v>0</v>
      </c>
      <c r="I74" s="19"/>
      <c r="J74" s="19"/>
      <c r="K74" s="20"/>
      <c r="Z74" s="1">
        <f>+Fournisseur!A73</f>
        <v>0</v>
      </c>
      <c r="AA74" s="1">
        <f>+'Client'!A73</f>
        <v>0</v>
      </c>
      <c r="AB74" s="21">
        <f>IFERROR(IF(ROW()-ROW(AB73)=1,Z73,IF(ROW()-ROW(AB73)=COUNTA(Tresorerie!$Z$7:$Z$25)+2,"---------------------------",IF(ROW()-ROW(AB73)=COUNTA(Tresorerie!$Z$7:$Z$25)+3,AA73,IF(ROW()-ROW(AB73)&lt;=COUNTA(Tresorerie!$Z$7:$Z$25)+1,INDEX(Tresorerie!$Z$7:$Z$25,ROW()-ROW(AB73)-1),"")&amp;IF(ROW()-ROW(AB73)&gt;COUNTA(Tresorerie!$Z$7:$Z$25)+3,INDEX(Tresorerie!$AA$7:$AA$25,ROW()-ROW(AB73)-COUNTA(Tresorerie!$Z$7:$Z$25)-3),"")))),"")</f>
        <v>0</v>
      </c>
    </row>
    <row r="75" spans="1:28" x14ac:dyDescent="0.25">
      <c r="A75" s="25"/>
      <c r="B75" s="44"/>
      <c r="C75" s="23"/>
      <c r="D75" s="23"/>
      <c r="E75" s="16"/>
      <c r="F75" s="19"/>
      <c r="G75" s="17">
        <f>G74+Tresorerie!$E75-Tresorerie!$F75</f>
        <v>1600000</v>
      </c>
      <c r="H75" s="18">
        <f t="shared" si="1"/>
        <v>0</v>
      </c>
      <c r="I75" s="19"/>
      <c r="J75" s="19"/>
      <c r="K75" s="20"/>
      <c r="Z75" s="1">
        <f>+Fournisseur!A74</f>
        <v>0</v>
      </c>
      <c r="AA75" s="1">
        <f>+'Client'!A74</f>
        <v>0</v>
      </c>
      <c r="AB75" s="21">
        <f>IFERROR(IF(ROW()-ROW(AB74)=1,Z74,IF(ROW()-ROW(AB74)=COUNTA(Tresorerie!$Z$7:$Z$25)+2,"---------------------------",IF(ROW()-ROW(AB74)=COUNTA(Tresorerie!$Z$7:$Z$25)+3,AA74,IF(ROW()-ROW(AB74)&lt;=COUNTA(Tresorerie!$Z$7:$Z$25)+1,INDEX(Tresorerie!$Z$7:$Z$25,ROW()-ROW(AB74)-1),"")&amp;IF(ROW()-ROW(AB74)&gt;COUNTA(Tresorerie!$Z$7:$Z$25)+3,INDEX(Tresorerie!$AA$7:$AA$25,ROW()-ROW(AB74)-COUNTA(Tresorerie!$Z$7:$Z$25)-3),"")))),"")</f>
        <v>0</v>
      </c>
    </row>
    <row r="76" spans="1:28" x14ac:dyDescent="0.25">
      <c r="A76" s="25"/>
      <c r="B76" s="44"/>
      <c r="C76" s="23"/>
      <c r="D76" s="23"/>
      <c r="E76" s="16"/>
      <c r="F76" s="19"/>
      <c r="G76" s="17">
        <f>G75+Tresorerie!$E76-Tresorerie!$F76</f>
        <v>1600000</v>
      </c>
      <c r="H76" s="18">
        <f t="shared" si="1"/>
        <v>0</v>
      </c>
      <c r="I76" s="19"/>
      <c r="J76" s="19"/>
      <c r="K76" s="20"/>
      <c r="Z76" s="1">
        <f>+Fournisseur!A75</f>
        <v>0</v>
      </c>
      <c r="AA76" s="1">
        <f>+'Client'!A75</f>
        <v>0</v>
      </c>
      <c r="AB76" s="21">
        <f>IFERROR(IF(ROW()-ROW(AB75)=1,Z75,IF(ROW()-ROW(AB75)=COUNTA(Tresorerie!$Z$7:$Z$25)+2,"---------------------------",IF(ROW()-ROW(AB75)=COUNTA(Tresorerie!$Z$7:$Z$25)+3,AA75,IF(ROW()-ROW(AB75)&lt;=COUNTA(Tresorerie!$Z$7:$Z$25)+1,INDEX(Tresorerie!$Z$7:$Z$25,ROW()-ROW(AB75)-1),"")&amp;IF(ROW()-ROW(AB75)&gt;COUNTA(Tresorerie!$Z$7:$Z$25)+3,INDEX(Tresorerie!$AA$7:$AA$25,ROW()-ROW(AB75)-COUNTA(Tresorerie!$Z$7:$Z$25)-3),"")))),"")</f>
        <v>0</v>
      </c>
    </row>
    <row r="77" spans="1:28" x14ac:dyDescent="0.25">
      <c r="A77" s="25"/>
      <c r="B77" s="44"/>
      <c r="C77" s="23"/>
      <c r="D77" s="23"/>
      <c r="E77" s="16"/>
      <c r="F77" s="19"/>
      <c r="G77" s="17">
        <f>G76+Tresorerie!$E77-Tresorerie!$F77</f>
        <v>1600000</v>
      </c>
      <c r="H77" s="18">
        <f t="shared" si="1"/>
        <v>0</v>
      </c>
      <c r="I77" s="19"/>
      <c r="J77" s="19"/>
      <c r="K77" s="20"/>
      <c r="Z77" s="1">
        <f>+Fournisseur!A76</f>
        <v>0</v>
      </c>
      <c r="AA77" s="1">
        <f>+'Client'!A76</f>
        <v>0</v>
      </c>
      <c r="AB77" s="21">
        <f>IFERROR(IF(ROW()-ROW(AB76)=1,Z76,IF(ROW()-ROW(AB76)=COUNTA(Tresorerie!$Z$7:$Z$25)+2,"---------------------------",IF(ROW()-ROW(AB76)=COUNTA(Tresorerie!$Z$7:$Z$25)+3,AA76,IF(ROW()-ROW(AB76)&lt;=COUNTA(Tresorerie!$Z$7:$Z$25)+1,INDEX(Tresorerie!$Z$7:$Z$25,ROW()-ROW(AB76)-1),"")&amp;IF(ROW()-ROW(AB76)&gt;COUNTA(Tresorerie!$Z$7:$Z$25)+3,INDEX(Tresorerie!$AA$7:$AA$25,ROW()-ROW(AB76)-COUNTA(Tresorerie!$Z$7:$Z$25)-3),"")))),"")</f>
        <v>0</v>
      </c>
    </row>
    <row r="78" spans="1:28" x14ac:dyDescent="0.25">
      <c r="A78" s="25"/>
      <c r="B78" s="44"/>
      <c r="C78" s="23"/>
      <c r="D78" s="23"/>
      <c r="E78" s="16"/>
      <c r="F78" s="19"/>
      <c r="G78" s="17">
        <f>G77+Tresorerie!$E78-Tresorerie!$F78</f>
        <v>1600000</v>
      </c>
      <c r="H78" s="18">
        <f t="shared" si="1"/>
        <v>0</v>
      </c>
      <c r="I78" s="19"/>
      <c r="J78" s="19"/>
      <c r="K78" s="20"/>
      <c r="Z78" s="1">
        <f>+Fournisseur!A77</f>
        <v>0</v>
      </c>
      <c r="AA78" s="1">
        <f>+'Client'!A77</f>
        <v>0</v>
      </c>
      <c r="AB78" s="21">
        <f>IFERROR(IF(ROW()-ROW(AB77)=1,Z77,IF(ROW()-ROW(AB77)=COUNTA(Tresorerie!$Z$7:$Z$25)+2,"---------------------------",IF(ROW()-ROW(AB77)=COUNTA(Tresorerie!$Z$7:$Z$25)+3,AA77,IF(ROW()-ROW(AB77)&lt;=COUNTA(Tresorerie!$Z$7:$Z$25)+1,INDEX(Tresorerie!$Z$7:$Z$25,ROW()-ROW(AB77)-1),"")&amp;IF(ROW()-ROW(AB77)&gt;COUNTA(Tresorerie!$Z$7:$Z$25)+3,INDEX(Tresorerie!$AA$7:$AA$25,ROW()-ROW(AB77)-COUNTA(Tresorerie!$Z$7:$Z$25)-3),"")))),"")</f>
        <v>0</v>
      </c>
    </row>
    <row r="79" spans="1:28" x14ac:dyDescent="0.25">
      <c r="A79" s="25"/>
      <c r="B79" s="44"/>
      <c r="C79" s="23"/>
      <c r="D79" s="23"/>
      <c r="E79" s="16"/>
      <c r="F79" s="19"/>
      <c r="G79" s="17">
        <f>G78+Tresorerie!$E79-Tresorerie!$F79</f>
        <v>1600000</v>
      </c>
      <c r="H79" s="18">
        <f t="shared" si="1"/>
        <v>0</v>
      </c>
      <c r="I79" s="19"/>
      <c r="J79" s="19"/>
      <c r="K79" s="20"/>
      <c r="Z79" s="1">
        <f>+Fournisseur!A78</f>
        <v>0</v>
      </c>
      <c r="AA79" s="1">
        <f>+'Client'!A78</f>
        <v>0</v>
      </c>
      <c r="AB79" s="21">
        <f>IFERROR(IF(ROW()-ROW(AB78)=1,Z78,IF(ROW()-ROW(AB78)=COUNTA(Tresorerie!$Z$7:$Z$25)+2,"---------------------------",IF(ROW()-ROW(AB78)=COUNTA(Tresorerie!$Z$7:$Z$25)+3,AA78,IF(ROW()-ROW(AB78)&lt;=COUNTA(Tresorerie!$Z$7:$Z$25)+1,INDEX(Tresorerie!$Z$7:$Z$25,ROW()-ROW(AB78)-1),"")&amp;IF(ROW()-ROW(AB78)&gt;COUNTA(Tresorerie!$Z$7:$Z$25)+3,INDEX(Tresorerie!$AA$7:$AA$25,ROW()-ROW(AB78)-COUNTA(Tresorerie!$Z$7:$Z$25)-3),"")))),"")</f>
        <v>0</v>
      </c>
    </row>
    <row r="80" spans="1:28" x14ac:dyDescent="0.25">
      <c r="A80" s="25"/>
      <c r="B80" s="44"/>
      <c r="C80" s="23"/>
      <c r="D80" s="23"/>
      <c r="E80" s="16"/>
      <c r="F80" s="19"/>
      <c r="G80" s="17">
        <f>G79+Tresorerie!$E80-Tresorerie!$F80</f>
        <v>1600000</v>
      </c>
      <c r="H80" s="18">
        <f t="shared" si="1"/>
        <v>0</v>
      </c>
      <c r="I80" s="19"/>
      <c r="J80" s="19"/>
      <c r="K80" s="20"/>
      <c r="Z80" s="1">
        <f>+Fournisseur!A79</f>
        <v>0</v>
      </c>
      <c r="AA80" s="1">
        <f>+'Client'!A79</f>
        <v>0</v>
      </c>
      <c r="AB80" s="21">
        <f>IFERROR(IF(ROW()-ROW(AB79)=1,Z79,IF(ROW()-ROW(AB79)=COUNTA(Tresorerie!$Z$7:$Z$25)+2,"---------------------------",IF(ROW()-ROW(AB79)=COUNTA(Tresorerie!$Z$7:$Z$25)+3,AA79,IF(ROW()-ROW(AB79)&lt;=COUNTA(Tresorerie!$Z$7:$Z$25)+1,INDEX(Tresorerie!$Z$7:$Z$25,ROW()-ROW(AB79)-1),"")&amp;IF(ROW()-ROW(AB79)&gt;COUNTA(Tresorerie!$Z$7:$Z$25)+3,INDEX(Tresorerie!$AA$7:$AA$25,ROW()-ROW(AB79)-COUNTA(Tresorerie!$Z$7:$Z$25)-3),"")))),"")</f>
        <v>0</v>
      </c>
    </row>
    <row r="81" spans="1:28" x14ac:dyDescent="0.25">
      <c r="A81" s="25"/>
      <c r="B81" s="44"/>
      <c r="C81" s="23"/>
      <c r="D81" s="23"/>
      <c r="E81" s="16"/>
      <c r="F81" s="19"/>
      <c r="G81" s="17">
        <f>G80+Tresorerie!$E81-Tresorerie!$F81</f>
        <v>1600000</v>
      </c>
      <c r="H81" s="18">
        <f t="shared" si="1"/>
        <v>0</v>
      </c>
      <c r="I81" s="19"/>
      <c r="J81" s="19"/>
      <c r="K81" s="20"/>
      <c r="Z81" s="1">
        <f>+Fournisseur!A80</f>
        <v>0</v>
      </c>
      <c r="AA81" s="1">
        <f>+'Client'!A80</f>
        <v>0</v>
      </c>
      <c r="AB81" s="21">
        <f>IFERROR(IF(ROW()-ROW(AB80)=1,Z80,IF(ROW()-ROW(AB80)=COUNTA(Tresorerie!$Z$7:$Z$25)+2,"---------------------------",IF(ROW()-ROW(AB80)=COUNTA(Tresorerie!$Z$7:$Z$25)+3,AA80,IF(ROW()-ROW(AB80)&lt;=COUNTA(Tresorerie!$Z$7:$Z$25)+1,INDEX(Tresorerie!$Z$7:$Z$25,ROW()-ROW(AB80)-1),"")&amp;IF(ROW()-ROW(AB80)&gt;COUNTA(Tresorerie!$Z$7:$Z$25)+3,INDEX(Tresorerie!$AA$7:$AA$25,ROW()-ROW(AB80)-COUNTA(Tresorerie!$Z$7:$Z$25)-3),"")))),"")</f>
        <v>0</v>
      </c>
    </row>
    <row r="82" spans="1:28" x14ac:dyDescent="0.25">
      <c r="A82" s="25"/>
      <c r="B82" s="44"/>
      <c r="C82" s="23"/>
      <c r="D82" s="23"/>
      <c r="E82" s="16"/>
      <c r="F82" s="19"/>
      <c r="G82" s="17">
        <f>G81+Tresorerie!$E82-Tresorerie!$F82</f>
        <v>1600000</v>
      </c>
      <c r="H82" s="18">
        <f t="shared" si="1"/>
        <v>0</v>
      </c>
      <c r="I82" s="19"/>
      <c r="J82" s="19"/>
      <c r="K82" s="20"/>
      <c r="Z82" s="1">
        <f>+Fournisseur!A81</f>
        <v>0</v>
      </c>
      <c r="AA82" s="1">
        <f>+'Client'!A81</f>
        <v>0</v>
      </c>
      <c r="AB82" s="21">
        <f>IFERROR(IF(ROW()-ROW(AB81)=1,Z81,IF(ROW()-ROW(AB81)=COUNTA(Tresorerie!$Z$7:$Z$25)+2,"---------------------------",IF(ROW()-ROW(AB81)=COUNTA(Tresorerie!$Z$7:$Z$25)+3,AA81,IF(ROW()-ROW(AB81)&lt;=COUNTA(Tresorerie!$Z$7:$Z$25)+1,INDEX(Tresorerie!$Z$7:$Z$25,ROW()-ROW(AB81)-1),"")&amp;IF(ROW()-ROW(AB81)&gt;COUNTA(Tresorerie!$Z$7:$Z$25)+3,INDEX(Tresorerie!$AA$7:$AA$25,ROW()-ROW(AB81)-COUNTA(Tresorerie!$Z$7:$Z$25)-3),"")))),"")</f>
        <v>0</v>
      </c>
    </row>
    <row r="83" spans="1:28" x14ac:dyDescent="0.25">
      <c r="A83" s="25"/>
      <c r="B83" s="44"/>
      <c r="C83" s="23"/>
      <c r="D83" s="23"/>
      <c r="E83" s="16"/>
      <c r="F83" s="19"/>
      <c r="G83" s="17">
        <f>G82+Tresorerie!$E83-Tresorerie!$F83</f>
        <v>1600000</v>
      </c>
      <c r="H83" s="18">
        <f t="shared" si="1"/>
        <v>0</v>
      </c>
      <c r="I83" s="19"/>
      <c r="J83" s="19"/>
      <c r="K83" s="20"/>
      <c r="Z83" s="1">
        <f>+Fournisseur!A82</f>
        <v>0</v>
      </c>
      <c r="AA83" s="1">
        <f>+'Client'!A82</f>
        <v>0</v>
      </c>
      <c r="AB83" s="21">
        <f>IFERROR(IF(ROW()-ROW(AB82)=1,Z82,IF(ROW()-ROW(AB82)=COUNTA(Tresorerie!$Z$7:$Z$25)+2,"---------------------------",IF(ROW()-ROW(AB82)=COUNTA(Tresorerie!$Z$7:$Z$25)+3,AA82,IF(ROW()-ROW(AB82)&lt;=COUNTA(Tresorerie!$Z$7:$Z$25)+1,INDEX(Tresorerie!$Z$7:$Z$25,ROW()-ROW(AB82)-1),"")&amp;IF(ROW()-ROW(AB82)&gt;COUNTA(Tresorerie!$Z$7:$Z$25)+3,INDEX(Tresorerie!$AA$7:$AA$25,ROW()-ROW(AB82)-COUNTA(Tresorerie!$Z$7:$Z$25)-3),"")))),"")</f>
        <v>0</v>
      </c>
    </row>
    <row r="84" spans="1:28" x14ac:dyDescent="0.25">
      <c r="A84" s="25"/>
      <c r="B84" s="44"/>
      <c r="C84" s="23"/>
      <c r="D84" s="23"/>
      <c r="E84" s="16"/>
      <c r="F84" s="19"/>
      <c r="G84" s="17">
        <f>G83+Tresorerie!$E84-Tresorerie!$F84</f>
        <v>1600000</v>
      </c>
      <c r="H84" s="18">
        <f t="shared" si="1"/>
        <v>0</v>
      </c>
      <c r="I84" s="19"/>
      <c r="J84" s="19"/>
      <c r="K84" s="20"/>
      <c r="Z84" s="1">
        <f>+Fournisseur!A83</f>
        <v>0</v>
      </c>
      <c r="AA84" s="1">
        <f>+'Client'!A83</f>
        <v>0</v>
      </c>
      <c r="AB84" s="21">
        <f>IFERROR(IF(ROW()-ROW(AB83)=1,Z83,IF(ROW()-ROW(AB83)=COUNTA(Tresorerie!$Z$7:$Z$25)+2,"---------------------------",IF(ROW()-ROW(AB83)=COUNTA(Tresorerie!$Z$7:$Z$25)+3,AA83,IF(ROW()-ROW(AB83)&lt;=COUNTA(Tresorerie!$Z$7:$Z$25)+1,INDEX(Tresorerie!$Z$7:$Z$25,ROW()-ROW(AB83)-1),"")&amp;IF(ROW()-ROW(AB83)&gt;COUNTA(Tresorerie!$Z$7:$Z$25)+3,INDEX(Tresorerie!$AA$7:$AA$25,ROW()-ROW(AB83)-COUNTA(Tresorerie!$Z$7:$Z$25)-3),"")))),"")</f>
        <v>0</v>
      </c>
    </row>
    <row r="85" spans="1:28" x14ac:dyDescent="0.25">
      <c r="A85" s="25"/>
      <c r="B85" s="44"/>
      <c r="C85" s="23"/>
      <c r="D85" s="23"/>
      <c r="E85" s="16"/>
      <c r="F85" s="19"/>
      <c r="G85" s="17">
        <f>G84+Tresorerie!$E85-Tresorerie!$F85</f>
        <v>1600000</v>
      </c>
      <c r="H85" s="18">
        <f t="shared" si="1"/>
        <v>0</v>
      </c>
      <c r="I85" s="19"/>
      <c r="J85" s="19"/>
      <c r="K85" s="20"/>
      <c r="Z85" s="1">
        <f>+Fournisseur!A84</f>
        <v>0</v>
      </c>
      <c r="AA85" s="1">
        <f>+'Client'!A84</f>
        <v>0</v>
      </c>
      <c r="AB85" s="21">
        <f>IFERROR(IF(ROW()-ROW(AB84)=1,Z84,IF(ROW()-ROW(AB84)=COUNTA(Tresorerie!$Z$7:$Z$25)+2,"---------------------------",IF(ROW()-ROW(AB84)=COUNTA(Tresorerie!$Z$7:$Z$25)+3,AA84,IF(ROW()-ROW(AB84)&lt;=COUNTA(Tresorerie!$Z$7:$Z$25)+1,INDEX(Tresorerie!$Z$7:$Z$25,ROW()-ROW(AB84)-1),"")&amp;IF(ROW()-ROW(AB84)&gt;COUNTA(Tresorerie!$Z$7:$Z$25)+3,INDEX(Tresorerie!$AA$7:$AA$25,ROW()-ROW(AB84)-COUNTA(Tresorerie!$Z$7:$Z$25)-3),"")))),"")</f>
        <v>0</v>
      </c>
    </row>
    <row r="86" spans="1:28" x14ac:dyDescent="0.25">
      <c r="A86" s="25"/>
      <c r="B86" s="44"/>
      <c r="C86" s="23"/>
      <c r="D86" s="23"/>
      <c r="E86" s="16"/>
      <c r="F86" s="19"/>
      <c r="G86" s="17">
        <f>G85+Tresorerie!$E86-Tresorerie!$F86</f>
        <v>1600000</v>
      </c>
      <c r="H86" s="18">
        <f t="shared" si="1"/>
        <v>0</v>
      </c>
      <c r="I86" s="19"/>
      <c r="J86" s="19"/>
      <c r="K86" s="20"/>
      <c r="Z86" s="1">
        <f>+Fournisseur!A85</f>
        <v>0</v>
      </c>
      <c r="AA86" s="1">
        <f>+'Client'!A85</f>
        <v>0</v>
      </c>
      <c r="AB86" s="21">
        <f>IFERROR(IF(ROW()-ROW(AB85)=1,Z85,IF(ROW()-ROW(AB85)=COUNTA(Tresorerie!$Z$7:$Z$25)+2,"---------------------------",IF(ROW()-ROW(AB85)=COUNTA(Tresorerie!$Z$7:$Z$25)+3,AA85,IF(ROW()-ROW(AB85)&lt;=COUNTA(Tresorerie!$Z$7:$Z$25)+1,INDEX(Tresorerie!$Z$7:$Z$25,ROW()-ROW(AB85)-1),"")&amp;IF(ROW()-ROW(AB85)&gt;COUNTA(Tresorerie!$Z$7:$Z$25)+3,INDEX(Tresorerie!$AA$7:$AA$25,ROW()-ROW(AB85)-COUNTA(Tresorerie!$Z$7:$Z$25)-3),"")))),"")</f>
        <v>0</v>
      </c>
    </row>
    <row r="87" spans="1:28" x14ac:dyDescent="0.25">
      <c r="A87" s="25"/>
      <c r="B87" s="44"/>
      <c r="C87" s="23"/>
      <c r="D87" s="23"/>
      <c r="E87" s="16"/>
      <c r="F87" s="19"/>
      <c r="G87" s="17">
        <f>G86+Tresorerie!$E87-Tresorerie!$F87</f>
        <v>1600000</v>
      </c>
      <c r="H87" s="18">
        <f t="shared" si="1"/>
        <v>0</v>
      </c>
      <c r="I87" s="19"/>
      <c r="J87" s="19"/>
      <c r="K87" s="20"/>
      <c r="Z87" s="1">
        <f>+Fournisseur!A86</f>
        <v>0</v>
      </c>
      <c r="AA87" s="1">
        <f>+'Client'!A86</f>
        <v>0</v>
      </c>
      <c r="AB87" s="21">
        <f>IFERROR(IF(ROW()-ROW(AB86)=1,Z86,IF(ROW()-ROW(AB86)=COUNTA(Tresorerie!$Z$7:$Z$25)+2,"---------------------------",IF(ROW()-ROW(AB86)=COUNTA(Tresorerie!$Z$7:$Z$25)+3,AA86,IF(ROW()-ROW(AB86)&lt;=COUNTA(Tresorerie!$Z$7:$Z$25)+1,INDEX(Tresorerie!$Z$7:$Z$25,ROW()-ROW(AB86)-1),"")&amp;IF(ROW()-ROW(AB86)&gt;COUNTA(Tresorerie!$Z$7:$Z$25)+3,INDEX(Tresorerie!$AA$7:$AA$25,ROW()-ROW(AB86)-COUNTA(Tresorerie!$Z$7:$Z$25)-3),"")))),"")</f>
        <v>0</v>
      </c>
    </row>
    <row r="88" spans="1:28" x14ac:dyDescent="0.25">
      <c r="A88" s="25"/>
      <c r="B88" s="44"/>
      <c r="C88" s="23"/>
      <c r="D88" s="23"/>
      <c r="E88" s="16"/>
      <c r="F88" s="19"/>
      <c r="G88" s="17">
        <f>G87+Tresorerie!$E88-Tresorerie!$F88</f>
        <v>1600000</v>
      </c>
      <c r="H88" s="18">
        <f t="shared" ref="H88:H151" si="2">IF($A88&lt;&gt;0,MONTH($A88),0)</f>
        <v>0</v>
      </c>
      <c r="I88" s="19"/>
      <c r="J88" s="19"/>
      <c r="K88" s="20"/>
      <c r="Z88" s="1">
        <f>+Fournisseur!A87</f>
        <v>0</v>
      </c>
      <c r="AA88" s="1">
        <f>+'Client'!A87</f>
        <v>0</v>
      </c>
      <c r="AB88" s="21">
        <f>IFERROR(IF(ROW()-ROW(AB87)=1,Z87,IF(ROW()-ROW(AB87)=COUNTA(Tresorerie!$Z$7:$Z$25)+2,"---------------------------",IF(ROW()-ROW(AB87)=COUNTA(Tresorerie!$Z$7:$Z$25)+3,AA87,IF(ROW()-ROW(AB87)&lt;=COUNTA(Tresorerie!$Z$7:$Z$25)+1,INDEX(Tresorerie!$Z$7:$Z$25,ROW()-ROW(AB87)-1),"")&amp;IF(ROW()-ROW(AB87)&gt;COUNTA(Tresorerie!$Z$7:$Z$25)+3,INDEX(Tresorerie!$AA$7:$AA$25,ROW()-ROW(AB87)-COUNTA(Tresorerie!$Z$7:$Z$25)-3),"")))),"")</f>
        <v>0</v>
      </c>
    </row>
    <row r="89" spans="1:28" x14ac:dyDescent="0.25">
      <c r="A89" s="25"/>
      <c r="B89" s="44"/>
      <c r="C89" s="23"/>
      <c r="D89" s="23"/>
      <c r="E89" s="16"/>
      <c r="F89" s="19"/>
      <c r="G89" s="17">
        <f>G88+Tresorerie!$E89-Tresorerie!$F89</f>
        <v>1600000</v>
      </c>
      <c r="H89" s="18">
        <f t="shared" si="2"/>
        <v>0</v>
      </c>
      <c r="I89" s="19"/>
      <c r="J89" s="19"/>
      <c r="K89" s="20"/>
      <c r="Z89" s="1">
        <f>+Fournisseur!A88</f>
        <v>0</v>
      </c>
      <c r="AA89" s="1">
        <f>+'Client'!A88</f>
        <v>0</v>
      </c>
      <c r="AB89" s="21">
        <f>IFERROR(IF(ROW()-ROW(AB88)=1,Z88,IF(ROW()-ROW(AB88)=COUNTA(Tresorerie!$Z$7:$Z$25)+2,"---------------------------",IF(ROW()-ROW(AB88)=COUNTA(Tresorerie!$Z$7:$Z$25)+3,AA88,IF(ROW()-ROW(AB88)&lt;=COUNTA(Tresorerie!$Z$7:$Z$25)+1,INDEX(Tresorerie!$Z$7:$Z$25,ROW()-ROW(AB88)-1),"")&amp;IF(ROW()-ROW(AB88)&gt;COUNTA(Tresorerie!$Z$7:$Z$25)+3,INDEX(Tresorerie!$AA$7:$AA$25,ROW()-ROW(AB88)-COUNTA(Tresorerie!$Z$7:$Z$25)-3),"")))),"")</f>
        <v>0</v>
      </c>
    </row>
    <row r="90" spans="1:28" x14ac:dyDescent="0.25">
      <c r="A90" s="25"/>
      <c r="B90" s="44"/>
      <c r="C90" s="23"/>
      <c r="D90" s="23"/>
      <c r="E90" s="16"/>
      <c r="F90" s="19"/>
      <c r="G90" s="17">
        <f>G89+Tresorerie!$E90-Tresorerie!$F90</f>
        <v>1600000</v>
      </c>
      <c r="H90" s="18">
        <f t="shared" si="2"/>
        <v>0</v>
      </c>
      <c r="I90" s="19"/>
      <c r="J90" s="19"/>
      <c r="K90" s="20"/>
      <c r="Z90" s="1">
        <f>+Fournisseur!A89</f>
        <v>0</v>
      </c>
      <c r="AA90" s="1">
        <f>+'Client'!A89</f>
        <v>0</v>
      </c>
      <c r="AB90" s="21">
        <f>IFERROR(IF(ROW()-ROW(AB89)=1,Z89,IF(ROW()-ROW(AB89)=COUNTA(Tresorerie!$Z$7:$Z$25)+2,"---------------------------",IF(ROW()-ROW(AB89)=COUNTA(Tresorerie!$Z$7:$Z$25)+3,AA89,IF(ROW()-ROW(AB89)&lt;=COUNTA(Tresorerie!$Z$7:$Z$25)+1,INDEX(Tresorerie!$Z$7:$Z$25,ROW()-ROW(AB89)-1),"")&amp;IF(ROW()-ROW(AB89)&gt;COUNTA(Tresorerie!$Z$7:$Z$25)+3,INDEX(Tresorerie!$AA$7:$AA$25,ROW()-ROW(AB89)-COUNTA(Tresorerie!$Z$7:$Z$25)-3),"")))),"")</f>
        <v>0</v>
      </c>
    </row>
    <row r="91" spans="1:28" x14ac:dyDescent="0.25">
      <c r="A91" s="25"/>
      <c r="B91" s="44"/>
      <c r="C91" s="23"/>
      <c r="D91" s="23"/>
      <c r="E91" s="16"/>
      <c r="F91" s="19"/>
      <c r="G91" s="17">
        <f>G90+Tresorerie!$E91-Tresorerie!$F91</f>
        <v>1600000</v>
      </c>
      <c r="H91" s="18">
        <f t="shared" si="2"/>
        <v>0</v>
      </c>
      <c r="I91" s="19"/>
      <c r="J91" s="19"/>
      <c r="K91" s="20"/>
      <c r="Z91" s="1">
        <f>+Fournisseur!A90</f>
        <v>0</v>
      </c>
      <c r="AA91" s="1">
        <f>+'Client'!A90</f>
        <v>0</v>
      </c>
      <c r="AB91" s="21">
        <f>IFERROR(IF(ROW()-ROW(AB90)=1,Z90,IF(ROW()-ROW(AB90)=COUNTA(Tresorerie!$Z$7:$Z$25)+2,"---------------------------",IF(ROW()-ROW(AB90)=COUNTA(Tresorerie!$Z$7:$Z$25)+3,AA90,IF(ROW()-ROW(AB90)&lt;=COUNTA(Tresorerie!$Z$7:$Z$25)+1,INDEX(Tresorerie!$Z$7:$Z$25,ROW()-ROW(AB90)-1),"")&amp;IF(ROW()-ROW(AB90)&gt;COUNTA(Tresorerie!$Z$7:$Z$25)+3,INDEX(Tresorerie!$AA$7:$AA$25,ROW()-ROW(AB90)-COUNTA(Tresorerie!$Z$7:$Z$25)-3),"")))),"")</f>
        <v>0</v>
      </c>
    </row>
    <row r="92" spans="1:28" x14ac:dyDescent="0.25">
      <c r="A92" s="25"/>
      <c r="B92" s="44"/>
      <c r="C92" s="23"/>
      <c r="D92" s="23"/>
      <c r="E92" s="16"/>
      <c r="F92" s="19"/>
      <c r="G92" s="17">
        <f>G91+Tresorerie!$E92-Tresorerie!$F92</f>
        <v>1600000</v>
      </c>
      <c r="H92" s="18">
        <f t="shared" si="2"/>
        <v>0</v>
      </c>
      <c r="I92" s="19"/>
      <c r="J92" s="19"/>
      <c r="K92" s="20"/>
      <c r="Z92" s="1">
        <f>+Fournisseur!A91</f>
        <v>0</v>
      </c>
      <c r="AA92" s="1">
        <f>+'Client'!A91</f>
        <v>0</v>
      </c>
      <c r="AB92" s="21">
        <f>IFERROR(IF(ROW()-ROW(AB91)=1,Z91,IF(ROW()-ROW(AB91)=COUNTA(Tresorerie!$Z$7:$Z$25)+2,"---------------------------",IF(ROW()-ROW(AB91)=COUNTA(Tresorerie!$Z$7:$Z$25)+3,AA91,IF(ROW()-ROW(AB91)&lt;=COUNTA(Tresorerie!$Z$7:$Z$25)+1,INDEX(Tresorerie!$Z$7:$Z$25,ROW()-ROW(AB91)-1),"")&amp;IF(ROW()-ROW(AB91)&gt;COUNTA(Tresorerie!$Z$7:$Z$25)+3,INDEX(Tresorerie!$AA$7:$AA$25,ROW()-ROW(AB91)-COUNTA(Tresorerie!$Z$7:$Z$25)-3),"")))),"")</f>
        <v>0</v>
      </c>
    </row>
    <row r="93" spans="1:28" x14ac:dyDescent="0.25">
      <c r="A93" s="25"/>
      <c r="B93" s="44"/>
      <c r="C93" s="23"/>
      <c r="D93" s="23"/>
      <c r="E93" s="16"/>
      <c r="F93" s="19"/>
      <c r="G93" s="17">
        <f>G92+Tresorerie!$E93-Tresorerie!$F93</f>
        <v>1600000</v>
      </c>
      <c r="H93" s="18">
        <f t="shared" si="2"/>
        <v>0</v>
      </c>
      <c r="I93" s="19"/>
      <c r="J93" s="19"/>
      <c r="K93" s="20"/>
      <c r="Z93" s="1">
        <f>+Fournisseur!A92</f>
        <v>0</v>
      </c>
      <c r="AA93" s="1">
        <f>+'Client'!A92</f>
        <v>0</v>
      </c>
      <c r="AB93" s="21">
        <f>IFERROR(IF(ROW()-ROW(AB92)=1,Z92,IF(ROW()-ROW(AB92)=COUNTA(Tresorerie!$Z$7:$Z$25)+2,"---------------------------",IF(ROW()-ROW(AB92)=COUNTA(Tresorerie!$Z$7:$Z$25)+3,AA92,IF(ROW()-ROW(AB92)&lt;=COUNTA(Tresorerie!$Z$7:$Z$25)+1,INDEX(Tresorerie!$Z$7:$Z$25,ROW()-ROW(AB92)-1),"")&amp;IF(ROW()-ROW(AB92)&gt;COUNTA(Tresorerie!$Z$7:$Z$25)+3,INDEX(Tresorerie!$AA$7:$AA$25,ROW()-ROW(AB92)-COUNTA(Tresorerie!$Z$7:$Z$25)-3),"")))),"")</f>
        <v>0</v>
      </c>
    </row>
    <row r="94" spans="1:28" x14ac:dyDescent="0.25">
      <c r="A94" s="25"/>
      <c r="B94" s="44"/>
      <c r="C94" s="23"/>
      <c r="D94" s="23"/>
      <c r="E94" s="16"/>
      <c r="F94" s="19"/>
      <c r="G94" s="17">
        <f>G93+Tresorerie!$E94-Tresorerie!$F94</f>
        <v>1600000</v>
      </c>
      <c r="H94" s="18">
        <f t="shared" si="2"/>
        <v>0</v>
      </c>
      <c r="I94" s="19"/>
      <c r="J94" s="19"/>
      <c r="K94" s="20"/>
      <c r="Z94" s="1">
        <f>+Fournisseur!A93</f>
        <v>0</v>
      </c>
      <c r="AA94" s="1">
        <f>+'Client'!A93</f>
        <v>0</v>
      </c>
      <c r="AB94" s="21">
        <f>IFERROR(IF(ROW()-ROW(AB93)=1,Z93,IF(ROW()-ROW(AB93)=COUNTA(Tresorerie!$Z$7:$Z$25)+2,"---------------------------",IF(ROW()-ROW(AB93)=COUNTA(Tresorerie!$Z$7:$Z$25)+3,AA93,IF(ROW()-ROW(AB93)&lt;=COUNTA(Tresorerie!$Z$7:$Z$25)+1,INDEX(Tresorerie!$Z$7:$Z$25,ROW()-ROW(AB93)-1),"")&amp;IF(ROW()-ROW(AB93)&gt;COUNTA(Tresorerie!$Z$7:$Z$25)+3,INDEX(Tresorerie!$AA$7:$AA$25,ROW()-ROW(AB93)-COUNTA(Tresorerie!$Z$7:$Z$25)-3),"")))),"")</f>
        <v>0</v>
      </c>
    </row>
    <row r="95" spans="1:28" x14ac:dyDescent="0.25">
      <c r="A95" s="25"/>
      <c r="B95" s="44"/>
      <c r="C95" s="23"/>
      <c r="D95" s="23"/>
      <c r="E95" s="16"/>
      <c r="F95" s="19"/>
      <c r="G95" s="17">
        <f>G94+Tresorerie!$E95-Tresorerie!$F95</f>
        <v>1600000</v>
      </c>
      <c r="H95" s="18">
        <f t="shared" si="2"/>
        <v>0</v>
      </c>
      <c r="I95" s="19"/>
      <c r="J95" s="19"/>
      <c r="K95" s="20"/>
      <c r="Z95" s="1">
        <f>+Fournisseur!A94</f>
        <v>0</v>
      </c>
      <c r="AA95" s="1">
        <f>+'Client'!A94</f>
        <v>0</v>
      </c>
      <c r="AB95" s="21">
        <f>IFERROR(IF(ROW()-ROW(AB94)=1,Z94,IF(ROW()-ROW(AB94)=COUNTA(Tresorerie!$Z$7:$Z$25)+2,"---------------------------",IF(ROW()-ROW(AB94)=COUNTA(Tresorerie!$Z$7:$Z$25)+3,AA94,IF(ROW()-ROW(AB94)&lt;=COUNTA(Tresorerie!$Z$7:$Z$25)+1,INDEX(Tresorerie!$Z$7:$Z$25,ROW()-ROW(AB94)-1),"")&amp;IF(ROW()-ROW(AB94)&gt;COUNTA(Tresorerie!$Z$7:$Z$25)+3,INDEX(Tresorerie!$AA$7:$AA$25,ROW()-ROW(AB94)-COUNTA(Tresorerie!$Z$7:$Z$25)-3),"")))),"")</f>
        <v>0</v>
      </c>
    </row>
    <row r="96" spans="1:28" x14ac:dyDescent="0.25">
      <c r="A96" s="25"/>
      <c r="B96" s="44"/>
      <c r="C96" s="23"/>
      <c r="D96" s="23"/>
      <c r="E96" s="16"/>
      <c r="F96" s="19"/>
      <c r="G96" s="17">
        <f>G95+Tresorerie!$E96-Tresorerie!$F96</f>
        <v>1600000</v>
      </c>
      <c r="H96" s="18">
        <f t="shared" si="2"/>
        <v>0</v>
      </c>
      <c r="I96" s="19"/>
      <c r="J96" s="19"/>
      <c r="K96" s="20"/>
      <c r="Z96" s="1">
        <f>+Fournisseur!A95</f>
        <v>0</v>
      </c>
      <c r="AA96" s="1">
        <f>+'Client'!A95</f>
        <v>0</v>
      </c>
      <c r="AB96" s="21">
        <f>IFERROR(IF(ROW()-ROW(AB95)=1,Z95,IF(ROW()-ROW(AB95)=COUNTA(Tresorerie!$Z$7:$Z$25)+2,"---------------------------",IF(ROW()-ROW(AB95)=COUNTA(Tresorerie!$Z$7:$Z$25)+3,AA95,IF(ROW()-ROW(AB95)&lt;=COUNTA(Tresorerie!$Z$7:$Z$25)+1,INDEX(Tresorerie!$Z$7:$Z$25,ROW()-ROW(AB95)-1),"")&amp;IF(ROW()-ROW(AB95)&gt;COUNTA(Tresorerie!$Z$7:$Z$25)+3,INDEX(Tresorerie!$AA$7:$AA$25,ROW()-ROW(AB95)-COUNTA(Tresorerie!$Z$7:$Z$25)-3),"")))),"")</f>
        <v>0</v>
      </c>
    </row>
    <row r="97" spans="1:28" x14ac:dyDescent="0.25">
      <c r="A97" s="25"/>
      <c r="B97" s="44"/>
      <c r="C97" s="23"/>
      <c r="D97" s="23"/>
      <c r="E97" s="16"/>
      <c r="F97" s="19"/>
      <c r="G97" s="17">
        <f>G96+Tresorerie!$E97-Tresorerie!$F97</f>
        <v>1600000</v>
      </c>
      <c r="H97" s="18">
        <f t="shared" si="2"/>
        <v>0</v>
      </c>
      <c r="I97" s="19"/>
      <c r="J97" s="19"/>
      <c r="K97" s="20"/>
      <c r="Z97" s="1">
        <f>+Fournisseur!A96</f>
        <v>0</v>
      </c>
      <c r="AA97" s="1">
        <f>+'Client'!A96</f>
        <v>0</v>
      </c>
      <c r="AB97" s="21">
        <f>IFERROR(IF(ROW()-ROW(AB96)=1,Z96,IF(ROW()-ROW(AB96)=COUNTA(Tresorerie!$Z$7:$Z$25)+2,"---------------------------",IF(ROW()-ROW(AB96)=COUNTA(Tresorerie!$Z$7:$Z$25)+3,AA96,IF(ROW()-ROW(AB96)&lt;=COUNTA(Tresorerie!$Z$7:$Z$25)+1,INDEX(Tresorerie!$Z$7:$Z$25,ROW()-ROW(AB96)-1),"")&amp;IF(ROW()-ROW(AB96)&gt;COUNTA(Tresorerie!$Z$7:$Z$25)+3,INDEX(Tresorerie!$AA$7:$AA$25,ROW()-ROW(AB96)-COUNTA(Tresorerie!$Z$7:$Z$25)-3),"")))),"")</f>
        <v>0</v>
      </c>
    </row>
    <row r="98" spans="1:28" x14ac:dyDescent="0.25">
      <c r="A98" s="25"/>
      <c r="B98" s="44"/>
      <c r="C98" s="23"/>
      <c r="D98" s="23"/>
      <c r="E98" s="16"/>
      <c r="F98" s="19"/>
      <c r="G98" s="17">
        <f>G97+Tresorerie!$E98-Tresorerie!$F98</f>
        <v>1600000</v>
      </c>
      <c r="H98" s="18">
        <f t="shared" si="2"/>
        <v>0</v>
      </c>
      <c r="I98" s="19"/>
      <c r="J98" s="19"/>
      <c r="K98" s="20"/>
      <c r="Z98" s="1">
        <f>+Fournisseur!A97</f>
        <v>0</v>
      </c>
      <c r="AA98" s="1">
        <f>+'Client'!A97</f>
        <v>0</v>
      </c>
      <c r="AB98" s="21">
        <f>IFERROR(IF(ROW()-ROW(AB97)=1,Z97,IF(ROW()-ROW(AB97)=COUNTA(Tresorerie!$Z$7:$Z$25)+2,"---------------------------",IF(ROW()-ROW(AB97)=COUNTA(Tresorerie!$Z$7:$Z$25)+3,AA97,IF(ROW()-ROW(AB97)&lt;=COUNTA(Tresorerie!$Z$7:$Z$25)+1,INDEX(Tresorerie!$Z$7:$Z$25,ROW()-ROW(AB97)-1),"")&amp;IF(ROW()-ROW(AB97)&gt;COUNTA(Tresorerie!$Z$7:$Z$25)+3,INDEX(Tresorerie!$AA$7:$AA$25,ROW()-ROW(AB97)-COUNTA(Tresorerie!$Z$7:$Z$25)-3),"")))),"")</f>
        <v>0</v>
      </c>
    </row>
    <row r="99" spans="1:28" x14ac:dyDescent="0.25">
      <c r="A99" s="25"/>
      <c r="B99" s="44"/>
      <c r="C99" s="23"/>
      <c r="D99" s="23"/>
      <c r="E99" s="16"/>
      <c r="F99" s="19"/>
      <c r="G99" s="17">
        <f>G98+Tresorerie!$E99-Tresorerie!$F99</f>
        <v>1600000</v>
      </c>
      <c r="H99" s="18">
        <f t="shared" si="2"/>
        <v>0</v>
      </c>
      <c r="I99" s="19"/>
      <c r="J99" s="19"/>
      <c r="K99" s="20"/>
      <c r="Z99" s="1">
        <f>+Fournisseur!A98</f>
        <v>0</v>
      </c>
      <c r="AA99" s="1">
        <f>+'Client'!A98</f>
        <v>0</v>
      </c>
      <c r="AB99" s="21">
        <f>IFERROR(IF(ROW()-ROW(AB98)=1,Z98,IF(ROW()-ROW(AB98)=COUNTA(Tresorerie!$Z$7:$Z$25)+2,"---------------------------",IF(ROW()-ROW(AB98)=COUNTA(Tresorerie!$Z$7:$Z$25)+3,AA98,IF(ROW()-ROW(AB98)&lt;=COUNTA(Tresorerie!$Z$7:$Z$25)+1,INDEX(Tresorerie!$Z$7:$Z$25,ROW()-ROW(AB98)-1),"")&amp;IF(ROW()-ROW(AB98)&gt;COUNTA(Tresorerie!$Z$7:$Z$25)+3,INDEX(Tresorerie!$AA$7:$AA$25,ROW()-ROW(AB98)-COUNTA(Tresorerie!$Z$7:$Z$25)-3),"")))),"")</f>
        <v>0</v>
      </c>
    </row>
    <row r="100" spans="1:28" x14ac:dyDescent="0.25">
      <c r="A100" s="25"/>
      <c r="B100" s="44"/>
      <c r="C100" s="23"/>
      <c r="D100" s="23"/>
      <c r="E100" s="16"/>
      <c r="F100" s="19"/>
      <c r="G100" s="17">
        <f>G99+Tresorerie!$E100-Tresorerie!$F100</f>
        <v>1600000</v>
      </c>
      <c r="H100" s="18">
        <f t="shared" si="2"/>
        <v>0</v>
      </c>
      <c r="I100" s="19"/>
      <c r="J100" s="19"/>
      <c r="K100" s="20"/>
      <c r="Z100" s="1">
        <f>+Fournisseur!A99</f>
        <v>0</v>
      </c>
      <c r="AA100" s="1">
        <f>+'Client'!A99</f>
        <v>0</v>
      </c>
      <c r="AB100" s="21">
        <f>IFERROR(IF(ROW()-ROW(AB99)=1,Z99,IF(ROW()-ROW(AB99)=COUNTA(Tresorerie!$Z$7:$Z$25)+2,"---------------------------",IF(ROW()-ROW(AB99)=COUNTA(Tresorerie!$Z$7:$Z$25)+3,AA99,IF(ROW()-ROW(AB99)&lt;=COUNTA(Tresorerie!$Z$7:$Z$25)+1,INDEX(Tresorerie!$Z$7:$Z$25,ROW()-ROW(AB99)-1),"")&amp;IF(ROW()-ROW(AB99)&gt;COUNTA(Tresorerie!$Z$7:$Z$25)+3,INDEX(Tresorerie!$AA$7:$AA$25,ROW()-ROW(AB99)-COUNTA(Tresorerie!$Z$7:$Z$25)-3),"")))),"")</f>
        <v>0</v>
      </c>
    </row>
    <row r="101" spans="1:28" x14ac:dyDescent="0.25">
      <c r="A101" s="25"/>
      <c r="B101" s="44"/>
      <c r="C101" s="23"/>
      <c r="D101" s="23"/>
      <c r="E101" s="16"/>
      <c r="F101" s="19"/>
      <c r="G101" s="17">
        <f>G100+Tresorerie!$E101-Tresorerie!$F101</f>
        <v>1600000</v>
      </c>
      <c r="H101" s="18">
        <f t="shared" si="2"/>
        <v>0</v>
      </c>
      <c r="I101" s="19"/>
      <c r="J101" s="19"/>
      <c r="K101" s="20"/>
      <c r="Z101" s="1">
        <f>+Fournisseur!A100</f>
        <v>0</v>
      </c>
      <c r="AA101" s="1">
        <f>+'Client'!A100</f>
        <v>0</v>
      </c>
      <c r="AB101" s="21">
        <f>IFERROR(IF(ROW()-ROW(AB100)=1,Z100,IF(ROW()-ROW(AB100)=COUNTA(Tresorerie!$Z$7:$Z$25)+2,"---------------------------",IF(ROW()-ROW(AB100)=COUNTA(Tresorerie!$Z$7:$Z$25)+3,AA100,IF(ROW()-ROW(AB100)&lt;=COUNTA(Tresorerie!$Z$7:$Z$25)+1,INDEX(Tresorerie!$Z$7:$Z$25,ROW()-ROW(AB100)-1),"")&amp;IF(ROW()-ROW(AB100)&gt;COUNTA(Tresorerie!$Z$7:$Z$25)+3,INDEX(Tresorerie!$AA$7:$AA$25,ROW()-ROW(AB100)-COUNTA(Tresorerie!$Z$7:$Z$25)-3),"")))),"")</f>
        <v>0</v>
      </c>
    </row>
    <row r="102" spans="1:28" x14ac:dyDescent="0.25">
      <c r="A102" s="25"/>
      <c r="B102" s="44"/>
      <c r="C102" s="23"/>
      <c r="D102" s="23"/>
      <c r="E102" s="16"/>
      <c r="F102" s="19"/>
      <c r="G102" s="17">
        <f>G101+Tresorerie!$E102-Tresorerie!$F102</f>
        <v>1600000</v>
      </c>
      <c r="H102" s="18">
        <f t="shared" si="2"/>
        <v>0</v>
      </c>
      <c r="I102" s="19"/>
      <c r="J102" s="19"/>
      <c r="K102" s="20"/>
      <c r="Z102" s="1">
        <f>+Fournisseur!A101</f>
        <v>0</v>
      </c>
      <c r="AA102" s="1">
        <f>+'Client'!A101</f>
        <v>0</v>
      </c>
      <c r="AB102" s="21">
        <f>IFERROR(IF(ROW()-ROW(AB101)=1,Z101,IF(ROW()-ROW(AB101)=COUNTA(Tresorerie!$Z$7:$Z$25)+2,"---------------------------",IF(ROW()-ROW(AB101)=COUNTA(Tresorerie!$Z$7:$Z$25)+3,AA101,IF(ROW()-ROW(AB101)&lt;=COUNTA(Tresorerie!$Z$7:$Z$25)+1,INDEX(Tresorerie!$Z$7:$Z$25,ROW()-ROW(AB101)-1),"")&amp;IF(ROW()-ROW(AB101)&gt;COUNTA(Tresorerie!$Z$7:$Z$25)+3,INDEX(Tresorerie!$AA$7:$AA$25,ROW()-ROW(AB101)-COUNTA(Tresorerie!$Z$7:$Z$25)-3),"")))),"")</f>
        <v>0</v>
      </c>
    </row>
    <row r="103" spans="1:28" x14ac:dyDescent="0.25">
      <c r="A103" s="25"/>
      <c r="B103" s="44"/>
      <c r="C103" s="23"/>
      <c r="D103" s="23"/>
      <c r="E103" s="16"/>
      <c r="F103" s="19"/>
      <c r="G103" s="17">
        <f>G102+Tresorerie!$E103-Tresorerie!$F103</f>
        <v>1600000</v>
      </c>
      <c r="H103" s="18">
        <f t="shared" si="2"/>
        <v>0</v>
      </c>
      <c r="I103" s="19"/>
      <c r="J103" s="19"/>
      <c r="K103" s="20"/>
      <c r="Z103" s="1">
        <f>+Fournisseur!A102</f>
        <v>0</v>
      </c>
      <c r="AA103" s="1">
        <f>+'Client'!A102</f>
        <v>0</v>
      </c>
      <c r="AB103" s="21">
        <f>IFERROR(IF(ROW()-ROW(AB102)=1,Z102,IF(ROW()-ROW(AB102)=COUNTA(Tresorerie!$Z$7:$Z$25)+2,"---------------------------",IF(ROW()-ROW(AB102)=COUNTA(Tresorerie!$Z$7:$Z$25)+3,AA102,IF(ROW()-ROW(AB102)&lt;=COUNTA(Tresorerie!$Z$7:$Z$25)+1,INDEX(Tresorerie!$Z$7:$Z$25,ROW()-ROW(AB102)-1),"")&amp;IF(ROW()-ROW(AB102)&gt;COUNTA(Tresorerie!$Z$7:$Z$25)+3,INDEX(Tresorerie!$AA$7:$AA$25,ROW()-ROW(AB102)-COUNTA(Tresorerie!$Z$7:$Z$25)-3),"")))),"")</f>
        <v>0</v>
      </c>
    </row>
    <row r="104" spans="1:28" x14ac:dyDescent="0.25">
      <c r="A104" s="25"/>
      <c r="B104" s="44"/>
      <c r="C104" s="23"/>
      <c r="D104" s="23"/>
      <c r="E104" s="16"/>
      <c r="F104" s="19"/>
      <c r="G104" s="17">
        <f>G103+Tresorerie!$E104-Tresorerie!$F104</f>
        <v>1600000</v>
      </c>
      <c r="H104" s="18">
        <f t="shared" si="2"/>
        <v>0</v>
      </c>
      <c r="I104" s="19"/>
      <c r="J104" s="19"/>
      <c r="K104" s="20"/>
      <c r="Z104" s="1">
        <f>+Fournisseur!A103</f>
        <v>0</v>
      </c>
      <c r="AA104" s="1">
        <f>+'Client'!A103</f>
        <v>0</v>
      </c>
      <c r="AB104" s="21">
        <f>IFERROR(IF(ROW()-ROW(AB103)=1,Z103,IF(ROW()-ROW(AB103)=COUNTA(Tresorerie!$Z$7:$Z$25)+2,"---------------------------",IF(ROW()-ROW(AB103)=COUNTA(Tresorerie!$Z$7:$Z$25)+3,AA103,IF(ROW()-ROW(AB103)&lt;=COUNTA(Tresorerie!$Z$7:$Z$25)+1,INDEX(Tresorerie!$Z$7:$Z$25,ROW()-ROW(AB103)-1),"")&amp;IF(ROW()-ROW(AB103)&gt;COUNTA(Tresorerie!$Z$7:$Z$25)+3,INDEX(Tresorerie!$AA$7:$AA$25,ROW()-ROW(AB103)-COUNTA(Tresorerie!$Z$7:$Z$25)-3),"")))),"")</f>
        <v>0</v>
      </c>
    </row>
    <row r="105" spans="1:28" x14ac:dyDescent="0.25">
      <c r="A105" s="25"/>
      <c r="B105" s="44"/>
      <c r="C105" s="23"/>
      <c r="D105" s="23"/>
      <c r="E105" s="16"/>
      <c r="F105" s="19"/>
      <c r="G105" s="17">
        <f>G104+Tresorerie!$E105-Tresorerie!$F105</f>
        <v>1600000</v>
      </c>
      <c r="H105" s="18">
        <f t="shared" si="2"/>
        <v>0</v>
      </c>
      <c r="I105" s="19"/>
      <c r="J105" s="19"/>
      <c r="K105" s="20"/>
      <c r="Z105" s="1">
        <f>+Fournisseur!A104</f>
        <v>0</v>
      </c>
      <c r="AA105" s="1">
        <f>+'Client'!A104</f>
        <v>0</v>
      </c>
      <c r="AB105" s="21">
        <f>IFERROR(IF(ROW()-ROW(AB104)=1,Z104,IF(ROW()-ROW(AB104)=COUNTA(Tresorerie!$Z$7:$Z$25)+2,"---------------------------",IF(ROW()-ROW(AB104)=COUNTA(Tresorerie!$Z$7:$Z$25)+3,AA104,IF(ROW()-ROW(AB104)&lt;=COUNTA(Tresorerie!$Z$7:$Z$25)+1,INDEX(Tresorerie!$Z$7:$Z$25,ROW()-ROW(AB104)-1),"")&amp;IF(ROW()-ROW(AB104)&gt;COUNTA(Tresorerie!$Z$7:$Z$25)+3,INDEX(Tresorerie!$AA$7:$AA$25,ROW()-ROW(AB104)-COUNTA(Tresorerie!$Z$7:$Z$25)-3),"")))),"")</f>
        <v>0</v>
      </c>
    </row>
    <row r="106" spans="1:28" x14ac:dyDescent="0.25">
      <c r="A106" s="25"/>
      <c r="B106" s="44"/>
      <c r="C106" s="23"/>
      <c r="D106" s="23"/>
      <c r="E106" s="16"/>
      <c r="F106" s="19"/>
      <c r="G106" s="17">
        <f>G105+Tresorerie!$E106-Tresorerie!$F106</f>
        <v>1600000</v>
      </c>
      <c r="H106" s="18">
        <f t="shared" si="2"/>
        <v>0</v>
      </c>
      <c r="I106" s="19"/>
      <c r="J106" s="19"/>
      <c r="K106" s="20"/>
      <c r="Z106" s="1">
        <f>+Fournisseur!A105</f>
        <v>0</v>
      </c>
      <c r="AA106" s="1">
        <f>+'Client'!A105</f>
        <v>0</v>
      </c>
      <c r="AB106" s="21">
        <f>IFERROR(IF(ROW()-ROW(AB105)=1,Z105,IF(ROW()-ROW(AB105)=COUNTA(Tresorerie!$Z$7:$Z$25)+2,"---------------------------",IF(ROW()-ROW(AB105)=COUNTA(Tresorerie!$Z$7:$Z$25)+3,AA105,IF(ROW()-ROW(AB105)&lt;=COUNTA(Tresorerie!$Z$7:$Z$25)+1,INDEX(Tresorerie!$Z$7:$Z$25,ROW()-ROW(AB105)-1),"")&amp;IF(ROW()-ROW(AB105)&gt;COUNTA(Tresorerie!$Z$7:$Z$25)+3,INDEX(Tresorerie!$AA$7:$AA$25,ROW()-ROW(AB105)-COUNTA(Tresorerie!$Z$7:$Z$25)-3),"")))),"")</f>
        <v>0</v>
      </c>
    </row>
    <row r="107" spans="1:28" x14ac:dyDescent="0.25">
      <c r="A107" s="25"/>
      <c r="B107" s="44"/>
      <c r="C107" s="23"/>
      <c r="D107" s="23"/>
      <c r="E107" s="16"/>
      <c r="F107" s="19"/>
      <c r="G107" s="17">
        <f>G106+Tresorerie!$E107-Tresorerie!$F107</f>
        <v>1600000</v>
      </c>
      <c r="H107" s="18">
        <f t="shared" si="2"/>
        <v>0</v>
      </c>
      <c r="I107" s="19"/>
      <c r="J107" s="19"/>
      <c r="K107" s="20"/>
      <c r="Z107" s="1">
        <f>+Fournisseur!A106</f>
        <v>0</v>
      </c>
      <c r="AA107" s="1">
        <f>+'Client'!A106</f>
        <v>0</v>
      </c>
      <c r="AB107" s="21">
        <f>IFERROR(IF(ROW()-ROW(AB106)=1,Z106,IF(ROW()-ROW(AB106)=COUNTA(Tresorerie!$Z$7:$Z$25)+2,"---------------------------",IF(ROW()-ROW(AB106)=COUNTA(Tresorerie!$Z$7:$Z$25)+3,AA106,IF(ROW()-ROW(AB106)&lt;=COUNTA(Tresorerie!$Z$7:$Z$25)+1,INDEX(Tresorerie!$Z$7:$Z$25,ROW()-ROW(AB106)-1),"")&amp;IF(ROW()-ROW(AB106)&gt;COUNTA(Tresorerie!$Z$7:$Z$25)+3,INDEX(Tresorerie!$AA$7:$AA$25,ROW()-ROW(AB106)-COUNTA(Tresorerie!$Z$7:$Z$25)-3),"")))),"")</f>
        <v>0</v>
      </c>
    </row>
    <row r="108" spans="1:28" x14ac:dyDescent="0.25">
      <c r="A108" s="25"/>
      <c r="B108" s="44"/>
      <c r="C108" s="23"/>
      <c r="D108" s="23"/>
      <c r="E108" s="16"/>
      <c r="F108" s="19"/>
      <c r="G108" s="17">
        <f>G107+Tresorerie!$E108-Tresorerie!$F108</f>
        <v>1600000</v>
      </c>
      <c r="H108" s="18">
        <f t="shared" si="2"/>
        <v>0</v>
      </c>
      <c r="I108" s="19"/>
      <c r="J108" s="19"/>
      <c r="K108" s="20"/>
      <c r="Z108" s="1">
        <f>+Fournisseur!A107</f>
        <v>0</v>
      </c>
      <c r="AA108" s="1">
        <f>+'Client'!A107</f>
        <v>0</v>
      </c>
      <c r="AB108" s="21">
        <f>IFERROR(IF(ROW()-ROW(AB107)=1,Z107,IF(ROW()-ROW(AB107)=COUNTA(Tresorerie!$Z$7:$Z$25)+2,"---------------------------",IF(ROW()-ROW(AB107)=COUNTA(Tresorerie!$Z$7:$Z$25)+3,AA107,IF(ROW()-ROW(AB107)&lt;=COUNTA(Tresorerie!$Z$7:$Z$25)+1,INDEX(Tresorerie!$Z$7:$Z$25,ROW()-ROW(AB107)-1),"")&amp;IF(ROW()-ROW(AB107)&gt;COUNTA(Tresorerie!$Z$7:$Z$25)+3,INDEX(Tresorerie!$AA$7:$AA$25,ROW()-ROW(AB107)-COUNTA(Tresorerie!$Z$7:$Z$25)-3),"")))),"")</f>
        <v>0</v>
      </c>
    </row>
    <row r="109" spans="1:28" x14ac:dyDescent="0.25">
      <c r="A109" s="25"/>
      <c r="B109" s="44"/>
      <c r="C109" s="23"/>
      <c r="D109" s="23"/>
      <c r="E109" s="16"/>
      <c r="F109" s="19"/>
      <c r="G109" s="17">
        <f>G108+Tresorerie!$E109-Tresorerie!$F109</f>
        <v>1600000</v>
      </c>
      <c r="H109" s="18">
        <f t="shared" si="2"/>
        <v>0</v>
      </c>
      <c r="I109" s="19"/>
      <c r="J109" s="19"/>
      <c r="K109" s="20"/>
      <c r="Z109" s="1">
        <f>+Fournisseur!A108</f>
        <v>0</v>
      </c>
      <c r="AA109" s="1">
        <f>+'Client'!A108</f>
        <v>0</v>
      </c>
      <c r="AB109" s="21">
        <f>IFERROR(IF(ROW()-ROW(AB108)=1,Z108,IF(ROW()-ROW(AB108)=COUNTA(Tresorerie!$Z$7:$Z$25)+2,"---------------------------",IF(ROW()-ROW(AB108)=COUNTA(Tresorerie!$Z$7:$Z$25)+3,AA108,IF(ROW()-ROW(AB108)&lt;=COUNTA(Tresorerie!$Z$7:$Z$25)+1,INDEX(Tresorerie!$Z$7:$Z$25,ROW()-ROW(AB108)-1),"")&amp;IF(ROW()-ROW(AB108)&gt;COUNTA(Tresorerie!$Z$7:$Z$25)+3,INDEX(Tresorerie!$AA$7:$AA$25,ROW()-ROW(AB108)-COUNTA(Tresorerie!$Z$7:$Z$25)-3),"")))),"")</f>
        <v>0</v>
      </c>
    </row>
    <row r="110" spans="1:28" x14ac:dyDescent="0.25">
      <c r="A110" s="25"/>
      <c r="B110" s="44"/>
      <c r="C110" s="23"/>
      <c r="D110" s="23"/>
      <c r="E110" s="16"/>
      <c r="F110" s="19"/>
      <c r="G110" s="17">
        <f>G109+Tresorerie!$E110-Tresorerie!$F110</f>
        <v>1600000</v>
      </c>
      <c r="H110" s="18">
        <f t="shared" si="2"/>
        <v>0</v>
      </c>
      <c r="I110" s="19"/>
      <c r="J110" s="19"/>
      <c r="K110" s="20"/>
      <c r="Z110" s="1">
        <f>+Fournisseur!A109</f>
        <v>0</v>
      </c>
      <c r="AA110" s="1">
        <f>+'Client'!A109</f>
        <v>0</v>
      </c>
      <c r="AB110" s="21">
        <f>IFERROR(IF(ROW()-ROW(AB109)=1,Z109,IF(ROW()-ROW(AB109)=COUNTA(Tresorerie!$Z$7:$Z$25)+2,"---------------------------",IF(ROW()-ROW(AB109)=COUNTA(Tresorerie!$Z$7:$Z$25)+3,AA109,IF(ROW()-ROW(AB109)&lt;=COUNTA(Tresorerie!$Z$7:$Z$25)+1,INDEX(Tresorerie!$Z$7:$Z$25,ROW()-ROW(AB109)-1),"")&amp;IF(ROW()-ROW(AB109)&gt;COUNTA(Tresorerie!$Z$7:$Z$25)+3,INDEX(Tresorerie!$AA$7:$AA$25,ROW()-ROW(AB109)-COUNTA(Tresorerie!$Z$7:$Z$25)-3),"")))),"")</f>
        <v>0</v>
      </c>
    </row>
    <row r="111" spans="1:28" x14ac:dyDescent="0.25">
      <c r="A111" s="25"/>
      <c r="B111" s="44"/>
      <c r="C111" s="23"/>
      <c r="D111" s="23"/>
      <c r="E111" s="16"/>
      <c r="F111" s="19"/>
      <c r="G111" s="17">
        <f>G110+Tresorerie!$E111-Tresorerie!$F111</f>
        <v>1600000</v>
      </c>
      <c r="H111" s="18">
        <f t="shared" si="2"/>
        <v>0</v>
      </c>
      <c r="I111" s="19"/>
      <c r="J111" s="19"/>
      <c r="K111" s="20"/>
      <c r="Z111" s="1">
        <f>+Fournisseur!A110</f>
        <v>0</v>
      </c>
      <c r="AA111" s="1">
        <f>+'Client'!A110</f>
        <v>0</v>
      </c>
      <c r="AB111" s="21">
        <f>IFERROR(IF(ROW()-ROW(AB110)=1,Z110,IF(ROW()-ROW(AB110)=COUNTA(Tresorerie!$Z$7:$Z$25)+2,"---------------------------",IF(ROW()-ROW(AB110)=COUNTA(Tresorerie!$Z$7:$Z$25)+3,AA110,IF(ROW()-ROW(AB110)&lt;=COUNTA(Tresorerie!$Z$7:$Z$25)+1,INDEX(Tresorerie!$Z$7:$Z$25,ROW()-ROW(AB110)-1),"")&amp;IF(ROW()-ROW(AB110)&gt;COUNTA(Tresorerie!$Z$7:$Z$25)+3,INDEX(Tresorerie!$AA$7:$AA$25,ROW()-ROW(AB110)-COUNTA(Tresorerie!$Z$7:$Z$25)-3),"")))),"")</f>
        <v>0</v>
      </c>
    </row>
    <row r="112" spans="1:28" x14ac:dyDescent="0.25">
      <c r="A112" s="25"/>
      <c r="B112" s="44"/>
      <c r="C112" s="23"/>
      <c r="D112" s="23"/>
      <c r="E112" s="16"/>
      <c r="F112" s="19"/>
      <c r="G112" s="17">
        <f>G111+Tresorerie!$E112-Tresorerie!$F112</f>
        <v>1600000</v>
      </c>
      <c r="H112" s="18">
        <f t="shared" si="2"/>
        <v>0</v>
      </c>
      <c r="I112" s="19"/>
      <c r="J112" s="19"/>
      <c r="K112" s="20"/>
      <c r="Z112" s="1">
        <f>+Fournisseur!A111</f>
        <v>0</v>
      </c>
      <c r="AA112" s="1">
        <f>+'Client'!A111</f>
        <v>0</v>
      </c>
      <c r="AB112" s="21">
        <f>IFERROR(IF(ROW()-ROW(AB111)=1,Z111,IF(ROW()-ROW(AB111)=COUNTA(Tresorerie!$Z$7:$Z$25)+2,"---------------------------",IF(ROW()-ROW(AB111)=COUNTA(Tresorerie!$Z$7:$Z$25)+3,AA111,IF(ROW()-ROW(AB111)&lt;=COUNTA(Tresorerie!$Z$7:$Z$25)+1,INDEX(Tresorerie!$Z$7:$Z$25,ROW()-ROW(AB111)-1),"")&amp;IF(ROW()-ROW(AB111)&gt;COUNTA(Tresorerie!$Z$7:$Z$25)+3,INDEX(Tresorerie!$AA$7:$AA$25,ROW()-ROW(AB111)-COUNTA(Tresorerie!$Z$7:$Z$25)-3),"")))),"")</f>
        <v>0</v>
      </c>
    </row>
    <row r="113" spans="1:28" x14ac:dyDescent="0.25">
      <c r="A113" s="25"/>
      <c r="B113" s="44"/>
      <c r="C113" s="23"/>
      <c r="D113" s="23"/>
      <c r="E113" s="16"/>
      <c r="F113" s="19"/>
      <c r="G113" s="17">
        <f>G112+Tresorerie!$E113-Tresorerie!$F113</f>
        <v>1600000</v>
      </c>
      <c r="H113" s="18">
        <f t="shared" si="2"/>
        <v>0</v>
      </c>
      <c r="I113" s="19"/>
      <c r="J113" s="19"/>
      <c r="K113" s="20"/>
      <c r="Z113" s="1">
        <f>+Fournisseur!A112</f>
        <v>0</v>
      </c>
      <c r="AA113" s="1">
        <f>+'Client'!A112</f>
        <v>0</v>
      </c>
      <c r="AB113" s="21">
        <f>IFERROR(IF(ROW()-ROW(AB112)=1,Z112,IF(ROW()-ROW(AB112)=COUNTA(Tresorerie!$Z$7:$Z$25)+2,"---------------------------",IF(ROW()-ROW(AB112)=COUNTA(Tresorerie!$Z$7:$Z$25)+3,AA112,IF(ROW()-ROW(AB112)&lt;=COUNTA(Tresorerie!$Z$7:$Z$25)+1,INDEX(Tresorerie!$Z$7:$Z$25,ROW()-ROW(AB112)-1),"")&amp;IF(ROW()-ROW(AB112)&gt;COUNTA(Tresorerie!$Z$7:$Z$25)+3,INDEX(Tresorerie!$AA$7:$AA$25,ROW()-ROW(AB112)-COUNTA(Tresorerie!$Z$7:$Z$25)-3),"")))),"")</f>
        <v>0</v>
      </c>
    </row>
    <row r="114" spans="1:28" x14ac:dyDescent="0.25">
      <c r="A114" s="25"/>
      <c r="B114" s="44"/>
      <c r="C114" s="23"/>
      <c r="D114" s="23"/>
      <c r="E114" s="16"/>
      <c r="F114" s="19"/>
      <c r="G114" s="17">
        <f>G113+Tresorerie!$E114-Tresorerie!$F114</f>
        <v>1600000</v>
      </c>
      <c r="H114" s="18">
        <f t="shared" si="2"/>
        <v>0</v>
      </c>
      <c r="I114" s="19"/>
      <c r="J114" s="19"/>
      <c r="K114" s="20"/>
      <c r="Z114" s="1">
        <f>+Fournisseur!A113</f>
        <v>0</v>
      </c>
      <c r="AA114" s="1">
        <f>+'Client'!A113</f>
        <v>0</v>
      </c>
      <c r="AB114" s="21">
        <f>IFERROR(IF(ROW()-ROW(AB113)=1,Z113,IF(ROW()-ROW(AB113)=COUNTA(Tresorerie!$Z$7:$Z$25)+2,"---------------------------",IF(ROW()-ROW(AB113)=COUNTA(Tresorerie!$Z$7:$Z$25)+3,AA113,IF(ROW()-ROW(AB113)&lt;=COUNTA(Tresorerie!$Z$7:$Z$25)+1,INDEX(Tresorerie!$Z$7:$Z$25,ROW()-ROW(AB113)-1),"")&amp;IF(ROW()-ROW(AB113)&gt;COUNTA(Tresorerie!$Z$7:$Z$25)+3,INDEX(Tresorerie!$AA$7:$AA$25,ROW()-ROW(AB113)-COUNTA(Tresorerie!$Z$7:$Z$25)-3),"")))),"")</f>
        <v>0</v>
      </c>
    </row>
    <row r="115" spans="1:28" x14ac:dyDescent="0.25">
      <c r="A115" s="25"/>
      <c r="B115" s="44"/>
      <c r="C115" s="23"/>
      <c r="D115" s="23"/>
      <c r="E115" s="16"/>
      <c r="F115" s="19"/>
      <c r="G115" s="17">
        <f>G114+Tresorerie!$E115-Tresorerie!$F115</f>
        <v>1600000</v>
      </c>
      <c r="H115" s="18">
        <f t="shared" si="2"/>
        <v>0</v>
      </c>
      <c r="I115" s="19"/>
      <c r="J115" s="19"/>
      <c r="K115" s="20"/>
      <c r="Z115" s="1">
        <f>+Fournisseur!A114</f>
        <v>0</v>
      </c>
      <c r="AA115" s="1">
        <f>+'Client'!A114</f>
        <v>0</v>
      </c>
      <c r="AB115" s="21">
        <f>IFERROR(IF(ROW()-ROW(AB114)=1,Z114,IF(ROW()-ROW(AB114)=COUNTA(Tresorerie!$Z$7:$Z$25)+2,"---------------------------",IF(ROW()-ROW(AB114)=COUNTA(Tresorerie!$Z$7:$Z$25)+3,AA114,IF(ROW()-ROW(AB114)&lt;=COUNTA(Tresorerie!$Z$7:$Z$25)+1,INDEX(Tresorerie!$Z$7:$Z$25,ROW()-ROW(AB114)-1),"")&amp;IF(ROW()-ROW(AB114)&gt;COUNTA(Tresorerie!$Z$7:$Z$25)+3,INDEX(Tresorerie!$AA$7:$AA$25,ROW()-ROW(AB114)-COUNTA(Tresorerie!$Z$7:$Z$25)-3),"")))),"")</f>
        <v>0</v>
      </c>
    </row>
    <row r="116" spans="1:28" x14ac:dyDescent="0.25">
      <c r="A116" s="25"/>
      <c r="B116" s="44"/>
      <c r="C116" s="23"/>
      <c r="D116" s="23"/>
      <c r="E116" s="16"/>
      <c r="F116" s="19"/>
      <c r="G116" s="17">
        <f>G115+Tresorerie!$E116-Tresorerie!$F116</f>
        <v>1600000</v>
      </c>
      <c r="H116" s="18">
        <f t="shared" si="2"/>
        <v>0</v>
      </c>
      <c r="I116" s="19"/>
      <c r="J116" s="19"/>
      <c r="K116" s="20"/>
      <c r="Z116" s="1">
        <f>+Fournisseur!A115</f>
        <v>0</v>
      </c>
      <c r="AA116" s="1">
        <f>+'Client'!A115</f>
        <v>0</v>
      </c>
      <c r="AB116" s="21">
        <f>IFERROR(IF(ROW()-ROW(AB115)=1,Z115,IF(ROW()-ROW(AB115)=COUNTA(Tresorerie!$Z$7:$Z$25)+2,"---------------------------",IF(ROW()-ROW(AB115)=COUNTA(Tresorerie!$Z$7:$Z$25)+3,AA115,IF(ROW()-ROW(AB115)&lt;=COUNTA(Tresorerie!$Z$7:$Z$25)+1,INDEX(Tresorerie!$Z$7:$Z$25,ROW()-ROW(AB115)-1),"")&amp;IF(ROW()-ROW(AB115)&gt;COUNTA(Tresorerie!$Z$7:$Z$25)+3,INDEX(Tresorerie!$AA$7:$AA$25,ROW()-ROW(AB115)-COUNTA(Tresorerie!$Z$7:$Z$25)-3),"")))),"")</f>
        <v>0</v>
      </c>
    </row>
    <row r="117" spans="1:28" x14ac:dyDescent="0.25">
      <c r="A117" s="25"/>
      <c r="B117" s="44"/>
      <c r="C117" s="23"/>
      <c r="D117" s="23"/>
      <c r="E117" s="16"/>
      <c r="F117" s="19"/>
      <c r="G117" s="17">
        <f>G116+Tresorerie!$E117-Tresorerie!$F117</f>
        <v>1600000</v>
      </c>
      <c r="H117" s="18">
        <f t="shared" si="2"/>
        <v>0</v>
      </c>
      <c r="I117" s="19"/>
      <c r="J117" s="19"/>
      <c r="K117" s="20"/>
      <c r="Z117" s="1">
        <f>+Fournisseur!A116</f>
        <v>0</v>
      </c>
      <c r="AA117" s="1">
        <f>+'Client'!A116</f>
        <v>0</v>
      </c>
      <c r="AB117" s="21">
        <f>IFERROR(IF(ROW()-ROW(AB116)=1,Z116,IF(ROW()-ROW(AB116)=COUNTA(Tresorerie!$Z$7:$Z$25)+2,"---------------------------",IF(ROW()-ROW(AB116)=COUNTA(Tresorerie!$Z$7:$Z$25)+3,AA116,IF(ROW()-ROW(AB116)&lt;=COUNTA(Tresorerie!$Z$7:$Z$25)+1,INDEX(Tresorerie!$Z$7:$Z$25,ROW()-ROW(AB116)-1),"")&amp;IF(ROW()-ROW(AB116)&gt;COUNTA(Tresorerie!$Z$7:$Z$25)+3,INDEX(Tresorerie!$AA$7:$AA$25,ROW()-ROW(AB116)-COUNTA(Tresorerie!$Z$7:$Z$25)-3),"")))),"")</f>
        <v>0</v>
      </c>
    </row>
    <row r="118" spans="1:28" x14ac:dyDescent="0.25">
      <c r="A118" s="25"/>
      <c r="B118" s="44"/>
      <c r="C118" s="23"/>
      <c r="D118" s="23"/>
      <c r="E118" s="16"/>
      <c r="F118" s="19"/>
      <c r="G118" s="17">
        <f>G117+Tresorerie!$E118-Tresorerie!$F118</f>
        <v>1600000</v>
      </c>
      <c r="H118" s="18">
        <f t="shared" si="2"/>
        <v>0</v>
      </c>
      <c r="I118" s="19"/>
      <c r="J118" s="19"/>
      <c r="K118" s="20"/>
      <c r="Z118" s="1">
        <f>+Fournisseur!A117</f>
        <v>0</v>
      </c>
      <c r="AA118" s="1">
        <f>+'Client'!A117</f>
        <v>0</v>
      </c>
      <c r="AB118" s="21">
        <f>IFERROR(IF(ROW()-ROW(AB117)=1,Z117,IF(ROW()-ROW(AB117)=COUNTA(Tresorerie!$Z$7:$Z$25)+2,"---------------------------",IF(ROW()-ROW(AB117)=COUNTA(Tresorerie!$Z$7:$Z$25)+3,AA117,IF(ROW()-ROW(AB117)&lt;=COUNTA(Tresorerie!$Z$7:$Z$25)+1,INDEX(Tresorerie!$Z$7:$Z$25,ROW()-ROW(AB117)-1),"")&amp;IF(ROW()-ROW(AB117)&gt;COUNTA(Tresorerie!$Z$7:$Z$25)+3,INDEX(Tresorerie!$AA$7:$AA$25,ROW()-ROW(AB117)-COUNTA(Tresorerie!$Z$7:$Z$25)-3),"")))),"")</f>
        <v>0</v>
      </c>
    </row>
    <row r="119" spans="1:28" x14ac:dyDescent="0.25">
      <c r="A119" s="25"/>
      <c r="B119" s="44"/>
      <c r="C119" s="23"/>
      <c r="D119" s="23"/>
      <c r="E119" s="16"/>
      <c r="F119" s="19"/>
      <c r="G119" s="17">
        <f>G118+Tresorerie!$E119-Tresorerie!$F119</f>
        <v>1600000</v>
      </c>
      <c r="H119" s="18">
        <f t="shared" si="2"/>
        <v>0</v>
      </c>
      <c r="I119" s="19"/>
      <c r="J119" s="19"/>
      <c r="K119" s="20"/>
      <c r="Z119" s="1">
        <f>+Fournisseur!A118</f>
        <v>0</v>
      </c>
      <c r="AA119" s="1">
        <f>+'Client'!A118</f>
        <v>0</v>
      </c>
      <c r="AB119" s="21">
        <f>IFERROR(IF(ROW()-ROW(AB118)=1,Z118,IF(ROW()-ROW(AB118)=COUNTA(Tresorerie!$Z$7:$Z$25)+2,"---------------------------",IF(ROW()-ROW(AB118)=COUNTA(Tresorerie!$Z$7:$Z$25)+3,AA118,IF(ROW()-ROW(AB118)&lt;=COUNTA(Tresorerie!$Z$7:$Z$25)+1,INDEX(Tresorerie!$Z$7:$Z$25,ROW()-ROW(AB118)-1),"")&amp;IF(ROW()-ROW(AB118)&gt;COUNTA(Tresorerie!$Z$7:$Z$25)+3,INDEX(Tresorerie!$AA$7:$AA$25,ROW()-ROW(AB118)-COUNTA(Tresorerie!$Z$7:$Z$25)-3),"")))),"")</f>
        <v>0</v>
      </c>
    </row>
    <row r="120" spans="1:28" x14ac:dyDescent="0.25">
      <c r="A120" s="25"/>
      <c r="B120" s="44"/>
      <c r="C120" s="23"/>
      <c r="D120" s="23"/>
      <c r="E120" s="16"/>
      <c r="F120" s="19"/>
      <c r="G120" s="17">
        <f>G119+Tresorerie!$E120-Tresorerie!$F120</f>
        <v>1600000</v>
      </c>
      <c r="H120" s="18">
        <f t="shared" si="2"/>
        <v>0</v>
      </c>
      <c r="I120" s="19"/>
      <c r="J120" s="19"/>
      <c r="K120" s="20"/>
      <c r="Z120" s="1">
        <f>+Fournisseur!A119</f>
        <v>0</v>
      </c>
      <c r="AA120" s="1">
        <f>+'Client'!A119</f>
        <v>0</v>
      </c>
      <c r="AB120" s="21">
        <f>IFERROR(IF(ROW()-ROW(AB119)=1,Z119,IF(ROW()-ROW(AB119)=COUNTA(Tresorerie!$Z$7:$Z$25)+2,"---------------------------",IF(ROW()-ROW(AB119)=COUNTA(Tresorerie!$Z$7:$Z$25)+3,AA119,IF(ROW()-ROW(AB119)&lt;=COUNTA(Tresorerie!$Z$7:$Z$25)+1,INDEX(Tresorerie!$Z$7:$Z$25,ROW()-ROW(AB119)-1),"")&amp;IF(ROW()-ROW(AB119)&gt;COUNTA(Tresorerie!$Z$7:$Z$25)+3,INDEX(Tresorerie!$AA$7:$AA$25,ROW()-ROW(AB119)-COUNTA(Tresorerie!$Z$7:$Z$25)-3),"")))),"")</f>
        <v>0</v>
      </c>
    </row>
    <row r="121" spans="1:28" x14ac:dyDescent="0.25">
      <c r="A121" s="25"/>
      <c r="B121" s="44"/>
      <c r="C121" s="23"/>
      <c r="D121" s="23"/>
      <c r="E121" s="16"/>
      <c r="F121" s="19"/>
      <c r="G121" s="17">
        <f>G120+Tresorerie!$E121-Tresorerie!$F121</f>
        <v>1600000</v>
      </c>
      <c r="H121" s="18">
        <f t="shared" si="2"/>
        <v>0</v>
      </c>
      <c r="I121" s="19"/>
      <c r="J121" s="19"/>
      <c r="K121" s="20"/>
      <c r="Z121" s="1">
        <f>+Fournisseur!A120</f>
        <v>0</v>
      </c>
      <c r="AA121" s="1">
        <f>+'Client'!A120</f>
        <v>0</v>
      </c>
      <c r="AB121" s="21">
        <f>IFERROR(IF(ROW()-ROW(AB120)=1,Z120,IF(ROW()-ROW(AB120)=COUNTA(Tresorerie!$Z$7:$Z$25)+2,"---------------------------",IF(ROW()-ROW(AB120)=COUNTA(Tresorerie!$Z$7:$Z$25)+3,AA120,IF(ROW()-ROW(AB120)&lt;=COUNTA(Tresorerie!$Z$7:$Z$25)+1,INDEX(Tresorerie!$Z$7:$Z$25,ROW()-ROW(AB120)-1),"")&amp;IF(ROW()-ROW(AB120)&gt;COUNTA(Tresorerie!$Z$7:$Z$25)+3,INDEX(Tresorerie!$AA$7:$AA$25,ROW()-ROW(AB120)-COUNTA(Tresorerie!$Z$7:$Z$25)-3),"")))),"")</f>
        <v>0</v>
      </c>
    </row>
    <row r="122" spans="1:28" x14ac:dyDescent="0.25">
      <c r="A122" s="25"/>
      <c r="B122" s="44"/>
      <c r="C122" s="23"/>
      <c r="D122" s="23"/>
      <c r="E122" s="16"/>
      <c r="F122" s="19"/>
      <c r="G122" s="17">
        <f>G121+Tresorerie!$E122-Tresorerie!$F122</f>
        <v>1600000</v>
      </c>
      <c r="H122" s="18">
        <f t="shared" si="2"/>
        <v>0</v>
      </c>
      <c r="I122" s="19"/>
      <c r="J122" s="19"/>
      <c r="K122" s="20"/>
      <c r="Z122" s="1">
        <f>+Fournisseur!A121</f>
        <v>0</v>
      </c>
      <c r="AA122" s="1">
        <f>+'Client'!A121</f>
        <v>0</v>
      </c>
      <c r="AB122" s="21">
        <f>IFERROR(IF(ROW()-ROW(AB121)=1,Z121,IF(ROW()-ROW(AB121)=COUNTA(Tresorerie!$Z$7:$Z$25)+2,"---------------------------",IF(ROW()-ROW(AB121)=COUNTA(Tresorerie!$Z$7:$Z$25)+3,AA121,IF(ROW()-ROW(AB121)&lt;=COUNTA(Tresorerie!$Z$7:$Z$25)+1,INDEX(Tresorerie!$Z$7:$Z$25,ROW()-ROW(AB121)-1),"")&amp;IF(ROW()-ROW(AB121)&gt;COUNTA(Tresorerie!$Z$7:$Z$25)+3,INDEX(Tresorerie!$AA$7:$AA$25,ROW()-ROW(AB121)-COUNTA(Tresorerie!$Z$7:$Z$25)-3),"")))),"")</f>
        <v>0</v>
      </c>
    </row>
    <row r="123" spans="1:28" x14ac:dyDescent="0.25">
      <c r="A123" s="25"/>
      <c r="B123" s="44"/>
      <c r="C123" s="23"/>
      <c r="D123" s="23"/>
      <c r="E123" s="16"/>
      <c r="F123" s="19"/>
      <c r="G123" s="17">
        <f>G122+Tresorerie!$E123-Tresorerie!$F123</f>
        <v>1600000</v>
      </c>
      <c r="H123" s="18">
        <f t="shared" si="2"/>
        <v>0</v>
      </c>
      <c r="I123" s="19"/>
      <c r="J123" s="19"/>
      <c r="K123" s="20"/>
      <c r="Z123" s="1">
        <f>+Fournisseur!A122</f>
        <v>0</v>
      </c>
      <c r="AA123" s="1">
        <f>+'Client'!A122</f>
        <v>0</v>
      </c>
      <c r="AB123" s="21">
        <f>IFERROR(IF(ROW()-ROW(AB122)=1,Z122,IF(ROW()-ROW(AB122)=COUNTA(Tresorerie!$Z$7:$Z$25)+2,"---------------------------",IF(ROW()-ROW(AB122)=COUNTA(Tresorerie!$Z$7:$Z$25)+3,AA122,IF(ROW()-ROW(AB122)&lt;=COUNTA(Tresorerie!$Z$7:$Z$25)+1,INDEX(Tresorerie!$Z$7:$Z$25,ROW()-ROW(AB122)-1),"")&amp;IF(ROW()-ROW(AB122)&gt;COUNTA(Tresorerie!$Z$7:$Z$25)+3,INDEX(Tresorerie!$AA$7:$AA$25,ROW()-ROW(AB122)-COUNTA(Tresorerie!$Z$7:$Z$25)-3),"")))),"")</f>
        <v>0</v>
      </c>
    </row>
    <row r="124" spans="1:28" x14ac:dyDescent="0.25">
      <c r="A124" s="25"/>
      <c r="B124" s="44"/>
      <c r="C124" s="23"/>
      <c r="D124" s="23"/>
      <c r="E124" s="16"/>
      <c r="F124" s="19"/>
      <c r="G124" s="17">
        <f>G123+Tresorerie!$E124-Tresorerie!$F124</f>
        <v>1600000</v>
      </c>
      <c r="H124" s="18">
        <f t="shared" si="2"/>
        <v>0</v>
      </c>
      <c r="I124" s="19"/>
      <c r="J124" s="19"/>
      <c r="K124" s="20"/>
      <c r="Z124" s="1">
        <f>+Fournisseur!A123</f>
        <v>0</v>
      </c>
      <c r="AA124" s="1">
        <f>+'Client'!A123</f>
        <v>0</v>
      </c>
      <c r="AB124" s="21">
        <f>IFERROR(IF(ROW()-ROW(AB123)=1,Z123,IF(ROW()-ROW(AB123)=COUNTA(Tresorerie!$Z$7:$Z$25)+2,"---------------------------",IF(ROW()-ROW(AB123)=COUNTA(Tresorerie!$Z$7:$Z$25)+3,AA123,IF(ROW()-ROW(AB123)&lt;=COUNTA(Tresorerie!$Z$7:$Z$25)+1,INDEX(Tresorerie!$Z$7:$Z$25,ROW()-ROW(AB123)-1),"")&amp;IF(ROW()-ROW(AB123)&gt;COUNTA(Tresorerie!$Z$7:$Z$25)+3,INDEX(Tresorerie!$AA$7:$AA$25,ROW()-ROW(AB123)-COUNTA(Tresorerie!$Z$7:$Z$25)-3),"")))),"")</f>
        <v>0</v>
      </c>
    </row>
    <row r="125" spans="1:28" x14ac:dyDescent="0.25">
      <c r="A125" s="25"/>
      <c r="B125" s="44"/>
      <c r="C125" s="23"/>
      <c r="D125" s="23"/>
      <c r="E125" s="16"/>
      <c r="F125" s="19"/>
      <c r="G125" s="17">
        <f>G124+Tresorerie!$E125-Tresorerie!$F125</f>
        <v>1600000</v>
      </c>
      <c r="H125" s="18">
        <f t="shared" si="2"/>
        <v>0</v>
      </c>
      <c r="I125" s="19"/>
      <c r="J125" s="19"/>
      <c r="K125" s="20"/>
      <c r="Z125" s="1">
        <f>+Fournisseur!A124</f>
        <v>0</v>
      </c>
      <c r="AA125" s="1">
        <f>+'Client'!A124</f>
        <v>0</v>
      </c>
      <c r="AB125" s="21">
        <f>IFERROR(IF(ROW()-ROW(AB124)=1,Z124,IF(ROW()-ROW(AB124)=COUNTA(Tresorerie!$Z$7:$Z$25)+2,"---------------------------",IF(ROW()-ROW(AB124)=COUNTA(Tresorerie!$Z$7:$Z$25)+3,AA124,IF(ROW()-ROW(AB124)&lt;=COUNTA(Tresorerie!$Z$7:$Z$25)+1,INDEX(Tresorerie!$Z$7:$Z$25,ROW()-ROW(AB124)-1),"")&amp;IF(ROW()-ROW(AB124)&gt;COUNTA(Tresorerie!$Z$7:$Z$25)+3,INDEX(Tresorerie!$AA$7:$AA$25,ROW()-ROW(AB124)-COUNTA(Tresorerie!$Z$7:$Z$25)-3),"")))),"")</f>
        <v>0</v>
      </c>
    </row>
    <row r="126" spans="1:28" x14ac:dyDescent="0.25">
      <c r="A126" s="25"/>
      <c r="B126" s="44"/>
      <c r="C126" s="23"/>
      <c r="D126" s="23"/>
      <c r="E126" s="16"/>
      <c r="F126" s="19"/>
      <c r="G126" s="17">
        <f>G125+Tresorerie!$E126-Tresorerie!$F126</f>
        <v>1600000</v>
      </c>
      <c r="H126" s="18">
        <f t="shared" si="2"/>
        <v>0</v>
      </c>
      <c r="I126" s="19"/>
      <c r="J126" s="19"/>
      <c r="K126" s="20"/>
      <c r="Z126" s="1">
        <f>+Fournisseur!A125</f>
        <v>0</v>
      </c>
      <c r="AA126" s="1">
        <f>+'Client'!A125</f>
        <v>0</v>
      </c>
      <c r="AB126" s="21">
        <f>IFERROR(IF(ROW()-ROW(AB125)=1,Z125,IF(ROW()-ROW(AB125)=COUNTA(Tresorerie!$Z$7:$Z$25)+2,"---------------------------",IF(ROW()-ROW(AB125)=COUNTA(Tresorerie!$Z$7:$Z$25)+3,AA125,IF(ROW()-ROW(AB125)&lt;=COUNTA(Tresorerie!$Z$7:$Z$25)+1,INDEX(Tresorerie!$Z$7:$Z$25,ROW()-ROW(AB125)-1),"")&amp;IF(ROW()-ROW(AB125)&gt;COUNTA(Tresorerie!$Z$7:$Z$25)+3,INDEX(Tresorerie!$AA$7:$AA$25,ROW()-ROW(AB125)-COUNTA(Tresorerie!$Z$7:$Z$25)-3),"")))),"")</f>
        <v>0</v>
      </c>
    </row>
    <row r="127" spans="1:28" x14ac:dyDescent="0.25">
      <c r="A127" s="25"/>
      <c r="B127" s="44"/>
      <c r="C127" s="23"/>
      <c r="D127" s="23"/>
      <c r="E127" s="16"/>
      <c r="F127" s="19"/>
      <c r="G127" s="17">
        <f>G126+Tresorerie!$E127-Tresorerie!$F127</f>
        <v>1600000</v>
      </c>
      <c r="H127" s="18">
        <f t="shared" si="2"/>
        <v>0</v>
      </c>
      <c r="I127" s="19"/>
      <c r="J127" s="19"/>
      <c r="K127" s="20"/>
      <c r="Z127" s="1">
        <f>+Fournisseur!A126</f>
        <v>0</v>
      </c>
      <c r="AA127" s="1">
        <f>+'Client'!A126</f>
        <v>0</v>
      </c>
      <c r="AB127" s="21">
        <f>IFERROR(IF(ROW()-ROW(AB126)=1,Z126,IF(ROW()-ROW(AB126)=COUNTA(Tresorerie!$Z$7:$Z$25)+2,"---------------------------",IF(ROW()-ROW(AB126)=COUNTA(Tresorerie!$Z$7:$Z$25)+3,AA126,IF(ROW()-ROW(AB126)&lt;=COUNTA(Tresorerie!$Z$7:$Z$25)+1,INDEX(Tresorerie!$Z$7:$Z$25,ROW()-ROW(AB126)-1),"")&amp;IF(ROW()-ROW(AB126)&gt;COUNTA(Tresorerie!$Z$7:$Z$25)+3,INDEX(Tresorerie!$AA$7:$AA$25,ROW()-ROW(AB126)-COUNTA(Tresorerie!$Z$7:$Z$25)-3),"")))),"")</f>
        <v>0</v>
      </c>
    </row>
    <row r="128" spans="1:28" x14ac:dyDescent="0.25">
      <c r="A128" s="25"/>
      <c r="B128" s="44"/>
      <c r="C128" s="23"/>
      <c r="D128" s="23"/>
      <c r="E128" s="16"/>
      <c r="F128" s="19"/>
      <c r="G128" s="17">
        <f>G127+Tresorerie!$E128-Tresorerie!$F128</f>
        <v>1600000</v>
      </c>
      <c r="H128" s="18">
        <f t="shared" si="2"/>
        <v>0</v>
      </c>
      <c r="I128" s="19"/>
      <c r="J128" s="19"/>
      <c r="K128" s="20"/>
      <c r="Z128" s="1">
        <f>+Fournisseur!A127</f>
        <v>0</v>
      </c>
      <c r="AA128" s="1">
        <f>+'Client'!A127</f>
        <v>0</v>
      </c>
      <c r="AB128" s="21">
        <f>IFERROR(IF(ROW()-ROW(AB127)=1,Z127,IF(ROW()-ROW(AB127)=COUNTA(Tresorerie!$Z$7:$Z$25)+2,"---------------------------",IF(ROW()-ROW(AB127)=COUNTA(Tresorerie!$Z$7:$Z$25)+3,AA127,IF(ROW()-ROW(AB127)&lt;=COUNTA(Tresorerie!$Z$7:$Z$25)+1,INDEX(Tresorerie!$Z$7:$Z$25,ROW()-ROW(AB127)-1),"")&amp;IF(ROW()-ROW(AB127)&gt;COUNTA(Tresorerie!$Z$7:$Z$25)+3,INDEX(Tresorerie!$AA$7:$AA$25,ROW()-ROW(AB127)-COUNTA(Tresorerie!$Z$7:$Z$25)-3),"")))),"")</f>
        <v>0</v>
      </c>
    </row>
    <row r="129" spans="1:28" x14ac:dyDescent="0.25">
      <c r="A129" s="25"/>
      <c r="B129" s="44"/>
      <c r="C129" s="23"/>
      <c r="D129" s="23"/>
      <c r="E129" s="16"/>
      <c r="F129" s="19"/>
      <c r="G129" s="17">
        <f>G128+Tresorerie!$E129-Tresorerie!$F129</f>
        <v>1600000</v>
      </c>
      <c r="H129" s="18">
        <f t="shared" si="2"/>
        <v>0</v>
      </c>
      <c r="I129" s="19"/>
      <c r="J129" s="19"/>
      <c r="K129" s="20"/>
      <c r="Z129" s="1">
        <f>+Fournisseur!A128</f>
        <v>0</v>
      </c>
      <c r="AA129" s="1">
        <f>+'Client'!A128</f>
        <v>0</v>
      </c>
      <c r="AB129" s="21">
        <f>IFERROR(IF(ROW()-ROW(AB128)=1,Z128,IF(ROW()-ROW(AB128)=COUNTA(Tresorerie!$Z$7:$Z$25)+2,"---------------------------",IF(ROW()-ROW(AB128)=COUNTA(Tresorerie!$Z$7:$Z$25)+3,AA128,IF(ROW()-ROW(AB128)&lt;=COUNTA(Tresorerie!$Z$7:$Z$25)+1,INDEX(Tresorerie!$Z$7:$Z$25,ROW()-ROW(AB128)-1),"")&amp;IF(ROW()-ROW(AB128)&gt;COUNTA(Tresorerie!$Z$7:$Z$25)+3,INDEX(Tresorerie!$AA$7:$AA$25,ROW()-ROW(AB128)-COUNTA(Tresorerie!$Z$7:$Z$25)-3),"")))),"")</f>
        <v>0</v>
      </c>
    </row>
    <row r="130" spans="1:28" x14ac:dyDescent="0.25">
      <c r="A130" s="25"/>
      <c r="B130" s="44"/>
      <c r="C130" s="23"/>
      <c r="D130" s="23"/>
      <c r="E130" s="16"/>
      <c r="F130" s="19"/>
      <c r="G130" s="17">
        <f>G129+Tresorerie!$E130-Tresorerie!$F130</f>
        <v>1600000</v>
      </c>
      <c r="H130" s="18">
        <f t="shared" si="2"/>
        <v>0</v>
      </c>
      <c r="I130" s="19"/>
      <c r="J130" s="19"/>
      <c r="K130" s="20"/>
      <c r="Z130" s="1">
        <f>+Fournisseur!A129</f>
        <v>0</v>
      </c>
      <c r="AA130" s="1">
        <f>+'Client'!A129</f>
        <v>0</v>
      </c>
      <c r="AB130" s="21">
        <f>IFERROR(IF(ROW()-ROW(AB129)=1,Z129,IF(ROW()-ROW(AB129)=COUNTA(Tresorerie!$Z$7:$Z$25)+2,"---------------------------",IF(ROW()-ROW(AB129)=COUNTA(Tresorerie!$Z$7:$Z$25)+3,AA129,IF(ROW()-ROW(AB129)&lt;=COUNTA(Tresorerie!$Z$7:$Z$25)+1,INDEX(Tresorerie!$Z$7:$Z$25,ROW()-ROW(AB129)-1),"")&amp;IF(ROW()-ROW(AB129)&gt;COUNTA(Tresorerie!$Z$7:$Z$25)+3,INDEX(Tresorerie!$AA$7:$AA$25,ROW()-ROW(AB129)-COUNTA(Tresorerie!$Z$7:$Z$25)-3),"")))),"")</f>
        <v>0</v>
      </c>
    </row>
    <row r="131" spans="1:28" x14ac:dyDescent="0.25">
      <c r="A131" s="25"/>
      <c r="B131" s="44"/>
      <c r="C131" s="23"/>
      <c r="D131" s="23"/>
      <c r="E131" s="16"/>
      <c r="F131" s="19"/>
      <c r="G131" s="17">
        <f>G130+Tresorerie!$E131-Tresorerie!$F131</f>
        <v>1600000</v>
      </c>
      <c r="H131" s="18">
        <f t="shared" si="2"/>
        <v>0</v>
      </c>
      <c r="I131" s="19"/>
      <c r="J131" s="19"/>
      <c r="K131" s="20"/>
      <c r="Z131" s="1">
        <f>+Fournisseur!A130</f>
        <v>0</v>
      </c>
      <c r="AA131" s="1">
        <f>+'Client'!A130</f>
        <v>0</v>
      </c>
      <c r="AB131" s="21">
        <f>IFERROR(IF(ROW()-ROW(AB130)=1,Z130,IF(ROW()-ROW(AB130)=COUNTA(Tresorerie!$Z$7:$Z$25)+2,"---------------------------",IF(ROW()-ROW(AB130)=COUNTA(Tresorerie!$Z$7:$Z$25)+3,AA130,IF(ROW()-ROW(AB130)&lt;=COUNTA(Tresorerie!$Z$7:$Z$25)+1,INDEX(Tresorerie!$Z$7:$Z$25,ROW()-ROW(AB130)-1),"")&amp;IF(ROW()-ROW(AB130)&gt;COUNTA(Tresorerie!$Z$7:$Z$25)+3,INDEX(Tresorerie!$AA$7:$AA$25,ROW()-ROW(AB130)-COUNTA(Tresorerie!$Z$7:$Z$25)-3),"")))),"")</f>
        <v>0</v>
      </c>
    </row>
    <row r="132" spans="1:28" x14ac:dyDescent="0.25">
      <c r="A132" s="25"/>
      <c r="B132" s="44"/>
      <c r="C132" s="23"/>
      <c r="D132" s="23"/>
      <c r="E132" s="16"/>
      <c r="F132" s="19"/>
      <c r="G132" s="17">
        <f>G131+Tresorerie!$E132-Tresorerie!$F132</f>
        <v>1600000</v>
      </c>
      <c r="H132" s="18">
        <f t="shared" si="2"/>
        <v>0</v>
      </c>
      <c r="I132" s="19"/>
      <c r="J132" s="19"/>
      <c r="K132" s="20"/>
      <c r="Z132" s="1">
        <f>+Fournisseur!A131</f>
        <v>0</v>
      </c>
      <c r="AA132" s="1">
        <f>+'Client'!A131</f>
        <v>0</v>
      </c>
      <c r="AB132" s="21">
        <f>IFERROR(IF(ROW()-ROW(AB131)=1,Z131,IF(ROW()-ROW(AB131)=COUNTA(Tresorerie!$Z$7:$Z$25)+2,"---------------------------",IF(ROW()-ROW(AB131)=COUNTA(Tresorerie!$Z$7:$Z$25)+3,AA131,IF(ROW()-ROW(AB131)&lt;=COUNTA(Tresorerie!$Z$7:$Z$25)+1,INDEX(Tresorerie!$Z$7:$Z$25,ROW()-ROW(AB131)-1),"")&amp;IF(ROW()-ROW(AB131)&gt;COUNTA(Tresorerie!$Z$7:$Z$25)+3,INDEX(Tresorerie!$AA$7:$AA$25,ROW()-ROW(AB131)-COUNTA(Tresorerie!$Z$7:$Z$25)-3),"")))),"")</f>
        <v>0</v>
      </c>
    </row>
    <row r="133" spans="1:28" x14ac:dyDescent="0.25">
      <c r="A133" s="25"/>
      <c r="B133" s="44"/>
      <c r="C133" s="23"/>
      <c r="D133" s="23"/>
      <c r="E133" s="16"/>
      <c r="F133" s="19"/>
      <c r="G133" s="17">
        <f>G132+Tresorerie!$E133-Tresorerie!$F133</f>
        <v>1600000</v>
      </c>
      <c r="H133" s="18">
        <f t="shared" si="2"/>
        <v>0</v>
      </c>
      <c r="I133" s="19"/>
      <c r="J133" s="19"/>
      <c r="K133" s="20"/>
      <c r="Z133" s="1">
        <f>+Fournisseur!A132</f>
        <v>0</v>
      </c>
      <c r="AA133" s="1">
        <f>+'Client'!A132</f>
        <v>0</v>
      </c>
      <c r="AB133" s="21">
        <f>IFERROR(IF(ROW()-ROW(AB132)=1,Z132,IF(ROW()-ROW(AB132)=COUNTA(Tresorerie!$Z$7:$Z$25)+2,"---------------------------",IF(ROW()-ROW(AB132)=COUNTA(Tresorerie!$Z$7:$Z$25)+3,AA132,IF(ROW()-ROW(AB132)&lt;=COUNTA(Tresorerie!$Z$7:$Z$25)+1,INDEX(Tresorerie!$Z$7:$Z$25,ROW()-ROW(AB132)-1),"")&amp;IF(ROW()-ROW(AB132)&gt;COUNTA(Tresorerie!$Z$7:$Z$25)+3,INDEX(Tresorerie!$AA$7:$AA$25,ROW()-ROW(AB132)-COUNTA(Tresorerie!$Z$7:$Z$25)-3),"")))),"")</f>
        <v>0</v>
      </c>
    </row>
    <row r="134" spans="1:28" x14ac:dyDescent="0.25">
      <c r="A134" s="25"/>
      <c r="B134" s="44"/>
      <c r="C134" s="23"/>
      <c r="D134" s="23"/>
      <c r="E134" s="16"/>
      <c r="F134" s="19"/>
      <c r="G134" s="17">
        <f>G133+Tresorerie!$E134-Tresorerie!$F134</f>
        <v>1600000</v>
      </c>
      <c r="H134" s="18">
        <f t="shared" si="2"/>
        <v>0</v>
      </c>
      <c r="I134" s="19"/>
      <c r="J134" s="19"/>
      <c r="K134" s="20"/>
      <c r="Z134" s="1">
        <f>+Fournisseur!A133</f>
        <v>0</v>
      </c>
      <c r="AA134" s="1">
        <f>+'Client'!A133</f>
        <v>0</v>
      </c>
      <c r="AB134" s="21">
        <f>IFERROR(IF(ROW()-ROW(AB133)=1,Z133,IF(ROW()-ROW(AB133)=COUNTA(Tresorerie!$Z$7:$Z$25)+2,"---------------------------",IF(ROW()-ROW(AB133)=COUNTA(Tresorerie!$Z$7:$Z$25)+3,AA133,IF(ROW()-ROW(AB133)&lt;=COUNTA(Tresorerie!$Z$7:$Z$25)+1,INDEX(Tresorerie!$Z$7:$Z$25,ROW()-ROW(AB133)-1),"")&amp;IF(ROW()-ROW(AB133)&gt;COUNTA(Tresorerie!$Z$7:$Z$25)+3,INDEX(Tresorerie!$AA$7:$AA$25,ROW()-ROW(AB133)-COUNTA(Tresorerie!$Z$7:$Z$25)-3),"")))),"")</f>
        <v>0</v>
      </c>
    </row>
    <row r="135" spans="1:28" x14ac:dyDescent="0.25">
      <c r="A135" s="25"/>
      <c r="B135" s="44"/>
      <c r="C135" s="23"/>
      <c r="D135" s="23"/>
      <c r="E135" s="16"/>
      <c r="F135" s="19"/>
      <c r="G135" s="17">
        <f>G134+Tresorerie!$E135-Tresorerie!$F135</f>
        <v>1600000</v>
      </c>
      <c r="H135" s="18">
        <f t="shared" si="2"/>
        <v>0</v>
      </c>
      <c r="I135" s="19"/>
      <c r="J135" s="19"/>
      <c r="K135" s="20"/>
      <c r="Z135" s="1">
        <f>+Fournisseur!A134</f>
        <v>0</v>
      </c>
      <c r="AA135" s="1">
        <f>+'Client'!A134</f>
        <v>0</v>
      </c>
      <c r="AB135" s="21">
        <f>IFERROR(IF(ROW()-ROW(AB134)=1,Z134,IF(ROW()-ROW(AB134)=COUNTA(Tresorerie!$Z$7:$Z$25)+2,"---------------------------",IF(ROW()-ROW(AB134)=COUNTA(Tresorerie!$Z$7:$Z$25)+3,AA134,IF(ROW()-ROW(AB134)&lt;=COUNTA(Tresorerie!$Z$7:$Z$25)+1,INDEX(Tresorerie!$Z$7:$Z$25,ROW()-ROW(AB134)-1),"")&amp;IF(ROW()-ROW(AB134)&gt;COUNTA(Tresorerie!$Z$7:$Z$25)+3,INDEX(Tresorerie!$AA$7:$AA$25,ROW()-ROW(AB134)-COUNTA(Tresorerie!$Z$7:$Z$25)-3),"")))),"")</f>
        <v>0</v>
      </c>
    </row>
    <row r="136" spans="1:28" x14ac:dyDescent="0.25">
      <c r="A136" s="25"/>
      <c r="B136" s="44"/>
      <c r="C136" s="23"/>
      <c r="D136" s="23"/>
      <c r="E136" s="16"/>
      <c r="F136" s="19"/>
      <c r="G136" s="17">
        <f>G135+Tresorerie!$E136-Tresorerie!$F136</f>
        <v>1600000</v>
      </c>
      <c r="H136" s="18">
        <f t="shared" si="2"/>
        <v>0</v>
      </c>
      <c r="I136" s="19"/>
      <c r="J136" s="19"/>
      <c r="K136" s="20"/>
      <c r="Z136" s="1">
        <f>+Fournisseur!A135</f>
        <v>0</v>
      </c>
      <c r="AA136" s="1">
        <f>+'Client'!A135</f>
        <v>0</v>
      </c>
      <c r="AB136" s="21">
        <f>IFERROR(IF(ROW()-ROW(AB135)=1,Z135,IF(ROW()-ROW(AB135)=COUNTA(Tresorerie!$Z$7:$Z$25)+2,"---------------------------",IF(ROW()-ROW(AB135)=COUNTA(Tresorerie!$Z$7:$Z$25)+3,AA135,IF(ROW()-ROW(AB135)&lt;=COUNTA(Tresorerie!$Z$7:$Z$25)+1,INDEX(Tresorerie!$Z$7:$Z$25,ROW()-ROW(AB135)-1),"")&amp;IF(ROW()-ROW(AB135)&gt;COUNTA(Tresorerie!$Z$7:$Z$25)+3,INDEX(Tresorerie!$AA$7:$AA$25,ROW()-ROW(AB135)-COUNTA(Tresorerie!$Z$7:$Z$25)-3),"")))),"")</f>
        <v>0</v>
      </c>
    </row>
    <row r="137" spans="1:28" x14ac:dyDescent="0.25">
      <c r="A137" s="25"/>
      <c r="B137" s="44"/>
      <c r="C137" s="23"/>
      <c r="D137" s="23"/>
      <c r="E137" s="16"/>
      <c r="F137" s="19"/>
      <c r="G137" s="17">
        <f>G136+Tresorerie!$E137-Tresorerie!$F137</f>
        <v>1600000</v>
      </c>
      <c r="H137" s="18">
        <f t="shared" si="2"/>
        <v>0</v>
      </c>
      <c r="I137" s="19"/>
      <c r="J137" s="19"/>
      <c r="K137" s="20"/>
      <c r="Z137" s="1">
        <f>+Fournisseur!A136</f>
        <v>0</v>
      </c>
      <c r="AA137" s="1">
        <f>+'Client'!A136</f>
        <v>0</v>
      </c>
      <c r="AB137" s="21">
        <f>IFERROR(IF(ROW()-ROW(AB136)=1,Z136,IF(ROW()-ROW(AB136)=COUNTA(Tresorerie!$Z$7:$Z$25)+2,"---------------------------",IF(ROW()-ROW(AB136)=COUNTA(Tresorerie!$Z$7:$Z$25)+3,AA136,IF(ROW()-ROW(AB136)&lt;=COUNTA(Tresorerie!$Z$7:$Z$25)+1,INDEX(Tresorerie!$Z$7:$Z$25,ROW()-ROW(AB136)-1),"")&amp;IF(ROW()-ROW(AB136)&gt;COUNTA(Tresorerie!$Z$7:$Z$25)+3,INDEX(Tresorerie!$AA$7:$AA$25,ROW()-ROW(AB136)-COUNTA(Tresorerie!$Z$7:$Z$25)-3),"")))),"")</f>
        <v>0</v>
      </c>
    </row>
    <row r="138" spans="1:28" x14ac:dyDescent="0.25">
      <c r="A138" s="25"/>
      <c r="B138" s="44"/>
      <c r="C138" s="23"/>
      <c r="D138" s="23"/>
      <c r="E138" s="16"/>
      <c r="F138" s="19"/>
      <c r="G138" s="17">
        <f>G137+Tresorerie!$E138-Tresorerie!$F138</f>
        <v>1600000</v>
      </c>
      <c r="H138" s="18">
        <f t="shared" si="2"/>
        <v>0</v>
      </c>
      <c r="I138" s="19"/>
      <c r="J138" s="19"/>
      <c r="K138" s="20"/>
      <c r="Z138" s="1">
        <f>+Fournisseur!A137</f>
        <v>0</v>
      </c>
      <c r="AA138" s="1">
        <f>+'Client'!A137</f>
        <v>0</v>
      </c>
      <c r="AB138" s="21">
        <f>IFERROR(IF(ROW()-ROW(AB137)=1,Z137,IF(ROW()-ROW(AB137)=COUNTA(Tresorerie!$Z$7:$Z$25)+2,"---------------------------",IF(ROW()-ROW(AB137)=COUNTA(Tresorerie!$Z$7:$Z$25)+3,AA137,IF(ROW()-ROW(AB137)&lt;=COUNTA(Tresorerie!$Z$7:$Z$25)+1,INDEX(Tresorerie!$Z$7:$Z$25,ROW()-ROW(AB137)-1),"")&amp;IF(ROW()-ROW(AB137)&gt;COUNTA(Tresorerie!$Z$7:$Z$25)+3,INDEX(Tresorerie!$AA$7:$AA$25,ROW()-ROW(AB137)-COUNTA(Tresorerie!$Z$7:$Z$25)-3),"")))),"")</f>
        <v>0</v>
      </c>
    </row>
    <row r="139" spans="1:28" x14ac:dyDescent="0.25">
      <c r="A139" s="25"/>
      <c r="B139" s="44"/>
      <c r="C139" s="23"/>
      <c r="D139" s="23"/>
      <c r="E139" s="16"/>
      <c r="F139" s="19"/>
      <c r="G139" s="17">
        <f>G138+Tresorerie!$E139-Tresorerie!$F139</f>
        <v>1600000</v>
      </c>
      <c r="H139" s="18">
        <f t="shared" si="2"/>
        <v>0</v>
      </c>
      <c r="I139" s="19"/>
      <c r="J139" s="19"/>
      <c r="K139" s="20"/>
      <c r="Z139" s="1">
        <f>+Fournisseur!A138</f>
        <v>0</v>
      </c>
      <c r="AA139" s="1">
        <f>+'Client'!A138</f>
        <v>0</v>
      </c>
      <c r="AB139" s="21">
        <f>IFERROR(IF(ROW()-ROW(AB138)=1,Z138,IF(ROW()-ROW(AB138)=COUNTA(Tresorerie!$Z$7:$Z$25)+2,"---------------------------",IF(ROW()-ROW(AB138)=COUNTA(Tresorerie!$Z$7:$Z$25)+3,AA138,IF(ROW()-ROW(AB138)&lt;=COUNTA(Tresorerie!$Z$7:$Z$25)+1,INDEX(Tresorerie!$Z$7:$Z$25,ROW()-ROW(AB138)-1),"")&amp;IF(ROW()-ROW(AB138)&gt;COUNTA(Tresorerie!$Z$7:$Z$25)+3,INDEX(Tresorerie!$AA$7:$AA$25,ROW()-ROW(AB138)-COUNTA(Tresorerie!$Z$7:$Z$25)-3),"")))),"")</f>
        <v>0</v>
      </c>
    </row>
    <row r="140" spans="1:28" x14ac:dyDescent="0.25">
      <c r="A140" s="25"/>
      <c r="B140" s="44"/>
      <c r="C140" s="23"/>
      <c r="D140" s="23"/>
      <c r="E140" s="16"/>
      <c r="F140" s="19"/>
      <c r="G140" s="17">
        <f>G139+Tresorerie!$E140-Tresorerie!$F140</f>
        <v>1600000</v>
      </c>
      <c r="H140" s="18">
        <f t="shared" si="2"/>
        <v>0</v>
      </c>
      <c r="I140" s="19"/>
      <c r="J140" s="19"/>
      <c r="K140" s="20"/>
      <c r="Z140" s="1">
        <f>+Fournisseur!A139</f>
        <v>0</v>
      </c>
      <c r="AA140" s="1">
        <f>+'Client'!A139</f>
        <v>0</v>
      </c>
      <c r="AB140" s="21">
        <f>IFERROR(IF(ROW()-ROW(AB139)=1,Z139,IF(ROW()-ROW(AB139)=COUNTA(Tresorerie!$Z$7:$Z$25)+2,"---------------------------",IF(ROW()-ROW(AB139)=COUNTA(Tresorerie!$Z$7:$Z$25)+3,AA139,IF(ROW()-ROW(AB139)&lt;=COUNTA(Tresorerie!$Z$7:$Z$25)+1,INDEX(Tresorerie!$Z$7:$Z$25,ROW()-ROW(AB139)-1),"")&amp;IF(ROW()-ROW(AB139)&gt;COUNTA(Tresorerie!$Z$7:$Z$25)+3,INDEX(Tresorerie!$AA$7:$AA$25,ROW()-ROW(AB139)-COUNTA(Tresorerie!$Z$7:$Z$25)-3),"")))),"")</f>
        <v>0</v>
      </c>
    </row>
    <row r="141" spans="1:28" x14ac:dyDescent="0.25">
      <c r="A141" s="25"/>
      <c r="B141" s="44"/>
      <c r="C141" s="23"/>
      <c r="D141" s="23"/>
      <c r="E141" s="16"/>
      <c r="F141" s="19"/>
      <c r="G141" s="17">
        <f>G140+Tresorerie!$E141-Tresorerie!$F141</f>
        <v>1600000</v>
      </c>
      <c r="H141" s="18">
        <f t="shared" si="2"/>
        <v>0</v>
      </c>
      <c r="I141" s="19"/>
      <c r="J141" s="19"/>
      <c r="K141" s="20"/>
      <c r="Z141" s="1">
        <f>+Fournisseur!A140</f>
        <v>0</v>
      </c>
      <c r="AA141" s="1">
        <f>+'Client'!A140</f>
        <v>0</v>
      </c>
      <c r="AB141" s="21">
        <f>IFERROR(IF(ROW()-ROW(AB140)=1,Z140,IF(ROW()-ROW(AB140)=COUNTA(Tresorerie!$Z$7:$Z$25)+2,"---------------------------",IF(ROW()-ROW(AB140)=COUNTA(Tresorerie!$Z$7:$Z$25)+3,AA140,IF(ROW()-ROW(AB140)&lt;=COUNTA(Tresorerie!$Z$7:$Z$25)+1,INDEX(Tresorerie!$Z$7:$Z$25,ROW()-ROW(AB140)-1),"")&amp;IF(ROW()-ROW(AB140)&gt;COUNTA(Tresorerie!$Z$7:$Z$25)+3,INDEX(Tresorerie!$AA$7:$AA$25,ROW()-ROW(AB140)-COUNTA(Tresorerie!$Z$7:$Z$25)-3),"")))),"")</f>
        <v>0</v>
      </c>
    </row>
    <row r="142" spans="1:28" x14ac:dyDescent="0.25">
      <c r="A142" s="25"/>
      <c r="B142" s="44"/>
      <c r="C142" s="23"/>
      <c r="D142" s="23"/>
      <c r="E142" s="16"/>
      <c r="F142" s="19"/>
      <c r="G142" s="17">
        <f>G141+Tresorerie!$E142-Tresorerie!$F142</f>
        <v>1600000</v>
      </c>
      <c r="H142" s="18">
        <f t="shared" si="2"/>
        <v>0</v>
      </c>
      <c r="I142" s="19"/>
      <c r="J142" s="19"/>
      <c r="K142" s="20"/>
      <c r="Z142" s="1">
        <f>+Fournisseur!A141</f>
        <v>0</v>
      </c>
      <c r="AA142" s="1">
        <f>+'Client'!A141</f>
        <v>0</v>
      </c>
      <c r="AB142" s="21">
        <f>IFERROR(IF(ROW()-ROW(AB141)=1,Z141,IF(ROW()-ROW(AB141)=COUNTA(Tresorerie!$Z$7:$Z$25)+2,"---------------------------",IF(ROW()-ROW(AB141)=COUNTA(Tresorerie!$Z$7:$Z$25)+3,AA141,IF(ROW()-ROW(AB141)&lt;=COUNTA(Tresorerie!$Z$7:$Z$25)+1,INDEX(Tresorerie!$Z$7:$Z$25,ROW()-ROW(AB141)-1),"")&amp;IF(ROW()-ROW(AB141)&gt;COUNTA(Tresorerie!$Z$7:$Z$25)+3,INDEX(Tresorerie!$AA$7:$AA$25,ROW()-ROW(AB141)-COUNTA(Tresorerie!$Z$7:$Z$25)-3),"")))),"")</f>
        <v>0</v>
      </c>
    </row>
    <row r="143" spans="1:28" x14ac:dyDescent="0.25">
      <c r="A143" s="25"/>
      <c r="B143" s="44"/>
      <c r="C143" s="23"/>
      <c r="D143" s="23"/>
      <c r="E143" s="16"/>
      <c r="F143" s="19"/>
      <c r="G143" s="17">
        <f>G142+Tresorerie!$E143-Tresorerie!$F143</f>
        <v>1600000</v>
      </c>
      <c r="H143" s="18">
        <f t="shared" si="2"/>
        <v>0</v>
      </c>
      <c r="I143" s="19"/>
      <c r="J143" s="19"/>
      <c r="K143" s="20"/>
      <c r="Z143" s="1">
        <f>+Fournisseur!A142</f>
        <v>0</v>
      </c>
      <c r="AA143" s="1">
        <f>+'Client'!A142</f>
        <v>0</v>
      </c>
      <c r="AB143" s="21">
        <f>IFERROR(IF(ROW()-ROW(AB142)=1,Z142,IF(ROW()-ROW(AB142)=COUNTA(Tresorerie!$Z$7:$Z$25)+2,"---------------------------",IF(ROW()-ROW(AB142)=COUNTA(Tresorerie!$Z$7:$Z$25)+3,AA142,IF(ROW()-ROW(AB142)&lt;=COUNTA(Tresorerie!$Z$7:$Z$25)+1,INDEX(Tresorerie!$Z$7:$Z$25,ROW()-ROW(AB142)-1),"")&amp;IF(ROW()-ROW(AB142)&gt;COUNTA(Tresorerie!$Z$7:$Z$25)+3,INDEX(Tresorerie!$AA$7:$AA$25,ROW()-ROW(AB142)-COUNTA(Tresorerie!$Z$7:$Z$25)-3),"")))),"")</f>
        <v>0</v>
      </c>
    </row>
    <row r="144" spans="1:28" x14ac:dyDescent="0.25">
      <c r="A144" s="25"/>
      <c r="B144" s="44"/>
      <c r="C144" s="23"/>
      <c r="D144" s="23"/>
      <c r="E144" s="16"/>
      <c r="F144" s="19"/>
      <c r="G144" s="17">
        <f>G143+Tresorerie!$E144-Tresorerie!$F144</f>
        <v>1600000</v>
      </c>
      <c r="H144" s="18">
        <f t="shared" si="2"/>
        <v>0</v>
      </c>
      <c r="I144" s="19"/>
      <c r="J144" s="19"/>
      <c r="K144" s="20"/>
      <c r="Z144" s="1">
        <f>+Fournisseur!A143</f>
        <v>0</v>
      </c>
      <c r="AA144" s="1">
        <f>+'Client'!A143</f>
        <v>0</v>
      </c>
      <c r="AB144" s="21">
        <f>IFERROR(IF(ROW()-ROW(AB143)=1,Z143,IF(ROW()-ROW(AB143)=COUNTA(Tresorerie!$Z$7:$Z$25)+2,"---------------------------",IF(ROW()-ROW(AB143)=COUNTA(Tresorerie!$Z$7:$Z$25)+3,AA143,IF(ROW()-ROW(AB143)&lt;=COUNTA(Tresorerie!$Z$7:$Z$25)+1,INDEX(Tresorerie!$Z$7:$Z$25,ROW()-ROW(AB143)-1),"")&amp;IF(ROW()-ROW(AB143)&gt;COUNTA(Tresorerie!$Z$7:$Z$25)+3,INDEX(Tresorerie!$AA$7:$AA$25,ROW()-ROW(AB143)-COUNTA(Tresorerie!$Z$7:$Z$25)-3),"")))),"")</f>
        <v>0</v>
      </c>
    </row>
    <row r="145" spans="1:28" x14ac:dyDescent="0.25">
      <c r="A145" s="25"/>
      <c r="B145" s="44"/>
      <c r="C145" s="23"/>
      <c r="D145" s="23"/>
      <c r="E145" s="16"/>
      <c r="F145" s="19"/>
      <c r="G145" s="17">
        <f>G144+Tresorerie!$E145-Tresorerie!$F145</f>
        <v>1600000</v>
      </c>
      <c r="H145" s="18">
        <f t="shared" si="2"/>
        <v>0</v>
      </c>
      <c r="I145" s="19"/>
      <c r="J145" s="19"/>
      <c r="K145" s="20"/>
      <c r="Z145" s="1">
        <f>+Fournisseur!A144</f>
        <v>0</v>
      </c>
      <c r="AA145" s="1">
        <f>+'Client'!A144</f>
        <v>0</v>
      </c>
      <c r="AB145" s="21">
        <f>IFERROR(IF(ROW()-ROW(AB144)=1,Z144,IF(ROW()-ROW(AB144)=COUNTA(Tresorerie!$Z$7:$Z$25)+2,"---------------------------",IF(ROW()-ROW(AB144)=COUNTA(Tresorerie!$Z$7:$Z$25)+3,AA144,IF(ROW()-ROW(AB144)&lt;=COUNTA(Tresorerie!$Z$7:$Z$25)+1,INDEX(Tresorerie!$Z$7:$Z$25,ROW()-ROW(AB144)-1),"")&amp;IF(ROW()-ROW(AB144)&gt;COUNTA(Tresorerie!$Z$7:$Z$25)+3,INDEX(Tresorerie!$AA$7:$AA$25,ROW()-ROW(AB144)-COUNTA(Tresorerie!$Z$7:$Z$25)-3),"")))),"")</f>
        <v>0</v>
      </c>
    </row>
    <row r="146" spans="1:28" x14ac:dyDescent="0.25">
      <c r="A146" s="25"/>
      <c r="B146" s="44"/>
      <c r="C146" s="23"/>
      <c r="D146" s="23"/>
      <c r="E146" s="16"/>
      <c r="F146" s="19"/>
      <c r="G146" s="17">
        <f>G145+Tresorerie!$E146-Tresorerie!$F146</f>
        <v>1600000</v>
      </c>
      <c r="H146" s="18">
        <f t="shared" si="2"/>
        <v>0</v>
      </c>
      <c r="I146" s="19"/>
      <c r="J146" s="19"/>
      <c r="K146" s="20"/>
      <c r="Z146" s="1">
        <f>+Fournisseur!A145</f>
        <v>0</v>
      </c>
      <c r="AA146" s="1">
        <f>+'Client'!A145</f>
        <v>0</v>
      </c>
      <c r="AB146" s="21">
        <f>IFERROR(IF(ROW()-ROW(AB145)=1,Z145,IF(ROW()-ROW(AB145)=COUNTA(Tresorerie!$Z$7:$Z$25)+2,"---------------------------",IF(ROW()-ROW(AB145)=COUNTA(Tresorerie!$Z$7:$Z$25)+3,AA145,IF(ROW()-ROW(AB145)&lt;=COUNTA(Tresorerie!$Z$7:$Z$25)+1,INDEX(Tresorerie!$Z$7:$Z$25,ROW()-ROW(AB145)-1),"")&amp;IF(ROW()-ROW(AB145)&gt;COUNTA(Tresorerie!$Z$7:$Z$25)+3,INDEX(Tresorerie!$AA$7:$AA$25,ROW()-ROW(AB145)-COUNTA(Tresorerie!$Z$7:$Z$25)-3),"")))),"")</f>
        <v>0</v>
      </c>
    </row>
    <row r="147" spans="1:28" x14ac:dyDescent="0.25">
      <c r="A147" s="25"/>
      <c r="B147" s="44"/>
      <c r="C147" s="23"/>
      <c r="D147" s="23"/>
      <c r="E147" s="16"/>
      <c r="F147" s="19"/>
      <c r="G147" s="17">
        <f>G146+Tresorerie!$E147-Tresorerie!$F147</f>
        <v>1600000</v>
      </c>
      <c r="H147" s="18">
        <f t="shared" si="2"/>
        <v>0</v>
      </c>
      <c r="I147" s="19"/>
      <c r="J147" s="19"/>
      <c r="K147" s="20"/>
      <c r="Z147" s="1">
        <f>+Fournisseur!A146</f>
        <v>0</v>
      </c>
      <c r="AA147" s="1">
        <f>+'Client'!A146</f>
        <v>0</v>
      </c>
      <c r="AB147" s="21">
        <f>IFERROR(IF(ROW()-ROW(AB146)=1,Z146,IF(ROW()-ROW(AB146)=COUNTA(Tresorerie!$Z$7:$Z$25)+2,"---------------------------",IF(ROW()-ROW(AB146)=COUNTA(Tresorerie!$Z$7:$Z$25)+3,AA146,IF(ROW()-ROW(AB146)&lt;=COUNTA(Tresorerie!$Z$7:$Z$25)+1,INDEX(Tresorerie!$Z$7:$Z$25,ROW()-ROW(AB146)-1),"")&amp;IF(ROW()-ROW(AB146)&gt;COUNTA(Tresorerie!$Z$7:$Z$25)+3,INDEX(Tresorerie!$AA$7:$AA$25,ROW()-ROW(AB146)-COUNTA(Tresorerie!$Z$7:$Z$25)-3),"")))),"")</f>
        <v>0</v>
      </c>
    </row>
    <row r="148" spans="1:28" x14ac:dyDescent="0.25">
      <c r="A148" s="25"/>
      <c r="B148" s="44"/>
      <c r="C148" s="23"/>
      <c r="D148" s="23"/>
      <c r="E148" s="16"/>
      <c r="F148" s="19"/>
      <c r="G148" s="17">
        <f>G147+Tresorerie!$E148-Tresorerie!$F148</f>
        <v>1600000</v>
      </c>
      <c r="H148" s="18">
        <f t="shared" si="2"/>
        <v>0</v>
      </c>
      <c r="I148" s="19"/>
      <c r="J148" s="19"/>
      <c r="K148" s="20"/>
      <c r="Z148" s="1">
        <f>+Fournisseur!A147</f>
        <v>0</v>
      </c>
      <c r="AA148" s="1">
        <f>+'Client'!A147</f>
        <v>0</v>
      </c>
      <c r="AB148" s="21">
        <f>IFERROR(IF(ROW()-ROW(AB147)=1,Z147,IF(ROW()-ROW(AB147)=COUNTA(Tresorerie!$Z$7:$Z$25)+2,"---------------------------",IF(ROW()-ROW(AB147)=COUNTA(Tresorerie!$Z$7:$Z$25)+3,AA147,IF(ROW()-ROW(AB147)&lt;=COUNTA(Tresorerie!$Z$7:$Z$25)+1,INDEX(Tresorerie!$Z$7:$Z$25,ROW()-ROW(AB147)-1),"")&amp;IF(ROW()-ROW(AB147)&gt;COUNTA(Tresorerie!$Z$7:$Z$25)+3,INDEX(Tresorerie!$AA$7:$AA$25,ROW()-ROW(AB147)-COUNTA(Tresorerie!$Z$7:$Z$25)-3),"")))),"")</f>
        <v>0</v>
      </c>
    </row>
    <row r="149" spans="1:28" x14ac:dyDescent="0.25">
      <c r="A149" s="25"/>
      <c r="B149" s="44"/>
      <c r="C149" s="23"/>
      <c r="D149" s="23"/>
      <c r="E149" s="16"/>
      <c r="F149" s="19"/>
      <c r="G149" s="17">
        <f>G148+Tresorerie!$E149-Tresorerie!$F149</f>
        <v>1600000</v>
      </c>
      <c r="H149" s="18">
        <f t="shared" si="2"/>
        <v>0</v>
      </c>
      <c r="I149" s="19"/>
      <c r="J149" s="19"/>
      <c r="K149" s="20"/>
      <c r="Z149" s="1">
        <f>+Fournisseur!A148</f>
        <v>0</v>
      </c>
      <c r="AA149" s="1">
        <f>+'Client'!A148</f>
        <v>0</v>
      </c>
      <c r="AB149" s="21">
        <f>IFERROR(IF(ROW()-ROW(AB148)=1,Z148,IF(ROW()-ROW(AB148)=COUNTA(Tresorerie!$Z$7:$Z$25)+2,"---------------------------",IF(ROW()-ROW(AB148)=COUNTA(Tresorerie!$Z$7:$Z$25)+3,AA148,IF(ROW()-ROW(AB148)&lt;=COUNTA(Tresorerie!$Z$7:$Z$25)+1,INDEX(Tresorerie!$Z$7:$Z$25,ROW()-ROW(AB148)-1),"")&amp;IF(ROW()-ROW(AB148)&gt;COUNTA(Tresorerie!$Z$7:$Z$25)+3,INDEX(Tresorerie!$AA$7:$AA$25,ROW()-ROW(AB148)-COUNTA(Tresorerie!$Z$7:$Z$25)-3),"")))),"")</f>
        <v>0</v>
      </c>
    </row>
    <row r="150" spans="1:28" x14ac:dyDescent="0.25">
      <c r="A150" s="25"/>
      <c r="B150" s="44"/>
      <c r="C150" s="23"/>
      <c r="D150" s="23"/>
      <c r="E150" s="16"/>
      <c r="F150" s="19"/>
      <c r="G150" s="17">
        <f>G149+Tresorerie!$E150-Tresorerie!$F150</f>
        <v>1600000</v>
      </c>
      <c r="H150" s="18">
        <f t="shared" si="2"/>
        <v>0</v>
      </c>
      <c r="I150" s="19"/>
      <c r="J150" s="19"/>
      <c r="K150" s="20"/>
      <c r="Z150" s="1">
        <f>+Fournisseur!A149</f>
        <v>0</v>
      </c>
      <c r="AA150" s="1">
        <f>+'Client'!A149</f>
        <v>0</v>
      </c>
      <c r="AB150" s="21">
        <f>IFERROR(IF(ROW()-ROW(AB149)=1,Z149,IF(ROW()-ROW(AB149)=COUNTA(Tresorerie!$Z$7:$Z$25)+2,"---------------------------",IF(ROW()-ROW(AB149)=COUNTA(Tresorerie!$Z$7:$Z$25)+3,AA149,IF(ROW()-ROW(AB149)&lt;=COUNTA(Tresorerie!$Z$7:$Z$25)+1,INDEX(Tresorerie!$Z$7:$Z$25,ROW()-ROW(AB149)-1),"")&amp;IF(ROW()-ROW(AB149)&gt;COUNTA(Tresorerie!$Z$7:$Z$25)+3,INDEX(Tresorerie!$AA$7:$AA$25,ROW()-ROW(AB149)-COUNTA(Tresorerie!$Z$7:$Z$25)-3),"")))),"")</f>
        <v>0</v>
      </c>
    </row>
    <row r="151" spans="1:28" x14ac:dyDescent="0.25">
      <c r="A151" s="25"/>
      <c r="B151" s="44"/>
      <c r="C151" s="23"/>
      <c r="D151" s="23"/>
      <c r="E151" s="16"/>
      <c r="F151" s="19"/>
      <c r="G151" s="17">
        <f>G150+Tresorerie!$E151-Tresorerie!$F151</f>
        <v>1600000</v>
      </c>
      <c r="H151" s="18">
        <f t="shared" si="2"/>
        <v>0</v>
      </c>
      <c r="I151" s="19"/>
      <c r="J151" s="19"/>
      <c r="K151" s="20"/>
      <c r="Z151" s="1">
        <f>+Fournisseur!A150</f>
        <v>0</v>
      </c>
      <c r="AA151" s="1">
        <f>+'Client'!A150</f>
        <v>0</v>
      </c>
      <c r="AB151" s="21">
        <f>IFERROR(IF(ROW()-ROW(AB150)=1,Z150,IF(ROW()-ROW(AB150)=COUNTA(Tresorerie!$Z$7:$Z$25)+2,"---------------------------",IF(ROW()-ROW(AB150)=COUNTA(Tresorerie!$Z$7:$Z$25)+3,AA150,IF(ROW()-ROW(AB150)&lt;=COUNTA(Tresorerie!$Z$7:$Z$25)+1,INDEX(Tresorerie!$Z$7:$Z$25,ROW()-ROW(AB150)-1),"")&amp;IF(ROW()-ROW(AB150)&gt;COUNTA(Tresorerie!$Z$7:$Z$25)+3,INDEX(Tresorerie!$AA$7:$AA$25,ROW()-ROW(AB150)-COUNTA(Tresorerie!$Z$7:$Z$25)-3),"")))),"")</f>
        <v>0</v>
      </c>
    </row>
    <row r="152" spans="1:28" x14ac:dyDescent="0.25">
      <c r="A152" s="25"/>
      <c r="B152" s="44"/>
      <c r="C152" s="23"/>
      <c r="D152" s="23"/>
      <c r="E152" s="16"/>
      <c r="F152" s="19"/>
      <c r="G152" s="17">
        <f>G151+Tresorerie!$E152-Tresorerie!$F152</f>
        <v>1600000</v>
      </c>
      <c r="H152" s="18">
        <f t="shared" ref="H152:H215" si="3">IF($A152&lt;&gt;0,MONTH($A152),0)</f>
        <v>0</v>
      </c>
      <c r="I152" s="19"/>
      <c r="J152" s="19"/>
      <c r="K152" s="20"/>
      <c r="Z152" s="1">
        <f>+Fournisseur!A151</f>
        <v>0</v>
      </c>
      <c r="AA152" s="1">
        <f>+'Client'!A151</f>
        <v>0</v>
      </c>
      <c r="AB152" s="21">
        <f>IFERROR(IF(ROW()-ROW(AB151)=1,Z151,IF(ROW()-ROW(AB151)=COUNTA(Tresorerie!$Z$7:$Z$25)+2,"---------------------------",IF(ROW()-ROW(AB151)=COUNTA(Tresorerie!$Z$7:$Z$25)+3,AA151,IF(ROW()-ROW(AB151)&lt;=COUNTA(Tresorerie!$Z$7:$Z$25)+1,INDEX(Tresorerie!$Z$7:$Z$25,ROW()-ROW(AB151)-1),"")&amp;IF(ROW()-ROW(AB151)&gt;COUNTA(Tresorerie!$Z$7:$Z$25)+3,INDEX(Tresorerie!$AA$7:$AA$25,ROW()-ROW(AB151)-COUNTA(Tresorerie!$Z$7:$Z$25)-3),"")))),"")</f>
        <v>0</v>
      </c>
    </row>
    <row r="153" spans="1:28" x14ac:dyDescent="0.25">
      <c r="A153" s="25"/>
      <c r="B153" s="44"/>
      <c r="C153" s="23"/>
      <c r="D153" s="23"/>
      <c r="E153" s="16"/>
      <c r="F153" s="19"/>
      <c r="G153" s="17">
        <f>G152+Tresorerie!$E153-Tresorerie!$F153</f>
        <v>1600000</v>
      </c>
      <c r="H153" s="18">
        <f t="shared" si="3"/>
        <v>0</v>
      </c>
      <c r="I153" s="19"/>
      <c r="J153" s="19"/>
      <c r="K153" s="20"/>
      <c r="Z153" s="1">
        <f>+Fournisseur!A152</f>
        <v>0</v>
      </c>
      <c r="AA153" s="1">
        <f>+'Client'!A152</f>
        <v>0</v>
      </c>
      <c r="AB153" s="21">
        <f>IFERROR(IF(ROW()-ROW(AB152)=1,Z152,IF(ROW()-ROW(AB152)=COUNTA(Tresorerie!$Z$7:$Z$25)+2,"---------------------------",IF(ROW()-ROW(AB152)=COUNTA(Tresorerie!$Z$7:$Z$25)+3,AA152,IF(ROW()-ROW(AB152)&lt;=COUNTA(Tresorerie!$Z$7:$Z$25)+1,INDEX(Tresorerie!$Z$7:$Z$25,ROW()-ROW(AB152)-1),"")&amp;IF(ROW()-ROW(AB152)&gt;COUNTA(Tresorerie!$Z$7:$Z$25)+3,INDEX(Tresorerie!$AA$7:$AA$25,ROW()-ROW(AB152)-COUNTA(Tresorerie!$Z$7:$Z$25)-3),"")))),"")</f>
        <v>0</v>
      </c>
    </row>
    <row r="154" spans="1:28" x14ac:dyDescent="0.25">
      <c r="A154" s="25"/>
      <c r="B154" s="44"/>
      <c r="C154" s="23"/>
      <c r="D154" s="23"/>
      <c r="E154" s="16"/>
      <c r="F154" s="19"/>
      <c r="G154" s="17">
        <f>G153+Tresorerie!$E154-Tresorerie!$F154</f>
        <v>1600000</v>
      </c>
      <c r="H154" s="18">
        <f t="shared" si="3"/>
        <v>0</v>
      </c>
      <c r="I154" s="19"/>
      <c r="J154" s="19"/>
      <c r="K154" s="20"/>
      <c r="Z154" s="1">
        <f>+Fournisseur!A153</f>
        <v>0</v>
      </c>
      <c r="AA154" s="1">
        <f>+'Client'!A153</f>
        <v>0</v>
      </c>
      <c r="AB154" s="21">
        <f>IFERROR(IF(ROW()-ROW(AB153)=1,Z153,IF(ROW()-ROW(AB153)=COUNTA(Tresorerie!$Z$7:$Z$25)+2,"---------------------------",IF(ROW()-ROW(AB153)=COUNTA(Tresorerie!$Z$7:$Z$25)+3,AA153,IF(ROW()-ROW(AB153)&lt;=COUNTA(Tresorerie!$Z$7:$Z$25)+1,INDEX(Tresorerie!$Z$7:$Z$25,ROW()-ROW(AB153)-1),"")&amp;IF(ROW()-ROW(AB153)&gt;COUNTA(Tresorerie!$Z$7:$Z$25)+3,INDEX(Tresorerie!$AA$7:$AA$25,ROW()-ROW(AB153)-COUNTA(Tresorerie!$Z$7:$Z$25)-3),"")))),"")</f>
        <v>0</v>
      </c>
    </row>
    <row r="155" spans="1:28" x14ac:dyDescent="0.25">
      <c r="A155" s="25"/>
      <c r="B155" s="44"/>
      <c r="C155" s="23"/>
      <c r="D155" s="23"/>
      <c r="E155" s="16"/>
      <c r="F155" s="19"/>
      <c r="G155" s="17">
        <f>G154+Tresorerie!$E155-Tresorerie!$F155</f>
        <v>1600000</v>
      </c>
      <c r="H155" s="18">
        <f t="shared" si="3"/>
        <v>0</v>
      </c>
      <c r="I155" s="19"/>
      <c r="J155" s="19"/>
      <c r="K155" s="20"/>
      <c r="Z155" s="1">
        <f>+Fournisseur!A154</f>
        <v>0</v>
      </c>
      <c r="AA155" s="1">
        <f>+'Client'!A154</f>
        <v>0</v>
      </c>
      <c r="AB155" s="21">
        <f>IFERROR(IF(ROW()-ROW(AB154)=1,Z154,IF(ROW()-ROW(AB154)=COUNTA(Tresorerie!$Z$7:$Z$25)+2,"---------------------------",IF(ROW()-ROW(AB154)=COUNTA(Tresorerie!$Z$7:$Z$25)+3,AA154,IF(ROW()-ROW(AB154)&lt;=COUNTA(Tresorerie!$Z$7:$Z$25)+1,INDEX(Tresorerie!$Z$7:$Z$25,ROW()-ROW(AB154)-1),"")&amp;IF(ROW()-ROW(AB154)&gt;COUNTA(Tresorerie!$Z$7:$Z$25)+3,INDEX(Tresorerie!$AA$7:$AA$25,ROW()-ROW(AB154)-COUNTA(Tresorerie!$Z$7:$Z$25)-3),"")))),"")</f>
        <v>0</v>
      </c>
    </row>
    <row r="156" spans="1:28" x14ac:dyDescent="0.25">
      <c r="A156" s="25"/>
      <c r="B156" s="44"/>
      <c r="C156" s="23"/>
      <c r="D156" s="23"/>
      <c r="E156" s="16"/>
      <c r="F156" s="19"/>
      <c r="G156" s="17">
        <f>G155+Tresorerie!$E156-Tresorerie!$F156</f>
        <v>1600000</v>
      </c>
      <c r="H156" s="18">
        <f t="shared" si="3"/>
        <v>0</v>
      </c>
      <c r="I156" s="19"/>
      <c r="J156" s="19"/>
      <c r="K156" s="20"/>
      <c r="Z156" s="1">
        <f>+Fournisseur!A155</f>
        <v>0</v>
      </c>
      <c r="AA156" s="1">
        <f>+'Client'!A155</f>
        <v>0</v>
      </c>
      <c r="AB156" s="21">
        <f>IFERROR(IF(ROW()-ROW(AB155)=1,Z155,IF(ROW()-ROW(AB155)=COUNTA(Tresorerie!$Z$7:$Z$25)+2,"---------------------------",IF(ROW()-ROW(AB155)=COUNTA(Tresorerie!$Z$7:$Z$25)+3,AA155,IF(ROW()-ROW(AB155)&lt;=COUNTA(Tresorerie!$Z$7:$Z$25)+1,INDEX(Tresorerie!$Z$7:$Z$25,ROW()-ROW(AB155)-1),"")&amp;IF(ROW()-ROW(AB155)&gt;COUNTA(Tresorerie!$Z$7:$Z$25)+3,INDEX(Tresorerie!$AA$7:$AA$25,ROW()-ROW(AB155)-COUNTA(Tresorerie!$Z$7:$Z$25)-3),"")))),"")</f>
        <v>0</v>
      </c>
    </row>
    <row r="157" spans="1:28" x14ac:dyDescent="0.25">
      <c r="A157" s="25"/>
      <c r="B157" s="44"/>
      <c r="C157" s="23"/>
      <c r="D157" s="23"/>
      <c r="E157" s="16"/>
      <c r="F157" s="19"/>
      <c r="G157" s="17">
        <f>G156+Tresorerie!$E157-Tresorerie!$F157</f>
        <v>1600000</v>
      </c>
      <c r="H157" s="18">
        <f t="shared" si="3"/>
        <v>0</v>
      </c>
      <c r="I157" s="19"/>
      <c r="J157" s="19"/>
      <c r="K157" s="20"/>
      <c r="Z157" s="1">
        <f>+Fournisseur!A156</f>
        <v>0</v>
      </c>
      <c r="AA157" s="1">
        <f>+'Client'!A156</f>
        <v>0</v>
      </c>
      <c r="AB157" s="21">
        <f>IFERROR(IF(ROW()-ROW(AB156)=1,Z156,IF(ROW()-ROW(AB156)=COUNTA(Tresorerie!$Z$7:$Z$25)+2,"---------------------------",IF(ROW()-ROW(AB156)=COUNTA(Tresorerie!$Z$7:$Z$25)+3,AA156,IF(ROW()-ROW(AB156)&lt;=COUNTA(Tresorerie!$Z$7:$Z$25)+1,INDEX(Tresorerie!$Z$7:$Z$25,ROW()-ROW(AB156)-1),"")&amp;IF(ROW()-ROW(AB156)&gt;COUNTA(Tresorerie!$Z$7:$Z$25)+3,INDEX(Tresorerie!$AA$7:$AA$25,ROW()-ROW(AB156)-COUNTA(Tresorerie!$Z$7:$Z$25)-3),"")))),"")</f>
        <v>0</v>
      </c>
    </row>
    <row r="158" spans="1:28" x14ac:dyDescent="0.25">
      <c r="A158" s="25"/>
      <c r="B158" s="44"/>
      <c r="C158" s="23"/>
      <c r="D158" s="23"/>
      <c r="E158" s="16"/>
      <c r="F158" s="19"/>
      <c r="G158" s="17">
        <f>G157+Tresorerie!$E158-Tresorerie!$F158</f>
        <v>1600000</v>
      </c>
      <c r="H158" s="18">
        <f t="shared" si="3"/>
        <v>0</v>
      </c>
      <c r="I158" s="19"/>
      <c r="J158" s="19"/>
      <c r="K158" s="20"/>
      <c r="Z158" s="1">
        <f>+Fournisseur!A157</f>
        <v>0</v>
      </c>
      <c r="AA158" s="1">
        <f>+'Client'!A157</f>
        <v>0</v>
      </c>
      <c r="AB158" s="21">
        <f>IFERROR(IF(ROW()-ROW(AB157)=1,Z157,IF(ROW()-ROW(AB157)=COUNTA(Tresorerie!$Z$7:$Z$25)+2,"---------------------------",IF(ROW()-ROW(AB157)=COUNTA(Tresorerie!$Z$7:$Z$25)+3,AA157,IF(ROW()-ROW(AB157)&lt;=COUNTA(Tresorerie!$Z$7:$Z$25)+1,INDEX(Tresorerie!$Z$7:$Z$25,ROW()-ROW(AB157)-1),"")&amp;IF(ROW()-ROW(AB157)&gt;COUNTA(Tresorerie!$Z$7:$Z$25)+3,INDEX(Tresorerie!$AA$7:$AA$25,ROW()-ROW(AB157)-COUNTA(Tresorerie!$Z$7:$Z$25)-3),"")))),"")</f>
        <v>0</v>
      </c>
    </row>
    <row r="159" spans="1:28" x14ac:dyDescent="0.25">
      <c r="A159" s="25"/>
      <c r="B159" s="44"/>
      <c r="C159" s="23"/>
      <c r="D159" s="23"/>
      <c r="E159" s="16"/>
      <c r="F159" s="19"/>
      <c r="G159" s="17">
        <f>G158+Tresorerie!$E159-Tresorerie!$F159</f>
        <v>1600000</v>
      </c>
      <c r="H159" s="18">
        <f t="shared" si="3"/>
        <v>0</v>
      </c>
      <c r="I159" s="19"/>
      <c r="J159" s="19"/>
      <c r="K159" s="20"/>
      <c r="Z159" s="1">
        <f>+Fournisseur!A158</f>
        <v>0</v>
      </c>
      <c r="AA159" s="1">
        <f>+'Client'!A158</f>
        <v>0</v>
      </c>
      <c r="AB159" s="21">
        <f>IFERROR(IF(ROW()-ROW(AB158)=1,Z158,IF(ROW()-ROW(AB158)=COUNTA(Tresorerie!$Z$7:$Z$25)+2,"---------------------------",IF(ROW()-ROW(AB158)=COUNTA(Tresorerie!$Z$7:$Z$25)+3,AA158,IF(ROW()-ROW(AB158)&lt;=COUNTA(Tresorerie!$Z$7:$Z$25)+1,INDEX(Tresorerie!$Z$7:$Z$25,ROW()-ROW(AB158)-1),"")&amp;IF(ROW()-ROW(AB158)&gt;COUNTA(Tresorerie!$Z$7:$Z$25)+3,INDEX(Tresorerie!$AA$7:$AA$25,ROW()-ROW(AB158)-COUNTA(Tresorerie!$Z$7:$Z$25)-3),"")))),"")</f>
        <v>0</v>
      </c>
    </row>
    <row r="160" spans="1:28" x14ac:dyDescent="0.25">
      <c r="A160" s="25"/>
      <c r="B160" s="44"/>
      <c r="C160" s="23"/>
      <c r="D160" s="23"/>
      <c r="E160" s="16"/>
      <c r="F160" s="19"/>
      <c r="G160" s="17">
        <f>G159+Tresorerie!$E160-Tresorerie!$F160</f>
        <v>1600000</v>
      </c>
      <c r="H160" s="18">
        <f t="shared" si="3"/>
        <v>0</v>
      </c>
      <c r="I160" s="19"/>
      <c r="J160" s="19"/>
      <c r="K160" s="20"/>
      <c r="Z160" s="1">
        <f>+Fournisseur!A159</f>
        <v>0</v>
      </c>
      <c r="AA160" s="1">
        <f>+'Client'!A159</f>
        <v>0</v>
      </c>
      <c r="AB160" s="21">
        <f>IFERROR(IF(ROW()-ROW(AB159)=1,Z159,IF(ROW()-ROW(AB159)=COUNTA(Tresorerie!$Z$7:$Z$25)+2,"---------------------------",IF(ROW()-ROW(AB159)=COUNTA(Tresorerie!$Z$7:$Z$25)+3,AA159,IF(ROW()-ROW(AB159)&lt;=COUNTA(Tresorerie!$Z$7:$Z$25)+1,INDEX(Tresorerie!$Z$7:$Z$25,ROW()-ROW(AB159)-1),"")&amp;IF(ROW()-ROW(AB159)&gt;COUNTA(Tresorerie!$Z$7:$Z$25)+3,INDEX(Tresorerie!$AA$7:$AA$25,ROW()-ROW(AB159)-COUNTA(Tresorerie!$Z$7:$Z$25)-3),"")))),"")</f>
        <v>0</v>
      </c>
    </row>
    <row r="161" spans="1:28" x14ac:dyDescent="0.25">
      <c r="A161" s="25"/>
      <c r="B161" s="44"/>
      <c r="C161" s="23"/>
      <c r="D161" s="23"/>
      <c r="E161" s="16"/>
      <c r="F161" s="19"/>
      <c r="G161" s="17">
        <f>G160+Tresorerie!$E161-Tresorerie!$F161</f>
        <v>1600000</v>
      </c>
      <c r="H161" s="18">
        <f t="shared" si="3"/>
        <v>0</v>
      </c>
      <c r="I161" s="19"/>
      <c r="J161" s="19"/>
      <c r="K161" s="20"/>
      <c r="Z161" s="1">
        <f>+Fournisseur!A160</f>
        <v>0</v>
      </c>
      <c r="AA161" s="1">
        <f>+'Client'!A160</f>
        <v>0</v>
      </c>
      <c r="AB161" s="21">
        <f>IFERROR(IF(ROW()-ROW(AB160)=1,Z160,IF(ROW()-ROW(AB160)=COUNTA(Tresorerie!$Z$7:$Z$25)+2,"---------------------------",IF(ROW()-ROW(AB160)=COUNTA(Tresorerie!$Z$7:$Z$25)+3,AA160,IF(ROW()-ROW(AB160)&lt;=COUNTA(Tresorerie!$Z$7:$Z$25)+1,INDEX(Tresorerie!$Z$7:$Z$25,ROW()-ROW(AB160)-1),"")&amp;IF(ROW()-ROW(AB160)&gt;COUNTA(Tresorerie!$Z$7:$Z$25)+3,INDEX(Tresorerie!$AA$7:$AA$25,ROW()-ROW(AB160)-COUNTA(Tresorerie!$Z$7:$Z$25)-3),"")))),"")</f>
        <v>0</v>
      </c>
    </row>
    <row r="162" spans="1:28" x14ac:dyDescent="0.25">
      <c r="A162" s="25"/>
      <c r="B162" s="44"/>
      <c r="C162" s="23"/>
      <c r="D162" s="23"/>
      <c r="E162" s="16"/>
      <c r="F162" s="19"/>
      <c r="G162" s="17">
        <f>G161+Tresorerie!$E162-Tresorerie!$F162</f>
        <v>1600000</v>
      </c>
      <c r="H162" s="18">
        <f t="shared" si="3"/>
        <v>0</v>
      </c>
      <c r="I162" s="19"/>
      <c r="J162" s="19"/>
      <c r="K162" s="20"/>
      <c r="Z162" s="1">
        <f>+Fournisseur!A161</f>
        <v>0</v>
      </c>
      <c r="AA162" s="1">
        <f>+'Client'!A161</f>
        <v>0</v>
      </c>
      <c r="AB162" s="21">
        <f>IFERROR(IF(ROW()-ROW(AB161)=1,Z161,IF(ROW()-ROW(AB161)=COUNTA(Tresorerie!$Z$7:$Z$25)+2,"---------------------------",IF(ROW()-ROW(AB161)=COUNTA(Tresorerie!$Z$7:$Z$25)+3,AA161,IF(ROW()-ROW(AB161)&lt;=COUNTA(Tresorerie!$Z$7:$Z$25)+1,INDEX(Tresorerie!$Z$7:$Z$25,ROW()-ROW(AB161)-1),"")&amp;IF(ROW()-ROW(AB161)&gt;COUNTA(Tresorerie!$Z$7:$Z$25)+3,INDEX(Tresorerie!$AA$7:$AA$25,ROW()-ROW(AB161)-COUNTA(Tresorerie!$Z$7:$Z$25)-3),"")))),"")</f>
        <v>0</v>
      </c>
    </row>
    <row r="163" spans="1:28" x14ac:dyDescent="0.25">
      <c r="A163" s="25"/>
      <c r="B163" s="44"/>
      <c r="C163" s="23"/>
      <c r="D163" s="23"/>
      <c r="E163" s="16"/>
      <c r="F163" s="19"/>
      <c r="G163" s="17">
        <f>G162+Tresorerie!$E163-Tresorerie!$F163</f>
        <v>1600000</v>
      </c>
      <c r="H163" s="18">
        <f t="shared" si="3"/>
        <v>0</v>
      </c>
      <c r="I163" s="19"/>
      <c r="J163" s="19"/>
      <c r="K163" s="20"/>
      <c r="Z163" s="1">
        <f>+Fournisseur!A162</f>
        <v>0</v>
      </c>
      <c r="AA163" s="1">
        <f>+'Client'!A162</f>
        <v>0</v>
      </c>
      <c r="AB163" s="21">
        <f>IFERROR(IF(ROW()-ROW(AB162)=1,Z162,IF(ROW()-ROW(AB162)=COUNTA(Tresorerie!$Z$7:$Z$25)+2,"---------------------------",IF(ROW()-ROW(AB162)=COUNTA(Tresorerie!$Z$7:$Z$25)+3,AA162,IF(ROW()-ROW(AB162)&lt;=COUNTA(Tresorerie!$Z$7:$Z$25)+1,INDEX(Tresorerie!$Z$7:$Z$25,ROW()-ROW(AB162)-1),"")&amp;IF(ROW()-ROW(AB162)&gt;COUNTA(Tresorerie!$Z$7:$Z$25)+3,INDEX(Tresorerie!$AA$7:$AA$25,ROW()-ROW(AB162)-COUNTA(Tresorerie!$Z$7:$Z$25)-3),"")))),"")</f>
        <v>0</v>
      </c>
    </row>
    <row r="164" spans="1:28" x14ac:dyDescent="0.25">
      <c r="A164" s="25"/>
      <c r="B164" s="44"/>
      <c r="C164" s="23"/>
      <c r="D164" s="23"/>
      <c r="E164" s="16"/>
      <c r="F164" s="19"/>
      <c r="G164" s="17">
        <f>G163+Tresorerie!$E164-Tresorerie!$F164</f>
        <v>1600000</v>
      </c>
      <c r="H164" s="18">
        <f t="shared" si="3"/>
        <v>0</v>
      </c>
      <c r="I164" s="19"/>
      <c r="J164" s="19"/>
      <c r="K164" s="20"/>
      <c r="Z164" s="1">
        <f>+Fournisseur!A163</f>
        <v>0</v>
      </c>
      <c r="AA164" s="1">
        <f>+'Client'!A163</f>
        <v>0</v>
      </c>
      <c r="AB164" s="21">
        <f>IFERROR(IF(ROW()-ROW(AB163)=1,Z163,IF(ROW()-ROW(AB163)=COUNTA(Tresorerie!$Z$7:$Z$25)+2,"---------------------------",IF(ROW()-ROW(AB163)=COUNTA(Tresorerie!$Z$7:$Z$25)+3,AA163,IF(ROW()-ROW(AB163)&lt;=COUNTA(Tresorerie!$Z$7:$Z$25)+1,INDEX(Tresorerie!$Z$7:$Z$25,ROW()-ROW(AB163)-1),"")&amp;IF(ROW()-ROW(AB163)&gt;COUNTA(Tresorerie!$Z$7:$Z$25)+3,INDEX(Tresorerie!$AA$7:$AA$25,ROW()-ROW(AB163)-COUNTA(Tresorerie!$Z$7:$Z$25)-3),"")))),"")</f>
        <v>0</v>
      </c>
    </row>
    <row r="165" spans="1:28" x14ac:dyDescent="0.25">
      <c r="A165" s="25"/>
      <c r="B165" s="44"/>
      <c r="C165" s="23"/>
      <c r="D165" s="23"/>
      <c r="E165" s="16"/>
      <c r="F165" s="19"/>
      <c r="G165" s="17">
        <f>G164+Tresorerie!$E165-Tresorerie!$F165</f>
        <v>1600000</v>
      </c>
      <c r="H165" s="18">
        <f t="shared" si="3"/>
        <v>0</v>
      </c>
      <c r="I165" s="19"/>
      <c r="J165" s="19"/>
      <c r="K165" s="20"/>
    </row>
    <row r="166" spans="1:28" x14ac:dyDescent="0.25">
      <c r="A166" s="25"/>
      <c r="B166" s="44"/>
      <c r="C166" s="23"/>
      <c r="D166" s="23"/>
      <c r="E166" s="16"/>
      <c r="F166" s="19"/>
      <c r="G166" s="17">
        <f>G165+Tresorerie!$E166-Tresorerie!$F166</f>
        <v>1600000</v>
      </c>
      <c r="H166" s="18">
        <f t="shared" si="3"/>
        <v>0</v>
      </c>
      <c r="I166" s="19"/>
      <c r="J166" s="19"/>
      <c r="K166" s="20"/>
    </row>
    <row r="167" spans="1:28" x14ac:dyDescent="0.25">
      <c r="A167" s="25"/>
      <c r="B167" s="44"/>
      <c r="C167" s="23"/>
      <c r="D167" s="23"/>
      <c r="E167" s="16"/>
      <c r="F167" s="19"/>
      <c r="G167" s="17">
        <f>G166+Tresorerie!$E167-Tresorerie!$F167</f>
        <v>1600000</v>
      </c>
      <c r="H167" s="18">
        <f t="shared" si="3"/>
        <v>0</v>
      </c>
      <c r="I167" s="19"/>
      <c r="J167" s="19"/>
      <c r="K167" s="20"/>
    </row>
    <row r="168" spans="1:28" x14ac:dyDescent="0.25">
      <c r="A168" s="25"/>
      <c r="B168" s="44"/>
      <c r="C168" s="23"/>
      <c r="D168" s="23"/>
      <c r="E168" s="16"/>
      <c r="F168" s="19"/>
      <c r="G168" s="17">
        <f>G167+Tresorerie!$E168-Tresorerie!$F168</f>
        <v>1600000</v>
      </c>
      <c r="H168" s="18">
        <f t="shared" si="3"/>
        <v>0</v>
      </c>
      <c r="I168" s="19"/>
      <c r="J168" s="19"/>
      <c r="K168" s="20"/>
    </row>
    <row r="169" spans="1:28" x14ac:dyDescent="0.25">
      <c r="A169" s="25"/>
      <c r="B169" s="44"/>
      <c r="C169" s="23"/>
      <c r="D169" s="23"/>
      <c r="E169" s="16"/>
      <c r="F169" s="19"/>
      <c r="G169" s="17">
        <f>G168+Tresorerie!$E169-Tresorerie!$F169</f>
        <v>1600000</v>
      </c>
      <c r="H169" s="18">
        <f t="shared" si="3"/>
        <v>0</v>
      </c>
      <c r="I169" s="19"/>
      <c r="J169" s="19"/>
      <c r="K169" s="20"/>
    </row>
    <row r="170" spans="1:28" x14ac:dyDescent="0.25">
      <c r="A170" s="25"/>
      <c r="B170" s="44"/>
      <c r="C170" s="23"/>
      <c r="D170" s="23"/>
      <c r="E170" s="16"/>
      <c r="F170" s="19"/>
      <c r="G170" s="17">
        <f>G169+Tresorerie!$E170-Tresorerie!$F170</f>
        <v>1600000</v>
      </c>
      <c r="H170" s="18">
        <f t="shared" si="3"/>
        <v>0</v>
      </c>
      <c r="I170" s="19"/>
      <c r="J170" s="19"/>
      <c r="K170" s="20"/>
    </row>
    <row r="171" spans="1:28" x14ac:dyDescent="0.25">
      <c r="A171" s="25"/>
      <c r="B171" s="44"/>
      <c r="C171" s="23"/>
      <c r="D171" s="23"/>
      <c r="E171" s="16"/>
      <c r="F171" s="19"/>
      <c r="G171" s="17">
        <f>G170+Tresorerie!$E171-Tresorerie!$F171</f>
        <v>1600000</v>
      </c>
      <c r="H171" s="18">
        <f t="shared" si="3"/>
        <v>0</v>
      </c>
      <c r="I171" s="19"/>
      <c r="J171" s="19"/>
      <c r="K171" s="20"/>
    </row>
    <row r="172" spans="1:28" x14ac:dyDescent="0.25">
      <c r="A172" s="25"/>
      <c r="B172" s="44"/>
      <c r="C172" s="23"/>
      <c r="D172" s="23"/>
      <c r="E172" s="16"/>
      <c r="F172" s="19"/>
      <c r="G172" s="17">
        <f>G171+Tresorerie!$E172-Tresorerie!$F172</f>
        <v>1600000</v>
      </c>
      <c r="H172" s="18">
        <f t="shared" si="3"/>
        <v>0</v>
      </c>
      <c r="I172" s="19"/>
      <c r="J172" s="19"/>
      <c r="K172" s="20"/>
    </row>
    <row r="173" spans="1:28" x14ac:dyDescent="0.25">
      <c r="A173" s="25"/>
      <c r="B173" s="44"/>
      <c r="C173" s="23"/>
      <c r="D173" s="23"/>
      <c r="E173" s="16"/>
      <c r="F173" s="19"/>
      <c r="G173" s="17">
        <f>G172+Tresorerie!$E173-Tresorerie!$F173</f>
        <v>1600000</v>
      </c>
      <c r="H173" s="18">
        <f t="shared" si="3"/>
        <v>0</v>
      </c>
      <c r="I173" s="19"/>
      <c r="J173" s="19"/>
      <c r="K173" s="20"/>
    </row>
    <row r="174" spans="1:28" x14ac:dyDescent="0.25">
      <c r="A174" s="25"/>
      <c r="B174" s="44"/>
      <c r="C174" s="23"/>
      <c r="D174" s="23"/>
      <c r="E174" s="16"/>
      <c r="F174" s="19"/>
      <c r="G174" s="17">
        <f>G173+Tresorerie!$E174-Tresorerie!$F174</f>
        <v>1600000</v>
      </c>
      <c r="H174" s="18">
        <f t="shared" si="3"/>
        <v>0</v>
      </c>
      <c r="I174" s="19"/>
      <c r="J174" s="19"/>
      <c r="K174" s="20"/>
    </row>
    <row r="175" spans="1:28" x14ac:dyDescent="0.25">
      <c r="A175" s="25"/>
      <c r="B175" s="44"/>
      <c r="C175" s="23"/>
      <c r="D175" s="23"/>
      <c r="E175" s="16"/>
      <c r="F175" s="19"/>
      <c r="G175" s="17">
        <f>G174+Tresorerie!$E175-Tresorerie!$F175</f>
        <v>1600000</v>
      </c>
      <c r="H175" s="18">
        <f t="shared" si="3"/>
        <v>0</v>
      </c>
      <c r="I175" s="19"/>
      <c r="J175" s="19"/>
      <c r="K175" s="20"/>
    </row>
    <row r="176" spans="1:28" x14ac:dyDescent="0.25">
      <c r="A176" s="25"/>
      <c r="B176" s="44"/>
      <c r="C176" s="23"/>
      <c r="D176" s="23"/>
      <c r="E176" s="16"/>
      <c r="F176" s="19"/>
      <c r="G176" s="17">
        <f>G175+Tresorerie!$E176-Tresorerie!$F176</f>
        <v>1600000</v>
      </c>
      <c r="H176" s="18">
        <f t="shared" si="3"/>
        <v>0</v>
      </c>
      <c r="I176" s="19"/>
      <c r="J176" s="19"/>
      <c r="K176" s="20"/>
    </row>
    <row r="177" spans="1:11" x14ac:dyDescent="0.25">
      <c r="A177" s="25"/>
      <c r="B177" s="44"/>
      <c r="C177" s="23"/>
      <c r="D177" s="23"/>
      <c r="E177" s="16"/>
      <c r="F177" s="19"/>
      <c r="G177" s="17">
        <f>G176+Tresorerie!$E177-Tresorerie!$F177</f>
        <v>1600000</v>
      </c>
      <c r="H177" s="18">
        <f t="shared" si="3"/>
        <v>0</v>
      </c>
      <c r="I177" s="19"/>
      <c r="J177" s="19"/>
      <c r="K177" s="20"/>
    </row>
    <row r="178" spans="1:11" x14ac:dyDescent="0.25">
      <c r="A178" s="25"/>
      <c r="B178" s="44"/>
      <c r="C178" s="23"/>
      <c r="D178" s="23"/>
      <c r="E178" s="16"/>
      <c r="F178" s="19"/>
      <c r="G178" s="17">
        <f>G177+Tresorerie!$E178-Tresorerie!$F178</f>
        <v>1600000</v>
      </c>
      <c r="H178" s="18">
        <f t="shared" si="3"/>
        <v>0</v>
      </c>
      <c r="I178" s="19"/>
      <c r="J178" s="19"/>
      <c r="K178" s="20"/>
    </row>
    <row r="179" spans="1:11" x14ac:dyDescent="0.25">
      <c r="A179" s="25"/>
      <c r="B179" s="44"/>
      <c r="C179" s="23"/>
      <c r="D179" s="23"/>
      <c r="E179" s="16"/>
      <c r="F179" s="19"/>
      <c r="G179" s="17">
        <f>G178+Tresorerie!$E179-Tresorerie!$F179</f>
        <v>1600000</v>
      </c>
      <c r="H179" s="18">
        <f t="shared" si="3"/>
        <v>0</v>
      </c>
      <c r="I179" s="19"/>
      <c r="J179" s="19"/>
      <c r="K179" s="20"/>
    </row>
    <row r="180" spans="1:11" x14ac:dyDescent="0.25">
      <c r="A180" s="25"/>
      <c r="B180" s="44"/>
      <c r="C180" s="23"/>
      <c r="D180" s="23"/>
      <c r="E180" s="16"/>
      <c r="F180" s="19"/>
      <c r="G180" s="17">
        <f>G179+Tresorerie!$E180-Tresorerie!$F180</f>
        <v>1600000</v>
      </c>
      <c r="H180" s="18">
        <f t="shared" si="3"/>
        <v>0</v>
      </c>
      <c r="I180" s="19"/>
      <c r="J180" s="19"/>
      <c r="K180" s="20"/>
    </row>
    <row r="181" spans="1:11" x14ac:dyDescent="0.25">
      <c r="A181" s="25"/>
      <c r="B181" s="44"/>
      <c r="C181" s="23"/>
      <c r="D181" s="23"/>
      <c r="E181" s="16"/>
      <c r="F181" s="19"/>
      <c r="G181" s="17">
        <f>G180+Tresorerie!$E181-Tresorerie!$F181</f>
        <v>1600000</v>
      </c>
      <c r="H181" s="18">
        <f t="shared" si="3"/>
        <v>0</v>
      </c>
      <c r="I181" s="19"/>
      <c r="J181" s="19"/>
      <c r="K181" s="20"/>
    </row>
    <row r="182" spans="1:11" x14ac:dyDescent="0.25">
      <c r="A182" s="25"/>
      <c r="B182" s="44"/>
      <c r="C182" s="23"/>
      <c r="D182" s="23"/>
      <c r="E182" s="16"/>
      <c r="F182" s="19"/>
      <c r="G182" s="17">
        <f>G181+Tresorerie!$E182-Tresorerie!$F182</f>
        <v>1600000</v>
      </c>
      <c r="H182" s="18">
        <f t="shared" si="3"/>
        <v>0</v>
      </c>
      <c r="I182" s="19"/>
      <c r="J182" s="19"/>
      <c r="K182" s="20"/>
    </row>
    <row r="183" spans="1:11" x14ac:dyDescent="0.25">
      <c r="A183" s="25"/>
      <c r="B183" s="44"/>
      <c r="C183" s="23"/>
      <c r="D183" s="23"/>
      <c r="E183" s="16"/>
      <c r="F183" s="19"/>
      <c r="G183" s="17">
        <f>G182+Tresorerie!$E183-Tresorerie!$F183</f>
        <v>1600000</v>
      </c>
      <c r="H183" s="18">
        <f t="shared" si="3"/>
        <v>0</v>
      </c>
      <c r="I183" s="19"/>
      <c r="J183" s="19"/>
      <c r="K183" s="20"/>
    </row>
    <row r="184" spans="1:11" x14ac:dyDescent="0.25">
      <c r="A184" s="25"/>
      <c r="B184" s="44"/>
      <c r="C184" s="23"/>
      <c r="D184" s="23"/>
      <c r="E184" s="16"/>
      <c r="F184" s="19"/>
      <c r="G184" s="17">
        <f>G183+Tresorerie!$E184-Tresorerie!$F184</f>
        <v>1600000</v>
      </c>
      <c r="H184" s="18">
        <f t="shared" si="3"/>
        <v>0</v>
      </c>
      <c r="I184" s="19"/>
      <c r="J184" s="19"/>
      <c r="K184" s="20"/>
    </row>
    <row r="185" spans="1:11" x14ac:dyDescent="0.25">
      <c r="A185" s="25"/>
      <c r="B185" s="44"/>
      <c r="C185" s="23"/>
      <c r="D185" s="23"/>
      <c r="E185" s="16"/>
      <c r="F185" s="19"/>
      <c r="G185" s="17">
        <f>G184+Tresorerie!$E185-Tresorerie!$F185</f>
        <v>1600000</v>
      </c>
      <c r="H185" s="18">
        <f t="shared" si="3"/>
        <v>0</v>
      </c>
      <c r="I185" s="19"/>
      <c r="J185" s="19"/>
      <c r="K185" s="20"/>
    </row>
    <row r="186" spans="1:11" x14ac:dyDescent="0.25">
      <c r="A186" s="25"/>
      <c r="B186" s="44"/>
      <c r="C186" s="23"/>
      <c r="D186" s="23"/>
      <c r="E186" s="16"/>
      <c r="F186" s="19"/>
      <c r="G186" s="17">
        <f>G185+Tresorerie!$E186-Tresorerie!$F186</f>
        <v>1600000</v>
      </c>
      <c r="H186" s="18">
        <f t="shared" si="3"/>
        <v>0</v>
      </c>
      <c r="I186" s="19"/>
      <c r="J186" s="19"/>
      <c r="K186" s="20"/>
    </row>
    <row r="187" spans="1:11" x14ac:dyDescent="0.25">
      <c r="A187" s="25"/>
      <c r="B187" s="44"/>
      <c r="C187" s="23"/>
      <c r="D187" s="23"/>
      <c r="E187" s="16"/>
      <c r="F187" s="19"/>
      <c r="G187" s="17">
        <f>G186+Tresorerie!$E187-Tresorerie!$F187</f>
        <v>1600000</v>
      </c>
      <c r="H187" s="18">
        <f t="shared" si="3"/>
        <v>0</v>
      </c>
      <c r="I187" s="19"/>
      <c r="J187" s="19"/>
      <c r="K187" s="20"/>
    </row>
    <row r="188" spans="1:11" x14ac:dyDescent="0.25">
      <c r="A188" s="25"/>
      <c r="B188" s="44"/>
      <c r="C188" s="23"/>
      <c r="D188" s="23"/>
      <c r="E188" s="16"/>
      <c r="F188" s="19"/>
      <c r="G188" s="17">
        <f>G187+Tresorerie!$E188-Tresorerie!$F188</f>
        <v>1600000</v>
      </c>
      <c r="H188" s="18">
        <f t="shared" si="3"/>
        <v>0</v>
      </c>
      <c r="I188" s="19"/>
      <c r="J188" s="19"/>
      <c r="K188" s="20"/>
    </row>
    <row r="189" spans="1:11" x14ac:dyDescent="0.25">
      <c r="A189" s="25"/>
      <c r="B189" s="44"/>
      <c r="C189" s="23"/>
      <c r="D189" s="23"/>
      <c r="E189" s="16"/>
      <c r="F189" s="19"/>
      <c r="G189" s="17">
        <f>G188+Tresorerie!$E189-Tresorerie!$F189</f>
        <v>1600000</v>
      </c>
      <c r="H189" s="18">
        <f t="shared" si="3"/>
        <v>0</v>
      </c>
      <c r="I189" s="19"/>
      <c r="J189" s="19"/>
      <c r="K189" s="20"/>
    </row>
    <row r="190" spans="1:11" x14ac:dyDescent="0.25">
      <c r="A190" s="25"/>
      <c r="B190" s="44"/>
      <c r="C190" s="23"/>
      <c r="D190" s="23"/>
      <c r="E190" s="16"/>
      <c r="F190" s="19"/>
      <c r="G190" s="17">
        <f>G189+Tresorerie!$E190-Tresorerie!$F190</f>
        <v>1600000</v>
      </c>
      <c r="H190" s="18">
        <f t="shared" si="3"/>
        <v>0</v>
      </c>
      <c r="I190" s="19"/>
      <c r="J190" s="19"/>
      <c r="K190" s="20"/>
    </row>
    <row r="191" spans="1:11" x14ac:dyDescent="0.25">
      <c r="A191" s="25"/>
      <c r="B191" s="44"/>
      <c r="C191" s="23"/>
      <c r="D191" s="23"/>
      <c r="E191" s="16"/>
      <c r="F191" s="19"/>
      <c r="G191" s="17">
        <f>G190+Tresorerie!$E191-Tresorerie!$F191</f>
        <v>1600000</v>
      </c>
      <c r="H191" s="18">
        <f t="shared" si="3"/>
        <v>0</v>
      </c>
      <c r="I191" s="19"/>
      <c r="J191" s="19"/>
      <c r="K191" s="20"/>
    </row>
    <row r="192" spans="1:11" x14ac:dyDescent="0.25">
      <c r="A192" s="25"/>
      <c r="B192" s="44"/>
      <c r="C192" s="23"/>
      <c r="D192" s="23"/>
      <c r="E192" s="16"/>
      <c r="F192" s="19"/>
      <c r="G192" s="17">
        <f>G191+Tresorerie!$E192-Tresorerie!$F192</f>
        <v>1600000</v>
      </c>
      <c r="H192" s="18">
        <f t="shared" si="3"/>
        <v>0</v>
      </c>
      <c r="I192" s="19"/>
      <c r="J192" s="19"/>
      <c r="K192" s="20"/>
    </row>
    <row r="193" spans="1:11" x14ac:dyDescent="0.25">
      <c r="A193" s="25"/>
      <c r="B193" s="44"/>
      <c r="C193" s="23"/>
      <c r="D193" s="23"/>
      <c r="E193" s="16"/>
      <c r="F193" s="19"/>
      <c r="G193" s="17">
        <f>G192+Tresorerie!$E193-Tresorerie!$F193</f>
        <v>1600000</v>
      </c>
      <c r="H193" s="18">
        <f t="shared" si="3"/>
        <v>0</v>
      </c>
      <c r="I193" s="19"/>
      <c r="J193" s="19"/>
      <c r="K193" s="20"/>
    </row>
    <row r="194" spans="1:11" x14ac:dyDescent="0.25">
      <c r="A194" s="25"/>
      <c r="B194" s="44"/>
      <c r="C194" s="23"/>
      <c r="D194" s="23"/>
      <c r="E194" s="16"/>
      <c r="F194" s="19"/>
      <c r="G194" s="17">
        <f>G193+Tresorerie!$E194-Tresorerie!$F194</f>
        <v>1600000</v>
      </c>
      <c r="H194" s="18">
        <f t="shared" si="3"/>
        <v>0</v>
      </c>
      <c r="I194" s="19"/>
      <c r="J194" s="19"/>
      <c r="K194" s="20"/>
    </row>
    <row r="195" spans="1:11" x14ac:dyDescent="0.25">
      <c r="A195" s="25"/>
      <c r="B195" s="44"/>
      <c r="C195" s="23"/>
      <c r="D195" s="23"/>
      <c r="E195" s="16"/>
      <c r="F195" s="19"/>
      <c r="G195" s="17">
        <f>G194+Tresorerie!$E195-Tresorerie!$F195</f>
        <v>1600000</v>
      </c>
      <c r="H195" s="18">
        <f t="shared" si="3"/>
        <v>0</v>
      </c>
      <c r="I195" s="19"/>
      <c r="J195" s="19"/>
      <c r="K195" s="20"/>
    </row>
    <row r="196" spans="1:11" x14ac:dyDescent="0.25">
      <c r="A196" s="25"/>
      <c r="B196" s="44"/>
      <c r="C196" s="23"/>
      <c r="D196" s="23"/>
      <c r="E196" s="16"/>
      <c r="F196" s="19"/>
      <c r="G196" s="17">
        <f>G195+Tresorerie!$E196-Tresorerie!$F196</f>
        <v>1600000</v>
      </c>
      <c r="H196" s="18">
        <f t="shared" si="3"/>
        <v>0</v>
      </c>
      <c r="I196" s="19"/>
      <c r="J196" s="19"/>
      <c r="K196" s="20"/>
    </row>
    <row r="197" spans="1:11" x14ac:dyDescent="0.25">
      <c r="A197" s="25"/>
      <c r="B197" s="44"/>
      <c r="C197" s="23"/>
      <c r="D197" s="23"/>
      <c r="E197" s="16"/>
      <c r="F197" s="19"/>
      <c r="G197" s="17">
        <f>G196+Tresorerie!$E197-Tresorerie!$F197</f>
        <v>1600000</v>
      </c>
      <c r="H197" s="18">
        <f t="shared" si="3"/>
        <v>0</v>
      </c>
      <c r="I197" s="19"/>
      <c r="J197" s="19"/>
      <c r="K197" s="20"/>
    </row>
    <row r="198" spans="1:11" x14ac:dyDescent="0.25">
      <c r="A198" s="25"/>
      <c r="B198" s="44"/>
      <c r="C198" s="23"/>
      <c r="D198" s="23"/>
      <c r="E198" s="16"/>
      <c r="F198" s="19"/>
      <c r="G198" s="17">
        <f>G197+Tresorerie!$E198-Tresorerie!$F198</f>
        <v>1600000</v>
      </c>
      <c r="H198" s="18">
        <f t="shared" si="3"/>
        <v>0</v>
      </c>
      <c r="I198" s="19"/>
      <c r="J198" s="19"/>
      <c r="K198" s="20"/>
    </row>
    <row r="199" spans="1:11" x14ac:dyDescent="0.25">
      <c r="A199" s="25"/>
      <c r="B199" s="44"/>
      <c r="C199" s="23"/>
      <c r="D199" s="23"/>
      <c r="E199" s="16"/>
      <c r="F199" s="19"/>
      <c r="G199" s="17">
        <f>G198+Tresorerie!$E199-Tresorerie!$F199</f>
        <v>1600000</v>
      </c>
      <c r="H199" s="18">
        <f t="shared" si="3"/>
        <v>0</v>
      </c>
      <c r="I199" s="19"/>
      <c r="J199" s="19"/>
      <c r="K199" s="20"/>
    </row>
    <row r="200" spans="1:11" x14ac:dyDescent="0.25">
      <c r="A200" s="25"/>
      <c r="B200" s="44"/>
      <c r="C200" s="23"/>
      <c r="D200" s="23"/>
      <c r="E200" s="16"/>
      <c r="F200" s="19"/>
      <c r="G200" s="17">
        <f>G199+Tresorerie!$E200-Tresorerie!$F200</f>
        <v>1600000</v>
      </c>
      <c r="H200" s="18">
        <f t="shared" si="3"/>
        <v>0</v>
      </c>
      <c r="I200" s="19"/>
      <c r="J200" s="19"/>
      <c r="K200" s="20"/>
    </row>
    <row r="201" spans="1:11" x14ac:dyDescent="0.25">
      <c r="A201" s="25"/>
      <c r="B201" s="44"/>
      <c r="C201" s="23"/>
      <c r="D201" s="23"/>
      <c r="E201" s="16"/>
      <c r="F201" s="19"/>
      <c r="G201" s="17">
        <f>G200+Tresorerie!$E201-Tresorerie!$F201</f>
        <v>1600000</v>
      </c>
      <c r="H201" s="18">
        <f t="shared" si="3"/>
        <v>0</v>
      </c>
      <c r="I201" s="19"/>
      <c r="J201" s="19"/>
      <c r="K201" s="20"/>
    </row>
    <row r="202" spans="1:11" x14ac:dyDescent="0.25">
      <c r="A202" s="25"/>
      <c r="B202" s="44"/>
      <c r="C202" s="23"/>
      <c r="D202" s="23"/>
      <c r="E202" s="16"/>
      <c r="F202" s="19"/>
      <c r="G202" s="17">
        <f>G201+Tresorerie!$E202-Tresorerie!$F202</f>
        <v>1600000</v>
      </c>
      <c r="H202" s="18">
        <f t="shared" si="3"/>
        <v>0</v>
      </c>
      <c r="I202" s="19"/>
      <c r="J202" s="19"/>
      <c r="K202" s="20"/>
    </row>
    <row r="203" spans="1:11" x14ac:dyDescent="0.25">
      <c r="A203" s="25"/>
      <c r="B203" s="44"/>
      <c r="C203" s="23"/>
      <c r="D203" s="23"/>
      <c r="E203" s="16"/>
      <c r="F203" s="19"/>
      <c r="G203" s="17">
        <f>G202+Tresorerie!$E203-Tresorerie!$F203</f>
        <v>1600000</v>
      </c>
      <c r="H203" s="18">
        <f t="shared" si="3"/>
        <v>0</v>
      </c>
      <c r="I203" s="19"/>
      <c r="J203" s="19"/>
      <c r="K203" s="20"/>
    </row>
    <row r="204" spans="1:11" x14ac:dyDescent="0.25">
      <c r="A204" s="25"/>
      <c r="B204" s="44"/>
      <c r="C204" s="23"/>
      <c r="D204" s="23"/>
      <c r="E204" s="16"/>
      <c r="F204" s="19"/>
      <c r="G204" s="17">
        <f>G203+Tresorerie!$E204-Tresorerie!$F204</f>
        <v>1600000</v>
      </c>
      <c r="H204" s="18">
        <f t="shared" si="3"/>
        <v>0</v>
      </c>
      <c r="I204" s="19"/>
      <c r="J204" s="19"/>
      <c r="K204" s="20"/>
    </row>
    <row r="205" spans="1:11" x14ac:dyDescent="0.25">
      <c r="A205" s="25"/>
      <c r="B205" s="44"/>
      <c r="C205" s="23"/>
      <c r="D205" s="23"/>
      <c r="E205" s="16"/>
      <c r="F205" s="19"/>
      <c r="G205" s="17">
        <f>G204+Tresorerie!$E205-Tresorerie!$F205</f>
        <v>1600000</v>
      </c>
      <c r="H205" s="18">
        <f t="shared" si="3"/>
        <v>0</v>
      </c>
      <c r="I205" s="19"/>
      <c r="J205" s="19"/>
      <c r="K205" s="20"/>
    </row>
    <row r="206" spans="1:11" x14ac:dyDescent="0.25">
      <c r="A206" s="25"/>
      <c r="B206" s="44"/>
      <c r="C206" s="23"/>
      <c r="D206" s="23"/>
      <c r="E206" s="16"/>
      <c r="F206" s="19"/>
      <c r="G206" s="17">
        <f>G205+Tresorerie!$E206-Tresorerie!$F206</f>
        <v>1600000</v>
      </c>
      <c r="H206" s="18">
        <f t="shared" si="3"/>
        <v>0</v>
      </c>
      <c r="I206" s="19"/>
      <c r="J206" s="19"/>
      <c r="K206" s="20"/>
    </row>
    <row r="207" spans="1:11" x14ac:dyDescent="0.25">
      <c r="A207" s="25"/>
      <c r="B207" s="44"/>
      <c r="C207" s="23"/>
      <c r="D207" s="23"/>
      <c r="E207" s="16"/>
      <c r="F207" s="19"/>
      <c r="G207" s="17">
        <f>G206+Tresorerie!$E207-Tresorerie!$F207</f>
        <v>1600000</v>
      </c>
      <c r="H207" s="18">
        <f t="shared" si="3"/>
        <v>0</v>
      </c>
      <c r="I207" s="19"/>
      <c r="J207" s="19"/>
      <c r="K207" s="20"/>
    </row>
    <row r="208" spans="1:11" x14ac:dyDescent="0.25">
      <c r="A208" s="25"/>
      <c r="B208" s="44"/>
      <c r="C208" s="23"/>
      <c r="D208" s="23"/>
      <c r="E208" s="16"/>
      <c r="F208" s="19"/>
      <c r="G208" s="17">
        <f>G207+Tresorerie!$E208-Tresorerie!$F208</f>
        <v>1600000</v>
      </c>
      <c r="H208" s="18">
        <f t="shared" si="3"/>
        <v>0</v>
      </c>
      <c r="I208" s="19"/>
      <c r="J208" s="19"/>
      <c r="K208" s="20"/>
    </row>
    <row r="209" spans="1:11" x14ac:dyDescent="0.25">
      <c r="A209" s="25"/>
      <c r="B209" s="44"/>
      <c r="C209" s="23"/>
      <c r="D209" s="23"/>
      <c r="E209" s="16"/>
      <c r="F209" s="19"/>
      <c r="G209" s="17">
        <f>G208+Tresorerie!$E209-Tresorerie!$F209</f>
        <v>1600000</v>
      </c>
      <c r="H209" s="18">
        <f t="shared" si="3"/>
        <v>0</v>
      </c>
      <c r="I209" s="19"/>
      <c r="J209" s="19"/>
      <c r="K209" s="20"/>
    </row>
    <row r="210" spans="1:11" x14ac:dyDescent="0.25">
      <c r="A210" s="25"/>
      <c r="B210" s="44"/>
      <c r="C210" s="23"/>
      <c r="D210" s="23"/>
      <c r="E210" s="16"/>
      <c r="F210" s="19"/>
      <c r="G210" s="17">
        <f>G209+Tresorerie!$E210-Tresorerie!$F210</f>
        <v>1600000</v>
      </c>
      <c r="H210" s="18">
        <f t="shared" si="3"/>
        <v>0</v>
      </c>
      <c r="I210" s="19"/>
      <c r="J210" s="19"/>
      <c r="K210" s="20"/>
    </row>
    <row r="211" spans="1:11" x14ac:dyDescent="0.25">
      <c r="A211" s="25"/>
      <c r="B211" s="44"/>
      <c r="C211" s="23"/>
      <c r="D211" s="23"/>
      <c r="E211" s="16"/>
      <c r="F211" s="19"/>
      <c r="G211" s="17">
        <f>G210+Tresorerie!$E211-Tresorerie!$F211</f>
        <v>1600000</v>
      </c>
      <c r="H211" s="18">
        <f t="shared" si="3"/>
        <v>0</v>
      </c>
      <c r="I211" s="19"/>
      <c r="J211" s="19"/>
      <c r="K211" s="20"/>
    </row>
    <row r="212" spans="1:11" x14ac:dyDescent="0.25">
      <c r="A212" s="25"/>
      <c r="B212" s="44"/>
      <c r="C212" s="23"/>
      <c r="D212" s="23"/>
      <c r="E212" s="16"/>
      <c r="F212" s="19"/>
      <c r="G212" s="17">
        <f>G211+Tresorerie!$E212-Tresorerie!$F212</f>
        <v>1600000</v>
      </c>
      <c r="H212" s="18">
        <f t="shared" si="3"/>
        <v>0</v>
      </c>
      <c r="I212" s="19"/>
      <c r="J212" s="19"/>
      <c r="K212" s="20"/>
    </row>
    <row r="213" spans="1:11" x14ac:dyDescent="0.25">
      <c r="A213" s="25"/>
      <c r="B213" s="44"/>
      <c r="C213" s="23"/>
      <c r="D213" s="23"/>
      <c r="E213" s="16"/>
      <c r="F213" s="19"/>
      <c r="G213" s="17">
        <f>G212+Tresorerie!$E213-Tresorerie!$F213</f>
        <v>1600000</v>
      </c>
      <c r="H213" s="18">
        <f t="shared" si="3"/>
        <v>0</v>
      </c>
      <c r="I213" s="19"/>
      <c r="J213" s="19"/>
      <c r="K213" s="20"/>
    </row>
    <row r="214" spans="1:11" x14ac:dyDescent="0.25">
      <c r="A214" s="25"/>
      <c r="B214" s="44"/>
      <c r="C214" s="23"/>
      <c r="D214" s="23"/>
      <c r="E214" s="16"/>
      <c r="F214" s="19"/>
      <c r="G214" s="17">
        <f>G213+Tresorerie!$E214-Tresorerie!$F214</f>
        <v>1600000</v>
      </c>
      <c r="H214" s="18">
        <f t="shared" si="3"/>
        <v>0</v>
      </c>
      <c r="I214" s="19"/>
      <c r="J214" s="19"/>
      <c r="K214" s="20"/>
    </row>
    <row r="215" spans="1:11" x14ac:dyDescent="0.25">
      <c r="A215" s="25"/>
      <c r="B215" s="44"/>
      <c r="C215" s="23"/>
      <c r="D215" s="23"/>
      <c r="E215" s="16"/>
      <c r="F215" s="19"/>
      <c r="G215" s="17">
        <f>G214+Tresorerie!$E215-Tresorerie!$F215</f>
        <v>1600000</v>
      </c>
      <c r="H215" s="18">
        <f t="shared" si="3"/>
        <v>0</v>
      </c>
      <c r="I215" s="19"/>
      <c r="J215" s="19"/>
      <c r="K215" s="20"/>
    </row>
    <row r="216" spans="1:11" x14ac:dyDescent="0.25">
      <c r="A216" s="25"/>
      <c r="B216" s="44"/>
      <c r="C216" s="23"/>
      <c r="D216" s="23"/>
      <c r="E216" s="16"/>
      <c r="F216" s="19"/>
      <c r="G216" s="17">
        <f>G215+Tresorerie!$E216-Tresorerie!$F216</f>
        <v>1600000</v>
      </c>
      <c r="H216" s="18">
        <f t="shared" ref="H216:H279" si="4">IF($A216&lt;&gt;0,MONTH($A216),0)</f>
        <v>0</v>
      </c>
      <c r="I216" s="19"/>
      <c r="J216" s="19"/>
      <c r="K216" s="20"/>
    </row>
    <row r="217" spans="1:11" x14ac:dyDescent="0.25">
      <c r="A217" s="25"/>
      <c r="B217" s="44"/>
      <c r="C217" s="23"/>
      <c r="D217" s="23"/>
      <c r="E217" s="16"/>
      <c r="F217" s="19"/>
      <c r="G217" s="17">
        <f>G216+Tresorerie!$E217-Tresorerie!$F217</f>
        <v>1600000</v>
      </c>
      <c r="H217" s="18">
        <f t="shared" si="4"/>
        <v>0</v>
      </c>
      <c r="I217" s="19"/>
      <c r="J217" s="19"/>
      <c r="K217" s="20"/>
    </row>
    <row r="218" spans="1:11" x14ac:dyDescent="0.25">
      <c r="A218" s="25"/>
      <c r="B218" s="44"/>
      <c r="C218" s="23"/>
      <c r="D218" s="23"/>
      <c r="E218" s="16"/>
      <c r="F218" s="19"/>
      <c r="G218" s="17">
        <f>G217+Tresorerie!$E218-Tresorerie!$F218</f>
        <v>1600000</v>
      </c>
      <c r="H218" s="18">
        <f t="shared" si="4"/>
        <v>0</v>
      </c>
      <c r="I218" s="19"/>
      <c r="J218" s="19"/>
      <c r="K218" s="20"/>
    </row>
    <row r="219" spans="1:11" x14ac:dyDescent="0.25">
      <c r="A219" s="25"/>
      <c r="B219" s="44"/>
      <c r="C219" s="23"/>
      <c r="D219" s="23"/>
      <c r="E219" s="16"/>
      <c r="F219" s="19"/>
      <c r="G219" s="17">
        <f>G218+Tresorerie!$E219-Tresorerie!$F219</f>
        <v>1600000</v>
      </c>
      <c r="H219" s="18">
        <f t="shared" si="4"/>
        <v>0</v>
      </c>
      <c r="I219" s="19"/>
      <c r="J219" s="19"/>
      <c r="K219" s="20"/>
    </row>
    <row r="220" spans="1:11" x14ac:dyDescent="0.25">
      <c r="A220" s="25"/>
      <c r="B220" s="44"/>
      <c r="C220" s="23"/>
      <c r="D220" s="23"/>
      <c r="E220" s="16"/>
      <c r="F220" s="19"/>
      <c r="G220" s="17">
        <f>G219+Tresorerie!$E220-Tresorerie!$F220</f>
        <v>1600000</v>
      </c>
      <c r="H220" s="18">
        <f t="shared" si="4"/>
        <v>0</v>
      </c>
      <c r="I220" s="19"/>
      <c r="J220" s="19"/>
      <c r="K220" s="20"/>
    </row>
    <row r="221" spans="1:11" x14ac:dyDescent="0.25">
      <c r="A221" s="25"/>
      <c r="B221" s="44"/>
      <c r="C221" s="23"/>
      <c r="D221" s="23"/>
      <c r="E221" s="16"/>
      <c r="F221" s="19"/>
      <c r="G221" s="17">
        <f>G220+Tresorerie!$E221-Tresorerie!$F221</f>
        <v>1600000</v>
      </c>
      <c r="H221" s="18">
        <f t="shared" si="4"/>
        <v>0</v>
      </c>
      <c r="I221" s="19"/>
      <c r="J221" s="19"/>
      <c r="K221" s="20"/>
    </row>
    <row r="222" spans="1:11" x14ac:dyDescent="0.25">
      <c r="A222" s="25"/>
      <c r="B222" s="44"/>
      <c r="C222" s="23"/>
      <c r="D222" s="23"/>
      <c r="E222" s="16"/>
      <c r="F222" s="19"/>
      <c r="G222" s="17">
        <f>G221+Tresorerie!$E222-Tresorerie!$F222</f>
        <v>1600000</v>
      </c>
      <c r="H222" s="18">
        <f t="shared" si="4"/>
        <v>0</v>
      </c>
      <c r="I222" s="19"/>
      <c r="J222" s="19"/>
      <c r="K222" s="20"/>
    </row>
    <row r="223" spans="1:11" x14ac:dyDescent="0.25">
      <c r="A223" s="25"/>
      <c r="B223" s="44"/>
      <c r="C223" s="23"/>
      <c r="D223" s="23"/>
      <c r="E223" s="16"/>
      <c r="F223" s="19"/>
      <c r="G223" s="17">
        <f>G222+Tresorerie!$E223-Tresorerie!$F223</f>
        <v>1600000</v>
      </c>
      <c r="H223" s="18">
        <f t="shared" si="4"/>
        <v>0</v>
      </c>
      <c r="I223" s="19"/>
      <c r="J223" s="19"/>
      <c r="K223" s="20"/>
    </row>
    <row r="224" spans="1:11" x14ac:dyDescent="0.25">
      <c r="A224" s="25"/>
      <c r="B224" s="44"/>
      <c r="C224" s="23"/>
      <c r="D224" s="23"/>
      <c r="E224" s="16"/>
      <c r="F224" s="19"/>
      <c r="G224" s="17">
        <f>G223+Tresorerie!$E224-Tresorerie!$F224</f>
        <v>1600000</v>
      </c>
      <c r="H224" s="18">
        <f t="shared" si="4"/>
        <v>0</v>
      </c>
      <c r="I224" s="19"/>
      <c r="J224" s="19"/>
      <c r="K224" s="20"/>
    </row>
    <row r="225" spans="1:11" x14ac:dyDescent="0.25">
      <c r="A225" s="25"/>
      <c r="B225" s="44"/>
      <c r="C225" s="23"/>
      <c r="D225" s="23"/>
      <c r="E225" s="16"/>
      <c r="F225" s="19"/>
      <c r="G225" s="17">
        <f>G224+Tresorerie!$E225-Tresorerie!$F225</f>
        <v>1600000</v>
      </c>
      <c r="H225" s="18">
        <f t="shared" si="4"/>
        <v>0</v>
      </c>
      <c r="I225" s="19"/>
      <c r="J225" s="19"/>
      <c r="K225" s="20"/>
    </row>
    <row r="226" spans="1:11" x14ac:dyDescent="0.25">
      <c r="A226" s="25"/>
      <c r="B226" s="44"/>
      <c r="C226" s="23"/>
      <c r="D226" s="23"/>
      <c r="E226" s="16"/>
      <c r="F226" s="19"/>
      <c r="G226" s="17">
        <f>G225+Tresorerie!$E226-Tresorerie!$F226</f>
        <v>1600000</v>
      </c>
      <c r="H226" s="18">
        <f t="shared" si="4"/>
        <v>0</v>
      </c>
      <c r="I226" s="19"/>
      <c r="J226" s="19"/>
      <c r="K226" s="20"/>
    </row>
    <row r="227" spans="1:11" x14ac:dyDescent="0.25">
      <c r="A227" s="25"/>
      <c r="B227" s="44"/>
      <c r="C227" s="23"/>
      <c r="D227" s="23"/>
      <c r="E227" s="16"/>
      <c r="F227" s="19"/>
      <c r="G227" s="17">
        <f>G226+Tresorerie!$E227-Tresorerie!$F227</f>
        <v>1600000</v>
      </c>
      <c r="H227" s="18">
        <f t="shared" si="4"/>
        <v>0</v>
      </c>
      <c r="I227" s="19"/>
      <c r="J227" s="19"/>
      <c r="K227" s="20"/>
    </row>
    <row r="228" spans="1:11" x14ac:dyDescent="0.25">
      <c r="A228" s="25"/>
      <c r="B228" s="44"/>
      <c r="C228" s="23"/>
      <c r="D228" s="23"/>
      <c r="E228" s="16"/>
      <c r="F228" s="19"/>
      <c r="G228" s="17">
        <f>G227+Tresorerie!$E228-Tresorerie!$F228</f>
        <v>1600000</v>
      </c>
      <c r="H228" s="18">
        <f t="shared" si="4"/>
        <v>0</v>
      </c>
      <c r="I228" s="19"/>
      <c r="J228" s="19"/>
      <c r="K228" s="20"/>
    </row>
    <row r="229" spans="1:11" x14ac:dyDescent="0.25">
      <c r="A229" s="25"/>
      <c r="B229" s="44"/>
      <c r="C229" s="23"/>
      <c r="D229" s="23"/>
      <c r="E229" s="16"/>
      <c r="F229" s="19"/>
      <c r="G229" s="17">
        <f>G228+Tresorerie!$E229-Tresorerie!$F229</f>
        <v>1600000</v>
      </c>
      <c r="H229" s="18">
        <f t="shared" si="4"/>
        <v>0</v>
      </c>
      <c r="I229" s="19"/>
      <c r="J229" s="19"/>
      <c r="K229" s="20"/>
    </row>
    <row r="230" spans="1:11" x14ac:dyDescent="0.25">
      <c r="A230" s="25"/>
      <c r="B230" s="44"/>
      <c r="C230" s="23"/>
      <c r="D230" s="23"/>
      <c r="E230" s="16"/>
      <c r="F230" s="19"/>
      <c r="G230" s="17">
        <f>G229+Tresorerie!$E230-Tresorerie!$F230</f>
        <v>1600000</v>
      </c>
      <c r="H230" s="18">
        <f t="shared" si="4"/>
        <v>0</v>
      </c>
      <c r="I230" s="19"/>
      <c r="J230" s="19"/>
      <c r="K230" s="20"/>
    </row>
    <row r="231" spans="1:11" x14ac:dyDescent="0.25">
      <c r="A231" s="25"/>
      <c r="B231" s="44"/>
      <c r="C231" s="23"/>
      <c r="D231" s="23"/>
      <c r="E231" s="16"/>
      <c r="F231" s="19"/>
      <c r="G231" s="17">
        <f>G230+Tresorerie!$E231-Tresorerie!$F231</f>
        <v>1600000</v>
      </c>
      <c r="H231" s="18">
        <f t="shared" si="4"/>
        <v>0</v>
      </c>
      <c r="I231" s="19"/>
      <c r="J231" s="19"/>
      <c r="K231" s="20"/>
    </row>
    <row r="232" spans="1:11" x14ac:dyDescent="0.25">
      <c r="A232" s="25"/>
      <c r="B232" s="44"/>
      <c r="C232" s="23"/>
      <c r="D232" s="23"/>
      <c r="E232" s="16"/>
      <c r="F232" s="19"/>
      <c r="G232" s="17">
        <f>G231+Tresorerie!$E232-Tresorerie!$F232</f>
        <v>1600000</v>
      </c>
      <c r="H232" s="18">
        <f t="shared" si="4"/>
        <v>0</v>
      </c>
      <c r="I232" s="19"/>
      <c r="J232" s="19"/>
      <c r="K232" s="20"/>
    </row>
    <row r="233" spans="1:11" x14ac:dyDescent="0.25">
      <c r="A233" s="25"/>
      <c r="B233" s="44"/>
      <c r="C233" s="23"/>
      <c r="D233" s="23"/>
      <c r="E233" s="16"/>
      <c r="F233" s="19"/>
      <c r="G233" s="17">
        <f>G232+Tresorerie!$E233-Tresorerie!$F233</f>
        <v>1600000</v>
      </c>
      <c r="H233" s="18">
        <f t="shared" si="4"/>
        <v>0</v>
      </c>
      <c r="I233" s="19"/>
      <c r="J233" s="19"/>
      <c r="K233" s="20"/>
    </row>
    <row r="234" spans="1:11" x14ac:dyDescent="0.25">
      <c r="A234" s="25"/>
      <c r="B234" s="44"/>
      <c r="C234" s="23"/>
      <c r="D234" s="23"/>
      <c r="E234" s="16"/>
      <c r="F234" s="19"/>
      <c r="G234" s="17">
        <f>G233+Tresorerie!$E234-Tresorerie!$F234</f>
        <v>1600000</v>
      </c>
      <c r="H234" s="18">
        <f t="shared" si="4"/>
        <v>0</v>
      </c>
      <c r="I234" s="19"/>
      <c r="J234" s="19"/>
      <c r="K234" s="20"/>
    </row>
    <row r="235" spans="1:11" x14ac:dyDescent="0.25">
      <c r="A235" s="25"/>
      <c r="B235" s="44"/>
      <c r="C235" s="23"/>
      <c r="D235" s="23"/>
      <c r="E235" s="16"/>
      <c r="F235" s="19"/>
      <c r="G235" s="17">
        <f>G234+Tresorerie!$E235-Tresorerie!$F235</f>
        <v>1600000</v>
      </c>
      <c r="H235" s="18">
        <f t="shared" si="4"/>
        <v>0</v>
      </c>
      <c r="I235" s="19"/>
      <c r="J235" s="19"/>
      <c r="K235" s="20"/>
    </row>
    <row r="236" spans="1:11" x14ac:dyDescent="0.25">
      <c r="A236" s="25"/>
      <c r="B236" s="44"/>
      <c r="C236" s="23"/>
      <c r="D236" s="23"/>
      <c r="E236" s="16"/>
      <c r="F236" s="19"/>
      <c r="G236" s="17">
        <f>G235+Tresorerie!$E236-Tresorerie!$F236</f>
        <v>1600000</v>
      </c>
      <c r="H236" s="18">
        <f t="shared" si="4"/>
        <v>0</v>
      </c>
      <c r="I236" s="19"/>
      <c r="J236" s="19"/>
      <c r="K236" s="20"/>
    </row>
    <row r="237" spans="1:11" x14ac:dyDescent="0.25">
      <c r="A237" s="25"/>
      <c r="B237" s="44"/>
      <c r="C237" s="23"/>
      <c r="D237" s="23"/>
      <c r="E237" s="16"/>
      <c r="F237" s="19"/>
      <c r="G237" s="17">
        <f>G236+Tresorerie!$E237-Tresorerie!$F237</f>
        <v>1600000</v>
      </c>
      <c r="H237" s="18">
        <f t="shared" si="4"/>
        <v>0</v>
      </c>
      <c r="I237" s="19"/>
      <c r="J237" s="19"/>
      <c r="K237" s="20"/>
    </row>
    <row r="238" spans="1:11" x14ac:dyDescent="0.25">
      <c r="A238" s="25"/>
      <c r="B238" s="44"/>
      <c r="C238" s="23"/>
      <c r="D238" s="23"/>
      <c r="E238" s="16"/>
      <c r="F238" s="19"/>
      <c r="G238" s="17">
        <f>G237+Tresorerie!$E238-Tresorerie!$F238</f>
        <v>1600000</v>
      </c>
      <c r="H238" s="18">
        <f t="shared" si="4"/>
        <v>0</v>
      </c>
      <c r="I238" s="19"/>
      <c r="J238" s="19"/>
      <c r="K238" s="20"/>
    </row>
    <row r="239" spans="1:11" x14ac:dyDescent="0.25">
      <c r="A239" s="25"/>
      <c r="B239" s="44"/>
      <c r="C239" s="23"/>
      <c r="D239" s="23"/>
      <c r="E239" s="16"/>
      <c r="F239" s="19"/>
      <c r="G239" s="17">
        <f>G238+Tresorerie!$E239-Tresorerie!$F239</f>
        <v>1600000</v>
      </c>
      <c r="H239" s="18">
        <f t="shared" si="4"/>
        <v>0</v>
      </c>
      <c r="I239" s="19"/>
      <c r="J239" s="19"/>
      <c r="K239" s="20"/>
    </row>
    <row r="240" spans="1:11" x14ac:dyDescent="0.25">
      <c r="A240" s="25"/>
      <c r="B240" s="44"/>
      <c r="C240" s="23"/>
      <c r="D240" s="23"/>
      <c r="E240" s="16"/>
      <c r="F240" s="19"/>
      <c r="G240" s="17">
        <f>G239+Tresorerie!$E240-Tresorerie!$F240</f>
        <v>1600000</v>
      </c>
      <c r="H240" s="18">
        <f t="shared" si="4"/>
        <v>0</v>
      </c>
      <c r="I240" s="19"/>
      <c r="J240" s="19"/>
      <c r="K240" s="20"/>
    </row>
    <row r="241" spans="1:11" x14ac:dyDescent="0.25">
      <c r="A241" s="25"/>
      <c r="B241" s="44"/>
      <c r="C241" s="23"/>
      <c r="D241" s="23"/>
      <c r="E241" s="16"/>
      <c r="F241" s="19"/>
      <c r="G241" s="17">
        <f>G240+Tresorerie!$E241-Tresorerie!$F241</f>
        <v>1600000</v>
      </c>
      <c r="H241" s="18">
        <f t="shared" si="4"/>
        <v>0</v>
      </c>
      <c r="I241" s="19"/>
      <c r="J241" s="19"/>
      <c r="K241" s="20"/>
    </row>
    <row r="242" spans="1:11" x14ac:dyDescent="0.25">
      <c r="A242" s="25"/>
      <c r="B242" s="44"/>
      <c r="C242" s="23"/>
      <c r="D242" s="23"/>
      <c r="E242" s="16"/>
      <c r="F242" s="19"/>
      <c r="G242" s="17">
        <f>G241+Tresorerie!$E242-Tresorerie!$F242</f>
        <v>1600000</v>
      </c>
      <c r="H242" s="18">
        <f t="shared" si="4"/>
        <v>0</v>
      </c>
      <c r="I242" s="19"/>
      <c r="J242" s="19"/>
      <c r="K242" s="20"/>
    </row>
    <row r="243" spans="1:11" x14ac:dyDescent="0.25">
      <c r="A243" s="25"/>
      <c r="B243" s="44"/>
      <c r="C243" s="23"/>
      <c r="D243" s="23"/>
      <c r="E243" s="16"/>
      <c r="F243" s="19"/>
      <c r="G243" s="17">
        <f>G242+Tresorerie!$E243-Tresorerie!$F243</f>
        <v>1600000</v>
      </c>
      <c r="H243" s="18">
        <f t="shared" si="4"/>
        <v>0</v>
      </c>
      <c r="I243" s="19"/>
      <c r="J243" s="19"/>
      <c r="K243" s="20"/>
    </row>
    <row r="244" spans="1:11" x14ac:dyDescent="0.25">
      <c r="A244" s="25"/>
      <c r="B244" s="44"/>
      <c r="C244" s="23"/>
      <c r="D244" s="23"/>
      <c r="E244" s="16"/>
      <c r="F244" s="19"/>
      <c r="G244" s="17">
        <f>G243+Tresorerie!$E244-Tresorerie!$F244</f>
        <v>1600000</v>
      </c>
      <c r="H244" s="18">
        <f t="shared" si="4"/>
        <v>0</v>
      </c>
      <c r="I244" s="19"/>
      <c r="J244" s="19"/>
      <c r="K244" s="20"/>
    </row>
    <row r="245" spans="1:11" x14ac:dyDescent="0.25">
      <c r="A245" s="25"/>
      <c r="B245" s="44"/>
      <c r="C245" s="23"/>
      <c r="D245" s="23"/>
      <c r="E245" s="16"/>
      <c r="F245" s="19"/>
      <c r="G245" s="17">
        <f>G244+Tresorerie!$E245-Tresorerie!$F245</f>
        <v>1600000</v>
      </c>
      <c r="H245" s="18">
        <f t="shared" si="4"/>
        <v>0</v>
      </c>
      <c r="I245" s="19"/>
      <c r="J245" s="19"/>
      <c r="K245" s="20"/>
    </row>
    <row r="246" spans="1:11" x14ac:dyDescent="0.25">
      <c r="A246" s="25"/>
      <c r="B246" s="44"/>
      <c r="C246" s="23"/>
      <c r="D246" s="23"/>
      <c r="E246" s="16"/>
      <c r="F246" s="19"/>
      <c r="G246" s="17">
        <f>G245+Tresorerie!$E246-Tresorerie!$F246</f>
        <v>1600000</v>
      </c>
      <c r="H246" s="18">
        <f t="shared" si="4"/>
        <v>0</v>
      </c>
      <c r="I246" s="19"/>
      <c r="J246" s="19"/>
      <c r="K246" s="20"/>
    </row>
    <row r="247" spans="1:11" x14ac:dyDescent="0.25">
      <c r="A247" s="25"/>
      <c r="B247" s="44"/>
      <c r="C247" s="23"/>
      <c r="D247" s="23"/>
      <c r="E247" s="16"/>
      <c r="F247" s="19"/>
      <c r="G247" s="17">
        <f>G246+Tresorerie!$E247-Tresorerie!$F247</f>
        <v>1600000</v>
      </c>
      <c r="H247" s="18">
        <f t="shared" si="4"/>
        <v>0</v>
      </c>
      <c r="I247" s="19"/>
      <c r="J247" s="19"/>
      <c r="K247" s="20"/>
    </row>
    <row r="248" spans="1:11" x14ac:dyDescent="0.25">
      <c r="A248" s="25"/>
      <c r="B248" s="44"/>
      <c r="C248" s="23"/>
      <c r="D248" s="23"/>
      <c r="E248" s="16"/>
      <c r="F248" s="19"/>
      <c r="G248" s="17">
        <f>G247+Tresorerie!$E248-Tresorerie!$F248</f>
        <v>1600000</v>
      </c>
      <c r="H248" s="18">
        <f t="shared" si="4"/>
        <v>0</v>
      </c>
      <c r="I248" s="19"/>
      <c r="J248" s="19"/>
      <c r="K248" s="20"/>
    </row>
    <row r="249" spans="1:11" x14ac:dyDescent="0.25">
      <c r="A249" s="25"/>
      <c r="B249" s="44"/>
      <c r="C249" s="23"/>
      <c r="D249" s="23"/>
      <c r="E249" s="16"/>
      <c r="F249" s="19"/>
      <c r="G249" s="17">
        <f>G248+Tresorerie!$E249-Tresorerie!$F249</f>
        <v>1600000</v>
      </c>
      <c r="H249" s="18">
        <f t="shared" si="4"/>
        <v>0</v>
      </c>
      <c r="I249" s="19"/>
      <c r="J249" s="19"/>
      <c r="K249" s="20"/>
    </row>
    <row r="250" spans="1:11" x14ac:dyDescent="0.25">
      <c r="A250" s="25"/>
      <c r="B250" s="44"/>
      <c r="C250" s="23"/>
      <c r="D250" s="23"/>
      <c r="E250" s="16"/>
      <c r="F250" s="19"/>
      <c r="G250" s="17">
        <f>G249+Tresorerie!$E250-Tresorerie!$F250</f>
        <v>1600000</v>
      </c>
      <c r="H250" s="18">
        <f t="shared" si="4"/>
        <v>0</v>
      </c>
      <c r="I250" s="19"/>
      <c r="J250" s="19"/>
      <c r="K250" s="20"/>
    </row>
    <row r="251" spans="1:11" x14ac:dyDescent="0.25">
      <c r="A251" s="25"/>
      <c r="B251" s="44"/>
      <c r="C251" s="23"/>
      <c r="D251" s="23"/>
      <c r="E251" s="16"/>
      <c r="F251" s="19"/>
      <c r="G251" s="17">
        <f>G250+Tresorerie!$E251-Tresorerie!$F251</f>
        <v>1600000</v>
      </c>
      <c r="H251" s="18">
        <f t="shared" si="4"/>
        <v>0</v>
      </c>
      <c r="I251" s="19"/>
      <c r="J251" s="19"/>
      <c r="K251" s="20"/>
    </row>
    <row r="252" spans="1:11" x14ac:dyDescent="0.25">
      <c r="A252" s="25"/>
      <c r="B252" s="44"/>
      <c r="C252" s="23"/>
      <c r="D252" s="23"/>
      <c r="E252" s="16"/>
      <c r="F252" s="19"/>
      <c r="G252" s="17">
        <f>G251+Tresorerie!$E252-Tresorerie!$F252</f>
        <v>1600000</v>
      </c>
      <c r="H252" s="18">
        <f t="shared" si="4"/>
        <v>0</v>
      </c>
      <c r="I252" s="19"/>
      <c r="J252" s="19"/>
      <c r="K252" s="20"/>
    </row>
    <row r="253" spans="1:11" x14ac:dyDescent="0.25">
      <c r="A253" s="25"/>
      <c r="B253" s="44"/>
      <c r="C253" s="23"/>
      <c r="D253" s="23"/>
      <c r="E253" s="16"/>
      <c r="F253" s="19"/>
      <c r="G253" s="17">
        <f>G252+Tresorerie!$E253-Tresorerie!$F253</f>
        <v>1600000</v>
      </c>
      <c r="H253" s="18">
        <f t="shared" si="4"/>
        <v>0</v>
      </c>
      <c r="I253" s="19"/>
      <c r="J253" s="19"/>
      <c r="K253" s="20"/>
    </row>
    <row r="254" spans="1:11" x14ac:dyDescent="0.25">
      <c r="A254" s="25"/>
      <c r="B254" s="44"/>
      <c r="C254" s="23"/>
      <c r="D254" s="23"/>
      <c r="E254" s="16"/>
      <c r="F254" s="19"/>
      <c r="G254" s="17">
        <f>G253+Tresorerie!$E254-Tresorerie!$F254</f>
        <v>1600000</v>
      </c>
      <c r="H254" s="18">
        <f t="shared" si="4"/>
        <v>0</v>
      </c>
      <c r="I254" s="19"/>
      <c r="J254" s="19"/>
      <c r="K254" s="20"/>
    </row>
    <row r="255" spans="1:11" x14ac:dyDescent="0.25">
      <c r="A255" s="25"/>
      <c r="B255" s="44"/>
      <c r="C255" s="23"/>
      <c r="D255" s="23"/>
      <c r="E255" s="16"/>
      <c r="F255" s="19"/>
      <c r="G255" s="17">
        <f>G254+Tresorerie!$E255-Tresorerie!$F255</f>
        <v>1600000</v>
      </c>
      <c r="H255" s="18">
        <f t="shared" si="4"/>
        <v>0</v>
      </c>
      <c r="I255" s="19"/>
      <c r="J255" s="19"/>
      <c r="K255" s="20"/>
    </row>
    <row r="256" spans="1:11" x14ac:dyDescent="0.25">
      <c r="A256" s="25"/>
      <c r="B256" s="44"/>
      <c r="C256" s="23"/>
      <c r="D256" s="23"/>
      <c r="E256" s="16"/>
      <c r="F256" s="19"/>
      <c r="G256" s="17">
        <f>G255+Tresorerie!$E256-Tresorerie!$F256</f>
        <v>1600000</v>
      </c>
      <c r="H256" s="18">
        <f t="shared" si="4"/>
        <v>0</v>
      </c>
      <c r="I256" s="19"/>
      <c r="J256" s="19"/>
      <c r="K256" s="20"/>
    </row>
    <row r="257" spans="1:11" x14ac:dyDescent="0.25">
      <c r="A257" s="25"/>
      <c r="B257" s="44"/>
      <c r="C257" s="23"/>
      <c r="D257" s="23"/>
      <c r="E257" s="16"/>
      <c r="F257" s="19"/>
      <c r="G257" s="17">
        <f>G256+Tresorerie!$E257-Tresorerie!$F257</f>
        <v>1600000</v>
      </c>
      <c r="H257" s="18">
        <f t="shared" si="4"/>
        <v>0</v>
      </c>
      <c r="I257" s="19"/>
      <c r="J257" s="19"/>
      <c r="K257" s="20"/>
    </row>
    <row r="258" spans="1:11" x14ac:dyDescent="0.25">
      <c r="A258" s="25"/>
      <c r="B258" s="44"/>
      <c r="C258" s="23"/>
      <c r="D258" s="23"/>
      <c r="E258" s="16"/>
      <c r="F258" s="19"/>
      <c r="G258" s="17">
        <f>G257+Tresorerie!$E258-Tresorerie!$F258</f>
        <v>1600000</v>
      </c>
      <c r="H258" s="18">
        <f t="shared" si="4"/>
        <v>0</v>
      </c>
      <c r="I258" s="19"/>
      <c r="J258" s="19"/>
      <c r="K258" s="20"/>
    </row>
    <row r="259" spans="1:11" x14ac:dyDescent="0.25">
      <c r="A259" s="25"/>
      <c r="B259" s="44"/>
      <c r="C259" s="23"/>
      <c r="D259" s="23"/>
      <c r="E259" s="16"/>
      <c r="F259" s="19"/>
      <c r="G259" s="17">
        <f>G258+Tresorerie!$E259-Tresorerie!$F259</f>
        <v>1600000</v>
      </c>
      <c r="H259" s="18">
        <f t="shared" si="4"/>
        <v>0</v>
      </c>
      <c r="I259" s="19"/>
      <c r="J259" s="19"/>
      <c r="K259" s="20"/>
    </row>
    <row r="260" spans="1:11" x14ac:dyDescent="0.25">
      <c r="A260" s="25"/>
      <c r="B260" s="44"/>
      <c r="C260" s="23"/>
      <c r="D260" s="23"/>
      <c r="E260" s="16"/>
      <c r="F260" s="19"/>
      <c r="G260" s="17">
        <f>G259+Tresorerie!$E260-Tresorerie!$F260</f>
        <v>1600000</v>
      </c>
      <c r="H260" s="18">
        <f t="shared" si="4"/>
        <v>0</v>
      </c>
      <c r="I260" s="19"/>
      <c r="J260" s="19"/>
      <c r="K260" s="20"/>
    </row>
    <row r="261" spans="1:11" x14ac:dyDescent="0.25">
      <c r="A261" s="25"/>
      <c r="B261" s="44"/>
      <c r="C261" s="23"/>
      <c r="D261" s="23"/>
      <c r="E261" s="16"/>
      <c r="F261" s="19"/>
      <c r="G261" s="17">
        <f>G260+Tresorerie!$E261-Tresorerie!$F261</f>
        <v>1600000</v>
      </c>
      <c r="H261" s="18">
        <f t="shared" si="4"/>
        <v>0</v>
      </c>
      <c r="I261" s="19"/>
      <c r="J261" s="19"/>
      <c r="K261" s="20"/>
    </row>
    <row r="262" spans="1:11" x14ac:dyDescent="0.25">
      <c r="A262" s="25"/>
      <c r="B262" s="44"/>
      <c r="C262" s="23"/>
      <c r="D262" s="23"/>
      <c r="E262" s="16"/>
      <c r="F262" s="19"/>
      <c r="G262" s="17">
        <f>G261+Tresorerie!$E262-Tresorerie!$F262</f>
        <v>1600000</v>
      </c>
      <c r="H262" s="18">
        <f t="shared" si="4"/>
        <v>0</v>
      </c>
      <c r="I262" s="19"/>
      <c r="J262" s="19"/>
      <c r="K262" s="20"/>
    </row>
    <row r="263" spans="1:11" x14ac:dyDescent="0.25">
      <c r="A263" s="25"/>
      <c r="B263" s="44"/>
      <c r="C263" s="23"/>
      <c r="D263" s="23"/>
      <c r="E263" s="16"/>
      <c r="F263" s="19"/>
      <c r="G263" s="17">
        <f>G262+Tresorerie!$E263-Tresorerie!$F263</f>
        <v>1600000</v>
      </c>
      <c r="H263" s="18">
        <f t="shared" si="4"/>
        <v>0</v>
      </c>
      <c r="I263" s="19"/>
      <c r="J263" s="19"/>
      <c r="K263" s="20"/>
    </row>
    <row r="264" spans="1:11" x14ac:dyDescent="0.25">
      <c r="A264" s="25"/>
      <c r="B264" s="44"/>
      <c r="C264" s="23"/>
      <c r="D264" s="23"/>
      <c r="E264" s="16"/>
      <c r="F264" s="19"/>
      <c r="G264" s="17">
        <f>G263+Tresorerie!$E264-Tresorerie!$F264</f>
        <v>1600000</v>
      </c>
      <c r="H264" s="18">
        <f t="shared" si="4"/>
        <v>0</v>
      </c>
      <c r="I264" s="19"/>
      <c r="J264" s="19"/>
      <c r="K264" s="20"/>
    </row>
    <row r="265" spans="1:11" x14ac:dyDescent="0.25">
      <c r="A265" s="25"/>
      <c r="B265" s="44"/>
      <c r="C265" s="23"/>
      <c r="D265" s="23"/>
      <c r="E265" s="16"/>
      <c r="F265" s="19"/>
      <c r="G265" s="17">
        <f>G264+Tresorerie!$E265-Tresorerie!$F265</f>
        <v>1600000</v>
      </c>
      <c r="H265" s="18">
        <f t="shared" si="4"/>
        <v>0</v>
      </c>
      <c r="I265" s="19"/>
      <c r="J265" s="19"/>
      <c r="K265" s="20"/>
    </row>
    <row r="266" spans="1:11" x14ac:dyDescent="0.25">
      <c r="A266" s="25"/>
      <c r="B266" s="44"/>
      <c r="C266" s="23"/>
      <c r="D266" s="23"/>
      <c r="E266" s="16"/>
      <c r="F266" s="19"/>
      <c r="G266" s="17">
        <f>G265+Tresorerie!$E266-Tresorerie!$F266</f>
        <v>1600000</v>
      </c>
      <c r="H266" s="18">
        <f t="shared" si="4"/>
        <v>0</v>
      </c>
      <c r="I266" s="19"/>
      <c r="J266" s="19"/>
      <c r="K266" s="20"/>
    </row>
    <row r="267" spans="1:11" x14ac:dyDescent="0.25">
      <c r="A267" s="25"/>
      <c r="B267" s="44"/>
      <c r="C267" s="23"/>
      <c r="D267" s="23"/>
      <c r="E267" s="16"/>
      <c r="F267" s="19"/>
      <c r="G267" s="17">
        <f>G266+Tresorerie!$E267-Tresorerie!$F267</f>
        <v>1600000</v>
      </c>
      <c r="H267" s="18">
        <f t="shared" si="4"/>
        <v>0</v>
      </c>
      <c r="I267" s="19"/>
      <c r="J267" s="19"/>
      <c r="K267" s="20"/>
    </row>
    <row r="268" spans="1:11" x14ac:dyDescent="0.25">
      <c r="A268" s="25"/>
      <c r="B268" s="44"/>
      <c r="C268" s="23"/>
      <c r="D268" s="23"/>
      <c r="E268" s="16"/>
      <c r="F268" s="19"/>
      <c r="G268" s="17">
        <f>G267+Tresorerie!$E268-Tresorerie!$F268</f>
        <v>1600000</v>
      </c>
      <c r="H268" s="18">
        <f t="shared" si="4"/>
        <v>0</v>
      </c>
      <c r="I268" s="19"/>
      <c r="J268" s="19"/>
      <c r="K268" s="20"/>
    </row>
    <row r="269" spans="1:11" x14ac:dyDescent="0.25">
      <c r="A269" s="25"/>
      <c r="B269" s="44"/>
      <c r="C269" s="23"/>
      <c r="D269" s="23"/>
      <c r="E269" s="16"/>
      <c r="F269" s="19"/>
      <c r="G269" s="17">
        <f>G268+Tresorerie!$E269-Tresorerie!$F269</f>
        <v>1600000</v>
      </c>
      <c r="H269" s="18">
        <f t="shared" si="4"/>
        <v>0</v>
      </c>
      <c r="I269" s="19"/>
      <c r="J269" s="19"/>
      <c r="K269" s="20"/>
    </row>
    <row r="270" spans="1:11" x14ac:dyDescent="0.25">
      <c r="A270" s="25"/>
      <c r="B270" s="44"/>
      <c r="C270" s="23"/>
      <c r="D270" s="23"/>
      <c r="E270" s="16"/>
      <c r="F270" s="19"/>
      <c r="G270" s="17">
        <f>G269+Tresorerie!$E270-Tresorerie!$F270</f>
        <v>1600000</v>
      </c>
      <c r="H270" s="18">
        <f t="shared" si="4"/>
        <v>0</v>
      </c>
      <c r="I270" s="19"/>
      <c r="J270" s="19"/>
      <c r="K270" s="20"/>
    </row>
    <row r="271" spans="1:11" x14ac:dyDescent="0.25">
      <c r="A271" s="25"/>
      <c r="B271" s="44"/>
      <c r="C271" s="23"/>
      <c r="D271" s="23"/>
      <c r="E271" s="16"/>
      <c r="F271" s="19"/>
      <c r="G271" s="17">
        <f>G270+Tresorerie!$E271-Tresorerie!$F271</f>
        <v>1600000</v>
      </c>
      <c r="H271" s="18">
        <f t="shared" si="4"/>
        <v>0</v>
      </c>
      <c r="I271" s="19"/>
      <c r="J271" s="19"/>
      <c r="K271" s="20"/>
    </row>
    <row r="272" spans="1:11" x14ac:dyDescent="0.25">
      <c r="A272" s="25"/>
      <c r="B272" s="44"/>
      <c r="C272" s="23"/>
      <c r="D272" s="23"/>
      <c r="E272" s="16"/>
      <c r="F272" s="19"/>
      <c r="G272" s="17">
        <f>G271+Tresorerie!$E272-Tresorerie!$F272</f>
        <v>1600000</v>
      </c>
      <c r="H272" s="18">
        <f t="shared" si="4"/>
        <v>0</v>
      </c>
      <c r="I272" s="19"/>
      <c r="J272" s="19"/>
      <c r="K272" s="20"/>
    </row>
    <row r="273" spans="1:11" x14ac:dyDescent="0.25">
      <c r="A273" s="25"/>
      <c r="B273" s="44"/>
      <c r="C273" s="23"/>
      <c r="D273" s="23"/>
      <c r="E273" s="16"/>
      <c r="F273" s="19"/>
      <c r="G273" s="17">
        <f>G272+Tresorerie!$E273-Tresorerie!$F273</f>
        <v>1600000</v>
      </c>
      <c r="H273" s="18">
        <f t="shared" si="4"/>
        <v>0</v>
      </c>
      <c r="I273" s="19"/>
      <c r="J273" s="19"/>
      <c r="K273" s="20"/>
    </row>
    <row r="274" spans="1:11" x14ac:dyDescent="0.25">
      <c r="A274" s="25"/>
      <c r="B274" s="44"/>
      <c r="C274" s="23"/>
      <c r="D274" s="23"/>
      <c r="E274" s="16"/>
      <c r="F274" s="19"/>
      <c r="G274" s="17">
        <f>G273+Tresorerie!$E274-Tresorerie!$F274</f>
        <v>1600000</v>
      </c>
      <c r="H274" s="18">
        <f t="shared" si="4"/>
        <v>0</v>
      </c>
      <c r="I274" s="19"/>
      <c r="J274" s="19"/>
      <c r="K274" s="20"/>
    </row>
    <row r="275" spans="1:11" x14ac:dyDescent="0.25">
      <c r="A275" s="25"/>
      <c r="B275" s="44"/>
      <c r="C275" s="23"/>
      <c r="D275" s="23"/>
      <c r="E275" s="16"/>
      <c r="F275" s="19"/>
      <c r="G275" s="17">
        <f>G274+Tresorerie!$E275-Tresorerie!$F275</f>
        <v>1600000</v>
      </c>
      <c r="H275" s="18">
        <f t="shared" si="4"/>
        <v>0</v>
      </c>
      <c r="I275" s="19"/>
      <c r="J275" s="19"/>
      <c r="K275" s="20"/>
    </row>
    <row r="276" spans="1:11" x14ac:dyDescent="0.25">
      <c r="A276" s="25"/>
      <c r="B276" s="44"/>
      <c r="C276" s="23"/>
      <c r="D276" s="23"/>
      <c r="E276" s="16"/>
      <c r="F276" s="19"/>
      <c r="G276" s="17">
        <f>G275+Tresorerie!$E276-Tresorerie!$F276</f>
        <v>1600000</v>
      </c>
      <c r="H276" s="18">
        <f t="shared" si="4"/>
        <v>0</v>
      </c>
      <c r="I276" s="19"/>
      <c r="J276" s="19"/>
      <c r="K276" s="20"/>
    </row>
    <row r="277" spans="1:11" x14ac:dyDescent="0.25">
      <c r="A277" s="25"/>
      <c r="B277" s="44"/>
      <c r="C277" s="23"/>
      <c r="D277" s="23"/>
      <c r="E277" s="16"/>
      <c r="F277" s="19"/>
      <c r="G277" s="17">
        <f>G276+Tresorerie!$E277-Tresorerie!$F277</f>
        <v>1600000</v>
      </c>
      <c r="H277" s="18">
        <f t="shared" si="4"/>
        <v>0</v>
      </c>
      <c r="I277" s="19"/>
      <c r="J277" s="19"/>
      <c r="K277" s="20"/>
    </row>
    <row r="278" spans="1:11" x14ac:dyDescent="0.25">
      <c r="A278" s="25"/>
      <c r="B278" s="44"/>
      <c r="C278" s="23"/>
      <c r="D278" s="23"/>
      <c r="E278" s="16"/>
      <c r="F278" s="19"/>
      <c r="G278" s="17">
        <f>G277+Tresorerie!$E278-Tresorerie!$F278</f>
        <v>1600000</v>
      </c>
      <c r="H278" s="18">
        <f t="shared" si="4"/>
        <v>0</v>
      </c>
      <c r="I278" s="19"/>
      <c r="J278" s="19"/>
      <c r="K278" s="20"/>
    </row>
    <row r="279" spans="1:11" x14ac:dyDescent="0.25">
      <c r="A279" s="25"/>
      <c r="B279" s="44"/>
      <c r="C279" s="23"/>
      <c r="D279" s="23"/>
      <c r="E279" s="16"/>
      <c r="F279" s="19"/>
      <c r="G279" s="17">
        <f>G278+Tresorerie!$E279-Tresorerie!$F279</f>
        <v>1600000</v>
      </c>
      <c r="H279" s="18">
        <f t="shared" si="4"/>
        <v>0</v>
      </c>
      <c r="I279" s="19"/>
      <c r="J279" s="19"/>
      <c r="K279" s="20"/>
    </row>
    <row r="280" spans="1:11" x14ac:dyDescent="0.25">
      <c r="A280" s="25"/>
      <c r="B280" s="44"/>
      <c r="C280" s="23"/>
      <c r="D280" s="23"/>
      <c r="E280" s="16"/>
      <c r="F280" s="19"/>
      <c r="G280" s="17">
        <f>G279+Tresorerie!$E280-Tresorerie!$F280</f>
        <v>1600000</v>
      </c>
      <c r="H280" s="18">
        <f t="shared" ref="H280:H343" si="5">IF($A280&lt;&gt;0,MONTH($A280),0)</f>
        <v>0</v>
      </c>
      <c r="I280" s="19"/>
      <c r="J280" s="19"/>
      <c r="K280" s="20"/>
    </row>
    <row r="281" spans="1:11" x14ac:dyDescent="0.25">
      <c r="A281" s="25"/>
      <c r="B281" s="44"/>
      <c r="C281" s="23"/>
      <c r="D281" s="23"/>
      <c r="E281" s="16"/>
      <c r="F281" s="19"/>
      <c r="G281" s="17">
        <f>G280+Tresorerie!$E281-Tresorerie!$F281</f>
        <v>1600000</v>
      </c>
      <c r="H281" s="18">
        <f t="shared" si="5"/>
        <v>0</v>
      </c>
      <c r="I281" s="19"/>
      <c r="J281" s="19"/>
      <c r="K281" s="20"/>
    </row>
    <row r="282" spans="1:11" x14ac:dyDescent="0.25">
      <c r="A282" s="25"/>
      <c r="B282" s="44"/>
      <c r="C282" s="23"/>
      <c r="D282" s="23"/>
      <c r="E282" s="16"/>
      <c r="F282" s="19"/>
      <c r="G282" s="17">
        <f>G281+Tresorerie!$E282-Tresorerie!$F282</f>
        <v>1600000</v>
      </c>
      <c r="H282" s="18">
        <f t="shared" si="5"/>
        <v>0</v>
      </c>
      <c r="I282" s="19"/>
      <c r="J282" s="19"/>
      <c r="K282" s="20"/>
    </row>
    <row r="283" spans="1:11" x14ac:dyDescent="0.25">
      <c r="A283" s="25"/>
      <c r="B283" s="44"/>
      <c r="C283" s="23"/>
      <c r="D283" s="23"/>
      <c r="E283" s="16"/>
      <c r="F283" s="19"/>
      <c r="G283" s="17">
        <f>G282+Tresorerie!$E283-Tresorerie!$F283</f>
        <v>1600000</v>
      </c>
      <c r="H283" s="18">
        <f t="shared" si="5"/>
        <v>0</v>
      </c>
      <c r="I283" s="19"/>
      <c r="J283" s="19"/>
      <c r="K283" s="20"/>
    </row>
    <row r="284" spans="1:11" x14ac:dyDescent="0.25">
      <c r="A284" s="25"/>
      <c r="B284" s="44"/>
      <c r="C284" s="23"/>
      <c r="D284" s="23"/>
      <c r="E284" s="16"/>
      <c r="F284" s="19"/>
      <c r="G284" s="17">
        <f>G283+Tresorerie!$E284-Tresorerie!$F284</f>
        <v>1600000</v>
      </c>
      <c r="H284" s="18">
        <f t="shared" si="5"/>
        <v>0</v>
      </c>
      <c r="I284" s="19"/>
      <c r="J284" s="19"/>
      <c r="K284" s="20"/>
    </row>
    <row r="285" spans="1:11" x14ac:dyDescent="0.25">
      <c r="A285" s="25"/>
      <c r="B285" s="44"/>
      <c r="C285" s="23"/>
      <c r="D285" s="23"/>
      <c r="E285" s="16"/>
      <c r="F285" s="19"/>
      <c r="G285" s="17">
        <f>G284+Tresorerie!$E285-Tresorerie!$F285</f>
        <v>1600000</v>
      </c>
      <c r="H285" s="18">
        <f t="shared" si="5"/>
        <v>0</v>
      </c>
      <c r="I285" s="19"/>
      <c r="J285" s="19"/>
      <c r="K285" s="20"/>
    </row>
    <row r="286" spans="1:11" x14ac:dyDescent="0.25">
      <c r="A286" s="25"/>
      <c r="B286" s="44"/>
      <c r="C286" s="23"/>
      <c r="D286" s="23"/>
      <c r="E286" s="16"/>
      <c r="F286" s="19"/>
      <c r="G286" s="17">
        <f>G285+Tresorerie!$E286-Tresorerie!$F286</f>
        <v>1600000</v>
      </c>
      <c r="H286" s="18">
        <f t="shared" si="5"/>
        <v>0</v>
      </c>
      <c r="I286" s="19"/>
      <c r="J286" s="19"/>
      <c r="K286" s="20"/>
    </row>
    <row r="287" spans="1:11" x14ac:dyDescent="0.25">
      <c r="A287" s="25"/>
      <c r="B287" s="44"/>
      <c r="C287" s="23"/>
      <c r="D287" s="23"/>
      <c r="E287" s="16"/>
      <c r="F287" s="19"/>
      <c r="G287" s="17">
        <f>G286+Tresorerie!$E287-Tresorerie!$F287</f>
        <v>1600000</v>
      </c>
      <c r="H287" s="18">
        <f t="shared" si="5"/>
        <v>0</v>
      </c>
      <c r="I287" s="19"/>
      <c r="J287" s="19"/>
      <c r="K287" s="20"/>
    </row>
    <row r="288" spans="1:11" x14ac:dyDescent="0.25">
      <c r="A288" s="25"/>
      <c r="B288" s="44"/>
      <c r="C288" s="23"/>
      <c r="D288" s="23"/>
      <c r="E288" s="16"/>
      <c r="F288" s="19"/>
      <c r="G288" s="17">
        <f>G287+Tresorerie!$E288-Tresorerie!$F288</f>
        <v>1600000</v>
      </c>
      <c r="H288" s="18">
        <f t="shared" si="5"/>
        <v>0</v>
      </c>
      <c r="I288" s="19"/>
      <c r="J288" s="19"/>
      <c r="K288" s="20"/>
    </row>
    <row r="289" spans="1:11" x14ac:dyDescent="0.25">
      <c r="A289" s="25"/>
      <c r="B289" s="44"/>
      <c r="C289" s="23"/>
      <c r="D289" s="23"/>
      <c r="E289" s="16"/>
      <c r="F289" s="19"/>
      <c r="G289" s="17">
        <f>G288+Tresorerie!$E289-Tresorerie!$F289</f>
        <v>1600000</v>
      </c>
      <c r="H289" s="18">
        <f t="shared" si="5"/>
        <v>0</v>
      </c>
      <c r="I289" s="19"/>
      <c r="J289" s="19"/>
      <c r="K289" s="20"/>
    </row>
    <row r="290" spans="1:11" x14ac:dyDescent="0.25">
      <c r="A290" s="25"/>
      <c r="B290" s="44"/>
      <c r="C290" s="23"/>
      <c r="D290" s="23"/>
      <c r="E290" s="16"/>
      <c r="F290" s="19"/>
      <c r="G290" s="17">
        <f>G289+Tresorerie!$E290-Tresorerie!$F290</f>
        <v>1600000</v>
      </c>
      <c r="H290" s="18">
        <f t="shared" si="5"/>
        <v>0</v>
      </c>
      <c r="I290" s="19"/>
      <c r="J290" s="19"/>
      <c r="K290" s="20"/>
    </row>
    <row r="291" spans="1:11" x14ac:dyDescent="0.25">
      <c r="A291" s="25"/>
      <c r="B291" s="44"/>
      <c r="C291" s="23"/>
      <c r="D291" s="23"/>
      <c r="E291" s="16"/>
      <c r="F291" s="19"/>
      <c r="G291" s="17">
        <f>G290+Tresorerie!$E291-Tresorerie!$F291</f>
        <v>1600000</v>
      </c>
      <c r="H291" s="18">
        <f t="shared" si="5"/>
        <v>0</v>
      </c>
      <c r="I291" s="19"/>
      <c r="J291" s="19"/>
      <c r="K291" s="20"/>
    </row>
    <row r="292" spans="1:11" x14ac:dyDescent="0.25">
      <c r="A292" s="25"/>
      <c r="B292" s="44"/>
      <c r="C292" s="23"/>
      <c r="D292" s="23"/>
      <c r="E292" s="16"/>
      <c r="F292" s="19"/>
      <c r="G292" s="17">
        <f>G291+Tresorerie!$E292-Tresorerie!$F292</f>
        <v>1600000</v>
      </c>
      <c r="H292" s="18">
        <f t="shared" si="5"/>
        <v>0</v>
      </c>
      <c r="I292" s="19"/>
      <c r="J292" s="19"/>
      <c r="K292" s="20"/>
    </row>
    <row r="293" spans="1:11" x14ac:dyDescent="0.25">
      <c r="A293" s="25"/>
      <c r="B293" s="44"/>
      <c r="C293" s="23"/>
      <c r="D293" s="23"/>
      <c r="E293" s="16"/>
      <c r="F293" s="19"/>
      <c r="G293" s="17">
        <f>G292+Tresorerie!$E293-Tresorerie!$F293</f>
        <v>1600000</v>
      </c>
      <c r="H293" s="18">
        <f t="shared" si="5"/>
        <v>0</v>
      </c>
      <c r="I293" s="19"/>
      <c r="J293" s="19"/>
      <c r="K293" s="20"/>
    </row>
    <row r="294" spans="1:11" x14ac:dyDescent="0.25">
      <c r="A294" s="25"/>
      <c r="B294" s="44"/>
      <c r="C294" s="23"/>
      <c r="D294" s="23"/>
      <c r="E294" s="16"/>
      <c r="F294" s="19"/>
      <c r="G294" s="17">
        <f>G293+Tresorerie!$E294-Tresorerie!$F294</f>
        <v>1600000</v>
      </c>
      <c r="H294" s="18">
        <f t="shared" si="5"/>
        <v>0</v>
      </c>
      <c r="I294" s="19"/>
      <c r="J294" s="19"/>
      <c r="K294" s="20"/>
    </row>
    <row r="295" spans="1:11" x14ac:dyDescent="0.25">
      <c r="A295" s="25"/>
      <c r="B295" s="44"/>
      <c r="C295" s="23"/>
      <c r="D295" s="23"/>
      <c r="E295" s="16"/>
      <c r="F295" s="19"/>
      <c r="G295" s="17">
        <f>G294+Tresorerie!$E295-Tresorerie!$F295</f>
        <v>1600000</v>
      </c>
      <c r="H295" s="18">
        <f t="shared" si="5"/>
        <v>0</v>
      </c>
      <c r="I295" s="19"/>
      <c r="J295" s="19"/>
      <c r="K295" s="20"/>
    </row>
    <row r="296" spans="1:11" x14ac:dyDescent="0.25">
      <c r="A296" s="25"/>
      <c r="B296" s="44"/>
      <c r="C296" s="23"/>
      <c r="D296" s="23"/>
      <c r="E296" s="16"/>
      <c r="F296" s="19"/>
      <c r="G296" s="17">
        <f>G295+Tresorerie!$E296-Tresorerie!$F296</f>
        <v>1600000</v>
      </c>
      <c r="H296" s="18">
        <f t="shared" si="5"/>
        <v>0</v>
      </c>
      <c r="I296" s="19"/>
      <c r="J296" s="19"/>
      <c r="K296" s="20"/>
    </row>
    <row r="297" spans="1:11" x14ac:dyDescent="0.25">
      <c r="A297" s="25"/>
      <c r="B297" s="44"/>
      <c r="C297" s="23"/>
      <c r="D297" s="23"/>
      <c r="E297" s="16"/>
      <c r="F297" s="19"/>
      <c r="G297" s="17">
        <f>G296+Tresorerie!$E297-Tresorerie!$F297</f>
        <v>1600000</v>
      </c>
      <c r="H297" s="18">
        <f t="shared" si="5"/>
        <v>0</v>
      </c>
      <c r="I297" s="19"/>
      <c r="J297" s="19"/>
      <c r="K297" s="20"/>
    </row>
    <row r="298" spans="1:11" x14ac:dyDescent="0.25">
      <c r="A298" s="25"/>
      <c r="B298" s="44"/>
      <c r="C298" s="23"/>
      <c r="D298" s="23"/>
      <c r="E298" s="16"/>
      <c r="F298" s="19"/>
      <c r="G298" s="17">
        <f>G297+Tresorerie!$E298-Tresorerie!$F298</f>
        <v>1600000</v>
      </c>
      <c r="H298" s="18">
        <f t="shared" si="5"/>
        <v>0</v>
      </c>
      <c r="I298" s="19"/>
      <c r="J298" s="19"/>
      <c r="K298" s="20"/>
    </row>
    <row r="299" spans="1:11" x14ac:dyDescent="0.25">
      <c r="A299" s="25"/>
      <c r="B299" s="44"/>
      <c r="C299" s="23"/>
      <c r="D299" s="23"/>
      <c r="E299" s="16"/>
      <c r="F299" s="19"/>
      <c r="G299" s="17">
        <f>G298+Tresorerie!$E299-Tresorerie!$F299</f>
        <v>1600000</v>
      </c>
      <c r="H299" s="18">
        <f t="shared" si="5"/>
        <v>0</v>
      </c>
      <c r="I299" s="19"/>
      <c r="J299" s="19"/>
      <c r="K299" s="20"/>
    </row>
    <row r="300" spans="1:11" x14ac:dyDescent="0.25">
      <c r="A300" s="25"/>
      <c r="B300" s="44"/>
      <c r="C300" s="23"/>
      <c r="D300" s="23"/>
      <c r="E300" s="16"/>
      <c r="F300" s="19"/>
      <c r="G300" s="17">
        <f>G299+Tresorerie!$E300-Tresorerie!$F300</f>
        <v>1600000</v>
      </c>
      <c r="H300" s="18">
        <f t="shared" si="5"/>
        <v>0</v>
      </c>
      <c r="I300" s="19"/>
      <c r="J300" s="19"/>
      <c r="K300" s="20"/>
    </row>
    <row r="301" spans="1:11" x14ac:dyDescent="0.25">
      <c r="A301" s="25"/>
      <c r="B301" s="44"/>
      <c r="C301" s="23"/>
      <c r="D301" s="23"/>
      <c r="E301" s="16"/>
      <c r="F301" s="19"/>
      <c r="G301" s="17">
        <f>G300+Tresorerie!$E301-Tresorerie!$F301</f>
        <v>1600000</v>
      </c>
      <c r="H301" s="18">
        <f t="shared" si="5"/>
        <v>0</v>
      </c>
      <c r="I301" s="19"/>
      <c r="J301" s="19"/>
      <c r="K301" s="20"/>
    </row>
    <row r="302" spans="1:11" x14ac:dyDescent="0.25">
      <c r="A302" s="25"/>
      <c r="B302" s="44"/>
      <c r="C302" s="23"/>
      <c r="D302" s="23"/>
      <c r="E302" s="16"/>
      <c r="F302" s="19"/>
      <c r="G302" s="17">
        <f>G301+Tresorerie!$E302-Tresorerie!$F302</f>
        <v>1600000</v>
      </c>
      <c r="H302" s="18">
        <f t="shared" si="5"/>
        <v>0</v>
      </c>
      <c r="I302" s="19"/>
      <c r="J302" s="19"/>
      <c r="K302" s="20"/>
    </row>
    <row r="303" spans="1:11" x14ac:dyDescent="0.25">
      <c r="A303" s="25"/>
      <c r="B303" s="44"/>
      <c r="C303" s="23"/>
      <c r="D303" s="23"/>
      <c r="E303" s="16"/>
      <c r="F303" s="19"/>
      <c r="G303" s="17">
        <f>G302+Tresorerie!$E303-Tresorerie!$F303</f>
        <v>1600000</v>
      </c>
      <c r="H303" s="18">
        <f t="shared" si="5"/>
        <v>0</v>
      </c>
      <c r="I303" s="19"/>
      <c r="J303" s="19"/>
      <c r="K303" s="20"/>
    </row>
    <row r="304" spans="1:11" x14ac:dyDescent="0.25">
      <c r="A304" s="25"/>
      <c r="B304" s="44"/>
      <c r="C304" s="23"/>
      <c r="D304" s="23"/>
      <c r="E304" s="16"/>
      <c r="F304" s="19"/>
      <c r="G304" s="17">
        <f>G303+Tresorerie!$E304-Tresorerie!$F304</f>
        <v>1600000</v>
      </c>
      <c r="H304" s="18">
        <f t="shared" si="5"/>
        <v>0</v>
      </c>
      <c r="I304" s="19"/>
      <c r="J304" s="19"/>
      <c r="K304" s="20"/>
    </row>
    <row r="305" spans="1:11" x14ac:dyDescent="0.25">
      <c r="A305" s="25"/>
      <c r="B305" s="44"/>
      <c r="C305" s="23"/>
      <c r="D305" s="23"/>
      <c r="E305" s="16"/>
      <c r="F305" s="19"/>
      <c r="G305" s="17">
        <f>G304+Tresorerie!$E305-Tresorerie!$F305</f>
        <v>1600000</v>
      </c>
      <c r="H305" s="18">
        <f t="shared" si="5"/>
        <v>0</v>
      </c>
      <c r="I305" s="19"/>
      <c r="J305" s="19"/>
      <c r="K305" s="20"/>
    </row>
    <row r="306" spans="1:11" x14ac:dyDescent="0.25">
      <c r="A306" s="25"/>
      <c r="B306" s="44"/>
      <c r="C306" s="23"/>
      <c r="D306" s="23"/>
      <c r="E306" s="16"/>
      <c r="F306" s="19"/>
      <c r="G306" s="17">
        <f>G305+Tresorerie!$E306-Tresorerie!$F306</f>
        <v>1600000</v>
      </c>
      <c r="H306" s="18">
        <f t="shared" si="5"/>
        <v>0</v>
      </c>
      <c r="I306" s="19"/>
      <c r="J306" s="19"/>
      <c r="K306" s="20"/>
    </row>
    <row r="307" spans="1:11" x14ac:dyDescent="0.25">
      <c r="A307" s="25"/>
      <c r="B307" s="44"/>
      <c r="C307" s="23"/>
      <c r="D307" s="23"/>
      <c r="E307" s="16"/>
      <c r="F307" s="19"/>
      <c r="G307" s="17">
        <f>G306+Tresorerie!$E307-Tresorerie!$F307</f>
        <v>1600000</v>
      </c>
      <c r="H307" s="18">
        <f t="shared" si="5"/>
        <v>0</v>
      </c>
      <c r="I307" s="19"/>
      <c r="J307" s="19"/>
      <c r="K307" s="20"/>
    </row>
    <row r="308" spans="1:11" x14ac:dyDescent="0.25">
      <c r="A308" s="25"/>
      <c r="B308" s="44"/>
      <c r="C308" s="23"/>
      <c r="D308" s="23"/>
      <c r="E308" s="16"/>
      <c r="F308" s="19"/>
      <c r="G308" s="17">
        <f>G307+Tresorerie!$E308-Tresorerie!$F308</f>
        <v>1600000</v>
      </c>
      <c r="H308" s="18">
        <f t="shared" si="5"/>
        <v>0</v>
      </c>
      <c r="I308" s="19"/>
      <c r="J308" s="19"/>
      <c r="K308" s="20"/>
    </row>
    <row r="309" spans="1:11" x14ac:dyDescent="0.25">
      <c r="A309" s="25"/>
      <c r="B309" s="44"/>
      <c r="C309" s="23"/>
      <c r="D309" s="23"/>
      <c r="E309" s="16"/>
      <c r="F309" s="19"/>
      <c r="G309" s="17">
        <f>G308+Tresorerie!$E309-Tresorerie!$F309</f>
        <v>1600000</v>
      </c>
      <c r="H309" s="18">
        <f t="shared" si="5"/>
        <v>0</v>
      </c>
      <c r="I309" s="19"/>
      <c r="J309" s="19"/>
      <c r="K309" s="20"/>
    </row>
    <row r="310" spans="1:11" x14ac:dyDescent="0.25">
      <c r="A310" s="25"/>
      <c r="B310" s="44"/>
      <c r="C310" s="23"/>
      <c r="D310" s="23"/>
      <c r="E310" s="16"/>
      <c r="F310" s="19"/>
      <c r="G310" s="17">
        <f>G309+Tresorerie!$E310-Tresorerie!$F310</f>
        <v>1600000</v>
      </c>
      <c r="H310" s="18">
        <f t="shared" si="5"/>
        <v>0</v>
      </c>
      <c r="I310" s="19"/>
      <c r="J310" s="19"/>
      <c r="K310" s="20"/>
    </row>
    <row r="311" spans="1:11" x14ac:dyDescent="0.25">
      <c r="A311" s="25"/>
      <c r="B311" s="44"/>
      <c r="C311" s="23"/>
      <c r="D311" s="23"/>
      <c r="E311" s="16"/>
      <c r="F311" s="19"/>
      <c r="G311" s="17">
        <f>G310+Tresorerie!$E311-Tresorerie!$F311</f>
        <v>1600000</v>
      </c>
      <c r="H311" s="18">
        <f t="shared" si="5"/>
        <v>0</v>
      </c>
      <c r="I311" s="19"/>
      <c r="J311" s="19"/>
      <c r="K311" s="20"/>
    </row>
    <row r="312" spans="1:11" x14ac:dyDescent="0.25">
      <c r="A312" s="25"/>
      <c r="B312" s="44"/>
      <c r="C312" s="23"/>
      <c r="D312" s="23"/>
      <c r="E312" s="16"/>
      <c r="F312" s="19"/>
      <c r="G312" s="17">
        <f>G311+Tresorerie!$E312-Tresorerie!$F312</f>
        <v>1600000</v>
      </c>
      <c r="H312" s="18">
        <f t="shared" si="5"/>
        <v>0</v>
      </c>
      <c r="I312" s="19"/>
      <c r="J312" s="19"/>
      <c r="K312" s="20"/>
    </row>
    <row r="313" spans="1:11" x14ac:dyDescent="0.25">
      <c r="A313" s="25"/>
      <c r="B313" s="44"/>
      <c r="C313" s="23"/>
      <c r="D313" s="23"/>
      <c r="E313" s="16"/>
      <c r="F313" s="19"/>
      <c r="G313" s="17">
        <f>G312+Tresorerie!$E313-Tresorerie!$F313</f>
        <v>1600000</v>
      </c>
      <c r="H313" s="18">
        <f t="shared" si="5"/>
        <v>0</v>
      </c>
      <c r="I313" s="19"/>
      <c r="J313" s="19"/>
      <c r="K313" s="20"/>
    </row>
    <row r="314" spans="1:11" x14ac:dyDescent="0.25">
      <c r="A314" s="25"/>
      <c r="B314" s="44"/>
      <c r="C314" s="23"/>
      <c r="D314" s="23"/>
      <c r="E314" s="16"/>
      <c r="F314" s="19"/>
      <c r="G314" s="17">
        <f>G313+Tresorerie!$E314-Tresorerie!$F314</f>
        <v>1600000</v>
      </c>
      <c r="H314" s="18">
        <f t="shared" si="5"/>
        <v>0</v>
      </c>
      <c r="I314" s="19"/>
      <c r="J314" s="19"/>
      <c r="K314" s="20"/>
    </row>
    <row r="315" spans="1:11" x14ac:dyDescent="0.25">
      <c r="A315" s="25"/>
      <c r="B315" s="44"/>
      <c r="C315" s="23"/>
      <c r="D315" s="23"/>
      <c r="E315" s="16"/>
      <c r="F315" s="19"/>
      <c r="G315" s="17">
        <f>G314+Tresorerie!$E315-Tresorerie!$F315</f>
        <v>1600000</v>
      </c>
      <c r="H315" s="18">
        <f t="shared" si="5"/>
        <v>0</v>
      </c>
      <c r="I315" s="19"/>
      <c r="J315" s="19"/>
      <c r="K315" s="20"/>
    </row>
    <row r="316" spans="1:11" x14ac:dyDescent="0.25">
      <c r="A316" s="25"/>
      <c r="B316" s="44"/>
      <c r="C316" s="23"/>
      <c r="D316" s="23"/>
      <c r="E316" s="16"/>
      <c r="F316" s="19"/>
      <c r="G316" s="17">
        <f>G315+Tresorerie!$E316-Tresorerie!$F316</f>
        <v>1600000</v>
      </c>
      <c r="H316" s="18">
        <f t="shared" si="5"/>
        <v>0</v>
      </c>
      <c r="I316" s="19"/>
      <c r="J316" s="19"/>
      <c r="K316" s="20"/>
    </row>
    <row r="317" spans="1:11" x14ac:dyDescent="0.25">
      <c r="A317" s="25"/>
      <c r="B317" s="44"/>
      <c r="C317" s="23"/>
      <c r="D317" s="23"/>
      <c r="E317" s="16"/>
      <c r="F317" s="19"/>
      <c r="G317" s="17">
        <f>G316+Tresorerie!$E317-Tresorerie!$F317</f>
        <v>1600000</v>
      </c>
      <c r="H317" s="18">
        <f t="shared" si="5"/>
        <v>0</v>
      </c>
      <c r="I317" s="19"/>
      <c r="J317" s="19"/>
      <c r="K317" s="20"/>
    </row>
    <row r="318" spans="1:11" x14ac:dyDescent="0.25">
      <c r="A318" s="25"/>
      <c r="B318" s="44"/>
      <c r="C318" s="23"/>
      <c r="D318" s="23"/>
      <c r="E318" s="16"/>
      <c r="F318" s="19"/>
      <c r="G318" s="17">
        <f>G317+Tresorerie!$E318-Tresorerie!$F318</f>
        <v>1600000</v>
      </c>
      <c r="H318" s="18">
        <f t="shared" si="5"/>
        <v>0</v>
      </c>
      <c r="I318" s="19"/>
      <c r="J318" s="19"/>
      <c r="K318" s="20"/>
    </row>
    <row r="319" spans="1:11" x14ac:dyDescent="0.25">
      <c r="A319" s="25"/>
      <c r="B319" s="44"/>
      <c r="C319" s="23"/>
      <c r="D319" s="23"/>
      <c r="E319" s="16"/>
      <c r="F319" s="19"/>
      <c r="G319" s="17">
        <f>G318+Tresorerie!$E319-Tresorerie!$F319</f>
        <v>1600000</v>
      </c>
      <c r="H319" s="18">
        <f t="shared" si="5"/>
        <v>0</v>
      </c>
      <c r="I319" s="19"/>
      <c r="J319" s="19"/>
      <c r="K319" s="20"/>
    </row>
    <row r="320" spans="1:11" x14ac:dyDescent="0.25">
      <c r="A320" s="25"/>
      <c r="B320" s="44"/>
      <c r="C320" s="23"/>
      <c r="D320" s="23"/>
      <c r="E320" s="16"/>
      <c r="F320" s="19"/>
      <c r="G320" s="17">
        <f>G319+Tresorerie!$E320-Tresorerie!$F320</f>
        <v>1600000</v>
      </c>
      <c r="H320" s="18">
        <f t="shared" si="5"/>
        <v>0</v>
      </c>
      <c r="I320" s="19"/>
      <c r="J320" s="19"/>
      <c r="K320" s="20"/>
    </row>
    <row r="321" spans="1:11" x14ac:dyDescent="0.25">
      <c r="A321" s="25"/>
      <c r="B321" s="44"/>
      <c r="C321" s="23"/>
      <c r="D321" s="23"/>
      <c r="E321" s="16"/>
      <c r="F321" s="19"/>
      <c r="G321" s="17">
        <f>G320+Tresorerie!$E321-Tresorerie!$F321</f>
        <v>1600000</v>
      </c>
      <c r="H321" s="18">
        <f t="shared" si="5"/>
        <v>0</v>
      </c>
      <c r="I321" s="19"/>
      <c r="J321" s="19"/>
      <c r="K321" s="20"/>
    </row>
    <row r="322" spans="1:11" x14ac:dyDescent="0.25">
      <c r="A322" s="25"/>
      <c r="B322" s="44"/>
      <c r="C322" s="23"/>
      <c r="D322" s="23"/>
      <c r="E322" s="16"/>
      <c r="F322" s="19"/>
      <c r="G322" s="17">
        <f>G321+Tresorerie!$E322-Tresorerie!$F322</f>
        <v>1600000</v>
      </c>
      <c r="H322" s="18">
        <f t="shared" si="5"/>
        <v>0</v>
      </c>
      <c r="I322" s="19"/>
      <c r="J322" s="19"/>
      <c r="K322" s="20"/>
    </row>
    <row r="323" spans="1:11" x14ac:dyDescent="0.25">
      <c r="A323" s="25"/>
      <c r="B323" s="44"/>
      <c r="C323" s="23"/>
      <c r="D323" s="23"/>
      <c r="E323" s="16"/>
      <c r="F323" s="19"/>
      <c r="G323" s="17">
        <f>G322+Tresorerie!$E323-Tresorerie!$F323</f>
        <v>1600000</v>
      </c>
      <c r="H323" s="18">
        <f t="shared" si="5"/>
        <v>0</v>
      </c>
      <c r="I323" s="19"/>
      <c r="J323" s="19"/>
      <c r="K323" s="20"/>
    </row>
    <row r="324" spans="1:11" x14ac:dyDescent="0.25">
      <c r="A324" s="25"/>
      <c r="B324" s="44"/>
      <c r="C324" s="23"/>
      <c r="D324" s="23"/>
      <c r="E324" s="16"/>
      <c r="F324" s="19"/>
      <c r="G324" s="17">
        <f>G323+Tresorerie!$E324-Tresorerie!$F324</f>
        <v>1600000</v>
      </c>
      <c r="H324" s="18">
        <f t="shared" si="5"/>
        <v>0</v>
      </c>
      <c r="I324" s="19"/>
      <c r="J324" s="19"/>
      <c r="K324" s="20"/>
    </row>
    <row r="325" spans="1:11" x14ac:dyDescent="0.25">
      <c r="A325" s="25"/>
      <c r="B325" s="44"/>
      <c r="C325" s="23"/>
      <c r="D325" s="23"/>
      <c r="E325" s="16"/>
      <c r="F325" s="19"/>
      <c r="G325" s="17">
        <f>G324+Tresorerie!$E325-Tresorerie!$F325</f>
        <v>1600000</v>
      </c>
      <c r="H325" s="18">
        <f t="shared" si="5"/>
        <v>0</v>
      </c>
      <c r="I325" s="19"/>
      <c r="J325" s="19"/>
      <c r="K325" s="20"/>
    </row>
    <row r="326" spans="1:11" x14ac:dyDescent="0.25">
      <c r="A326" s="25"/>
      <c r="B326" s="44"/>
      <c r="C326" s="23"/>
      <c r="D326" s="23"/>
      <c r="E326" s="16"/>
      <c r="F326" s="19"/>
      <c r="G326" s="17">
        <f>G325+Tresorerie!$E326-Tresorerie!$F326</f>
        <v>1600000</v>
      </c>
      <c r="H326" s="18">
        <f t="shared" si="5"/>
        <v>0</v>
      </c>
      <c r="I326" s="19"/>
      <c r="J326" s="19"/>
      <c r="K326" s="20"/>
    </row>
    <row r="327" spans="1:11" x14ac:dyDescent="0.25">
      <c r="A327" s="25"/>
      <c r="B327" s="44"/>
      <c r="C327" s="23"/>
      <c r="D327" s="23"/>
      <c r="E327" s="16"/>
      <c r="F327" s="19"/>
      <c r="G327" s="17">
        <f>G326+Tresorerie!$E327-Tresorerie!$F327</f>
        <v>1600000</v>
      </c>
      <c r="H327" s="18">
        <f t="shared" si="5"/>
        <v>0</v>
      </c>
      <c r="I327" s="19"/>
      <c r="J327" s="19"/>
      <c r="K327" s="20"/>
    </row>
    <row r="328" spans="1:11" x14ac:dyDescent="0.25">
      <c r="A328" s="25"/>
      <c r="B328" s="44"/>
      <c r="C328" s="23"/>
      <c r="D328" s="23"/>
      <c r="E328" s="16"/>
      <c r="F328" s="19"/>
      <c r="G328" s="17">
        <f>G327+Tresorerie!$E328-Tresorerie!$F328</f>
        <v>1600000</v>
      </c>
      <c r="H328" s="18">
        <f t="shared" si="5"/>
        <v>0</v>
      </c>
      <c r="I328" s="19"/>
      <c r="J328" s="19"/>
      <c r="K328" s="20"/>
    </row>
    <row r="329" spans="1:11" x14ac:dyDescent="0.25">
      <c r="A329" s="25"/>
      <c r="B329" s="44"/>
      <c r="C329" s="23"/>
      <c r="D329" s="23"/>
      <c r="E329" s="16"/>
      <c r="F329" s="19"/>
      <c r="G329" s="17">
        <f>G328+Tresorerie!$E329-Tresorerie!$F329</f>
        <v>1600000</v>
      </c>
      <c r="H329" s="18">
        <f t="shared" si="5"/>
        <v>0</v>
      </c>
      <c r="I329" s="19"/>
      <c r="J329" s="19"/>
      <c r="K329" s="20"/>
    </row>
    <row r="330" spans="1:11" x14ac:dyDescent="0.25">
      <c r="A330" s="25"/>
      <c r="B330" s="44"/>
      <c r="C330" s="23"/>
      <c r="D330" s="23"/>
      <c r="E330" s="16"/>
      <c r="F330" s="19"/>
      <c r="G330" s="17">
        <f>G329+Tresorerie!$E330-Tresorerie!$F330</f>
        <v>1600000</v>
      </c>
      <c r="H330" s="18">
        <f t="shared" si="5"/>
        <v>0</v>
      </c>
      <c r="I330" s="19"/>
      <c r="J330" s="19"/>
      <c r="K330" s="20"/>
    </row>
    <row r="331" spans="1:11" x14ac:dyDescent="0.25">
      <c r="A331" s="25"/>
      <c r="B331" s="44"/>
      <c r="C331" s="23"/>
      <c r="D331" s="23"/>
      <c r="E331" s="16"/>
      <c r="F331" s="19"/>
      <c r="G331" s="17">
        <f>G330+Tresorerie!$E331-Tresorerie!$F331</f>
        <v>1600000</v>
      </c>
      <c r="H331" s="18">
        <f t="shared" si="5"/>
        <v>0</v>
      </c>
      <c r="I331" s="19"/>
      <c r="J331" s="19"/>
      <c r="K331" s="20"/>
    </row>
    <row r="332" spans="1:11" x14ac:dyDescent="0.25">
      <c r="A332" s="25"/>
      <c r="B332" s="44"/>
      <c r="C332" s="23"/>
      <c r="D332" s="23"/>
      <c r="E332" s="16"/>
      <c r="F332" s="19"/>
      <c r="G332" s="17">
        <f>G331+Tresorerie!$E332-Tresorerie!$F332</f>
        <v>1600000</v>
      </c>
      <c r="H332" s="18">
        <f t="shared" si="5"/>
        <v>0</v>
      </c>
      <c r="I332" s="19"/>
      <c r="J332" s="19"/>
      <c r="K332" s="20"/>
    </row>
    <row r="333" spans="1:11" x14ac:dyDescent="0.25">
      <c r="A333" s="25"/>
      <c r="B333" s="44"/>
      <c r="C333" s="23"/>
      <c r="D333" s="23"/>
      <c r="E333" s="16"/>
      <c r="F333" s="19"/>
      <c r="G333" s="17">
        <f>G332+Tresorerie!$E333-Tresorerie!$F333</f>
        <v>1600000</v>
      </c>
      <c r="H333" s="18">
        <f t="shared" si="5"/>
        <v>0</v>
      </c>
      <c r="I333" s="19"/>
      <c r="J333" s="19"/>
      <c r="K333" s="20"/>
    </row>
    <row r="334" spans="1:11" x14ac:dyDescent="0.25">
      <c r="A334" s="25"/>
      <c r="B334" s="44"/>
      <c r="C334" s="23"/>
      <c r="D334" s="23"/>
      <c r="E334" s="16"/>
      <c r="F334" s="19"/>
      <c r="G334" s="17">
        <f>G333+Tresorerie!$E334-Tresorerie!$F334</f>
        <v>1600000</v>
      </c>
      <c r="H334" s="18">
        <f t="shared" si="5"/>
        <v>0</v>
      </c>
      <c r="I334" s="19"/>
      <c r="J334" s="19"/>
      <c r="K334" s="20"/>
    </row>
    <row r="335" spans="1:11" x14ac:dyDescent="0.25">
      <c r="A335" s="25"/>
      <c r="B335" s="44"/>
      <c r="C335" s="23"/>
      <c r="D335" s="23"/>
      <c r="E335" s="16"/>
      <c r="F335" s="19"/>
      <c r="G335" s="17">
        <f>G334+Tresorerie!$E335-Tresorerie!$F335</f>
        <v>1600000</v>
      </c>
      <c r="H335" s="18">
        <f t="shared" si="5"/>
        <v>0</v>
      </c>
      <c r="I335" s="19"/>
      <c r="J335" s="19"/>
      <c r="K335" s="20"/>
    </row>
    <row r="336" spans="1:11" x14ac:dyDescent="0.25">
      <c r="A336" s="25"/>
      <c r="B336" s="44"/>
      <c r="C336" s="23"/>
      <c r="D336" s="23"/>
      <c r="E336" s="16"/>
      <c r="F336" s="19"/>
      <c r="G336" s="17">
        <f>G335+Tresorerie!$E336-Tresorerie!$F336</f>
        <v>1600000</v>
      </c>
      <c r="H336" s="18">
        <f t="shared" si="5"/>
        <v>0</v>
      </c>
      <c r="I336" s="19"/>
      <c r="J336" s="19"/>
      <c r="K336" s="20"/>
    </row>
    <row r="337" spans="1:11" x14ac:dyDescent="0.25">
      <c r="A337" s="25"/>
      <c r="B337" s="44"/>
      <c r="C337" s="23"/>
      <c r="D337" s="23"/>
      <c r="E337" s="16"/>
      <c r="F337" s="19"/>
      <c r="G337" s="17">
        <f>G336+Tresorerie!$E337-Tresorerie!$F337</f>
        <v>1600000</v>
      </c>
      <c r="H337" s="18">
        <f t="shared" si="5"/>
        <v>0</v>
      </c>
      <c r="I337" s="19"/>
      <c r="J337" s="19"/>
      <c r="K337" s="20"/>
    </row>
    <row r="338" spans="1:11" x14ac:dyDescent="0.25">
      <c r="A338" s="25"/>
      <c r="B338" s="44"/>
      <c r="C338" s="23"/>
      <c r="D338" s="23"/>
      <c r="E338" s="16"/>
      <c r="F338" s="19"/>
      <c r="G338" s="17">
        <f>G337+Tresorerie!$E338-Tresorerie!$F338</f>
        <v>1600000</v>
      </c>
      <c r="H338" s="18">
        <f t="shared" si="5"/>
        <v>0</v>
      </c>
      <c r="I338" s="19"/>
      <c r="J338" s="19"/>
      <c r="K338" s="20"/>
    </row>
    <row r="339" spans="1:11" x14ac:dyDescent="0.25">
      <c r="A339" s="25"/>
      <c r="B339" s="44"/>
      <c r="C339" s="23"/>
      <c r="D339" s="23"/>
      <c r="E339" s="16"/>
      <c r="F339" s="19"/>
      <c r="G339" s="17">
        <f>G338+Tresorerie!$E339-Tresorerie!$F339</f>
        <v>1600000</v>
      </c>
      <c r="H339" s="18">
        <f t="shared" si="5"/>
        <v>0</v>
      </c>
      <c r="I339" s="19"/>
      <c r="J339" s="19"/>
      <c r="K339" s="20"/>
    </row>
    <row r="340" spans="1:11" x14ac:dyDescent="0.25">
      <c r="A340" s="25"/>
      <c r="B340" s="44"/>
      <c r="C340" s="23"/>
      <c r="D340" s="23"/>
      <c r="E340" s="16"/>
      <c r="F340" s="19"/>
      <c r="G340" s="17">
        <f>G339+Tresorerie!$E340-Tresorerie!$F340</f>
        <v>1600000</v>
      </c>
      <c r="H340" s="18">
        <f t="shared" si="5"/>
        <v>0</v>
      </c>
      <c r="I340" s="19"/>
      <c r="J340" s="19"/>
      <c r="K340" s="20"/>
    </row>
    <row r="341" spans="1:11" x14ac:dyDescent="0.25">
      <c r="A341" s="25"/>
      <c r="B341" s="44"/>
      <c r="C341" s="23"/>
      <c r="D341" s="23"/>
      <c r="E341" s="16"/>
      <c r="F341" s="19"/>
      <c r="G341" s="17">
        <f>G340+Tresorerie!$E341-Tresorerie!$F341</f>
        <v>1600000</v>
      </c>
      <c r="H341" s="18">
        <f t="shared" si="5"/>
        <v>0</v>
      </c>
      <c r="I341" s="19"/>
      <c r="J341" s="19"/>
      <c r="K341" s="20"/>
    </row>
    <row r="342" spans="1:11" x14ac:dyDescent="0.25">
      <c r="A342" s="25"/>
      <c r="B342" s="44"/>
      <c r="C342" s="23"/>
      <c r="D342" s="23"/>
      <c r="E342" s="16"/>
      <c r="F342" s="19"/>
      <c r="G342" s="17">
        <f>G341+Tresorerie!$E342-Tresorerie!$F342</f>
        <v>1600000</v>
      </c>
      <c r="H342" s="18">
        <f t="shared" si="5"/>
        <v>0</v>
      </c>
      <c r="I342" s="19"/>
      <c r="J342" s="19"/>
      <c r="K342" s="20"/>
    </row>
    <row r="343" spans="1:11" x14ac:dyDescent="0.25">
      <c r="A343" s="25"/>
      <c r="B343" s="44"/>
      <c r="C343" s="23"/>
      <c r="D343" s="23"/>
      <c r="E343" s="16"/>
      <c r="F343" s="19"/>
      <c r="G343" s="17">
        <f>G342+Tresorerie!$E343-Tresorerie!$F343</f>
        <v>1600000</v>
      </c>
      <c r="H343" s="18">
        <f t="shared" si="5"/>
        <v>0</v>
      </c>
      <c r="I343" s="19"/>
      <c r="J343" s="19"/>
      <c r="K343" s="20"/>
    </row>
    <row r="344" spans="1:11" x14ac:dyDescent="0.25">
      <c r="A344" s="25"/>
      <c r="B344" s="44"/>
      <c r="C344" s="23"/>
      <c r="D344" s="23"/>
      <c r="E344" s="16"/>
      <c r="F344" s="19"/>
      <c r="G344" s="17">
        <f>G343+Tresorerie!$E344-Tresorerie!$F344</f>
        <v>1600000</v>
      </c>
      <c r="H344" s="18">
        <f t="shared" ref="H344:H399" si="6">IF($A344&lt;&gt;0,MONTH($A344),0)</f>
        <v>0</v>
      </c>
      <c r="I344" s="19"/>
      <c r="J344" s="19"/>
      <c r="K344" s="20"/>
    </row>
    <row r="345" spans="1:11" x14ac:dyDescent="0.25">
      <c r="A345" s="25"/>
      <c r="B345" s="44"/>
      <c r="C345" s="23"/>
      <c r="D345" s="23"/>
      <c r="E345" s="16"/>
      <c r="F345" s="19"/>
      <c r="G345" s="17">
        <f>G344+Tresorerie!$E345-Tresorerie!$F345</f>
        <v>1600000</v>
      </c>
      <c r="H345" s="18">
        <f t="shared" si="6"/>
        <v>0</v>
      </c>
      <c r="I345" s="19"/>
      <c r="J345" s="19"/>
      <c r="K345" s="20"/>
    </row>
    <row r="346" spans="1:11" x14ac:dyDescent="0.25">
      <c r="A346" s="25"/>
      <c r="B346" s="44"/>
      <c r="C346" s="23"/>
      <c r="D346" s="23"/>
      <c r="E346" s="16"/>
      <c r="F346" s="19"/>
      <c r="G346" s="17">
        <f>G345+Tresorerie!$E346-Tresorerie!$F346</f>
        <v>1600000</v>
      </c>
      <c r="H346" s="18">
        <f t="shared" si="6"/>
        <v>0</v>
      </c>
      <c r="I346" s="19"/>
      <c r="J346" s="19"/>
      <c r="K346" s="20"/>
    </row>
    <row r="347" spans="1:11" x14ac:dyDescent="0.25">
      <c r="A347" s="25"/>
      <c r="B347" s="44"/>
      <c r="C347" s="23"/>
      <c r="D347" s="23"/>
      <c r="E347" s="16"/>
      <c r="F347" s="19"/>
      <c r="G347" s="17">
        <f>G346+Tresorerie!$E347-Tresorerie!$F347</f>
        <v>1600000</v>
      </c>
      <c r="H347" s="18">
        <f t="shared" si="6"/>
        <v>0</v>
      </c>
      <c r="I347" s="19"/>
      <c r="J347" s="19"/>
      <c r="K347" s="20"/>
    </row>
    <row r="348" spans="1:11" x14ac:dyDescent="0.25">
      <c r="A348" s="25"/>
      <c r="B348" s="44"/>
      <c r="C348" s="23"/>
      <c r="D348" s="23"/>
      <c r="E348" s="16"/>
      <c r="F348" s="19"/>
      <c r="G348" s="17">
        <f>G347+Tresorerie!$E348-Tresorerie!$F348</f>
        <v>1600000</v>
      </c>
      <c r="H348" s="18">
        <f t="shared" si="6"/>
        <v>0</v>
      </c>
      <c r="I348" s="19"/>
      <c r="J348" s="19"/>
      <c r="K348" s="20"/>
    </row>
    <row r="349" spans="1:11" x14ac:dyDescent="0.25">
      <c r="A349" s="25"/>
      <c r="B349" s="44"/>
      <c r="C349" s="23"/>
      <c r="D349" s="23"/>
      <c r="E349" s="16"/>
      <c r="F349" s="19"/>
      <c r="G349" s="17">
        <f>G348+Tresorerie!$E349-Tresorerie!$F349</f>
        <v>1600000</v>
      </c>
      <c r="H349" s="18">
        <f t="shared" si="6"/>
        <v>0</v>
      </c>
      <c r="I349" s="19"/>
      <c r="J349" s="19"/>
      <c r="K349" s="20"/>
    </row>
    <row r="350" spans="1:11" x14ac:dyDescent="0.25">
      <c r="A350" s="25"/>
      <c r="B350" s="44"/>
      <c r="C350" s="23"/>
      <c r="D350" s="23"/>
      <c r="E350" s="16"/>
      <c r="F350" s="19"/>
      <c r="G350" s="17">
        <f>G349+Tresorerie!$E350-Tresorerie!$F350</f>
        <v>1600000</v>
      </c>
      <c r="H350" s="18">
        <f t="shared" si="6"/>
        <v>0</v>
      </c>
      <c r="I350" s="19"/>
      <c r="J350" s="19"/>
      <c r="K350" s="20"/>
    </row>
    <row r="351" spans="1:11" x14ac:dyDescent="0.25">
      <c r="A351" s="25"/>
      <c r="B351" s="44"/>
      <c r="C351" s="23"/>
      <c r="D351" s="23"/>
      <c r="E351" s="16"/>
      <c r="F351" s="19"/>
      <c r="G351" s="17">
        <f>G350+Tresorerie!$E351-Tresorerie!$F351</f>
        <v>1600000</v>
      </c>
      <c r="H351" s="18">
        <f t="shared" si="6"/>
        <v>0</v>
      </c>
      <c r="I351" s="19"/>
      <c r="J351" s="19"/>
      <c r="K351" s="20"/>
    </row>
    <row r="352" spans="1:11" x14ac:dyDescent="0.25">
      <c r="A352" s="25"/>
      <c r="B352" s="44"/>
      <c r="C352" s="23"/>
      <c r="D352" s="23"/>
      <c r="E352" s="16"/>
      <c r="F352" s="19"/>
      <c r="G352" s="17">
        <f>G351+Tresorerie!$E352-Tresorerie!$F352</f>
        <v>1600000</v>
      </c>
      <c r="H352" s="18">
        <f t="shared" si="6"/>
        <v>0</v>
      </c>
      <c r="I352" s="19"/>
      <c r="J352" s="19"/>
      <c r="K352" s="20"/>
    </row>
    <row r="353" spans="1:11" x14ac:dyDescent="0.25">
      <c r="A353" s="25"/>
      <c r="B353" s="44"/>
      <c r="C353" s="23"/>
      <c r="D353" s="23"/>
      <c r="E353" s="16"/>
      <c r="F353" s="19"/>
      <c r="G353" s="17">
        <f>G352+Tresorerie!$E353-Tresorerie!$F353</f>
        <v>1600000</v>
      </c>
      <c r="H353" s="18">
        <f t="shared" si="6"/>
        <v>0</v>
      </c>
      <c r="I353" s="19"/>
      <c r="J353" s="19"/>
      <c r="K353" s="20"/>
    </row>
    <row r="354" spans="1:11" x14ac:dyDescent="0.25">
      <c r="A354" s="25"/>
      <c r="B354" s="44"/>
      <c r="C354" s="23"/>
      <c r="D354" s="23"/>
      <c r="E354" s="16"/>
      <c r="F354" s="19"/>
      <c r="G354" s="17">
        <f>G353+Tresorerie!$E354-Tresorerie!$F354</f>
        <v>1600000</v>
      </c>
      <c r="H354" s="18">
        <f t="shared" si="6"/>
        <v>0</v>
      </c>
      <c r="I354" s="19"/>
      <c r="J354" s="19"/>
      <c r="K354" s="20"/>
    </row>
    <row r="355" spans="1:11" x14ac:dyDescent="0.25">
      <c r="A355" s="25"/>
      <c r="B355" s="44"/>
      <c r="C355" s="23"/>
      <c r="D355" s="23"/>
      <c r="E355" s="16"/>
      <c r="F355" s="19"/>
      <c r="G355" s="17">
        <f>G354+Tresorerie!$E355-Tresorerie!$F355</f>
        <v>1600000</v>
      </c>
      <c r="H355" s="18">
        <f t="shared" si="6"/>
        <v>0</v>
      </c>
      <c r="I355" s="19"/>
      <c r="J355" s="19"/>
      <c r="K355" s="20"/>
    </row>
    <row r="356" spans="1:11" x14ac:dyDescent="0.25">
      <c r="A356" s="25"/>
      <c r="B356" s="44"/>
      <c r="C356" s="23"/>
      <c r="D356" s="23"/>
      <c r="E356" s="16"/>
      <c r="F356" s="19"/>
      <c r="G356" s="17">
        <f>G355+Tresorerie!$E356-Tresorerie!$F356</f>
        <v>1600000</v>
      </c>
      <c r="H356" s="18">
        <f t="shared" si="6"/>
        <v>0</v>
      </c>
      <c r="I356" s="19"/>
      <c r="J356" s="19"/>
      <c r="K356" s="20"/>
    </row>
    <row r="357" spans="1:11" x14ac:dyDescent="0.25">
      <c r="A357" s="25"/>
      <c r="B357" s="44"/>
      <c r="C357" s="23"/>
      <c r="D357" s="23"/>
      <c r="E357" s="16"/>
      <c r="F357" s="19"/>
      <c r="G357" s="17">
        <f>G356+Tresorerie!$E357-Tresorerie!$F357</f>
        <v>1600000</v>
      </c>
      <c r="H357" s="18">
        <f t="shared" si="6"/>
        <v>0</v>
      </c>
      <c r="I357" s="19"/>
      <c r="J357" s="19"/>
      <c r="K357" s="20"/>
    </row>
    <row r="358" spans="1:11" x14ac:dyDescent="0.25">
      <c r="A358" s="25"/>
      <c r="B358" s="44"/>
      <c r="C358" s="23"/>
      <c r="D358" s="23"/>
      <c r="E358" s="16"/>
      <c r="F358" s="19"/>
      <c r="G358" s="17">
        <f>G357+Tresorerie!$E358-Tresorerie!$F358</f>
        <v>1600000</v>
      </c>
      <c r="H358" s="18">
        <f t="shared" si="6"/>
        <v>0</v>
      </c>
      <c r="I358" s="19"/>
      <c r="J358" s="19"/>
      <c r="K358" s="20"/>
    </row>
    <row r="359" spans="1:11" x14ac:dyDescent="0.25">
      <c r="A359" s="25"/>
      <c r="B359" s="44"/>
      <c r="C359" s="23"/>
      <c r="D359" s="23"/>
      <c r="E359" s="16"/>
      <c r="F359" s="19"/>
      <c r="G359" s="17">
        <f>G358+Tresorerie!$E359-Tresorerie!$F359</f>
        <v>1600000</v>
      </c>
      <c r="H359" s="18">
        <f t="shared" si="6"/>
        <v>0</v>
      </c>
      <c r="I359" s="19"/>
      <c r="J359" s="19"/>
      <c r="K359" s="20"/>
    </row>
    <row r="360" spans="1:11" x14ac:dyDescent="0.25">
      <c r="A360" s="25"/>
      <c r="B360" s="44"/>
      <c r="C360" s="23"/>
      <c r="D360" s="23"/>
      <c r="E360" s="16"/>
      <c r="F360" s="19"/>
      <c r="G360" s="17">
        <f>G359+Tresorerie!$E360-Tresorerie!$F360</f>
        <v>1600000</v>
      </c>
      <c r="H360" s="18">
        <f t="shared" si="6"/>
        <v>0</v>
      </c>
      <c r="I360" s="19"/>
      <c r="J360" s="19"/>
      <c r="K360" s="20"/>
    </row>
    <row r="361" spans="1:11" x14ac:dyDescent="0.25">
      <c r="A361" s="25"/>
      <c r="B361" s="44"/>
      <c r="C361" s="23"/>
      <c r="D361" s="23"/>
      <c r="E361" s="16"/>
      <c r="F361" s="19"/>
      <c r="G361" s="17">
        <f>G360+Tresorerie!$E361-Tresorerie!$F361</f>
        <v>1600000</v>
      </c>
      <c r="H361" s="18">
        <f t="shared" si="6"/>
        <v>0</v>
      </c>
      <c r="I361" s="19"/>
      <c r="J361" s="19"/>
      <c r="K361" s="20"/>
    </row>
    <row r="362" spans="1:11" x14ac:dyDescent="0.25">
      <c r="A362" s="25"/>
      <c r="B362" s="44"/>
      <c r="C362" s="23"/>
      <c r="D362" s="23"/>
      <c r="E362" s="16"/>
      <c r="F362" s="19"/>
      <c r="G362" s="17">
        <f>G361+Tresorerie!$E362-Tresorerie!$F362</f>
        <v>1600000</v>
      </c>
      <c r="H362" s="18">
        <f t="shared" si="6"/>
        <v>0</v>
      </c>
      <c r="I362" s="19"/>
      <c r="J362" s="19"/>
      <c r="K362" s="20"/>
    </row>
    <row r="363" spans="1:11" x14ac:dyDescent="0.25">
      <c r="A363" s="25"/>
      <c r="B363" s="44"/>
      <c r="C363" s="23"/>
      <c r="D363" s="23"/>
      <c r="E363" s="16"/>
      <c r="F363" s="19"/>
      <c r="G363" s="17">
        <f>G362+Tresorerie!$E363-Tresorerie!$F363</f>
        <v>1600000</v>
      </c>
      <c r="H363" s="18">
        <f t="shared" si="6"/>
        <v>0</v>
      </c>
      <c r="I363" s="19"/>
      <c r="J363" s="19"/>
      <c r="K363" s="20"/>
    </row>
    <row r="364" spans="1:11" x14ac:dyDescent="0.25">
      <c r="A364" s="25"/>
      <c r="B364" s="44"/>
      <c r="C364" s="23"/>
      <c r="D364" s="23"/>
      <c r="E364" s="16"/>
      <c r="F364" s="19"/>
      <c r="G364" s="17">
        <f>G363+Tresorerie!$E364-Tresorerie!$F364</f>
        <v>1600000</v>
      </c>
      <c r="H364" s="18">
        <f t="shared" si="6"/>
        <v>0</v>
      </c>
      <c r="I364" s="19"/>
      <c r="J364" s="19"/>
      <c r="K364" s="20"/>
    </row>
    <row r="365" spans="1:11" x14ac:dyDescent="0.25">
      <c r="A365" s="25"/>
      <c r="B365" s="44"/>
      <c r="C365" s="23"/>
      <c r="D365" s="23"/>
      <c r="E365" s="16"/>
      <c r="F365" s="19"/>
      <c r="G365" s="17">
        <f>G364+Tresorerie!$E365-Tresorerie!$F365</f>
        <v>1600000</v>
      </c>
      <c r="H365" s="18">
        <f t="shared" si="6"/>
        <v>0</v>
      </c>
      <c r="I365" s="19"/>
      <c r="J365" s="19"/>
      <c r="K365" s="20"/>
    </row>
    <row r="366" spans="1:11" x14ac:dyDescent="0.25">
      <c r="A366" s="25"/>
      <c r="B366" s="44"/>
      <c r="C366" s="23"/>
      <c r="D366" s="23"/>
      <c r="E366" s="16"/>
      <c r="F366" s="19"/>
      <c r="G366" s="17">
        <f>G365+Tresorerie!$E366-Tresorerie!$F366</f>
        <v>1600000</v>
      </c>
      <c r="H366" s="18">
        <f t="shared" si="6"/>
        <v>0</v>
      </c>
      <c r="I366" s="19"/>
      <c r="J366" s="19"/>
      <c r="K366" s="20"/>
    </row>
    <row r="367" spans="1:11" x14ac:dyDescent="0.25">
      <c r="A367" s="25"/>
      <c r="B367" s="44"/>
      <c r="C367" s="23"/>
      <c r="D367" s="23"/>
      <c r="E367" s="16"/>
      <c r="F367" s="19"/>
      <c r="G367" s="17">
        <f>G366+Tresorerie!$E367-Tresorerie!$F367</f>
        <v>1600000</v>
      </c>
      <c r="H367" s="18">
        <f t="shared" si="6"/>
        <v>0</v>
      </c>
      <c r="I367" s="19"/>
      <c r="J367" s="19"/>
      <c r="K367" s="20"/>
    </row>
    <row r="368" spans="1:11" x14ac:dyDescent="0.25">
      <c r="A368" s="25"/>
      <c r="B368" s="44"/>
      <c r="C368" s="23"/>
      <c r="D368" s="23"/>
      <c r="E368" s="16"/>
      <c r="F368" s="19"/>
      <c r="G368" s="17">
        <f>G367+Tresorerie!$E368-Tresorerie!$F368</f>
        <v>1600000</v>
      </c>
      <c r="H368" s="18">
        <f t="shared" si="6"/>
        <v>0</v>
      </c>
      <c r="I368" s="19"/>
      <c r="J368" s="19"/>
      <c r="K368" s="20"/>
    </row>
    <row r="369" spans="1:11" x14ac:dyDescent="0.25">
      <c r="A369" s="25"/>
      <c r="B369" s="44"/>
      <c r="C369" s="23"/>
      <c r="D369" s="23"/>
      <c r="E369" s="16"/>
      <c r="F369" s="19"/>
      <c r="G369" s="17">
        <f>G368+Tresorerie!$E369-Tresorerie!$F369</f>
        <v>1600000</v>
      </c>
      <c r="H369" s="18">
        <f t="shared" si="6"/>
        <v>0</v>
      </c>
      <c r="I369" s="19"/>
      <c r="J369" s="19"/>
      <c r="K369" s="20"/>
    </row>
    <row r="370" spans="1:11" x14ac:dyDescent="0.25">
      <c r="A370" s="25"/>
      <c r="B370" s="44"/>
      <c r="C370" s="23"/>
      <c r="D370" s="23"/>
      <c r="E370" s="16"/>
      <c r="F370" s="19"/>
      <c r="G370" s="17">
        <f>G369+Tresorerie!$E370-Tresorerie!$F370</f>
        <v>1600000</v>
      </c>
      <c r="H370" s="18">
        <f t="shared" si="6"/>
        <v>0</v>
      </c>
      <c r="I370" s="19"/>
      <c r="J370" s="19"/>
      <c r="K370" s="20"/>
    </row>
    <row r="371" spans="1:11" x14ac:dyDescent="0.25">
      <c r="A371" s="25"/>
      <c r="B371" s="44"/>
      <c r="C371" s="23"/>
      <c r="D371" s="23"/>
      <c r="E371" s="16"/>
      <c r="F371" s="19"/>
      <c r="G371" s="17">
        <f>G370+Tresorerie!$E371-Tresorerie!$F371</f>
        <v>1600000</v>
      </c>
      <c r="H371" s="18">
        <f t="shared" si="6"/>
        <v>0</v>
      </c>
      <c r="I371" s="19"/>
      <c r="J371" s="19"/>
      <c r="K371" s="20"/>
    </row>
    <row r="372" spans="1:11" x14ac:dyDescent="0.25">
      <c r="A372" s="25"/>
      <c r="B372" s="44"/>
      <c r="C372" s="23"/>
      <c r="D372" s="23"/>
      <c r="E372" s="16"/>
      <c r="F372" s="19"/>
      <c r="G372" s="17">
        <f>G371+Tresorerie!$E372-Tresorerie!$F372</f>
        <v>1600000</v>
      </c>
      <c r="H372" s="18">
        <f t="shared" si="6"/>
        <v>0</v>
      </c>
      <c r="I372" s="19"/>
      <c r="J372" s="19"/>
      <c r="K372" s="20"/>
    </row>
    <row r="373" spans="1:11" x14ac:dyDescent="0.25">
      <c r="A373" s="25"/>
      <c r="B373" s="44"/>
      <c r="C373" s="23"/>
      <c r="D373" s="23"/>
      <c r="E373" s="16"/>
      <c r="F373" s="19"/>
      <c r="G373" s="17">
        <f>G372+Tresorerie!$E373-Tresorerie!$F373</f>
        <v>1600000</v>
      </c>
      <c r="H373" s="18">
        <f t="shared" si="6"/>
        <v>0</v>
      </c>
      <c r="I373" s="19"/>
      <c r="J373" s="19"/>
      <c r="K373" s="20"/>
    </row>
    <row r="374" spans="1:11" x14ac:dyDescent="0.25">
      <c r="A374" s="25"/>
      <c r="B374" s="44"/>
      <c r="C374" s="23"/>
      <c r="D374" s="23"/>
      <c r="E374" s="16"/>
      <c r="F374" s="19"/>
      <c r="G374" s="17">
        <f>G373+Tresorerie!$E374-Tresorerie!$F374</f>
        <v>1600000</v>
      </c>
      <c r="H374" s="18">
        <f t="shared" si="6"/>
        <v>0</v>
      </c>
      <c r="I374" s="19"/>
      <c r="J374" s="19"/>
      <c r="K374" s="20"/>
    </row>
    <row r="375" spans="1:11" x14ac:dyDescent="0.25">
      <c r="A375" s="25"/>
      <c r="B375" s="44"/>
      <c r="C375" s="23"/>
      <c r="D375" s="23"/>
      <c r="E375" s="16"/>
      <c r="F375" s="19"/>
      <c r="G375" s="17">
        <f>G374+Tresorerie!$E375-Tresorerie!$F375</f>
        <v>1600000</v>
      </c>
      <c r="H375" s="18">
        <f t="shared" si="6"/>
        <v>0</v>
      </c>
      <c r="I375" s="19"/>
      <c r="J375" s="19"/>
      <c r="K375" s="20"/>
    </row>
    <row r="376" spans="1:11" x14ac:dyDescent="0.25">
      <c r="A376" s="25"/>
      <c r="B376" s="44"/>
      <c r="C376" s="23"/>
      <c r="D376" s="23"/>
      <c r="E376" s="16"/>
      <c r="F376" s="19"/>
      <c r="G376" s="17">
        <f>G375+Tresorerie!$E376-Tresorerie!$F376</f>
        <v>1600000</v>
      </c>
      <c r="H376" s="18">
        <f t="shared" si="6"/>
        <v>0</v>
      </c>
      <c r="I376" s="19"/>
      <c r="J376" s="19"/>
      <c r="K376" s="20"/>
    </row>
    <row r="377" spans="1:11" x14ac:dyDescent="0.25">
      <c r="A377" s="25"/>
      <c r="B377" s="44"/>
      <c r="C377" s="23"/>
      <c r="D377" s="23"/>
      <c r="E377" s="16"/>
      <c r="F377" s="19"/>
      <c r="G377" s="17">
        <f>G376+Tresorerie!$E377-Tresorerie!$F377</f>
        <v>1600000</v>
      </c>
      <c r="H377" s="18">
        <f t="shared" si="6"/>
        <v>0</v>
      </c>
      <c r="I377" s="19"/>
      <c r="J377" s="19"/>
      <c r="K377" s="20"/>
    </row>
    <row r="378" spans="1:11" x14ac:dyDescent="0.25">
      <c r="A378" s="25"/>
      <c r="B378" s="44"/>
      <c r="C378" s="23"/>
      <c r="D378" s="23"/>
      <c r="E378" s="16"/>
      <c r="F378" s="19"/>
      <c r="G378" s="17">
        <f>G377+Tresorerie!$E378-Tresorerie!$F378</f>
        <v>1600000</v>
      </c>
      <c r="H378" s="18">
        <f t="shared" si="6"/>
        <v>0</v>
      </c>
      <c r="I378" s="19"/>
      <c r="J378" s="19"/>
      <c r="K378" s="20"/>
    </row>
    <row r="379" spans="1:11" x14ac:dyDescent="0.25">
      <c r="A379" s="25"/>
      <c r="B379" s="44"/>
      <c r="C379" s="23"/>
      <c r="D379" s="23"/>
      <c r="E379" s="16"/>
      <c r="F379" s="19"/>
      <c r="G379" s="17">
        <f>G378+Tresorerie!$E379-Tresorerie!$F379</f>
        <v>1600000</v>
      </c>
      <c r="H379" s="18">
        <f t="shared" si="6"/>
        <v>0</v>
      </c>
      <c r="I379" s="19"/>
      <c r="J379" s="19"/>
      <c r="K379" s="20"/>
    </row>
    <row r="380" spans="1:11" x14ac:dyDescent="0.25">
      <c r="A380" s="25"/>
      <c r="B380" s="44"/>
      <c r="C380" s="23"/>
      <c r="D380" s="23"/>
      <c r="E380" s="16"/>
      <c r="F380" s="19"/>
      <c r="G380" s="17">
        <f>G379+Tresorerie!$E380-Tresorerie!$F380</f>
        <v>1600000</v>
      </c>
      <c r="H380" s="18">
        <f t="shared" si="6"/>
        <v>0</v>
      </c>
      <c r="I380" s="19"/>
      <c r="J380" s="19"/>
      <c r="K380" s="20"/>
    </row>
    <row r="381" spans="1:11" x14ac:dyDescent="0.25">
      <c r="A381" s="25"/>
      <c r="B381" s="44"/>
      <c r="C381" s="23"/>
      <c r="D381" s="23"/>
      <c r="E381" s="16"/>
      <c r="F381" s="19"/>
      <c r="G381" s="17">
        <f>G380+Tresorerie!$E381-Tresorerie!$F381</f>
        <v>1600000</v>
      </c>
      <c r="H381" s="18">
        <f t="shared" si="6"/>
        <v>0</v>
      </c>
      <c r="I381" s="19"/>
      <c r="J381" s="19"/>
      <c r="K381" s="20"/>
    </row>
    <row r="382" spans="1:11" x14ac:dyDescent="0.25">
      <c r="A382" s="25"/>
      <c r="B382" s="44"/>
      <c r="C382" s="23"/>
      <c r="D382" s="23"/>
      <c r="E382" s="16"/>
      <c r="F382" s="19"/>
      <c r="G382" s="17">
        <f>G381+Tresorerie!$E382-Tresorerie!$F382</f>
        <v>1600000</v>
      </c>
      <c r="H382" s="18">
        <f t="shared" si="6"/>
        <v>0</v>
      </c>
      <c r="I382" s="19"/>
      <c r="J382" s="19"/>
      <c r="K382" s="20"/>
    </row>
    <row r="383" spans="1:11" x14ac:dyDescent="0.25">
      <c r="A383" s="25"/>
      <c r="B383" s="44"/>
      <c r="C383" s="23"/>
      <c r="D383" s="23"/>
      <c r="E383" s="16"/>
      <c r="F383" s="19"/>
      <c r="G383" s="17">
        <f>G382+Tresorerie!$E383-Tresorerie!$F383</f>
        <v>1600000</v>
      </c>
      <c r="H383" s="18">
        <f t="shared" si="6"/>
        <v>0</v>
      </c>
      <c r="I383" s="19"/>
      <c r="J383" s="19"/>
      <c r="K383" s="20"/>
    </row>
    <row r="384" spans="1:11" x14ac:dyDescent="0.25">
      <c r="A384" s="25"/>
      <c r="B384" s="44"/>
      <c r="C384" s="23"/>
      <c r="D384" s="23"/>
      <c r="E384" s="16"/>
      <c r="F384" s="19"/>
      <c r="G384" s="17">
        <f>G383+Tresorerie!$E384-Tresorerie!$F384</f>
        <v>1600000</v>
      </c>
      <c r="H384" s="18">
        <f t="shared" si="6"/>
        <v>0</v>
      </c>
      <c r="I384" s="19"/>
      <c r="J384" s="19"/>
      <c r="K384" s="20"/>
    </row>
    <row r="385" spans="1:11" x14ac:dyDescent="0.25">
      <c r="A385" s="25"/>
      <c r="B385" s="44"/>
      <c r="C385" s="23"/>
      <c r="D385" s="23"/>
      <c r="E385" s="16"/>
      <c r="F385" s="19"/>
      <c r="G385" s="17">
        <f>G384+Tresorerie!$E385-Tresorerie!$F385</f>
        <v>1600000</v>
      </c>
      <c r="H385" s="18">
        <f t="shared" si="6"/>
        <v>0</v>
      </c>
      <c r="I385" s="19"/>
      <c r="J385" s="19"/>
      <c r="K385" s="20"/>
    </row>
    <row r="386" spans="1:11" x14ac:dyDescent="0.25">
      <c r="A386" s="25"/>
      <c r="B386" s="44"/>
      <c r="C386" s="23"/>
      <c r="D386" s="23"/>
      <c r="E386" s="16"/>
      <c r="F386" s="19"/>
      <c r="G386" s="17">
        <f>G385+Tresorerie!$E386-Tresorerie!$F386</f>
        <v>1600000</v>
      </c>
      <c r="H386" s="18">
        <f t="shared" si="6"/>
        <v>0</v>
      </c>
      <c r="I386" s="19"/>
      <c r="J386" s="19"/>
      <c r="K386" s="20"/>
    </row>
    <row r="387" spans="1:11" x14ac:dyDescent="0.25">
      <c r="A387" s="25"/>
      <c r="B387" s="44"/>
      <c r="C387" s="23"/>
      <c r="D387" s="23"/>
      <c r="E387" s="16"/>
      <c r="F387" s="19"/>
      <c r="G387" s="17">
        <f>G386+Tresorerie!$E387-Tresorerie!$F387</f>
        <v>1600000</v>
      </c>
      <c r="H387" s="18">
        <f t="shared" si="6"/>
        <v>0</v>
      </c>
      <c r="I387" s="19"/>
      <c r="J387" s="19"/>
      <c r="K387" s="20"/>
    </row>
    <row r="388" spans="1:11" x14ac:dyDescent="0.25">
      <c r="A388" s="25"/>
      <c r="B388" s="44"/>
      <c r="C388" s="23"/>
      <c r="D388" s="23"/>
      <c r="E388" s="16"/>
      <c r="F388" s="19"/>
      <c r="G388" s="17">
        <f>G387+Tresorerie!$E388-Tresorerie!$F388</f>
        <v>1600000</v>
      </c>
      <c r="H388" s="18">
        <f t="shared" si="6"/>
        <v>0</v>
      </c>
      <c r="I388" s="19"/>
      <c r="J388" s="19"/>
      <c r="K388" s="20"/>
    </row>
    <row r="389" spans="1:11" x14ac:dyDescent="0.25">
      <c r="A389" s="25"/>
      <c r="B389" s="44"/>
      <c r="C389" s="23"/>
      <c r="D389" s="23"/>
      <c r="E389" s="16"/>
      <c r="F389" s="19"/>
      <c r="G389" s="17">
        <f>G388+Tresorerie!$E389-Tresorerie!$F389</f>
        <v>1600000</v>
      </c>
      <c r="H389" s="18">
        <f t="shared" si="6"/>
        <v>0</v>
      </c>
      <c r="I389" s="19"/>
      <c r="J389" s="19"/>
      <c r="K389" s="20"/>
    </row>
    <row r="390" spans="1:11" x14ac:dyDescent="0.25">
      <c r="A390" s="25"/>
      <c r="B390" s="44"/>
      <c r="C390" s="23"/>
      <c r="D390" s="23"/>
      <c r="E390" s="16"/>
      <c r="F390" s="19"/>
      <c r="G390" s="17">
        <f>G389+Tresorerie!$E390-Tresorerie!$F390</f>
        <v>1600000</v>
      </c>
      <c r="H390" s="18">
        <f t="shared" si="6"/>
        <v>0</v>
      </c>
      <c r="I390" s="19"/>
      <c r="J390" s="19"/>
      <c r="K390" s="20"/>
    </row>
    <row r="391" spans="1:11" x14ac:dyDescent="0.25">
      <c r="A391" s="25"/>
      <c r="B391" s="44"/>
      <c r="C391" s="23"/>
      <c r="D391" s="23"/>
      <c r="E391" s="16"/>
      <c r="F391" s="19"/>
      <c r="G391" s="17">
        <f>G390+Tresorerie!$E391-Tresorerie!$F391</f>
        <v>1600000</v>
      </c>
      <c r="H391" s="18">
        <f t="shared" si="6"/>
        <v>0</v>
      </c>
      <c r="I391" s="19"/>
      <c r="J391" s="19"/>
      <c r="K391" s="20"/>
    </row>
    <row r="392" spans="1:11" x14ac:dyDescent="0.25">
      <c r="A392" s="25"/>
      <c r="B392" s="44"/>
      <c r="C392" s="23"/>
      <c r="D392" s="23"/>
      <c r="E392" s="16"/>
      <c r="F392" s="19"/>
      <c r="G392" s="17">
        <f>G391+Tresorerie!$E392-Tresorerie!$F392</f>
        <v>1600000</v>
      </c>
      <c r="H392" s="18">
        <f t="shared" si="6"/>
        <v>0</v>
      </c>
      <c r="I392" s="19"/>
      <c r="J392" s="19"/>
      <c r="K392" s="20"/>
    </row>
    <row r="393" spans="1:11" x14ac:dyDescent="0.25">
      <c r="A393" s="25"/>
      <c r="B393" s="44"/>
      <c r="C393" s="23"/>
      <c r="D393" s="23"/>
      <c r="E393" s="16"/>
      <c r="F393" s="19"/>
      <c r="G393" s="17">
        <f>G392+Tresorerie!$E393-Tresorerie!$F393</f>
        <v>1600000</v>
      </c>
      <c r="H393" s="18">
        <f t="shared" si="6"/>
        <v>0</v>
      </c>
      <c r="I393" s="19"/>
      <c r="J393" s="19"/>
      <c r="K393" s="20"/>
    </row>
    <row r="394" spans="1:11" x14ac:dyDescent="0.25">
      <c r="A394" s="25"/>
      <c r="B394" s="44"/>
      <c r="C394" s="23"/>
      <c r="D394" s="23"/>
      <c r="E394" s="16"/>
      <c r="F394" s="19"/>
      <c r="G394" s="17">
        <f>G393+Tresorerie!$E394-Tresorerie!$F394</f>
        <v>1600000</v>
      </c>
      <c r="H394" s="18">
        <f t="shared" si="6"/>
        <v>0</v>
      </c>
      <c r="I394" s="19"/>
      <c r="J394" s="19"/>
      <c r="K394" s="20"/>
    </row>
    <row r="395" spans="1:11" x14ac:dyDescent="0.25">
      <c r="A395" s="25"/>
      <c r="B395" s="44"/>
      <c r="C395" s="23"/>
      <c r="D395" s="23"/>
      <c r="E395" s="16"/>
      <c r="F395" s="19"/>
      <c r="G395" s="17">
        <f>G394+Tresorerie!$E395-Tresorerie!$F395</f>
        <v>1600000</v>
      </c>
      <c r="H395" s="18">
        <f t="shared" si="6"/>
        <v>0</v>
      </c>
      <c r="I395" s="19"/>
      <c r="J395" s="19"/>
      <c r="K395" s="20"/>
    </row>
    <row r="396" spans="1:11" x14ac:dyDescent="0.25">
      <c r="A396" s="25"/>
      <c r="B396" s="44"/>
      <c r="C396" s="23"/>
      <c r="D396" s="23"/>
      <c r="E396" s="16"/>
      <c r="F396" s="19"/>
      <c r="G396" s="17">
        <f>G395+Tresorerie!$E396-Tresorerie!$F396</f>
        <v>1600000</v>
      </c>
      <c r="H396" s="18">
        <f t="shared" si="6"/>
        <v>0</v>
      </c>
      <c r="I396" s="19"/>
      <c r="J396" s="19"/>
      <c r="K396" s="20"/>
    </row>
    <row r="397" spans="1:11" x14ac:dyDescent="0.25">
      <c r="A397" s="25"/>
      <c r="B397" s="44"/>
      <c r="C397" s="23"/>
      <c r="D397" s="23"/>
      <c r="E397" s="16"/>
      <c r="F397" s="19"/>
      <c r="G397" s="17">
        <f>G396+Tresorerie!$E397-Tresorerie!$F397</f>
        <v>1600000</v>
      </c>
      <c r="H397" s="18">
        <f t="shared" si="6"/>
        <v>0</v>
      </c>
      <c r="I397" s="19"/>
      <c r="J397" s="19"/>
      <c r="K397" s="20"/>
    </row>
    <row r="398" spans="1:11" x14ac:dyDescent="0.25">
      <c r="A398" s="25"/>
      <c r="B398" s="44"/>
      <c r="C398" s="23"/>
      <c r="D398" s="23"/>
      <c r="E398" s="16"/>
      <c r="F398" s="19"/>
      <c r="G398" s="17">
        <f>G397+Tresorerie!$E398-Tresorerie!$F398</f>
        <v>1600000</v>
      </c>
      <c r="H398" s="18">
        <f t="shared" si="6"/>
        <v>0</v>
      </c>
      <c r="I398" s="19"/>
      <c r="J398" s="19"/>
      <c r="K398" s="20"/>
    </row>
    <row r="399" spans="1:11" x14ac:dyDescent="0.25">
      <c r="A399" s="25"/>
      <c r="B399" s="44"/>
      <c r="C399" s="23"/>
      <c r="D399" s="23"/>
      <c r="E399" s="16"/>
      <c r="F399" s="19"/>
      <c r="G399" s="17">
        <f>G398+Tresorerie!$E399-Tresorerie!$F399</f>
        <v>1600000</v>
      </c>
      <c r="H399" s="18">
        <f t="shared" si="6"/>
        <v>0</v>
      </c>
      <c r="I399" s="19"/>
      <c r="J399" s="19"/>
      <c r="K399" s="20"/>
    </row>
  </sheetData>
  <sheetProtection selectLockedCells="1" autoFilter="0"/>
  <mergeCells count="2">
    <mergeCell ref="A4:B4"/>
    <mergeCell ref="Z3:AA3"/>
  </mergeCells>
  <conditionalFormatting sqref="G2:G4">
    <cfRule type="cellIs" dxfId="55" priority="3" operator="lessThan">
      <formula>0</formula>
    </cfRule>
  </conditionalFormatting>
  <conditionalFormatting sqref="K7:K399">
    <cfRule type="containsText" dxfId="54" priority="1" operator="containsText" text="OK">
      <formula>NOT(ISERROR(SEARCH("OK",K7)))</formula>
    </cfRule>
    <cfRule type="containsText" dxfId="53" priority="2" operator="containsText" text="NO">
      <formula>NOT(ISERROR(SEARCH("NO",K7)))</formula>
    </cfRule>
  </conditionalFormatting>
  <dataValidations count="2">
    <dataValidation type="list" allowBlank="1" showInputMessage="1" showErrorMessage="1" sqref="K7:K399">
      <formula1>$Y$2:$Y$3</formula1>
    </dataValidation>
    <dataValidation type="list" allowBlank="1" showInputMessage="1" showErrorMessage="1" sqref="B7:B399">
      <formula1>Tiers</formula1>
    </dataValidation>
  </dataValidations>
  <pageMargins left="0.7" right="0.7" top="0.75" bottom="0.75" header="0.3" footer="0.3"/>
  <pageSetup paperSize="9" orientation="portrait" r:id="rId1"/>
  <picture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'[GESTION STOCK &amp; FACTURATION-TPE.xlsm]Charge'!#REF!</xm:f>
          </x14:formula1>
          <xm:sqref>D7:D399</xm:sqref>
        </x14:dataValidation>
        <x14:dataValidation type="list" allowBlank="1" showInputMessage="1" showErrorMessage="1">
          <x14:formula1>
            <xm:f>'[GESTION STOCK &amp; FACTURATION-TPE.xlsm]Charge'!#REF!</xm:f>
          </x14:formula1>
          <xm:sqref>J7:J399</xm:sqref>
        </x14:dataValidation>
        <x14:dataValidation type="list" allowBlank="1" showInputMessage="1" showErrorMessage="1">
          <x14:formula1>
            <xm:f>'[GESTION STOCK &amp; FACTURATION-TPE.xlsm]Facturation'!#REF!</xm:f>
          </x14:formula1>
          <xm:sqref>I7:I399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Client</vt:lpstr>
      <vt:lpstr>Fournisseur</vt:lpstr>
      <vt:lpstr>Tresorerie</vt:lpstr>
      <vt:lpstr>choix</vt:lpstr>
      <vt:lpstr>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DIELE</dc:creator>
  <cp:lastModifiedBy>Henri DIELE</cp:lastModifiedBy>
  <dcterms:created xsi:type="dcterms:W3CDTF">2018-09-08T10:39:21Z</dcterms:created>
  <dcterms:modified xsi:type="dcterms:W3CDTF">2018-09-08T10:56:52Z</dcterms:modified>
</cp:coreProperties>
</file>