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dialogsheets/sheet1.xml" ContentType="application/vnd.openxmlformats-officedocument.spreadsheetml.dialog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0400512\Desktop\Automatisation\"/>
    </mc:Choice>
  </mc:AlternateContent>
  <xr:revisionPtr revIDLastSave="0" documentId="13_ncr:1_{1AB85148-781A-4491-808F-9A0098B6CC0C}" xr6:coauthVersionLast="46" xr6:coauthVersionMax="46" xr10:uidLastSave="{00000000-0000-0000-0000-000000000000}"/>
  <bookViews>
    <workbookView xWindow="28680" yWindow="-120" windowWidth="29040" windowHeight="15840" firstSheet="1" activeTab="2" xr2:uid="{00000000-000D-0000-FFFF-FFFF00000000}"/>
  </bookViews>
  <sheets>
    <sheet name="Boutons de commande" sheetId="10" state="hidden" r:id="rId1"/>
    <sheet name="Copie fichier cim" sheetId="4" r:id="rId2"/>
    <sheet name="Feuille calcul" sheetId="1" r:id="rId3"/>
    <sheet name="Volume CIM pour CTC" sheetId="33" r:id="rId4"/>
    <sheet name="Tri" sheetId="58" r:id="rId5"/>
  </sheets>
  <functionGroups builtInGroupCount="19"/>
  <definedNames>
    <definedName name="_xlnm._FilterDatabase" localSheetId="2" hidden="1">'Feuille calcul'!$Y$1:$Y$200</definedName>
    <definedName name="_xlnm._FilterDatabase" localSheetId="4" hidden="1">Tri!#REF!</definedName>
    <definedName name="_xlnm._FilterDatabase" localSheetId="3" hidden="1">'Volume CIM pour CTC'!$C$1:$F$200</definedName>
    <definedName name="MPRO_GUID_229d55efa93948b4a814e223fb8f8e9f" localSheetId="3" hidden="1">'Volume CIM pour CTC'!$A$1</definedName>
    <definedName name="MPRO_GUID_3c26dbe2c2834f83bf60f18bcac2433b" localSheetId="4" hidden="1">Tri!#REF!</definedName>
    <definedName name="MPRO_GUID_6f15a4101bb4482396b7024cf4724be4" localSheetId="2" hidden="1">'Feuille calcul'!$A$1</definedName>
    <definedName name="MPRO_GUID_c9a733c2ba264cb1928d8fc0e9429182" localSheetId="1" hidden="1">'Copie fichier cim'!$A$1</definedName>
    <definedName name="tb_datas">Tri!#REF!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78" i="4" l="1"/>
  <c r="U77" i="4"/>
  <c r="U76" i="4"/>
  <c r="U75" i="4"/>
  <c r="Q74" i="4"/>
  <c r="U73" i="4"/>
  <c r="Q72" i="4"/>
  <c r="U71" i="4"/>
  <c r="Q65" i="4"/>
  <c r="U64" i="4"/>
  <c r="Q63" i="4"/>
  <c r="U62" i="4"/>
  <c r="Q61" i="4"/>
  <c r="U60" i="4"/>
  <c r="Q54" i="4"/>
  <c r="U53" i="4"/>
  <c r="Q52" i="4"/>
  <c r="U51" i="4"/>
  <c r="Q50" i="4"/>
  <c r="U49" i="4"/>
  <c r="Q43" i="4"/>
  <c r="U42" i="4"/>
  <c r="U41" i="4"/>
  <c r="U40" i="4"/>
  <c r="U39" i="4"/>
  <c r="U38" i="4"/>
  <c r="Q32" i="4"/>
  <c r="U31" i="4"/>
  <c r="U30" i="4"/>
  <c r="U29" i="4"/>
  <c r="U28" i="4"/>
  <c r="Q22" i="4"/>
  <c r="Q18" i="4"/>
  <c r="U17" i="4"/>
  <c r="U16" i="4"/>
  <c r="I21" i="4" s="1"/>
  <c r="U21" i="4" s="1"/>
  <c r="U14" i="4"/>
  <c r="I20" i="4" s="1"/>
  <c r="U20" i="4" s="1"/>
  <c r="U13" i="4"/>
  <c r="I19" i="4" s="1"/>
  <c r="U19" i="4" s="1"/>
  <c r="Q12" i="4"/>
  <c r="U11" i="4"/>
  <c r="I15" i="4" s="1"/>
  <c r="U15" i="4" s="1"/>
  <c r="G4" i="1"/>
  <c r="W3" i="1" a="1"/>
  <c r="W4" i="1" a="1"/>
  <c r="W5" i="1" a="1"/>
  <c r="W7" i="1" a="1"/>
  <c r="W9" i="1" a="1"/>
  <c r="W11" i="1" a="1"/>
  <c r="W13" i="1" a="1"/>
  <c r="W15" i="1" a="1"/>
  <c r="W17" i="1" a="1"/>
  <c r="W19" i="1" a="1"/>
  <c r="W21" i="1" a="1"/>
  <c r="W23" i="1" a="1"/>
  <c r="W25" i="1" a="1"/>
  <c r="W27" i="1" a="1"/>
  <c r="W29" i="1" a="1"/>
  <c r="W31" i="1" a="1"/>
  <c r="W33" i="1" a="1"/>
  <c r="W35" i="1" a="1"/>
  <c r="W37" i="1" a="1"/>
  <c r="W39" i="1" a="1"/>
  <c r="W41" i="1" a="1"/>
  <c r="W43" i="1" a="1"/>
  <c r="W45" i="1" a="1"/>
  <c r="W47" i="1" a="1"/>
  <c r="W49" i="1" a="1"/>
  <c r="W51" i="1" a="1"/>
  <c r="W53" i="1" a="1"/>
  <c r="W55" i="1" a="1"/>
  <c r="W57" i="1" a="1"/>
  <c r="W59" i="1" a="1"/>
  <c r="W61" i="1" a="1"/>
  <c r="W63" i="1" a="1"/>
  <c r="W65" i="1" a="1"/>
  <c r="W67" i="1" a="1"/>
  <c r="W69" i="1" a="1"/>
  <c r="W71" i="1" a="1"/>
  <c r="W73" i="1" a="1"/>
  <c r="W75" i="1" a="1"/>
  <c r="W77" i="1" a="1"/>
  <c r="W79" i="1" a="1"/>
  <c r="W81" i="1" a="1"/>
  <c r="W83" i="1" a="1"/>
  <c r="W85" i="1" a="1"/>
  <c r="W87" i="1" a="1"/>
  <c r="W6" i="1" a="1"/>
  <c r="W8" i="1" a="1"/>
  <c r="W10" i="1" a="1"/>
  <c r="W12" i="1" a="1"/>
  <c r="W14" i="1" a="1"/>
  <c r="W16" i="1" a="1"/>
  <c r="W18" i="1" a="1"/>
  <c r="W20" i="1" a="1"/>
  <c r="W22" i="1" a="1"/>
  <c r="W24" i="1" a="1"/>
  <c r="W26" i="1" a="1"/>
  <c r="W28" i="1" a="1"/>
  <c r="W30" i="1" a="1"/>
  <c r="W32" i="1" a="1"/>
  <c r="W34" i="1" a="1"/>
  <c r="W36" i="1" a="1"/>
  <c r="W38" i="1" a="1"/>
  <c r="W40" i="1" a="1"/>
  <c r="W42" i="1" a="1"/>
  <c r="W44" i="1" a="1"/>
  <c r="W46" i="1" a="1"/>
  <c r="W48" i="1" a="1"/>
  <c r="W50" i="1" a="1"/>
  <c r="W52" i="1" a="1"/>
  <c r="W54" i="1" a="1"/>
  <c r="W56" i="1" a="1"/>
  <c r="W58" i="1" a="1"/>
  <c r="W60" i="1" a="1"/>
  <c r="W62" i="1" a="1"/>
  <c r="W64" i="1" a="1"/>
  <c r="W66" i="1" a="1"/>
  <c r="W68" i="1" a="1"/>
  <c r="W70" i="1" a="1"/>
  <c r="W72" i="1" a="1"/>
  <c r="W74" i="1" a="1"/>
  <c r="W76" i="1" a="1"/>
  <c r="W78" i="1" a="1"/>
  <c r="W80" i="1" a="1"/>
  <c r="W82" i="1" a="1"/>
  <c r="W84" i="1" a="1"/>
  <c r="W86" i="1" a="1"/>
  <c r="W88" i="1" a="1"/>
  <c r="W89" i="1" a="1"/>
  <c r="W90" i="1" a="1"/>
  <c r="W91" i="1" a="1"/>
  <c r="W92" i="1" a="1"/>
  <c r="W93" i="1" a="1"/>
  <c r="W94" i="1" a="1"/>
  <c r="W95" i="1" a="1"/>
  <c r="W96" i="1" a="1"/>
  <c r="W97" i="1" a="1"/>
  <c r="W98" i="1" a="1"/>
  <c r="W99" i="1" a="1"/>
  <c r="W100" i="1" a="1"/>
  <c r="W101" i="1" a="1"/>
  <c r="W102" i="1" a="1"/>
  <c r="W103" i="1" a="1"/>
  <c r="W104" i="1" a="1"/>
  <c r="W105" i="1" a="1"/>
  <c r="W107" i="1" a="1"/>
  <c r="W109" i="1" a="1"/>
  <c r="W111" i="1" a="1"/>
  <c r="W113" i="1" a="1"/>
  <c r="W115" i="1" a="1"/>
  <c r="W117" i="1" a="1"/>
  <c r="W119" i="1" a="1"/>
  <c r="W121" i="1" a="1"/>
  <c r="W123" i="1" a="1"/>
  <c r="W125" i="1" a="1"/>
  <c r="W127" i="1" a="1"/>
  <c r="W129" i="1" a="1"/>
  <c r="W131" i="1" a="1"/>
  <c r="W133" i="1" a="1"/>
  <c r="W135" i="1" a="1"/>
  <c r="W137" i="1" a="1"/>
  <c r="W139" i="1" a="1"/>
  <c r="W141" i="1" a="1"/>
  <c r="W143" i="1" a="1"/>
  <c r="W145" i="1" a="1"/>
  <c r="W146" i="1" a="1"/>
  <c r="W147" i="1" a="1"/>
  <c r="W148" i="1" a="1"/>
  <c r="W149" i="1" a="1"/>
  <c r="W150" i="1" a="1"/>
  <c r="W151" i="1" a="1"/>
  <c r="W152" i="1" a="1"/>
  <c r="W153" i="1" a="1"/>
  <c r="W154" i="1" a="1"/>
  <c r="W155" i="1" a="1"/>
  <c r="W156" i="1" a="1"/>
  <c r="W157" i="1" a="1"/>
  <c r="W158" i="1" a="1"/>
  <c r="W159" i="1" a="1"/>
  <c r="W160" i="1" a="1"/>
  <c r="W161" i="1" a="1"/>
  <c r="W162" i="1" a="1"/>
  <c r="W163" i="1" a="1"/>
  <c r="W164" i="1" a="1"/>
  <c r="W165" i="1" a="1"/>
  <c r="W166" i="1" a="1"/>
  <c r="W167" i="1" a="1"/>
  <c r="W168" i="1" a="1"/>
  <c r="W169" i="1" a="1"/>
  <c r="W170" i="1" a="1"/>
  <c r="W171" i="1" a="1"/>
  <c r="W172" i="1" a="1"/>
  <c r="W173" i="1" a="1"/>
  <c r="W174" i="1" a="1"/>
  <c r="W175" i="1" a="1"/>
  <c r="W176" i="1" a="1"/>
  <c r="W177" i="1" a="1"/>
  <c r="W178" i="1" a="1"/>
  <c r="W179" i="1" a="1"/>
  <c r="W180" i="1" a="1"/>
  <c r="W181" i="1" a="1"/>
  <c r="W182" i="1" a="1"/>
  <c r="W183" i="1" a="1"/>
  <c r="W184" i="1" a="1"/>
  <c r="W185" i="1" a="1"/>
  <c r="W186" i="1" a="1"/>
  <c r="W187" i="1" a="1"/>
  <c r="W188" i="1" a="1"/>
  <c r="W189" i="1" a="1"/>
  <c r="W190" i="1" a="1"/>
  <c r="W191" i="1" a="1"/>
  <c r="W192" i="1" a="1"/>
  <c r="W193" i="1" a="1"/>
  <c r="W194" i="1" a="1"/>
  <c r="W195" i="1" a="1"/>
  <c r="W196" i="1" a="1"/>
  <c r="W197" i="1" a="1"/>
  <c r="W198" i="1" a="1"/>
  <c r="W199" i="1" a="1"/>
  <c r="W200" i="1" a="1"/>
  <c r="W142" i="1" a="1"/>
  <c r="W144" i="1" a="1"/>
  <c r="W106" i="1" a="1"/>
  <c r="W108" i="1" a="1"/>
  <c r="W110" i="1" a="1"/>
  <c r="W112" i="1" a="1"/>
  <c r="W114" i="1" a="1"/>
  <c r="W116" i="1" a="1"/>
  <c r="W118" i="1" a="1"/>
  <c r="W120" i="1" a="1"/>
  <c r="W122" i="1" a="1"/>
  <c r="W124" i="1" a="1"/>
  <c r="W126" i="1" a="1"/>
  <c r="W128" i="1" a="1"/>
  <c r="W130" i="1" a="1"/>
  <c r="W132" i="1" a="1"/>
  <c r="W134" i="1" a="1"/>
  <c r="W136" i="1" a="1"/>
  <c r="W138" i="1" a="1"/>
  <c r="W140" i="1" a="1"/>
  <c r="W2" i="1" a="1"/>
  <c r="G5" i="1"/>
  <c r="G7" i="1"/>
  <c r="G9" i="1"/>
  <c r="G11" i="1"/>
  <c r="G13" i="1"/>
  <c r="G15" i="1"/>
  <c r="G17" i="1"/>
  <c r="G19" i="1"/>
  <c r="G21" i="1"/>
  <c r="G23" i="1"/>
  <c r="G25" i="1"/>
  <c r="G27" i="1"/>
  <c r="G29" i="1"/>
  <c r="G31" i="1"/>
  <c r="G33" i="1"/>
  <c r="G35" i="1"/>
  <c r="G37" i="1"/>
  <c r="G39" i="1"/>
  <c r="G41" i="1"/>
  <c r="G43" i="1"/>
  <c r="G45" i="1"/>
  <c r="G47" i="1"/>
  <c r="G49" i="1"/>
  <c r="G51" i="1"/>
  <c r="G53" i="1"/>
  <c r="G55" i="1"/>
  <c r="G57" i="1"/>
  <c r="G59" i="1"/>
  <c r="G61" i="1"/>
  <c r="G63" i="1"/>
  <c r="G65" i="1"/>
  <c r="G67" i="1"/>
  <c r="G69" i="1"/>
  <c r="G71" i="1"/>
  <c r="G73" i="1"/>
  <c r="G75" i="1"/>
  <c r="G77" i="1"/>
  <c r="G79" i="1"/>
  <c r="G81" i="1"/>
  <c r="G83" i="1"/>
  <c r="G85" i="1"/>
  <c r="G87" i="1"/>
  <c r="G89" i="1"/>
  <c r="G91" i="1"/>
  <c r="G93" i="1"/>
  <c r="G95" i="1"/>
  <c r="G97" i="1"/>
  <c r="G99" i="1"/>
  <c r="G101" i="1"/>
  <c r="G103" i="1"/>
  <c r="G105" i="1"/>
  <c r="G107" i="1"/>
  <c r="G109" i="1"/>
  <c r="G111" i="1"/>
  <c r="G113" i="1"/>
  <c r="G115" i="1"/>
  <c r="G117" i="1"/>
  <c r="G119" i="1"/>
  <c r="G121" i="1"/>
  <c r="G123" i="1"/>
  <c r="G125" i="1"/>
  <c r="G127" i="1"/>
  <c r="G129" i="1"/>
  <c r="G131" i="1"/>
  <c r="G133" i="1"/>
  <c r="G135" i="1"/>
  <c r="G137" i="1"/>
  <c r="G139" i="1"/>
  <c r="G141" i="1"/>
  <c r="G143" i="1"/>
  <c r="G145" i="1"/>
  <c r="G147" i="1"/>
  <c r="G149" i="1"/>
  <c r="G151" i="1"/>
  <c r="G153" i="1"/>
  <c r="G155" i="1"/>
  <c r="G157" i="1"/>
  <c r="G159" i="1"/>
  <c r="G161" i="1"/>
  <c r="G163" i="1"/>
  <c r="G165" i="1"/>
  <c r="G167" i="1"/>
  <c r="G169" i="1"/>
  <c r="G171" i="1"/>
  <c r="G173" i="1"/>
  <c r="G175" i="1"/>
  <c r="G177" i="1"/>
  <c r="G179" i="1"/>
  <c r="G181" i="1"/>
  <c r="G183" i="1"/>
  <c r="G185" i="1"/>
  <c r="G187" i="1"/>
  <c r="G189" i="1"/>
  <c r="G191" i="1"/>
  <c r="G193" i="1"/>
  <c r="G195" i="1"/>
  <c r="G197" i="1"/>
  <c r="G199" i="1"/>
  <c r="G6" i="1"/>
  <c r="G8" i="1"/>
  <c r="G10" i="1"/>
  <c r="G12" i="1"/>
  <c r="G14" i="1"/>
  <c r="G16" i="1"/>
  <c r="G18" i="1"/>
  <c r="G20" i="1"/>
  <c r="G22" i="1"/>
  <c r="G24" i="1"/>
  <c r="G26" i="1"/>
  <c r="G28" i="1"/>
  <c r="G30" i="1"/>
  <c r="G32" i="1"/>
  <c r="G34" i="1"/>
  <c r="G36" i="1"/>
  <c r="G38" i="1"/>
  <c r="G40" i="1"/>
  <c r="G42" i="1"/>
  <c r="G44" i="1"/>
  <c r="G46" i="1"/>
  <c r="G48" i="1"/>
  <c r="G50" i="1"/>
  <c r="G52" i="1"/>
  <c r="G54" i="1"/>
  <c r="G56" i="1"/>
  <c r="G58" i="1"/>
  <c r="G60" i="1"/>
  <c r="G62" i="1"/>
  <c r="G64" i="1"/>
  <c r="G68" i="1"/>
  <c r="G72" i="1"/>
  <c r="G76" i="1"/>
  <c r="G80" i="1"/>
  <c r="G84" i="1"/>
  <c r="G88" i="1"/>
  <c r="G92" i="1"/>
  <c r="G96" i="1"/>
  <c r="G100" i="1"/>
  <c r="G104" i="1"/>
  <c r="G108" i="1"/>
  <c r="G112" i="1"/>
  <c r="G116" i="1"/>
  <c r="G120" i="1"/>
  <c r="G124" i="1"/>
  <c r="G128" i="1"/>
  <c r="G132" i="1"/>
  <c r="G136" i="1"/>
  <c r="G140" i="1"/>
  <c r="G144" i="1"/>
  <c r="G148" i="1"/>
  <c r="G152" i="1"/>
  <c r="G156" i="1"/>
  <c r="G160" i="1"/>
  <c r="G164" i="1"/>
  <c r="G168" i="1"/>
  <c r="G172" i="1"/>
  <c r="G176" i="1"/>
  <c r="G180" i="1"/>
  <c r="G184" i="1"/>
  <c r="G188" i="1"/>
  <c r="G192" i="1"/>
  <c r="G196" i="1"/>
  <c r="G200" i="1"/>
  <c r="G66" i="1"/>
  <c r="G70" i="1"/>
  <c r="G74" i="1"/>
  <c r="G78" i="1"/>
  <c r="G82" i="1"/>
  <c r="G86" i="1"/>
  <c r="G90" i="1"/>
  <c r="G94" i="1"/>
  <c r="G98" i="1"/>
  <c r="G102" i="1"/>
  <c r="G106" i="1"/>
  <c r="G110" i="1"/>
  <c r="G114" i="1"/>
  <c r="G118" i="1"/>
  <c r="G122" i="1"/>
  <c r="G126" i="1"/>
  <c r="G130" i="1"/>
  <c r="G134" i="1"/>
  <c r="G138" i="1"/>
  <c r="G142" i="1"/>
  <c r="G146" i="1"/>
  <c r="G150" i="1"/>
  <c r="G154" i="1"/>
  <c r="G158" i="1"/>
  <c r="G162" i="1"/>
  <c r="G166" i="1"/>
  <c r="G170" i="1"/>
  <c r="G174" i="1"/>
  <c r="G178" i="1"/>
  <c r="G182" i="1"/>
  <c r="G186" i="1"/>
  <c r="G190" i="1"/>
  <c r="G194" i="1"/>
  <c r="G198" i="1"/>
  <c r="W140" i="1" l="1"/>
  <c r="W138" i="1"/>
  <c r="W136" i="1"/>
  <c r="W134" i="1"/>
  <c r="W132" i="1"/>
  <c r="W130" i="1"/>
  <c r="W128" i="1"/>
  <c r="W126" i="1"/>
  <c r="W124" i="1"/>
  <c r="W122" i="1"/>
  <c r="W120" i="1"/>
  <c r="W118" i="1"/>
  <c r="W116" i="1"/>
  <c r="W114" i="1"/>
  <c r="W112" i="1"/>
  <c r="W110" i="1"/>
  <c r="W108" i="1"/>
  <c r="W106" i="1"/>
  <c r="W144" i="1"/>
  <c r="W142" i="1"/>
  <c r="W200" i="1"/>
  <c r="W199" i="1"/>
  <c r="W198" i="1"/>
  <c r="W197" i="1"/>
  <c r="W196" i="1"/>
  <c r="W195" i="1"/>
  <c r="W194" i="1"/>
  <c r="W193" i="1"/>
  <c r="W192" i="1"/>
  <c r="W191" i="1"/>
  <c r="W190" i="1"/>
  <c r="W189" i="1"/>
  <c r="W188" i="1"/>
  <c r="W187" i="1"/>
  <c r="W186" i="1"/>
  <c r="W185" i="1"/>
  <c r="W184" i="1"/>
  <c r="W183" i="1"/>
  <c r="W182" i="1"/>
  <c r="W181" i="1"/>
  <c r="W180" i="1"/>
  <c r="W179" i="1"/>
  <c r="W178" i="1"/>
  <c r="W177" i="1"/>
  <c r="W176" i="1"/>
  <c r="W175" i="1"/>
  <c r="W174" i="1"/>
  <c r="W173" i="1"/>
  <c r="W172" i="1"/>
  <c r="W171" i="1"/>
  <c r="W170" i="1"/>
  <c r="W169" i="1"/>
  <c r="W168" i="1"/>
  <c r="W167" i="1"/>
  <c r="W166" i="1"/>
  <c r="W165" i="1"/>
  <c r="W164" i="1"/>
  <c r="W163" i="1"/>
  <c r="W162" i="1"/>
  <c r="W161" i="1"/>
  <c r="W160" i="1"/>
  <c r="W159" i="1"/>
  <c r="W158" i="1"/>
  <c r="W157" i="1"/>
  <c r="W156" i="1"/>
  <c r="W155" i="1"/>
  <c r="W154" i="1"/>
  <c r="W153" i="1"/>
  <c r="W152" i="1"/>
  <c r="W151" i="1"/>
  <c r="W150" i="1"/>
  <c r="W149" i="1"/>
  <c r="W148" i="1"/>
  <c r="W147" i="1"/>
  <c r="W146" i="1"/>
  <c r="W145" i="1"/>
  <c r="W143" i="1"/>
  <c r="W141" i="1"/>
  <c r="W139" i="1"/>
  <c r="W137" i="1"/>
  <c r="W135" i="1"/>
  <c r="W133" i="1"/>
  <c r="W131" i="1"/>
  <c r="W129" i="1"/>
  <c r="W127" i="1"/>
  <c r="W125" i="1"/>
  <c r="W123" i="1"/>
  <c r="W121" i="1"/>
  <c r="W119" i="1"/>
  <c r="W117" i="1"/>
  <c r="W115" i="1"/>
  <c r="W113" i="1"/>
  <c r="W111" i="1"/>
  <c r="W109" i="1"/>
  <c r="W107" i="1"/>
  <c r="W105" i="1"/>
  <c r="W104" i="1"/>
  <c r="W103" i="1"/>
  <c r="W102" i="1"/>
  <c r="W101" i="1"/>
  <c r="W100" i="1"/>
  <c r="W99" i="1"/>
  <c r="W98" i="1"/>
  <c r="W97" i="1"/>
  <c r="W96" i="1"/>
  <c r="W95" i="1"/>
  <c r="W94" i="1"/>
  <c r="W93" i="1"/>
  <c r="W92" i="1"/>
  <c r="W91" i="1"/>
  <c r="W90" i="1"/>
  <c r="W89" i="1"/>
  <c r="W88" i="1"/>
  <c r="W86" i="1"/>
  <c r="W84" i="1"/>
  <c r="W82" i="1"/>
  <c r="W80" i="1"/>
  <c r="W78" i="1"/>
  <c r="W76" i="1"/>
  <c r="W74" i="1"/>
  <c r="W72" i="1"/>
  <c r="W70" i="1"/>
  <c r="W68" i="1"/>
  <c r="W66" i="1"/>
  <c r="W64" i="1"/>
  <c r="W62" i="1"/>
  <c r="W60" i="1"/>
  <c r="W58" i="1"/>
  <c r="W56" i="1"/>
  <c r="W54" i="1"/>
  <c r="W52" i="1"/>
  <c r="W50" i="1"/>
  <c r="W48" i="1"/>
  <c r="W46" i="1"/>
  <c r="W44" i="1"/>
  <c r="W42" i="1"/>
  <c r="W40" i="1"/>
  <c r="W38" i="1"/>
  <c r="W36" i="1"/>
  <c r="W34" i="1"/>
  <c r="W32" i="1"/>
  <c r="W30" i="1"/>
  <c r="W28" i="1"/>
  <c r="W26" i="1"/>
  <c r="W24" i="1"/>
  <c r="W22" i="1"/>
  <c r="W20" i="1"/>
  <c r="W18" i="1"/>
  <c r="W16" i="1"/>
  <c r="W14" i="1"/>
  <c r="W12" i="1"/>
  <c r="W10" i="1"/>
  <c r="W8" i="1"/>
  <c r="W6" i="1"/>
  <c r="W87" i="1"/>
  <c r="W85" i="1"/>
  <c r="W83" i="1"/>
  <c r="W81" i="1"/>
  <c r="W79" i="1"/>
  <c r="W77" i="1"/>
  <c r="W75" i="1"/>
  <c r="W73" i="1"/>
  <c r="W71" i="1"/>
  <c r="W69" i="1"/>
  <c r="W67" i="1"/>
  <c r="W65" i="1"/>
  <c r="W63" i="1"/>
  <c r="W61" i="1"/>
  <c r="W59" i="1"/>
  <c r="W57" i="1"/>
  <c r="W55" i="1"/>
  <c r="W53" i="1"/>
  <c r="W51" i="1"/>
  <c r="W49" i="1"/>
  <c r="W47" i="1"/>
  <c r="W45" i="1"/>
  <c r="W43" i="1"/>
  <c r="W41" i="1"/>
  <c r="W39" i="1"/>
  <c r="W37" i="1"/>
  <c r="W35" i="1"/>
  <c r="W33" i="1"/>
  <c r="W31" i="1"/>
  <c r="W29" i="1"/>
  <c r="W27" i="1"/>
  <c r="W25" i="1"/>
  <c r="W23" i="1"/>
  <c r="W21" i="1"/>
  <c r="W19" i="1"/>
  <c r="W17" i="1"/>
  <c r="W15" i="1"/>
  <c r="W13" i="1"/>
  <c r="W11" i="1"/>
  <c r="W9" i="1"/>
  <c r="W7" i="1"/>
  <c r="W5" i="1"/>
  <c r="W4" i="1"/>
  <c r="W3" i="1"/>
  <c r="W2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C5" i="1"/>
  <c r="E5" i="1" s="1"/>
  <c r="F5" i="1" s="1"/>
  <c r="C6" i="1"/>
  <c r="E6" i="1" s="1"/>
  <c r="F6" i="1" s="1"/>
  <c r="C7" i="1"/>
  <c r="E7" i="1" s="1"/>
  <c r="F7" i="1" s="1"/>
  <c r="C8" i="1"/>
  <c r="E8" i="1" s="1"/>
  <c r="F8" i="1" s="1"/>
  <c r="C9" i="1"/>
  <c r="E9" i="1" s="1"/>
  <c r="F9" i="1" s="1"/>
  <c r="C10" i="1"/>
  <c r="E10" i="1" s="1"/>
  <c r="F10" i="1" s="1"/>
  <c r="C11" i="1"/>
  <c r="E11" i="1" s="1"/>
  <c r="F11" i="1" s="1"/>
  <c r="C12" i="1"/>
  <c r="E12" i="1" s="1"/>
  <c r="F12" i="1" s="1"/>
  <c r="C13" i="1"/>
  <c r="E13" i="1" s="1"/>
  <c r="C14" i="1"/>
  <c r="E14" i="1" s="1"/>
  <c r="C15" i="1"/>
  <c r="E15" i="1" s="1"/>
  <c r="C16" i="1"/>
  <c r="E16" i="1" s="1"/>
  <c r="C17" i="1"/>
  <c r="E17" i="1" s="1"/>
  <c r="C18" i="1"/>
  <c r="E18" i="1" s="1"/>
  <c r="F18" i="1" s="1"/>
  <c r="C19" i="1"/>
  <c r="E19" i="1" s="1"/>
  <c r="C20" i="1"/>
  <c r="E20" i="1" s="1"/>
  <c r="C21" i="1"/>
  <c r="E21" i="1" s="1"/>
  <c r="C22" i="1"/>
  <c r="E22" i="1" s="1"/>
  <c r="F22" i="1" s="1"/>
  <c r="C23" i="1"/>
  <c r="E23" i="1" s="1"/>
  <c r="C24" i="1"/>
  <c r="E24" i="1" s="1"/>
  <c r="F24" i="1" s="1"/>
  <c r="C25" i="1"/>
  <c r="E25" i="1" s="1"/>
  <c r="F25" i="1" s="1"/>
  <c r="C26" i="1"/>
  <c r="E26" i="1" s="1"/>
  <c r="F26" i="1" s="1"/>
  <c r="C27" i="1"/>
  <c r="E27" i="1" s="1"/>
  <c r="C28" i="1"/>
  <c r="E28" i="1" s="1"/>
  <c r="C29" i="1"/>
  <c r="E29" i="1" s="1"/>
  <c r="C30" i="1"/>
  <c r="E30" i="1" s="1"/>
  <c r="C31" i="1"/>
  <c r="E31" i="1" s="1"/>
  <c r="C32" i="1"/>
  <c r="E32" i="1" s="1"/>
  <c r="C33" i="1"/>
  <c r="E33" i="1" s="1"/>
  <c r="C34" i="1"/>
  <c r="E34" i="1" s="1"/>
  <c r="C35" i="1"/>
  <c r="E35" i="1" s="1"/>
  <c r="C36" i="1"/>
  <c r="E36" i="1" s="1"/>
  <c r="C37" i="1"/>
  <c r="E37" i="1" s="1"/>
  <c r="C38" i="1"/>
  <c r="E38" i="1" s="1"/>
  <c r="C39" i="1"/>
  <c r="E39" i="1" s="1"/>
  <c r="C40" i="1"/>
  <c r="E40" i="1" s="1"/>
  <c r="C41" i="1"/>
  <c r="E41" i="1" s="1"/>
  <c r="C42" i="1"/>
  <c r="E42" i="1" s="1"/>
  <c r="C43" i="1"/>
  <c r="E43" i="1" s="1"/>
  <c r="C44" i="1"/>
  <c r="E44" i="1" s="1"/>
  <c r="C45" i="1"/>
  <c r="E45" i="1" s="1"/>
  <c r="C46" i="1"/>
  <c r="E46" i="1" s="1"/>
  <c r="C47" i="1"/>
  <c r="E47" i="1" s="1"/>
  <c r="C48" i="1"/>
  <c r="E48" i="1" s="1"/>
  <c r="C49" i="1"/>
  <c r="E49" i="1" s="1"/>
  <c r="C50" i="1"/>
  <c r="E50" i="1" s="1"/>
  <c r="C51" i="1"/>
  <c r="E51" i="1" s="1"/>
  <c r="C52" i="1"/>
  <c r="E52" i="1" s="1"/>
  <c r="C53" i="1"/>
  <c r="E53" i="1" s="1"/>
  <c r="C54" i="1"/>
  <c r="E54" i="1" s="1"/>
  <c r="C55" i="1"/>
  <c r="E55" i="1" s="1"/>
  <c r="C56" i="1"/>
  <c r="E56" i="1" s="1"/>
  <c r="C57" i="1"/>
  <c r="E57" i="1" s="1"/>
  <c r="C58" i="1"/>
  <c r="E58" i="1" s="1"/>
  <c r="C59" i="1"/>
  <c r="E59" i="1" s="1"/>
  <c r="C60" i="1"/>
  <c r="E60" i="1" s="1"/>
  <c r="C61" i="1"/>
  <c r="E61" i="1" s="1"/>
  <c r="C62" i="1"/>
  <c r="E62" i="1" s="1"/>
  <c r="C63" i="1"/>
  <c r="E63" i="1" s="1"/>
  <c r="C64" i="1"/>
  <c r="E64" i="1" s="1"/>
  <c r="C65" i="1"/>
  <c r="E65" i="1" s="1"/>
  <c r="C66" i="1"/>
  <c r="E66" i="1" s="1"/>
  <c r="C67" i="1"/>
  <c r="E67" i="1" s="1"/>
  <c r="C68" i="1"/>
  <c r="E68" i="1" s="1"/>
  <c r="C69" i="1"/>
  <c r="E69" i="1" s="1"/>
  <c r="C70" i="1"/>
  <c r="E70" i="1" s="1"/>
  <c r="C71" i="1"/>
  <c r="E71" i="1" s="1"/>
  <c r="C72" i="1"/>
  <c r="E72" i="1" s="1"/>
  <c r="C73" i="1"/>
  <c r="E73" i="1" s="1"/>
  <c r="C74" i="1"/>
  <c r="E74" i="1" s="1"/>
  <c r="C75" i="1"/>
  <c r="E75" i="1" s="1"/>
  <c r="C76" i="1"/>
  <c r="E76" i="1" s="1"/>
  <c r="C77" i="1"/>
  <c r="E77" i="1" s="1"/>
  <c r="C78" i="1"/>
  <c r="E78" i="1" s="1"/>
  <c r="C79" i="1"/>
  <c r="E79" i="1" s="1"/>
  <c r="C80" i="1"/>
  <c r="E80" i="1" s="1"/>
  <c r="C81" i="1"/>
  <c r="E81" i="1" s="1"/>
  <c r="C82" i="1"/>
  <c r="E82" i="1" s="1"/>
  <c r="C83" i="1"/>
  <c r="E83" i="1" s="1"/>
  <c r="C84" i="1"/>
  <c r="E84" i="1" s="1"/>
  <c r="C85" i="1"/>
  <c r="E85" i="1" s="1"/>
  <c r="C86" i="1"/>
  <c r="E86" i="1" s="1"/>
  <c r="C87" i="1"/>
  <c r="E87" i="1" s="1"/>
  <c r="C88" i="1"/>
  <c r="E88" i="1" s="1"/>
  <c r="C89" i="1"/>
  <c r="E89" i="1" s="1"/>
  <c r="C90" i="1"/>
  <c r="E90" i="1" s="1"/>
  <c r="C91" i="1"/>
  <c r="E91" i="1" s="1"/>
  <c r="C92" i="1"/>
  <c r="E92" i="1" s="1"/>
  <c r="C93" i="1"/>
  <c r="E93" i="1" s="1"/>
  <c r="C94" i="1"/>
  <c r="E94" i="1" s="1"/>
  <c r="C95" i="1"/>
  <c r="E95" i="1" s="1"/>
  <c r="C96" i="1"/>
  <c r="E96" i="1" s="1"/>
  <c r="F96" i="1" s="1"/>
  <c r="C97" i="1"/>
  <c r="E97" i="1" s="1"/>
  <c r="F97" i="1" s="1"/>
  <c r="C98" i="1"/>
  <c r="E98" i="1" s="1"/>
  <c r="F98" i="1" s="1"/>
  <c r="C99" i="1"/>
  <c r="E99" i="1" s="1"/>
  <c r="F99" i="1" s="1"/>
  <c r="C100" i="1"/>
  <c r="E100" i="1" s="1"/>
  <c r="F100" i="1" s="1"/>
  <c r="C101" i="1"/>
  <c r="E101" i="1" s="1"/>
  <c r="F101" i="1" s="1"/>
  <c r="C102" i="1"/>
  <c r="E102" i="1" s="1"/>
  <c r="F102" i="1" s="1"/>
  <c r="C103" i="1"/>
  <c r="E103" i="1" s="1"/>
  <c r="F103" i="1" s="1"/>
  <c r="C104" i="1"/>
  <c r="E104" i="1" s="1"/>
  <c r="F104" i="1" s="1"/>
  <c r="C105" i="1"/>
  <c r="E105" i="1" s="1"/>
  <c r="C106" i="1"/>
  <c r="E106" i="1" s="1"/>
  <c r="C107" i="1"/>
  <c r="E107" i="1" s="1"/>
  <c r="C108" i="1"/>
  <c r="E108" i="1" s="1"/>
  <c r="C109" i="1"/>
  <c r="E109" i="1" s="1"/>
  <c r="C110" i="1"/>
  <c r="E110" i="1" s="1"/>
  <c r="C111" i="1"/>
  <c r="E111" i="1" s="1"/>
  <c r="C112" i="1"/>
  <c r="E112" i="1" s="1"/>
  <c r="F112" i="1" s="1"/>
  <c r="C113" i="1"/>
  <c r="E113" i="1" s="1"/>
  <c r="F113" i="1" s="1"/>
  <c r="C114" i="1"/>
  <c r="E114" i="1" s="1"/>
  <c r="F114" i="1" s="1"/>
  <c r="C115" i="1"/>
  <c r="E115" i="1" s="1"/>
  <c r="F115" i="1" s="1"/>
  <c r="C116" i="1"/>
  <c r="E116" i="1" s="1"/>
  <c r="F116" i="1" s="1"/>
  <c r="C117" i="1"/>
  <c r="E117" i="1" s="1"/>
  <c r="F117" i="1" s="1"/>
  <c r="C118" i="1"/>
  <c r="E118" i="1" s="1"/>
  <c r="F118" i="1" s="1"/>
  <c r="C119" i="1"/>
  <c r="E119" i="1" s="1"/>
  <c r="F119" i="1" s="1"/>
  <c r="C120" i="1"/>
  <c r="E120" i="1" s="1"/>
  <c r="F120" i="1" s="1"/>
  <c r="C121" i="1"/>
  <c r="E121" i="1" s="1"/>
  <c r="F121" i="1" s="1"/>
  <c r="C122" i="1"/>
  <c r="E122" i="1" s="1"/>
  <c r="F122" i="1" s="1"/>
  <c r="C123" i="1"/>
  <c r="E123" i="1" s="1"/>
  <c r="F123" i="1" s="1"/>
  <c r="C124" i="1"/>
  <c r="E124" i="1" s="1"/>
  <c r="F124" i="1" s="1"/>
  <c r="C125" i="1"/>
  <c r="E125" i="1" s="1"/>
  <c r="F125" i="1" s="1"/>
  <c r="C126" i="1"/>
  <c r="E126" i="1" s="1"/>
  <c r="F126" i="1" s="1"/>
  <c r="C127" i="1"/>
  <c r="E127" i="1" s="1"/>
  <c r="F127" i="1" s="1"/>
  <c r="C128" i="1"/>
  <c r="E128" i="1" s="1"/>
  <c r="F128" i="1" s="1"/>
  <c r="C129" i="1"/>
  <c r="E129" i="1" s="1"/>
  <c r="F129" i="1" s="1"/>
  <c r="C130" i="1"/>
  <c r="E130" i="1" s="1"/>
  <c r="F130" i="1" s="1"/>
  <c r="C131" i="1"/>
  <c r="E131" i="1" s="1"/>
  <c r="F131" i="1" s="1"/>
  <c r="C132" i="1"/>
  <c r="E132" i="1" s="1"/>
  <c r="F132" i="1" s="1"/>
  <c r="C133" i="1"/>
  <c r="E133" i="1" s="1"/>
  <c r="F133" i="1" s="1"/>
  <c r="C134" i="1"/>
  <c r="E134" i="1" s="1"/>
  <c r="F134" i="1" s="1"/>
  <c r="C135" i="1"/>
  <c r="E135" i="1" s="1"/>
  <c r="F135" i="1" s="1"/>
  <c r="C136" i="1"/>
  <c r="E136" i="1" s="1"/>
  <c r="F136" i="1" s="1"/>
  <c r="C137" i="1"/>
  <c r="E137" i="1" s="1"/>
  <c r="F137" i="1" s="1"/>
  <c r="C138" i="1"/>
  <c r="E138" i="1" s="1"/>
  <c r="F138" i="1" s="1"/>
  <c r="C139" i="1"/>
  <c r="E139" i="1" s="1"/>
  <c r="F139" i="1" s="1"/>
  <c r="C140" i="1"/>
  <c r="E140" i="1" s="1"/>
  <c r="F140" i="1" s="1"/>
  <c r="C141" i="1"/>
  <c r="E141" i="1" s="1"/>
  <c r="F141" i="1" s="1"/>
  <c r="C142" i="1"/>
  <c r="E142" i="1" s="1"/>
  <c r="F142" i="1" s="1"/>
  <c r="C143" i="1"/>
  <c r="E143" i="1" s="1"/>
  <c r="F143" i="1" s="1"/>
  <c r="C144" i="1"/>
  <c r="E144" i="1" s="1"/>
  <c r="F144" i="1" s="1"/>
  <c r="C145" i="1"/>
  <c r="E145" i="1" s="1"/>
  <c r="F145" i="1" s="1"/>
  <c r="C146" i="1"/>
  <c r="E146" i="1" s="1"/>
  <c r="F146" i="1" s="1"/>
  <c r="C147" i="1"/>
  <c r="E147" i="1" s="1"/>
  <c r="F147" i="1" s="1"/>
  <c r="C148" i="1"/>
  <c r="E148" i="1" s="1"/>
  <c r="F148" i="1" s="1"/>
  <c r="C149" i="1"/>
  <c r="E149" i="1" s="1"/>
  <c r="F149" i="1" s="1"/>
  <c r="C150" i="1"/>
  <c r="E150" i="1" s="1"/>
  <c r="F150" i="1" s="1"/>
  <c r="C151" i="1"/>
  <c r="E151" i="1" s="1"/>
  <c r="F151" i="1" s="1"/>
  <c r="C152" i="1"/>
  <c r="E152" i="1" s="1"/>
  <c r="F152" i="1" s="1"/>
  <c r="C153" i="1"/>
  <c r="E153" i="1" s="1"/>
  <c r="F153" i="1" s="1"/>
  <c r="C154" i="1"/>
  <c r="E154" i="1" s="1"/>
  <c r="F154" i="1" s="1"/>
  <c r="C155" i="1"/>
  <c r="E155" i="1" s="1"/>
  <c r="F155" i="1" s="1"/>
  <c r="C156" i="1"/>
  <c r="E156" i="1" s="1"/>
  <c r="F156" i="1" s="1"/>
  <c r="C157" i="1"/>
  <c r="E157" i="1" s="1"/>
  <c r="F157" i="1" s="1"/>
  <c r="C158" i="1"/>
  <c r="E158" i="1" s="1"/>
  <c r="F158" i="1" s="1"/>
  <c r="C159" i="1"/>
  <c r="E159" i="1" s="1"/>
  <c r="F159" i="1" s="1"/>
  <c r="C160" i="1"/>
  <c r="E160" i="1" s="1"/>
  <c r="F160" i="1" s="1"/>
  <c r="C161" i="1"/>
  <c r="E161" i="1" s="1"/>
  <c r="F161" i="1" s="1"/>
  <c r="C162" i="1"/>
  <c r="E162" i="1" s="1"/>
  <c r="F162" i="1" s="1"/>
  <c r="C163" i="1"/>
  <c r="E163" i="1" s="1"/>
  <c r="F163" i="1" s="1"/>
  <c r="C164" i="1"/>
  <c r="E164" i="1" s="1"/>
  <c r="F164" i="1" s="1"/>
  <c r="C165" i="1"/>
  <c r="E165" i="1" s="1"/>
  <c r="F165" i="1" s="1"/>
  <c r="C166" i="1"/>
  <c r="E166" i="1" s="1"/>
  <c r="F166" i="1" s="1"/>
  <c r="C167" i="1"/>
  <c r="E167" i="1" s="1"/>
  <c r="F167" i="1" s="1"/>
  <c r="C168" i="1"/>
  <c r="E168" i="1" s="1"/>
  <c r="F168" i="1" s="1"/>
  <c r="C169" i="1"/>
  <c r="E169" i="1" s="1"/>
  <c r="F169" i="1" s="1"/>
  <c r="C170" i="1"/>
  <c r="E170" i="1" s="1"/>
  <c r="F170" i="1" s="1"/>
  <c r="C171" i="1"/>
  <c r="E171" i="1" s="1"/>
  <c r="F171" i="1" s="1"/>
  <c r="C172" i="1"/>
  <c r="E172" i="1" s="1"/>
  <c r="F172" i="1" s="1"/>
  <c r="C173" i="1"/>
  <c r="E173" i="1" s="1"/>
  <c r="F173" i="1" s="1"/>
  <c r="C174" i="1"/>
  <c r="E174" i="1" s="1"/>
  <c r="F174" i="1" s="1"/>
  <c r="C175" i="1"/>
  <c r="E175" i="1" s="1"/>
  <c r="F175" i="1" s="1"/>
  <c r="C176" i="1"/>
  <c r="E176" i="1" s="1"/>
  <c r="F176" i="1" s="1"/>
  <c r="C177" i="1"/>
  <c r="E177" i="1" s="1"/>
  <c r="F177" i="1" s="1"/>
  <c r="C178" i="1"/>
  <c r="E178" i="1" s="1"/>
  <c r="F178" i="1" s="1"/>
  <c r="C179" i="1"/>
  <c r="E179" i="1" s="1"/>
  <c r="F179" i="1" s="1"/>
  <c r="C180" i="1"/>
  <c r="E180" i="1" s="1"/>
  <c r="F180" i="1" s="1"/>
  <c r="C181" i="1"/>
  <c r="E181" i="1" s="1"/>
  <c r="F181" i="1" s="1"/>
  <c r="C182" i="1"/>
  <c r="E182" i="1" s="1"/>
  <c r="F182" i="1" s="1"/>
  <c r="C183" i="1"/>
  <c r="E183" i="1" s="1"/>
  <c r="F183" i="1" s="1"/>
  <c r="C184" i="1"/>
  <c r="E184" i="1" s="1"/>
  <c r="F184" i="1" s="1"/>
  <c r="C185" i="1"/>
  <c r="E185" i="1" s="1"/>
  <c r="F185" i="1" s="1"/>
  <c r="C186" i="1"/>
  <c r="E186" i="1" s="1"/>
  <c r="F186" i="1" s="1"/>
  <c r="C187" i="1"/>
  <c r="E187" i="1" s="1"/>
  <c r="F187" i="1" s="1"/>
  <c r="C188" i="1"/>
  <c r="E188" i="1" s="1"/>
  <c r="F188" i="1" s="1"/>
  <c r="C189" i="1"/>
  <c r="E189" i="1" s="1"/>
  <c r="F189" i="1" s="1"/>
  <c r="C190" i="1"/>
  <c r="E190" i="1" s="1"/>
  <c r="F190" i="1" s="1"/>
  <c r="C191" i="1"/>
  <c r="E191" i="1" s="1"/>
  <c r="F191" i="1" s="1"/>
  <c r="C192" i="1"/>
  <c r="E192" i="1" s="1"/>
  <c r="F192" i="1" s="1"/>
  <c r="C193" i="1"/>
  <c r="E193" i="1" s="1"/>
  <c r="F193" i="1" s="1"/>
  <c r="C194" i="1"/>
  <c r="E194" i="1" s="1"/>
  <c r="F194" i="1" s="1"/>
  <c r="C195" i="1"/>
  <c r="E195" i="1" s="1"/>
  <c r="F195" i="1" s="1"/>
  <c r="C196" i="1"/>
  <c r="E196" i="1" s="1"/>
  <c r="F196" i="1" s="1"/>
  <c r="C197" i="1"/>
  <c r="E197" i="1" s="1"/>
  <c r="F197" i="1" s="1"/>
  <c r="C198" i="1"/>
  <c r="E198" i="1" s="1"/>
  <c r="F198" i="1" s="1"/>
  <c r="C199" i="1"/>
  <c r="E199" i="1" s="1"/>
  <c r="F199" i="1" s="1"/>
  <c r="C200" i="1"/>
  <c r="E200" i="1" s="1"/>
  <c r="F200" i="1" s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B134" i="1" s="1"/>
  <c r="A135" i="1"/>
  <c r="A136" i="1"/>
  <c r="A137" i="1"/>
  <c r="A138" i="1"/>
  <c r="B138" i="1" s="1"/>
  <c r="A139" i="1"/>
  <c r="A140" i="1"/>
  <c r="A141" i="1"/>
  <c r="A142" i="1"/>
  <c r="B142" i="1" s="1"/>
  <c r="A143" i="1"/>
  <c r="A144" i="1"/>
  <c r="A145" i="1"/>
  <c r="A146" i="1"/>
  <c r="B146" i="1" s="1"/>
  <c r="A147" i="1"/>
  <c r="A148" i="1"/>
  <c r="A149" i="1"/>
  <c r="A150" i="1"/>
  <c r="X150" i="1" s="1"/>
  <c r="C150" i="33" s="1"/>
  <c r="A151" i="1"/>
  <c r="A152" i="1"/>
  <c r="A153" i="1"/>
  <c r="A154" i="1"/>
  <c r="B154" i="1" s="1"/>
  <c r="A155" i="1"/>
  <c r="A156" i="1"/>
  <c r="A157" i="1"/>
  <c r="A158" i="1"/>
  <c r="X158" i="1" s="1"/>
  <c r="C158" i="33" s="1"/>
  <c r="A159" i="1"/>
  <c r="A160" i="1"/>
  <c r="A161" i="1"/>
  <c r="A162" i="1"/>
  <c r="B162" i="1" s="1"/>
  <c r="A163" i="1"/>
  <c r="A164" i="1"/>
  <c r="A165" i="1"/>
  <c r="A166" i="1"/>
  <c r="X166" i="1" s="1"/>
  <c r="C166" i="33" s="1"/>
  <c r="A167" i="1"/>
  <c r="A168" i="1"/>
  <c r="A169" i="1"/>
  <c r="A170" i="1"/>
  <c r="B170" i="1" s="1"/>
  <c r="A171" i="1"/>
  <c r="A172" i="1"/>
  <c r="A173" i="1"/>
  <c r="A174" i="1"/>
  <c r="X174" i="1" s="1"/>
  <c r="C174" i="33" s="1"/>
  <c r="A175" i="1"/>
  <c r="A176" i="1"/>
  <c r="A177" i="1"/>
  <c r="A178" i="1"/>
  <c r="X178" i="1" s="1"/>
  <c r="C178" i="33" s="1"/>
  <c r="A179" i="1"/>
  <c r="A180" i="1"/>
  <c r="A181" i="1"/>
  <c r="A182" i="1"/>
  <c r="X182" i="1" s="1"/>
  <c r="C182" i="33" s="1"/>
  <c r="A183" i="1"/>
  <c r="A184" i="1"/>
  <c r="A185" i="1"/>
  <c r="A186" i="1"/>
  <c r="X186" i="1" s="1"/>
  <c r="C186" i="33" s="1"/>
  <c r="A187" i="1"/>
  <c r="A188" i="1"/>
  <c r="A189" i="1"/>
  <c r="A190" i="1"/>
  <c r="X190" i="1" s="1"/>
  <c r="C190" i="33" s="1"/>
  <c r="A191" i="1"/>
  <c r="A192" i="1"/>
  <c r="A193" i="1"/>
  <c r="A194" i="1"/>
  <c r="A195" i="1"/>
  <c r="X195" i="1" s="1"/>
  <c r="C195" i="33" s="1"/>
  <c r="A196" i="1"/>
  <c r="A197" i="1"/>
  <c r="A198" i="1"/>
  <c r="X198" i="1" s="1"/>
  <c r="C198" i="33" s="1"/>
  <c r="A199" i="1"/>
  <c r="X199" i="1" s="1"/>
  <c r="C199" i="33" s="1"/>
  <c r="A200" i="1"/>
  <c r="B194" i="1" l="1"/>
  <c r="B186" i="1"/>
  <c r="B178" i="1"/>
  <c r="B198" i="1"/>
  <c r="B190" i="1"/>
  <c r="B182" i="1"/>
  <c r="B174" i="1"/>
  <c r="B166" i="1"/>
  <c r="B158" i="1"/>
  <c r="B150" i="1"/>
  <c r="B199" i="1"/>
  <c r="B197" i="1"/>
  <c r="B195" i="1"/>
  <c r="B193" i="1"/>
  <c r="X193" i="1"/>
  <c r="C193" i="33" s="1"/>
  <c r="B191" i="1"/>
  <c r="X191" i="1"/>
  <c r="C191" i="33" s="1"/>
  <c r="B189" i="1"/>
  <c r="X189" i="1"/>
  <c r="C189" i="33" s="1"/>
  <c r="B187" i="1"/>
  <c r="X187" i="1"/>
  <c r="C187" i="33" s="1"/>
  <c r="B185" i="1"/>
  <c r="X185" i="1"/>
  <c r="C185" i="33" s="1"/>
  <c r="B183" i="1"/>
  <c r="X183" i="1"/>
  <c r="C183" i="33" s="1"/>
  <c r="B181" i="1"/>
  <c r="X181" i="1"/>
  <c r="C181" i="33" s="1"/>
  <c r="B179" i="1"/>
  <c r="X179" i="1"/>
  <c r="C179" i="33" s="1"/>
  <c r="B177" i="1"/>
  <c r="X177" i="1"/>
  <c r="C177" i="33" s="1"/>
  <c r="B175" i="1"/>
  <c r="X175" i="1"/>
  <c r="C175" i="33" s="1"/>
  <c r="B173" i="1"/>
  <c r="X173" i="1"/>
  <c r="C173" i="33" s="1"/>
  <c r="B171" i="1"/>
  <c r="X171" i="1"/>
  <c r="C171" i="33" s="1"/>
  <c r="B169" i="1"/>
  <c r="X169" i="1"/>
  <c r="C169" i="33" s="1"/>
  <c r="B167" i="1"/>
  <c r="X167" i="1"/>
  <c r="C167" i="33" s="1"/>
  <c r="B165" i="1"/>
  <c r="X165" i="1"/>
  <c r="C165" i="33" s="1"/>
  <c r="B163" i="1"/>
  <c r="X163" i="1"/>
  <c r="C163" i="33" s="1"/>
  <c r="B161" i="1"/>
  <c r="X161" i="1"/>
  <c r="C161" i="33" s="1"/>
  <c r="B159" i="1"/>
  <c r="X159" i="1"/>
  <c r="C159" i="33" s="1"/>
  <c r="B157" i="1"/>
  <c r="X157" i="1"/>
  <c r="C157" i="33" s="1"/>
  <c r="B155" i="1"/>
  <c r="X155" i="1"/>
  <c r="C155" i="33" s="1"/>
  <c r="B153" i="1"/>
  <c r="X153" i="1"/>
  <c r="C153" i="33" s="1"/>
  <c r="B151" i="1"/>
  <c r="X151" i="1"/>
  <c r="C151" i="33" s="1"/>
  <c r="B149" i="1"/>
  <c r="X149" i="1"/>
  <c r="C149" i="33" s="1"/>
  <c r="B147" i="1"/>
  <c r="X147" i="1"/>
  <c r="C147" i="33" s="1"/>
  <c r="B145" i="1"/>
  <c r="X145" i="1"/>
  <c r="C145" i="33" s="1"/>
  <c r="B143" i="1"/>
  <c r="X143" i="1"/>
  <c r="C143" i="33" s="1"/>
  <c r="B141" i="1"/>
  <c r="X141" i="1"/>
  <c r="C141" i="33" s="1"/>
  <c r="B139" i="1"/>
  <c r="X139" i="1"/>
  <c r="C139" i="33" s="1"/>
  <c r="B137" i="1"/>
  <c r="X137" i="1"/>
  <c r="C137" i="33" s="1"/>
  <c r="B135" i="1"/>
  <c r="X135" i="1"/>
  <c r="C135" i="33" s="1"/>
  <c r="B133" i="1"/>
  <c r="X133" i="1"/>
  <c r="C133" i="33" s="1"/>
  <c r="B131" i="1"/>
  <c r="X131" i="1"/>
  <c r="C131" i="33" s="1"/>
  <c r="B129" i="1"/>
  <c r="X129" i="1"/>
  <c r="C129" i="33" s="1"/>
  <c r="X127" i="1"/>
  <c r="C127" i="33" s="1"/>
  <c r="B127" i="1"/>
  <c r="B125" i="1"/>
  <c r="X125" i="1"/>
  <c r="C125" i="33" s="1"/>
  <c r="B123" i="1"/>
  <c r="X123" i="1"/>
  <c r="C123" i="33" s="1"/>
  <c r="B121" i="1"/>
  <c r="X121" i="1"/>
  <c r="C121" i="33" s="1"/>
  <c r="X119" i="1"/>
  <c r="C119" i="33" s="1"/>
  <c r="B119" i="1"/>
  <c r="B117" i="1"/>
  <c r="X117" i="1"/>
  <c r="C117" i="33" s="1"/>
  <c r="B115" i="1"/>
  <c r="X115" i="1"/>
  <c r="C115" i="33" s="1"/>
  <c r="B113" i="1"/>
  <c r="X113" i="1"/>
  <c r="C113" i="33" s="1"/>
  <c r="X111" i="1"/>
  <c r="C111" i="33" s="1"/>
  <c r="B111" i="1"/>
  <c r="B109" i="1"/>
  <c r="X109" i="1"/>
  <c r="C109" i="33" s="1"/>
  <c r="B107" i="1"/>
  <c r="X107" i="1"/>
  <c r="C107" i="33" s="1"/>
  <c r="B105" i="1"/>
  <c r="X105" i="1"/>
  <c r="C105" i="33" s="1"/>
  <c r="X103" i="1"/>
  <c r="C103" i="33" s="1"/>
  <c r="B103" i="1"/>
  <c r="B101" i="1"/>
  <c r="X101" i="1"/>
  <c r="C101" i="33" s="1"/>
  <c r="B99" i="1"/>
  <c r="X99" i="1"/>
  <c r="C99" i="33" s="1"/>
  <c r="B97" i="1"/>
  <c r="X97" i="1"/>
  <c r="C97" i="33" s="1"/>
  <c r="X95" i="1"/>
  <c r="C95" i="33" s="1"/>
  <c r="B95" i="1"/>
  <c r="B93" i="1"/>
  <c r="X93" i="1"/>
  <c r="C93" i="33" s="1"/>
  <c r="B91" i="1"/>
  <c r="X91" i="1"/>
  <c r="C91" i="33" s="1"/>
  <c r="B89" i="1"/>
  <c r="X89" i="1"/>
  <c r="C89" i="33" s="1"/>
  <c r="X87" i="1"/>
  <c r="C87" i="33" s="1"/>
  <c r="B87" i="1"/>
  <c r="B85" i="1"/>
  <c r="X85" i="1"/>
  <c r="C85" i="33" s="1"/>
  <c r="B83" i="1"/>
  <c r="X83" i="1"/>
  <c r="C83" i="33" s="1"/>
  <c r="B81" i="1"/>
  <c r="X81" i="1"/>
  <c r="C81" i="33" s="1"/>
  <c r="X79" i="1"/>
  <c r="C79" i="33" s="1"/>
  <c r="B79" i="1"/>
  <c r="B77" i="1"/>
  <c r="X77" i="1"/>
  <c r="C77" i="33" s="1"/>
  <c r="B75" i="1"/>
  <c r="X75" i="1"/>
  <c r="C75" i="33" s="1"/>
  <c r="B73" i="1"/>
  <c r="X73" i="1"/>
  <c r="C73" i="33" s="1"/>
  <c r="X71" i="1"/>
  <c r="C71" i="33" s="1"/>
  <c r="B71" i="1"/>
  <c r="B69" i="1"/>
  <c r="X69" i="1"/>
  <c r="C69" i="33" s="1"/>
  <c r="B67" i="1"/>
  <c r="X67" i="1"/>
  <c r="C67" i="33" s="1"/>
  <c r="B65" i="1"/>
  <c r="X65" i="1"/>
  <c r="C65" i="33" s="1"/>
  <c r="X63" i="1"/>
  <c r="C63" i="33" s="1"/>
  <c r="B63" i="1"/>
  <c r="B61" i="1"/>
  <c r="X61" i="1"/>
  <c r="C61" i="33" s="1"/>
  <c r="B59" i="1"/>
  <c r="X59" i="1"/>
  <c r="C59" i="33" s="1"/>
  <c r="B57" i="1"/>
  <c r="X57" i="1"/>
  <c r="C57" i="33" s="1"/>
  <c r="X55" i="1"/>
  <c r="C55" i="33" s="1"/>
  <c r="B55" i="1"/>
  <c r="B53" i="1"/>
  <c r="X53" i="1"/>
  <c r="C53" i="33" s="1"/>
  <c r="B51" i="1"/>
  <c r="X51" i="1"/>
  <c r="C51" i="33" s="1"/>
  <c r="B49" i="1"/>
  <c r="X49" i="1"/>
  <c r="C49" i="33" s="1"/>
  <c r="X47" i="1"/>
  <c r="C47" i="33" s="1"/>
  <c r="B47" i="1"/>
  <c r="B45" i="1"/>
  <c r="X45" i="1"/>
  <c r="C45" i="33" s="1"/>
  <c r="B43" i="1"/>
  <c r="X43" i="1"/>
  <c r="C43" i="33" s="1"/>
  <c r="B41" i="1"/>
  <c r="X41" i="1"/>
  <c r="C41" i="33" s="1"/>
  <c r="X39" i="1"/>
  <c r="C39" i="33" s="1"/>
  <c r="B39" i="1"/>
  <c r="B37" i="1"/>
  <c r="X37" i="1"/>
  <c r="C37" i="33" s="1"/>
  <c r="B35" i="1"/>
  <c r="X35" i="1"/>
  <c r="C35" i="33" s="1"/>
  <c r="B33" i="1"/>
  <c r="X33" i="1"/>
  <c r="C33" i="33" s="1"/>
  <c r="X31" i="1"/>
  <c r="C31" i="33" s="1"/>
  <c r="B31" i="1"/>
  <c r="B29" i="1"/>
  <c r="X29" i="1"/>
  <c r="C29" i="33" s="1"/>
  <c r="B27" i="1"/>
  <c r="X27" i="1"/>
  <c r="C27" i="33" s="1"/>
  <c r="B25" i="1"/>
  <c r="X25" i="1"/>
  <c r="C25" i="33" s="1"/>
  <c r="X23" i="1"/>
  <c r="C23" i="33" s="1"/>
  <c r="B23" i="1"/>
  <c r="B21" i="1"/>
  <c r="X21" i="1"/>
  <c r="C21" i="33" s="1"/>
  <c r="B19" i="1"/>
  <c r="X19" i="1"/>
  <c r="C19" i="33" s="1"/>
  <c r="B17" i="1"/>
  <c r="X17" i="1"/>
  <c r="C17" i="33" s="1"/>
  <c r="X15" i="1"/>
  <c r="C15" i="33" s="1"/>
  <c r="B15" i="1"/>
  <c r="B13" i="1"/>
  <c r="X13" i="1"/>
  <c r="C13" i="33" s="1"/>
  <c r="B11" i="1"/>
  <c r="X11" i="1"/>
  <c r="C11" i="33" s="1"/>
  <c r="B9" i="1"/>
  <c r="X9" i="1"/>
  <c r="C9" i="33" s="1"/>
  <c r="X7" i="1"/>
  <c r="C7" i="33" s="1"/>
  <c r="B7" i="1"/>
  <c r="B5" i="1"/>
  <c r="X5" i="1"/>
  <c r="C5" i="33" s="1"/>
  <c r="X197" i="1"/>
  <c r="C197" i="33" s="1"/>
  <c r="X188" i="1"/>
  <c r="C188" i="33" s="1"/>
  <c r="X184" i="1"/>
  <c r="C184" i="33" s="1"/>
  <c r="X180" i="1"/>
  <c r="C180" i="33" s="1"/>
  <c r="X176" i="1"/>
  <c r="C176" i="33" s="1"/>
  <c r="X172" i="1"/>
  <c r="C172" i="33" s="1"/>
  <c r="X170" i="1"/>
  <c r="C170" i="33" s="1"/>
  <c r="X168" i="1"/>
  <c r="C168" i="33" s="1"/>
  <c r="X164" i="1"/>
  <c r="C164" i="33" s="1"/>
  <c r="X162" i="1"/>
  <c r="C162" i="33" s="1"/>
  <c r="X160" i="1"/>
  <c r="C160" i="33" s="1"/>
  <c r="X156" i="1"/>
  <c r="C156" i="33" s="1"/>
  <c r="X154" i="1"/>
  <c r="C154" i="33" s="1"/>
  <c r="X152" i="1"/>
  <c r="C152" i="33" s="1"/>
  <c r="X148" i="1"/>
  <c r="C148" i="33" s="1"/>
  <c r="X146" i="1"/>
  <c r="C146" i="33" s="1"/>
  <c r="X144" i="1"/>
  <c r="C144" i="33" s="1"/>
  <c r="X142" i="1"/>
  <c r="C142" i="33" s="1"/>
  <c r="X140" i="1"/>
  <c r="C140" i="33" s="1"/>
  <c r="X138" i="1"/>
  <c r="C138" i="33" s="1"/>
  <c r="X136" i="1"/>
  <c r="C136" i="33" s="1"/>
  <c r="X134" i="1"/>
  <c r="C134" i="33" s="1"/>
  <c r="B132" i="1"/>
  <c r="X132" i="1"/>
  <c r="C132" i="33" s="1"/>
  <c r="B130" i="1"/>
  <c r="X130" i="1"/>
  <c r="C130" i="33" s="1"/>
  <c r="B128" i="1"/>
  <c r="X128" i="1"/>
  <c r="C128" i="33" s="1"/>
  <c r="B126" i="1"/>
  <c r="X126" i="1"/>
  <c r="C126" i="33" s="1"/>
  <c r="B124" i="1"/>
  <c r="X124" i="1"/>
  <c r="C124" i="33" s="1"/>
  <c r="B122" i="1"/>
  <c r="X122" i="1"/>
  <c r="C122" i="33" s="1"/>
  <c r="B120" i="1"/>
  <c r="X120" i="1"/>
  <c r="C120" i="33" s="1"/>
  <c r="B118" i="1"/>
  <c r="X118" i="1"/>
  <c r="C118" i="33" s="1"/>
  <c r="B116" i="1"/>
  <c r="X116" i="1"/>
  <c r="C116" i="33" s="1"/>
  <c r="B114" i="1"/>
  <c r="X114" i="1"/>
  <c r="C114" i="33" s="1"/>
  <c r="B112" i="1"/>
  <c r="X112" i="1"/>
  <c r="C112" i="33" s="1"/>
  <c r="B110" i="1"/>
  <c r="X110" i="1"/>
  <c r="C110" i="33" s="1"/>
  <c r="B108" i="1"/>
  <c r="X108" i="1"/>
  <c r="C108" i="33" s="1"/>
  <c r="B106" i="1"/>
  <c r="X106" i="1"/>
  <c r="C106" i="33" s="1"/>
  <c r="B104" i="1"/>
  <c r="X104" i="1"/>
  <c r="C104" i="33" s="1"/>
  <c r="B102" i="1"/>
  <c r="X102" i="1"/>
  <c r="C102" i="33" s="1"/>
  <c r="B100" i="1"/>
  <c r="X100" i="1"/>
  <c r="C100" i="33" s="1"/>
  <c r="B98" i="1"/>
  <c r="X98" i="1"/>
  <c r="C98" i="33" s="1"/>
  <c r="B96" i="1"/>
  <c r="X96" i="1"/>
  <c r="C96" i="33" s="1"/>
  <c r="B94" i="1"/>
  <c r="X94" i="1"/>
  <c r="C94" i="33" s="1"/>
  <c r="B92" i="1"/>
  <c r="X92" i="1"/>
  <c r="C92" i="33" s="1"/>
  <c r="B90" i="1"/>
  <c r="X90" i="1"/>
  <c r="C90" i="33" s="1"/>
  <c r="B88" i="1"/>
  <c r="X88" i="1"/>
  <c r="C88" i="33" s="1"/>
  <c r="B86" i="1"/>
  <c r="X86" i="1"/>
  <c r="C86" i="33" s="1"/>
  <c r="B84" i="1"/>
  <c r="X84" i="1"/>
  <c r="C84" i="33" s="1"/>
  <c r="B82" i="1"/>
  <c r="X82" i="1"/>
  <c r="C82" i="33" s="1"/>
  <c r="B80" i="1"/>
  <c r="X80" i="1"/>
  <c r="C80" i="33" s="1"/>
  <c r="B78" i="1"/>
  <c r="X78" i="1"/>
  <c r="C78" i="33" s="1"/>
  <c r="B76" i="1"/>
  <c r="X76" i="1"/>
  <c r="C76" i="33" s="1"/>
  <c r="B74" i="1"/>
  <c r="X74" i="1"/>
  <c r="C74" i="33" s="1"/>
  <c r="B72" i="1"/>
  <c r="X72" i="1"/>
  <c r="C72" i="33" s="1"/>
  <c r="B70" i="1"/>
  <c r="X70" i="1"/>
  <c r="C70" i="33" s="1"/>
  <c r="B68" i="1"/>
  <c r="X68" i="1"/>
  <c r="C68" i="33" s="1"/>
  <c r="B66" i="1"/>
  <c r="X66" i="1"/>
  <c r="C66" i="33" s="1"/>
  <c r="B64" i="1"/>
  <c r="X64" i="1"/>
  <c r="C64" i="33" s="1"/>
  <c r="B62" i="1"/>
  <c r="X62" i="1"/>
  <c r="C62" i="33" s="1"/>
  <c r="B60" i="1"/>
  <c r="X60" i="1"/>
  <c r="C60" i="33" s="1"/>
  <c r="B58" i="1"/>
  <c r="X58" i="1"/>
  <c r="C58" i="33" s="1"/>
  <c r="B56" i="1"/>
  <c r="X56" i="1"/>
  <c r="C56" i="33" s="1"/>
  <c r="B54" i="1"/>
  <c r="X54" i="1"/>
  <c r="C54" i="33" s="1"/>
  <c r="B52" i="1"/>
  <c r="X52" i="1"/>
  <c r="C52" i="33" s="1"/>
  <c r="B50" i="1"/>
  <c r="X50" i="1"/>
  <c r="C50" i="33" s="1"/>
  <c r="B48" i="1"/>
  <c r="X48" i="1"/>
  <c r="C48" i="33" s="1"/>
  <c r="B46" i="1"/>
  <c r="X46" i="1"/>
  <c r="C46" i="33" s="1"/>
  <c r="B44" i="1"/>
  <c r="X44" i="1"/>
  <c r="C44" i="33" s="1"/>
  <c r="B42" i="1"/>
  <c r="X42" i="1"/>
  <c r="C42" i="33" s="1"/>
  <c r="B40" i="1"/>
  <c r="X40" i="1"/>
  <c r="C40" i="33" s="1"/>
  <c r="B38" i="1"/>
  <c r="X38" i="1"/>
  <c r="C38" i="33" s="1"/>
  <c r="B36" i="1"/>
  <c r="X36" i="1"/>
  <c r="C36" i="33" s="1"/>
  <c r="B34" i="1"/>
  <c r="X34" i="1"/>
  <c r="C34" i="33" s="1"/>
  <c r="B32" i="1"/>
  <c r="X32" i="1"/>
  <c r="C32" i="33" s="1"/>
  <c r="B30" i="1"/>
  <c r="X30" i="1"/>
  <c r="C30" i="33" s="1"/>
  <c r="B28" i="1"/>
  <c r="X28" i="1"/>
  <c r="C28" i="33" s="1"/>
  <c r="B26" i="1"/>
  <c r="X26" i="1"/>
  <c r="C26" i="33" s="1"/>
  <c r="B24" i="1"/>
  <c r="X24" i="1"/>
  <c r="C24" i="33" s="1"/>
  <c r="B22" i="1"/>
  <c r="X22" i="1"/>
  <c r="C22" i="33" s="1"/>
  <c r="B20" i="1"/>
  <c r="X20" i="1"/>
  <c r="C20" i="33" s="1"/>
  <c r="B18" i="1"/>
  <c r="X18" i="1"/>
  <c r="C18" i="33" s="1"/>
  <c r="B16" i="1"/>
  <c r="X16" i="1"/>
  <c r="C16" i="33" s="1"/>
  <c r="B14" i="1"/>
  <c r="X14" i="1"/>
  <c r="C14" i="33" s="1"/>
  <c r="B12" i="1"/>
  <c r="X12" i="1"/>
  <c r="C12" i="33" s="1"/>
  <c r="B10" i="1"/>
  <c r="X10" i="1"/>
  <c r="C10" i="33" s="1"/>
  <c r="B8" i="1"/>
  <c r="X8" i="1"/>
  <c r="C8" i="33" s="1"/>
  <c r="D8" i="33" s="1"/>
  <c r="D9" i="33" s="1"/>
  <c r="B6" i="1"/>
  <c r="X6" i="1"/>
  <c r="C6" i="33" s="1"/>
  <c r="X200" i="1"/>
  <c r="C200" i="33" s="1"/>
  <c r="X196" i="1"/>
  <c r="C196" i="33" s="1"/>
  <c r="X194" i="1"/>
  <c r="C194" i="33" s="1"/>
  <c r="X192" i="1"/>
  <c r="C192" i="33" s="1"/>
  <c r="B200" i="1"/>
  <c r="B196" i="1"/>
  <c r="B192" i="1"/>
  <c r="B188" i="1"/>
  <c r="B184" i="1"/>
  <c r="B180" i="1"/>
  <c r="B176" i="1"/>
  <c r="B172" i="1"/>
  <c r="B168" i="1"/>
  <c r="B164" i="1"/>
  <c r="B160" i="1"/>
  <c r="B156" i="1"/>
  <c r="B152" i="1"/>
  <c r="B148" i="1"/>
  <c r="B144" i="1"/>
  <c r="B140" i="1"/>
  <c r="B136" i="1"/>
  <c r="F105" i="1"/>
  <c r="F106" i="1" s="1"/>
  <c r="F19" i="1"/>
  <c r="F20" i="1" s="1"/>
  <c r="F21" i="1" s="1"/>
  <c r="F23" i="1"/>
  <c r="F13" i="1"/>
  <c r="F14" i="1" s="1"/>
  <c r="F15" i="1" s="1"/>
  <c r="F16" i="1" s="1"/>
  <c r="F17" i="1" s="1"/>
  <c r="F27" i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D4" i="1"/>
  <c r="C4" i="1"/>
  <c r="E4" i="1" s="1"/>
  <c r="V97" i="1"/>
  <c r="V98" i="1"/>
  <c r="V99" i="1"/>
  <c r="V101" i="1"/>
  <c r="V103" i="1"/>
  <c r="V104" i="1"/>
  <c r="V105" i="1"/>
  <c r="V106" i="1"/>
  <c r="V113" i="1"/>
  <c r="V114" i="1"/>
  <c r="V115" i="1"/>
  <c r="V117" i="1"/>
  <c r="V119" i="1"/>
  <c r="V120" i="1"/>
  <c r="V121" i="1"/>
  <c r="V122" i="1"/>
  <c r="V123" i="1"/>
  <c r="V125" i="1"/>
  <c r="V127" i="1"/>
  <c r="V128" i="1"/>
  <c r="V129" i="1"/>
  <c r="V130" i="1"/>
  <c r="V131" i="1"/>
  <c r="V133" i="1"/>
  <c r="V135" i="1"/>
  <c r="V136" i="1"/>
  <c r="V137" i="1"/>
  <c r="V138" i="1"/>
  <c r="V139" i="1"/>
  <c r="V141" i="1"/>
  <c r="V143" i="1"/>
  <c r="V144" i="1"/>
  <c r="V145" i="1"/>
  <c r="V146" i="1"/>
  <c r="V147" i="1"/>
  <c r="V149" i="1"/>
  <c r="V151" i="1"/>
  <c r="V152" i="1"/>
  <c r="V153" i="1"/>
  <c r="V154" i="1"/>
  <c r="V155" i="1"/>
  <c r="V157" i="1"/>
  <c r="V159" i="1"/>
  <c r="V160" i="1"/>
  <c r="V161" i="1"/>
  <c r="V162" i="1"/>
  <c r="V163" i="1"/>
  <c r="V165" i="1"/>
  <c r="V167" i="1"/>
  <c r="V168" i="1"/>
  <c r="V169" i="1"/>
  <c r="V170" i="1"/>
  <c r="V171" i="1"/>
  <c r="V173" i="1"/>
  <c r="V175" i="1"/>
  <c r="V176" i="1"/>
  <c r="V177" i="1"/>
  <c r="V178" i="1"/>
  <c r="V179" i="1"/>
  <c r="V181" i="1"/>
  <c r="V183" i="1"/>
  <c r="V184" i="1"/>
  <c r="V185" i="1"/>
  <c r="V186" i="1"/>
  <c r="V187" i="1"/>
  <c r="V189" i="1"/>
  <c r="V191" i="1"/>
  <c r="V192" i="1"/>
  <c r="V193" i="1"/>
  <c r="V194" i="1"/>
  <c r="V195" i="1"/>
  <c r="V197" i="1"/>
  <c r="V199" i="1"/>
  <c r="V200" i="1"/>
  <c r="V4" i="1"/>
  <c r="D10" i="33" l="1"/>
  <c r="D11" i="33" s="1"/>
  <c r="D12" i="33" s="1"/>
  <c r="D13" i="33" s="1"/>
  <c r="D14" i="33" s="1"/>
  <c r="D15" i="33" s="1"/>
  <c r="D16" i="33" s="1"/>
  <c r="D17" i="33" s="1"/>
  <c r="D18" i="33" s="1"/>
  <c r="D19" i="33" s="1"/>
  <c r="D20" i="33" s="1"/>
  <c r="D21" i="33" s="1"/>
  <c r="D22" i="33" s="1"/>
  <c r="D23" i="33" s="1"/>
  <c r="D24" i="33" s="1"/>
  <c r="D25" i="33" s="1"/>
  <c r="D26" i="33" s="1"/>
  <c r="D27" i="33" s="1"/>
  <c r="D28" i="33" s="1"/>
  <c r="D29" i="33" s="1"/>
  <c r="D30" i="33" s="1"/>
  <c r="D31" i="33" s="1"/>
  <c r="D32" i="33" s="1"/>
  <c r="D33" i="33" s="1"/>
  <c r="D34" i="33" s="1"/>
  <c r="D35" i="33" s="1"/>
  <c r="D36" i="33" s="1"/>
  <c r="D37" i="33" s="1"/>
  <c r="D38" i="33" s="1"/>
  <c r="D39" i="33" s="1"/>
  <c r="D40" i="33" s="1"/>
  <c r="D41" i="33" s="1"/>
  <c r="D42" i="33" s="1"/>
  <c r="D43" i="33" s="1"/>
  <c r="D44" i="33" s="1"/>
  <c r="D45" i="33" s="1"/>
  <c r="D46" i="33" s="1"/>
  <c r="D47" i="33" s="1"/>
  <c r="D48" i="33" s="1"/>
  <c r="D49" i="33" s="1"/>
  <c r="D50" i="33" s="1"/>
  <c r="D51" i="33" s="1"/>
  <c r="D52" i="33" s="1"/>
  <c r="D53" i="33" s="1"/>
  <c r="D54" i="33" s="1"/>
  <c r="D55" i="33" s="1"/>
  <c r="D56" i="33" s="1"/>
  <c r="D57" i="33" s="1"/>
  <c r="D58" i="33" s="1"/>
  <c r="D59" i="33" s="1"/>
  <c r="D60" i="33" s="1"/>
  <c r="D61" i="33" s="1"/>
  <c r="D62" i="33" s="1"/>
  <c r="D63" i="33" s="1"/>
  <c r="D64" i="33" s="1"/>
  <c r="D65" i="33" s="1"/>
  <c r="D66" i="33" s="1"/>
  <c r="D67" i="33" s="1"/>
  <c r="D68" i="33" s="1"/>
  <c r="D69" i="33" s="1"/>
  <c r="D70" i="33" s="1"/>
  <c r="D71" i="33" s="1"/>
  <c r="D72" i="33" s="1"/>
  <c r="D73" i="33" s="1"/>
  <c r="D74" i="33" s="1"/>
  <c r="D75" i="33" s="1"/>
  <c r="D76" i="33" s="1"/>
  <c r="D77" i="33" s="1"/>
  <c r="D78" i="33" s="1"/>
  <c r="D79" i="33" s="1"/>
  <c r="D80" i="33" s="1"/>
  <c r="D81" i="33" s="1"/>
  <c r="D82" i="33" s="1"/>
  <c r="D83" i="33" s="1"/>
  <c r="D84" i="33" s="1"/>
  <c r="D85" i="33" s="1"/>
  <c r="D86" i="33" s="1"/>
  <c r="D87" i="33" s="1"/>
  <c r="D88" i="33" s="1"/>
  <c r="D89" i="33" s="1"/>
  <c r="D90" i="33" s="1"/>
  <c r="D91" i="33" s="1"/>
  <c r="D92" i="33" s="1"/>
  <c r="D93" i="33" s="1"/>
  <c r="D94" i="33" s="1"/>
  <c r="D95" i="33" s="1"/>
  <c r="D96" i="33" s="1"/>
  <c r="D97" i="33" s="1"/>
  <c r="D98" i="33" s="1"/>
  <c r="D99" i="33" s="1"/>
  <c r="D100" i="33" s="1"/>
  <c r="D101" i="33" s="1"/>
  <c r="D102" i="33" s="1"/>
  <c r="D103" i="33" s="1"/>
  <c r="D104" i="33" s="1"/>
  <c r="D105" i="33" s="1"/>
  <c r="D106" i="33" s="1"/>
  <c r="D107" i="33" s="1"/>
  <c r="D108" i="33" s="1"/>
  <c r="D109" i="33" s="1"/>
  <c r="D110" i="33" s="1"/>
  <c r="D111" i="33" s="1"/>
  <c r="D112" i="33" s="1"/>
  <c r="D113" i="33" s="1"/>
  <c r="D114" i="33" s="1"/>
  <c r="D115" i="33" s="1"/>
  <c r="D116" i="33" s="1"/>
  <c r="D117" i="33" s="1"/>
  <c r="D118" i="33" s="1"/>
  <c r="D119" i="33" s="1"/>
  <c r="D120" i="33" s="1"/>
  <c r="D121" i="33" s="1"/>
  <c r="D122" i="33" s="1"/>
  <c r="D123" i="33" s="1"/>
  <c r="D124" i="33" s="1"/>
  <c r="D125" i="33" s="1"/>
  <c r="D126" i="33" s="1"/>
  <c r="D127" i="33" s="1"/>
  <c r="D128" i="33" s="1"/>
  <c r="D129" i="33" s="1"/>
  <c r="D130" i="33" s="1"/>
  <c r="D131" i="33" s="1"/>
  <c r="D132" i="33" s="1"/>
  <c r="D133" i="33" s="1"/>
  <c r="D134" i="33" s="1"/>
  <c r="D135" i="33" s="1"/>
  <c r="D136" i="33" s="1"/>
  <c r="D137" i="33" s="1"/>
  <c r="D138" i="33" s="1"/>
  <c r="D139" i="33" s="1"/>
  <c r="D140" i="33" s="1"/>
  <c r="D141" i="33" s="1"/>
  <c r="D142" i="33" s="1"/>
  <c r="D143" i="33" s="1"/>
  <c r="D144" i="33" s="1"/>
  <c r="D145" i="33" s="1"/>
  <c r="D146" i="33" s="1"/>
  <c r="D147" i="33" s="1"/>
  <c r="D148" i="33" s="1"/>
  <c r="D149" i="33" s="1"/>
  <c r="D150" i="33" s="1"/>
  <c r="D151" i="33" s="1"/>
  <c r="D152" i="33" s="1"/>
  <c r="D153" i="33" s="1"/>
  <c r="D154" i="33" s="1"/>
  <c r="D155" i="33" s="1"/>
  <c r="D156" i="33" s="1"/>
  <c r="D157" i="33" s="1"/>
  <c r="D158" i="33" s="1"/>
  <c r="D159" i="33" s="1"/>
  <c r="D160" i="33" s="1"/>
  <c r="D161" i="33" s="1"/>
  <c r="D162" i="33" s="1"/>
  <c r="D163" i="33" s="1"/>
  <c r="D164" i="33" s="1"/>
  <c r="D165" i="33" s="1"/>
  <c r="D166" i="33" s="1"/>
  <c r="D167" i="33" s="1"/>
  <c r="D168" i="33" s="1"/>
  <c r="D169" i="33" s="1"/>
  <c r="D170" i="33" s="1"/>
  <c r="D171" i="33" s="1"/>
  <c r="D172" i="33" s="1"/>
  <c r="D173" i="33" s="1"/>
  <c r="D174" i="33" s="1"/>
  <c r="D175" i="33" s="1"/>
  <c r="D176" i="33" s="1"/>
  <c r="D177" i="33" s="1"/>
  <c r="D178" i="33" s="1"/>
  <c r="D179" i="33" s="1"/>
  <c r="D180" i="33" s="1"/>
  <c r="D181" i="33" s="1"/>
  <c r="D182" i="33" s="1"/>
  <c r="D183" i="33" s="1"/>
  <c r="D184" i="33" s="1"/>
  <c r="D185" i="33" s="1"/>
  <c r="D186" i="33" s="1"/>
  <c r="D187" i="33" s="1"/>
  <c r="D188" i="33" s="1"/>
  <c r="D189" i="33" s="1"/>
  <c r="D190" i="33" s="1"/>
  <c r="D191" i="33" s="1"/>
  <c r="D192" i="33" s="1"/>
  <c r="D193" i="33" s="1"/>
  <c r="D194" i="33" s="1"/>
  <c r="D195" i="33" s="1"/>
  <c r="D196" i="33" s="1"/>
  <c r="D197" i="33" s="1"/>
  <c r="D198" i="33" s="1"/>
  <c r="D199" i="33" s="1"/>
  <c r="D200" i="33" s="1"/>
  <c r="Y2" i="1"/>
  <c r="F2" i="33"/>
  <c r="F4" i="33"/>
  <c r="E4" i="33" s="1"/>
  <c r="Y4" i="1"/>
  <c r="F6" i="33"/>
  <c r="E6" i="33" s="1"/>
  <c r="Y6" i="1"/>
  <c r="Y8" i="1"/>
  <c r="F8" i="33"/>
  <c r="E8" i="33" s="1"/>
  <c r="Y10" i="1"/>
  <c r="F10" i="33"/>
  <c r="E10" i="33" s="1"/>
  <c r="Y12" i="1"/>
  <c r="F12" i="33"/>
  <c r="E12" i="33" s="1"/>
  <c r="Y14" i="1"/>
  <c r="F14" i="33"/>
  <c r="Y18" i="1"/>
  <c r="F18" i="33"/>
  <c r="Y22" i="1"/>
  <c r="F22" i="33"/>
  <c r="E22" i="33" s="1"/>
  <c r="Y26" i="1"/>
  <c r="F26" i="33"/>
  <c r="E26" i="33" s="1"/>
  <c r="Y30" i="1"/>
  <c r="F30" i="33"/>
  <c r="E30" i="33" s="1"/>
  <c r="Y34" i="1"/>
  <c r="F34" i="33"/>
  <c r="E34" i="33" s="1"/>
  <c r="Y38" i="1"/>
  <c r="F38" i="33"/>
  <c r="Y42" i="1"/>
  <c r="F42" i="33"/>
  <c r="E42" i="33" s="1"/>
  <c r="Y46" i="1"/>
  <c r="F46" i="33"/>
  <c r="E46" i="33" s="1"/>
  <c r="Y50" i="1"/>
  <c r="F50" i="33"/>
  <c r="E50" i="33" s="1"/>
  <c r="Y54" i="1"/>
  <c r="F54" i="33"/>
  <c r="E54" i="33" s="1"/>
  <c r="Y58" i="1"/>
  <c r="F58" i="33"/>
  <c r="Y62" i="1"/>
  <c r="F62" i="33"/>
  <c r="E62" i="33" s="1"/>
  <c r="Y66" i="1"/>
  <c r="F66" i="33"/>
  <c r="E66" i="33" s="1"/>
  <c r="Y70" i="1"/>
  <c r="F70" i="33"/>
  <c r="E70" i="33" s="1"/>
  <c r="Y74" i="1"/>
  <c r="F74" i="33"/>
  <c r="E74" i="33" s="1"/>
  <c r="Y78" i="1"/>
  <c r="F78" i="33"/>
  <c r="E78" i="33" s="1"/>
  <c r="Y82" i="1"/>
  <c r="F82" i="33"/>
  <c r="E82" i="33" s="1"/>
  <c r="Y86" i="1"/>
  <c r="F86" i="33"/>
  <c r="E86" i="33" s="1"/>
  <c r="Y17" i="1"/>
  <c r="F17" i="33"/>
  <c r="E17" i="33" s="1"/>
  <c r="Y21" i="1"/>
  <c r="F21" i="33"/>
  <c r="E21" i="33" s="1"/>
  <c r="Y25" i="1"/>
  <c r="F25" i="33"/>
  <c r="Y29" i="1"/>
  <c r="F29" i="33"/>
  <c r="Y33" i="1"/>
  <c r="F33" i="33"/>
  <c r="E33" i="33" s="1"/>
  <c r="Y37" i="1"/>
  <c r="F37" i="33"/>
  <c r="E37" i="33" s="1"/>
  <c r="Y41" i="1"/>
  <c r="F41" i="33"/>
  <c r="E41" i="33" s="1"/>
  <c r="Y45" i="1"/>
  <c r="F45" i="33"/>
  <c r="Y49" i="1"/>
  <c r="F49" i="33"/>
  <c r="E49" i="33" s="1"/>
  <c r="Y53" i="1"/>
  <c r="F53" i="33"/>
  <c r="E53" i="33" s="1"/>
  <c r="Y57" i="1"/>
  <c r="F57" i="33"/>
  <c r="E57" i="33" s="1"/>
  <c r="Y61" i="1"/>
  <c r="F61" i="33"/>
  <c r="E61" i="33" s="1"/>
  <c r="Y65" i="1"/>
  <c r="F65" i="33"/>
  <c r="E65" i="33" s="1"/>
  <c r="Y69" i="1"/>
  <c r="F69" i="33"/>
  <c r="E69" i="33" s="1"/>
  <c r="Y73" i="1"/>
  <c r="F73" i="33"/>
  <c r="E73" i="33" s="1"/>
  <c r="Y77" i="1"/>
  <c r="F77" i="33"/>
  <c r="E77" i="33" s="1"/>
  <c r="Y81" i="1"/>
  <c r="F81" i="33"/>
  <c r="E81" i="33" s="1"/>
  <c r="Y85" i="1"/>
  <c r="F85" i="33"/>
  <c r="E85" i="33" s="1"/>
  <c r="Y88" i="1"/>
  <c r="F88" i="33"/>
  <c r="E88" i="33" s="1"/>
  <c r="Y90" i="1"/>
  <c r="F90" i="33"/>
  <c r="E90" i="33" s="1"/>
  <c r="Y92" i="1"/>
  <c r="F92" i="33"/>
  <c r="E92" i="33" s="1"/>
  <c r="Y94" i="1"/>
  <c r="F94" i="33"/>
  <c r="E94" i="33" s="1"/>
  <c r="Y98" i="1"/>
  <c r="F98" i="33"/>
  <c r="E98" i="33" s="1"/>
  <c r="Y102" i="1"/>
  <c r="F102" i="33"/>
  <c r="E102" i="33" s="1"/>
  <c r="Y106" i="1"/>
  <c r="F106" i="33"/>
  <c r="E106" i="33" s="1"/>
  <c r="Y110" i="1"/>
  <c r="F110" i="33"/>
  <c r="E110" i="33" s="1"/>
  <c r="Y114" i="1"/>
  <c r="F114" i="33"/>
  <c r="E114" i="33" s="1"/>
  <c r="Y118" i="1"/>
  <c r="F118" i="33"/>
  <c r="E118" i="33" s="1"/>
  <c r="Y122" i="1"/>
  <c r="F122" i="33"/>
  <c r="E122" i="33" s="1"/>
  <c r="Y126" i="1"/>
  <c r="F126" i="33"/>
  <c r="E126" i="33" s="1"/>
  <c r="Y130" i="1"/>
  <c r="F130" i="33"/>
  <c r="E130" i="33" s="1"/>
  <c r="Y134" i="1"/>
  <c r="F134" i="33"/>
  <c r="E134" i="33" s="1"/>
  <c r="Y138" i="1"/>
  <c r="F138" i="33"/>
  <c r="E138" i="33" s="1"/>
  <c r="Y142" i="1"/>
  <c r="F142" i="33"/>
  <c r="E142" i="33" s="1"/>
  <c r="Y146" i="1"/>
  <c r="F146" i="33"/>
  <c r="E146" i="33" s="1"/>
  <c r="Y97" i="1"/>
  <c r="F97" i="33"/>
  <c r="E97" i="33" s="1"/>
  <c r="Y101" i="1"/>
  <c r="F101" i="33"/>
  <c r="E101" i="33" s="1"/>
  <c r="Y105" i="1"/>
  <c r="F105" i="33"/>
  <c r="E105" i="33" s="1"/>
  <c r="Y109" i="1"/>
  <c r="F109" i="33"/>
  <c r="E109" i="33" s="1"/>
  <c r="Y113" i="1"/>
  <c r="F113" i="33"/>
  <c r="E113" i="33" s="1"/>
  <c r="Y117" i="1"/>
  <c r="F117" i="33"/>
  <c r="E117" i="33" s="1"/>
  <c r="Y121" i="1"/>
  <c r="F121" i="33"/>
  <c r="E121" i="33" s="1"/>
  <c r="Y125" i="1"/>
  <c r="F125" i="33"/>
  <c r="E125" i="33" s="1"/>
  <c r="Y129" i="1"/>
  <c r="F129" i="33"/>
  <c r="E129" i="33" s="1"/>
  <c r="Y133" i="1"/>
  <c r="F133" i="33"/>
  <c r="E133" i="33" s="1"/>
  <c r="Y137" i="1"/>
  <c r="F137" i="33"/>
  <c r="E137" i="33" s="1"/>
  <c r="Y141" i="1"/>
  <c r="F141" i="33"/>
  <c r="E141" i="33" s="1"/>
  <c r="Y145" i="1"/>
  <c r="F145" i="33"/>
  <c r="E145" i="33" s="1"/>
  <c r="Y148" i="1"/>
  <c r="F148" i="33"/>
  <c r="E148" i="33" s="1"/>
  <c r="Y150" i="1"/>
  <c r="F150" i="33"/>
  <c r="E150" i="33" s="1"/>
  <c r="Y152" i="1"/>
  <c r="F152" i="33"/>
  <c r="E152" i="33" s="1"/>
  <c r="Y154" i="1"/>
  <c r="F154" i="33"/>
  <c r="E154" i="33" s="1"/>
  <c r="Y156" i="1"/>
  <c r="F156" i="33"/>
  <c r="E156" i="33" s="1"/>
  <c r="Y158" i="1"/>
  <c r="F158" i="33"/>
  <c r="E158" i="33" s="1"/>
  <c r="Y160" i="1"/>
  <c r="F160" i="33"/>
  <c r="E160" i="33" s="1"/>
  <c r="Y162" i="1"/>
  <c r="F162" i="33"/>
  <c r="E162" i="33" s="1"/>
  <c r="Y164" i="1"/>
  <c r="F164" i="33"/>
  <c r="E164" i="33" s="1"/>
  <c r="Y166" i="1"/>
  <c r="F166" i="33"/>
  <c r="E166" i="33" s="1"/>
  <c r="Y168" i="1"/>
  <c r="F168" i="33"/>
  <c r="E168" i="33" s="1"/>
  <c r="Y170" i="1"/>
  <c r="F170" i="33"/>
  <c r="E170" i="33" s="1"/>
  <c r="Y172" i="1"/>
  <c r="F172" i="33"/>
  <c r="E172" i="33" s="1"/>
  <c r="Y174" i="1"/>
  <c r="F174" i="33"/>
  <c r="E174" i="33" s="1"/>
  <c r="Y176" i="1"/>
  <c r="F176" i="33"/>
  <c r="E176" i="33" s="1"/>
  <c r="Y178" i="1"/>
  <c r="F178" i="33"/>
  <c r="E178" i="33" s="1"/>
  <c r="Y180" i="1"/>
  <c r="F180" i="33"/>
  <c r="E180" i="33" s="1"/>
  <c r="Y182" i="1"/>
  <c r="F182" i="33"/>
  <c r="E182" i="33" s="1"/>
  <c r="Y184" i="1"/>
  <c r="F184" i="33"/>
  <c r="E184" i="33" s="1"/>
  <c r="Y186" i="1"/>
  <c r="F186" i="33"/>
  <c r="E186" i="33" s="1"/>
  <c r="Y188" i="1"/>
  <c r="F188" i="33"/>
  <c r="E188" i="33" s="1"/>
  <c r="Y190" i="1"/>
  <c r="F190" i="33"/>
  <c r="E190" i="33" s="1"/>
  <c r="Y192" i="1"/>
  <c r="F192" i="33"/>
  <c r="E192" i="33" s="1"/>
  <c r="Y194" i="1"/>
  <c r="F194" i="33"/>
  <c r="E194" i="33" s="1"/>
  <c r="Y196" i="1"/>
  <c r="F196" i="33"/>
  <c r="E196" i="33" s="1"/>
  <c r="Y198" i="1"/>
  <c r="F198" i="33"/>
  <c r="E198" i="33" s="1"/>
  <c r="Y200" i="1"/>
  <c r="F200" i="33"/>
  <c r="E200" i="33" s="1"/>
  <c r="F3" i="33"/>
  <c r="Y3" i="1"/>
  <c r="F5" i="33"/>
  <c r="E5" i="33" s="1"/>
  <c r="Y5" i="1"/>
  <c r="Y7" i="1"/>
  <c r="F7" i="33"/>
  <c r="Y9" i="1"/>
  <c r="F9" i="33"/>
  <c r="E9" i="33" s="1"/>
  <c r="Y11" i="1"/>
  <c r="F11" i="33"/>
  <c r="Y13" i="1"/>
  <c r="F13" i="33"/>
  <c r="E13" i="33" s="1"/>
  <c r="Y16" i="1"/>
  <c r="F16" i="33"/>
  <c r="E16" i="33" s="1"/>
  <c r="Y20" i="1"/>
  <c r="F20" i="33"/>
  <c r="Y24" i="1"/>
  <c r="F24" i="33"/>
  <c r="Y28" i="1"/>
  <c r="F28" i="33"/>
  <c r="Y32" i="1"/>
  <c r="F32" i="33"/>
  <c r="E32" i="33" s="1"/>
  <c r="Y36" i="1"/>
  <c r="F36" i="33"/>
  <c r="E36" i="33" s="1"/>
  <c r="Y40" i="1"/>
  <c r="F40" i="33"/>
  <c r="Y44" i="1"/>
  <c r="F44" i="33"/>
  <c r="E44" i="33" s="1"/>
  <c r="Y48" i="1"/>
  <c r="F48" i="33"/>
  <c r="E48" i="33" s="1"/>
  <c r="Y52" i="1"/>
  <c r="F52" i="33"/>
  <c r="E52" i="33" s="1"/>
  <c r="Y56" i="1"/>
  <c r="F56" i="33"/>
  <c r="Y60" i="1"/>
  <c r="F60" i="33"/>
  <c r="Y64" i="1"/>
  <c r="F64" i="33"/>
  <c r="E64" i="33" s="1"/>
  <c r="Y68" i="1"/>
  <c r="F68" i="33"/>
  <c r="E68" i="33" s="1"/>
  <c r="Y72" i="1"/>
  <c r="F72" i="33"/>
  <c r="E72" i="33" s="1"/>
  <c r="Y76" i="1"/>
  <c r="F76" i="33"/>
  <c r="E76" i="33" s="1"/>
  <c r="Y80" i="1"/>
  <c r="F80" i="33"/>
  <c r="E80" i="33" s="1"/>
  <c r="Y84" i="1"/>
  <c r="F84" i="33"/>
  <c r="E84" i="33" s="1"/>
  <c r="Y15" i="1"/>
  <c r="F15" i="33"/>
  <c r="E15" i="33" s="1"/>
  <c r="Y19" i="1"/>
  <c r="F19" i="33"/>
  <c r="E19" i="33" s="1"/>
  <c r="Y23" i="1"/>
  <c r="F23" i="33"/>
  <c r="E23" i="33" s="1"/>
  <c r="Y27" i="1"/>
  <c r="F27" i="33"/>
  <c r="E27" i="33" s="1"/>
  <c r="Y31" i="1"/>
  <c r="F31" i="33"/>
  <c r="E31" i="33" s="1"/>
  <c r="Y35" i="1"/>
  <c r="F35" i="33"/>
  <c r="Y39" i="1"/>
  <c r="F39" i="33"/>
  <c r="Y43" i="1"/>
  <c r="F43" i="33"/>
  <c r="E43" i="33" s="1"/>
  <c r="Y47" i="1"/>
  <c r="F47" i="33"/>
  <c r="E47" i="33" s="1"/>
  <c r="Y51" i="1"/>
  <c r="F51" i="33"/>
  <c r="E51" i="33" s="1"/>
  <c r="Y55" i="1"/>
  <c r="F55" i="33"/>
  <c r="E55" i="33" s="1"/>
  <c r="Y59" i="1"/>
  <c r="F59" i="33"/>
  <c r="E59" i="33" s="1"/>
  <c r="Y63" i="1"/>
  <c r="F63" i="33"/>
  <c r="E63" i="33" s="1"/>
  <c r="Y67" i="1"/>
  <c r="F67" i="33"/>
  <c r="E67" i="33" s="1"/>
  <c r="Y71" i="1"/>
  <c r="F71" i="33"/>
  <c r="E71" i="33" s="1"/>
  <c r="Y75" i="1"/>
  <c r="F75" i="33"/>
  <c r="E75" i="33" s="1"/>
  <c r="Y79" i="1"/>
  <c r="F79" i="33"/>
  <c r="E79" i="33" s="1"/>
  <c r="Y83" i="1"/>
  <c r="F83" i="33"/>
  <c r="E83" i="33" s="1"/>
  <c r="Y87" i="1"/>
  <c r="F87" i="33"/>
  <c r="E87" i="33" s="1"/>
  <c r="Y89" i="1"/>
  <c r="F89" i="33"/>
  <c r="E89" i="33" s="1"/>
  <c r="Y91" i="1"/>
  <c r="F91" i="33"/>
  <c r="E91" i="33" s="1"/>
  <c r="Y93" i="1"/>
  <c r="F93" i="33"/>
  <c r="E93" i="33" s="1"/>
  <c r="Y96" i="1"/>
  <c r="F96" i="33"/>
  <c r="E96" i="33" s="1"/>
  <c r="Y100" i="1"/>
  <c r="F100" i="33"/>
  <c r="E100" i="33" s="1"/>
  <c r="Y104" i="1"/>
  <c r="F104" i="33"/>
  <c r="E104" i="33" s="1"/>
  <c r="Y108" i="1"/>
  <c r="F108" i="33"/>
  <c r="E108" i="33" s="1"/>
  <c r="Y112" i="1"/>
  <c r="F112" i="33"/>
  <c r="E112" i="33" s="1"/>
  <c r="Y116" i="1"/>
  <c r="F116" i="33"/>
  <c r="E116" i="33" s="1"/>
  <c r="Y120" i="1"/>
  <c r="F120" i="33"/>
  <c r="E120" i="33" s="1"/>
  <c r="Y124" i="1"/>
  <c r="F124" i="33"/>
  <c r="E124" i="33" s="1"/>
  <c r="Y128" i="1"/>
  <c r="F128" i="33"/>
  <c r="E128" i="33" s="1"/>
  <c r="Y132" i="1"/>
  <c r="F132" i="33"/>
  <c r="E132" i="33" s="1"/>
  <c r="Y136" i="1"/>
  <c r="F136" i="33"/>
  <c r="E136" i="33" s="1"/>
  <c r="Y140" i="1"/>
  <c r="F140" i="33"/>
  <c r="E140" i="33" s="1"/>
  <c r="Y144" i="1"/>
  <c r="F144" i="33"/>
  <c r="E144" i="33" s="1"/>
  <c r="Y95" i="1"/>
  <c r="F95" i="33"/>
  <c r="E95" i="33" s="1"/>
  <c r="Y99" i="1"/>
  <c r="F99" i="33"/>
  <c r="E99" i="33" s="1"/>
  <c r="Y103" i="1"/>
  <c r="F103" i="33"/>
  <c r="E103" i="33" s="1"/>
  <c r="Y107" i="1"/>
  <c r="F107" i="33"/>
  <c r="E107" i="33" s="1"/>
  <c r="Y111" i="1"/>
  <c r="F111" i="33"/>
  <c r="E111" i="33" s="1"/>
  <c r="Y115" i="1"/>
  <c r="F115" i="33"/>
  <c r="E115" i="33" s="1"/>
  <c r="Y119" i="1"/>
  <c r="F119" i="33"/>
  <c r="E119" i="33" s="1"/>
  <c r="Y123" i="1"/>
  <c r="F123" i="33"/>
  <c r="E123" i="33" s="1"/>
  <c r="Y127" i="1"/>
  <c r="F127" i="33"/>
  <c r="E127" i="33" s="1"/>
  <c r="Y131" i="1"/>
  <c r="F131" i="33"/>
  <c r="E131" i="33" s="1"/>
  <c r="Y135" i="1"/>
  <c r="F135" i="33"/>
  <c r="E135" i="33" s="1"/>
  <c r="Y139" i="1"/>
  <c r="F139" i="33"/>
  <c r="E139" i="33" s="1"/>
  <c r="Y143" i="1"/>
  <c r="F143" i="33"/>
  <c r="E143" i="33" s="1"/>
  <c r="Y147" i="1"/>
  <c r="F147" i="33"/>
  <c r="E147" i="33" s="1"/>
  <c r="Y149" i="1"/>
  <c r="F149" i="33"/>
  <c r="E149" i="33" s="1"/>
  <c r="Y151" i="1"/>
  <c r="F151" i="33"/>
  <c r="E151" i="33" s="1"/>
  <c r="Y153" i="1"/>
  <c r="F153" i="33"/>
  <c r="E153" i="33" s="1"/>
  <c r="Y155" i="1"/>
  <c r="F155" i="33"/>
  <c r="E155" i="33" s="1"/>
  <c r="Y157" i="1"/>
  <c r="F157" i="33"/>
  <c r="E157" i="33" s="1"/>
  <c r="Y159" i="1"/>
  <c r="F159" i="33"/>
  <c r="E159" i="33" s="1"/>
  <c r="Y161" i="1"/>
  <c r="F161" i="33"/>
  <c r="E161" i="33" s="1"/>
  <c r="Y163" i="1"/>
  <c r="F163" i="33"/>
  <c r="E163" i="33" s="1"/>
  <c r="Y165" i="1"/>
  <c r="F165" i="33"/>
  <c r="E165" i="33" s="1"/>
  <c r="Y167" i="1"/>
  <c r="F167" i="33"/>
  <c r="E167" i="33" s="1"/>
  <c r="Y169" i="1"/>
  <c r="F169" i="33"/>
  <c r="E169" i="33" s="1"/>
  <c r="Y171" i="1"/>
  <c r="F171" i="33"/>
  <c r="E171" i="33" s="1"/>
  <c r="Y173" i="1"/>
  <c r="F173" i="33"/>
  <c r="E173" i="33" s="1"/>
  <c r="Y175" i="1"/>
  <c r="F175" i="33"/>
  <c r="E175" i="33" s="1"/>
  <c r="Y177" i="1"/>
  <c r="F177" i="33"/>
  <c r="E177" i="33" s="1"/>
  <c r="Y179" i="1"/>
  <c r="F179" i="33"/>
  <c r="E179" i="33" s="1"/>
  <c r="Y181" i="1"/>
  <c r="F181" i="33"/>
  <c r="E181" i="33" s="1"/>
  <c r="Y183" i="1"/>
  <c r="F183" i="33"/>
  <c r="E183" i="33" s="1"/>
  <c r="Y185" i="1"/>
  <c r="F185" i="33"/>
  <c r="E185" i="33" s="1"/>
  <c r="Y187" i="1"/>
  <c r="F187" i="33"/>
  <c r="E187" i="33" s="1"/>
  <c r="Y189" i="1"/>
  <c r="F189" i="33"/>
  <c r="E189" i="33" s="1"/>
  <c r="Y191" i="1"/>
  <c r="F191" i="33"/>
  <c r="E191" i="33" s="1"/>
  <c r="Y193" i="1"/>
  <c r="F193" i="33"/>
  <c r="E193" i="33" s="1"/>
  <c r="Y195" i="1"/>
  <c r="F195" i="33"/>
  <c r="E195" i="33" s="1"/>
  <c r="Y197" i="1"/>
  <c r="F197" i="33"/>
  <c r="E197" i="33" s="1"/>
  <c r="Y199" i="1"/>
  <c r="F199" i="33"/>
  <c r="E199" i="33" s="1"/>
  <c r="Q4" i="1" a="1"/>
  <c r="Q4" i="1" s="1"/>
  <c r="F63" i="1"/>
  <c r="V63" i="1"/>
  <c r="F107" i="1"/>
  <c r="F108" i="1" s="1"/>
  <c r="V107" i="1"/>
  <c r="O189" i="1" a="1"/>
  <c r="O189" i="1" s="1"/>
  <c r="O157" i="1" a="1"/>
  <c r="O157" i="1" s="1"/>
  <c r="O103" i="1" a="1"/>
  <c r="O103" i="1" s="1"/>
  <c r="O42" i="1" a="1"/>
  <c r="O42" i="1" s="1"/>
  <c r="O61" i="1" a="1"/>
  <c r="O61" i="1" s="1"/>
  <c r="O144" i="1" a="1"/>
  <c r="O144" i="1" s="1"/>
  <c r="O175" i="1" a="1"/>
  <c r="O175" i="1" s="1"/>
  <c r="O14" i="1" a="1"/>
  <c r="O14" i="1" s="1"/>
  <c r="O33" i="1" a="1"/>
  <c r="O33" i="1" s="1"/>
  <c r="O190" i="1" a="1"/>
  <c r="O190" i="1" s="1"/>
  <c r="O174" i="1" a="1"/>
  <c r="O174" i="1" s="1"/>
  <c r="O158" i="1" a="1"/>
  <c r="O158" i="1" s="1"/>
  <c r="O134" i="1" a="1"/>
  <c r="O134" i="1" s="1"/>
  <c r="O197" i="1" a="1"/>
  <c r="O197" i="1" s="1"/>
  <c r="O165" i="1" a="1"/>
  <c r="O165" i="1" s="1"/>
  <c r="O119" i="1" a="1"/>
  <c r="O119" i="1" s="1"/>
  <c r="O77" i="1" a="1"/>
  <c r="O77" i="1" s="1"/>
  <c r="O13" i="1" a="1"/>
  <c r="O13" i="1" s="1"/>
  <c r="O183" i="1" a="1"/>
  <c r="O183" i="1" s="1"/>
  <c r="O151" i="1" a="1"/>
  <c r="O151" i="1" s="1"/>
  <c r="O30" i="1" a="1"/>
  <c r="O30" i="1" s="1"/>
  <c r="O49" i="1" a="1"/>
  <c r="O49" i="1" s="1"/>
  <c r="O194" i="1" a="1"/>
  <c r="O194" i="1" s="1"/>
  <c r="O178" i="1" a="1"/>
  <c r="O178" i="1" s="1"/>
  <c r="O162" i="1" a="1"/>
  <c r="O162" i="1" s="1"/>
  <c r="O145" i="1" a="1"/>
  <c r="O145" i="1" s="1"/>
  <c r="O129" i="1" a="1"/>
  <c r="O129" i="1" s="1"/>
  <c r="O113" i="1" a="1"/>
  <c r="O113" i="1" s="1"/>
  <c r="O97" i="1" a="1"/>
  <c r="O97" i="1" s="1"/>
  <c r="O84" i="1" a="1"/>
  <c r="O84" i="1" s="1"/>
  <c r="O52" i="1" a="1"/>
  <c r="O52" i="1" s="1"/>
  <c r="O36" i="1" a="1"/>
  <c r="O36" i="1" s="1"/>
  <c r="O20" i="1" a="1"/>
  <c r="O20" i="1" s="1"/>
  <c r="O87" i="1" a="1"/>
  <c r="O87" i="1" s="1"/>
  <c r="O71" i="1" a="1"/>
  <c r="O71" i="1" s="1"/>
  <c r="O55" i="1" a="1"/>
  <c r="O55" i="1" s="1"/>
  <c r="O39" i="1" a="1"/>
  <c r="O39" i="1" s="1"/>
  <c r="O23" i="1" a="1"/>
  <c r="O23" i="1" s="1"/>
  <c r="O7" i="1" a="1"/>
  <c r="O7" i="1" s="1"/>
  <c r="O138" i="1" a="1"/>
  <c r="O138" i="1" s="1"/>
  <c r="O122" i="1" a="1"/>
  <c r="O122" i="1" s="1"/>
  <c r="O94" i="1" a="1"/>
  <c r="O94" i="1" s="1"/>
  <c r="O185" i="1" a="1"/>
  <c r="O185" i="1" s="1"/>
  <c r="O169" i="1" a="1"/>
  <c r="O169" i="1" s="1"/>
  <c r="O153" i="1" a="1"/>
  <c r="O153" i="1" s="1"/>
  <c r="O127" i="1" a="1"/>
  <c r="O127" i="1" s="1"/>
  <c r="O95" i="1" a="1"/>
  <c r="O95" i="1" s="1"/>
  <c r="O85" i="1" a="1"/>
  <c r="O85" i="1" s="1"/>
  <c r="O53" i="1" a="1"/>
  <c r="O53" i="1" s="1"/>
  <c r="O140" i="1" a="1"/>
  <c r="O140" i="1" s="1"/>
  <c r="O124" i="1" a="1"/>
  <c r="O124" i="1" s="1"/>
  <c r="O98" i="1" a="1"/>
  <c r="O98" i="1" s="1"/>
  <c r="O171" i="1" a="1"/>
  <c r="O171" i="1" s="1"/>
  <c r="O155" i="1" a="1"/>
  <c r="O155" i="1" s="1"/>
  <c r="O131" i="1" a="1"/>
  <c r="O131" i="1" s="1"/>
  <c r="O99" i="1" a="1"/>
  <c r="O99" i="1" s="1"/>
  <c r="O89" i="1" a="1"/>
  <c r="O89" i="1" s="1"/>
  <c r="O25" i="1" a="1"/>
  <c r="O25" i="1" s="1"/>
  <c r="O116" i="1" a="1"/>
  <c r="O116" i="1" s="1"/>
  <c r="O100" i="1" a="1"/>
  <c r="O100" i="1" s="1"/>
  <c r="O196" i="1" a="1"/>
  <c r="O196" i="1" s="1"/>
  <c r="O188" i="1" a="1"/>
  <c r="O188" i="1" s="1"/>
  <c r="O180" i="1" a="1"/>
  <c r="O180" i="1" s="1"/>
  <c r="O172" i="1" a="1"/>
  <c r="O172" i="1" s="1"/>
  <c r="O164" i="1" a="1"/>
  <c r="O164" i="1" s="1"/>
  <c r="O156" i="1" a="1"/>
  <c r="O156" i="1" s="1"/>
  <c r="O148" i="1" a="1"/>
  <c r="O148" i="1" s="1"/>
  <c r="O133" i="1" a="1"/>
  <c r="O133" i="1" s="1"/>
  <c r="O117" i="1" a="1"/>
  <c r="O117" i="1" s="1"/>
  <c r="O101" i="1" a="1"/>
  <c r="O101" i="1" s="1"/>
  <c r="O88" i="1" a="1"/>
  <c r="O88" i="1" s="1"/>
  <c r="O72" i="1" a="1"/>
  <c r="O72" i="1" s="1"/>
  <c r="O8" i="1" a="1"/>
  <c r="O8" i="1" s="1"/>
  <c r="O75" i="1" a="1"/>
  <c r="O75" i="1" s="1"/>
  <c r="O27" i="1" a="1"/>
  <c r="O27" i="1" s="1"/>
  <c r="O11" i="1" a="1"/>
  <c r="O11" i="1" s="1"/>
  <c r="O199" i="1" a="1"/>
  <c r="O199" i="1" s="1"/>
  <c r="O195" i="1" a="1"/>
  <c r="O195" i="1" s="1"/>
  <c r="O193" i="1" a="1"/>
  <c r="O193" i="1" s="1"/>
  <c r="O191" i="1" a="1"/>
  <c r="O191" i="1" s="1"/>
  <c r="O187" i="1" a="1"/>
  <c r="O187" i="1" s="1"/>
  <c r="O181" i="1" a="1"/>
  <c r="O181" i="1" s="1"/>
  <c r="O179" i="1" a="1"/>
  <c r="O179" i="1" s="1"/>
  <c r="O177" i="1" a="1"/>
  <c r="O177" i="1" s="1"/>
  <c r="O173" i="1" a="1"/>
  <c r="O173" i="1" s="1"/>
  <c r="O167" i="1" a="1"/>
  <c r="O167" i="1" s="1"/>
  <c r="O163" i="1" a="1"/>
  <c r="O163" i="1" s="1"/>
  <c r="O161" i="1" a="1"/>
  <c r="O161" i="1" s="1"/>
  <c r="O159" i="1" a="1"/>
  <c r="O159" i="1" s="1"/>
  <c r="O149" i="1" a="1"/>
  <c r="O149" i="1" s="1"/>
  <c r="O147" i="1" a="1"/>
  <c r="O147" i="1" s="1"/>
  <c r="O143" i="1" a="1"/>
  <c r="O143" i="1" s="1"/>
  <c r="O141" i="1" a="1"/>
  <c r="O141" i="1" s="1"/>
  <c r="O139" i="1" a="1"/>
  <c r="O139" i="1" s="1"/>
  <c r="O137" i="1" a="1"/>
  <c r="O137" i="1" s="1"/>
  <c r="O135" i="1" a="1"/>
  <c r="O135" i="1" s="1"/>
  <c r="O200" i="1" a="1"/>
  <c r="O200" i="1" s="1"/>
  <c r="O198" i="1" a="1"/>
  <c r="O198" i="1" s="1"/>
  <c r="O192" i="1" a="1"/>
  <c r="O192" i="1" s="1"/>
  <c r="O186" i="1" a="1"/>
  <c r="O186" i="1" s="1"/>
  <c r="O184" i="1" a="1"/>
  <c r="O184" i="1" s="1"/>
  <c r="O182" i="1" a="1"/>
  <c r="O182" i="1" s="1"/>
  <c r="O176" i="1" a="1"/>
  <c r="O176" i="1" s="1"/>
  <c r="O170" i="1" a="1"/>
  <c r="O170" i="1" s="1"/>
  <c r="O168" i="1" a="1"/>
  <c r="O168" i="1" s="1"/>
  <c r="O166" i="1" a="1"/>
  <c r="O166" i="1" s="1"/>
  <c r="O160" i="1" a="1"/>
  <c r="O160" i="1" s="1"/>
  <c r="O154" i="1" a="1"/>
  <c r="O154" i="1" s="1"/>
  <c r="O152" i="1" a="1"/>
  <c r="O152" i="1" s="1"/>
  <c r="O150" i="1" a="1"/>
  <c r="O150" i="1" s="1"/>
  <c r="O146" i="1" a="1"/>
  <c r="O146" i="1" s="1"/>
  <c r="O142" i="1" a="1"/>
  <c r="O142" i="1" s="1"/>
  <c r="O136" i="1" a="1"/>
  <c r="O136" i="1" s="1"/>
  <c r="O132" i="1" a="1"/>
  <c r="O132" i="1" s="1"/>
  <c r="O130" i="1" a="1"/>
  <c r="O130" i="1" s="1"/>
  <c r="O128" i="1" a="1"/>
  <c r="O128" i="1" s="1"/>
  <c r="O126" i="1" a="1"/>
  <c r="O126" i="1" s="1"/>
  <c r="O125" i="1" a="1"/>
  <c r="O125" i="1" s="1"/>
  <c r="O123" i="1" a="1"/>
  <c r="O123" i="1" s="1"/>
  <c r="O121" i="1" a="1"/>
  <c r="O121" i="1" s="1"/>
  <c r="O120" i="1" a="1"/>
  <c r="O120" i="1" s="1"/>
  <c r="O118" i="1" a="1"/>
  <c r="O118" i="1" s="1"/>
  <c r="O115" i="1" a="1"/>
  <c r="O115" i="1" s="1"/>
  <c r="O114" i="1" a="1"/>
  <c r="O114" i="1" s="1"/>
  <c r="O111" i="1" a="1"/>
  <c r="O111" i="1" s="1"/>
  <c r="O110" i="1" a="1"/>
  <c r="O110" i="1" s="1"/>
  <c r="O109" i="1" a="1"/>
  <c r="O109" i="1" s="1"/>
  <c r="O108" i="1" a="1"/>
  <c r="O108" i="1" s="1"/>
  <c r="O107" i="1" a="1"/>
  <c r="O107" i="1" s="1"/>
  <c r="O106" i="1" a="1"/>
  <c r="O106" i="1" s="1"/>
  <c r="O105" i="1" a="1"/>
  <c r="O105" i="1" s="1"/>
  <c r="O104" i="1" a="1"/>
  <c r="O104" i="1" s="1"/>
  <c r="O102" i="1" a="1"/>
  <c r="O102" i="1" s="1"/>
  <c r="O93" i="1" a="1"/>
  <c r="O93" i="1" s="1"/>
  <c r="O92" i="1" a="1"/>
  <c r="O92" i="1" s="1"/>
  <c r="O91" i="1" a="1"/>
  <c r="O91" i="1" s="1"/>
  <c r="O90" i="1" a="1"/>
  <c r="O90" i="1" s="1"/>
  <c r="O86" i="1" a="1"/>
  <c r="O86" i="1" s="1"/>
  <c r="O83" i="1" a="1"/>
  <c r="O83" i="1" s="1"/>
  <c r="O82" i="1" a="1"/>
  <c r="O82" i="1" s="1"/>
  <c r="O81" i="1" a="1"/>
  <c r="O81" i="1" s="1"/>
  <c r="O80" i="1" a="1"/>
  <c r="O80" i="1" s="1"/>
  <c r="O79" i="1" a="1"/>
  <c r="O79" i="1" s="1"/>
  <c r="O78" i="1" a="1"/>
  <c r="O78" i="1" s="1"/>
  <c r="O76" i="1" a="1"/>
  <c r="O76" i="1" s="1"/>
  <c r="O74" i="1" a="1"/>
  <c r="O74" i="1" s="1"/>
  <c r="O73" i="1" a="1"/>
  <c r="O73" i="1" s="1"/>
  <c r="O70" i="1" a="1"/>
  <c r="O70" i="1" s="1"/>
  <c r="O69" i="1" a="1"/>
  <c r="O69" i="1" s="1"/>
  <c r="O68" i="1" a="1"/>
  <c r="O68" i="1" s="1"/>
  <c r="O67" i="1" a="1"/>
  <c r="O67" i="1" s="1"/>
  <c r="O65" i="1" a="1"/>
  <c r="O65" i="1" s="1"/>
  <c r="O64" i="1" a="1"/>
  <c r="O64" i="1" s="1"/>
  <c r="O63" i="1" a="1"/>
  <c r="O63" i="1" s="1"/>
  <c r="O62" i="1" a="1"/>
  <c r="O62" i="1" s="1"/>
  <c r="O60" i="1" a="1"/>
  <c r="O60" i="1" s="1"/>
  <c r="O58" i="1" a="1"/>
  <c r="O58" i="1" s="1"/>
  <c r="O50" i="1" a="1"/>
  <c r="O50" i="1" s="1"/>
  <c r="O48" i="1" a="1"/>
  <c r="O48" i="1" s="1"/>
  <c r="O47" i="1" a="1"/>
  <c r="O47" i="1" s="1"/>
  <c r="O46" i="1" a="1"/>
  <c r="O46" i="1" s="1"/>
  <c r="O44" i="1" a="1"/>
  <c r="O44" i="1" s="1"/>
  <c r="O41" i="1" a="1"/>
  <c r="O41" i="1" s="1"/>
  <c r="O37" i="1" a="1"/>
  <c r="O37" i="1" s="1"/>
  <c r="O35" i="1" a="1"/>
  <c r="O35" i="1" s="1"/>
  <c r="O29" i="1" a="1"/>
  <c r="O29" i="1" s="1"/>
  <c r="O26" i="1" a="1"/>
  <c r="O26" i="1" s="1"/>
  <c r="O19" i="1" a="1"/>
  <c r="O19" i="1" s="1"/>
  <c r="O16" i="1" a="1"/>
  <c r="O16" i="1" s="1"/>
  <c r="O10" i="1" a="1"/>
  <c r="O10" i="1" s="1"/>
  <c r="O9" i="1" a="1"/>
  <c r="O9" i="1" s="1"/>
  <c r="O6" i="1" a="1"/>
  <c r="O6" i="1" s="1"/>
  <c r="O5" i="1" a="1"/>
  <c r="O5" i="1" s="1"/>
  <c r="O4" i="1" a="1"/>
  <c r="O4" i="1" s="1"/>
  <c r="V198" i="1"/>
  <c r="V196" i="1"/>
  <c r="V190" i="1"/>
  <c r="V188" i="1"/>
  <c r="V182" i="1"/>
  <c r="V180" i="1"/>
  <c r="V174" i="1"/>
  <c r="V172" i="1"/>
  <c r="V166" i="1"/>
  <c r="V164" i="1"/>
  <c r="V158" i="1"/>
  <c r="V156" i="1"/>
  <c r="V150" i="1"/>
  <c r="V148" i="1"/>
  <c r="V142" i="1"/>
  <c r="V140" i="1"/>
  <c r="V134" i="1"/>
  <c r="V132" i="1"/>
  <c r="V126" i="1"/>
  <c r="V124" i="1"/>
  <c r="V118" i="1"/>
  <c r="V116" i="1"/>
  <c r="V102" i="1"/>
  <c r="V100" i="1"/>
  <c r="V16" i="1"/>
  <c r="V40" i="1"/>
  <c r="V24" i="1"/>
  <c r="V8" i="1"/>
  <c r="V61" i="1"/>
  <c r="V57" i="1"/>
  <c r="V49" i="1"/>
  <c r="V46" i="1"/>
  <c r="V44" i="1"/>
  <c r="V42" i="1"/>
  <c r="V38" i="1"/>
  <c r="V36" i="1"/>
  <c r="V34" i="1"/>
  <c r="V28" i="1"/>
  <c r="V26" i="1"/>
  <c r="V22" i="1"/>
  <c r="V12" i="1"/>
  <c r="V51" i="1"/>
  <c r="V14" i="1"/>
  <c r="V10" i="1"/>
  <c r="V6" i="1"/>
  <c r="V47" i="1"/>
  <c r="V45" i="1"/>
  <c r="V43" i="1"/>
  <c r="V41" i="1"/>
  <c r="V39" i="1"/>
  <c r="V37" i="1"/>
  <c r="V35" i="1"/>
  <c r="V33" i="1"/>
  <c r="V27" i="1"/>
  <c r="V25" i="1"/>
  <c r="V23" i="1"/>
  <c r="V62" i="1"/>
  <c r="V60" i="1"/>
  <c r="V58" i="1"/>
  <c r="V52" i="1"/>
  <c r="V50" i="1"/>
  <c r="V48" i="1"/>
  <c r="V19" i="1"/>
  <c r="V17" i="1"/>
  <c r="V15" i="1"/>
  <c r="V13" i="1"/>
  <c r="V11" i="1"/>
  <c r="V9" i="1"/>
  <c r="V7" i="1"/>
  <c r="F4" i="1"/>
  <c r="V5" i="1" s="1"/>
  <c r="A4" i="1"/>
  <c r="E60" i="33" l="1"/>
  <c r="E56" i="33"/>
  <c r="E40" i="33"/>
  <c r="E39" i="33"/>
  <c r="E35" i="33"/>
  <c r="E28" i="33"/>
  <c r="E24" i="33"/>
  <c r="E20" i="33"/>
  <c r="B4" i="1"/>
  <c r="X4" i="1"/>
  <c r="C4" i="33" s="1"/>
  <c r="D4" i="33" s="1"/>
  <c r="V108" i="1"/>
  <c r="V109" i="1"/>
  <c r="F109" i="1"/>
  <c r="F64" i="1"/>
  <c r="V64" i="1"/>
  <c r="M12" i="1"/>
  <c r="V59" i="1"/>
  <c r="V18" i="1"/>
  <c r="D5" i="33" l="1"/>
  <c r="D6" i="33" s="1"/>
  <c r="D7" i="33" s="1"/>
  <c r="E7" i="33" s="1"/>
  <c r="E11" i="33"/>
  <c r="F110" i="1"/>
  <c r="V110" i="1"/>
  <c r="V65" i="1"/>
  <c r="F65" i="1"/>
  <c r="V53" i="1"/>
  <c r="V54" i="1"/>
  <c r="V55" i="1"/>
  <c r="V56" i="1"/>
  <c r="V29" i="1"/>
  <c r="V21" i="1"/>
  <c r="V20" i="1"/>
  <c r="L2" i="1"/>
  <c r="L3" i="1"/>
  <c r="E14" i="33" l="1"/>
  <c r="F66" i="1"/>
  <c r="V66" i="1"/>
  <c r="F111" i="1"/>
  <c r="V112" i="1" s="1"/>
  <c r="V111" i="1"/>
  <c r="V30" i="1"/>
  <c r="N5" i="1"/>
  <c r="M5" i="1"/>
  <c r="N7" i="1"/>
  <c r="M7" i="1"/>
  <c r="N9" i="1"/>
  <c r="M9" i="1"/>
  <c r="N11" i="1"/>
  <c r="M11" i="1"/>
  <c r="N13" i="1"/>
  <c r="M13" i="1"/>
  <c r="N15" i="1"/>
  <c r="M15" i="1"/>
  <c r="N17" i="1"/>
  <c r="M17" i="1"/>
  <c r="N19" i="1"/>
  <c r="M19" i="1"/>
  <c r="N21" i="1"/>
  <c r="M21" i="1"/>
  <c r="N23" i="1"/>
  <c r="M23" i="1"/>
  <c r="N25" i="1"/>
  <c r="M25" i="1"/>
  <c r="N27" i="1"/>
  <c r="M27" i="1"/>
  <c r="N29" i="1"/>
  <c r="M29" i="1"/>
  <c r="N31" i="1"/>
  <c r="M31" i="1"/>
  <c r="N33" i="1"/>
  <c r="M33" i="1"/>
  <c r="N35" i="1"/>
  <c r="M35" i="1"/>
  <c r="N37" i="1"/>
  <c r="M37" i="1"/>
  <c r="N39" i="1"/>
  <c r="M39" i="1"/>
  <c r="N41" i="1"/>
  <c r="M41" i="1"/>
  <c r="N43" i="1"/>
  <c r="M43" i="1"/>
  <c r="N45" i="1"/>
  <c r="M45" i="1"/>
  <c r="N47" i="1"/>
  <c r="M47" i="1"/>
  <c r="N49" i="1"/>
  <c r="M49" i="1"/>
  <c r="N51" i="1"/>
  <c r="M51" i="1"/>
  <c r="N53" i="1"/>
  <c r="M53" i="1"/>
  <c r="N55" i="1"/>
  <c r="M55" i="1"/>
  <c r="N57" i="1"/>
  <c r="M57" i="1"/>
  <c r="N59" i="1"/>
  <c r="M59" i="1"/>
  <c r="N61" i="1"/>
  <c r="M61" i="1"/>
  <c r="N63" i="1"/>
  <c r="M63" i="1"/>
  <c r="N65" i="1"/>
  <c r="M65" i="1"/>
  <c r="N67" i="1"/>
  <c r="M67" i="1"/>
  <c r="N69" i="1"/>
  <c r="M69" i="1"/>
  <c r="N71" i="1"/>
  <c r="M71" i="1"/>
  <c r="N73" i="1"/>
  <c r="M73" i="1"/>
  <c r="N75" i="1"/>
  <c r="M75" i="1"/>
  <c r="N77" i="1"/>
  <c r="M77" i="1"/>
  <c r="N79" i="1"/>
  <c r="M79" i="1"/>
  <c r="N81" i="1"/>
  <c r="M81" i="1"/>
  <c r="N83" i="1"/>
  <c r="M83" i="1"/>
  <c r="N85" i="1"/>
  <c r="M85" i="1"/>
  <c r="N87" i="1"/>
  <c r="M87" i="1"/>
  <c r="N89" i="1"/>
  <c r="M89" i="1"/>
  <c r="N91" i="1"/>
  <c r="M91" i="1"/>
  <c r="N93" i="1"/>
  <c r="M93" i="1"/>
  <c r="N95" i="1"/>
  <c r="M95" i="1"/>
  <c r="N97" i="1"/>
  <c r="M97" i="1"/>
  <c r="N99" i="1"/>
  <c r="M99" i="1"/>
  <c r="N101" i="1"/>
  <c r="M101" i="1"/>
  <c r="N103" i="1"/>
  <c r="M103" i="1"/>
  <c r="N105" i="1"/>
  <c r="M105" i="1"/>
  <c r="N107" i="1"/>
  <c r="M107" i="1"/>
  <c r="N109" i="1"/>
  <c r="M109" i="1"/>
  <c r="N111" i="1"/>
  <c r="M111" i="1"/>
  <c r="N113" i="1"/>
  <c r="M113" i="1"/>
  <c r="N115" i="1"/>
  <c r="M115" i="1"/>
  <c r="N117" i="1"/>
  <c r="M117" i="1"/>
  <c r="N119" i="1"/>
  <c r="M119" i="1"/>
  <c r="N121" i="1"/>
  <c r="M121" i="1"/>
  <c r="N123" i="1"/>
  <c r="M123" i="1"/>
  <c r="N125" i="1"/>
  <c r="M125" i="1"/>
  <c r="N127" i="1"/>
  <c r="M127" i="1"/>
  <c r="N129" i="1"/>
  <c r="M129" i="1"/>
  <c r="N131" i="1"/>
  <c r="M131" i="1"/>
  <c r="N134" i="1"/>
  <c r="M134" i="1"/>
  <c r="N138" i="1"/>
  <c r="M138" i="1"/>
  <c r="N142" i="1"/>
  <c r="M142" i="1"/>
  <c r="N146" i="1"/>
  <c r="M146" i="1"/>
  <c r="N150" i="1"/>
  <c r="M150" i="1"/>
  <c r="N154" i="1"/>
  <c r="M154" i="1"/>
  <c r="N158" i="1"/>
  <c r="M158" i="1"/>
  <c r="N162" i="1"/>
  <c r="M162" i="1"/>
  <c r="N166" i="1"/>
  <c r="M166" i="1"/>
  <c r="N170" i="1"/>
  <c r="M170" i="1"/>
  <c r="N174" i="1"/>
  <c r="M174" i="1"/>
  <c r="N178" i="1"/>
  <c r="M178" i="1"/>
  <c r="N182" i="1"/>
  <c r="M182" i="1"/>
  <c r="N186" i="1"/>
  <c r="M186" i="1"/>
  <c r="N190" i="1"/>
  <c r="M190" i="1"/>
  <c r="N194" i="1"/>
  <c r="M194" i="1"/>
  <c r="N198" i="1"/>
  <c r="M198" i="1"/>
  <c r="N133" i="1"/>
  <c r="M133" i="1"/>
  <c r="N137" i="1"/>
  <c r="M137" i="1"/>
  <c r="N141" i="1"/>
  <c r="M141" i="1"/>
  <c r="N145" i="1"/>
  <c r="M145" i="1"/>
  <c r="N149" i="1"/>
  <c r="M149" i="1"/>
  <c r="N153" i="1"/>
  <c r="M153" i="1"/>
  <c r="N157" i="1"/>
  <c r="M157" i="1"/>
  <c r="N161" i="1"/>
  <c r="M161" i="1"/>
  <c r="N165" i="1"/>
  <c r="M165" i="1"/>
  <c r="N169" i="1"/>
  <c r="M169" i="1"/>
  <c r="N173" i="1"/>
  <c r="M173" i="1"/>
  <c r="N177" i="1"/>
  <c r="M177" i="1"/>
  <c r="N181" i="1"/>
  <c r="M181" i="1"/>
  <c r="N185" i="1"/>
  <c r="M185" i="1"/>
  <c r="N189" i="1"/>
  <c r="M189" i="1"/>
  <c r="N193" i="1"/>
  <c r="M193" i="1"/>
  <c r="N197" i="1"/>
  <c r="M197" i="1"/>
  <c r="N4" i="1"/>
  <c r="M4" i="1"/>
  <c r="N6" i="1"/>
  <c r="M6" i="1"/>
  <c r="N8" i="1"/>
  <c r="M8" i="1"/>
  <c r="N10" i="1"/>
  <c r="M10" i="1"/>
  <c r="N12" i="1"/>
  <c r="N14" i="1"/>
  <c r="M14" i="1"/>
  <c r="N16" i="1"/>
  <c r="M16" i="1"/>
  <c r="N18" i="1"/>
  <c r="M18" i="1"/>
  <c r="N20" i="1"/>
  <c r="M20" i="1"/>
  <c r="N22" i="1"/>
  <c r="M22" i="1"/>
  <c r="N24" i="1"/>
  <c r="M24" i="1"/>
  <c r="N26" i="1"/>
  <c r="M26" i="1"/>
  <c r="N28" i="1"/>
  <c r="M28" i="1"/>
  <c r="N30" i="1"/>
  <c r="M30" i="1"/>
  <c r="N32" i="1"/>
  <c r="M32" i="1"/>
  <c r="N34" i="1"/>
  <c r="M34" i="1"/>
  <c r="N36" i="1"/>
  <c r="M36" i="1"/>
  <c r="N38" i="1"/>
  <c r="M38" i="1"/>
  <c r="N40" i="1"/>
  <c r="M40" i="1"/>
  <c r="N42" i="1"/>
  <c r="M42" i="1"/>
  <c r="N44" i="1"/>
  <c r="M44" i="1"/>
  <c r="N46" i="1"/>
  <c r="M46" i="1"/>
  <c r="N48" i="1"/>
  <c r="M48" i="1"/>
  <c r="N50" i="1"/>
  <c r="M50" i="1"/>
  <c r="N52" i="1"/>
  <c r="M52" i="1"/>
  <c r="N54" i="1"/>
  <c r="M54" i="1"/>
  <c r="N56" i="1"/>
  <c r="M56" i="1"/>
  <c r="N58" i="1"/>
  <c r="M58" i="1"/>
  <c r="N60" i="1"/>
  <c r="M60" i="1"/>
  <c r="N62" i="1"/>
  <c r="M62" i="1"/>
  <c r="N64" i="1"/>
  <c r="M64" i="1"/>
  <c r="N66" i="1"/>
  <c r="M66" i="1"/>
  <c r="N68" i="1"/>
  <c r="M68" i="1"/>
  <c r="N70" i="1"/>
  <c r="M70" i="1"/>
  <c r="N72" i="1"/>
  <c r="M72" i="1"/>
  <c r="N74" i="1"/>
  <c r="M74" i="1"/>
  <c r="N76" i="1"/>
  <c r="M76" i="1"/>
  <c r="N78" i="1"/>
  <c r="M78" i="1"/>
  <c r="N80" i="1"/>
  <c r="M80" i="1"/>
  <c r="N82" i="1"/>
  <c r="M82" i="1"/>
  <c r="N84" i="1"/>
  <c r="M84" i="1"/>
  <c r="N86" i="1"/>
  <c r="M86" i="1"/>
  <c r="N88" i="1"/>
  <c r="M88" i="1"/>
  <c r="N90" i="1"/>
  <c r="M90" i="1"/>
  <c r="N92" i="1"/>
  <c r="M92" i="1"/>
  <c r="N94" i="1"/>
  <c r="M94" i="1"/>
  <c r="N96" i="1"/>
  <c r="M96" i="1"/>
  <c r="N98" i="1"/>
  <c r="M98" i="1"/>
  <c r="N100" i="1"/>
  <c r="M100" i="1"/>
  <c r="N102" i="1"/>
  <c r="M102" i="1"/>
  <c r="N104" i="1"/>
  <c r="M104" i="1"/>
  <c r="N106" i="1"/>
  <c r="M106" i="1"/>
  <c r="N108" i="1"/>
  <c r="M108" i="1"/>
  <c r="N110" i="1"/>
  <c r="M110" i="1"/>
  <c r="N112" i="1"/>
  <c r="M112" i="1"/>
  <c r="N114" i="1"/>
  <c r="M114" i="1"/>
  <c r="N116" i="1"/>
  <c r="M116" i="1"/>
  <c r="N118" i="1"/>
  <c r="M118" i="1"/>
  <c r="N120" i="1"/>
  <c r="M120" i="1"/>
  <c r="N122" i="1"/>
  <c r="M122" i="1"/>
  <c r="N124" i="1"/>
  <c r="M124" i="1"/>
  <c r="N126" i="1"/>
  <c r="M126" i="1"/>
  <c r="N128" i="1"/>
  <c r="M128" i="1"/>
  <c r="N130" i="1"/>
  <c r="M130" i="1"/>
  <c r="N132" i="1"/>
  <c r="M132" i="1"/>
  <c r="N136" i="1"/>
  <c r="M136" i="1"/>
  <c r="N140" i="1"/>
  <c r="M140" i="1"/>
  <c r="N144" i="1"/>
  <c r="M144" i="1"/>
  <c r="N148" i="1"/>
  <c r="M148" i="1"/>
  <c r="N152" i="1"/>
  <c r="M152" i="1"/>
  <c r="N156" i="1"/>
  <c r="M156" i="1"/>
  <c r="N160" i="1"/>
  <c r="M160" i="1"/>
  <c r="N164" i="1"/>
  <c r="M164" i="1"/>
  <c r="N168" i="1"/>
  <c r="M168" i="1"/>
  <c r="N172" i="1"/>
  <c r="M172" i="1"/>
  <c r="N176" i="1"/>
  <c r="M176" i="1"/>
  <c r="N180" i="1"/>
  <c r="M180" i="1"/>
  <c r="N184" i="1"/>
  <c r="M184" i="1"/>
  <c r="N188" i="1"/>
  <c r="M188" i="1"/>
  <c r="N192" i="1"/>
  <c r="M192" i="1"/>
  <c r="N196" i="1"/>
  <c r="M196" i="1"/>
  <c r="N200" i="1"/>
  <c r="M200" i="1"/>
  <c r="N135" i="1"/>
  <c r="M135" i="1"/>
  <c r="N139" i="1"/>
  <c r="M139" i="1"/>
  <c r="N143" i="1"/>
  <c r="M143" i="1"/>
  <c r="N147" i="1"/>
  <c r="M147" i="1"/>
  <c r="N151" i="1"/>
  <c r="M151" i="1"/>
  <c r="N155" i="1"/>
  <c r="M155" i="1"/>
  <c r="N159" i="1"/>
  <c r="M159" i="1"/>
  <c r="N163" i="1"/>
  <c r="M163" i="1"/>
  <c r="N167" i="1"/>
  <c r="M167" i="1"/>
  <c r="N171" i="1"/>
  <c r="M171" i="1"/>
  <c r="N175" i="1"/>
  <c r="M175" i="1"/>
  <c r="N179" i="1"/>
  <c r="M179" i="1"/>
  <c r="N183" i="1"/>
  <c r="M183" i="1"/>
  <c r="N187" i="1"/>
  <c r="M187" i="1"/>
  <c r="N191" i="1"/>
  <c r="M191" i="1"/>
  <c r="N195" i="1"/>
  <c r="M195" i="1"/>
  <c r="N199" i="1"/>
  <c r="M199" i="1"/>
  <c r="L63" i="1"/>
  <c r="L65" i="1"/>
  <c r="Q67" i="1" a="1"/>
  <c r="Q67" i="1" s="1"/>
  <c r="R67" i="1"/>
  <c r="L67" i="1"/>
  <c r="Q69" i="1" a="1"/>
  <c r="Q69" i="1" s="1"/>
  <c r="R69" i="1"/>
  <c r="L69" i="1"/>
  <c r="Q71" i="1" a="1"/>
  <c r="Q71" i="1" s="1"/>
  <c r="R71" i="1"/>
  <c r="L71" i="1"/>
  <c r="Q73" i="1" a="1"/>
  <c r="Q73" i="1" s="1"/>
  <c r="R73" i="1"/>
  <c r="L73" i="1"/>
  <c r="Q75" i="1" a="1"/>
  <c r="Q75" i="1" s="1"/>
  <c r="R75" i="1"/>
  <c r="L75" i="1"/>
  <c r="Q77" i="1" a="1"/>
  <c r="Q77" i="1" s="1"/>
  <c r="R77" i="1"/>
  <c r="L77" i="1"/>
  <c r="Q79" i="1" a="1"/>
  <c r="Q79" i="1" s="1"/>
  <c r="R79" i="1"/>
  <c r="L79" i="1"/>
  <c r="Q81" i="1" a="1"/>
  <c r="Q81" i="1" s="1"/>
  <c r="R81" i="1"/>
  <c r="L81" i="1"/>
  <c r="Q83" i="1" a="1"/>
  <c r="Q83" i="1" s="1"/>
  <c r="R83" i="1"/>
  <c r="L83" i="1"/>
  <c r="Q85" i="1" a="1"/>
  <c r="Q85" i="1" s="1"/>
  <c r="R85" i="1"/>
  <c r="L85" i="1"/>
  <c r="Q87" i="1" a="1"/>
  <c r="Q87" i="1" s="1"/>
  <c r="R87" i="1"/>
  <c r="L87" i="1"/>
  <c r="Q89" i="1" a="1"/>
  <c r="Q89" i="1" s="1"/>
  <c r="R89" i="1"/>
  <c r="L89" i="1"/>
  <c r="Q91" i="1" a="1"/>
  <c r="Q91" i="1" s="1"/>
  <c r="R91" i="1"/>
  <c r="L91" i="1"/>
  <c r="Q93" i="1" a="1"/>
  <c r="Q93" i="1" s="1"/>
  <c r="R93" i="1"/>
  <c r="L93" i="1"/>
  <c r="Q95" i="1" a="1"/>
  <c r="Q95" i="1" s="1"/>
  <c r="R95" i="1"/>
  <c r="L95" i="1"/>
  <c r="Q97" i="1" a="1"/>
  <c r="Q97" i="1" s="1"/>
  <c r="R97" i="1"/>
  <c r="L97" i="1"/>
  <c r="Q99" i="1" a="1"/>
  <c r="Q99" i="1" s="1"/>
  <c r="R99" i="1"/>
  <c r="L99" i="1"/>
  <c r="Q101" i="1" a="1"/>
  <c r="Q101" i="1" s="1"/>
  <c r="R101" i="1"/>
  <c r="L101" i="1"/>
  <c r="L103" i="1"/>
  <c r="Q105" i="1" a="1"/>
  <c r="Q105" i="1" s="1"/>
  <c r="R105" i="1"/>
  <c r="L105" i="1"/>
  <c r="Q107" i="1" a="1"/>
  <c r="Q107" i="1" s="1"/>
  <c r="R107" i="1"/>
  <c r="L107" i="1"/>
  <c r="Q109" i="1" a="1"/>
  <c r="Q109" i="1" s="1"/>
  <c r="R109" i="1"/>
  <c r="L109" i="1"/>
  <c r="Q111" i="1" a="1"/>
  <c r="Q111" i="1" s="1"/>
  <c r="R111" i="1"/>
  <c r="L111" i="1"/>
  <c r="Q113" i="1" a="1"/>
  <c r="Q113" i="1" s="1"/>
  <c r="R113" i="1"/>
  <c r="L113" i="1"/>
  <c r="Q115" i="1" a="1"/>
  <c r="Q115" i="1" s="1"/>
  <c r="R115" i="1"/>
  <c r="L115" i="1"/>
  <c r="Q117" i="1" a="1"/>
  <c r="Q117" i="1" s="1"/>
  <c r="R117" i="1"/>
  <c r="L117" i="1"/>
  <c r="Q119" i="1" a="1"/>
  <c r="Q119" i="1" s="1"/>
  <c r="R119" i="1"/>
  <c r="L119" i="1"/>
  <c r="Q121" i="1" a="1"/>
  <c r="Q121" i="1" s="1"/>
  <c r="R121" i="1"/>
  <c r="L121" i="1"/>
  <c r="Q123" i="1" a="1"/>
  <c r="Q123" i="1" s="1"/>
  <c r="R123" i="1"/>
  <c r="L123" i="1"/>
  <c r="Q125" i="1" a="1"/>
  <c r="Q125" i="1" s="1"/>
  <c r="R125" i="1"/>
  <c r="L125" i="1"/>
  <c r="Q127" i="1" a="1"/>
  <c r="Q127" i="1" s="1"/>
  <c r="R127" i="1"/>
  <c r="L127" i="1"/>
  <c r="Q129" i="1" a="1"/>
  <c r="Q129" i="1" s="1"/>
  <c r="R129" i="1"/>
  <c r="L129" i="1"/>
  <c r="Q131" i="1" a="1"/>
  <c r="Q131" i="1" s="1"/>
  <c r="R131" i="1"/>
  <c r="L131" i="1"/>
  <c r="Q134" i="1" a="1"/>
  <c r="Q134" i="1" s="1"/>
  <c r="R134" i="1"/>
  <c r="L134" i="1"/>
  <c r="Q138" i="1" a="1"/>
  <c r="Q138" i="1" s="1"/>
  <c r="R138" i="1"/>
  <c r="L138" i="1"/>
  <c r="Q142" i="1" a="1"/>
  <c r="Q142" i="1" s="1"/>
  <c r="R142" i="1"/>
  <c r="L142" i="1"/>
  <c r="Q146" i="1" a="1"/>
  <c r="Q146" i="1" s="1"/>
  <c r="R146" i="1"/>
  <c r="L146" i="1"/>
  <c r="Q150" i="1" a="1"/>
  <c r="Q150" i="1" s="1"/>
  <c r="R150" i="1"/>
  <c r="L150" i="1"/>
  <c r="Q154" i="1" a="1"/>
  <c r="Q154" i="1" s="1"/>
  <c r="R154" i="1"/>
  <c r="L154" i="1"/>
  <c r="Q158" i="1" a="1"/>
  <c r="Q158" i="1" s="1"/>
  <c r="R158" i="1"/>
  <c r="L158" i="1"/>
  <c r="Q162" i="1" a="1"/>
  <c r="Q162" i="1" s="1"/>
  <c r="R162" i="1"/>
  <c r="L162" i="1"/>
  <c r="Q166" i="1" a="1"/>
  <c r="Q166" i="1" s="1"/>
  <c r="R166" i="1"/>
  <c r="L166" i="1"/>
  <c r="Q170" i="1" a="1"/>
  <c r="Q170" i="1" s="1"/>
  <c r="R170" i="1"/>
  <c r="L170" i="1"/>
  <c r="Q174" i="1" a="1"/>
  <c r="Q174" i="1" s="1"/>
  <c r="R174" i="1"/>
  <c r="L174" i="1"/>
  <c r="Q178" i="1" a="1"/>
  <c r="Q178" i="1" s="1"/>
  <c r="R178" i="1"/>
  <c r="L178" i="1"/>
  <c r="Q182" i="1" a="1"/>
  <c r="Q182" i="1" s="1"/>
  <c r="R182" i="1"/>
  <c r="L182" i="1"/>
  <c r="Q186" i="1" a="1"/>
  <c r="Q186" i="1" s="1"/>
  <c r="R186" i="1"/>
  <c r="L186" i="1"/>
  <c r="Q190" i="1" a="1"/>
  <c r="Q190" i="1" s="1"/>
  <c r="R190" i="1"/>
  <c r="L190" i="1"/>
  <c r="Q194" i="1" a="1"/>
  <c r="Q194" i="1" s="1"/>
  <c r="R194" i="1"/>
  <c r="L194" i="1"/>
  <c r="Q198" i="1" a="1"/>
  <c r="Q198" i="1" s="1"/>
  <c r="R198" i="1"/>
  <c r="L198" i="1"/>
  <c r="Q133" i="1" a="1"/>
  <c r="Q133" i="1" s="1"/>
  <c r="R133" i="1"/>
  <c r="L133" i="1"/>
  <c r="Q137" i="1" a="1"/>
  <c r="Q137" i="1" s="1"/>
  <c r="R137" i="1"/>
  <c r="L137" i="1"/>
  <c r="Q141" i="1" a="1"/>
  <c r="Q141" i="1" s="1"/>
  <c r="R141" i="1"/>
  <c r="L141" i="1"/>
  <c r="Q145" i="1" a="1"/>
  <c r="Q145" i="1" s="1"/>
  <c r="R145" i="1"/>
  <c r="L145" i="1"/>
  <c r="Q149" i="1" a="1"/>
  <c r="Q149" i="1" s="1"/>
  <c r="R149" i="1"/>
  <c r="L149" i="1"/>
  <c r="Q153" i="1" a="1"/>
  <c r="Q153" i="1" s="1"/>
  <c r="R153" i="1"/>
  <c r="L153" i="1"/>
  <c r="Q157" i="1" a="1"/>
  <c r="Q157" i="1" s="1"/>
  <c r="R157" i="1"/>
  <c r="L157" i="1"/>
  <c r="Q161" i="1" a="1"/>
  <c r="Q161" i="1" s="1"/>
  <c r="R161" i="1"/>
  <c r="L161" i="1"/>
  <c r="Q165" i="1" a="1"/>
  <c r="Q165" i="1" s="1"/>
  <c r="R165" i="1"/>
  <c r="L165" i="1"/>
  <c r="Q169" i="1" a="1"/>
  <c r="Q169" i="1" s="1"/>
  <c r="R169" i="1"/>
  <c r="L169" i="1"/>
  <c r="Q173" i="1" a="1"/>
  <c r="Q173" i="1" s="1"/>
  <c r="R173" i="1"/>
  <c r="L173" i="1"/>
  <c r="Q177" i="1" a="1"/>
  <c r="Q177" i="1" s="1"/>
  <c r="R177" i="1"/>
  <c r="L177" i="1"/>
  <c r="Q181" i="1" a="1"/>
  <c r="Q181" i="1" s="1"/>
  <c r="R181" i="1"/>
  <c r="L181" i="1"/>
  <c r="Q185" i="1" a="1"/>
  <c r="Q185" i="1" s="1"/>
  <c r="R185" i="1"/>
  <c r="L185" i="1"/>
  <c r="Q189" i="1" a="1"/>
  <c r="Q189" i="1" s="1"/>
  <c r="R189" i="1"/>
  <c r="L189" i="1"/>
  <c r="Q193" i="1" a="1"/>
  <c r="Q193" i="1" s="1"/>
  <c r="R193" i="1"/>
  <c r="L193" i="1"/>
  <c r="Q197" i="1" a="1"/>
  <c r="Q197" i="1" s="1"/>
  <c r="R197" i="1"/>
  <c r="L197" i="1"/>
  <c r="Q62" i="1" a="1"/>
  <c r="Q62" i="1" s="1"/>
  <c r="R62" i="1"/>
  <c r="L62" i="1"/>
  <c r="Q64" i="1" a="1"/>
  <c r="Q64" i="1" s="1"/>
  <c r="R64" i="1"/>
  <c r="L64" i="1"/>
  <c r="Q66" i="1" a="1"/>
  <c r="Q66" i="1" s="1"/>
  <c r="L66" i="1"/>
  <c r="Q68" i="1" a="1"/>
  <c r="Q68" i="1" s="1"/>
  <c r="R68" i="1"/>
  <c r="L68" i="1"/>
  <c r="Q70" i="1" a="1"/>
  <c r="Q70" i="1" s="1"/>
  <c r="R70" i="1"/>
  <c r="L70" i="1"/>
  <c r="L72" i="1"/>
  <c r="L74" i="1"/>
  <c r="Q76" i="1" a="1"/>
  <c r="Q76" i="1" s="1"/>
  <c r="R76" i="1"/>
  <c r="L76" i="1"/>
  <c r="L78" i="1"/>
  <c r="Q80" i="1" a="1"/>
  <c r="Q80" i="1" s="1"/>
  <c r="R80" i="1"/>
  <c r="L80" i="1"/>
  <c r="Q82" i="1" a="1"/>
  <c r="Q82" i="1" s="1"/>
  <c r="R82" i="1"/>
  <c r="L82" i="1"/>
  <c r="Q84" i="1" a="1"/>
  <c r="Q84" i="1" s="1"/>
  <c r="R84" i="1"/>
  <c r="L84" i="1"/>
  <c r="Q86" i="1" a="1"/>
  <c r="Q86" i="1" s="1"/>
  <c r="R86" i="1"/>
  <c r="L86" i="1"/>
  <c r="Q88" i="1" a="1"/>
  <c r="Q88" i="1" s="1"/>
  <c r="R88" i="1"/>
  <c r="L88" i="1"/>
  <c r="Q90" i="1" a="1"/>
  <c r="Q90" i="1" s="1"/>
  <c r="R90" i="1"/>
  <c r="L90" i="1"/>
  <c r="Q92" i="1" a="1"/>
  <c r="Q92" i="1" s="1"/>
  <c r="R92" i="1"/>
  <c r="L92" i="1"/>
  <c r="Q94" i="1" a="1"/>
  <c r="Q94" i="1" s="1"/>
  <c r="R94" i="1"/>
  <c r="L94" i="1"/>
  <c r="Q96" i="1" a="1"/>
  <c r="Q96" i="1" s="1"/>
  <c r="L96" i="1"/>
  <c r="Q98" i="1" a="1"/>
  <c r="Q98" i="1" s="1"/>
  <c r="R98" i="1"/>
  <c r="L98" i="1"/>
  <c r="Q100" i="1" a="1"/>
  <c r="Q100" i="1" s="1"/>
  <c r="R100" i="1"/>
  <c r="L100" i="1"/>
  <c r="Q102" i="1" a="1"/>
  <c r="Q102" i="1" s="1"/>
  <c r="R102" i="1"/>
  <c r="L102" i="1"/>
  <c r="Q104" i="1" a="1"/>
  <c r="Q104" i="1" s="1"/>
  <c r="R104" i="1"/>
  <c r="L104" i="1"/>
  <c r="Q106" i="1" a="1"/>
  <c r="Q106" i="1" s="1"/>
  <c r="R106" i="1"/>
  <c r="L106" i="1"/>
  <c r="Q108" i="1" a="1"/>
  <c r="Q108" i="1" s="1"/>
  <c r="R108" i="1"/>
  <c r="L108" i="1"/>
  <c r="Q110" i="1" a="1"/>
  <c r="Q110" i="1" s="1"/>
  <c r="R110" i="1"/>
  <c r="L110" i="1"/>
  <c r="Q112" i="1" a="1"/>
  <c r="Q112" i="1" s="1"/>
  <c r="L112" i="1"/>
  <c r="Q114" i="1" a="1"/>
  <c r="Q114" i="1" s="1"/>
  <c r="R114" i="1"/>
  <c r="L114" i="1"/>
  <c r="Q116" i="1" a="1"/>
  <c r="Q116" i="1" s="1"/>
  <c r="R116" i="1"/>
  <c r="L116" i="1"/>
  <c r="Q118" i="1" a="1"/>
  <c r="Q118" i="1" s="1"/>
  <c r="R118" i="1"/>
  <c r="L118" i="1"/>
  <c r="Q120" i="1" a="1"/>
  <c r="Q120" i="1" s="1"/>
  <c r="R120" i="1"/>
  <c r="L120" i="1"/>
  <c r="Q122" i="1" a="1"/>
  <c r="Q122" i="1" s="1"/>
  <c r="R122" i="1"/>
  <c r="L122" i="1"/>
  <c r="Q124" i="1" a="1"/>
  <c r="Q124" i="1" s="1"/>
  <c r="R124" i="1"/>
  <c r="L124" i="1"/>
  <c r="Q126" i="1" a="1"/>
  <c r="Q126" i="1" s="1"/>
  <c r="R126" i="1"/>
  <c r="L126" i="1"/>
  <c r="Q128" i="1" a="1"/>
  <c r="Q128" i="1" s="1"/>
  <c r="R128" i="1"/>
  <c r="L128" i="1"/>
  <c r="Q130" i="1" a="1"/>
  <c r="Q130" i="1" s="1"/>
  <c r="R130" i="1"/>
  <c r="L130" i="1"/>
  <c r="Q132" i="1" a="1"/>
  <c r="Q132" i="1" s="1"/>
  <c r="R132" i="1"/>
  <c r="L132" i="1"/>
  <c r="Q136" i="1" a="1"/>
  <c r="Q136" i="1" s="1"/>
  <c r="R136" i="1"/>
  <c r="L136" i="1"/>
  <c r="Q140" i="1" a="1"/>
  <c r="Q140" i="1" s="1"/>
  <c r="R140" i="1"/>
  <c r="L140" i="1"/>
  <c r="Q144" i="1" a="1"/>
  <c r="Q144" i="1" s="1"/>
  <c r="R144" i="1"/>
  <c r="L144" i="1"/>
  <c r="Q148" i="1" a="1"/>
  <c r="Q148" i="1" s="1"/>
  <c r="R148" i="1"/>
  <c r="L148" i="1"/>
  <c r="Q152" i="1" a="1"/>
  <c r="Q152" i="1" s="1"/>
  <c r="R152" i="1"/>
  <c r="L152" i="1"/>
  <c r="Q156" i="1" a="1"/>
  <c r="Q156" i="1" s="1"/>
  <c r="R156" i="1"/>
  <c r="L156" i="1"/>
  <c r="Q160" i="1" a="1"/>
  <c r="Q160" i="1" s="1"/>
  <c r="R160" i="1"/>
  <c r="L160" i="1"/>
  <c r="Q164" i="1" a="1"/>
  <c r="Q164" i="1" s="1"/>
  <c r="R164" i="1"/>
  <c r="L164" i="1"/>
  <c r="Q168" i="1" a="1"/>
  <c r="Q168" i="1" s="1"/>
  <c r="R168" i="1"/>
  <c r="L168" i="1"/>
  <c r="Q172" i="1" a="1"/>
  <c r="Q172" i="1" s="1"/>
  <c r="R172" i="1"/>
  <c r="L172" i="1"/>
  <c r="Q176" i="1" a="1"/>
  <c r="Q176" i="1" s="1"/>
  <c r="R176" i="1"/>
  <c r="L176" i="1"/>
  <c r="Q180" i="1" a="1"/>
  <c r="Q180" i="1" s="1"/>
  <c r="R180" i="1"/>
  <c r="L180" i="1"/>
  <c r="Q184" i="1" a="1"/>
  <c r="Q184" i="1" s="1"/>
  <c r="R184" i="1"/>
  <c r="L184" i="1"/>
  <c r="Q188" i="1" a="1"/>
  <c r="Q188" i="1" s="1"/>
  <c r="R188" i="1"/>
  <c r="L188" i="1"/>
  <c r="Q192" i="1" a="1"/>
  <c r="Q192" i="1" s="1"/>
  <c r="R192" i="1"/>
  <c r="L192" i="1"/>
  <c r="Q196" i="1" a="1"/>
  <c r="Q196" i="1" s="1"/>
  <c r="R196" i="1"/>
  <c r="L196" i="1"/>
  <c r="Q200" i="1" a="1"/>
  <c r="Q200" i="1" s="1"/>
  <c r="R200" i="1"/>
  <c r="L200" i="1"/>
  <c r="Q135" i="1" a="1"/>
  <c r="Q135" i="1" s="1"/>
  <c r="R135" i="1"/>
  <c r="L135" i="1"/>
  <c r="Q139" i="1" a="1"/>
  <c r="Q139" i="1" s="1"/>
  <c r="R139" i="1"/>
  <c r="L139" i="1"/>
  <c r="Q143" i="1" a="1"/>
  <c r="Q143" i="1" s="1"/>
  <c r="R143" i="1"/>
  <c r="L143" i="1"/>
  <c r="Q147" i="1" a="1"/>
  <c r="Q147" i="1" s="1"/>
  <c r="R147" i="1"/>
  <c r="L147" i="1"/>
  <c r="Q151" i="1" a="1"/>
  <c r="Q151" i="1" s="1"/>
  <c r="R151" i="1"/>
  <c r="L151" i="1"/>
  <c r="Q155" i="1" a="1"/>
  <c r="Q155" i="1" s="1"/>
  <c r="R155" i="1"/>
  <c r="L155" i="1"/>
  <c r="Q159" i="1" a="1"/>
  <c r="Q159" i="1" s="1"/>
  <c r="R159" i="1"/>
  <c r="L159" i="1"/>
  <c r="Q163" i="1" a="1"/>
  <c r="Q163" i="1" s="1"/>
  <c r="R163" i="1"/>
  <c r="L163" i="1"/>
  <c r="Q167" i="1" a="1"/>
  <c r="Q167" i="1" s="1"/>
  <c r="R167" i="1"/>
  <c r="L167" i="1"/>
  <c r="Q171" i="1" a="1"/>
  <c r="Q171" i="1" s="1"/>
  <c r="R171" i="1"/>
  <c r="L171" i="1"/>
  <c r="Q175" i="1" a="1"/>
  <c r="Q175" i="1" s="1"/>
  <c r="R175" i="1"/>
  <c r="L175" i="1"/>
  <c r="Q179" i="1" a="1"/>
  <c r="Q179" i="1" s="1"/>
  <c r="R179" i="1"/>
  <c r="L179" i="1"/>
  <c r="Q183" i="1" a="1"/>
  <c r="Q183" i="1" s="1"/>
  <c r="R183" i="1"/>
  <c r="L183" i="1"/>
  <c r="Q187" i="1" a="1"/>
  <c r="Q187" i="1" s="1"/>
  <c r="R187" i="1"/>
  <c r="L187" i="1"/>
  <c r="Q191" i="1" a="1"/>
  <c r="Q191" i="1" s="1"/>
  <c r="R191" i="1"/>
  <c r="L191" i="1"/>
  <c r="Q195" i="1" a="1"/>
  <c r="Q195" i="1" s="1"/>
  <c r="R195" i="1"/>
  <c r="L195" i="1"/>
  <c r="Q199" i="1" a="1"/>
  <c r="Q199" i="1" s="1"/>
  <c r="R199" i="1"/>
  <c r="L199" i="1"/>
  <c r="L61" i="1"/>
  <c r="Q60" i="1" a="1"/>
  <c r="Q60" i="1" s="1"/>
  <c r="R60" i="1"/>
  <c r="L60" i="1"/>
  <c r="R7" i="1"/>
  <c r="Q7" i="1" a="1"/>
  <c r="Q7" i="1" s="1"/>
  <c r="L7" i="1"/>
  <c r="R9" i="1"/>
  <c r="Q9" i="1" a="1"/>
  <c r="Q9" i="1" s="1"/>
  <c r="L9" i="1"/>
  <c r="Q15" i="1" a="1"/>
  <c r="Q15" i="1" s="1"/>
  <c r="L15" i="1"/>
  <c r="Q19" i="1" a="1"/>
  <c r="Q19" i="1" s="1"/>
  <c r="R19" i="1"/>
  <c r="L19" i="1"/>
  <c r="Q21" i="1" a="1"/>
  <c r="Q21" i="1" s="1"/>
  <c r="L21" i="1"/>
  <c r="L25" i="1"/>
  <c r="R37" i="1"/>
  <c r="Q37" i="1" a="1"/>
  <c r="Q37" i="1" s="1"/>
  <c r="L37" i="1"/>
  <c r="Q57" i="1" a="1"/>
  <c r="Q57" i="1" s="1"/>
  <c r="L57" i="1"/>
  <c r="R5" i="1"/>
  <c r="Q5" i="1" a="1"/>
  <c r="Q5" i="1" s="1"/>
  <c r="L5" i="1"/>
  <c r="R11" i="1"/>
  <c r="Q11" i="1" a="1"/>
  <c r="Q11" i="1" s="1"/>
  <c r="L11" i="1"/>
  <c r="Q13" i="1" a="1"/>
  <c r="Q13" i="1" s="1"/>
  <c r="R13" i="1"/>
  <c r="L13" i="1"/>
  <c r="Q17" i="1" a="1"/>
  <c r="Q17" i="1" s="1"/>
  <c r="L17" i="1"/>
  <c r="L23" i="1"/>
  <c r="Q27" i="1" a="1"/>
  <c r="Q27" i="1" s="1"/>
  <c r="R27" i="1"/>
  <c r="L27" i="1"/>
  <c r="Q29" i="1" a="1"/>
  <c r="Q29" i="1" s="1"/>
  <c r="R29" i="1"/>
  <c r="L29" i="1"/>
  <c r="L31" i="1"/>
  <c r="L33" i="1"/>
  <c r="Q35" i="1" a="1"/>
  <c r="Q35" i="1" s="1"/>
  <c r="R35" i="1"/>
  <c r="L35" i="1"/>
  <c r="R39" i="1"/>
  <c r="Q39" i="1" a="1"/>
  <c r="Q39" i="1" s="1"/>
  <c r="L39" i="1"/>
  <c r="R41" i="1"/>
  <c r="Q41" i="1" a="1"/>
  <c r="Q41" i="1" s="1"/>
  <c r="L41" i="1"/>
  <c r="L43" i="1"/>
  <c r="L45" i="1"/>
  <c r="L47" i="1"/>
  <c r="R49" i="1"/>
  <c r="Q49" i="1" a="1"/>
  <c r="Q49" i="1" s="1"/>
  <c r="L49" i="1"/>
  <c r="L51" i="1"/>
  <c r="R53" i="1"/>
  <c r="Q53" i="1" a="1"/>
  <c r="Q53" i="1" s="1"/>
  <c r="L53" i="1"/>
  <c r="R55" i="1"/>
  <c r="Q55" i="1" a="1"/>
  <c r="Q55" i="1" s="1"/>
  <c r="L55" i="1"/>
  <c r="Q59" i="1" a="1"/>
  <c r="Q59" i="1" s="1"/>
  <c r="L59" i="1"/>
  <c r="R4" i="1"/>
  <c r="L4" i="1"/>
  <c r="Q6" i="1" a="1"/>
  <c r="Q6" i="1" s="1"/>
  <c r="R6" i="1"/>
  <c r="L6" i="1"/>
  <c r="Q8" i="1" a="1"/>
  <c r="Q8" i="1" s="1"/>
  <c r="R8" i="1"/>
  <c r="L8" i="1"/>
  <c r="Q10" i="1" a="1"/>
  <c r="Q10" i="1" s="1"/>
  <c r="R10" i="1"/>
  <c r="L10" i="1"/>
  <c r="L12" i="1"/>
  <c r="Q14" i="1" a="1"/>
  <c r="Q14" i="1" s="1"/>
  <c r="R14" i="1"/>
  <c r="L14" i="1"/>
  <c r="Q16" i="1" a="1"/>
  <c r="Q16" i="1" s="1"/>
  <c r="R16" i="1"/>
  <c r="L16" i="1"/>
  <c r="Q18" i="1" a="1"/>
  <c r="Q18" i="1" s="1"/>
  <c r="L18" i="1"/>
  <c r="L20" i="1"/>
  <c r="Q22" i="1" a="1"/>
  <c r="Q22" i="1" s="1"/>
  <c r="L22" i="1"/>
  <c r="Q24" i="1" a="1"/>
  <c r="Q24" i="1" s="1"/>
  <c r="L24" i="1"/>
  <c r="Q26" i="1" a="1"/>
  <c r="Q26" i="1" s="1"/>
  <c r="R26" i="1"/>
  <c r="L26" i="1"/>
  <c r="L28" i="1"/>
  <c r="L30" i="1"/>
  <c r="Q32" i="1" a="1"/>
  <c r="Q32" i="1" s="1"/>
  <c r="L32" i="1"/>
  <c r="L34" i="1"/>
  <c r="L36" i="1"/>
  <c r="Q38" i="1" a="1"/>
  <c r="Q38" i="1" s="1"/>
  <c r="L38" i="1"/>
  <c r="Q40" i="1" a="1"/>
  <c r="Q40" i="1" s="1"/>
  <c r="L40" i="1"/>
  <c r="Q42" i="1" a="1"/>
  <c r="Q42" i="1" s="1"/>
  <c r="R42" i="1"/>
  <c r="L42" i="1"/>
  <c r="Q44" i="1" a="1"/>
  <c r="Q44" i="1" s="1"/>
  <c r="R44" i="1"/>
  <c r="L44" i="1"/>
  <c r="Q46" i="1" a="1"/>
  <c r="Q46" i="1" s="1"/>
  <c r="R46" i="1"/>
  <c r="L46" i="1"/>
  <c r="Q48" i="1" a="1"/>
  <c r="Q48" i="1" s="1"/>
  <c r="R48" i="1"/>
  <c r="L48" i="1"/>
  <c r="L50" i="1"/>
  <c r="L52" i="1"/>
  <c r="L54" i="1"/>
  <c r="L56" i="1"/>
  <c r="L58" i="1"/>
  <c r="H6" i="1"/>
  <c r="P6" i="1"/>
  <c r="H8" i="1"/>
  <c r="P8" i="1"/>
  <c r="H10" i="1"/>
  <c r="P10" i="1"/>
  <c r="H12" i="1"/>
  <c r="R12" i="1" s="1"/>
  <c r="P12" i="1"/>
  <c r="H14" i="1"/>
  <c r="P14" i="1"/>
  <c r="H16" i="1"/>
  <c r="P16" i="1"/>
  <c r="P18" i="1"/>
  <c r="H18" i="1"/>
  <c r="R18" i="1" s="1"/>
  <c r="H20" i="1"/>
  <c r="R20" i="1" s="1"/>
  <c r="P20" i="1"/>
  <c r="H22" i="1"/>
  <c r="R22" i="1" s="1"/>
  <c r="P22" i="1"/>
  <c r="H24" i="1"/>
  <c r="R24" i="1" s="1"/>
  <c r="P24" i="1"/>
  <c r="H26" i="1"/>
  <c r="P26" i="1"/>
  <c r="P28" i="1"/>
  <c r="H28" i="1"/>
  <c r="R28" i="1" s="1"/>
  <c r="H30" i="1"/>
  <c r="R30" i="1" s="1"/>
  <c r="P30" i="1"/>
  <c r="H32" i="1"/>
  <c r="R32" i="1" s="1"/>
  <c r="P32" i="1"/>
  <c r="P34" i="1"/>
  <c r="H34" i="1"/>
  <c r="R34" i="1" s="1"/>
  <c r="H36" i="1"/>
  <c r="R36" i="1" s="1"/>
  <c r="P36" i="1"/>
  <c r="H38" i="1"/>
  <c r="R38" i="1" s="1"/>
  <c r="P38" i="1"/>
  <c r="H40" i="1"/>
  <c r="R40" i="1" s="1"/>
  <c r="P40" i="1"/>
  <c r="H42" i="1"/>
  <c r="P42" i="1"/>
  <c r="H44" i="1"/>
  <c r="P44" i="1"/>
  <c r="H46" i="1"/>
  <c r="P46" i="1"/>
  <c r="H48" i="1"/>
  <c r="P48" i="1"/>
  <c r="P50" i="1"/>
  <c r="H50" i="1"/>
  <c r="R50" i="1" s="1"/>
  <c r="H52" i="1"/>
  <c r="R52" i="1" s="1"/>
  <c r="P52" i="1"/>
  <c r="H54" i="1"/>
  <c r="R54" i="1" s="1"/>
  <c r="P54" i="1"/>
  <c r="H56" i="1"/>
  <c r="R56" i="1" s="1"/>
  <c r="P56" i="1"/>
  <c r="P58" i="1"/>
  <c r="H58" i="1"/>
  <c r="R58" i="1" s="1"/>
  <c r="P60" i="1"/>
  <c r="H60" i="1"/>
  <c r="P62" i="1"/>
  <c r="H62" i="1"/>
  <c r="P64" i="1"/>
  <c r="H64" i="1"/>
  <c r="P66" i="1"/>
  <c r="H66" i="1"/>
  <c r="R66" i="1" s="1"/>
  <c r="P68" i="1"/>
  <c r="H68" i="1"/>
  <c r="P70" i="1"/>
  <c r="H70" i="1"/>
  <c r="P72" i="1"/>
  <c r="H72" i="1"/>
  <c r="R72" i="1" s="1"/>
  <c r="P74" i="1"/>
  <c r="H74" i="1"/>
  <c r="R74" i="1" s="1"/>
  <c r="P76" i="1"/>
  <c r="H76" i="1"/>
  <c r="P78" i="1"/>
  <c r="H78" i="1"/>
  <c r="R78" i="1" s="1"/>
  <c r="P80" i="1"/>
  <c r="H80" i="1"/>
  <c r="P82" i="1"/>
  <c r="H82" i="1"/>
  <c r="P84" i="1"/>
  <c r="H84" i="1"/>
  <c r="P86" i="1"/>
  <c r="H86" i="1"/>
  <c r="P88" i="1"/>
  <c r="H88" i="1"/>
  <c r="P90" i="1"/>
  <c r="H90" i="1"/>
  <c r="P92" i="1"/>
  <c r="H92" i="1"/>
  <c r="P94" i="1"/>
  <c r="H94" i="1"/>
  <c r="P96" i="1"/>
  <c r="H96" i="1"/>
  <c r="R96" i="1" s="1"/>
  <c r="P98" i="1"/>
  <c r="H98" i="1"/>
  <c r="P100" i="1"/>
  <c r="H100" i="1"/>
  <c r="P102" i="1"/>
  <c r="H102" i="1"/>
  <c r="P104" i="1"/>
  <c r="H104" i="1"/>
  <c r="P106" i="1"/>
  <c r="H106" i="1"/>
  <c r="P108" i="1"/>
  <c r="H108" i="1"/>
  <c r="P110" i="1"/>
  <c r="H110" i="1"/>
  <c r="P112" i="1"/>
  <c r="H112" i="1"/>
  <c r="R112" i="1" s="1"/>
  <c r="P114" i="1"/>
  <c r="H114" i="1"/>
  <c r="P116" i="1"/>
  <c r="H116" i="1"/>
  <c r="P118" i="1"/>
  <c r="H118" i="1"/>
  <c r="P120" i="1"/>
  <c r="H120" i="1"/>
  <c r="P122" i="1"/>
  <c r="H122" i="1"/>
  <c r="P124" i="1"/>
  <c r="H124" i="1"/>
  <c r="P126" i="1"/>
  <c r="H126" i="1"/>
  <c r="P128" i="1"/>
  <c r="H128" i="1"/>
  <c r="P130" i="1"/>
  <c r="H130" i="1"/>
  <c r="P132" i="1"/>
  <c r="H132" i="1"/>
  <c r="P136" i="1"/>
  <c r="H136" i="1"/>
  <c r="H140" i="1"/>
  <c r="P140" i="1"/>
  <c r="P144" i="1"/>
  <c r="H144" i="1"/>
  <c r="P148" i="1"/>
  <c r="H148" i="1"/>
  <c r="P152" i="1"/>
  <c r="H152" i="1"/>
  <c r="P156" i="1"/>
  <c r="H156" i="1"/>
  <c r="P160" i="1"/>
  <c r="H160" i="1"/>
  <c r="P164" i="1"/>
  <c r="H164" i="1"/>
  <c r="P168" i="1"/>
  <c r="H168" i="1"/>
  <c r="P172" i="1"/>
  <c r="H172" i="1"/>
  <c r="P176" i="1"/>
  <c r="H176" i="1"/>
  <c r="P180" i="1"/>
  <c r="H180" i="1"/>
  <c r="P184" i="1"/>
  <c r="H184" i="1"/>
  <c r="P188" i="1"/>
  <c r="H188" i="1"/>
  <c r="P192" i="1"/>
  <c r="H192" i="1"/>
  <c r="P196" i="1"/>
  <c r="H196" i="1"/>
  <c r="P200" i="1"/>
  <c r="H200" i="1"/>
  <c r="H135" i="1"/>
  <c r="P135" i="1"/>
  <c r="H139" i="1"/>
  <c r="P139" i="1"/>
  <c r="H143" i="1"/>
  <c r="P143" i="1"/>
  <c r="H147" i="1"/>
  <c r="P147" i="1"/>
  <c r="H151" i="1"/>
  <c r="P151" i="1"/>
  <c r="H155" i="1"/>
  <c r="P155" i="1"/>
  <c r="H159" i="1"/>
  <c r="P159" i="1"/>
  <c r="H163" i="1"/>
  <c r="P163" i="1"/>
  <c r="H167" i="1"/>
  <c r="P167" i="1"/>
  <c r="H171" i="1"/>
  <c r="P171" i="1"/>
  <c r="H175" i="1"/>
  <c r="P175" i="1"/>
  <c r="H179" i="1"/>
  <c r="P179" i="1"/>
  <c r="H183" i="1"/>
  <c r="P183" i="1"/>
  <c r="H187" i="1"/>
  <c r="P187" i="1"/>
  <c r="H191" i="1"/>
  <c r="P191" i="1"/>
  <c r="H195" i="1"/>
  <c r="P195" i="1"/>
  <c r="H199" i="1"/>
  <c r="P199" i="1"/>
  <c r="H5" i="1"/>
  <c r="P5" i="1"/>
  <c r="H7" i="1"/>
  <c r="P7" i="1"/>
  <c r="H9" i="1"/>
  <c r="P9" i="1"/>
  <c r="H11" i="1"/>
  <c r="P11" i="1"/>
  <c r="H13" i="1"/>
  <c r="P13" i="1"/>
  <c r="H15" i="1"/>
  <c r="R15" i="1" s="1"/>
  <c r="P15" i="1"/>
  <c r="H17" i="1"/>
  <c r="R17" i="1" s="1"/>
  <c r="P17" i="1"/>
  <c r="H19" i="1"/>
  <c r="P19" i="1"/>
  <c r="H21" i="1"/>
  <c r="R21" i="1" s="1"/>
  <c r="P21" i="1"/>
  <c r="H23" i="1"/>
  <c r="R23" i="1" s="1"/>
  <c r="P23" i="1"/>
  <c r="H25" i="1"/>
  <c r="R25" i="1" s="1"/>
  <c r="P25" i="1"/>
  <c r="H27" i="1"/>
  <c r="P27" i="1"/>
  <c r="H29" i="1"/>
  <c r="P29" i="1"/>
  <c r="H31" i="1"/>
  <c r="R31" i="1" s="1"/>
  <c r="P31" i="1"/>
  <c r="H33" i="1"/>
  <c r="R33" i="1" s="1"/>
  <c r="P33" i="1"/>
  <c r="H35" i="1"/>
  <c r="P35" i="1"/>
  <c r="H37" i="1"/>
  <c r="P37" i="1"/>
  <c r="P39" i="1"/>
  <c r="H39" i="1"/>
  <c r="H41" i="1"/>
  <c r="P41" i="1"/>
  <c r="P43" i="1"/>
  <c r="H43" i="1"/>
  <c r="R43" i="1" s="1"/>
  <c r="P45" i="1"/>
  <c r="H45" i="1"/>
  <c r="R45" i="1" s="1"/>
  <c r="P47" i="1"/>
  <c r="H47" i="1"/>
  <c r="R47" i="1" s="1"/>
  <c r="H49" i="1"/>
  <c r="P49" i="1"/>
  <c r="H51" i="1"/>
  <c r="R51" i="1" s="1"/>
  <c r="P51" i="1"/>
  <c r="P53" i="1"/>
  <c r="H53" i="1"/>
  <c r="P55" i="1"/>
  <c r="H55" i="1"/>
  <c r="P57" i="1"/>
  <c r="H57" i="1"/>
  <c r="R57" i="1" s="1"/>
  <c r="H59" i="1"/>
  <c r="R59" i="1" s="1"/>
  <c r="P59" i="1"/>
  <c r="H61" i="1"/>
  <c r="R61" i="1" s="1"/>
  <c r="P61" i="1"/>
  <c r="H63" i="1"/>
  <c r="R63" i="1" s="1"/>
  <c r="P63" i="1"/>
  <c r="H65" i="1"/>
  <c r="R65" i="1" s="1"/>
  <c r="P65" i="1"/>
  <c r="H67" i="1"/>
  <c r="P67" i="1"/>
  <c r="H69" i="1"/>
  <c r="P69" i="1"/>
  <c r="H71" i="1"/>
  <c r="P71" i="1"/>
  <c r="H73" i="1"/>
  <c r="P73" i="1"/>
  <c r="H75" i="1"/>
  <c r="P75" i="1"/>
  <c r="H77" i="1"/>
  <c r="P77" i="1"/>
  <c r="H79" i="1"/>
  <c r="P79" i="1"/>
  <c r="H81" i="1"/>
  <c r="P81" i="1"/>
  <c r="H83" i="1"/>
  <c r="P83" i="1"/>
  <c r="H85" i="1"/>
  <c r="P85" i="1"/>
  <c r="H87" i="1"/>
  <c r="P87" i="1"/>
  <c r="H89" i="1"/>
  <c r="P89" i="1"/>
  <c r="H91" i="1"/>
  <c r="P91" i="1"/>
  <c r="H93" i="1"/>
  <c r="P93" i="1"/>
  <c r="H95" i="1"/>
  <c r="P95" i="1"/>
  <c r="H97" i="1"/>
  <c r="P97" i="1"/>
  <c r="H99" i="1"/>
  <c r="P99" i="1"/>
  <c r="H101" i="1"/>
  <c r="P101" i="1"/>
  <c r="H103" i="1"/>
  <c r="R103" i="1" s="1"/>
  <c r="P103" i="1"/>
  <c r="H105" i="1"/>
  <c r="P105" i="1"/>
  <c r="H107" i="1"/>
  <c r="P107" i="1"/>
  <c r="H109" i="1"/>
  <c r="P109" i="1"/>
  <c r="H111" i="1"/>
  <c r="P111" i="1"/>
  <c r="H113" i="1"/>
  <c r="P113" i="1"/>
  <c r="H115" i="1"/>
  <c r="P115" i="1"/>
  <c r="H117" i="1"/>
  <c r="P117" i="1"/>
  <c r="H119" i="1"/>
  <c r="P119" i="1"/>
  <c r="H121" i="1"/>
  <c r="P121" i="1"/>
  <c r="H123" i="1"/>
  <c r="P123" i="1"/>
  <c r="H125" i="1"/>
  <c r="P125" i="1"/>
  <c r="H127" i="1"/>
  <c r="P127" i="1"/>
  <c r="H129" i="1"/>
  <c r="P129" i="1"/>
  <c r="H131" i="1"/>
  <c r="P131" i="1"/>
  <c r="P134" i="1"/>
  <c r="H134" i="1"/>
  <c r="P138" i="1"/>
  <c r="H138" i="1"/>
  <c r="P142" i="1"/>
  <c r="H142" i="1"/>
  <c r="P146" i="1"/>
  <c r="H146" i="1"/>
  <c r="P150" i="1"/>
  <c r="H150" i="1"/>
  <c r="P154" i="1"/>
  <c r="H154" i="1"/>
  <c r="P158" i="1"/>
  <c r="H158" i="1"/>
  <c r="P162" i="1"/>
  <c r="H162" i="1"/>
  <c r="P166" i="1"/>
  <c r="H166" i="1"/>
  <c r="P170" i="1"/>
  <c r="H170" i="1"/>
  <c r="P174" i="1"/>
  <c r="H174" i="1"/>
  <c r="P178" i="1"/>
  <c r="H178" i="1"/>
  <c r="P182" i="1"/>
  <c r="H182" i="1"/>
  <c r="P186" i="1"/>
  <c r="H186" i="1"/>
  <c r="P190" i="1"/>
  <c r="H190" i="1"/>
  <c r="P194" i="1"/>
  <c r="H194" i="1"/>
  <c r="P198" i="1"/>
  <c r="H198" i="1"/>
  <c r="H133" i="1"/>
  <c r="P133" i="1"/>
  <c r="H137" i="1"/>
  <c r="P137" i="1"/>
  <c r="H141" i="1"/>
  <c r="P141" i="1"/>
  <c r="H145" i="1"/>
  <c r="P145" i="1"/>
  <c r="H149" i="1"/>
  <c r="P149" i="1"/>
  <c r="H153" i="1"/>
  <c r="P153" i="1"/>
  <c r="H157" i="1"/>
  <c r="P157" i="1"/>
  <c r="H161" i="1"/>
  <c r="P161" i="1"/>
  <c r="H165" i="1"/>
  <c r="P165" i="1"/>
  <c r="H169" i="1"/>
  <c r="P169" i="1"/>
  <c r="H173" i="1"/>
  <c r="P173" i="1"/>
  <c r="H177" i="1"/>
  <c r="P177" i="1"/>
  <c r="H181" i="1"/>
  <c r="P181" i="1"/>
  <c r="H185" i="1"/>
  <c r="P185" i="1"/>
  <c r="H189" i="1"/>
  <c r="P189" i="1"/>
  <c r="H193" i="1"/>
  <c r="P193" i="1"/>
  <c r="H197" i="1"/>
  <c r="P197" i="1"/>
  <c r="J4" i="1"/>
  <c r="E18" i="33" l="1"/>
  <c r="F67" i="1"/>
  <c r="V67" i="1"/>
  <c r="V31" i="1"/>
  <c r="V32" i="1"/>
  <c r="K4" i="1"/>
  <c r="J5" i="1"/>
  <c r="H4" i="1"/>
  <c r="P4" i="1"/>
  <c r="E25" i="33" l="1"/>
  <c r="F68" i="1"/>
  <c r="V68" i="1"/>
  <c r="K5" i="1"/>
  <c r="J6" i="1"/>
  <c r="E29" i="33" l="1"/>
  <c r="F69" i="1"/>
  <c r="V69" i="1"/>
  <c r="K6" i="1"/>
  <c r="J7" i="1"/>
  <c r="E38" i="33" l="1"/>
  <c r="F70" i="1"/>
  <c r="V70" i="1"/>
  <c r="K7" i="1"/>
  <c r="J8" i="1"/>
  <c r="E45" i="33" l="1"/>
  <c r="F71" i="1"/>
  <c r="V71" i="1"/>
  <c r="K8" i="1"/>
  <c r="J9" i="1"/>
  <c r="E58" i="33" l="1"/>
  <c r="B5" i="33" s="1"/>
  <c r="F72" i="1"/>
  <c r="V72" i="1"/>
  <c r="K9" i="1"/>
  <c r="J10" i="1"/>
  <c r="B6" i="33" l="1"/>
  <c r="B12" i="33"/>
  <c r="B17" i="33"/>
  <c r="B11" i="33"/>
  <c r="B13" i="33"/>
  <c r="B9" i="33"/>
  <c r="B8" i="33"/>
  <c r="B15" i="33"/>
  <c r="B4" i="33"/>
  <c r="B14" i="33"/>
  <c r="B10" i="33"/>
  <c r="B18" i="33"/>
  <c r="B16" i="33"/>
  <c r="B7" i="33"/>
  <c r="F73" i="1"/>
  <c r="V73" i="1"/>
  <c r="K10" i="1"/>
  <c r="J11" i="1"/>
  <c r="V74" i="1" l="1"/>
  <c r="F74" i="1"/>
  <c r="K11" i="1"/>
  <c r="J12" i="1"/>
  <c r="F75" i="1" l="1"/>
  <c r="V75" i="1"/>
  <c r="K12" i="1"/>
  <c r="J13" i="1"/>
  <c r="Q12" i="1" a="1"/>
  <c r="O12" i="1" a="1"/>
  <c r="F76" i="1" l="1"/>
  <c r="V76" i="1"/>
  <c r="O12" i="1"/>
  <c r="Q12" i="1"/>
  <c r="K13" i="1"/>
  <c r="J14" i="1"/>
  <c r="V77" i="1" l="1"/>
  <c r="F77" i="1"/>
  <c r="K14" i="1"/>
  <c r="J15" i="1"/>
  <c r="F78" i="1" l="1"/>
  <c r="V78" i="1"/>
  <c r="K15" i="1"/>
  <c r="J16" i="1"/>
  <c r="O15" i="1" a="1"/>
  <c r="F79" i="1" l="1"/>
  <c r="V79" i="1"/>
  <c r="O15" i="1"/>
  <c r="K16" i="1"/>
  <c r="J17" i="1"/>
  <c r="F80" i="1" l="1"/>
  <c r="V80" i="1"/>
  <c r="K17" i="1"/>
  <c r="J18" i="1"/>
  <c r="O17" i="1" a="1"/>
  <c r="F81" i="1" l="1"/>
  <c r="V81" i="1"/>
  <c r="O17" i="1"/>
  <c r="K18" i="1"/>
  <c r="J19" i="1"/>
  <c r="O18" i="1" a="1"/>
  <c r="V82" i="1" l="1"/>
  <c r="F82" i="1"/>
  <c r="O18" i="1"/>
  <c r="K19" i="1"/>
  <c r="J20" i="1"/>
  <c r="F83" i="1" l="1"/>
  <c r="V83" i="1"/>
  <c r="K20" i="1"/>
  <c r="J21" i="1"/>
  <c r="Q20" i="1" a="1"/>
  <c r="Q20" i="1" l="1"/>
  <c r="F84" i="1"/>
  <c r="V84" i="1"/>
  <c r="K21" i="1"/>
  <c r="J22" i="1"/>
  <c r="O21" i="1" a="1"/>
  <c r="V85" i="1" l="1"/>
  <c r="F85" i="1"/>
  <c r="O21" i="1"/>
  <c r="K22" i="1"/>
  <c r="J23" i="1"/>
  <c r="O22" i="1" a="1"/>
  <c r="O22" i="1" l="1"/>
  <c r="F86" i="1"/>
  <c r="V86" i="1"/>
  <c r="K23" i="1"/>
  <c r="J24" i="1"/>
  <c r="Q23" i="1" a="1"/>
  <c r="F87" i="1" l="1"/>
  <c r="V87" i="1"/>
  <c r="Q23" i="1"/>
  <c r="K24" i="1"/>
  <c r="J25" i="1"/>
  <c r="O24" i="1" a="1"/>
  <c r="F88" i="1" l="1"/>
  <c r="V88" i="1"/>
  <c r="O24" i="1"/>
  <c r="K25" i="1"/>
  <c r="J26" i="1"/>
  <c r="F89" i="1" l="1"/>
  <c r="V89" i="1"/>
  <c r="K26" i="1"/>
  <c r="J27" i="1"/>
  <c r="Q25" i="1" a="1"/>
  <c r="V90" i="1" l="1"/>
  <c r="F90" i="1"/>
  <c r="Q25" i="1"/>
  <c r="K27" i="1"/>
  <c r="J28" i="1"/>
  <c r="F91" i="1" l="1"/>
  <c r="V91" i="1"/>
  <c r="K28" i="1"/>
  <c r="J29" i="1"/>
  <c r="O28" i="1" a="1"/>
  <c r="Q28" i="1" a="1"/>
  <c r="O28" i="1" l="1"/>
  <c r="F92" i="1"/>
  <c r="V92" i="1"/>
  <c r="Q28" i="1"/>
  <c r="K29" i="1"/>
  <c r="J30" i="1"/>
  <c r="V93" i="1" l="1"/>
  <c r="F93" i="1"/>
  <c r="K30" i="1"/>
  <c r="J31" i="1"/>
  <c r="Q30" i="1" a="1"/>
  <c r="Q30" i="1" l="1"/>
  <c r="F94" i="1"/>
  <c r="V94" i="1"/>
  <c r="K31" i="1"/>
  <c r="J32" i="1"/>
  <c r="Q31" i="1" a="1"/>
  <c r="O31" i="1" a="1"/>
  <c r="F95" i="1" l="1"/>
  <c r="V96" i="1" s="1"/>
  <c r="V95" i="1"/>
  <c r="O31" i="1"/>
  <c r="Q31" i="1"/>
  <c r="K32" i="1"/>
  <c r="J33" i="1"/>
  <c r="O32" i="1" a="1"/>
  <c r="O32" i="1" l="1"/>
  <c r="K33" i="1"/>
  <c r="J34" i="1"/>
  <c r="Q33" i="1" a="1"/>
  <c r="Q33" i="1" l="1"/>
  <c r="K34" i="1"/>
  <c r="J35" i="1"/>
  <c r="O34" i="1" a="1"/>
  <c r="Q34" i="1" a="1"/>
  <c r="O34" i="1" l="1"/>
  <c r="Q34" i="1"/>
  <c r="K35" i="1"/>
  <c r="J36" i="1"/>
  <c r="K36" i="1" l="1"/>
  <c r="J37" i="1"/>
  <c r="Q36" i="1" a="1"/>
  <c r="Q36" i="1" l="1"/>
  <c r="K37" i="1"/>
  <c r="J38" i="1"/>
  <c r="J39" i="1" l="1"/>
  <c r="K38" i="1"/>
  <c r="O38" i="1" a="1"/>
  <c r="O38" i="1" l="1"/>
  <c r="K39" i="1"/>
  <c r="J40" i="1"/>
  <c r="K40" i="1" l="1"/>
  <c r="J41" i="1"/>
  <c r="O40" i="1" a="1"/>
  <c r="O40" i="1" l="1"/>
  <c r="K41" i="1"/>
  <c r="J42" i="1"/>
  <c r="J43" i="1" l="1"/>
  <c r="K42" i="1"/>
  <c r="K43" i="1" l="1"/>
  <c r="J44" i="1"/>
  <c r="Q43" i="1" a="1"/>
  <c r="O43" i="1" a="1"/>
  <c r="O43" i="1" l="1"/>
  <c r="Q43" i="1"/>
  <c r="K44" i="1"/>
  <c r="J45" i="1"/>
  <c r="K45" i="1" l="1"/>
  <c r="J46" i="1"/>
  <c r="Q45" i="1" a="1"/>
  <c r="O45" i="1" a="1"/>
  <c r="O45" i="1" l="1"/>
  <c r="Q45" i="1"/>
  <c r="K46" i="1"/>
  <c r="J47" i="1"/>
  <c r="K47" i="1" l="1"/>
  <c r="J48" i="1"/>
  <c r="J49" i="1" l="1"/>
  <c r="K48" i="1"/>
  <c r="Q47" i="1" a="1"/>
  <c r="Q47" i="1" l="1"/>
  <c r="K49" i="1"/>
  <c r="J50" i="1"/>
  <c r="K50" i="1" l="1"/>
  <c r="J51" i="1"/>
  <c r="Q50" i="1" a="1"/>
  <c r="Q50" i="1" l="1"/>
  <c r="K51" i="1"/>
  <c r="J52" i="1"/>
  <c r="O51" i="1" a="1"/>
  <c r="Q51" i="1" a="1"/>
  <c r="Q51" i="1" l="1"/>
  <c r="O51" i="1"/>
  <c r="J53" i="1"/>
  <c r="K52" i="1"/>
  <c r="Q52" i="1" a="1"/>
  <c r="Q52" i="1" l="1"/>
  <c r="K53" i="1"/>
  <c r="J54" i="1"/>
  <c r="K54" i="1" l="1"/>
  <c r="J55" i="1"/>
  <c r="O54" i="1" a="1"/>
  <c r="Q54" i="1" a="1"/>
  <c r="Q54" i="1" l="1"/>
  <c r="O54" i="1"/>
  <c r="K55" i="1"/>
  <c r="J56" i="1"/>
  <c r="K56" i="1" l="1"/>
  <c r="J57" i="1"/>
  <c r="O56" i="1" a="1"/>
  <c r="Q56" i="1" a="1"/>
  <c r="O56" i="1" l="1"/>
  <c r="Q56" i="1"/>
  <c r="K57" i="1"/>
  <c r="J58" i="1"/>
  <c r="O57" i="1" a="1"/>
  <c r="O57" i="1" l="1"/>
  <c r="K58" i="1"/>
  <c r="J59" i="1"/>
  <c r="Q58" i="1" a="1"/>
  <c r="Q58" i="1" l="1"/>
  <c r="J60" i="1"/>
  <c r="K59" i="1"/>
  <c r="O59" i="1" a="1"/>
  <c r="O59" i="1" l="1"/>
  <c r="K60" i="1"/>
  <c r="J61" i="1"/>
  <c r="K61" i="1" l="1"/>
  <c r="J62" i="1"/>
  <c r="Q61" i="1" a="1"/>
  <c r="Q61" i="1" l="1"/>
  <c r="K62" i="1"/>
  <c r="J63" i="1"/>
  <c r="K63" i="1" l="1"/>
  <c r="J64" i="1"/>
  <c r="Q63" i="1" a="1"/>
  <c r="Q63" i="1" l="1"/>
  <c r="K64" i="1"/>
  <c r="J65" i="1"/>
  <c r="K65" i="1" l="1"/>
  <c r="J66" i="1"/>
  <c r="Q65" i="1" a="1"/>
  <c r="Q65" i="1" l="1"/>
  <c r="J67" i="1"/>
  <c r="K66" i="1"/>
  <c r="O66" i="1" a="1"/>
  <c r="O66" i="1" l="1"/>
  <c r="K67" i="1"/>
  <c r="J68" i="1"/>
  <c r="K68" i="1" l="1"/>
  <c r="J69" i="1"/>
  <c r="K69" i="1" l="1"/>
  <c r="J70" i="1"/>
  <c r="K70" i="1" l="1"/>
  <c r="J71" i="1"/>
  <c r="K71" i="1" l="1"/>
  <c r="J72" i="1"/>
  <c r="K72" i="1" l="1"/>
  <c r="J73" i="1"/>
  <c r="Q72" i="1" a="1"/>
  <c r="Q72" i="1" l="1"/>
  <c r="K73" i="1"/>
  <c r="J74" i="1"/>
  <c r="K74" i="1" l="1"/>
  <c r="J75" i="1"/>
  <c r="Q74" i="1" a="1"/>
  <c r="Q74" i="1" l="1"/>
  <c r="J76" i="1"/>
  <c r="K75" i="1"/>
  <c r="K76" i="1" l="1"/>
  <c r="J77" i="1"/>
  <c r="K77" i="1" l="1"/>
  <c r="J78" i="1"/>
  <c r="J79" i="1" l="1"/>
  <c r="K78" i="1"/>
  <c r="Q78" i="1" a="1"/>
  <c r="Q78" i="1" l="1"/>
  <c r="J80" i="1"/>
  <c r="K79" i="1"/>
  <c r="J81" i="1" l="1"/>
  <c r="K80" i="1"/>
  <c r="J82" i="1" l="1"/>
  <c r="K81" i="1"/>
  <c r="J83" i="1" l="1"/>
  <c r="K82" i="1"/>
  <c r="J84" i="1" l="1"/>
  <c r="K83" i="1"/>
  <c r="J85" i="1" l="1"/>
  <c r="K84" i="1"/>
  <c r="K85" i="1" l="1"/>
  <c r="J86" i="1"/>
  <c r="J87" i="1" l="1"/>
  <c r="K86" i="1"/>
  <c r="J88" i="1" l="1"/>
  <c r="K87" i="1"/>
  <c r="J89" i="1" l="1"/>
  <c r="K88" i="1"/>
  <c r="J90" i="1" l="1"/>
  <c r="K89" i="1"/>
  <c r="J91" i="1" l="1"/>
  <c r="K90" i="1"/>
  <c r="J92" i="1" l="1"/>
  <c r="K91" i="1"/>
  <c r="J93" i="1" l="1"/>
  <c r="K92" i="1"/>
  <c r="J94" i="1" l="1"/>
  <c r="K93" i="1"/>
  <c r="J95" i="1" l="1"/>
  <c r="K94" i="1"/>
  <c r="J96" i="1" l="1"/>
  <c r="K95" i="1"/>
  <c r="J97" i="1" l="1"/>
  <c r="K96" i="1"/>
  <c r="O96" i="1" a="1"/>
  <c r="O96" i="1" l="1"/>
  <c r="J98" i="1"/>
  <c r="K97" i="1"/>
  <c r="J99" i="1" l="1"/>
  <c r="K98" i="1"/>
  <c r="J100" i="1" l="1"/>
  <c r="K99" i="1"/>
  <c r="J101" i="1" l="1"/>
  <c r="K100" i="1"/>
  <c r="J102" i="1" l="1"/>
  <c r="K101" i="1"/>
  <c r="J103" i="1" l="1"/>
  <c r="K102" i="1"/>
  <c r="J104" i="1" l="1"/>
  <c r="K103" i="1"/>
  <c r="Q103" i="1" a="1"/>
  <c r="Q103" i="1" l="1"/>
  <c r="J105" i="1"/>
  <c r="K104" i="1"/>
  <c r="J106" i="1" l="1"/>
  <c r="K105" i="1"/>
  <c r="J107" i="1" l="1"/>
  <c r="K106" i="1"/>
  <c r="J108" i="1" l="1"/>
  <c r="K107" i="1"/>
  <c r="K108" i="1" l="1"/>
  <c r="J109" i="1"/>
  <c r="J110" i="1" l="1"/>
  <c r="K109" i="1"/>
  <c r="J111" i="1" l="1"/>
  <c r="K110" i="1"/>
  <c r="J112" i="1" l="1"/>
  <c r="K111" i="1"/>
  <c r="J113" i="1" l="1"/>
  <c r="K112" i="1"/>
  <c r="O112" i="1" a="1"/>
  <c r="O112" i="1" l="1"/>
  <c r="K113" i="1"/>
  <c r="J114" i="1"/>
  <c r="J115" i="1" l="1"/>
  <c r="K114" i="1"/>
  <c r="J116" i="1" l="1"/>
  <c r="K115" i="1"/>
  <c r="J117" i="1" l="1"/>
  <c r="K116" i="1"/>
  <c r="J118" i="1" l="1"/>
  <c r="K117" i="1"/>
  <c r="J119" i="1" l="1"/>
  <c r="K118" i="1"/>
  <c r="J120" i="1" l="1"/>
  <c r="K119" i="1"/>
  <c r="J121" i="1" l="1"/>
  <c r="K120" i="1"/>
  <c r="J122" i="1" l="1"/>
  <c r="K121" i="1"/>
  <c r="J123" i="1" l="1"/>
  <c r="K122" i="1"/>
  <c r="J124" i="1" l="1"/>
  <c r="K123" i="1"/>
  <c r="J125" i="1" l="1"/>
  <c r="K124" i="1"/>
  <c r="J126" i="1" l="1"/>
  <c r="K125" i="1"/>
  <c r="J127" i="1" l="1"/>
  <c r="K126" i="1"/>
  <c r="J128" i="1" l="1"/>
  <c r="K127" i="1"/>
  <c r="J129" i="1" l="1"/>
  <c r="K128" i="1"/>
  <c r="J130" i="1" l="1"/>
  <c r="K129" i="1"/>
  <c r="J131" i="1" l="1"/>
  <c r="K130" i="1"/>
  <c r="J132" i="1" l="1"/>
  <c r="K131" i="1"/>
  <c r="J133" i="1" l="1"/>
  <c r="K132" i="1"/>
  <c r="J134" i="1" l="1"/>
  <c r="K133" i="1"/>
  <c r="J135" i="1" l="1"/>
  <c r="K134" i="1"/>
  <c r="J136" i="1" l="1"/>
  <c r="K135" i="1"/>
  <c r="J137" i="1" l="1"/>
  <c r="K136" i="1"/>
  <c r="J138" i="1" l="1"/>
  <c r="K137" i="1"/>
  <c r="J139" i="1" l="1"/>
  <c r="K138" i="1"/>
  <c r="J140" i="1" l="1"/>
  <c r="K139" i="1"/>
  <c r="J141" i="1" l="1"/>
  <c r="K140" i="1"/>
  <c r="J142" i="1" l="1"/>
  <c r="K141" i="1"/>
  <c r="J143" i="1" l="1"/>
  <c r="K142" i="1"/>
  <c r="J144" i="1" l="1"/>
  <c r="K143" i="1"/>
  <c r="J145" i="1" l="1"/>
  <c r="K144" i="1"/>
  <c r="J146" i="1" l="1"/>
  <c r="K145" i="1"/>
  <c r="J147" i="1" l="1"/>
  <c r="K146" i="1"/>
  <c r="J148" i="1" l="1"/>
  <c r="K147" i="1"/>
  <c r="J149" i="1" l="1"/>
  <c r="K148" i="1"/>
  <c r="J150" i="1" l="1"/>
  <c r="K149" i="1"/>
  <c r="J151" i="1" l="1"/>
  <c r="K150" i="1"/>
  <c r="J152" i="1" l="1"/>
  <c r="K151" i="1"/>
  <c r="J153" i="1" l="1"/>
  <c r="K152" i="1"/>
  <c r="J154" i="1" l="1"/>
  <c r="K153" i="1"/>
  <c r="J155" i="1" l="1"/>
  <c r="K154" i="1"/>
  <c r="J156" i="1" l="1"/>
  <c r="K155" i="1"/>
  <c r="J157" i="1" l="1"/>
  <c r="K156" i="1"/>
  <c r="J158" i="1" l="1"/>
  <c r="K157" i="1"/>
  <c r="J159" i="1" l="1"/>
  <c r="K158" i="1"/>
  <c r="J160" i="1" l="1"/>
  <c r="K159" i="1"/>
  <c r="J161" i="1" l="1"/>
  <c r="K160" i="1"/>
  <c r="J162" i="1" l="1"/>
  <c r="K161" i="1"/>
  <c r="J163" i="1" l="1"/>
  <c r="K162" i="1"/>
  <c r="J164" i="1" l="1"/>
  <c r="K163" i="1"/>
  <c r="J165" i="1" l="1"/>
  <c r="K164" i="1"/>
  <c r="J166" i="1" l="1"/>
  <c r="K165" i="1"/>
  <c r="J167" i="1" l="1"/>
  <c r="K166" i="1"/>
  <c r="J168" i="1" l="1"/>
  <c r="K167" i="1"/>
  <c r="J169" i="1" l="1"/>
  <c r="K168" i="1"/>
  <c r="J170" i="1" l="1"/>
  <c r="K169" i="1"/>
  <c r="J171" i="1" l="1"/>
  <c r="K170" i="1"/>
  <c r="J172" i="1" l="1"/>
  <c r="K171" i="1"/>
  <c r="J173" i="1" l="1"/>
  <c r="K172" i="1"/>
  <c r="J174" i="1" l="1"/>
  <c r="K173" i="1"/>
  <c r="J175" i="1" l="1"/>
  <c r="K174" i="1"/>
  <c r="J176" i="1" l="1"/>
  <c r="K175" i="1"/>
  <c r="J177" i="1" l="1"/>
  <c r="K176" i="1"/>
  <c r="J178" i="1" l="1"/>
  <c r="K177" i="1"/>
  <c r="J179" i="1" l="1"/>
  <c r="K178" i="1"/>
  <c r="J180" i="1" l="1"/>
  <c r="K179" i="1"/>
  <c r="J181" i="1" l="1"/>
  <c r="K180" i="1"/>
  <c r="J182" i="1" l="1"/>
  <c r="K181" i="1"/>
  <c r="J183" i="1" l="1"/>
  <c r="K182" i="1"/>
  <c r="J184" i="1" l="1"/>
  <c r="K183" i="1"/>
  <c r="J185" i="1" l="1"/>
  <c r="K184" i="1"/>
  <c r="J186" i="1" l="1"/>
  <c r="K185" i="1"/>
  <c r="J187" i="1" l="1"/>
  <c r="K186" i="1"/>
  <c r="K187" i="1" l="1"/>
  <c r="J188" i="1"/>
  <c r="J189" i="1" l="1"/>
  <c r="K188" i="1"/>
  <c r="J190" i="1" l="1"/>
  <c r="K189" i="1"/>
  <c r="J191" i="1" l="1"/>
  <c r="K190" i="1"/>
  <c r="J192" i="1" l="1"/>
  <c r="K191" i="1"/>
  <c r="J193" i="1" l="1"/>
  <c r="K192" i="1"/>
  <c r="J194" i="1" l="1"/>
  <c r="K193" i="1"/>
  <c r="J195" i="1" l="1"/>
  <c r="K194" i="1"/>
  <c r="J196" i="1" l="1"/>
  <c r="K195" i="1"/>
  <c r="J197" i="1" l="1"/>
  <c r="K196" i="1"/>
  <c r="J198" i="1" l="1"/>
  <c r="K197" i="1"/>
  <c r="J199" i="1" l="1"/>
  <c r="K198" i="1"/>
  <c r="J200" i="1" l="1"/>
  <c r="K200" i="1" s="1"/>
  <c r="K19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<sst xmlns="http://schemas.openxmlformats.org/spreadsheetml/2006/main" count="1484" uniqueCount="94">
  <si>
    <t>récupération du volume total</t>
  </si>
  <si>
    <t>Numéro bac</t>
  </si>
  <si>
    <t>Numéro ligne</t>
  </si>
  <si>
    <t>Type</t>
  </si>
  <si>
    <t>de</t>
  </si>
  <si>
    <t>a</t>
  </si>
  <si>
    <t>source</t>
  </si>
  <si>
    <t>pipe</t>
  </si>
  <si>
    <t>Destination</t>
  </si>
  <si>
    <t>Volume total</t>
  </si>
  <si>
    <t>Code couleur</t>
  </si>
  <si>
    <t>B</t>
  </si>
  <si>
    <t>Heure début</t>
  </si>
  <si>
    <t>Heure fin</t>
  </si>
  <si>
    <t>Intitulé de l'opération</t>
  </si>
  <si>
    <t>Mouvements par bac et par cargaison</t>
  </si>
  <si>
    <t>Client :</t>
  </si>
  <si>
    <t/>
  </si>
  <si>
    <t>Bac 2</t>
  </si>
  <si>
    <t>Qualité</t>
  </si>
  <si>
    <t>Cargaison</t>
  </si>
  <si>
    <t>Date de la
cargaison</t>
  </si>
  <si>
    <t>Densité à 15°C
dans le vide</t>
  </si>
  <si>
    <t>Tempé-
rature
(°C)</t>
  </si>
  <si>
    <t>Stock
GROSS
(m3)</t>
  </si>
  <si>
    <t>Intitulé de
l'opération</t>
  </si>
  <si>
    <t>Commentaire</t>
  </si>
  <si>
    <t>Régime</t>
  </si>
  <si>
    <t>Heure
de
début</t>
  </si>
  <si>
    <t>Heure
de
fin</t>
  </si>
  <si>
    <t>Volume de
l'opération
(m3)</t>
  </si>
  <si>
    <t>Mouvement GROSS
(m3)</t>
  </si>
  <si>
    <t>STOCK INITIAL</t>
  </si>
  <si>
    <t>STOCK FINAL</t>
  </si>
  <si>
    <t>Bac 75</t>
  </si>
  <si>
    <t>Ex. U.E.</t>
  </si>
  <si>
    <t>Bac 76</t>
  </si>
  <si>
    <t>Bac 79</t>
  </si>
  <si>
    <t>Bac 80</t>
  </si>
  <si>
    <t>Bac 82</t>
  </si>
  <si>
    <t>Bac 83</t>
  </si>
  <si>
    <t>Bac 87</t>
  </si>
  <si>
    <t>EXP 34"</t>
  </si>
  <si>
    <t>R075</t>
  </si>
  <si>
    <t>R082</t>
  </si>
  <si>
    <t>R079</t>
  </si>
  <si>
    <t>R083</t>
  </si>
  <si>
    <t>OURAL</t>
  </si>
  <si>
    <t>R087</t>
  </si>
  <si>
    <t>code couleur volume</t>
  </si>
  <si>
    <t>Volume par bac</t>
  </si>
  <si>
    <t>R076</t>
  </si>
  <si>
    <t>R077</t>
  </si>
  <si>
    <t>R078</t>
  </si>
  <si>
    <t>R080</t>
  </si>
  <si>
    <t>R081</t>
  </si>
  <si>
    <t>R084</t>
  </si>
  <si>
    <t>R085</t>
  </si>
  <si>
    <t>R086</t>
  </si>
  <si>
    <t>R088</t>
  </si>
  <si>
    <t>R089</t>
  </si>
  <si>
    <t>Bac dans CTC</t>
  </si>
  <si>
    <t>Volume bac CIM</t>
  </si>
  <si>
    <t>MONTE ULIA</t>
  </si>
  <si>
    <t>SEACALM</t>
  </si>
  <si>
    <t>(soldée)</t>
  </si>
  <si>
    <t>SIRI KNUTSEN</t>
  </si>
  <si>
    <t>SOLERO</t>
  </si>
  <si>
    <t>ECO WEST COAST</t>
  </si>
  <si>
    <t>TOTAL_RN</t>
  </si>
  <si>
    <t>19-janv.</t>
  </si>
  <si>
    <t>CULZEAN</t>
  </si>
  <si>
    <t>TRANSFERT 75 VERS 80</t>
  </si>
  <si>
    <t>CPC BLEND</t>
  </si>
  <si>
    <t>ANNELEEN KNUTSEN</t>
  </si>
  <si>
    <t>PARENTIS</t>
  </si>
  <si>
    <t>GRETA K</t>
  </si>
  <si>
    <t>TRANSFERT 75 VERS 83</t>
  </si>
  <si>
    <t>FORTIES</t>
  </si>
  <si>
    <t>NS CONCORD</t>
  </si>
  <si>
    <t>STAVANGER TS</t>
  </si>
  <si>
    <t>NIGER QUAIBOE</t>
  </si>
  <si>
    <t>ALASKA</t>
  </si>
  <si>
    <t>DN ALASKA EN COURS</t>
  </si>
  <si>
    <t>ADDITIF BRUT</t>
  </si>
  <si>
    <t>10073526</t>
  </si>
  <si>
    <t>ENTREE ADDITIF ALASKA</t>
  </si>
  <si>
    <t>MELANGE BRUTS IDF (CAMIONS)</t>
  </si>
  <si>
    <t>MELIDF 19.01.2022 16</t>
  </si>
  <si>
    <t>Déchargement-camion brut du 19.01.2022</t>
  </si>
  <si>
    <t>TR</t>
  </si>
  <si>
    <t>F345</t>
  </si>
  <si>
    <t>RE</t>
  </si>
  <si>
    <t>CIM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</si>
</sst>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0.0000;\-#0.0000;#"/>
    <numFmt numFmtId="165" formatCode="#0.00;\-#0.00;#"/>
    <numFmt numFmtId="166" formatCode="[$-F400]h:mm:ss\ AM/PM"/>
    <numFmt numFmtId="167" formatCode="\'hh:mm"/>
  </numFmts>
  <fonts count="14" x14ac:knownFonts="1">
    <font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name val="Calibri"/>
      <family val="2"/>
    </font>
    <font>
      <sz val="16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6"/>
      <color rgb="FF000000"/>
      <name val="Calibri"/>
      <family val="2"/>
    </font>
    <font>
      <sz val="11"/>
      <color indexed="8"/>
      <name val="Calibri"/>
      <family val="2"/>
      <scheme val="minor"/>
    </font>
    <font>
      <sz val="8"/>
      <name val="Tahoma"/>
      <family val="2"/>
    </font>
    <font>
      <b/>
      <sz val="14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D6DCE4"/>
        <bgColor rgb="FFD6DCE4"/>
      </patternFill>
    </fill>
    <fill>
      <patternFill patternType="solid">
        <fgColor rgb="FFA6A6A6"/>
        <bgColor rgb="FFA6A6A6"/>
      </patternFill>
    </fill>
    <fill>
      <patternFill patternType="solid">
        <fgColor rgb="FFFFFF00"/>
        <bgColor rgb="FFFFFF00"/>
      </patternFill>
    </fill>
    <fill>
      <patternFill patternType="solid">
        <fgColor rgb="FF000000"/>
        <bgColor rgb="FF000000"/>
      </patternFill>
    </fill>
    <fill>
      <patternFill patternType="solid">
        <fgColor rgb="FFFF0000"/>
        <bgColor rgb="FFFF0000"/>
      </patternFill>
    </fill>
    <fill>
      <patternFill patternType="solid">
        <fgColor rgb="FF00B050"/>
        <bgColor rgb="FF00B050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75">
    <xf numFmtId="0" fontId="0" fillId="0" borderId="0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</cellStyleXfs>
  <cellXfs count="120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1" fontId="2" fillId="0" borderId="0" xfId="0" applyNumberFormat="1" applyFont="1" applyAlignment="1">
      <alignment horizontal="center"/>
    </xf>
    <xf numFmtId="1" fontId="0" fillId="0" borderId="0" xfId="0" applyNumberFormat="1" applyFont="1" applyAlignment="1">
      <alignment horizontal="center"/>
    </xf>
    <xf numFmtId="0" fontId="0" fillId="0" borderId="1" xfId="0" applyBorder="1"/>
    <xf numFmtId="1" fontId="5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6" fontId="5" fillId="0" borderId="1" xfId="0" applyNumberFormat="1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0" xfId="0" applyFont="1"/>
    <xf numFmtId="0" fontId="6" fillId="0" borderId="1" xfId="0" applyNumberFormat="1" applyFont="1" applyBorder="1" applyAlignment="1">
      <alignment horizontal="center" vertical="center"/>
    </xf>
    <xf numFmtId="0" fontId="0" fillId="0" borderId="1" xfId="0" applyNumberFormat="1" applyBorder="1"/>
    <xf numFmtId="0" fontId="5" fillId="0" borderId="1" xfId="0" applyNumberFormat="1" applyFont="1" applyBorder="1" applyAlignment="1">
      <alignment horizontal="center" vertical="center"/>
    </xf>
    <xf numFmtId="0" fontId="0" fillId="0" borderId="0" xfId="0" applyNumberFormat="1"/>
    <xf numFmtId="167" fontId="6" fillId="0" borderId="1" xfId="0" applyNumberFormat="1" applyFont="1" applyBorder="1" applyAlignment="1">
      <alignment horizontal="center" vertical="center"/>
    </xf>
    <xf numFmtId="167" fontId="2" fillId="0" borderId="1" xfId="0" applyNumberFormat="1" applyFont="1" applyBorder="1" applyAlignment="1">
      <alignment horizontal="center" vertical="center"/>
    </xf>
    <xf numFmtId="167" fontId="6" fillId="0" borderId="1" xfId="0" quotePrefix="1" applyNumberFormat="1" applyFont="1" applyBorder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0" fillId="0" borderId="0" xfId="0" applyNumberFormat="1"/>
    <xf numFmtId="0" fontId="11" fillId="0" borderId="0" xfId="0" applyFont="1" applyAlignment="1">
      <alignment horizontal="right" vertical="center"/>
    </xf>
    <xf numFmtId="14" fontId="12" fillId="0" borderId="0" xfId="0" applyNumberFormat="1" applyFont="1" applyAlignment="1">
      <alignment horizontal="right" vertical="center"/>
    </xf>
    <xf numFmtId="0" fontId="3" fillId="2" borderId="5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top" wrapText="1"/>
    </xf>
    <xf numFmtId="0" fontId="12" fillId="2" borderId="11" xfId="0" applyFont="1" applyFill="1" applyBorder="1" applyAlignment="1">
      <alignment horizontal="center" vertical="top" wrapText="1"/>
    </xf>
    <xf numFmtId="0" fontId="12" fillId="3" borderId="2" xfId="0" applyFont="1" applyFill="1" applyBorder="1" applyAlignment="1">
      <alignment vertical="center"/>
    </xf>
    <xf numFmtId="164" fontId="11" fillId="4" borderId="14" xfId="0" applyNumberFormat="1" applyFont="1" applyFill="1" applyBorder="1" applyAlignment="1">
      <alignment horizontal="right" vertical="center"/>
    </xf>
    <xf numFmtId="165" fontId="11" fillId="4" borderId="14" xfId="0" applyNumberFormat="1" applyFont="1" applyFill="1" applyBorder="1" applyAlignment="1">
      <alignment horizontal="right" vertical="center"/>
    </xf>
    <xf numFmtId="3" fontId="11" fillId="4" borderId="15" xfId="0" applyNumberFormat="1" applyFont="1" applyFill="1" applyBorder="1" applyAlignment="1">
      <alignment horizontal="right" vertical="center"/>
    </xf>
    <xf numFmtId="0" fontId="12" fillId="3" borderId="1" xfId="0" applyFont="1" applyFill="1" applyBorder="1" applyAlignment="1">
      <alignment vertical="center"/>
    </xf>
    <xf numFmtId="0" fontId="12" fillId="3" borderId="16" xfId="0" applyFont="1" applyFill="1" applyBorder="1" applyAlignment="1">
      <alignment vertical="center"/>
    </xf>
    <xf numFmtId="164" fontId="11" fillId="4" borderId="6" xfId="0" applyNumberFormat="1" applyFont="1" applyFill="1" applyBorder="1" applyAlignment="1">
      <alignment horizontal="right" vertical="center"/>
    </xf>
    <xf numFmtId="165" fontId="11" fillId="4" borderId="8" xfId="0" applyNumberFormat="1" applyFont="1" applyFill="1" applyBorder="1" applyAlignment="1">
      <alignment horizontal="right" vertical="center"/>
    </xf>
    <xf numFmtId="3" fontId="11" fillId="4" borderId="10" xfId="0" applyNumberFormat="1" applyFont="1" applyFill="1" applyBorder="1" applyAlignment="1">
      <alignment horizontal="right" vertical="center"/>
    </xf>
    <xf numFmtId="0" fontId="12" fillId="5" borderId="17" xfId="0" applyFont="1" applyFill="1" applyBorder="1" applyAlignment="1">
      <alignment vertical="center"/>
    </xf>
    <xf numFmtId="0" fontId="12" fillId="5" borderId="18" xfId="0" applyFont="1" applyFill="1" applyBorder="1" applyAlignment="1">
      <alignment vertical="center"/>
    </xf>
    <xf numFmtId="0" fontId="12" fillId="5" borderId="19" xfId="0" applyFont="1" applyFill="1" applyBorder="1" applyAlignment="1">
      <alignment vertical="center"/>
    </xf>
    <xf numFmtId="0" fontId="12" fillId="0" borderId="3" xfId="0" applyFont="1" applyBorder="1"/>
    <xf numFmtId="0" fontId="12" fillId="0" borderId="2" xfId="0" applyFont="1" applyBorder="1"/>
    <xf numFmtId="0" fontId="12" fillId="0" borderId="20" xfId="0" applyFont="1" applyBorder="1"/>
    <xf numFmtId="0" fontId="12" fillId="0" borderId="12" xfId="0" applyFont="1" applyBorder="1"/>
    <xf numFmtId="49" fontId="12" fillId="0" borderId="7" xfId="0" applyNumberFormat="1" applyFont="1" applyBorder="1" applyAlignment="1">
      <alignment vertical="center"/>
    </xf>
    <xf numFmtId="49" fontId="12" fillId="0" borderId="9" xfId="0" applyNumberFormat="1" applyFont="1" applyBorder="1" applyAlignment="1">
      <alignment vertical="center"/>
    </xf>
    <xf numFmtId="14" fontId="12" fillId="0" borderId="9" xfId="0" applyNumberFormat="1" applyFont="1" applyBorder="1" applyAlignment="1">
      <alignment horizontal="center" vertical="center"/>
    </xf>
    <xf numFmtId="164" fontId="12" fillId="0" borderId="9" xfId="0" applyNumberFormat="1" applyFont="1" applyBorder="1" applyAlignment="1">
      <alignment horizontal="right" vertical="center"/>
    </xf>
    <xf numFmtId="165" fontId="12" fillId="0" borderId="9" xfId="0" applyNumberFormat="1" applyFont="1" applyBorder="1" applyAlignment="1">
      <alignment horizontal="right" vertical="center"/>
    </xf>
    <xf numFmtId="3" fontId="12" fillId="0" borderId="11" xfId="0" applyNumberFormat="1" applyFont="1" applyBorder="1" applyAlignment="1">
      <alignment horizontal="right" vertical="center"/>
    </xf>
    <xf numFmtId="0" fontId="12" fillId="0" borderId="9" xfId="0" applyFont="1" applyBorder="1" applyAlignment="1">
      <alignment vertical="center" wrapText="1"/>
    </xf>
    <xf numFmtId="0" fontId="12" fillId="0" borderId="9" xfId="0" applyFont="1" applyBorder="1" applyAlignment="1">
      <alignment vertical="center"/>
    </xf>
    <xf numFmtId="20" fontId="12" fillId="0" borderId="9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vertical="center"/>
    </xf>
    <xf numFmtId="3" fontId="12" fillId="0" borderId="5" xfId="0" applyNumberFormat="1" applyFont="1" applyBorder="1" applyAlignment="1">
      <alignment horizontal="right" vertical="center"/>
    </xf>
    <xf numFmtId="0" fontId="12" fillId="0" borderId="17" xfId="0" applyFont="1" applyBorder="1"/>
    <xf numFmtId="0" fontId="12" fillId="0" borderId="18" xfId="0" applyFont="1" applyBorder="1"/>
    <xf numFmtId="0" fontId="12" fillId="0" borderId="19" xfId="0" applyFont="1" applyBorder="1"/>
    <xf numFmtId="3" fontId="12" fillId="7" borderId="5" xfId="0" applyNumberFormat="1" applyFont="1" applyFill="1" applyBorder="1" applyAlignment="1">
      <alignment horizontal="right" vertical="center"/>
    </xf>
    <xf numFmtId="3" fontId="12" fillId="6" borderId="5" xfId="0" applyNumberFormat="1" applyFont="1" applyFill="1" applyBorder="1" applyAlignment="1">
      <alignment horizontal="right" vertical="center"/>
    </xf>
    <xf numFmtId="49" fontId="12" fillId="0" borderId="21" xfId="0" applyNumberFormat="1" applyFont="1" applyBorder="1" applyAlignment="1">
      <alignment vertical="center"/>
    </xf>
    <xf numFmtId="49" fontId="12" fillId="0" borderId="22" xfId="0" applyNumberFormat="1" applyFont="1" applyBorder="1" applyAlignment="1">
      <alignment vertical="center"/>
    </xf>
    <xf numFmtId="14" fontId="12" fillId="0" borderId="22" xfId="0" applyNumberFormat="1" applyFont="1" applyBorder="1" applyAlignment="1">
      <alignment horizontal="center" vertical="center"/>
    </xf>
    <xf numFmtId="164" fontId="12" fillId="0" borderId="22" xfId="0" applyNumberFormat="1" applyFont="1" applyBorder="1" applyAlignment="1">
      <alignment horizontal="right" vertical="center"/>
    </xf>
    <xf numFmtId="165" fontId="12" fillId="0" borderId="22" xfId="0" applyNumberFormat="1" applyFont="1" applyBorder="1" applyAlignment="1">
      <alignment horizontal="right" vertical="center"/>
    </xf>
    <xf numFmtId="3" fontId="12" fillId="0" borderId="23" xfId="0" applyNumberFormat="1" applyFont="1" applyBorder="1" applyAlignment="1">
      <alignment horizontal="right" vertical="center"/>
    </xf>
    <xf numFmtId="0" fontId="12" fillId="0" borderId="22" xfId="0" applyFont="1" applyBorder="1" applyAlignment="1">
      <alignment vertical="center" wrapText="1"/>
    </xf>
    <xf numFmtId="0" fontId="12" fillId="0" borderId="22" xfId="0" applyFont="1" applyBorder="1" applyAlignment="1">
      <alignment vertical="center"/>
    </xf>
    <xf numFmtId="20" fontId="12" fillId="0" borderId="22" xfId="0" applyNumberFormat="1" applyFont="1" applyBorder="1" applyAlignment="1">
      <alignment horizontal="center" vertical="center"/>
    </xf>
    <xf numFmtId="3" fontId="12" fillId="0" borderId="24" xfId="0" applyNumberFormat="1" applyFont="1" applyBorder="1" applyAlignment="1">
      <alignment horizontal="right" vertical="center"/>
    </xf>
    <xf numFmtId="49" fontId="12" fillId="0" borderId="25" xfId="0" applyNumberFormat="1" applyFont="1" applyBorder="1" applyAlignment="1">
      <alignment vertical="center"/>
    </xf>
    <xf numFmtId="49" fontId="12" fillId="0" borderId="26" xfId="0" applyNumberFormat="1" applyFont="1" applyBorder="1" applyAlignment="1">
      <alignment vertical="center"/>
    </xf>
    <xf numFmtId="14" fontId="12" fillId="0" borderId="26" xfId="0" applyNumberFormat="1" applyFont="1" applyBorder="1" applyAlignment="1">
      <alignment horizontal="center" vertical="center"/>
    </xf>
    <xf numFmtId="164" fontId="12" fillId="0" borderId="26" xfId="0" applyNumberFormat="1" applyFont="1" applyBorder="1" applyAlignment="1">
      <alignment horizontal="right" vertical="center"/>
    </xf>
    <xf numFmtId="165" fontId="12" fillId="0" borderId="26" xfId="0" applyNumberFormat="1" applyFont="1" applyBorder="1" applyAlignment="1">
      <alignment horizontal="right" vertical="center"/>
    </xf>
    <xf numFmtId="3" fontId="12" fillId="0" borderId="27" xfId="0" applyNumberFormat="1" applyFont="1" applyBorder="1" applyAlignment="1">
      <alignment horizontal="right" vertical="center"/>
    </xf>
    <xf numFmtId="0" fontId="12" fillId="0" borderId="26" xfId="0" applyFont="1" applyBorder="1" applyAlignment="1">
      <alignment vertical="center" wrapText="1"/>
    </xf>
    <xf numFmtId="0" fontId="12" fillId="0" borderId="26" xfId="0" applyFont="1" applyBorder="1" applyAlignment="1">
      <alignment vertical="center"/>
    </xf>
    <xf numFmtId="20" fontId="12" fillId="0" borderId="26" xfId="0" applyNumberFormat="1" applyFont="1" applyBorder="1" applyAlignment="1">
      <alignment horizontal="center" vertical="center"/>
    </xf>
    <xf numFmtId="3" fontId="12" fillId="0" borderId="28" xfId="0" applyNumberFormat="1" applyFont="1" applyBorder="1" applyAlignment="1">
      <alignment horizontal="right" vertical="center"/>
    </xf>
    <xf numFmtId="49" fontId="12" fillId="0" borderId="29" xfId="0" applyNumberFormat="1" applyFont="1" applyBorder="1" applyAlignment="1">
      <alignment vertical="center"/>
    </xf>
    <xf numFmtId="49" fontId="12" fillId="0" borderId="30" xfId="0" applyNumberFormat="1" applyFont="1" applyBorder="1" applyAlignment="1">
      <alignment vertical="center"/>
    </xf>
    <xf numFmtId="14" fontId="12" fillId="0" borderId="30" xfId="0" applyNumberFormat="1" applyFont="1" applyBorder="1" applyAlignment="1">
      <alignment horizontal="center" vertical="center"/>
    </xf>
    <xf numFmtId="164" fontId="12" fillId="0" borderId="30" xfId="0" applyNumberFormat="1" applyFont="1" applyBorder="1" applyAlignment="1">
      <alignment horizontal="right" vertical="center"/>
    </xf>
    <xf numFmtId="165" fontId="12" fillId="0" borderId="30" xfId="0" applyNumberFormat="1" applyFont="1" applyBorder="1" applyAlignment="1">
      <alignment horizontal="right" vertical="center"/>
    </xf>
    <xf numFmtId="3" fontId="12" fillId="0" borderId="31" xfId="0" applyNumberFormat="1" applyFont="1" applyBorder="1" applyAlignment="1">
      <alignment horizontal="right" vertical="center"/>
    </xf>
    <xf numFmtId="0" fontId="12" fillId="0" borderId="30" xfId="0" applyFont="1" applyBorder="1" applyAlignment="1">
      <alignment vertical="center" wrapText="1"/>
    </xf>
    <xf numFmtId="0" fontId="12" fillId="0" borderId="30" xfId="0" applyFont="1" applyBorder="1" applyAlignment="1">
      <alignment vertical="center"/>
    </xf>
    <xf numFmtId="20" fontId="12" fillId="0" borderId="30" xfId="0" applyNumberFormat="1" applyFont="1" applyBorder="1" applyAlignment="1">
      <alignment horizontal="center" vertical="center"/>
    </xf>
    <xf numFmtId="3" fontId="12" fillId="0" borderId="32" xfId="0" applyNumberFormat="1" applyFont="1" applyBorder="1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1" fontId="6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center"/>
    </xf>
    <xf numFmtId="0" fontId="6" fillId="0" borderId="21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0" fillId="8" borderId="29" xfId="0" applyFill="1" applyBorder="1" applyAlignment="1">
      <alignment horizontal="center"/>
    </xf>
    <xf numFmtId="0" fontId="0" fillId="8" borderId="27" xfId="0" applyFill="1" applyBorder="1" applyAlignment="1">
      <alignment horizontal="center"/>
    </xf>
    <xf numFmtId="0" fontId="0" fillId="8" borderId="31" xfId="0" applyFill="1" applyBorder="1" applyAlignment="1">
      <alignment horizontal="center"/>
    </xf>
    <xf numFmtId="0" fontId="12" fillId="0" borderId="1" xfId="0" applyFont="1" applyBorder="1"/>
    <xf numFmtId="0" fontId="12" fillId="0" borderId="16" xfId="0" applyFont="1" applyBorder="1"/>
    <xf numFmtId="0" fontId="12" fillId="2" borderId="7" xfId="0" applyFont="1" applyFill="1" applyBorder="1" applyAlignment="1">
      <alignment horizontal="center" vertical="top" wrapText="1"/>
    </xf>
    <xf numFmtId="0" fontId="12" fillId="0" borderId="12" xfId="0" applyFont="1" applyBorder="1" applyAlignment="1">
      <alignment horizontal="center" vertical="center"/>
    </xf>
    <xf numFmtId="0" fontId="11" fillId="4" borderId="13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49" fontId="12" fillId="0" borderId="7" xfId="0" applyNumberFormat="1" applyFont="1" applyBorder="1" applyAlignment="1">
      <alignment vertical="center" wrapText="1"/>
    </xf>
    <xf numFmtId="3" fontId="12" fillId="0" borderId="9" xfId="0" applyNumberFormat="1" applyFont="1" applyBorder="1" applyAlignment="1">
      <alignment horizontal="right" vertical="center"/>
    </xf>
    <xf numFmtId="0" fontId="10" fillId="0" borderId="0" xfId="0" applyFont="1" applyAlignment="1">
      <alignment horizontal="center" vertical="center"/>
    </xf>
    <xf numFmtId="49" fontId="12" fillId="0" borderId="0" xfId="0" applyNumberFormat="1" applyFont="1" applyAlignment="1">
      <alignment vertical="center"/>
    </xf>
  </cellXfs>
  <cellStyles count="75">
    <cellStyle name="Normal" xfId="0" builtinId="0"/>
    <cellStyle name="Normal 10" xfId="9" xr:uid="{7A359D44-B3BF-44AC-B4F0-9D5CEBB5AC96}"/>
    <cellStyle name="Normal 11" xfId="10" xr:uid="{9CE05EEB-7993-417F-81CE-668E812CB0A6}"/>
    <cellStyle name="Normal 12" xfId="11" xr:uid="{054B3E0C-FCF7-4E60-9E0B-271C804C3146}"/>
    <cellStyle name="Normal 13" xfId="12" xr:uid="{8BC68E88-39CA-4E83-95B9-AE3FF224F057}"/>
    <cellStyle name="Normal 14" xfId="13" xr:uid="{6CE05CBF-1162-4939-A893-EC20D670B5F1}"/>
    <cellStyle name="Normal 15" xfId="14" xr:uid="{6DD6AAC7-5491-43EC-AF4D-7C0B7855860F}"/>
    <cellStyle name="Normal 16" xfId="15" xr:uid="{E4C0F610-C8B7-43A5-A1DE-5BCF9A22C2A8}"/>
    <cellStyle name="Normal 17" xfId="16" xr:uid="{46D1350A-54A8-48EE-97AE-E6D332A0FE8C}"/>
    <cellStyle name="Normal 18" xfId="17" xr:uid="{211D811B-58E4-4A88-8B14-E97817A6C10B}"/>
    <cellStyle name="Normal 19" xfId="18" xr:uid="{41503C67-4834-4A8A-A36D-FE5BEE9B69E5}"/>
    <cellStyle name="Normal 2" xfId="1" xr:uid="{6EBEFBDE-FA86-44A1-A81C-F791995378E6}"/>
    <cellStyle name="Normal 20" xfId="19" xr:uid="{C207AA77-D661-4A12-8812-A89BD6849BC3}"/>
    <cellStyle name="Normal 21" xfId="20" xr:uid="{C4970119-9097-4405-8139-82922A0A785F}"/>
    <cellStyle name="Normal 22" xfId="21" xr:uid="{89D522AD-8DE2-470D-9C98-152EAF4C0150}"/>
    <cellStyle name="Normal 23" xfId="22" xr:uid="{48080D42-F72F-4292-9EE9-09B87D705982}"/>
    <cellStyle name="Normal 24" xfId="23" xr:uid="{5BB54686-7852-4EAA-B462-F5D28847B467}"/>
    <cellStyle name="Normal 25" xfId="24" xr:uid="{BEEFAD6A-2DD9-4BE7-90FD-A31ED61E756F}"/>
    <cellStyle name="Normal 26" xfId="25" xr:uid="{8876D6C8-EB13-454D-BB66-F1C869E07EB8}"/>
    <cellStyle name="Normal 27" xfId="26" xr:uid="{0295B447-1D1D-41FD-8AF7-0CE0C0926E7D}"/>
    <cellStyle name="Normal 28" xfId="27" xr:uid="{2F21864A-8488-4DAE-B69E-FD2C34639FE5}"/>
    <cellStyle name="Normal 29" xfId="28" xr:uid="{F9B0A0E6-699A-440F-8ED1-BEC076A50BDA}"/>
    <cellStyle name="Normal 3" xfId="2" xr:uid="{16596225-C84C-41D6-BEFA-6021ED902236}"/>
    <cellStyle name="Normal 30" xfId="29" xr:uid="{A52876F5-7FF7-4642-ACEC-3566FEF3D77B}"/>
    <cellStyle name="Normal 31" xfId="30" xr:uid="{B2EB3BAB-AC34-41FE-B629-A80DE36DDCEE}"/>
    <cellStyle name="Normal 32" xfId="31" xr:uid="{4AD4618D-5628-4BA6-B4AC-647F7F1C1CCA}"/>
    <cellStyle name="Normal 33" xfId="32" xr:uid="{BA828293-488B-45D1-AB6A-B36FDADB8D5D}"/>
    <cellStyle name="Normal 34" xfId="33" xr:uid="{770ABE03-1CDF-4ADB-BA41-03A09FA44169}"/>
    <cellStyle name="Normal 35" xfId="34" xr:uid="{82597F8D-B292-4258-9583-8E8D1E05AFDC}"/>
    <cellStyle name="Normal 36" xfId="35" xr:uid="{9A4D15D0-5999-4178-A5DB-C8706CF4475F}"/>
    <cellStyle name="Normal 37" xfId="36" xr:uid="{F0BA4A5F-C756-47B1-9ED8-4BF2978842A2}"/>
    <cellStyle name="Normal 38" xfId="37" xr:uid="{F1DCE892-83FC-4A2E-93DF-9602F2A7BB19}"/>
    <cellStyle name="Normal 39" xfId="38" xr:uid="{2CCA7377-FE40-4119-896D-CA62EBC77F4D}"/>
    <cellStyle name="Normal 4" xfId="3" xr:uid="{9F76748C-1ABF-465B-840F-9AA4561791C9}"/>
    <cellStyle name="Normal 40" xfId="39" xr:uid="{FB3236CA-C4DF-4F77-ADAD-4A1E430F331A}"/>
    <cellStyle name="Normal 41" xfId="40" xr:uid="{461EC8A7-5D4D-4B6D-8AE3-D7E1E25C0B1B}"/>
    <cellStyle name="Normal 42" xfId="41" xr:uid="{855268ED-A4D8-4942-97F3-817FDA25A1AB}"/>
    <cellStyle name="Normal 43" xfId="42" xr:uid="{D549F162-086B-4F49-8BBC-0F70B2A951F3}"/>
    <cellStyle name="Normal 44" xfId="43" xr:uid="{43B50D9D-448C-4EEC-BAAA-2C4839304D5C}"/>
    <cellStyle name="Normal 45" xfId="44" xr:uid="{78076D70-45D8-4BA8-B4E8-2A6B9E264FF9}"/>
    <cellStyle name="Normal 46" xfId="45" xr:uid="{8B9F627D-EF55-401C-AD3A-24B38EBECD90}"/>
    <cellStyle name="Normal 47" xfId="46" xr:uid="{938FE84D-3169-4975-A98D-2CCFA602838D}"/>
    <cellStyle name="Normal 48" xfId="47" xr:uid="{59AE2625-1C8A-4D2B-BC1F-5F4F1D5036FE}"/>
    <cellStyle name="Normal 49" xfId="48" xr:uid="{D13561A9-A648-462B-8B1E-82F118D1A6CD}"/>
    <cellStyle name="Normal 5" xfId="4" xr:uid="{F887954E-D3B3-487F-A0D2-B11FD9D5D2E1}"/>
    <cellStyle name="Normal 50" xfId="49" xr:uid="{D5DB5250-11D8-4328-ADE6-CE20F15CD712}"/>
    <cellStyle name="Normal 51" xfId="50" xr:uid="{23465EBD-1C65-4067-82E5-B3D19F7FD466}"/>
    <cellStyle name="Normal 52" xfId="51" xr:uid="{0BC7CB34-2010-4D04-B935-46021CD7928D}"/>
    <cellStyle name="Normal 53" xfId="52" xr:uid="{D47752F2-2AC0-4910-B145-855C60A33640}"/>
    <cellStyle name="Normal 54" xfId="53" xr:uid="{573E8C97-2DFE-4791-9239-C04E18716134}"/>
    <cellStyle name="Normal 55" xfId="54" xr:uid="{FF55AAF4-C9A1-464B-AEFE-EB25A66C8550}"/>
    <cellStyle name="Normal 56" xfId="55" xr:uid="{4CBAB049-B271-4BD4-BF70-2FC08CCBA7C8}"/>
    <cellStyle name="Normal 57" xfId="56" xr:uid="{DED5D538-E61F-4B7B-9897-CF1353CDAB24}"/>
    <cellStyle name="Normal 58" xfId="57" xr:uid="{C1706A00-2576-401E-826F-A5AA318465B8}"/>
    <cellStyle name="Normal 59" xfId="58" xr:uid="{C0A209F2-D4B9-46A4-948A-E2FCE9E95E5F}"/>
    <cellStyle name="Normal 6" xfId="5" xr:uid="{6DA16E1F-D142-4953-AF93-5D3ABDF0A21E}"/>
    <cellStyle name="Normal 60" xfId="59" xr:uid="{4010D94F-B21C-4A0A-BC24-BC4B2490A7B6}"/>
    <cellStyle name="Normal 61" xfId="60" xr:uid="{33422866-57FC-4E06-B4B0-B1526B7A00EB}"/>
    <cellStyle name="Normal 62" xfId="61" xr:uid="{A4D6B54B-74F5-4D42-B019-4400635D5669}"/>
    <cellStyle name="Normal 63" xfId="62" xr:uid="{73916D30-0482-4FED-8AE0-2B025CBE640A}"/>
    <cellStyle name="Normal 64" xfId="63" xr:uid="{EA96A025-BDE3-4BE6-BDE7-6C89E72CDBF0}"/>
    <cellStyle name="Normal 65" xfId="64" xr:uid="{DF707DAA-63AE-4F4D-926C-CB3411FE3A58}"/>
    <cellStyle name="Normal 66" xfId="65" xr:uid="{6D43AF97-A03F-42DD-8322-5A7BB3E5089C}"/>
    <cellStyle name="Normal 67" xfId="66" xr:uid="{8D5F6A37-7DC3-4880-A007-E91AF96DD83E}"/>
    <cellStyle name="Normal 68" xfId="67" xr:uid="{1E0BFEF2-56C2-445D-9B79-6F9FFFFAD632}"/>
    <cellStyle name="Normal 69" xfId="68" xr:uid="{352317D9-FA04-4C17-8FB9-A4A4732FC853}"/>
    <cellStyle name="Normal 7" xfId="6" xr:uid="{CF831E0C-1673-482B-A78C-94148F932F09}"/>
    <cellStyle name="Normal 70" xfId="69" xr:uid="{2C392E30-9152-4110-8E56-F0A1E591EB7B}"/>
    <cellStyle name="Normal 71" xfId="70" xr:uid="{04C00095-B515-470E-B714-5A57005063E3}"/>
    <cellStyle name="Normal 72" xfId="71" xr:uid="{AAA5F89E-FDAE-4491-8812-4ADDE2441B3F}"/>
    <cellStyle name="Normal 73" xfId="72" xr:uid="{D2AE8139-42CE-445F-8B17-AAE3CDDB57F3}"/>
    <cellStyle name="Normal 74" xfId="73" xr:uid="{699B2EF2-420A-4E84-AAEF-170B89454ECB}"/>
    <cellStyle name="Normal 75" xfId="74" xr:uid="{E0301EB7-174F-40CC-B28B-D79A9F86BD73}"/>
    <cellStyle name="Normal 8" xfId="7" xr:uid="{53C60A14-0223-4372-B39A-58A1255F8775}"/>
    <cellStyle name="Normal 9" xfId="8" xr:uid="{5FA506A0-0B38-4455-ACEA-A48A249BDCF8}"/>
  </cellStyles>
  <dxfs count="3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dialogsheet" Target="dialog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4.xml"/><Relationship Id="rId10" Type="http://schemas.openxmlformats.org/officeDocument/2006/relationships/calcChain" Target="calcChain.xml"/><Relationship Id="rId4" Type="http://schemas.openxmlformats.org/officeDocument/2006/relationships/worksheet" Target="worksheets/sheet3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dialog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dialogsheets/sheet1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xmlns:xr6="http://schemas.microsoft.com/office/spreadsheetml/2016/revision6" mc:Ignorable="x14ac xr xr2 xr3 xr6" xr6:uid="{7B85D5C9-58E4-4C84-B572-84DC85A4FDC2}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pageSetup orientation="portrait" r:id="rId1"/>
  <legacyDrawing r:id="rId2"/>
</dialogsheet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200024</xdr:colOff>
          <xdr:row>1</xdr:row>
          <xdr:rowOff>47625</xdr:rowOff>
        </xdr:from>
        <xdr:to>
          <xdr:col>35</xdr:col>
          <xdr:colOff>321467</xdr:colOff>
          <xdr:row>4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et regrouper les lignes du fichier de stock</a:t>
              </a:r>
            </a:p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(onglet copie fichier cim)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57EC0-511D-4249-823F-1D8D9D9878E1}">
  <sheetPr codeName="Feuil2"/>
  <dimension ref="B1:U84"/>
  <sheetViews>
    <sheetView workbookViewId="0">
      <selection activeCell="E23" sqref="E23"/>
    </sheetView>
  </sheetViews>
  <sheetFormatPr baseColWidth="10" defaultColWidth="9.140625" defaultRowHeight="15" x14ac:dyDescent="0.25"/>
  <cols>
    <col min="1" max="1" width="2.7109375" customWidth="1"/>
    <col min="2" max="2" width="10" customWidth="1"/>
    <col min="3" max="3" width="16" customWidth="1"/>
    <col min="4" max="4" width="31.42578125" customWidth="1"/>
    <col min="5" max="5" width="27.140625" customWidth="1"/>
    <col min="6" max="6" width="11.42578125" customWidth="1"/>
    <col min="7" max="7" width="12.5703125" customWidth="1"/>
    <col min="8" max="8" width="8.5703125" customWidth="1"/>
    <col min="9" max="9" width="12.140625" customWidth="1"/>
    <col min="10" max="10" width="2.140625" customWidth="1"/>
    <col min="11" max="12" width="14.28515625" customWidth="1"/>
    <col min="13" max="15" width="8.5703125" customWidth="1"/>
    <col min="16" max="17" width="12.140625" customWidth="1"/>
    <col min="18" max="18" width="2.140625" customWidth="1"/>
    <col min="19" max="19" width="12.5703125" customWidth="1"/>
    <col min="20" max="20" width="8.5703125" customWidth="1"/>
    <col min="21" max="21" width="11.42578125" customWidth="1"/>
  </cols>
  <sheetData>
    <row r="1" spans="2:21" ht="18.75" x14ac:dyDescent="0.25">
      <c r="B1" s="118" t="s">
        <v>15</v>
      </c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8"/>
      <c r="T1" s="118"/>
      <c r="U1" s="118"/>
    </row>
    <row r="2" spans="2:21" x14ac:dyDescent="0.25">
      <c r="B2" s="29" t="s">
        <v>16</v>
      </c>
      <c r="C2" s="119" t="s">
        <v>69</v>
      </c>
      <c r="D2" s="119"/>
      <c r="U2" s="30">
        <v>44580</v>
      </c>
    </row>
    <row r="3" spans="2:21" ht="15.75" thickBot="1" x14ac:dyDescent="0.3">
      <c r="B3" t="s">
        <v>17</v>
      </c>
    </row>
    <row r="4" spans="2:21" ht="45.75" customHeight="1" thickBot="1" x14ac:dyDescent="0.3">
      <c r="B4" s="31" t="s">
        <v>18</v>
      </c>
      <c r="C4" s="112" t="s">
        <v>19</v>
      </c>
      <c r="D4" s="112"/>
      <c r="E4" s="32" t="s">
        <v>20</v>
      </c>
      <c r="F4" s="32" t="s">
        <v>21</v>
      </c>
      <c r="G4" s="32" t="s">
        <v>22</v>
      </c>
      <c r="H4" s="32" t="s">
        <v>23</v>
      </c>
      <c r="I4" s="33" t="s">
        <v>24</v>
      </c>
      <c r="J4" s="34" t="s">
        <v>17</v>
      </c>
      <c r="K4" s="112" t="s">
        <v>25</v>
      </c>
      <c r="L4" s="32" t="s">
        <v>26</v>
      </c>
      <c r="M4" s="32" t="s">
        <v>27</v>
      </c>
      <c r="N4" s="32" t="s">
        <v>28</v>
      </c>
      <c r="O4" s="32" t="s">
        <v>29</v>
      </c>
      <c r="P4" s="32" t="s">
        <v>30</v>
      </c>
      <c r="Q4" s="33" t="s">
        <v>31</v>
      </c>
      <c r="R4" s="34" t="s">
        <v>17</v>
      </c>
      <c r="S4" s="112" t="s">
        <v>22</v>
      </c>
      <c r="T4" s="32" t="s">
        <v>23</v>
      </c>
      <c r="U4" s="33" t="s">
        <v>24</v>
      </c>
    </row>
    <row r="5" spans="2:21" ht="15.75" thickBot="1" x14ac:dyDescent="0.3">
      <c r="B5" s="113" t="s">
        <v>17</v>
      </c>
      <c r="C5" s="114" t="s">
        <v>32</v>
      </c>
      <c r="D5" s="114"/>
      <c r="E5" s="114"/>
      <c r="F5" s="114"/>
      <c r="G5" s="35">
        <v>0.82420000000000004</v>
      </c>
      <c r="H5" s="36">
        <v>25.8</v>
      </c>
      <c r="I5" s="37">
        <v>0</v>
      </c>
      <c r="J5" s="38" t="s">
        <v>17</v>
      </c>
      <c r="K5" s="38" t="s">
        <v>17</v>
      </c>
      <c r="L5" s="38" t="s">
        <v>17</v>
      </c>
      <c r="M5" s="38" t="s">
        <v>17</v>
      </c>
      <c r="N5" s="38" t="s">
        <v>17</v>
      </c>
      <c r="O5" s="38" t="s">
        <v>17</v>
      </c>
      <c r="P5" s="38" t="s">
        <v>17</v>
      </c>
      <c r="Q5" s="38" t="s">
        <v>17</v>
      </c>
      <c r="R5" s="38" t="s">
        <v>17</v>
      </c>
      <c r="S5" s="38" t="s">
        <v>17</v>
      </c>
      <c r="T5" s="38" t="s">
        <v>17</v>
      </c>
      <c r="U5" s="39" t="s">
        <v>17</v>
      </c>
    </row>
    <row r="6" spans="2:21" x14ac:dyDescent="0.25">
      <c r="B6" s="113"/>
      <c r="C6" s="115" t="s">
        <v>33</v>
      </c>
      <c r="D6" s="115"/>
      <c r="E6" s="115"/>
      <c r="F6" s="115"/>
      <c r="G6" s="38" t="s">
        <v>17</v>
      </c>
      <c r="H6" s="38" t="s">
        <v>17</v>
      </c>
      <c r="I6" s="38" t="s">
        <v>17</v>
      </c>
      <c r="J6" s="38" t="s">
        <v>17</v>
      </c>
      <c r="K6" s="38" t="s">
        <v>17</v>
      </c>
      <c r="L6" s="38" t="s">
        <v>17</v>
      </c>
      <c r="M6" s="38" t="s">
        <v>17</v>
      </c>
      <c r="N6" s="38" t="s">
        <v>17</v>
      </c>
      <c r="O6" s="38" t="s">
        <v>17</v>
      </c>
      <c r="P6" s="38" t="s">
        <v>17</v>
      </c>
      <c r="Q6" s="38" t="s">
        <v>17</v>
      </c>
      <c r="R6" s="38" t="s">
        <v>17</v>
      </c>
      <c r="S6" s="40">
        <v>0.82420000000000004</v>
      </c>
      <c r="T6" s="41">
        <v>25.8</v>
      </c>
      <c r="U6" s="42">
        <v>0</v>
      </c>
    </row>
    <row r="7" spans="2:21" ht="7.5" customHeight="1" thickBot="1" x14ac:dyDescent="0.3">
      <c r="B7" s="43" t="s">
        <v>17</v>
      </c>
      <c r="C7" s="44" t="s">
        <v>17</v>
      </c>
      <c r="D7" s="44" t="s">
        <v>17</v>
      </c>
      <c r="E7" s="44" t="s">
        <v>17</v>
      </c>
      <c r="F7" s="44" t="s">
        <v>17</v>
      </c>
      <c r="G7" s="44" t="s">
        <v>17</v>
      </c>
      <c r="H7" s="44" t="s">
        <v>17</v>
      </c>
      <c r="I7" s="44" t="s">
        <v>17</v>
      </c>
      <c r="J7" s="44" t="s">
        <v>17</v>
      </c>
      <c r="K7" s="44" t="s">
        <v>17</v>
      </c>
      <c r="L7" s="44" t="s">
        <v>17</v>
      </c>
      <c r="M7" s="44" t="s">
        <v>17</v>
      </c>
      <c r="N7" s="44" t="s">
        <v>17</v>
      </c>
      <c r="O7" s="44" t="s">
        <v>17</v>
      </c>
      <c r="P7" s="44" t="s">
        <v>17</v>
      </c>
      <c r="Q7" s="44" t="s">
        <v>17</v>
      </c>
      <c r="R7" s="44" t="s">
        <v>17</v>
      </c>
      <c r="S7" s="44" t="s">
        <v>17</v>
      </c>
      <c r="T7" s="44" t="s">
        <v>17</v>
      </c>
      <c r="U7" s="45" t="s">
        <v>17</v>
      </c>
    </row>
    <row r="8" spans="2:21" ht="45.75" customHeight="1" thickBot="1" x14ac:dyDescent="0.3">
      <c r="B8" s="31" t="s">
        <v>34</v>
      </c>
      <c r="C8" s="112" t="s">
        <v>19</v>
      </c>
      <c r="D8" s="112"/>
      <c r="E8" s="32" t="s">
        <v>20</v>
      </c>
      <c r="F8" s="32" t="s">
        <v>21</v>
      </c>
      <c r="G8" s="32" t="s">
        <v>22</v>
      </c>
      <c r="H8" s="32" t="s">
        <v>23</v>
      </c>
      <c r="I8" s="33" t="s">
        <v>24</v>
      </c>
      <c r="J8" s="34" t="s">
        <v>17</v>
      </c>
      <c r="K8" s="112" t="s">
        <v>25</v>
      </c>
      <c r="L8" s="32" t="s">
        <v>26</v>
      </c>
      <c r="M8" s="32" t="s">
        <v>27</v>
      </c>
      <c r="N8" s="32" t="s">
        <v>28</v>
      </c>
      <c r="O8" s="32" t="s">
        <v>29</v>
      </c>
      <c r="P8" s="32" t="s">
        <v>30</v>
      </c>
      <c r="Q8" s="33" t="s">
        <v>31</v>
      </c>
      <c r="R8" s="34" t="s">
        <v>17</v>
      </c>
      <c r="S8" s="112" t="s">
        <v>22</v>
      </c>
      <c r="T8" s="32" t="s">
        <v>23</v>
      </c>
      <c r="U8" s="33" t="s">
        <v>24</v>
      </c>
    </row>
    <row r="9" spans="2:21" ht="15.75" thickBot="1" x14ac:dyDescent="0.3">
      <c r="B9" s="113" t="s">
        <v>70</v>
      </c>
      <c r="C9" s="114" t="s">
        <v>32</v>
      </c>
      <c r="D9" s="114"/>
      <c r="E9" s="114"/>
      <c r="F9" s="114"/>
      <c r="G9" s="35">
        <v>0.79320000000000002</v>
      </c>
      <c r="H9" s="36">
        <v>20.100000000000001</v>
      </c>
      <c r="I9" s="37">
        <v>49768</v>
      </c>
      <c r="J9" s="38" t="s">
        <v>17</v>
      </c>
      <c r="K9" s="38" t="s">
        <v>17</v>
      </c>
      <c r="L9" s="38" t="s">
        <v>17</v>
      </c>
      <c r="M9" s="38" t="s">
        <v>17</v>
      </c>
      <c r="N9" s="38" t="s">
        <v>17</v>
      </c>
      <c r="O9" s="38" t="s">
        <v>17</v>
      </c>
      <c r="P9" s="38" t="s">
        <v>17</v>
      </c>
      <c r="Q9" s="38" t="s">
        <v>17</v>
      </c>
      <c r="R9" s="38" t="s">
        <v>17</v>
      </c>
      <c r="S9" s="38" t="s">
        <v>17</v>
      </c>
      <c r="T9" s="38" t="s">
        <v>17</v>
      </c>
      <c r="U9" s="39" t="s">
        <v>17</v>
      </c>
    </row>
    <row r="10" spans="2:21" ht="15.75" thickBot="1" x14ac:dyDescent="0.3">
      <c r="B10" s="113"/>
      <c r="C10" s="46" t="s">
        <v>17</v>
      </c>
      <c r="D10" s="47" t="s">
        <v>17</v>
      </c>
      <c r="E10" s="47" t="s">
        <v>17</v>
      </c>
      <c r="F10" s="47" t="s">
        <v>17</v>
      </c>
      <c r="G10" s="47" t="s">
        <v>17</v>
      </c>
      <c r="H10" s="47" t="s">
        <v>17</v>
      </c>
      <c r="I10" s="48" t="s">
        <v>17</v>
      </c>
      <c r="J10" s="38" t="s">
        <v>17</v>
      </c>
      <c r="K10" s="46" t="s">
        <v>17</v>
      </c>
      <c r="L10" s="47" t="s">
        <v>17</v>
      </c>
      <c r="M10" s="47" t="s">
        <v>17</v>
      </c>
      <c r="N10" s="47" t="s">
        <v>17</v>
      </c>
      <c r="O10" s="47" t="s">
        <v>17</v>
      </c>
      <c r="P10" s="47" t="s">
        <v>17</v>
      </c>
      <c r="Q10" s="48" t="s">
        <v>17</v>
      </c>
      <c r="R10" s="38" t="s">
        <v>17</v>
      </c>
      <c r="S10" s="46" t="s">
        <v>17</v>
      </c>
      <c r="T10" s="47" t="s">
        <v>17</v>
      </c>
      <c r="U10" s="48" t="s">
        <v>17</v>
      </c>
    </row>
    <row r="11" spans="2:21" ht="30.75" thickBot="1" x14ac:dyDescent="0.3">
      <c r="B11" s="113"/>
      <c r="C11" s="49" t="s">
        <v>17</v>
      </c>
      <c r="D11" s="50" t="s">
        <v>71</v>
      </c>
      <c r="E11" s="51" t="s">
        <v>66</v>
      </c>
      <c r="F11" s="52">
        <v>44536</v>
      </c>
      <c r="G11" s="53">
        <v>0.78459999999999996</v>
      </c>
      <c r="H11" s="54">
        <v>15</v>
      </c>
      <c r="I11" s="55">
        <v>1570</v>
      </c>
      <c r="J11" s="38" t="s">
        <v>17</v>
      </c>
      <c r="K11" s="116" t="s">
        <v>72</v>
      </c>
      <c r="L11" s="56" t="s">
        <v>17</v>
      </c>
      <c r="M11" s="57" t="s">
        <v>35</v>
      </c>
      <c r="N11" s="58">
        <v>44581.166666666664</v>
      </c>
      <c r="O11" s="58">
        <v>44581.180555555555</v>
      </c>
      <c r="P11" s="117">
        <v>98</v>
      </c>
      <c r="Q11" s="55">
        <v>98</v>
      </c>
      <c r="R11" s="38" t="s">
        <v>17</v>
      </c>
      <c r="S11" s="49" t="s">
        <v>17</v>
      </c>
      <c r="T11" s="59" t="s">
        <v>17</v>
      </c>
      <c r="U11" s="60">
        <f>I11-Q11</f>
        <v>1472</v>
      </c>
    </row>
    <row r="12" spans="2:21" ht="15.75" thickBot="1" x14ac:dyDescent="0.3">
      <c r="B12" s="113"/>
      <c r="C12" s="49" t="s">
        <v>17</v>
      </c>
      <c r="D12" s="110" t="s">
        <v>17</v>
      </c>
      <c r="E12" s="110" t="s">
        <v>17</v>
      </c>
      <c r="F12" s="110" t="s">
        <v>17</v>
      </c>
      <c r="G12" s="110" t="s">
        <v>17</v>
      </c>
      <c r="H12" s="110" t="s">
        <v>17</v>
      </c>
      <c r="I12" s="111" t="s">
        <v>17</v>
      </c>
      <c r="J12" s="38" t="s">
        <v>17</v>
      </c>
      <c r="K12" s="49" t="s">
        <v>17</v>
      </c>
      <c r="L12" s="110" t="s">
        <v>17</v>
      </c>
      <c r="M12" s="110" t="s">
        <v>17</v>
      </c>
      <c r="N12" s="110" t="s">
        <v>17</v>
      </c>
      <c r="O12" s="110" t="s">
        <v>17</v>
      </c>
      <c r="P12" s="110" t="s">
        <v>17</v>
      </c>
      <c r="Q12" s="65">
        <f>SUM(Q11:Q11)</f>
        <v>98</v>
      </c>
      <c r="R12" s="38" t="s">
        <v>17</v>
      </c>
      <c r="S12" s="49" t="s">
        <v>17</v>
      </c>
      <c r="T12" s="110" t="s">
        <v>17</v>
      </c>
      <c r="U12" s="111" t="s">
        <v>17</v>
      </c>
    </row>
    <row r="13" spans="2:21" ht="15.75" thickBot="1" x14ac:dyDescent="0.3">
      <c r="B13" s="113"/>
      <c r="C13" s="49" t="s">
        <v>17</v>
      </c>
      <c r="D13" s="66" t="s">
        <v>73</v>
      </c>
      <c r="E13" s="67" t="s">
        <v>63</v>
      </c>
      <c r="F13" s="68">
        <v>44562</v>
      </c>
      <c r="G13" s="69">
        <v>0.79330000000000001</v>
      </c>
      <c r="H13" s="70">
        <v>15</v>
      </c>
      <c r="I13" s="71">
        <v>2985</v>
      </c>
      <c r="J13" s="38" t="s">
        <v>17</v>
      </c>
      <c r="K13" s="116" t="s">
        <v>42</v>
      </c>
      <c r="L13" s="72" t="s">
        <v>17</v>
      </c>
      <c r="M13" s="73" t="s">
        <v>35</v>
      </c>
      <c r="N13" s="74">
        <v>44581.684027777781</v>
      </c>
      <c r="O13" s="74">
        <v>44581.760416666664</v>
      </c>
      <c r="P13" s="117">
        <v>6025</v>
      </c>
      <c r="Q13" s="71">
        <v>229</v>
      </c>
      <c r="R13" s="38" t="s">
        <v>17</v>
      </c>
      <c r="S13" s="49" t="s">
        <v>17</v>
      </c>
      <c r="T13" s="59" t="s">
        <v>17</v>
      </c>
      <c r="U13" s="75">
        <f>I13-Q13</f>
        <v>2756</v>
      </c>
    </row>
    <row r="14" spans="2:21" ht="15.75" thickBot="1" x14ac:dyDescent="0.3">
      <c r="B14" s="113"/>
      <c r="C14" s="49" t="s">
        <v>17</v>
      </c>
      <c r="D14" s="76" t="s">
        <v>71</v>
      </c>
      <c r="E14" s="77" t="s">
        <v>74</v>
      </c>
      <c r="F14" s="78">
        <v>44572</v>
      </c>
      <c r="G14" s="79">
        <v>0.78380000000000005</v>
      </c>
      <c r="H14" s="80">
        <v>15</v>
      </c>
      <c r="I14" s="81">
        <v>39730</v>
      </c>
      <c r="J14" s="38" t="s">
        <v>17</v>
      </c>
      <c r="K14" s="116"/>
      <c r="L14" s="82" t="s">
        <v>17</v>
      </c>
      <c r="M14" s="83" t="s">
        <v>35</v>
      </c>
      <c r="N14" s="84">
        <v>44581.684027777781</v>
      </c>
      <c r="O14" s="84">
        <v>44581.760416666664</v>
      </c>
      <c r="P14" s="117"/>
      <c r="Q14" s="81">
        <v>3057</v>
      </c>
      <c r="R14" s="38" t="s">
        <v>17</v>
      </c>
      <c r="S14" s="49" t="s">
        <v>17</v>
      </c>
      <c r="T14" s="59" t="s">
        <v>17</v>
      </c>
      <c r="U14" s="85">
        <f>I14-Q14</f>
        <v>36673</v>
      </c>
    </row>
    <row r="15" spans="2:21" ht="15.75" thickBot="1" x14ac:dyDescent="0.3">
      <c r="B15" s="113"/>
      <c r="C15" s="49" t="s">
        <v>17</v>
      </c>
      <c r="D15" s="76" t="s">
        <v>71</v>
      </c>
      <c r="E15" s="77" t="s">
        <v>66</v>
      </c>
      <c r="F15" s="78">
        <v>44536</v>
      </c>
      <c r="G15" s="79">
        <v>0.78459999999999996</v>
      </c>
      <c r="H15" s="80">
        <v>15</v>
      </c>
      <c r="I15" s="81">
        <f>U11</f>
        <v>1472</v>
      </c>
      <c r="J15" s="38" t="s">
        <v>17</v>
      </c>
      <c r="K15" s="116"/>
      <c r="L15" s="82" t="s">
        <v>17</v>
      </c>
      <c r="M15" s="83" t="s">
        <v>35</v>
      </c>
      <c r="N15" s="84">
        <v>44581.684027777781</v>
      </c>
      <c r="O15" s="84">
        <v>44581.760416666664</v>
      </c>
      <c r="P15" s="117"/>
      <c r="Q15" s="81">
        <v>1472</v>
      </c>
      <c r="R15" s="38" t="s">
        <v>17</v>
      </c>
      <c r="S15" s="49" t="s">
        <v>17</v>
      </c>
      <c r="T15" s="59" t="s">
        <v>17</v>
      </c>
      <c r="U15" s="85">
        <f>I15-Q15</f>
        <v>0</v>
      </c>
    </row>
    <row r="16" spans="2:21" ht="15.75" thickBot="1" x14ac:dyDescent="0.3">
      <c r="B16" s="113"/>
      <c r="C16" s="49" t="s">
        <v>17</v>
      </c>
      <c r="D16" s="76" t="s">
        <v>75</v>
      </c>
      <c r="E16" s="77" t="s">
        <v>76</v>
      </c>
      <c r="F16" s="78">
        <v>44569</v>
      </c>
      <c r="G16" s="79">
        <v>0.86829999999999996</v>
      </c>
      <c r="H16" s="80">
        <v>15</v>
      </c>
      <c r="I16" s="81">
        <v>4568</v>
      </c>
      <c r="J16" s="38" t="s">
        <v>17</v>
      </c>
      <c r="K16" s="116"/>
      <c r="L16" s="82" t="s">
        <v>17</v>
      </c>
      <c r="M16" s="83" t="s">
        <v>35</v>
      </c>
      <c r="N16" s="84">
        <v>44581.684027777781</v>
      </c>
      <c r="O16" s="84">
        <v>44581.760416666664</v>
      </c>
      <c r="P16" s="117"/>
      <c r="Q16" s="81">
        <v>352</v>
      </c>
      <c r="R16" s="38" t="s">
        <v>17</v>
      </c>
      <c r="S16" s="49" t="s">
        <v>17</v>
      </c>
      <c r="T16" s="59" t="s">
        <v>17</v>
      </c>
      <c r="U16" s="85">
        <f>I16-Q16</f>
        <v>4216</v>
      </c>
    </row>
    <row r="17" spans="2:21" ht="15.75" thickBot="1" x14ac:dyDescent="0.3">
      <c r="B17" s="113"/>
      <c r="C17" s="49" t="s">
        <v>17</v>
      </c>
      <c r="D17" s="86" t="s">
        <v>75</v>
      </c>
      <c r="E17" s="87" t="s">
        <v>67</v>
      </c>
      <c r="F17" s="88">
        <v>44550</v>
      </c>
      <c r="G17" s="89">
        <v>0.86829999999999996</v>
      </c>
      <c r="H17" s="90">
        <v>15</v>
      </c>
      <c r="I17" s="91">
        <v>915</v>
      </c>
      <c r="J17" s="38" t="s">
        <v>17</v>
      </c>
      <c r="K17" s="116"/>
      <c r="L17" s="92" t="s">
        <v>17</v>
      </c>
      <c r="M17" s="93" t="s">
        <v>35</v>
      </c>
      <c r="N17" s="94">
        <v>44581.684027777781</v>
      </c>
      <c r="O17" s="94">
        <v>44581.760416666664</v>
      </c>
      <c r="P17" s="117"/>
      <c r="Q17" s="91">
        <v>915</v>
      </c>
      <c r="R17" s="38" t="s">
        <v>17</v>
      </c>
      <c r="S17" s="49" t="s">
        <v>17</v>
      </c>
      <c r="T17" s="59" t="s">
        <v>65</v>
      </c>
      <c r="U17" s="95">
        <f>I17-Q17</f>
        <v>0</v>
      </c>
    </row>
    <row r="18" spans="2:21" ht="15.75" thickBot="1" x14ac:dyDescent="0.3">
      <c r="B18" s="113"/>
      <c r="C18" s="49" t="s">
        <v>17</v>
      </c>
      <c r="D18" s="110" t="s">
        <v>17</v>
      </c>
      <c r="E18" s="110" t="s">
        <v>17</v>
      </c>
      <c r="F18" s="110" t="s">
        <v>17</v>
      </c>
      <c r="G18" s="110" t="s">
        <v>17</v>
      </c>
      <c r="H18" s="110" t="s">
        <v>17</v>
      </c>
      <c r="I18" s="111" t="s">
        <v>17</v>
      </c>
      <c r="J18" s="38" t="s">
        <v>17</v>
      </c>
      <c r="K18" s="49" t="s">
        <v>17</v>
      </c>
      <c r="L18" s="110" t="s">
        <v>17</v>
      </c>
      <c r="M18" s="110" t="s">
        <v>17</v>
      </c>
      <c r="N18" s="110" t="s">
        <v>17</v>
      </c>
      <c r="O18" s="110" t="s">
        <v>17</v>
      </c>
      <c r="P18" s="110" t="s">
        <v>17</v>
      </c>
      <c r="Q18" s="65">
        <f>SUM(Q13:Q17)</f>
        <v>6025</v>
      </c>
      <c r="R18" s="38" t="s">
        <v>17</v>
      </c>
      <c r="S18" s="49" t="s">
        <v>17</v>
      </c>
      <c r="T18" s="110" t="s">
        <v>17</v>
      </c>
      <c r="U18" s="111" t="s">
        <v>17</v>
      </c>
    </row>
    <row r="19" spans="2:21" ht="15.75" customHeight="1" thickBot="1" x14ac:dyDescent="0.3">
      <c r="B19" s="113"/>
      <c r="C19" s="49" t="s">
        <v>17</v>
      </c>
      <c r="D19" s="66" t="s">
        <v>73</v>
      </c>
      <c r="E19" s="67" t="s">
        <v>63</v>
      </c>
      <c r="F19" s="68">
        <v>44562</v>
      </c>
      <c r="G19" s="69">
        <v>0.79330000000000001</v>
      </c>
      <c r="H19" s="70">
        <v>15</v>
      </c>
      <c r="I19" s="71">
        <f>U13</f>
        <v>2756</v>
      </c>
      <c r="J19" s="38" t="s">
        <v>17</v>
      </c>
      <c r="K19" s="116" t="s">
        <v>77</v>
      </c>
      <c r="L19" s="72" t="s">
        <v>17</v>
      </c>
      <c r="M19" s="73" t="s">
        <v>35</v>
      </c>
      <c r="N19" s="74">
        <v>44581.854166666664</v>
      </c>
      <c r="O19" s="74">
        <v>44581.864583333336</v>
      </c>
      <c r="P19" s="117">
        <v>102</v>
      </c>
      <c r="Q19" s="71">
        <v>6</v>
      </c>
      <c r="R19" s="38" t="s">
        <v>17</v>
      </c>
      <c r="S19" s="49" t="s">
        <v>17</v>
      </c>
      <c r="T19" s="59" t="s">
        <v>17</v>
      </c>
      <c r="U19" s="75">
        <f>I19-Q19</f>
        <v>2750</v>
      </c>
    </row>
    <row r="20" spans="2:21" ht="15.75" thickBot="1" x14ac:dyDescent="0.3">
      <c r="B20" s="113"/>
      <c r="C20" s="49" t="s">
        <v>17</v>
      </c>
      <c r="D20" s="76" t="s">
        <v>71</v>
      </c>
      <c r="E20" s="77" t="s">
        <v>74</v>
      </c>
      <c r="F20" s="78">
        <v>44572</v>
      </c>
      <c r="G20" s="79">
        <v>0.78380000000000005</v>
      </c>
      <c r="H20" s="80">
        <v>15</v>
      </c>
      <c r="I20" s="81">
        <f>U14</f>
        <v>36673</v>
      </c>
      <c r="J20" s="38" t="s">
        <v>17</v>
      </c>
      <c r="K20" s="116"/>
      <c r="L20" s="82" t="s">
        <v>17</v>
      </c>
      <c r="M20" s="83" t="s">
        <v>35</v>
      </c>
      <c r="N20" s="84">
        <v>44581.854166666664</v>
      </c>
      <c r="O20" s="84">
        <v>44581.864583333336</v>
      </c>
      <c r="P20" s="117"/>
      <c r="Q20" s="81">
        <v>86</v>
      </c>
      <c r="R20" s="38" t="s">
        <v>17</v>
      </c>
      <c r="S20" s="49" t="s">
        <v>17</v>
      </c>
      <c r="T20" s="59" t="s">
        <v>17</v>
      </c>
      <c r="U20" s="85">
        <f>I20-Q20</f>
        <v>36587</v>
      </c>
    </row>
    <row r="21" spans="2:21" ht="15.75" thickBot="1" x14ac:dyDescent="0.3">
      <c r="B21" s="113"/>
      <c r="C21" s="49" t="s">
        <v>17</v>
      </c>
      <c r="D21" s="86" t="s">
        <v>75</v>
      </c>
      <c r="E21" s="87" t="s">
        <v>76</v>
      </c>
      <c r="F21" s="88">
        <v>44569</v>
      </c>
      <c r="G21" s="89">
        <v>0.86829999999999996</v>
      </c>
      <c r="H21" s="90">
        <v>15</v>
      </c>
      <c r="I21" s="91">
        <f>U16</f>
        <v>4216</v>
      </c>
      <c r="J21" s="38" t="s">
        <v>17</v>
      </c>
      <c r="K21" s="116"/>
      <c r="L21" s="92" t="s">
        <v>17</v>
      </c>
      <c r="M21" s="93" t="s">
        <v>35</v>
      </c>
      <c r="N21" s="94">
        <v>44581.854166666664</v>
      </c>
      <c r="O21" s="94">
        <v>44581.864583333336</v>
      </c>
      <c r="P21" s="117"/>
      <c r="Q21" s="91">
        <v>10</v>
      </c>
      <c r="R21" s="38" t="s">
        <v>17</v>
      </c>
      <c r="S21" s="49" t="s">
        <v>17</v>
      </c>
      <c r="T21" s="59" t="s">
        <v>17</v>
      </c>
      <c r="U21" s="95">
        <f>I21-Q21</f>
        <v>4206</v>
      </c>
    </row>
    <row r="22" spans="2:21" ht="15.75" thickBot="1" x14ac:dyDescent="0.3">
      <c r="B22" s="113"/>
      <c r="C22" s="61" t="s">
        <v>17</v>
      </c>
      <c r="D22" s="62" t="s">
        <v>17</v>
      </c>
      <c r="E22" s="62" t="s">
        <v>17</v>
      </c>
      <c r="F22" s="62" t="s">
        <v>17</v>
      </c>
      <c r="G22" s="62" t="s">
        <v>17</v>
      </c>
      <c r="H22" s="62" t="s">
        <v>17</v>
      </c>
      <c r="I22" s="63" t="s">
        <v>17</v>
      </c>
      <c r="J22" s="38" t="s">
        <v>17</v>
      </c>
      <c r="K22" s="61" t="s">
        <v>17</v>
      </c>
      <c r="L22" s="62" t="s">
        <v>17</v>
      </c>
      <c r="M22" s="62" t="s">
        <v>17</v>
      </c>
      <c r="N22" s="62" t="s">
        <v>17</v>
      </c>
      <c r="O22" s="62" t="s">
        <v>17</v>
      </c>
      <c r="P22" s="62" t="s">
        <v>17</v>
      </c>
      <c r="Q22" s="65">
        <f>SUM(Q19:Q21)</f>
        <v>102</v>
      </c>
      <c r="R22" s="38" t="s">
        <v>17</v>
      </c>
      <c r="S22" s="61" t="s">
        <v>17</v>
      </c>
      <c r="T22" s="62" t="s">
        <v>17</v>
      </c>
      <c r="U22" s="63" t="s">
        <v>17</v>
      </c>
    </row>
    <row r="23" spans="2:21" x14ac:dyDescent="0.25">
      <c r="B23" s="113"/>
      <c r="C23" s="115" t="s">
        <v>33</v>
      </c>
      <c r="D23" s="115"/>
      <c r="E23" s="115"/>
      <c r="F23" s="115"/>
      <c r="G23" s="38" t="s">
        <v>17</v>
      </c>
      <c r="H23" s="38" t="s">
        <v>17</v>
      </c>
      <c r="I23" s="38" t="s">
        <v>17</v>
      </c>
      <c r="J23" s="38" t="s">
        <v>17</v>
      </c>
      <c r="K23" s="38" t="s">
        <v>17</v>
      </c>
      <c r="L23" s="38" t="s">
        <v>17</v>
      </c>
      <c r="M23" s="38" t="s">
        <v>17</v>
      </c>
      <c r="N23" s="38" t="s">
        <v>17</v>
      </c>
      <c r="O23" s="38" t="s">
        <v>17</v>
      </c>
      <c r="P23" s="38" t="s">
        <v>17</v>
      </c>
      <c r="Q23" s="38" t="s">
        <v>17</v>
      </c>
      <c r="R23" s="38" t="s">
        <v>17</v>
      </c>
      <c r="S23" s="40">
        <v>0.79320000000000002</v>
      </c>
      <c r="T23" s="41">
        <v>19.600000000000001</v>
      </c>
      <c r="U23" s="42">
        <v>43543</v>
      </c>
    </row>
    <row r="24" spans="2:21" ht="7.5" customHeight="1" thickBot="1" x14ac:dyDescent="0.3">
      <c r="B24" s="43" t="s">
        <v>17</v>
      </c>
      <c r="C24" s="44" t="s">
        <v>17</v>
      </c>
      <c r="D24" s="44" t="s">
        <v>17</v>
      </c>
      <c r="E24" s="44" t="s">
        <v>17</v>
      </c>
      <c r="F24" s="44" t="s">
        <v>17</v>
      </c>
      <c r="G24" s="44" t="s">
        <v>17</v>
      </c>
      <c r="H24" s="44" t="s">
        <v>17</v>
      </c>
      <c r="I24" s="44" t="s">
        <v>17</v>
      </c>
      <c r="J24" s="44" t="s">
        <v>17</v>
      </c>
      <c r="K24" s="44" t="s">
        <v>17</v>
      </c>
      <c r="L24" s="44" t="s">
        <v>17</v>
      </c>
      <c r="M24" s="44" t="s">
        <v>17</v>
      </c>
      <c r="N24" s="44" t="s">
        <v>17</v>
      </c>
      <c r="O24" s="44" t="s">
        <v>17</v>
      </c>
      <c r="P24" s="44" t="s">
        <v>17</v>
      </c>
      <c r="Q24" s="44" t="s">
        <v>17</v>
      </c>
      <c r="R24" s="44" t="s">
        <v>17</v>
      </c>
      <c r="S24" s="44" t="s">
        <v>17</v>
      </c>
      <c r="T24" s="44" t="s">
        <v>17</v>
      </c>
      <c r="U24" s="45" t="s">
        <v>17</v>
      </c>
    </row>
    <row r="25" spans="2:21" ht="45.75" customHeight="1" thickBot="1" x14ac:dyDescent="0.3">
      <c r="B25" s="31" t="s">
        <v>36</v>
      </c>
      <c r="C25" s="112" t="s">
        <v>19</v>
      </c>
      <c r="D25" s="112"/>
      <c r="E25" s="32" t="s">
        <v>20</v>
      </c>
      <c r="F25" s="32" t="s">
        <v>21</v>
      </c>
      <c r="G25" s="32" t="s">
        <v>22</v>
      </c>
      <c r="H25" s="32" t="s">
        <v>23</v>
      </c>
      <c r="I25" s="33" t="s">
        <v>24</v>
      </c>
      <c r="J25" s="34" t="s">
        <v>17</v>
      </c>
      <c r="K25" s="112" t="s">
        <v>25</v>
      </c>
      <c r="L25" s="32" t="s">
        <v>26</v>
      </c>
      <c r="M25" s="32" t="s">
        <v>27</v>
      </c>
      <c r="N25" s="32" t="s">
        <v>28</v>
      </c>
      <c r="O25" s="32" t="s">
        <v>29</v>
      </c>
      <c r="P25" s="32" t="s">
        <v>30</v>
      </c>
      <c r="Q25" s="33" t="s">
        <v>31</v>
      </c>
      <c r="R25" s="34" t="s">
        <v>17</v>
      </c>
      <c r="S25" s="112" t="s">
        <v>22</v>
      </c>
      <c r="T25" s="32" t="s">
        <v>23</v>
      </c>
      <c r="U25" s="33" t="s">
        <v>24</v>
      </c>
    </row>
    <row r="26" spans="2:21" ht="15.75" thickBot="1" x14ac:dyDescent="0.3">
      <c r="B26" s="113" t="s">
        <v>70</v>
      </c>
      <c r="C26" s="114" t="s">
        <v>32</v>
      </c>
      <c r="D26" s="114"/>
      <c r="E26" s="114"/>
      <c r="F26" s="114"/>
      <c r="G26" s="35">
        <v>0.83879999999999999</v>
      </c>
      <c r="H26" s="36">
        <v>12.9</v>
      </c>
      <c r="I26" s="37">
        <v>65747</v>
      </c>
      <c r="J26" s="38" t="s">
        <v>17</v>
      </c>
      <c r="K26" s="38" t="s">
        <v>17</v>
      </c>
      <c r="L26" s="38" t="s">
        <v>17</v>
      </c>
      <c r="M26" s="38" t="s">
        <v>17</v>
      </c>
      <c r="N26" s="38" t="s">
        <v>17</v>
      </c>
      <c r="O26" s="38" t="s">
        <v>17</v>
      </c>
      <c r="P26" s="38" t="s">
        <v>17</v>
      </c>
      <c r="Q26" s="38" t="s">
        <v>17</v>
      </c>
      <c r="R26" s="38" t="s">
        <v>17</v>
      </c>
      <c r="S26" s="38" t="s">
        <v>17</v>
      </c>
      <c r="T26" s="38" t="s">
        <v>17</v>
      </c>
      <c r="U26" s="39" t="s">
        <v>17</v>
      </c>
    </row>
    <row r="27" spans="2:21" ht="15.75" thickBot="1" x14ac:dyDescent="0.3">
      <c r="B27" s="113"/>
      <c r="C27" s="46" t="s">
        <v>17</v>
      </c>
      <c r="D27" s="47" t="s">
        <v>17</v>
      </c>
      <c r="E27" s="47" t="s">
        <v>17</v>
      </c>
      <c r="F27" s="47" t="s">
        <v>17</v>
      </c>
      <c r="G27" s="47" t="s">
        <v>17</v>
      </c>
      <c r="H27" s="47" t="s">
        <v>17</v>
      </c>
      <c r="I27" s="48" t="s">
        <v>17</v>
      </c>
      <c r="J27" s="38" t="s">
        <v>17</v>
      </c>
      <c r="K27" s="46" t="s">
        <v>17</v>
      </c>
      <c r="L27" s="47" t="s">
        <v>17</v>
      </c>
      <c r="M27" s="47" t="s">
        <v>17</v>
      </c>
      <c r="N27" s="47" t="s">
        <v>17</v>
      </c>
      <c r="O27" s="47" t="s">
        <v>17</v>
      </c>
      <c r="P27" s="47" t="s">
        <v>17</v>
      </c>
      <c r="Q27" s="48" t="s">
        <v>17</v>
      </c>
      <c r="R27" s="38" t="s">
        <v>17</v>
      </c>
      <c r="S27" s="46" t="s">
        <v>17</v>
      </c>
      <c r="T27" s="47" t="s">
        <v>17</v>
      </c>
      <c r="U27" s="48" t="s">
        <v>17</v>
      </c>
    </row>
    <row r="28" spans="2:21" ht="15.75" thickBot="1" x14ac:dyDescent="0.3">
      <c r="B28" s="113"/>
      <c r="C28" s="49" t="s">
        <v>17</v>
      </c>
      <c r="D28" s="66" t="s">
        <v>73</v>
      </c>
      <c r="E28" s="67" t="s">
        <v>63</v>
      </c>
      <c r="F28" s="68">
        <v>44562</v>
      </c>
      <c r="G28" s="69">
        <v>0.79330000000000001</v>
      </c>
      <c r="H28" s="70">
        <v>15</v>
      </c>
      <c r="I28" s="71">
        <v>27457</v>
      </c>
      <c r="J28" s="38" t="s">
        <v>17</v>
      </c>
      <c r="K28" s="116" t="s">
        <v>42</v>
      </c>
      <c r="L28" s="72" t="s">
        <v>17</v>
      </c>
      <c r="M28" s="73" t="s">
        <v>35</v>
      </c>
      <c r="N28" s="74">
        <v>44581.222222222219</v>
      </c>
      <c r="O28" s="74">
        <v>44581.350694444445</v>
      </c>
      <c r="P28" s="117">
        <v>10145</v>
      </c>
      <c r="Q28" s="71">
        <v>3165</v>
      </c>
      <c r="R28" s="38" t="s">
        <v>17</v>
      </c>
      <c r="S28" s="49" t="s">
        <v>17</v>
      </c>
      <c r="T28" s="59" t="s">
        <v>17</v>
      </c>
      <c r="U28" s="75">
        <f>I28-Q28</f>
        <v>24292</v>
      </c>
    </row>
    <row r="29" spans="2:21" ht="15.75" thickBot="1" x14ac:dyDescent="0.3">
      <c r="B29" s="113"/>
      <c r="C29" s="49" t="s">
        <v>17</v>
      </c>
      <c r="D29" s="76" t="s">
        <v>73</v>
      </c>
      <c r="E29" s="77" t="s">
        <v>64</v>
      </c>
      <c r="F29" s="78">
        <v>44545</v>
      </c>
      <c r="G29" s="79">
        <v>0.79330000000000001</v>
      </c>
      <c r="H29" s="80">
        <v>15</v>
      </c>
      <c r="I29" s="81">
        <v>1634</v>
      </c>
      <c r="J29" s="38" t="s">
        <v>17</v>
      </c>
      <c r="K29" s="116"/>
      <c r="L29" s="82" t="s">
        <v>17</v>
      </c>
      <c r="M29" s="83" t="s">
        <v>35</v>
      </c>
      <c r="N29" s="84">
        <v>44581.222222222219</v>
      </c>
      <c r="O29" s="84">
        <v>44581.350694444445</v>
      </c>
      <c r="P29" s="117"/>
      <c r="Q29" s="81">
        <v>1634</v>
      </c>
      <c r="R29" s="38" t="s">
        <v>17</v>
      </c>
      <c r="S29" s="49" t="s">
        <v>17</v>
      </c>
      <c r="T29" s="59" t="s">
        <v>65</v>
      </c>
      <c r="U29" s="85">
        <f>I29-Q29</f>
        <v>0</v>
      </c>
    </row>
    <row r="30" spans="2:21" ht="15.75" thickBot="1" x14ac:dyDescent="0.3">
      <c r="B30" s="113"/>
      <c r="C30" s="49" t="s">
        <v>17</v>
      </c>
      <c r="D30" s="76" t="s">
        <v>78</v>
      </c>
      <c r="E30" s="77" t="s">
        <v>79</v>
      </c>
      <c r="F30" s="78">
        <v>44551</v>
      </c>
      <c r="G30" s="79">
        <v>0.81969999999999998</v>
      </c>
      <c r="H30" s="80">
        <v>15</v>
      </c>
      <c r="I30" s="81">
        <v>1265</v>
      </c>
      <c r="J30" s="38" t="s">
        <v>17</v>
      </c>
      <c r="K30" s="116"/>
      <c r="L30" s="82" t="s">
        <v>17</v>
      </c>
      <c r="M30" s="83" t="s">
        <v>35</v>
      </c>
      <c r="N30" s="84">
        <v>44581.222222222219</v>
      </c>
      <c r="O30" s="84">
        <v>44581.350694444445</v>
      </c>
      <c r="P30" s="117"/>
      <c r="Q30" s="81">
        <v>1265</v>
      </c>
      <c r="R30" s="38" t="s">
        <v>17</v>
      </c>
      <c r="S30" s="49" t="s">
        <v>17</v>
      </c>
      <c r="T30" s="59" t="s">
        <v>17</v>
      </c>
      <c r="U30" s="85">
        <f>I30-Q30</f>
        <v>0</v>
      </c>
    </row>
    <row r="31" spans="2:21" ht="15.75" thickBot="1" x14ac:dyDescent="0.3">
      <c r="B31" s="113"/>
      <c r="C31" s="49" t="s">
        <v>17</v>
      </c>
      <c r="D31" s="86" t="s">
        <v>47</v>
      </c>
      <c r="E31" s="87" t="s">
        <v>80</v>
      </c>
      <c r="F31" s="88">
        <v>44579</v>
      </c>
      <c r="G31" s="89">
        <v>0.87639999999999996</v>
      </c>
      <c r="H31" s="90">
        <v>15</v>
      </c>
      <c r="I31" s="91">
        <v>35391</v>
      </c>
      <c r="J31" s="38" t="s">
        <v>17</v>
      </c>
      <c r="K31" s="116"/>
      <c r="L31" s="92" t="s">
        <v>17</v>
      </c>
      <c r="M31" s="93" t="s">
        <v>35</v>
      </c>
      <c r="N31" s="94">
        <v>44581.222222222219</v>
      </c>
      <c r="O31" s="94">
        <v>44581.350694444445</v>
      </c>
      <c r="P31" s="117"/>
      <c r="Q31" s="91">
        <v>4081</v>
      </c>
      <c r="R31" s="38" t="s">
        <v>17</v>
      </c>
      <c r="S31" s="49" t="s">
        <v>17</v>
      </c>
      <c r="T31" s="59" t="s">
        <v>17</v>
      </c>
      <c r="U31" s="95">
        <f>I31-Q31</f>
        <v>31310</v>
      </c>
    </row>
    <row r="32" spans="2:21" ht="15.75" thickBot="1" x14ac:dyDescent="0.3">
      <c r="B32" s="113"/>
      <c r="C32" s="61" t="s">
        <v>17</v>
      </c>
      <c r="D32" s="62" t="s">
        <v>17</v>
      </c>
      <c r="E32" s="62" t="s">
        <v>17</v>
      </c>
      <c r="F32" s="62" t="s">
        <v>17</v>
      </c>
      <c r="G32" s="62" t="s">
        <v>17</v>
      </c>
      <c r="H32" s="62" t="s">
        <v>17</v>
      </c>
      <c r="I32" s="63" t="s">
        <v>17</v>
      </c>
      <c r="J32" s="38" t="s">
        <v>17</v>
      </c>
      <c r="K32" s="61" t="s">
        <v>17</v>
      </c>
      <c r="L32" s="62" t="s">
        <v>17</v>
      </c>
      <c r="M32" s="62" t="s">
        <v>17</v>
      </c>
      <c r="N32" s="62" t="s">
        <v>17</v>
      </c>
      <c r="O32" s="62" t="s">
        <v>17</v>
      </c>
      <c r="P32" s="62" t="s">
        <v>17</v>
      </c>
      <c r="Q32" s="65">
        <f>SUM(Q28:Q31)</f>
        <v>10145</v>
      </c>
      <c r="R32" s="38" t="s">
        <v>17</v>
      </c>
      <c r="S32" s="61" t="s">
        <v>17</v>
      </c>
      <c r="T32" s="62" t="s">
        <v>17</v>
      </c>
      <c r="U32" s="63" t="s">
        <v>17</v>
      </c>
    </row>
    <row r="33" spans="2:21" x14ac:dyDescent="0.25">
      <c r="B33" s="113"/>
      <c r="C33" s="115" t="s">
        <v>33</v>
      </c>
      <c r="D33" s="115"/>
      <c r="E33" s="115"/>
      <c r="F33" s="115"/>
      <c r="G33" s="38" t="s">
        <v>17</v>
      </c>
      <c r="H33" s="38" t="s">
        <v>17</v>
      </c>
      <c r="I33" s="38" t="s">
        <v>17</v>
      </c>
      <c r="J33" s="38" t="s">
        <v>17</v>
      </c>
      <c r="K33" s="38" t="s">
        <v>17</v>
      </c>
      <c r="L33" s="38" t="s">
        <v>17</v>
      </c>
      <c r="M33" s="38" t="s">
        <v>17</v>
      </c>
      <c r="N33" s="38" t="s">
        <v>17</v>
      </c>
      <c r="O33" s="38" t="s">
        <v>17</v>
      </c>
      <c r="P33" s="38" t="s">
        <v>17</v>
      </c>
      <c r="Q33" s="38" t="s">
        <v>17</v>
      </c>
      <c r="R33" s="38" t="s">
        <v>17</v>
      </c>
      <c r="S33" s="40">
        <v>0.83879999999999999</v>
      </c>
      <c r="T33" s="41">
        <v>13</v>
      </c>
      <c r="U33" s="42">
        <v>55602</v>
      </c>
    </row>
    <row r="34" spans="2:21" ht="7.5" customHeight="1" thickBot="1" x14ac:dyDescent="0.3">
      <c r="B34" s="43" t="s">
        <v>17</v>
      </c>
      <c r="C34" s="44" t="s">
        <v>17</v>
      </c>
      <c r="D34" s="44" t="s">
        <v>17</v>
      </c>
      <c r="E34" s="44" t="s">
        <v>17</v>
      </c>
      <c r="F34" s="44" t="s">
        <v>17</v>
      </c>
      <c r="G34" s="44" t="s">
        <v>17</v>
      </c>
      <c r="H34" s="44" t="s">
        <v>17</v>
      </c>
      <c r="I34" s="44" t="s">
        <v>17</v>
      </c>
      <c r="J34" s="44" t="s">
        <v>17</v>
      </c>
      <c r="K34" s="44" t="s">
        <v>17</v>
      </c>
      <c r="L34" s="44" t="s">
        <v>17</v>
      </c>
      <c r="M34" s="44" t="s">
        <v>17</v>
      </c>
      <c r="N34" s="44" t="s">
        <v>17</v>
      </c>
      <c r="O34" s="44" t="s">
        <v>17</v>
      </c>
      <c r="P34" s="44" t="s">
        <v>17</v>
      </c>
      <c r="Q34" s="44" t="s">
        <v>17</v>
      </c>
      <c r="R34" s="44" t="s">
        <v>17</v>
      </c>
      <c r="S34" s="44" t="s">
        <v>17</v>
      </c>
      <c r="T34" s="44" t="s">
        <v>17</v>
      </c>
      <c r="U34" s="45" t="s">
        <v>17</v>
      </c>
    </row>
    <row r="35" spans="2:21" ht="45.75" customHeight="1" thickBot="1" x14ac:dyDescent="0.3">
      <c r="B35" s="31" t="s">
        <v>37</v>
      </c>
      <c r="C35" s="112" t="s">
        <v>19</v>
      </c>
      <c r="D35" s="112"/>
      <c r="E35" s="32" t="s">
        <v>20</v>
      </c>
      <c r="F35" s="32" t="s">
        <v>21</v>
      </c>
      <c r="G35" s="32" t="s">
        <v>22</v>
      </c>
      <c r="H35" s="32" t="s">
        <v>23</v>
      </c>
      <c r="I35" s="33" t="s">
        <v>24</v>
      </c>
      <c r="J35" s="34" t="s">
        <v>17</v>
      </c>
      <c r="K35" s="112" t="s">
        <v>25</v>
      </c>
      <c r="L35" s="32" t="s">
        <v>26</v>
      </c>
      <c r="M35" s="32" t="s">
        <v>27</v>
      </c>
      <c r="N35" s="32" t="s">
        <v>28</v>
      </c>
      <c r="O35" s="32" t="s">
        <v>29</v>
      </c>
      <c r="P35" s="32" t="s">
        <v>30</v>
      </c>
      <c r="Q35" s="33" t="s">
        <v>31</v>
      </c>
      <c r="R35" s="34" t="s">
        <v>17</v>
      </c>
      <c r="S35" s="112" t="s">
        <v>22</v>
      </c>
      <c r="T35" s="32" t="s">
        <v>23</v>
      </c>
      <c r="U35" s="33" t="s">
        <v>24</v>
      </c>
    </row>
    <row r="36" spans="2:21" ht="15.75" thickBot="1" x14ac:dyDescent="0.3">
      <c r="B36" s="113" t="s">
        <v>70</v>
      </c>
      <c r="C36" s="114" t="s">
        <v>32</v>
      </c>
      <c r="D36" s="114"/>
      <c r="E36" s="114"/>
      <c r="F36" s="114"/>
      <c r="G36" s="35">
        <v>0.81569999999999998</v>
      </c>
      <c r="H36" s="36">
        <v>13.9</v>
      </c>
      <c r="I36" s="37">
        <v>66707</v>
      </c>
      <c r="J36" s="38" t="s">
        <v>17</v>
      </c>
      <c r="K36" s="38" t="s">
        <v>17</v>
      </c>
      <c r="L36" s="38" t="s">
        <v>17</v>
      </c>
      <c r="M36" s="38" t="s">
        <v>17</v>
      </c>
      <c r="N36" s="38" t="s">
        <v>17</v>
      </c>
      <c r="O36" s="38" t="s">
        <v>17</v>
      </c>
      <c r="P36" s="38" t="s">
        <v>17</v>
      </c>
      <c r="Q36" s="38" t="s">
        <v>17</v>
      </c>
      <c r="R36" s="38" t="s">
        <v>17</v>
      </c>
      <c r="S36" s="38" t="s">
        <v>17</v>
      </c>
      <c r="T36" s="38" t="s">
        <v>17</v>
      </c>
      <c r="U36" s="39" t="s">
        <v>17</v>
      </c>
    </row>
    <row r="37" spans="2:21" ht="15.75" thickBot="1" x14ac:dyDescent="0.3">
      <c r="B37" s="113"/>
      <c r="C37" s="46" t="s">
        <v>17</v>
      </c>
      <c r="D37" s="47" t="s">
        <v>17</v>
      </c>
      <c r="E37" s="47" t="s">
        <v>17</v>
      </c>
      <c r="F37" s="47" t="s">
        <v>17</v>
      </c>
      <c r="G37" s="47" t="s">
        <v>17</v>
      </c>
      <c r="H37" s="47" t="s">
        <v>17</v>
      </c>
      <c r="I37" s="48" t="s">
        <v>17</v>
      </c>
      <c r="J37" s="38" t="s">
        <v>17</v>
      </c>
      <c r="K37" s="46" t="s">
        <v>17</v>
      </c>
      <c r="L37" s="47" t="s">
        <v>17</v>
      </c>
      <c r="M37" s="47" t="s">
        <v>17</v>
      </c>
      <c r="N37" s="47" t="s">
        <v>17</v>
      </c>
      <c r="O37" s="47" t="s">
        <v>17</v>
      </c>
      <c r="P37" s="47" t="s">
        <v>17</v>
      </c>
      <c r="Q37" s="48" t="s">
        <v>17</v>
      </c>
      <c r="R37" s="38" t="s">
        <v>17</v>
      </c>
      <c r="S37" s="46" t="s">
        <v>17</v>
      </c>
      <c r="T37" s="47" t="s">
        <v>17</v>
      </c>
      <c r="U37" s="48" t="s">
        <v>17</v>
      </c>
    </row>
    <row r="38" spans="2:21" ht="15.75" thickBot="1" x14ac:dyDescent="0.3">
      <c r="B38" s="113"/>
      <c r="C38" s="49" t="s">
        <v>17</v>
      </c>
      <c r="D38" s="66" t="s">
        <v>73</v>
      </c>
      <c r="E38" s="67" t="s">
        <v>68</v>
      </c>
      <c r="F38" s="68">
        <v>44537</v>
      </c>
      <c r="G38" s="69">
        <v>0.79430000000000001</v>
      </c>
      <c r="H38" s="70">
        <v>15</v>
      </c>
      <c r="I38" s="71">
        <v>2247</v>
      </c>
      <c r="J38" s="38" t="s">
        <v>17</v>
      </c>
      <c r="K38" s="116" t="s">
        <v>42</v>
      </c>
      <c r="L38" s="72" t="s">
        <v>17</v>
      </c>
      <c r="M38" s="73" t="s">
        <v>35</v>
      </c>
      <c r="N38" s="74">
        <v>44581.350694444445</v>
      </c>
      <c r="O38" s="74">
        <v>44581.684027777781</v>
      </c>
      <c r="P38" s="117">
        <v>28040</v>
      </c>
      <c r="Q38" s="71">
        <v>877</v>
      </c>
      <c r="R38" s="38" t="s">
        <v>17</v>
      </c>
      <c r="S38" s="49" t="s">
        <v>17</v>
      </c>
      <c r="T38" s="59" t="s">
        <v>17</v>
      </c>
      <c r="U38" s="75">
        <f>I38-Q38</f>
        <v>1370</v>
      </c>
    </row>
    <row r="39" spans="2:21" ht="15.75" thickBot="1" x14ac:dyDescent="0.3">
      <c r="B39" s="113"/>
      <c r="C39" s="49" t="s">
        <v>17</v>
      </c>
      <c r="D39" s="76" t="s">
        <v>73</v>
      </c>
      <c r="E39" s="77" t="s">
        <v>63</v>
      </c>
      <c r="F39" s="78">
        <v>44562</v>
      </c>
      <c r="G39" s="79">
        <v>0.79330000000000001</v>
      </c>
      <c r="H39" s="80">
        <v>15</v>
      </c>
      <c r="I39" s="81">
        <v>15807</v>
      </c>
      <c r="J39" s="38" t="s">
        <v>17</v>
      </c>
      <c r="K39" s="116"/>
      <c r="L39" s="82" t="s">
        <v>17</v>
      </c>
      <c r="M39" s="83" t="s">
        <v>35</v>
      </c>
      <c r="N39" s="84">
        <v>44581.350694444445</v>
      </c>
      <c r="O39" s="84">
        <v>44581.684027777781</v>
      </c>
      <c r="P39" s="117"/>
      <c r="Q39" s="81">
        <v>6167</v>
      </c>
      <c r="R39" s="38" t="s">
        <v>17</v>
      </c>
      <c r="S39" s="49" t="s">
        <v>17</v>
      </c>
      <c r="T39" s="59" t="s">
        <v>17</v>
      </c>
      <c r="U39" s="85">
        <f>I39-Q39</f>
        <v>9640</v>
      </c>
    </row>
    <row r="40" spans="2:21" ht="15.75" thickBot="1" x14ac:dyDescent="0.3">
      <c r="B40" s="113"/>
      <c r="C40" s="49" t="s">
        <v>17</v>
      </c>
      <c r="D40" s="76" t="s">
        <v>78</v>
      </c>
      <c r="E40" s="77" t="s">
        <v>79</v>
      </c>
      <c r="F40" s="78">
        <v>44551</v>
      </c>
      <c r="G40" s="79">
        <v>0.81969999999999998</v>
      </c>
      <c r="H40" s="80">
        <v>15</v>
      </c>
      <c r="I40" s="81">
        <v>45354</v>
      </c>
      <c r="J40" s="38" t="s">
        <v>17</v>
      </c>
      <c r="K40" s="116"/>
      <c r="L40" s="82" t="s">
        <v>17</v>
      </c>
      <c r="M40" s="83" t="s">
        <v>35</v>
      </c>
      <c r="N40" s="84">
        <v>44581.350694444445</v>
      </c>
      <c r="O40" s="84">
        <v>44581.684027777781</v>
      </c>
      <c r="P40" s="117"/>
      <c r="Q40" s="81">
        <v>17697</v>
      </c>
      <c r="R40" s="38" t="s">
        <v>17</v>
      </c>
      <c r="S40" s="49" t="s">
        <v>17</v>
      </c>
      <c r="T40" s="59" t="s">
        <v>17</v>
      </c>
      <c r="U40" s="85">
        <f>I40-Q40</f>
        <v>27657</v>
      </c>
    </row>
    <row r="41" spans="2:21" ht="15.75" thickBot="1" x14ac:dyDescent="0.3">
      <c r="B41" s="113"/>
      <c r="C41" s="49" t="s">
        <v>17</v>
      </c>
      <c r="D41" s="76" t="s">
        <v>81</v>
      </c>
      <c r="E41" s="77" t="s">
        <v>82</v>
      </c>
      <c r="F41" s="78">
        <v>44579</v>
      </c>
      <c r="G41" s="79">
        <v>0.83809999999999996</v>
      </c>
      <c r="H41" s="80">
        <v>15</v>
      </c>
      <c r="I41" s="81">
        <v>1406</v>
      </c>
      <c r="J41" s="38" t="s">
        <v>17</v>
      </c>
      <c r="K41" s="116"/>
      <c r="L41" s="82" t="s">
        <v>17</v>
      </c>
      <c r="M41" s="83" t="s">
        <v>35</v>
      </c>
      <c r="N41" s="84">
        <v>44581.350694444445</v>
      </c>
      <c r="O41" s="84">
        <v>44581.684027777781</v>
      </c>
      <c r="P41" s="117"/>
      <c r="Q41" s="81">
        <v>1406</v>
      </c>
      <c r="R41" s="38" t="s">
        <v>17</v>
      </c>
      <c r="S41" s="49" t="s">
        <v>17</v>
      </c>
      <c r="T41" s="59" t="s">
        <v>17</v>
      </c>
      <c r="U41" s="85">
        <f>I41-Q41</f>
        <v>0</v>
      </c>
    </row>
    <row r="42" spans="2:21" ht="15.75" thickBot="1" x14ac:dyDescent="0.3">
      <c r="B42" s="113"/>
      <c r="C42" s="49" t="s">
        <v>17</v>
      </c>
      <c r="D42" s="86" t="s">
        <v>75</v>
      </c>
      <c r="E42" s="87" t="s">
        <v>76</v>
      </c>
      <c r="F42" s="88">
        <v>44569</v>
      </c>
      <c r="G42" s="89">
        <v>0.86829999999999996</v>
      </c>
      <c r="H42" s="90">
        <v>15</v>
      </c>
      <c r="I42" s="91">
        <v>1893</v>
      </c>
      <c r="J42" s="38" t="s">
        <v>17</v>
      </c>
      <c r="K42" s="116"/>
      <c r="L42" s="92" t="s">
        <v>17</v>
      </c>
      <c r="M42" s="93" t="s">
        <v>35</v>
      </c>
      <c r="N42" s="94">
        <v>44581.350694444445</v>
      </c>
      <c r="O42" s="94">
        <v>44581.684027777781</v>
      </c>
      <c r="P42" s="117"/>
      <c r="Q42" s="91">
        <v>1893</v>
      </c>
      <c r="R42" s="38" t="s">
        <v>17</v>
      </c>
      <c r="S42" s="49" t="s">
        <v>17</v>
      </c>
      <c r="T42" s="59" t="s">
        <v>17</v>
      </c>
      <c r="U42" s="95">
        <f>I42-Q42</f>
        <v>0</v>
      </c>
    </row>
    <row r="43" spans="2:21" ht="15.75" thickBot="1" x14ac:dyDescent="0.3">
      <c r="B43" s="113"/>
      <c r="C43" s="61" t="s">
        <v>17</v>
      </c>
      <c r="D43" s="62" t="s">
        <v>17</v>
      </c>
      <c r="E43" s="62" t="s">
        <v>17</v>
      </c>
      <c r="F43" s="62" t="s">
        <v>17</v>
      </c>
      <c r="G43" s="62" t="s">
        <v>17</v>
      </c>
      <c r="H43" s="62" t="s">
        <v>17</v>
      </c>
      <c r="I43" s="63" t="s">
        <v>17</v>
      </c>
      <c r="J43" s="38" t="s">
        <v>17</v>
      </c>
      <c r="K43" s="61" t="s">
        <v>17</v>
      </c>
      <c r="L43" s="62" t="s">
        <v>17</v>
      </c>
      <c r="M43" s="62" t="s">
        <v>17</v>
      </c>
      <c r="N43" s="62" t="s">
        <v>17</v>
      </c>
      <c r="O43" s="62" t="s">
        <v>17</v>
      </c>
      <c r="P43" s="62" t="s">
        <v>17</v>
      </c>
      <c r="Q43" s="65">
        <f>SUM(Q38:Q42)</f>
        <v>28040</v>
      </c>
      <c r="R43" s="38" t="s">
        <v>17</v>
      </c>
      <c r="S43" s="61" t="s">
        <v>17</v>
      </c>
      <c r="T43" s="62" t="s">
        <v>17</v>
      </c>
      <c r="U43" s="63" t="s">
        <v>17</v>
      </c>
    </row>
    <row r="44" spans="2:21" x14ac:dyDescent="0.25">
      <c r="B44" s="113"/>
      <c r="C44" s="115" t="s">
        <v>33</v>
      </c>
      <c r="D44" s="115"/>
      <c r="E44" s="115"/>
      <c r="F44" s="115"/>
      <c r="G44" s="38" t="s">
        <v>17</v>
      </c>
      <c r="H44" s="38" t="s">
        <v>17</v>
      </c>
      <c r="I44" s="38" t="s">
        <v>17</v>
      </c>
      <c r="J44" s="38" t="s">
        <v>17</v>
      </c>
      <c r="K44" s="38" t="s">
        <v>17</v>
      </c>
      <c r="L44" s="38" t="s">
        <v>17</v>
      </c>
      <c r="M44" s="38" t="s">
        <v>17</v>
      </c>
      <c r="N44" s="38" t="s">
        <v>17</v>
      </c>
      <c r="O44" s="38" t="s">
        <v>17</v>
      </c>
      <c r="P44" s="38" t="s">
        <v>17</v>
      </c>
      <c r="Q44" s="38" t="s">
        <v>17</v>
      </c>
      <c r="R44" s="38" t="s">
        <v>17</v>
      </c>
      <c r="S44" s="40">
        <v>0.81569999999999998</v>
      </c>
      <c r="T44" s="41">
        <v>13.2</v>
      </c>
      <c r="U44" s="42">
        <v>38667</v>
      </c>
    </row>
    <row r="45" spans="2:21" ht="7.5" customHeight="1" thickBot="1" x14ac:dyDescent="0.3">
      <c r="B45" s="43" t="s">
        <v>17</v>
      </c>
      <c r="C45" s="44" t="s">
        <v>17</v>
      </c>
      <c r="D45" s="44" t="s">
        <v>17</v>
      </c>
      <c r="E45" s="44" t="s">
        <v>17</v>
      </c>
      <c r="F45" s="44" t="s">
        <v>17</v>
      </c>
      <c r="G45" s="44" t="s">
        <v>17</v>
      </c>
      <c r="H45" s="44" t="s">
        <v>17</v>
      </c>
      <c r="I45" s="44" t="s">
        <v>17</v>
      </c>
      <c r="J45" s="44" t="s">
        <v>17</v>
      </c>
      <c r="K45" s="44" t="s">
        <v>17</v>
      </c>
      <c r="L45" s="44" t="s">
        <v>17</v>
      </c>
      <c r="M45" s="44" t="s">
        <v>17</v>
      </c>
      <c r="N45" s="44" t="s">
        <v>17</v>
      </c>
      <c r="O45" s="44" t="s">
        <v>17</v>
      </c>
      <c r="P45" s="44" t="s">
        <v>17</v>
      </c>
      <c r="Q45" s="44" t="s">
        <v>17</v>
      </c>
      <c r="R45" s="44" t="s">
        <v>17</v>
      </c>
      <c r="S45" s="44" t="s">
        <v>17</v>
      </c>
      <c r="T45" s="44" t="s">
        <v>17</v>
      </c>
      <c r="U45" s="45" t="s">
        <v>17</v>
      </c>
    </row>
    <row r="46" spans="2:21" ht="45.75" customHeight="1" thickBot="1" x14ac:dyDescent="0.3">
      <c r="B46" s="31" t="s">
        <v>38</v>
      </c>
      <c r="C46" s="112" t="s">
        <v>19</v>
      </c>
      <c r="D46" s="112"/>
      <c r="E46" s="32" t="s">
        <v>20</v>
      </c>
      <c r="F46" s="32" t="s">
        <v>21</v>
      </c>
      <c r="G46" s="32" t="s">
        <v>22</v>
      </c>
      <c r="H46" s="32" t="s">
        <v>23</v>
      </c>
      <c r="I46" s="33" t="s">
        <v>24</v>
      </c>
      <c r="J46" s="34" t="s">
        <v>17</v>
      </c>
      <c r="K46" s="112" t="s">
        <v>25</v>
      </c>
      <c r="L46" s="32" t="s">
        <v>26</v>
      </c>
      <c r="M46" s="32" t="s">
        <v>27</v>
      </c>
      <c r="N46" s="32" t="s">
        <v>28</v>
      </c>
      <c r="O46" s="32" t="s">
        <v>29</v>
      </c>
      <c r="P46" s="32" t="s">
        <v>30</v>
      </c>
      <c r="Q46" s="33" t="s">
        <v>31</v>
      </c>
      <c r="R46" s="34" t="s">
        <v>17</v>
      </c>
      <c r="S46" s="112" t="s">
        <v>22</v>
      </c>
      <c r="T46" s="32" t="s">
        <v>23</v>
      </c>
      <c r="U46" s="33" t="s">
        <v>24</v>
      </c>
    </row>
    <row r="47" spans="2:21" ht="15.75" thickBot="1" x14ac:dyDescent="0.3">
      <c r="B47" s="113" t="s">
        <v>70</v>
      </c>
      <c r="C47" s="114" t="s">
        <v>32</v>
      </c>
      <c r="D47" s="114"/>
      <c r="E47" s="114"/>
      <c r="F47" s="114"/>
      <c r="G47" s="35">
        <v>0.83740000000000003</v>
      </c>
      <c r="H47" s="36">
        <v>19.5</v>
      </c>
      <c r="I47" s="37">
        <v>61853</v>
      </c>
      <c r="J47" s="38" t="s">
        <v>17</v>
      </c>
      <c r="K47" s="38" t="s">
        <v>17</v>
      </c>
      <c r="L47" s="38" t="s">
        <v>17</v>
      </c>
      <c r="M47" s="38" t="s">
        <v>17</v>
      </c>
      <c r="N47" s="38" t="s">
        <v>17</v>
      </c>
      <c r="O47" s="38" t="s">
        <v>17</v>
      </c>
      <c r="P47" s="38" t="s">
        <v>17</v>
      </c>
      <c r="Q47" s="38" t="s">
        <v>17</v>
      </c>
      <c r="R47" s="38" t="s">
        <v>17</v>
      </c>
      <c r="S47" s="38" t="s">
        <v>17</v>
      </c>
      <c r="T47" s="38" t="s">
        <v>17</v>
      </c>
      <c r="U47" s="39" t="s">
        <v>17</v>
      </c>
    </row>
    <row r="48" spans="2:21" ht="15.75" thickBot="1" x14ac:dyDescent="0.3">
      <c r="B48" s="113"/>
      <c r="C48" s="46" t="s">
        <v>17</v>
      </c>
      <c r="D48" s="47" t="s">
        <v>17</v>
      </c>
      <c r="E48" s="47" t="s">
        <v>17</v>
      </c>
      <c r="F48" s="47" t="s">
        <v>17</v>
      </c>
      <c r="G48" s="47" t="s">
        <v>17</v>
      </c>
      <c r="H48" s="47" t="s">
        <v>17</v>
      </c>
      <c r="I48" s="48" t="s">
        <v>17</v>
      </c>
      <c r="J48" s="38" t="s">
        <v>17</v>
      </c>
      <c r="K48" s="46" t="s">
        <v>17</v>
      </c>
      <c r="L48" s="47" t="s">
        <v>17</v>
      </c>
      <c r="M48" s="47" t="s">
        <v>17</v>
      </c>
      <c r="N48" s="47" t="s">
        <v>17</v>
      </c>
      <c r="O48" s="47" t="s">
        <v>17</v>
      </c>
      <c r="P48" s="47" t="s">
        <v>17</v>
      </c>
      <c r="Q48" s="48" t="s">
        <v>17</v>
      </c>
      <c r="R48" s="38" t="s">
        <v>17</v>
      </c>
      <c r="S48" s="46" t="s">
        <v>17</v>
      </c>
      <c r="T48" s="47" t="s">
        <v>17</v>
      </c>
      <c r="U48" s="48" t="s">
        <v>17</v>
      </c>
    </row>
    <row r="49" spans="2:21" ht="30.75" thickBot="1" x14ac:dyDescent="0.3">
      <c r="B49" s="113"/>
      <c r="C49" s="49" t="s">
        <v>17</v>
      </c>
      <c r="D49" s="50" t="s">
        <v>81</v>
      </c>
      <c r="E49" s="51" t="s">
        <v>82</v>
      </c>
      <c r="F49" s="52">
        <v>44579</v>
      </c>
      <c r="G49" s="53">
        <v>0.83809999999999996</v>
      </c>
      <c r="H49" s="54">
        <v>15</v>
      </c>
      <c r="I49" s="55">
        <v>42905</v>
      </c>
      <c r="J49" s="38" t="s">
        <v>17</v>
      </c>
      <c r="K49" s="116" t="s">
        <v>83</v>
      </c>
      <c r="L49" s="56" t="s">
        <v>17</v>
      </c>
      <c r="M49" s="57" t="s">
        <v>35</v>
      </c>
      <c r="N49" s="58">
        <v>44581</v>
      </c>
      <c r="O49" s="58">
        <v>44581.163194444445</v>
      </c>
      <c r="P49" s="117">
        <v>150240</v>
      </c>
      <c r="Q49" s="55">
        <v>23062</v>
      </c>
      <c r="R49" s="38" t="s">
        <v>17</v>
      </c>
      <c r="S49" s="49" t="s">
        <v>17</v>
      </c>
      <c r="T49" s="59" t="s">
        <v>17</v>
      </c>
      <c r="U49" s="60">
        <f>I49+Q49</f>
        <v>65967</v>
      </c>
    </row>
    <row r="50" spans="2:21" ht="15.75" thickBot="1" x14ac:dyDescent="0.3">
      <c r="B50" s="113"/>
      <c r="C50" s="49" t="s">
        <v>17</v>
      </c>
      <c r="D50" s="110" t="s">
        <v>17</v>
      </c>
      <c r="E50" s="110" t="s">
        <v>17</v>
      </c>
      <c r="F50" s="110" t="s">
        <v>17</v>
      </c>
      <c r="G50" s="110" t="s">
        <v>17</v>
      </c>
      <c r="H50" s="110" t="s">
        <v>17</v>
      </c>
      <c r="I50" s="111" t="s">
        <v>17</v>
      </c>
      <c r="J50" s="38" t="s">
        <v>17</v>
      </c>
      <c r="K50" s="49" t="s">
        <v>17</v>
      </c>
      <c r="L50" s="110" t="s">
        <v>17</v>
      </c>
      <c r="M50" s="110" t="s">
        <v>17</v>
      </c>
      <c r="N50" s="110" t="s">
        <v>17</v>
      </c>
      <c r="O50" s="110" t="s">
        <v>17</v>
      </c>
      <c r="P50" s="110" t="s">
        <v>17</v>
      </c>
      <c r="Q50" s="64">
        <f>SUM(Q49:Q49)</f>
        <v>23062</v>
      </c>
      <c r="R50" s="38" t="s">
        <v>17</v>
      </c>
      <c r="S50" s="49" t="s">
        <v>17</v>
      </c>
      <c r="T50" s="110" t="s">
        <v>17</v>
      </c>
      <c r="U50" s="111" t="s">
        <v>17</v>
      </c>
    </row>
    <row r="51" spans="2:21" ht="45.75" thickBot="1" x14ac:dyDescent="0.3">
      <c r="B51" s="113"/>
      <c r="C51" s="49" t="s">
        <v>17</v>
      </c>
      <c r="D51" s="50" t="s">
        <v>84</v>
      </c>
      <c r="E51" s="51" t="s">
        <v>85</v>
      </c>
      <c r="F51" s="52">
        <v>44580</v>
      </c>
      <c r="G51" s="53">
        <v>0.81330000000000002</v>
      </c>
      <c r="H51" s="54">
        <v>15</v>
      </c>
      <c r="I51" s="55">
        <v>0</v>
      </c>
      <c r="J51" s="38" t="s">
        <v>17</v>
      </c>
      <c r="K51" s="116" t="s">
        <v>86</v>
      </c>
      <c r="L51" s="56" t="s">
        <v>17</v>
      </c>
      <c r="M51" s="57" t="s">
        <v>35</v>
      </c>
      <c r="N51" s="58">
        <v>44581</v>
      </c>
      <c r="O51" s="58">
        <v>44581.163194444445</v>
      </c>
      <c r="P51" s="117">
        <v>11</v>
      </c>
      <c r="Q51" s="55">
        <v>5</v>
      </c>
      <c r="R51" s="38" t="s">
        <v>17</v>
      </c>
      <c r="S51" s="49" t="s">
        <v>17</v>
      </c>
      <c r="T51" s="59" t="s">
        <v>17</v>
      </c>
      <c r="U51" s="60">
        <f>I51+Q51</f>
        <v>5</v>
      </c>
    </row>
    <row r="52" spans="2:21" ht="15.75" thickBot="1" x14ac:dyDescent="0.3">
      <c r="B52" s="113"/>
      <c r="C52" s="49" t="s">
        <v>17</v>
      </c>
      <c r="D52" s="110" t="s">
        <v>17</v>
      </c>
      <c r="E52" s="110" t="s">
        <v>17</v>
      </c>
      <c r="F52" s="110" t="s">
        <v>17</v>
      </c>
      <c r="G52" s="110" t="s">
        <v>17</v>
      </c>
      <c r="H52" s="110" t="s">
        <v>17</v>
      </c>
      <c r="I52" s="111" t="s">
        <v>17</v>
      </c>
      <c r="J52" s="38" t="s">
        <v>17</v>
      </c>
      <c r="K52" s="49" t="s">
        <v>17</v>
      </c>
      <c r="L52" s="110" t="s">
        <v>17</v>
      </c>
      <c r="M52" s="110" t="s">
        <v>17</v>
      </c>
      <c r="N52" s="110" t="s">
        <v>17</v>
      </c>
      <c r="O52" s="110" t="s">
        <v>17</v>
      </c>
      <c r="P52" s="110" t="s">
        <v>17</v>
      </c>
      <c r="Q52" s="64">
        <f>SUM(Q51:Q51)</f>
        <v>5</v>
      </c>
      <c r="R52" s="38" t="s">
        <v>17</v>
      </c>
      <c r="S52" s="49" t="s">
        <v>17</v>
      </c>
      <c r="T52" s="110" t="s">
        <v>17</v>
      </c>
      <c r="U52" s="111" t="s">
        <v>17</v>
      </c>
    </row>
    <row r="53" spans="2:21" ht="30.75" thickBot="1" x14ac:dyDescent="0.3">
      <c r="B53" s="113"/>
      <c r="C53" s="49" t="s">
        <v>17</v>
      </c>
      <c r="D53" s="50" t="s">
        <v>71</v>
      </c>
      <c r="E53" s="51" t="s">
        <v>66</v>
      </c>
      <c r="F53" s="52">
        <v>44536</v>
      </c>
      <c r="G53" s="53">
        <v>0.78459999999999996</v>
      </c>
      <c r="H53" s="54">
        <v>15</v>
      </c>
      <c r="I53" s="55">
        <v>0</v>
      </c>
      <c r="J53" s="38" t="s">
        <v>17</v>
      </c>
      <c r="K53" s="116" t="s">
        <v>72</v>
      </c>
      <c r="L53" s="56" t="s">
        <v>17</v>
      </c>
      <c r="M53" s="57" t="s">
        <v>35</v>
      </c>
      <c r="N53" s="58">
        <v>44581.166666666664</v>
      </c>
      <c r="O53" s="58">
        <v>44581.180555555555</v>
      </c>
      <c r="P53" s="117">
        <v>98</v>
      </c>
      <c r="Q53" s="55">
        <v>98</v>
      </c>
      <c r="R53" s="38" t="s">
        <v>17</v>
      </c>
      <c r="S53" s="49" t="s">
        <v>17</v>
      </c>
      <c r="T53" s="59" t="s">
        <v>17</v>
      </c>
      <c r="U53" s="60">
        <f>I53+Q53</f>
        <v>98</v>
      </c>
    </row>
    <row r="54" spans="2:21" ht="15.75" thickBot="1" x14ac:dyDescent="0.3">
      <c r="B54" s="113"/>
      <c r="C54" s="61" t="s">
        <v>17</v>
      </c>
      <c r="D54" s="62" t="s">
        <v>17</v>
      </c>
      <c r="E54" s="62" t="s">
        <v>17</v>
      </c>
      <c r="F54" s="62" t="s">
        <v>17</v>
      </c>
      <c r="G54" s="62" t="s">
        <v>17</v>
      </c>
      <c r="H54" s="62" t="s">
        <v>17</v>
      </c>
      <c r="I54" s="63" t="s">
        <v>17</v>
      </c>
      <c r="J54" s="38" t="s">
        <v>17</v>
      </c>
      <c r="K54" s="61" t="s">
        <v>17</v>
      </c>
      <c r="L54" s="62" t="s">
        <v>17</v>
      </c>
      <c r="M54" s="62" t="s">
        <v>17</v>
      </c>
      <c r="N54" s="62" t="s">
        <v>17</v>
      </c>
      <c r="O54" s="62" t="s">
        <v>17</v>
      </c>
      <c r="P54" s="62" t="s">
        <v>17</v>
      </c>
      <c r="Q54" s="64">
        <f>SUM(Q53:Q53)</f>
        <v>98</v>
      </c>
      <c r="R54" s="38" t="s">
        <v>17</v>
      </c>
      <c r="S54" s="61" t="s">
        <v>17</v>
      </c>
      <c r="T54" s="62" t="s">
        <v>17</v>
      </c>
      <c r="U54" s="63" t="s">
        <v>17</v>
      </c>
    </row>
    <row r="55" spans="2:21" x14ac:dyDescent="0.25">
      <c r="B55" s="113"/>
      <c r="C55" s="115" t="s">
        <v>33</v>
      </c>
      <c r="D55" s="115"/>
      <c r="E55" s="115"/>
      <c r="F55" s="115"/>
      <c r="G55" s="38" t="s">
        <v>17</v>
      </c>
      <c r="H55" s="38" t="s">
        <v>17</v>
      </c>
      <c r="I55" s="38" t="s">
        <v>17</v>
      </c>
      <c r="J55" s="38" t="s">
        <v>17</v>
      </c>
      <c r="K55" s="38" t="s">
        <v>17</v>
      </c>
      <c r="L55" s="38" t="s">
        <v>17</v>
      </c>
      <c r="M55" s="38" t="s">
        <v>17</v>
      </c>
      <c r="N55" s="38" t="s">
        <v>17</v>
      </c>
      <c r="O55" s="38" t="s">
        <v>17</v>
      </c>
      <c r="P55" s="38" t="s">
        <v>17</v>
      </c>
      <c r="Q55" s="38" t="s">
        <v>17</v>
      </c>
      <c r="R55" s="38" t="s">
        <v>17</v>
      </c>
      <c r="S55" s="40">
        <v>0.83789999999999998</v>
      </c>
      <c r="T55" s="41">
        <v>20.2</v>
      </c>
      <c r="U55" s="42">
        <v>85018</v>
      </c>
    </row>
    <row r="56" spans="2:21" ht="7.5" customHeight="1" thickBot="1" x14ac:dyDescent="0.3">
      <c r="B56" s="43" t="s">
        <v>17</v>
      </c>
      <c r="C56" s="44" t="s">
        <v>17</v>
      </c>
      <c r="D56" s="44" t="s">
        <v>17</v>
      </c>
      <c r="E56" s="44" t="s">
        <v>17</v>
      </c>
      <c r="F56" s="44" t="s">
        <v>17</v>
      </c>
      <c r="G56" s="44" t="s">
        <v>17</v>
      </c>
      <c r="H56" s="44" t="s">
        <v>17</v>
      </c>
      <c r="I56" s="44" t="s">
        <v>17</v>
      </c>
      <c r="J56" s="44" t="s">
        <v>17</v>
      </c>
      <c r="K56" s="44" t="s">
        <v>17</v>
      </c>
      <c r="L56" s="44" t="s">
        <v>17</v>
      </c>
      <c r="M56" s="44" t="s">
        <v>17</v>
      </c>
      <c r="N56" s="44" t="s">
        <v>17</v>
      </c>
      <c r="O56" s="44" t="s">
        <v>17</v>
      </c>
      <c r="P56" s="44" t="s">
        <v>17</v>
      </c>
      <c r="Q56" s="44" t="s">
        <v>17</v>
      </c>
      <c r="R56" s="44" t="s">
        <v>17</v>
      </c>
      <c r="S56" s="44" t="s">
        <v>17</v>
      </c>
      <c r="T56" s="44" t="s">
        <v>17</v>
      </c>
      <c r="U56" s="45" t="s">
        <v>17</v>
      </c>
    </row>
    <row r="57" spans="2:21" ht="45.75" customHeight="1" thickBot="1" x14ac:dyDescent="0.3">
      <c r="B57" s="31" t="s">
        <v>39</v>
      </c>
      <c r="C57" s="112" t="s">
        <v>19</v>
      </c>
      <c r="D57" s="112"/>
      <c r="E57" s="32" t="s">
        <v>20</v>
      </c>
      <c r="F57" s="32" t="s">
        <v>21</v>
      </c>
      <c r="G57" s="32" t="s">
        <v>22</v>
      </c>
      <c r="H57" s="32" t="s">
        <v>23</v>
      </c>
      <c r="I57" s="33" t="s">
        <v>24</v>
      </c>
      <c r="J57" s="34" t="s">
        <v>17</v>
      </c>
      <c r="K57" s="112" t="s">
        <v>25</v>
      </c>
      <c r="L57" s="32" t="s">
        <v>26</v>
      </c>
      <c r="M57" s="32" t="s">
        <v>27</v>
      </c>
      <c r="N57" s="32" t="s">
        <v>28</v>
      </c>
      <c r="O57" s="32" t="s">
        <v>29</v>
      </c>
      <c r="P57" s="32" t="s">
        <v>30</v>
      </c>
      <c r="Q57" s="33" t="s">
        <v>31</v>
      </c>
      <c r="R57" s="34" t="s">
        <v>17</v>
      </c>
      <c r="S57" s="112" t="s">
        <v>22</v>
      </c>
      <c r="T57" s="32" t="s">
        <v>23</v>
      </c>
      <c r="U57" s="33" t="s">
        <v>24</v>
      </c>
    </row>
    <row r="58" spans="2:21" ht="15.75" thickBot="1" x14ac:dyDescent="0.3">
      <c r="B58" s="113" t="s">
        <v>70</v>
      </c>
      <c r="C58" s="114" t="s">
        <v>32</v>
      </c>
      <c r="D58" s="114"/>
      <c r="E58" s="114"/>
      <c r="F58" s="114"/>
      <c r="G58" s="35">
        <v>0.87429999999999997</v>
      </c>
      <c r="H58" s="36">
        <v>14.4</v>
      </c>
      <c r="I58" s="37">
        <v>66143</v>
      </c>
      <c r="J58" s="38" t="s">
        <v>17</v>
      </c>
      <c r="K58" s="38" t="s">
        <v>17</v>
      </c>
      <c r="L58" s="38" t="s">
        <v>17</v>
      </c>
      <c r="M58" s="38" t="s">
        <v>17</v>
      </c>
      <c r="N58" s="38" t="s">
        <v>17</v>
      </c>
      <c r="O58" s="38" t="s">
        <v>17</v>
      </c>
      <c r="P58" s="38" t="s">
        <v>17</v>
      </c>
      <c r="Q58" s="38" t="s">
        <v>17</v>
      </c>
      <c r="R58" s="38" t="s">
        <v>17</v>
      </c>
      <c r="S58" s="38" t="s">
        <v>17</v>
      </c>
      <c r="T58" s="38" t="s">
        <v>17</v>
      </c>
      <c r="U58" s="39" t="s">
        <v>17</v>
      </c>
    </row>
    <row r="59" spans="2:21" ht="15.75" thickBot="1" x14ac:dyDescent="0.3">
      <c r="B59" s="113"/>
      <c r="C59" s="46" t="s">
        <v>17</v>
      </c>
      <c r="D59" s="47" t="s">
        <v>17</v>
      </c>
      <c r="E59" s="47" t="s">
        <v>17</v>
      </c>
      <c r="F59" s="47" t="s">
        <v>17</v>
      </c>
      <c r="G59" s="47" t="s">
        <v>17</v>
      </c>
      <c r="H59" s="47" t="s">
        <v>17</v>
      </c>
      <c r="I59" s="48" t="s">
        <v>17</v>
      </c>
      <c r="J59" s="38" t="s">
        <v>17</v>
      </c>
      <c r="K59" s="46" t="s">
        <v>17</v>
      </c>
      <c r="L59" s="47" t="s">
        <v>17</v>
      </c>
      <c r="M59" s="47" t="s">
        <v>17</v>
      </c>
      <c r="N59" s="47" t="s">
        <v>17</v>
      </c>
      <c r="O59" s="47" t="s">
        <v>17</v>
      </c>
      <c r="P59" s="47" t="s">
        <v>17</v>
      </c>
      <c r="Q59" s="48" t="s">
        <v>17</v>
      </c>
      <c r="R59" s="38" t="s">
        <v>17</v>
      </c>
      <c r="S59" s="46" t="s">
        <v>17</v>
      </c>
      <c r="T59" s="47" t="s">
        <v>17</v>
      </c>
      <c r="U59" s="48" t="s">
        <v>17</v>
      </c>
    </row>
    <row r="60" spans="2:21" ht="30.75" thickBot="1" x14ac:dyDescent="0.3">
      <c r="B60" s="113"/>
      <c r="C60" s="49" t="s">
        <v>17</v>
      </c>
      <c r="D60" s="50" t="s">
        <v>81</v>
      </c>
      <c r="E60" s="51" t="s">
        <v>82</v>
      </c>
      <c r="F60" s="52">
        <v>44579</v>
      </c>
      <c r="G60" s="53">
        <v>0.83809999999999996</v>
      </c>
      <c r="H60" s="54">
        <v>15</v>
      </c>
      <c r="I60" s="55">
        <v>0</v>
      </c>
      <c r="J60" s="38" t="s">
        <v>17</v>
      </c>
      <c r="K60" s="116" t="s">
        <v>83</v>
      </c>
      <c r="L60" s="56" t="s">
        <v>17</v>
      </c>
      <c r="M60" s="57" t="s">
        <v>35</v>
      </c>
      <c r="N60" s="58">
        <v>44581.8125</v>
      </c>
      <c r="O60" s="58">
        <v>44581</v>
      </c>
      <c r="P60" s="117">
        <v>150240</v>
      </c>
      <c r="Q60" s="55">
        <v>13952</v>
      </c>
      <c r="R60" s="38" t="s">
        <v>17</v>
      </c>
      <c r="S60" s="49" t="s">
        <v>17</v>
      </c>
      <c r="T60" s="59" t="s">
        <v>17</v>
      </c>
      <c r="U60" s="60">
        <f>I60+Q60</f>
        <v>13952</v>
      </c>
    </row>
    <row r="61" spans="2:21" ht="15.75" thickBot="1" x14ac:dyDescent="0.3">
      <c r="B61" s="113"/>
      <c r="C61" s="49" t="s">
        <v>17</v>
      </c>
      <c r="D61" s="110" t="s">
        <v>17</v>
      </c>
      <c r="E61" s="110" t="s">
        <v>17</v>
      </c>
      <c r="F61" s="110" t="s">
        <v>17</v>
      </c>
      <c r="G61" s="110" t="s">
        <v>17</v>
      </c>
      <c r="H61" s="110" t="s">
        <v>17</v>
      </c>
      <c r="I61" s="111" t="s">
        <v>17</v>
      </c>
      <c r="J61" s="38" t="s">
        <v>17</v>
      </c>
      <c r="K61" s="49" t="s">
        <v>17</v>
      </c>
      <c r="L61" s="110" t="s">
        <v>17</v>
      </c>
      <c r="M61" s="110" t="s">
        <v>17</v>
      </c>
      <c r="N61" s="110" t="s">
        <v>17</v>
      </c>
      <c r="O61" s="110" t="s">
        <v>17</v>
      </c>
      <c r="P61" s="110" t="s">
        <v>17</v>
      </c>
      <c r="Q61" s="64">
        <f>SUM(Q60:Q60)</f>
        <v>13952</v>
      </c>
      <c r="R61" s="38" t="s">
        <v>17</v>
      </c>
      <c r="S61" s="49" t="s">
        <v>17</v>
      </c>
      <c r="T61" s="110" t="s">
        <v>17</v>
      </c>
      <c r="U61" s="111" t="s">
        <v>17</v>
      </c>
    </row>
    <row r="62" spans="2:21" ht="45.75" thickBot="1" x14ac:dyDescent="0.3">
      <c r="B62" s="113"/>
      <c r="C62" s="49" t="s">
        <v>17</v>
      </c>
      <c r="D62" s="50" t="s">
        <v>84</v>
      </c>
      <c r="E62" s="51" t="s">
        <v>85</v>
      </c>
      <c r="F62" s="52">
        <v>44580</v>
      </c>
      <c r="G62" s="53">
        <v>0.81330000000000002</v>
      </c>
      <c r="H62" s="54">
        <v>15</v>
      </c>
      <c r="I62" s="55">
        <v>0</v>
      </c>
      <c r="J62" s="38" t="s">
        <v>17</v>
      </c>
      <c r="K62" s="116" t="s">
        <v>86</v>
      </c>
      <c r="L62" s="56" t="s">
        <v>17</v>
      </c>
      <c r="M62" s="57" t="s">
        <v>35</v>
      </c>
      <c r="N62" s="58">
        <v>44581.8125</v>
      </c>
      <c r="O62" s="58">
        <v>44581</v>
      </c>
      <c r="P62" s="117">
        <v>11</v>
      </c>
      <c r="Q62" s="55">
        <v>1</v>
      </c>
      <c r="R62" s="38" t="s">
        <v>17</v>
      </c>
      <c r="S62" s="49" t="s">
        <v>17</v>
      </c>
      <c r="T62" s="59" t="s">
        <v>17</v>
      </c>
      <c r="U62" s="60">
        <f>I62+Q62</f>
        <v>1</v>
      </c>
    </row>
    <row r="63" spans="2:21" ht="15.75" thickBot="1" x14ac:dyDescent="0.3">
      <c r="B63" s="113"/>
      <c r="C63" s="49" t="s">
        <v>17</v>
      </c>
      <c r="D63" s="110" t="s">
        <v>17</v>
      </c>
      <c r="E63" s="110" t="s">
        <v>17</v>
      </c>
      <c r="F63" s="110" t="s">
        <v>17</v>
      </c>
      <c r="G63" s="110" t="s">
        <v>17</v>
      </c>
      <c r="H63" s="110" t="s">
        <v>17</v>
      </c>
      <c r="I63" s="111" t="s">
        <v>17</v>
      </c>
      <c r="J63" s="38" t="s">
        <v>17</v>
      </c>
      <c r="K63" s="49" t="s">
        <v>17</v>
      </c>
      <c r="L63" s="110" t="s">
        <v>17</v>
      </c>
      <c r="M63" s="110" t="s">
        <v>17</v>
      </c>
      <c r="N63" s="110" t="s">
        <v>17</v>
      </c>
      <c r="O63" s="110" t="s">
        <v>17</v>
      </c>
      <c r="P63" s="110" t="s">
        <v>17</v>
      </c>
      <c r="Q63" s="64">
        <f>SUM(Q62:Q62)</f>
        <v>1</v>
      </c>
      <c r="R63" s="38" t="s">
        <v>17</v>
      </c>
      <c r="S63" s="49" t="s">
        <v>17</v>
      </c>
      <c r="T63" s="110" t="s">
        <v>17</v>
      </c>
      <c r="U63" s="111" t="s">
        <v>17</v>
      </c>
    </row>
    <row r="64" spans="2:21" ht="45.75" thickBot="1" x14ac:dyDescent="0.3">
      <c r="B64" s="113"/>
      <c r="C64" s="49" t="s">
        <v>17</v>
      </c>
      <c r="D64" s="50" t="s">
        <v>87</v>
      </c>
      <c r="E64" s="51" t="s">
        <v>88</v>
      </c>
      <c r="F64" s="52">
        <v>44580</v>
      </c>
      <c r="G64" s="53">
        <v>0.85340000000000005</v>
      </c>
      <c r="H64" s="54">
        <v>15</v>
      </c>
      <c r="I64" s="55">
        <v>0</v>
      </c>
      <c r="J64" s="38" t="s">
        <v>17</v>
      </c>
      <c r="K64" s="116" t="s">
        <v>89</v>
      </c>
      <c r="L64" s="56" t="s">
        <v>17</v>
      </c>
      <c r="M64" s="57" t="s">
        <v>35</v>
      </c>
      <c r="N64" s="58">
        <v>44581.280555555553</v>
      </c>
      <c r="O64" s="58">
        <v>44581.707638888889</v>
      </c>
      <c r="P64" s="117">
        <v>1550</v>
      </c>
      <c r="Q64" s="55">
        <v>1550</v>
      </c>
      <c r="R64" s="38" t="s">
        <v>17</v>
      </c>
      <c r="S64" s="49" t="s">
        <v>17</v>
      </c>
      <c r="T64" s="59" t="s">
        <v>17</v>
      </c>
      <c r="U64" s="60">
        <f>I64+Q64</f>
        <v>1550</v>
      </c>
    </row>
    <row r="65" spans="2:21" ht="15.75" thickBot="1" x14ac:dyDescent="0.3">
      <c r="B65" s="113"/>
      <c r="C65" s="61" t="s">
        <v>17</v>
      </c>
      <c r="D65" s="62" t="s">
        <v>17</v>
      </c>
      <c r="E65" s="62" t="s">
        <v>17</v>
      </c>
      <c r="F65" s="62" t="s">
        <v>17</v>
      </c>
      <c r="G65" s="62" t="s">
        <v>17</v>
      </c>
      <c r="H65" s="62" t="s">
        <v>17</v>
      </c>
      <c r="I65" s="63" t="s">
        <v>17</v>
      </c>
      <c r="J65" s="38" t="s">
        <v>17</v>
      </c>
      <c r="K65" s="61" t="s">
        <v>17</v>
      </c>
      <c r="L65" s="62" t="s">
        <v>17</v>
      </c>
      <c r="M65" s="62" t="s">
        <v>17</v>
      </c>
      <c r="N65" s="62" t="s">
        <v>17</v>
      </c>
      <c r="O65" s="62" t="s">
        <v>17</v>
      </c>
      <c r="P65" s="62" t="s">
        <v>17</v>
      </c>
      <c r="Q65" s="64">
        <f>SUM(Q64:Q64)</f>
        <v>1550</v>
      </c>
      <c r="R65" s="38" t="s">
        <v>17</v>
      </c>
      <c r="S65" s="61" t="s">
        <v>17</v>
      </c>
      <c r="T65" s="62" t="s">
        <v>17</v>
      </c>
      <c r="U65" s="63" t="s">
        <v>17</v>
      </c>
    </row>
    <row r="66" spans="2:21" x14ac:dyDescent="0.25">
      <c r="B66" s="113"/>
      <c r="C66" s="115" t="s">
        <v>33</v>
      </c>
      <c r="D66" s="115"/>
      <c r="E66" s="115"/>
      <c r="F66" s="115"/>
      <c r="G66" s="38" t="s">
        <v>17</v>
      </c>
      <c r="H66" s="38" t="s">
        <v>17</v>
      </c>
      <c r="I66" s="38" t="s">
        <v>17</v>
      </c>
      <c r="J66" s="38" t="s">
        <v>17</v>
      </c>
      <c r="K66" s="38" t="s">
        <v>17</v>
      </c>
      <c r="L66" s="38" t="s">
        <v>17</v>
      </c>
      <c r="M66" s="38" t="s">
        <v>17</v>
      </c>
      <c r="N66" s="38" t="s">
        <v>17</v>
      </c>
      <c r="O66" s="38" t="s">
        <v>17</v>
      </c>
      <c r="P66" s="38" t="s">
        <v>17</v>
      </c>
      <c r="Q66" s="38" t="s">
        <v>17</v>
      </c>
      <c r="R66" s="38" t="s">
        <v>17</v>
      </c>
      <c r="S66" s="40">
        <v>0.87380000000000002</v>
      </c>
      <c r="T66" s="41">
        <v>15.7</v>
      </c>
      <c r="U66" s="42">
        <v>81646</v>
      </c>
    </row>
    <row r="67" spans="2:21" ht="7.5" customHeight="1" thickBot="1" x14ac:dyDescent="0.3">
      <c r="B67" s="43" t="s">
        <v>17</v>
      </c>
      <c r="C67" s="44" t="s">
        <v>17</v>
      </c>
      <c r="D67" s="44" t="s">
        <v>17</v>
      </c>
      <c r="E67" s="44" t="s">
        <v>17</v>
      </c>
      <c r="F67" s="44" t="s">
        <v>17</v>
      </c>
      <c r="G67" s="44" t="s">
        <v>17</v>
      </c>
      <c r="H67" s="44" t="s">
        <v>17</v>
      </c>
      <c r="I67" s="44" t="s">
        <v>17</v>
      </c>
      <c r="J67" s="44" t="s">
        <v>17</v>
      </c>
      <c r="K67" s="44" t="s">
        <v>17</v>
      </c>
      <c r="L67" s="44" t="s">
        <v>17</v>
      </c>
      <c r="M67" s="44" t="s">
        <v>17</v>
      </c>
      <c r="N67" s="44" t="s">
        <v>17</v>
      </c>
      <c r="O67" s="44" t="s">
        <v>17</v>
      </c>
      <c r="P67" s="44" t="s">
        <v>17</v>
      </c>
      <c r="Q67" s="44" t="s">
        <v>17</v>
      </c>
      <c r="R67" s="44" t="s">
        <v>17</v>
      </c>
      <c r="S67" s="44" t="s">
        <v>17</v>
      </c>
      <c r="T67" s="44" t="s">
        <v>17</v>
      </c>
      <c r="U67" s="45" t="s">
        <v>17</v>
      </c>
    </row>
    <row r="68" spans="2:21" ht="45.75" customHeight="1" thickBot="1" x14ac:dyDescent="0.3">
      <c r="B68" s="31" t="s">
        <v>40</v>
      </c>
      <c r="C68" s="112" t="s">
        <v>19</v>
      </c>
      <c r="D68" s="112"/>
      <c r="E68" s="32" t="s">
        <v>20</v>
      </c>
      <c r="F68" s="32" t="s">
        <v>21</v>
      </c>
      <c r="G68" s="32" t="s">
        <v>22</v>
      </c>
      <c r="H68" s="32" t="s">
        <v>23</v>
      </c>
      <c r="I68" s="33" t="s">
        <v>24</v>
      </c>
      <c r="J68" s="34" t="s">
        <v>17</v>
      </c>
      <c r="K68" s="112" t="s">
        <v>25</v>
      </c>
      <c r="L68" s="32" t="s">
        <v>26</v>
      </c>
      <c r="M68" s="32" t="s">
        <v>27</v>
      </c>
      <c r="N68" s="32" t="s">
        <v>28</v>
      </c>
      <c r="O68" s="32" t="s">
        <v>29</v>
      </c>
      <c r="P68" s="32" t="s">
        <v>30</v>
      </c>
      <c r="Q68" s="33" t="s">
        <v>31</v>
      </c>
      <c r="R68" s="34" t="s">
        <v>17</v>
      </c>
      <c r="S68" s="112" t="s">
        <v>22</v>
      </c>
      <c r="T68" s="32" t="s">
        <v>23</v>
      </c>
      <c r="U68" s="33" t="s">
        <v>24</v>
      </c>
    </row>
    <row r="69" spans="2:21" ht="15.75" thickBot="1" x14ac:dyDescent="0.3">
      <c r="B69" s="113" t="s">
        <v>70</v>
      </c>
      <c r="C69" s="114" t="s">
        <v>32</v>
      </c>
      <c r="D69" s="114"/>
      <c r="E69" s="114"/>
      <c r="F69" s="114"/>
      <c r="G69" s="35">
        <v>0.83950000000000002</v>
      </c>
      <c r="H69" s="36">
        <v>10.9</v>
      </c>
      <c r="I69" s="37">
        <v>18688</v>
      </c>
      <c r="J69" s="38" t="s">
        <v>17</v>
      </c>
      <c r="K69" s="38" t="s">
        <v>17</v>
      </c>
      <c r="L69" s="38" t="s">
        <v>17</v>
      </c>
      <c r="M69" s="38" t="s">
        <v>17</v>
      </c>
      <c r="N69" s="38" t="s">
        <v>17</v>
      </c>
      <c r="O69" s="38" t="s">
        <v>17</v>
      </c>
      <c r="P69" s="38" t="s">
        <v>17</v>
      </c>
      <c r="Q69" s="38" t="s">
        <v>17</v>
      </c>
      <c r="R69" s="38" t="s">
        <v>17</v>
      </c>
      <c r="S69" s="38" t="s">
        <v>17</v>
      </c>
      <c r="T69" s="38" t="s">
        <v>17</v>
      </c>
      <c r="U69" s="39" t="s">
        <v>17</v>
      </c>
    </row>
    <row r="70" spans="2:21" ht="15.75" thickBot="1" x14ac:dyDescent="0.3">
      <c r="B70" s="113"/>
      <c r="C70" s="46" t="s">
        <v>17</v>
      </c>
      <c r="D70" s="47" t="s">
        <v>17</v>
      </c>
      <c r="E70" s="47" t="s">
        <v>17</v>
      </c>
      <c r="F70" s="47" t="s">
        <v>17</v>
      </c>
      <c r="G70" s="47" t="s">
        <v>17</v>
      </c>
      <c r="H70" s="47" t="s">
        <v>17</v>
      </c>
      <c r="I70" s="48" t="s">
        <v>17</v>
      </c>
      <c r="J70" s="38" t="s">
        <v>17</v>
      </c>
      <c r="K70" s="46" t="s">
        <v>17</v>
      </c>
      <c r="L70" s="47" t="s">
        <v>17</v>
      </c>
      <c r="M70" s="47" t="s">
        <v>17</v>
      </c>
      <c r="N70" s="47" t="s">
        <v>17</v>
      </c>
      <c r="O70" s="47" t="s">
        <v>17</v>
      </c>
      <c r="P70" s="47" t="s">
        <v>17</v>
      </c>
      <c r="Q70" s="48" t="s">
        <v>17</v>
      </c>
      <c r="R70" s="38" t="s">
        <v>17</v>
      </c>
      <c r="S70" s="46" t="s">
        <v>17</v>
      </c>
      <c r="T70" s="47" t="s">
        <v>17</v>
      </c>
      <c r="U70" s="48" t="s">
        <v>17</v>
      </c>
    </row>
    <row r="71" spans="2:21" ht="30.75" thickBot="1" x14ac:dyDescent="0.3">
      <c r="B71" s="113"/>
      <c r="C71" s="49" t="s">
        <v>17</v>
      </c>
      <c r="D71" s="50" t="s">
        <v>81</v>
      </c>
      <c r="E71" s="51" t="s">
        <v>82</v>
      </c>
      <c r="F71" s="52">
        <v>44579</v>
      </c>
      <c r="G71" s="53">
        <v>0.83809999999999996</v>
      </c>
      <c r="H71" s="54">
        <v>15</v>
      </c>
      <c r="I71" s="55">
        <v>0</v>
      </c>
      <c r="J71" s="38" t="s">
        <v>17</v>
      </c>
      <c r="K71" s="116" t="s">
        <v>83</v>
      </c>
      <c r="L71" s="56" t="s">
        <v>17</v>
      </c>
      <c r="M71" s="57" t="s">
        <v>35</v>
      </c>
      <c r="N71" s="58">
        <v>44581.163194444445</v>
      </c>
      <c r="O71" s="58">
        <v>44581.8125</v>
      </c>
      <c r="P71" s="117">
        <v>150240</v>
      </c>
      <c r="Q71" s="55">
        <v>68915</v>
      </c>
      <c r="R71" s="38" t="s">
        <v>17</v>
      </c>
      <c r="S71" s="49" t="s">
        <v>17</v>
      </c>
      <c r="T71" s="59" t="s">
        <v>17</v>
      </c>
      <c r="U71" s="60">
        <f>I71+Q71</f>
        <v>68915</v>
      </c>
    </row>
    <row r="72" spans="2:21" ht="15.75" thickBot="1" x14ac:dyDescent="0.3">
      <c r="B72" s="113"/>
      <c r="C72" s="49" t="s">
        <v>17</v>
      </c>
      <c r="D72" s="110" t="s">
        <v>17</v>
      </c>
      <c r="E72" s="110" t="s">
        <v>17</v>
      </c>
      <c r="F72" s="110" t="s">
        <v>17</v>
      </c>
      <c r="G72" s="110" t="s">
        <v>17</v>
      </c>
      <c r="H72" s="110" t="s">
        <v>17</v>
      </c>
      <c r="I72" s="111" t="s">
        <v>17</v>
      </c>
      <c r="J72" s="38" t="s">
        <v>17</v>
      </c>
      <c r="K72" s="49" t="s">
        <v>17</v>
      </c>
      <c r="L72" s="110" t="s">
        <v>17</v>
      </c>
      <c r="M72" s="110" t="s">
        <v>17</v>
      </c>
      <c r="N72" s="110" t="s">
        <v>17</v>
      </c>
      <c r="O72" s="110" t="s">
        <v>17</v>
      </c>
      <c r="P72" s="110" t="s">
        <v>17</v>
      </c>
      <c r="Q72" s="64">
        <f>SUM(Q71:Q71)</f>
        <v>68915</v>
      </c>
      <c r="R72" s="38" t="s">
        <v>17</v>
      </c>
      <c r="S72" s="49" t="s">
        <v>17</v>
      </c>
      <c r="T72" s="110" t="s">
        <v>17</v>
      </c>
      <c r="U72" s="111" t="s">
        <v>17</v>
      </c>
    </row>
    <row r="73" spans="2:21" ht="45.75" thickBot="1" x14ac:dyDescent="0.3">
      <c r="B73" s="113"/>
      <c r="C73" s="49" t="s">
        <v>17</v>
      </c>
      <c r="D73" s="50" t="s">
        <v>84</v>
      </c>
      <c r="E73" s="51" t="s">
        <v>85</v>
      </c>
      <c r="F73" s="52">
        <v>44580</v>
      </c>
      <c r="G73" s="53">
        <v>0.81330000000000002</v>
      </c>
      <c r="H73" s="54">
        <v>15</v>
      </c>
      <c r="I73" s="55">
        <v>0</v>
      </c>
      <c r="J73" s="38" t="s">
        <v>17</v>
      </c>
      <c r="K73" s="116" t="s">
        <v>86</v>
      </c>
      <c r="L73" s="56" t="s">
        <v>17</v>
      </c>
      <c r="M73" s="57" t="s">
        <v>35</v>
      </c>
      <c r="N73" s="58">
        <v>44581.163194444445</v>
      </c>
      <c r="O73" s="58">
        <v>44581.8125</v>
      </c>
      <c r="P73" s="117">
        <v>11</v>
      </c>
      <c r="Q73" s="55">
        <v>5</v>
      </c>
      <c r="R73" s="38" t="s">
        <v>17</v>
      </c>
      <c r="S73" s="49" t="s">
        <v>17</v>
      </c>
      <c r="T73" s="59" t="s">
        <v>17</v>
      </c>
      <c r="U73" s="60">
        <f>I73+Q73</f>
        <v>5</v>
      </c>
    </row>
    <row r="74" spans="2:21" ht="15.75" thickBot="1" x14ac:dyDescent="0.3">
      <c r="B74" s="113"/>
      <c r="C74" s="49" t="s">
        <v>17</v>
      </c>
      <c r="D74" s="110" t="s">
        <v>17</v>
      </c>
      <c r="E74" s="110" t="s">
        <v>17</v>
      </c>
      <c r="F74" s="110" t="s">
        <v>17</v>
      </c>
      <c r="G74" s="110" t="s">
        <v>17</v>
      </c>
      <c r="H74" s="110" t="s">
        <v>17</v>
      </c>
      <c r="I74" s="111" t="s">
        <v>17</v>
      </c>
      <c r="J74" s="38" t="s">
        <v>17</v>
      </c>
      <c r="K74" s="49" t="s">
        <v>17</v>
      </c>
      <c r="L74" s="110" t="s">
        <v>17</v>
      </c>
      <c r="M74" s="110" t="s">
        <v>17</v>
      </c>
      <c r="N74" s="110" t="s">
        <v>17</v>
      </c>
      <c r="O74" s="110" t="s">
        <v>17</v>
      </c>
      <c r="P74" s="110" t="s">
        <v>17</v>
      </c>
      <c r="Q74" s="64">
        <f>SUM(Q73:Q73)</f>
        <v>5</v>
      </c>
      <c r="R74" s="38" t="s">
        <v>17</v>
      </c>
      <c r="S74" s="49" t="s">
        <v>17</v>
      </c>
      <c r="T74" s="110" t="s">
        <v>17</v>
      </c>
      <c r="U74" s="111" t="s">
        <v>17</v>
      </c>
    </row>
    <row r="75" spans="2:21" ht="15.75" customHeight="1" thickBot="1" x14ac:dyDescent="0.3">
      <c r="B75" s="113"/>
      <c r="C75" s="49" t="s">
        <v>17</v>
      </c>
      <c r="D75" s="66" t="s">
        <v>73</v>
      </c>
      <c r="E75" s="67" t="s">
        <v>63</v>
      </c>
      <c r="F75" s="68">
        <v>44562</v>
      </c>
      <c r="G75" s="69">
        <v>0.79330000000000001</v>
      </c>
      <c r="H75" s="70">
        <v>15</v>
      </c>
      <c r="I75" s="71">
        <v>0</v>
      </c>
      <c r="J75" s="38" t="s">
        <v>17</v>
      </c>
      <c r="K75" s="116" t="s">
        <v>77</v>
      </c>
      <c r="L75" s="72" t="s">
        <v>17</v>
      </c>
      <c r="M75" s="73" t="s">
        <v>35</v>
      </c>
      <c r="N75" s="74">
        <v>44581.854166666664</v>
      </c>
      <c r="O75" s="74">
        <v>44581.864583333336</v>
      </c>
      <c r="P75" s="117">
        <v>102</v>
      </c>
      <c r="Q75" s="71">
        <v>6</v>
      </c>
      <c r="R75" s="38" t="s">
        <v>17</v>
      </c>
      <c r="S75" s="49" t="s">
        <v>17</v>
      </c>
      <c r="T75" s="59" t="s">
        <v>17</v>
      </c>
      <c r="U75" s="75">
        <f>I75+Q75</f>
        <v>6</v>
      </c>
    </row>
    <row r="76" spans="2:21" ht="15.75" thickBot="1" x14ac:dyDescent="0.3">
      <c r="B76" s="113"/>
      <c r="C76" s="49" t="s">
        <v>17</v>
      </c>
      <c r="D76" s="76" t="s">
        <v>71</v>
      </c>
      <c r="E76" s="77" t="s">
        <v>74</v>
      </c>
      <c r="F76" s="78">
        <v>44572</v>
      </c>
      <c r="G76" s="79">
        <v>0.78380000000000005</v>
      </c>
      <c r="H76" s="80">
        <v>15</v>
      </c>
      <c r="I76" s="81">
        <v>0</v>
      </c>
      <c r="J76" s="38" t="s">
        <v>17</v>
      </c>
      <c r="K76" s="116"/>
      <c r="L76" s="82" t="s">
        <v>17</v>
      </c>
      <c r="M76" s="83" t="s">
        <v>35</v>
      </c>
      <c r="N76" s="84">
        <v>44581.854166666664</v>
      </c>
      <c r="O76" s="84">
        <v>44581.864583333336</v>
      </c>
      <c r="P76" s="117"/>
      <c r="Q76" s="81">
        <v>86</v>
      </c>
      <c r="R76" s="38" t="s">
        <v>17</v>
      </c>
      <c r="S76" s="49" t="s">
        <v>17</v>
      </c>
      <c r="T76" s="59" t="s">
        <v>17</v>
      </c>
      <c r="U76" s="85">
        <f>I76+Q76</f>
        <v>86</v>
      </c>
    </row>
    <row r="77" spans="2:21" ht="15.75" thickBot="1" x14ac:dyDescent="0.3">
      <c r="B77" s="113"/>
      <c r="C77" s="49" t="s">
        <v>17</v>
      </c>
      <c r="D77" s="86" t="s">
        <v>75</v>
      </c>
      <c r="E77" s="87" t="s">
        <v>76</v>
      </c>
      <c r="F77" s="88">
        <v>44569</v>
      </c>
      <c r="G77" s="89">
        <v>0.86829999999999996</v>
      </c>
      <c r="H77" s="90">
        <v>15</v>
      </c>
      <c r="I77" s="91">
        <v>0</v>
      </c>
      <c r="J77" s="38" t="s">
        <v>17</v>
      </c>
      <c r="K77" s="116"/>
      <c r="L77" s="92" t="s">
        <v>17</v>
      </c>
      <c r="M77" s="93" t="s">
        <v>35</v>
      </c>
      <c r="N77" s="94">
        <v>44581.854166666664</v>
      </c>
      <c r="O77" s="94">
        <v>44581.864583333336</v>
      </c>
      <c r="P77" s="117"/>
      <c r="Q77" s="91">
        <v>10</v>
      </c>
      <c r="R77" s="38" t="s">
        <v>17</v>
      </c>
      <c r="S77" s="49" t="s">
        <v>17</v>
      </c>
      <c r="T77" s="59" t="s">
        <v>17</v>
      </c>
      <c r="U77" s="95">
        <f>I77+Q77</f>
        <v>10</v>
      </c>
    </row>
    <row r="78" spans="2:21" ht="15.75" thickBot="1" x14ac:dyDescent="0.3">
      <c r="B78" s="113"/>
      <c r="C78" s="61" t="s">
        <v>17</v>
      </c>
      <c r="D78" s="62" t="s">
        <v>17</v>
      </c>
      <c r="E78" s="62" t="s">
        <v>17</v>
      </c>
      <c r="F78" s="62" t="s">
        <v>17</v>
      </c>
      <c r="G78" s="62" t="s">
        <v>17</v>
      </c>
      <c r="H78" s="62" t="s">
        <v>17</v>
      </c>
      <c r="I78" s="63" t="s">
        <v>17</v>
      </c>
      <c r="J78" s="38" t="s">
        <v>17</v>
      </c>
      <c r="K78" s="61" t="s">
        <v>17</v>
      </c>
      <c r="L78" s="62" t="s">
        <v>17</v>
      </c>
      <c r="M78" s="62" t="s">
        <v>17</v>
      </c>
      <c r="N78" s="62" t="s">
        <v>17</v>
      </c>
      <c r="O78" s="62" t="s">
        <v>17</v>
      </c>
      <c r="P78" s="62" t="s">
        <v>17</v>
      </c>
      <c r="Q78" s="64">
        <f>SUM(Q75:Q77)</f>
        <v>102</v>
      </c>
      <c r="R78" s="38" t="s">
        <v>17</v>
      </c>
      <c r="S78" s="61" t="s">
        <v>17</v>
      </c>
      <c r="T78" s="62" t="s">
        <v>17</v>
      </c>
      <c r="U78" s="63" t="s">
        <v>17</v>
      </c>
    </row>
    <row r="79" spans="2:21" x14ac:dyDescent="0.25">
      <c r="B79" s="113"/>
      <c r="C79" s="115" t="s">
        <v>33</v>
      </c>
      <c r="D79" s="115"/>
      <c r="E79" s="115"/>
      <c r="F79" s="115"/>
      <c r="G79" s="38" t="s">
        <v>17</v>
      </c>
      <c r="H79" s="38" t="s">
        <v>17</v>
      </c>
      <c r="I79" s="38" t="s">
        <v>17</v>
      </c>
      <c r="J79" s="38" t="s">
        <v>17</v>
      </c>
      <c r="K79" s="38" t="s">
        <v>17</v>
      </c>
      <c r="L79" s="38" t="s">
        <v>17</v>
      </c>
      <c r="M79" s="38" t="s">
        <v>17</v>
      </c>
      <c r="N79" s="38" t="s">
        <v>17</v>
      </c>
      <c r="O79" s="38" t="s">
        <v>17</v>
      </c>
      <c r="P79" s="38" t="s">
        <v>17</v>
      </c>
      <c r="Q79" s="38" t="s">
        <v>17</v>
      </c>
      <c r="R79" s="38" t="s">
        <v>17</v>
      </c>
      <c r="S79" s="40">
        <v>0.83830000000000005</v>
      </c>
      <c r="T79" s="41">
        <v>20.2</v>
      </c>
      <c r="U79" s="42">
        <v>87710</v>
      </c>
    </row>
    <row r="80" spans="2:21" ht="7.5" customHeight="1" thickBot="1" x14ac:dyDescent="0.3">
      <c r="B80" s="43" t="s">
        <v>17</v>
      </c>
      <c r="C80" s="44" t="s">
        <v>17</v>
      </c>
      <c r="D80" s="44" t="s">
        <v>17</v>
      </c>
      <c r="E80" s="44" t="s">
        <v>17</v>
      </c>
      <c r="F80" s="44" t="s">
        <v>17</v>
      </c>
      <c r="G80" s="44" t="s">
        <v>17</v>
      </c>
      <c r="H80" s="44" t="s">
        <v>17</v>
      </c>
      <c r="I80" s="44" t="s">
        <v>17</v>
      </c>
      <c r="J80" s="44" t="s">
        <v>17</v>
      </c>
      <c r="K80" s="44" t="s">
        <v>17</v>
      </c>
      <c r="L80" s="44" t="s">
        <v>17</v>
      </c>
      <c r="M80" s="44" t="s">
        <v>17</v>
      </c>
      <c r="N80" s="44" t="s">
        <v>17</v>
      </c>
      <c r="O80" s="44" t="s">
        <v>17</v>
      </c>
      <c r="P80" s="44" t="s">
        <v>17</v>
      </c>
      <c r="Q80" s="44" t="s">
        <v>17</v>
      </c>
      <c r="R80" s="44" t="s">
        <v>17</v>
      </c>
      <c r="S80" s="44" t="s">
        <v>17</v>
      </c>
      <c r="T80" s="44" t="s">
        <v>17</v>
      </c>
      <c r="U80" s="45" t="s">
        <v>17</v>
      </c>
    </row>
    <row r="81" spans="2:21" ht="45.75" customHeight="1" thickBot="1" x14ac:dyDescent="0.3">
      <c r="B81" s="31" t="s">
        <v>41</v>
      </c>
      <c r="C81" s="112" t="s">
        <v>19</v>
      </c>
      <c r="D81" s="112"/>
      <c r="E81" s="32" t="s">
        <v>20</v>
      </c>
      <c r="F81" s="32" t="s">
        <v>21</v>
      </c>
      <c r="G81" s="32" t="s">
        <v>22</v>
      </c>
      <c r="H81" s="32" t="s">
        <v>23</v>
      </c>
      <c r="I81" s="33" t="s">
        <v>24</v>
      </c>
      <c r="J81" s="34" t="s">
        <v>17</v>
      </c>
      <c r="K81" s="112" t="s">
        <v>25</v>
      </c>
      <c r="L81" s="32" t="s">
        <v>26</v>
      </c>
      <c r="M81" s="32" t="s">
        <v>27</v>
      </c>
      <c r="N81" s="32" t="s">
        <v>28</v>
      </c>
      <c r="O81" s="32" t="s">
        <v>29</v>
      </c>
      <c r="P81" s="32" t="s">
        <v>30</v>
      </c>
      <c r="Q81" s="33" t="s">
        <v>31</v>
      </c>
      <c r="R81" s="34" t="s">
        <v>17</v>
      </c>
      <c r="S81" s="112" t="s">
        <v>22</v>
      </c>
      <c r="T81" s="32" t="s">
        <v>23</v>
      </c>
      <c r="U81" s="33" t="s">
        <v>24</v>
      </c>
    </row>
    <row r="82" spans="2:21" ht="15.75" thickBot="1" x14ac:dyDescent="0.3">
      <c r="B82" s="113" t="s">
        <v>17</v>
      </c>
      <c r="C82" s="114" t="s">
        <v>32</v>
      </c>
      <c r="D82" s="114"/>
      <c r="E82" s="114"/>
      <c r="F82" s="114"/>
      <c r="G82" s="35">
        <v>0.87619999999999998</v>
      </c>
      <c r="H82" s="36">
        <v>11.1</v>
      </c>
      <c r="I82" s="37">
        <v>86098</v>
      </c>
      <c r="J82" s="38" t="s">
        <v>17</v>
      </c>
      <c r="K82" s="38" t="s">
        <v>17</v>
      </c>
      <c r="L82" s="38" t="s">
        <v>17</v>
      </c>
      <c r="M82" s="38" t="s">
        <v>17</v>
      </c>
      <c r="N82" s="38" t="s">
        <v>17</v>
      </c>
      <c r="O82" s="38" t="s">
        <v>17</v>
      </c>
      <c r="P82" s="38" t="s">
        <v>17</v>
      </c>
      <c r="Q82" s="38" t="s">
        <v>17</v>
      </c>
      <c r="R82" s="38" t="s">
        <v>17</v>
      </c>
      <c r="S82" s="38" t="s">
        <v>17</v>
      </c>
      <c r="T82" s="38" t="s">
        <v>17</v>
      </c>
      <c r="U82" s="39" t="s">
        <v>17</v>
      </c>
    </row>
    <row r="83" spans="2:21" x14ac:dyDescent="0.25">
      <c r="B83" s="113"/>
      <c r="C83" s="115" t="s">
        <v>33</v>
      </c>
      <c r="D83" s="115"/>
      <c r="E83" s="115"/>
      <c r="F83" s="115"/>
      <c r="G83" s="38" t="s">
        <v>17</v>
      </c>
      <c r="H83" s="38" t="s">
        <v>17</v>
      </c>
      <c r="I83" s="38" t="s">
        <v>17</v>
      </c>
      <c r="J83" s="38" t="s">
        <v>17</v>
      </c>
      <c r="K83" s="38" t="s">
        <v>17</v>
      </c>
      <c r="L83" s="38" t="s">
        <v>17</v>
      </c>
      <c r="M83" s="38" t="s">
        <v>17</v>
      </c>
      <c r="N83" s="38" t="s">
        <v>17</v>
      </c>
      <c r="O83" s="38" t="s">
        <v>17</v>
      </c>
      <c r="P83" s="38" t="s">
        <v>17</v>
      </c>
      <c r="Q83" s="38" t="s">
        <v>17</v>
      </c>
      <c r="R83" s="38" t="s">
        <v>17</v>
      </c>
      <c r="S83" s="40">
        <v>0.87619999999999998</v>
      </c>
      <c r="T83" s="41">
        <v>11</v>
      </c>
      <c r="U83" s="42">
        <v>86098</v>
      </c>
    </row>
    <row r="84" spans="2:21" ht="7.5" customHeight="1" thickBot="1" x14ac:dyDescent="0.3">
      <c r="B84" s="43" t="s">
        <v>17</v>
      </c>
      <c r="C84" s="44" t="s">
        <v>17</v>
      </c>
      <c r="D84" s="44" t="s">
        <v>17</v>
      </c>
      <c r="E84" s="44" t="s">
        <v>17</v>
      </c>
      <c r="F84" s="44" t="s">
        <v>17</v>
      </c>
      <c r="G84" s="44" t="s">
        <v>17</v>
      </c>
      <c r="H84" s="44" t="s">
        <v>17</v>
      </c>
      <c r="I84" s="44" t="s">
        <v>17</v>
      </c>
      <c r="J84" s="44" t="s">
        <v>17</v>
      </c>
      <c r="K84" s="44" t="s">
        <v>17</v>
      </c>
      <c r="L84" s="44" t="s">
        <v>17</v>
      </c>
      <c r="M84" s="44" t="s">
        <v>17</v>
      </c>
      <c r="N84" s="44" t="s">
        <v>17</v>
      </c>
      <c r="O84" s="44" t="s">
        <v>17</v>
      </c>
      <c r="P84" s="44" t="s">
        <v>17</v>
      </c>
      <c r="Q84" s="44" t="s">
        <v>17</v>
      </c>
      <c r="R84" s="44" t="s">
        <v>17</v>
      </c>
      <c r="S84" s="44" t="s">
        <v>17</v>
      </c>
      <c r="T84" s="44" t="s">
        <v>17</v>
      </c>
      <c r="U84" s="45" t="s">
        <v>17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A200"/>
  <sheetViews>
    <sheetView tabSelected="1" topLeftCell="AB1" zoomScale="80" zoomScaleNormal="80" workbookViewId="0">
      <selection sqref="A1:AA1048576"/>
    </sheetView>
  </sheetViews>
  <sheetFormatPr baseColWidth="10" defaultColWidth="9.140625" defaultRowHeight="21" x14ac:dyDescent="0.3"/>
  <cols>
    <col min="1" max="1" width="19" style="9" hidden="1" customWidth="1"/>
    <col min="2" max="2" width="18.7109375" hidden="1" customWidth="1"/>
    <col min="3" max="3" width="24.42578125" hidden="1" customWidth="1"/>
    <col min="4" max="4" width="24.7109375" hidden="1" customWidth="1"/>
    <col min="5" max="6" width="57.85546875" style="22" hidden="1" customWidth="1"/>
    <col min="7" max="7" width="25.5703125" style="8" hidden="1" customWidth="1"/>
    <col min="8" max="8" width="39.140625" style="1" hidden="1" customWidth="1"/>
    <col min="9" max="9" width="20.28515625" style="1" hidden="1" customWidth="1"/>
    <col min="10" max="10" width="15.140625" style="1" hidden="1" customWidth="1"/>
    <col min="11" max="11" width="25" style="1" hidden="1" customWidth="1"/>
    <col min="12" max="12" width="25" style="14" hidden="1" customWidth="1"/>
    <col min="13" max="13" width="25" style="26" hidden="1" customWidth="1"/>
    <col min="14" max="14" width="16.7109375" style="27" hidden="1" customWidth="1"/>
    <col min="15" max="15" width="15.85546875" style="15" hidden="1" customWidth="1"/>
    <col min="16" max="16" width="9.140625" style="15" hidden="1" customWidth="1"/>
    <col min="17" max="17" width="16" style="15" hidden="1" customWidth="1"/>
    <col min="18" max="21" width="18.140625" style="15" hidden="1" customWidth="1"/>
    <col min="22" max="22" width="61" style="18" hidden="1" customWidth="1"/>
    <col min="23" max="25" width="29.42578125" style="98" hidden="1" customWidth="1"/>
    <col min="26" max="26" width="9.28515625" style="98" hidden="1" customWidth="1"/>
    <col min="27" max="27" width="25.42578125" style="97" hidden="1" customWidth="1"/>
  </cols>
  <sheetData>
    <row r="1" spans="1:27" ht="18.75" x14ac:dyDescent="0.3">
      <c r="A1" s="11" t="s">
        <v>1</v>
      </c>
      <c r="B1" s="12" t="s">
        <v>2</v>
      </c>
      <c r="C1" s="12" t="s">
        <v>12</v>
      </c>
      <c r="D1" s="12" t="s">
        <v>13</v>
      </c>
      <c r="E1" s="19" t="s">
        <v>14</v>
      </c>
      <c r="F1" s="19" t="s">
        <v>14</v>
      </c>
      <c r="G1" s="12" t="s">
        <v>10</v>
      </c>
      <c r="H1" s="13" t="s">
        <v>0</v>
      </c>
      <c r="I1" s="2"/>
      <c r="J1" s="2"/>
      <c r="K1" s="2"/>
      <c r="L1" s="12" t="s">
        <v>3</v>
      </c>
      <c r="M1" s="23" t="s">
        <v>4</v>
      </c>
      <c r="N1" s="23" t="s">
        <v>5</v>
      </c>
      <c r="O1" s="12" t="s">
        <v>6</v>
      </c>
      <c r="P1" s="12" t="s">
        <v>7</v>
      </c>
      <c r="Q1" s="12" t="s">
        <v>8</v>
      </c>
      <c r="R1" s="12" t="s">
        <v>9</v>
      </c>
      <c r="S1" s="12"/>
      <c r="T1" s="12"/>
      <c r="U1" s="12"/>
      <c r="V1" s="17" t="s">
        <v>14</v>
      </c>
      <c r="W1" s="17" t="s">
        <v>49</v>
      </c>
      <c r="X1" s="17"/>
      <c r="Y1" s="17" t="s">
        <v>50</v>
      </c>
      <c r="Z1" s="17"/>
      <c r="AA1" s="98"/>
    </row>
    <row r="2" spans="1:27" x14ac:dyDescent="0.3">
      <c r="B2" s="5"/>
      <c r="C2" s="5"/>
      <c r="D2" s="5"/>
      <c r="E2" s="20"/>
      <c r="F2" s="21"/>
      <c r="G2" s="7"/>
      <c r="H2" s="13"/>
      <c r="L2" s="12" t="str">
        <f t="shared" ref="L2:L3" si="0">IF(G2=3,"TR","")</f>
        <v/>
      </c>
      <c r="M2" s="24"/>
      <c r="N2" s="23"/>
      <c r="O2" s="12"/>
      <c r="P2" s="12"/>
      <c r="Q2" s="12"/>
      <c r="R2" s="12"/>
      <c r="S2" s="12"/>
      <c r="T2" s="12"/>
      <c r="U2" s="12"/>
      <c r="W2" s="17" cm="1">
        <f t="array" ref="W2">couleur('Copie fichier cim'!B2:U2)</f>
        <v>-4142</v>
      </c>
      <c r="X2" s="17"/>
      <c r="Y2" s="17" t="str">
        <f>IF(W2=1,'Copie fichier cim'!U1,"")</f>
        <v/>
      </c>
    </row>
    <row r="3" spans="1:27" x14ac:dyDescent="0.3">
      <c r="B3" s="5"/>
      <c r="C3" s="5"/>
      <c r="D3" s="5"/>
      <c r="E3" s="20"/>
      <c r="F3" s="21"/>
      <c r="G3" s="7"/>
      <c r="H3" s="13"/>
      <c r="L3" s="12" t="str">
        <f t="shared" si="0"/>
        <v/>
      </c>
      <c r="M3" s="24"/>
      <c r="N3" s="23"/>
      <c r="O3" s="12"/>
      <c r="P3" s="12"/>
      <c r="Q3" s="12"/>
      <c r="R3" s="12"/>
      <c r="S3" s="12"/>
      <c r="T3" s="12"/>
      <c r="U3" s="12"/>
      <c r="W3" s="17" cm="1">
        <f t="array" ref="W3">couleur('Copie fichier cim'!B3:U3)</f>
        <v>-4142</v>
      </c>
      <c r="X3" s="17"/>
      <c r="Y3" s="17" t="str">
        <f>IF(W3=1,'Copie fichier cim'!U2,"")</f>
        <v/>
      </c>
    </row>
    <row r="4" spans="1:27" x14ac:dyDescent="0.3">
      <c r="A4" s="10" t="str">
        <f>IF(LEFT('Copie fichier cim'!B4,3)="Bac",'Copie fichier cim'!B4,"")</f>
        <v>Bac 2</v>
      </c>
      <c r="B4" s="6">
        <f>IF(A4&lt;&gt;"",MATCH('Copie fichier cim'!B4,'Copie fichier cim'!$B$1:'Copie fichier cim'!$B$200,0),"")</f>
        <v>4</v>
      </c>
      <c r="C4" s="16" t="str">
        <f>IF('Copie fichier cim'!N4&lt;&gt;"",'Copie fichier cim'!N4,"")</f>
        <v>Heure
de
début</v>
      </c>
      <c r="D4" s="16" t="str">
        <f>IF('Copie fichier cim'!O4&lt;&gt;"",'Copie fichier cim'!O4,"")</f>
        <v>Heure
de
fin</v>
      </c>
      <c r="E4" s="21" t="str">
        <f>IF(C4&lt;&gt;"",'Copie fichier cim'!K4,"")</f>
        <v>Intitulé de
l'opération</v>
      </c>
      <c r="F4" s="21" t="str">
        <f t="shared" ref="F4:F67" si="1">IF(AND(E4=0,E4&lt;&gt;""),F3,E4)</f>
        <v>Intitulé de
l'opération</v>
      </c>
      <c r="G4" s="7">
        <f>couleur('Copie fichier cim'!Q4)</f>
        <v>24</v>
      </c>
      <c r="H4" s="13" t="str">
        <f>IF(OR(G4=3,G4=14),'Copie fichier cim'!Q4,"")</f>
        <v/>
      </c>
      <c r="I4" s="4" t="s">
        <v>11</v>
      </c>
      <c r="J4" s="3">
        <f t="shared" ref="J4:J35" si="2">IF(B4&lt;&gt;"",B4,J3)</f>
        <v>4</v>
      </c>
      <c r="K4" s="3" t="str">
        <f>CONCATENATE(I4,J4)</f>
        <v>B4</v>
      </c>
      <c r="L4" s="12" t="str">
        <f t="shared" ref="L4:L67" si="3">IF(G4=3,"TR",IF(G4=14,"RE",""))</f>
        <v/>
      </c>
      <c r="M4" s="25" t="str">
        <f t="shared" ref="M4:M35" si="4">IF(OR(G4=3,G4=14),C3,"")</f>
        <v/>
      </c>
      <c r="N4" s="25" t="str">
        <f t="shared" ref="N4:N35" si="5">IF(OR(G4=3,G4=14),D3,"")</f>
        <v/>
      </c>
      <c r="O4" s="12" t="str" cm="1">
        <f t="array" aca="1" ref="O4" ca="1">IF(G4=3,CONCATENATE("R0",RIGHT(INDEX('Copie fichier cim'!$A$1:$V$200,INDIRECT(K4),2),2),""),IF(G4=14,"CIM",""))</f>
        <v/>
      </c>
      <c r="P4" s="12" t="str">
        <f t="shared" ref="P4" si="6">IF(G4=3,"F345","")</f>
        <v/>
      </c>
      <c r="Q4" s="12" t="str" cm="1">
        <f t="array" aca="1" ref="Q4" ca="1">IF(G4=14,CONCATENATE("R0",RIGHT(INDEX('Copie fichier cim'!$A$1:$V$200,INDIRECT(K4),2),2),""),"")</f>
        <v/>
      </c>
      <c r="R4" s="12" t="str">
        <f t="shared" ref="R4:R67" si="7">IF(OR(G4=3,G4=14),H4,"")</f>
        <v/>
      </c>
      <c r="S4" s="12"/>
      <c r="T4" s="12"/>
      <c r="U4" s="12"/>
      <c r="V4" s="18">
        <f t="shared" ref="V4:V35" si="8">IF(F3&lt;&gt;"Intitulé de
l'opération",F3,"")</f>
        <v>0</v>
      </c>
      <c r="W4" s="17" cm="1">
        <f t="array" ref="W4">couleur('Copie fichier cim'!B4:U4)</f>
        <v>0</v>
      </c>
      <c r="X4" s="17" t="str">
        <f>IF(A4&lt;&gt;"",CONCATENATE("R0",RIGHT(A4,2)),"")</f>
        <v>R0 2</v>
      </c>
      <c r="Y4" s="17" t="str">
        <f>IF(W4=1,'Copie fichier cim'!U3,"")</f>
        <v/>
      </c>
      <c r="Z4" s="101"/>
      <c r="AA4" s="99"/>
    </row>
    <row r="5" spans="1:27" x14ac:dyDescent="0.3">
      <c r="A5" s="10" t="str">
        <f>IF(LEFT('Copie fichier cim'!B5,3)="Bac",'Copie fichier cim'!B5,"")</f>
        <v/>
      </c>
      <c r="B5" s="6" t="str">
        <f>IF(A5&lt;&gt;"",MATCH('Copie fichier cim'!B5,'Copie fichier cim'!$B$1:'Copie fichier cim'!$B$200,0),"")</f>
        <v/>
      </c>
      <c r="C5" s="16" t="str">
        <f>IF('Copie fichier cim'!N5&lt;&gt;"",'Copie fichier cim'!N5,"")</f>
        <v/>
      </c>
      <c r="D5" s="16" t="str">
        <f>IF('Copie fichier cim'!O5&lt;&gt;"",'Copie fichier cim'!O5,"")</f>
        <v/>
      </c>
      <c r="E5" s="21" t="str">
        <f>IF(C5&lt;&gt;"",'Copie fichier cim'!K5,"")</f>
        <v/>
      </c>
      <c r="F5" s="21" t="str">
        <f t="shared" si="1"/>
        <v/>
      </c>
      <c r="G5" s="7">
        <f>couleur('Copie fichier cim'!Q5)</f>
        <v>48</v>
      </c>
      <c r="H5" s="13" t="str">
        <f>IF(OR(G5=3,G5=14),'Copie fichier cim'!Q5,"")</f>
        <v/>
      </c>
      <c r="I5" s="4" t="s">
        <v>11</v>
      </c>
      <c r="J5" s="3">
        <f t="shared" si="2"/>
        <v>4</v>
      </c>
      <c r="K5" s="3" t="str">
        <f t="shared" ref="K5:K68" si="9">CONCATENATE(I5,J5)</f>
        <v>B4</v>
      </c>
      <c r="L5" s="12" t="str">
        <f t="shared" si="3"/>
        <v/>
      </c>
      <c r="M5" s="25" t="str">
        <f t="shared" si="4"/>
        <v/>
      </c>
      <c r="N5" s="25" t="str">
        <f t="shared" si="5"/>
        <v/>
      </c>
      <c r="O5" s="12" t="str" cm="1">
        <f t="array" aca="1" ref="O5" ca="1">IF(G5=3,CONCATENATE("R0",RIGHT(INDEX('Copie fichier cim'!$A$1:$V$200,INDIRECT(K5),2),2),""),IF(G5=14,"CIM",""))</f>
        <v/>
      </c>
      <c r="P5" s="12" t="str">
        <f t="shared" ref="P5:P68" si="10">IF(G5=3,"F345","")</f>
        <v/>
      </c>
      <c r="Q5" s="12" t="str" cm="1">
        <f t="array" aca="1" ref="Q5" ca="1">IF(G5=14,CONCATENATE("R0",RIGHT(INDEX('Copie fichier cim'!$A$1:$V$200,INDIRECT(K5),2),2),""),"")</f>
        <v/>
      </c>
      <c r="R5" s="12" t="str">
        <f t="shared" si="7"/>
        <v/>
      </c>
      <c r="S5" s="12"/>
      <c r="T5" s="12"/>
      <c r="U5" s="12"/>
      <c r="V5" s="18" t="str">
        <f t="shared" si="8"/>
        <v/>
      </c>
      <c r="W5" s="17" cm="1">
        <f t="array" ref="W5">couleur('Copie fichier cim'!B5:U5)</f>
        <v>0</v>
      </c>
      <c r="X5" s="17" t="str">
        <f t="shared" ref="X5:X68" si="11">IF(A5&lt;&gt;"",CONCATENATE("R0",RIGHT(A5,2)),"")</f>
        <v/>
      </c>
      <c r="Y5" s="17" t="str">
        <f>IF(W5=1,'Copie fichier cim'!U4,"")</f>
        <v/>
      </c>
      <c r="Z5" s="100"/>
      <c r="AA5" s="99"/>
    </row>
    <row r="6" spans="1:27" x14ac:dyDescent="0.3">
      <c r="A6" s="10" t="str">
        <f>IF(LEFT('Copie fichier cim'!B6,3)="Bac",'Copie fichier cim'!B6,"")</f>
        <v/>
      </c>
      <c r="B6" s="6" t="str">
        <f>IF(A6&lt;&gt;"",MATCH('Copie fichier cim'!B6,'Copie fichier cim'!$B$1:'Copie fichier cim'!$B$200,0),"")</f>
        <v/>
      </c>
      <c r="C6" s="16" t="str">
        <f>IF('Copie fichier cim'!N6&lt;&gt;"",'Copie fichier cim'!N6,"")</f>
        <v/>
      </c>
      <c r="D6" s="16" t="str">
        <f>IF('Copie fichier cim'!O6&lt;&gt;"",'Copie fichier cim'!O6,"")</f>
        <v/>
      </c>
      <c r="E6" s="21" t="str">
        <f>IF(C6&lt;&gt;"",'Copie fichier cim'!K6,"")</f>
        <v/>
      </c>
      <c r="F6" s="21" t="str">
        <f t="shared" si="1"/>
        <v/>
      </c>
      <c r="G6" s="7">
        <f>couleur('Copie fichier cim'!Q6)</f>
        <v>48</v>
      </c>
      <c r="H6" s="13" t="str">
        <f>IF(OR(G6=3,G6=14),'Copie fichier cim'!Q6,"")</f>
        <v/>
      </c>
      <c r="I6" s="4" t="s">
        <v>11</v>
      </c>
      <c r="J6" s="3">
        <f t="shared" si="2"/>
        <v>4</v>
      </c>
      <c r="K6" s="3" t="str">
        <f t="shared" si="9"/>
        <v>B4</v>
      </c>
      <c r="L6" s="12" t="str">
        <f t="shared" si="3"/>
        <v/>
      </c>
      <c r="M6" s="25" t="str">
        <f t="shared" si="4"/>
        <v/>
      </c>
      <c r="N6" s="25" t="str">
        <f t="shared" si="5"/>
        <v/>
      </c>
      <c r="O6" s="12" t="str" cm="1">
        <f t="array" aca="1" ref="O6" ca="1">IF(G6=3,CONCATENATE("R0",RIGHT(INDEX('Copie fichier cim'!$A$1:$V$200,INDIRECT(K6),2),2),""),IF(G6=14,"CIM",""))</f>
        <v/>
      </c>
      <c r="P6" s="12" t="str">
        <f t="shared" si="10"/>
        <v/>
      </c>
      <c r="Q6" s="12" t="str" cm="1">
        <f t="array" aca="1" ref="Q6" ca="1">IF(G6=14,CONCATENATE("R0",RIGHT(INDEX('Copie fichier cim'!$A$1:$V$200,INDIRECT(K6),2),2),""),"")</f>
        <v/>
      </c>
      <c r="R6" s="12" t="str">
        <f t="shared" si="7"/>
        <v/>
      </c>
      <c r="S6" s="12"/>
      <c r="T6" s="12"/>
      <c r="U6" s="12"/>
      <c r="V6" s="18" t="str">
        <f t="shared" si="8"/>
        <v/>
      </c>
      <c r="W6" s="17" cm="1">
        <f t="array" ref="W6">couleur('Copie fichier cim'!B6:U6)</f>
        <v>0</v>
      </c>
      <c r="X6" s="17" t="str">
        <f t="shared" si="11"/>
        <v/>
      </c>
      <c r="Y6" s="17" t="str">
        <f>IF(W6=1,'Copie fichier cim'!U5,"")</f>
        <v/>
      </c>
      <c r="Z6" s="100"/>
      <c r="AA6" s="99"/>
    </row>
    <row r="7" spans="1:27" x14ac:dyDescent="0.3">
      <c r="A7" s="10" t="str">
        <f>IF(LEFT('Copie fichier cim'!B7,3)="Bac",'Copie fichier cim'!B7,"")</f>
        <v/>
      </c>
      <c r="B7" s="6" t="str">
        <f>IF(A7&lt;&gt;"",MATCH('Copie fichier cim'!B7,'Copie fichier cim'!$B$1:'Copie fichier cim'!$B$200,0),"")</f>
        <v/>
      </c>
      <c r="C7" s="16" t="str">
        <f>IF('Copie fichier cim'!N7&lt;&gt;"",'Copie fichier cim'!N7,"")</f>
        <v/>
      </c>
      <c r="D7" s="16" t="str">
        <f>IF('Copie fichier cim'!O7&lt;&gt;"",'Copie fichier cim'!O7,"")</f>
        <v/>
      </c>
      <c r="E7" s="21" t="str">
        <f>IF(C7&lt;&gt;"",'Copie fichier cim'!K7,"")</f>
        <v/>
      </c>
      <c r="F7" s="21" t="str">
        <f t="shared" si="1"/>
        <v/>
      </c>
      <c r="G7" s="7">
        <f>couleur('Copie fichier cim'!Q7)</f>
        <v>1</v>
      </c>
      <c r="H7" s="13" t="str">
        <f>IF(OR(G7=3,G7=14),'Copie fichier cim'!Q7,"")</f>
        <v/>
      </c>
      <c r="I7" s="4" t="s">
        <v>11</v>
      </c>
      <c r="J7" s="3">
        <f t="shared" si="2"/>
        <v>4</v>
      </c>
      <c r="K7" s="3" t="str">
        <f t="shared" si="9"/>
        <v>B4</v>
      </c>
      <c r="L7" s="12" t="str">
        <f t="shared" si="3"/>
        <v/>
      </c>
      <c r="M7" s="25" t="str">
        <f t="shared" si="4"/>
        <v/>
      </c>
      <c r="N7" s="25" t="str">
        <f t="shared" si="5"/>
        <v/>
      </c>
      <c r="O7" s="12" t="str" cm="1">
        <f t="array" aca="1" ref="O7" ca="1">IF(G7=3,CONCATENATE("R0",RIGHT(INDEX('Copie fichier cim'!$A$1:$V$200,INDIRECT(K7),2),2),""),IF(G7=14,"CIM",""))</f>
        <v/>
      </c>
      <c r="P7" s="12" t="str">
        <f t="shared" si="10"/>
        <v/>
      </c>
      <c r="Q7" s="12" t="str" cm="1">
        <f t="array" aca="1" ref="Q7" ca="1">IF(G7=14,CONCATENATE("R0",RIGHT(INDEX('Copie fichier cim'!$A$1:$V$200,INDIRECT(K7),2),2),""),"")</f>
        <v/>
      </c>
      <c r="R7" s="12" t="str">
        <f t="shared" si="7"/>
        <v/>
      </c>
      <c r="S7" s="12"/>
      <c r="T7" s="12"/>
      <c r="U7" s="12"/>
      <c r="V7" s="18" t="str">
        <f t="shared" si="8"/>
        <v/>
      </c>
      <c r="W7" s="17" cm="1">
        <f t="array" ref="W7">couleur('Copie fichier cim'!B7:U7)</f>
        <v>1</v>
      </c>
      <c r="X7" s="17" t="str">
        <f t="shared" si="11"/>
        <v/>
      </c>
      <c r="Y7" s="17">
        <f>IF(W7=1,'Copie fichier cim'!U6,"")</f>
        <v>0</v>
      </c>
      <c r="Z7" s="100"/>
      <c r="AA7" s="99"/>
    </row>
    <row r="8" spans="1:27" x14ac:dyDescent="0.3">
      <c r="A8" s="10" t="str">
        <f>IF(LEFT('Copie fichier cim'!B8,3)="Bac",'Copie fichier cim'!B8,"")</f>
        <v>Bac 75</v>
      </c>
      <c r="B8" s="6">
        <f>IF(A8&lt;&gt;"",MATCH('Copie fichier cim'!B8,'Copie fichier cim'!$B$1:'Copie fichier cim'!$B$200,0),"")</f>
        <v>8</v>
      </c>
      <c r="C8" s="16" t="str">
        <f>IF('Copie fichier cim'!N8&lt;&gt;"",'Copie fichier cim'!N8,"")</f>
        <v>Heure
de
début</v>
      </c>
      <c r="D8" s="16" t="str">
        <f>IF('Copie fichier cim'!O8&lt;&gt;"",'Copie fichier cim'!O8,"")</f>
        <v>Heure
de
fin</v>
      </c>
      <c r="E8" s="21" t="str">
        <f>IF(C8&lt;&gt;"",'Copie fichier cim'!K8,"")</f>
        <v>Intitulé de
l'opération</v>
      </c>
      <c r="F8" s="21" t="str">
        <f t="shared" si="1"/>
        <v>Intitulé de
l'opération</v>
      </c>
      <c r="G8" s="7">
        <f>couleur('Copie fichier cim'!Q8)</f>
        <v>24</v>
      </c>
      <c r="H8" s="13" t="str">
        <f>IF(OR(G8=3,G8=14),'Copie fichier cim'!Q8,"")</f>
        <v/>
      </c>
      <c r="I8" s="4" t="s">
        <v>11</v>
      </c>
      <c r="J8" s="3">
        <f t="shared" si="2"/>
        <v>8</v>
      </c>
      <c r="K8" s="3" t="str">
        <f t="shared" si="9"/>
        <v>B8</v>
      </c>
      <c r="L8" s="12" t="str">
        <f t="shared" si="3"/>
        <v/>
      </c>
      <c r="M8" s="25" t="str">
        <f t="shared" si="4"/>
        <v/>
      </c>
      <c r="N8" s="25" t="str">
        <f t="shared" si="5"/>
        <v/>
      </c>
      <c r="O8" s="12" t="str" cm="1">
        <f t="array" aca="1" ref="O8" ca="1">IF(G8=3,CONCATENATE("R0",RIGHT(INDEX('Copie fichier cim'!$A$1:$V$200,INDIRECT(K8),2),2),""),IF(G8=14,"CIM",""))</f>
        <v/>
      </c>
      <c r="P8" s="12" t="str">
        <f t="shared" si="10"/>
        <v/>
      </c>
      <c r="Q8" s="12" t="str" cm="1">
        <f t="array" aca="1" ref="Q8" ca="1">IF(G8=14,CONCATENATE("R0",RIGHT(INDEX('Copie fichier cim'!$A$1:$V$200,INDIRECT(K8),2),2),""),"")</f>
        <v/>
      </c>
      <c r="R8" s="12" t="str">
        <f t="shared" si="7"/>
        <v/>
      </c>
      <c r="S8" s="12"/>
      <c r="T8" s="12"/>
      <c r="U8" s="12"/>
      <c r="V8" s="18" t="str">
        <f t="shared" si="8"/>
        <v/>
      </c>
      <c r="W8" s="17" cm="1">
        <f t="array" ref="W8">couleur('Copie fichier cim'!B8:U8)</f>
        <v>0</v>
      </c>
      <c r="X8" s="17" t="str">
        <f t="shared" si="11"/>
        <v>R075</v>
      </c>
      <c r="Y8" s="17" t="str">
        <f>IF(W8=1,'Copie fichier cim'!U7,"")</f>
        <v/>
      </c>
      <c r="Z8" s="100"/>
      <c r="AA8" s="99"/>
    </row>
    <row r="9" spans="1:27" x14ac:dyDescent="0.3">
      <c r="A9" s="10" t="str">
        <f>IF(LEFT('Copie fichier cim'!B9,3)="Bac",'Copie fichier cim'!B9,"")</f>
        <v/>
      </c>
      <c r="B9" s="6" t="str">
        <f>IF(A9&lt;&gt;"",MATCH('Copie fichier cim'!B9,'Copie fichier cim'!$B$1:'Copie fichier cim'!$B$200,0),"")</f>
        <v/>
      </c>
      <c r="C9" s="16" t="str">
        <f>IF('Copie fichier cim'!N9&lt;&gt;"",'Copie fichier cim'!N9,"")</f>
        <v/>
      </c>
      <c r="D9" s="16" t="str">
        <f>IF('Copie fichier cim'!O9&lt;&gt;"",'Copie fichier cim'!O9,"")</f>
        <v/>
      </c>
      <c r="E9" s="21" t="str">
        <f>IF(C9&lt;&gt;"",'Copie fichier cim'!K9,"")</f>
        <v/>
      </c>
      <c r="F9" s="21" t="str">
        <f t="shared" si="1"/>
        <v/>
      </c>
      <c r="G9" s="7">
        <f>couleur('Copie fichier cim'!Q9)</f>
        <v>48</v>
      </c>
      <c r="H9" s="13" t="str">
        <f>IF(OR(G9=3,G9=14),'Copie fichier cim'!Q9,"")</f>
        <v/>
      </c>
      <c r="I9" s="4" t="s">
        <v>11</v>
      </c>
      <c r="J9" s="3">
        <f t="shared" si="2"/>
        <v>8</v>
      </c>
      <c r="K9" s="3" t="str">
        <f t="shared" si="9"/>
        <v>B8</v>
      </c>
      <c r="L9" s="12" t="str">
        <f t="shared" si="3"/>
        <v/>
      </c>
      <c r="M9" s="25" t="str">
        <f t="shared" si="4"/>
        <v/>
      </c>
      <c r="N9" s="25" t="str">
        <f t="shared" si="5"/>
        <v/>
      </c>
      <c r="O9" s="12" t="str" cm="1">
        <f t="array" aca="1" ref="O9" ca="1">IF(G9=3,CONCATENATE("R0",RIGHT(INDEX('Copie fichier cim'!$A$1:$V$200,INDIRECT(K9),2),2),""),IF(G9=14,"CIM",""))</f>
        <v/>
      </c>
      <c r="P9" s="12" t="str">
        <f t="shared" si="10"/>
        <v/>
      </c>
      <c r="Q9" s="12" t="str" cm="1">
        <f t="array" aca="1" ref="Q9" ca="1">IF(G9=14,CONCATENATE("R0",RIGHT(INDEX('Copie fichier cim'!$A$1:$V$200,INDIRECT(K9),2),2),""),"")</f>
        <v/>
      </c>
      <c r="R9" s="12" t="str">
        <f t="shared" si="7"/>
        <v/>
      </c>
      <c r="S9" s="12"/>
      <c r="T9" s="12"/>
      <c r="U9" s="12"/>
      <c r="V9" s="18" t="str">
        <f t="shared" si="8"/>
        <v/>
      </c>
      <c r="W9" s="17" cm="1">
        <f t="array" ref="W9">couleur('Copie fichier cim'!B9:U9)</f>
        <v>0</v>
      </c>
      <c r="X9" s="17" t="str">
        <f t="shared" si="11"/>
        <v/>
      </c>
      <c r="Y9" s="17" t="str">
        <f>IF(W9=1,'Copie fichier cim'!U8,"")</f>
        <v/>
      </c>
      <c r="Z9" s="100"/>
      <c r="AA9" s="99"/>
    </row>
    <row r="10" spans="1:27" x14ac:dyDescent="0.3">
      <c r="A10" s="10" t="str">
        <f>IF(LEFT('Copie fichier cim'!B10,3)="Bac",'Copie fichier cim'!B10,"")</f>
        <v/>
      </c>
      <c r="B10" s="6" t="str">
        <f>IF(A10&lt;&gt;"",MATCH('Copie fichier cim'!B10,'Copie fichier cim'!$B$1:'Copie fichier cim'!$B$200,0),"")</f>
        <v/>
      </c>
      <c r="C10" s="16" t="str">
        <f>IF('Copie fichier cim'!N10&lt;&gt;"",'Copie fichier cim'!N10,"")</f>
        <v/>
      </c>
      <c r="D10" s="16" t="str">
        <f>IF('Copie fichier cim'!O10&lt;&gt;"",'Copie fichier cim'!O10,"")</f>
        <v/>
      </c>
      <c r="E10" s="21" t="str">
        <f>IF(C10&lt;&gt;"",'Copie fichier cim'!K10,"")</f>
        <v/>
      </c>
      <c r="F10" s="21" t="str">
        <f t="shared" si="1"/>
        <v/>
      </c>
      <c r="G10" s="7">
        <f>couleur('Copie fichier cim'!Q10)</f>
        <v>-4142</v>
      </c>
      <c r="H10" s="13" t="str">
        <f>IF(OR(G10=3,G10=14),'Copie fichier cim'!Q10,"")</f>
        <v/>
      </c>
      <c r="I10" s="4" t="s">
        <v>11</v>
      </c>
      <c r="J10" s="3">
        <f t="shared" si="2"/>
        <v>8</v>
      </c>
      <c r="K10" s="3" t="str">
        <f t="shared" si="9"/>
        <v>B8</v>
      </c>
      <c r="L10" s="12" t="str">
        <f t="shared" si="3"/>
        <v/>
      </c>
      <c r="M10" s="25" t="str">
        <f t="shared" si="4"/>
        <v/>
      </c>
      <c r="N10" s="25" t="str">
        <f t="shared" si="5"/>
        <v/>
      </c>
      <c r="O10" s="12" t="str" cm="1">
        <f t="array" aca="1" ref="O10" ca="1">IF(G10=3,CONCATENATE("R0",RIGHT(INDEX('Copie fichier cim'!$A$1:$V$200,INDIRECT(K10),2),2),""),IF(G10=14,"CIM",""))</f>
        <v/>
      </c>
      <c r="P10" s="12" t="str">
        <f t="shared" si="10"/>
        <v/>
      </c>
      <c r="Q10" s="12" t="str" cm="1">
        <f t="array" aca="1" ref="Q10" ca="1">IF(G10=14,CONCATENATE("R0",RIGHT(INDEX('Copie fichier cim'!$A$1:$V$200,INDIRECT(K10),2),2),""),"")</f>
        <v/>
      </c>
      <c r="R10" s="12" t="str">
        <f t="shared" si="7"/>
        <v/>
      </c>
      <c r="S10" s="12"/>
      <c r="T10" s="12"/>
      <c r="U10" s="12"/>
      <c r="V10" s="18" t="str">
        <f t="shared" si="8"/>
        <v/>
      </c>
      <c r="W10" s="17" cm="1">
        <f t="array" ref="W10">couleur('Copie fichier cim'!B10:U10)</f>
        <v>0</v>
      </c>
      <c r="X10" s="17" t="str">
        <f t="shared" si="11"/>
        <v/>
      </c>
      <c r="Y10" s="17" t="str">
        <f>IF(W10=1,'Copie fichier cim'!U9,"")</f>
        <v/>
      </c>
      <c r="Z10" s="100"/>
      <c r="AA10" s="99"/>
    </row>
    <row r="11" spans="1:27" x14ac:dyDescent="0.3">
      <c r="A11" s="10" t="str">
        <f>IF(LEFT('Copie fichier cim'!B11,3)="Bac",'Copie fichier cim'!B11,"")</f>
        <v/>
      </c>
      <c r="B11" s="6" t="str">
        <f>IF(A11&lt;&gt;"",MATCH('Copie fichier cim'!B11,'Copie fichier cim'!$B$1:'Copie fichier cim'!$B$200,0),"")</f>
        <v/>
      </c>
      <c r="C11" s="16">
        <f>IF('Copie fichier cim'!N11&lt;&gt;"",'Copie fichier cim'!N11,"")</f>
        <v>44581.166666666664</v>
      </c>
      <c r="D11" s="16">
        <f>IF('Copie fichier cim'!O11&lt;&gt;"",'Copie fichier cim'!O11,"")</f>
        <v>44581.180555555555</v>
      </c>
      <c r="E11" s="21" t="str">
        <f>IF(C11&lt;&gt;"",'Copie fichier cim'!K11,"")</f>
        <v>TRANSFERT 75 VERS 80</v>
      </c>
      <c r="F11" s="21" t="str">
        <f t="shared" si="1"/>
        <v>TRANSFERT 75 VERS 80</v>
      </c>
      <c r="G11" s="7">
        <f>couleur('Copie fichier cim'!Q11)</f>
        <v>-4142</v>
      </c>
      <c r="H11" s="13" t="str">
        <f>IF(OR(G11=3,G11=14),'Copie fichier cim'!Q11,"")</f>
        <v/>
      </c>
      <c r="I11" s="4" t="s">
        <v>11</v>
      </c>
      <c r="J11" s="3">
        <f t="shared" si="2"/>
        <v>8</v>
      </c>
      <c r="K11" s="3" t="str">
        <f t="shared" si="9"/>
        <v>B8</v>
      </c>
      <c r="L11" s="12" t="str">
        <f t="shared" si="3"/>
        <v/>
      </c>
      <c r="M11" s="25" t="str">
        <f t="shared" si="4"/>
        <v/>
      </c>
      <c r="N11" s="25" t="str">
        <f t="shared" si="5"/>
        <v/>
      </c>
      <c r="O11" s="12" t="str" cm="1">
        <f t="array" aca="1" ref="O11" ca="1">IF(G11=3,CONCATENATE("R0",RIGHT(INDEX('Copie fichier cim'!$A$1:$V$200,INDIRECT(K11),2),2),""),IF(G11=14,"CIM",""))</f>
        <v/>
      </c>
      <c r="P11" s="12" t="str">
        <f t="shared" si="10"/>
        <v/>
      </c>
      <c r="Q11" s="12" t="str" cm="1">
        <f t="array" aca="1" ref="Q11" ca="1">IF(G11=14,CONCATENATE("R0",RIGHT(INDEX('Copie fichier cim'!$A$1:$V$200,INDIRECT(K11),2),2),""),"")</f>
        <v/>
      </c>
      <c r="R11" s="12" t="str">
        <f t="shared" si="7"/>
        <v/>
      </c>
      <c r="S11" s="12"/>
      <c r="T11" s="12"/>
      <c r="U11" s="12"/>
      <c r="V11" s="18" t="str">
        <f t="shared" si="8"/>
        <v/>
      </c>
      <c r="W11" s="17" cm="1">
        <f t="array" ref="W11">couleur('Copie fichier cim'!B11:U11)</f>
        <v>0</v>
      </c>
      <c r="X11" s="17" t="str">
        <f t="shared" si="11"/>
        <v/>
      </c>
      <c r="Y11" s="17" t="str">
        <f>IF(W11=1,'Copie fichier cim'!U10,"")</f>
        <v/>
      </c>
      <c r="Z11" s="100"/>
      <c r="AA11" s="99"/>
    </row>
    <row r="12" spans="1:27" x14ac:dyDescent="0.3">
      <c r="A12" s="10" t="str">
        <f>IF(LEFT('Copie fichier cim'!B12,3)="Bac",'Copie fichier cim'!B12,"")</f>
        <v/>
      </c>
      <c r="B12" s="6" t="str">
        <f>IF(A12&lt;&gt;"",MATCH('Copie fichier cim'!B12,'Copie fichier cim'!$B$1:'Copie fichier cim'!$B$200,0),"")</f>
        <v/>
      </c>
      <c r="C12" s="16" t="str">
        <f>IF('Copie fichier cim'!N12&lt;&gt;"",'Copie fichier cim'!N12,"")</f>
        <v/>
      </c>
      <c r="D12" s="16" t="str">
        <f>IF('Copie fichier cim'!O12&lt;&gt;"",'Copie fichier cim'!O12,"")</f>
        <v/>
      </c>
      <c r="E12" s="21" t="str">
        <f>IF(C12&lt;&gt;"",'Copie fichier cim'!K12,"")</f>
        <v/>
      </c>
      <c r="F12" s="21" t="str">
        <f t="shared" si="1"/>
        <v/>
      </c>
      <c r="G12" s="7">
        <f>couleur('Copie fichier cim'!Q12)</f>
        <v>3</v>
      </c>
      <c r="H12" s="13">
        <f>IF(OR(G12=3,G12=14),'Copie fichier cim'!Q12,"")</f>
        <v>98</v>
      </c>
      <c r="I12" s="4" t="s">
        <v>11</v>
      </c>
      <c r="J12" s="3">
        <f t="shared" si="2"/>
        <v>8</v>
      </c>
      <c r="K12" s="3" t="str">
        <f t="shared" si="9"/>
        <v>B8</v>
      </c>
      <c r="L12" s="12" t="str">
        <f t="shared" si="3"/>
        <v>TR</v>
      </c>
      <c r="M12" s="25">
        <f t="shared" si="4"/>
        <v>44581.166666666664</v>
      </c>
      <c r="N12" s="25">
        <f t="shared" si="5"/>
        <v>44581.180555555555</v>
      </c>
      <c r="O12" s="12" t="str" cm="1">
        <f t="array" aca="1" ref="O12" ca="1">IF(G12=3,CONCATENATE("R0",RIGHT(INDEX('Copie fichier cim'!$A$1:$V$200,INDIRECT(K12),2),2),""),IF(G12=14,"CIM",""))</f>
        <v>R075</v>
      </c>
      <c r="P12" s="12" t="str">
        <f t="shared" si="10"/>
        <v>F345</v>
      </c>
      <c r="Q12" s="12" t="str" cm="1">
        <f t="array" aca="1" ref="Q12" ca="1">IF(G12=14,CONCATENATE("R0",RIGHT(INDEX('Copie fichier cim'!$A$1:$V$200,INDIRECT(K12),2),2),""),"")</f>
        <v/>
      </c>
      <c r="R12" s="12">
        <f t="shared" si="7"/>
        <v>98</v>
      </c>
      <c r="S12" s="12"/>
      <c r="T12" s="12"/>
      <c r="U12" s="12"/>
      <c r="V12" s="18" t="str">
        <f t="shared" si="8"/>
        <v>TRANSFERT 75 VERS 80</v>
      </c>
      <c r="W12" s="17" cm="1">
        <f t="array" ref="W12">couleur('Copie fichier cim'!B12:U12)</f>
        <v>0</v>
      </c>
      <c r="X12" s="17" t="str">
        <f t="shared" si="11"/>
        <v/>
      </c>
      <c r="Y12" s="17" t="str">
        <f>IF(W12=1,'Copie fichier cim'!U11,"")</f>
        <v/>
      </c>
      <c r="Z12" s="100"/>
      <c r="AA12" s="99"/>
    </row>
    <row r="13" spans="1:27" x14ac:dyDescent="0.3">
      <c r="A13" s="10" t="str">
        <f>IF(LEFT('Copie fichier cim'!B13,3)="Bac",'Copie fichier cim'!B13,"")</f>
        <v/>
      </c>
      <c r="B13" s="6" t="str">
        <f>IF(A13&lt;&gt;"",MATCH('Copie fichier cim'!B13,'Copie fichier cim'!$B$1:'Copie fichier cim'!$B$200,0),"")</f>
        <v/>
      </c>
      <c r="C13" s="16">
        <f>IF('Copie fichier cim'!N13&lt;&gt;"",'Copie fichier cim'!N13,"")</f>
        <v>44581.684027777781</v>
      </c>
      <c r="D13" s="16">
        <f>IF('Copie fichier cim'!O13&lt;&gt;"",'Copie fichier cim'!O13,"")</f>
        <v>44581.760416666664</v>
      </c>
      <c r="E13" s="21" t="str">
        <f>IF(C13&lt;&gt;"",'Copie fichier cim'!K13,"")</f>
        <v>EXP 34"</v>
      </c>
      <c r="F13" s="21" t="str">
        <f t="shared" si="1"/>
        <v>EXP 34"</v>
      </c>
      <c r="G13" s="7">
        <f>couleur('Copie fichier cim'!Q13)</f>
        <v>-4142</v>
      </c>
      <c r="H13" s="13" t="str">
        <f>IF(OR(G13=3,G13=14),'Copie fichier cim'!Q13,"")</f>
        <v/>
      </c>
      <c r="I13" s="4" t="s">
        <v>11</v>
      </c>
      <c r="J13" s="3">
        <f t="shared" si="2"/>
        <v>8</v>
      </c>
      <c r="K13" s="3" t="str">
        <f t="shared" si="9"/>
        <v>B8</v>
      </c>
      <c r="L13" s="12" t="str">
        <f t="shared" si="3"/>
        <v/>
      </c>
      <c r="M13" s="25" t="str">
        <f t="shared" si="4"/>
        <v/>
      </c>
      <c r="N13" s="25" t="str">
        <f t="shared" si="5"/>
        <v/>
      </c>
      <c r="O13" s="12" t="str" cm="1">
        <f t="array" aca="1" ref="O13" ca="1">IF(G13=3,CONCATENATE("R0",RIGHT(INDEX('Copie fichier cim'!$A$1:$V$200,INDIRECT(K13),2),2),""),IF(G13=14,"CIM",""))</f>
        <v/>
      </c>
      <c r="P13" s="12" t="str">
        <f t="shared" si="10"/>
        <v/>
      </c>
      <c r="Q13" s="12" t="str" cm="1">
        <f t="array" aca="1" ref="Q13" ca="1">IF(G13=14,CONCATENATE("R0",RIGHT(INDEX('Copie fichier cim'!$A$1:$V$200,INDIRECT(K13),2),2),""),"")</f>
        <v/>
      </c>
      <c r="R13" s="12" t="str">
        <f t="shared" si="7"/>
        <v/>
      </c>
      <c r="S13" s="12"/>
      <c r="T13" s="12"/>
      <c r="U13" s="12"/>
      <c r="V13" s="18" t="str">
        <f t="shared" si="8"/>
        <v/>
      </c>
      <c r="W13" s="17" cm="1">
        <f t="array" ref="W13">couleur('Copie fichier cim'!B13:U13)</f>
        <v>0</v>
      </c>
      <c r="X13" s="17" t="str">
        <f t="shared" si="11"/>
        <v/>
      </c>
      <c r="Y13" s="17" t="str">
        <f>IF(W13=1,'Copie fichier cim'!U12,"")</f>
        <v/>
      </c>
      <c r="Z13" s="100"/>
      <c r="AA13" s="99"/>
    </row>
    <row r="14" spans="1:27" x14ac:dyDescent="0.3">
      <c r="A14" s="10" t="str">
        <f>IF(LEFT('Copie fichier cim'!B14,3)="Bac",'Copie fichier cim'!B14,"")</f>
        <v/>
      </c>
      <c r="B14" s="6" t="str">
        <f>IF(A14&lt;&gt;"",MATCH('Copie fichier cim'!B14,'Copie fichier cim'!$B$1:'Copie fichier cim'!$B$200,0),"")</f>
        <v/>
      </c>
      <c r="C14" s="16">
        <f>IF('Copie fichier cim'!N14&lt;&gt;"",'Copie fichier cim'!N14,"")</f>
        <v>44581.684027777781</v>
      </c>
      <c r="D14" s="16">
        <f>IF('Copie fichier cim'!O14&lt;&gt;"",'Copie fichier cim'!O14,"")</f>
        <v>44581.760416666664</v>
      </c>
      <c r="E14" s="21">
        <f>IF(C14&lt;&gt;"",'Copie fichier cim'!K14,"")</f>
        <v>0</v>
      </c>
      <c r="F14" s="21" t="str">
        <f t="shared" si="1"/>
        <v>EXP 34"</v>
      </c>
      <c r="G14" s="7">
        <f>couleur('Copie fichier cim'!Q14)</f>
        <v>-4142</v>
      </c>
      <c r="H14" s="13" t="str">
        <f>IF(OR(G14=3,G14=14),'Copie fichier cim'!Q14,"")</f>
        <v/>
      </c>
      <c r="I14" s="4" t="s">
        <v>11</v>
      </c>
      <c r="J14" s="3">
        <f t="shared" si="2"/>
        <v>8</v>
      </c>
      <c r="K14" s="3" t="str">
        <f t="shared" si="9"/>
        <v>B8</v>
      </c>
      <c r="L14" s="12" t="str">
        <f t="shared" si="3"/>
        <v/>
      </c>
      <c r="M14" s="25" t="str">
        <f t="shared" si="4"/>
        <v/>
      </c>
      <c r="N14" s="25" t="str">
        <f t="shared" si="5"/>
        <v/>
      </c>
      <c r="O14" s="12" t="str" cm="1">
        <f t="array" aca="1" ref="O14" ca="1">IF(G14=3,CONCATENATE("R0",RIGHT(INDEX('Copie fichier cim'!$A$1:$V$200,INDIRECT(K14),2),2),""),IF(G14=14,"CIM",""))</f>
        <v/>
      </c>
      <c r="P14" s="12" t="str">
        <f t="shared" si="10"/>
        <v/>
      </c>
      <c r="Q14" s="12" t="str" cm="1">
        <f t="array" aca="1" ref="Q14" ca="1">IF(G14=14,CONCATENATE("R0",RIGHT(INDEX('Copie fichier cim'!$A$1:$V$200,INDIRECT(K14),2),2),""),"")</f>
        <v/>
      </c>
      <c r="R14" s="12" t="str">
        <f t="shared" si="7"/>
        <v/>
      </c>
      <c r="S14" s="12"/>
      <c r="T14" s="12"/>
      <c r="U14" s="12"/>
      <c r="V14" s="18" t="str">
        <f t="shared" si="8"/>
        <v>EXP 34"</v>
      </c>
      <c r="W14" s="17" cm="1">
        <f t="array" ref="W14">couleur('Copie fichier cim'!B14:U14)</f>
        <v>0</v>
      </c>
      <c r="X14" s="17" t="str">
        <f t="shared" si="11"/>
        <v/>
      </c>
      <c r="Y14" s="17" t="str">
        <f>IF(W14=1,'Copie fichier cim'!U13,"")</f>
        <v/>
      </c>
      <c r="Z14" s="100"/>
      <c r="AA14" s="99"/>
    </row>
    <row r="15" spans="1:27" x14ac:dyDescent="0.3">
      <c r="A15" s="10" t="str">
        <f>IF(LEFT('Copie fichier cim'!B15,3)="Bac",'Copie fichier cim'!B15,"")</f>
        <v/>
      </c>
      <c r="B15" s="6" t="str">
        <f>IF(A15&lt;&gt;"",MATCH('Copie fichier cim'!B15,'Copie fichier cim'!$B$1:'Copie fichier cim'!$B$200,0),"")</f>
        <v/>
      </c>
      <c r="C15" s="16">
        <f>IF('Copie fichier cim'!N15&lt;&gt;"",'Copie fichier cim'!N15,"")</f>
        <v>44581.684027777781</v>
      </c>
      <c r="D15" s="16">
        <f>IF('Copie fichier cim'!O15&lt;&gt;"",'Copie fichier cim'!O15,"")</f>
        <v>44581.760416666664</v>
      </c>
      <c r="E15" s="21">
        <f>IF(C15&lt;&gt;"",'Copie fichier cim'!K15,"")</f>
        <v>0</v>
      </c>
      <c r="F15" s="21" t="str">
        <f t="shared" si="1"/>
        <v>EXP 34"</v>
      </c>
      <c r="G15" s="7">
        <f>couleur('Copie fichier cim'!Q15)</f>
        <v>-4142</v>
      </c>
      <c r="H15" s="13" t="str">
        <f>IF(OR(G15=3,G15=14),'Copie fichier cim'!Q15,"")</f>
        <v/>
      </c>
      <c r="I15" s="4" t="s">
        <v>11</v>
      </c>
      <c r="J15" s="3">
        <f t="shared" si="2"/>
        <v>8</v>
      </c>
      <c r="K15" s="3" t="str">
        <f t="shared" si="9"/>
        <v>B8</v>
      </c>
      <c r="L15" s="12" t="str">
        <f t="shared" si="3"/>
        <v/>
      </c>
      <c r="M15" s="25" t="str">
        <f t="shared" si="4"/>
        <v/>
      </c>
      <c r="N15" s="25" t="str">
        <f t="shared" si="5"/>
        <v/>
      </c>
      <c r="O15" s="12" t="str" cm="1">
        <f t="array" aca="1" ref="O15" ca="1">IF(G15=3,CONCATENATE("R0",RIGHT(INDEX('Copie fichier cim'!$A$1:$V$200,INDIRECT(K15),2),2),""),IF(G15=14,"CIM",""))</f>
        <v/>
      </c>
      <c r="P15" s="12" t="str">
        <f t="shared" si="10"/>
        <v/>
      </c>
      <c r="Q15" s="12" t="str" cm="1">
        <f t="array" aca="1" ref="Q15" ca="1">IF(G15=14,CONCATENATE("R0",RIGHT(INDEX('Copie fichier cim'!$A$1:$V$200,INDIRECT(K15),2),2),""),"")</f>
        <v/>
      </c>
      <c r="R15" s="12" t="str">
        <f t="shared" si="7"/>
        <v/>
      </c>
      <c r="S15" s="12"/>
      <c r="T15" s="12"/>
      <c r="U15" s="12"/>
      <c r="V15" s="18" t="str">
        <f t="shared" si="8"/>
        <v>EXP 34"</v>
      </c>
      <c r="W15" s="17" cm="1">
        <f t="array" ref="W15">couleur('Copie fichier cim'!B15:U15)</f>
        <v>0</v>
      </c>
      <c r="X15" s="17" t="str">
        <f t="shared" si="11"/>
        <v/>
      </c>
      <c r="Y15" s="17" t="str">
        <f>IF(W15=1,'Copie fichier cim'!U14,"")</f>
        <v/>
      </c>
      <c r="Z15" s="100"/>
      <c r="AA15" s="99"/>
    </row>
    <row r="16" spans="1:27" x14ac:dyDescent="0.3">
      <c r="A16" s="10" t="str">
        <f>IF(LEFT('Copie fichier cim'!B16,3)="Bac",'Copie fichier cim'!B16,"")</f>
        <v/>
      </c>
      <c r="B16" s="6" t="str">
        <f>IF(A16&lt;&gt;"",MATCH('Copie fichier cim'!B16,'Copie fichier cim'!$B$1:'Copie fichier cim'!$B$200,0),"")</f>
        <v/>
      </c>
      <c r="C16" s="16">
        <f>IF('Copie fichier cim'!N16&lt;&gt;"",'Copie fichier cim'!N16,"")</f>
        <v>44581.684027777781</v>
      </c>
      <c r="D16" s="16">
        <f>IF('Copie fichier cim'!O16&lt;&gt;"",'Copie fichier cim'!O16,"")</f>
        <v>44581.760416666664</v>
      </c>
      <c r="E16" s="21">
        <f>IF(C16&lt;&gt;"",'Copie fichier cim'!K16,"")</f>
        <v>0</v>
      </c>
      <c r="F16" s="21" t="str">
        <f t="shared" si="1"/>
        <v>EXP 34"</v>
      </c>
      <c r="G16" s="7">
        <f>couleur('Copie fichier cim'!Q16)</f>
        <v>-4142</v>
      </c>
      <c r="H16" s="13" t="str">
        <f>IF(OR(G16=3,G16=14),'Copie fichier cim'!Q16,"")</f>
        <v/>
      </c>
      <c r="I16" s="4" t="s">
        <v>11</v>
      </c>
      <c r="J16" s="3">
        <f t="shared" si="2"/>
        <v>8</v>
      </c>
      <c r="K16" s="3" t="str">
        <f t="shared" si="9"/>
        <v>B8</v>
      </c>
      <c r="L16" s="12" t="str">
        <f t="shared" si="3"/>
        <v/>
      </c>
      <c r="M16" s="25" t="str">
        <f t="shared" si="4"/>
        <v/>
      </c>
      <c r="N16" s="25" t="str">
        <f t="shared" si="5"/>
        <v/>
      </c>
      <c r="O16" s="12" t="str" cm="1">
        <f t="array" aca="1" ref="O16" ca="1">IF(G16=3,CONCATENATE("R0",RIGHT(INDEX('Copie fichier cim'!$A$1:$V$200,INDIRECT(K16),2),2),""),IF(G16=14,"CIM",""))</f>
        <v/>
      </c>
      <c r="P16" s="12" t="str">
        <f t="shared" si="10"/>
        <v/>
      </c>
      <c r="Q16" s="12" t="str" cm="1">
        <f t="array" aca="1" ref="Q16" ca="1">IF(G16=14,CONCATENATE("R0",RIGHT(INDEX('Copie fichier cim'!$A$1:$V$200,INDIRECT(K16),2),2),""),"")</f>
        <v/>
      </c>
      <c r="R16" s="12" t="str">
        <f t="shared" si="7"/>
        <v/>
      </c>
      <c r="S16" s="12"/>
      <c r="T16" s="12"/>
      <c r="U16" s="12"/>
      <c r="V16" s="18" t="str">
        <f t="shared" si="8"/>
        <v>EXP 34"</v>
      </c>
      <c r="W16" s="17" cm="1">
        <f t="array" ref="W16">couleur('Copie fichier cim'!B16:U16)</f>
        <v>0</v>
      </c>
      <c r="X16" s="17" t="str">
        <f t="shared" si="11"/>
        <v/>
      </c>
      <c r="Y16" s="17" t="str">
        <f>IF(W16=1,'Copie fichier cim'!U15,"")</f>
        <v/>
      </c>
      <c r="Z16" s="100"/>
      <c r="AA16" s="99"/>
    </row>
    <row r="17" spans="1:26" x14ac:dyDescent="0.3">
      <c r="A17" s="10" t="str">
        <f>IF(LEFT('Copie fichier cim'!B17,3)="Bac",'Copie fichier cim'!B17,"")</f>
        <v/>
      </c>
      <c r="B17" s="6" t="str">
        <f>IF(A17&lt;&gt;"",MATCH('Copie fichier cim'!B17,'Copie fichier cim'!$B$1:'Copie fichier cim'!$B$200,0),"")</f>
        <v/>
      </c>
      <c r="C17" s="16">
        <f>IF('Copie fichier cim'!N17&lt;&gt;"",'Copie fichier cim'!N17,"")</f>
        <v>44581.684027777781</v>
      </c>
      <c r="D17" s="16">
        <f>IF('Copie fichier cim'!O17&lt;&gt;"",'Copie fichier cim'!O17,"")</f>
        <v>44581.760416666664</v>
      </c>
      <c r="E17" s="21">
        <f>IF(C17&lt;&gt;"",'Copie fichier cim'!K17,"")</f>
        <v>0</v>
      </c>
      <c r="F17" s="21" t="str">
        <f t="shared" si="1"/>
        <v>EXP 34"</v>
      </c>
      <c r="G17" s="7">
        <f>couleur('Copie fichier cim'!Q17)</f>
        <v>-4142</v>
      </c>
      <c r="H17" s="13" t="str">
        <f>IF(OR(G17=3,G17=14),'Copie fichier cim'!Q17,"")</f>
        <v/>
      </c>
      <c r="I17" s="4" t="s">
        <v>11</v>
      </c>
      <c r="J17" s="3">
        <f t="shared" si="2"/>
        <v>8</v>
      </c>
      <c r="K17" s="3" t="str">
        <f t="shared" si="9"/>
        <v>B8</v>
      </c>
      <c r="L17" s="12" t="str">
        <f t="shared" si="3"/>
        <v/>
      </c>
      <c r="M17" s="25" t="str">
        <f t="shared" si="4"/>
        <v/>
      </c>
      <c r="N17" s="25" t="str">
        <f t="shared" si="5"/>
        <v/>
      </c>
      <c r="O17" s="12" t="str" cm="1">
        <f t="array" aca="1" ref="O17" ca="1">IF(G17=3,CONCATENATE("R0",RIGHT(INDEX('Copie fichier cim'!$A$1:$V$200,INDIRECT(K17),2),2),""),IF(G17=14,"CIM",""))</f>
        <v/>
      </c>
      <c r="P17" s="12" t="str">
        <f t="shared" si="10"/>
        <v/>
      </c>
      <c r="Q17" s="12" t="str" cm="1">
        <f t="array" aca="1" ref="Q17" ca="1">IF(G17=14,CONCATENATE("R0",RIGHT(INDEX('Copie fichier cim'!$A$1:$V$200,INDIRECT(K17),2),2),""),"")</f>
        <v/>
      </c>
      <c r="R17" s="12" t="str">
        <f t="shared" si="7"/>
        <v/>
      </c>
      <c r="S17" s="12"/>
      <c r="T17" s="12"/>
      <c r="U17" s="12"/>
      <c r="V17" s="18" t="str">
        <f t="shared" si="8"/>
        <v>EXP 34"</v>
      </c>
      <c r="W17" s="17" cm="1">
        <f t="array" ref="W17">couleur('Copie fichier cim'!B17:U17)</f>
        <v>0</v>
      </c>
      <c r="X17" s="17" t="str">
        <f t="shared" si="11"/>
        <v/>
      </c>
      <c r="Y17" s="17" t="str">
        <f>IF(W17=1,'Copie fichier cim'!U16,"")</f>
        <v/>
      </c>
      <c r="Z17" s="100"/>
    </row>
    <row r="18" spans="1:26" x14ac:dyDescent="0.3">
      <c r="A18" s="10" t="str">
        <f>IF(LEFT('Copie fichier cim'!B18,3)="Bac",'Copie fichier cim'!B18,"")</f>
        <v/>
      </c>
      <c r="B18" s="6" t="str">
        <f>IF(A18&lt;&gt;"",MATCH('Copie fichier cim'!B18,'Copie fichier cim'!$B$1:'Copie fichier cim'!$B$200,0),"")</f>
        <v/>
      </c>
      <c r="C18" s="16" t="str">
        <f>IF('Copie fichier cim'!N18&lt;&gt;"",'Copie fichier cim'!N18,"")</f>
        <v/>
      </c>
      <c r="D18" s="16" t="str">
        <f>IF('Copie fichier cim'!O18&lt;&gt;"",'Copie fichier cim'!O18,"")</f>
        <v/>
      </c>
      <c r="E18" s="21" t="str">
        <f>IF(C18&lt;&gt;"",'Copie fichier cim'!K18,"")</f>
        <v/>
      </c>
      <c r="F18" s="21" t="str">
        <f t="shared" si="1"/>
        <v/>
      </c>
      <c r="G18" s="7">
        <f>couleur('Copie fichier cim'!Q18)</f>
        <v>3</v>
      </c>
      <c r="H18" s="13">
        <f>IF(OR(G18=3,G18=14),'Copie fichier cim'!Q18,"")</f>
        <v>6025</v>
      </c>
      <c r="I18" s="4" t="s">
        <v>11</v>
      </c>
      <c r="J18" s="3">
        <f t="shared" si="2"/>
        <v>8</v>
      </c>
      <c r="K18" s="3" t="str">
        <f t="shared" si="9"/>
        <v>B8</v>
      </c>
      <c r="L18" s="12" t="str">
        <f t="shared" si="3"/>
        <v>TR</v>
      </c>
      <c r="M18" s="25">
        <f t="shared" si="4"/>
        <v>44581.684027777781</v>
      </c>
      <c r="N18" s="25">
        <f t="shared" si="5"/>
        <v>44581.760416666664</v>
      </c>
      <c r="O18" s="12" t="str" cm="1">
        <f t="array" aca="1" ref="O18" ca="1">IF(G18=3,CONCATENATE("R0",RIGHT(INDEX('Copie fichier cim'!$A$1:$V$200,INDIRECT(K18),2),2),""),IF(G18=14,"CIM",""))</f>
        <v>R075</v>
      </c>
      <c r="P18" s="12" t="str">
        <f t="shared" si="10"/>
        <v>F345</v>
      </c>
      <c r="Q18" s="12" t="str" cm="1">
        <f t="array" aca="1" ref="Q18" ca="1">IF(G18=14,CONCATENATE("R0",RIGHT(INDEX('Copie fichier cim'!$A$1:$V$200,INDIRECT(K18),2),2),""),"")</f>
        <v/>
      </c>
      <c r="R18" s="12">
        <f t="shared" si="7"/>
        <v>6025</v>
      </c>
      <c r="S18" s="12"/>
      <c r="T18" s="12"/>
      <c r="U18" s="12"/>
      <c r="V18" s="18" t="str">
        <f t="shared" si="8"/>
        <v>EXP 34"</v>
      </c>
      <c r="W18" s="17" cm="1">
        <f t="array" ref="W18">couleur('Copie fichier cim'!B18:U18)</f>
        <v>0</v>
      </c>
      <c r="X18" s="17" t="str">
        <f t="shared" si="11"/>
        <v/>
      </c>
      <c r="Y18" s="17" t="str">
        <f>IF(W18=1,'Copie fichier cim'!U17,"")</f>
        <v/>
      </c>
      <c r="Z18" s="100"/>
    </row>
    <row r="19" spans="1:26" x14ac:dyDescent="0.3">
      <c r="A19" s="10" t="str">
        <f>IF(LEFT('Copie fichier cim'!B19,3)="Bac",'Copie fichier cim'!B19,"")</f>
        <v/>
      </c>
      <c r="B19" s="6" t="str">
        <f>IF(A19&lt;&gt;"",MATCH('Copie fichier cim'!B19,'Copie fichier cim'!$B$1:'Copie fichier cim'!$B$200,0),"")</f>
        <v/>
      </c>
      <c r="C19" s="16">
        <f>IF('Copie fichier cim'!N19&lt;&gt;"",'Copie fichier cim'!N19,"")</f>
        <v>44581.854166666664</v>
      </c>
      <c r="D19" s="16">
        <f>IF('Copie fichier cim'!O19&lt;&gt;"",'Copie fichier cim'!O19,"")</f>
        <v>44581.864583333336</v>
      </c>
      <c r="E19" s="21" t="str">
        <f>IF(C19&lt;&gt;"",'Copie fichier cim'!K19,"")</f>
        <v>TRANSFERT 75 VERS 83</v>
      </c>
      <c r="F19" s="21" t="str">
        <f t="shared" si="1"/>
        <v>TRANSFERT 75 VERS 83</v>
      </c>
      <c r="G19" s="7">
        <f>couleur('Copie fichier cim'!Q19)</f>
        <v>-4142</v>
      </c>
      <c r="H19" s="13" t="str">
        <f>IF(OR(G19=3,G19=14),'Copie fichier cim'!Q19,"")</f>
        <v/>
      </c>
      <c r="I19" s="4" t="s">
        <v>11</v>
      </c>
      <c r="J19" s="3">
        <f t="shared" si="2"/>
        <v>8</v>
      </c>
      <c r="K19" s="3" t="str">
        <f t="shared" si="9"/>
        <v>B8</v>
      </c>
      <c r="L19" s="12" t="str">
        <f t="shared" si="3"/>
        <v/>
      </c>
      <c r="M19" s="25" t="str">
        <f t="shared" si="4"/>
        <v/>
      </c>
      <c r="N19" s="25" t="str">
        <f t="shared" si="5"/>
        <v/>
      </c>
      <c r="O19" s="12" t="str" cm="1">
        <f t="array" aca="1" ref="O19" ca="1">IF(G19=3,CONCATENATE("R0",RIGHT(INDEX('Copie fichier cim'!$A$1:$V$200,INDIRECT(K19),2),2),""),IF(G19=14,"CIM",""))</f>
        <v/>
      </c>
      <c r="P19" s="12" t="str">
        <f t="shared" si="10"/>
        <v/>
      </c>
      <c r="Q19" s="12" t="str" cm="1">
        <f t="array" aca="1" ref="Q19" ca="1">IF(G19=14,CONCATENATE("R0",RIGHT(INDEX('Copie fichier cim'!$A$1:$V$200,INDIRECT(K19),2),2),""),"")</f>
        <v/>
      </c>
      <c r="R19" s="12" t="str">
        <f t="shared" si="7"/>
        <v/>
      </c>
      <c r="S19" s="12"/>
      <c r="T19" s="12"/>
      <c r="U19" s="12"/>
      <c r="V19" s="18" t="str">
        <f t="shared" si="8"/>
        <v/>
      </c>
      <c r="W19" s="17" cm="1">
        <f t="array" ref="W19">couleur('Copie fichier cim'!B19:U19)</f>
        <v>0</v>
      </c>
      <c r="X19" s="17" t="str">
        <f t="shared" si="11"/>
        <v/>
      </c>
      <c r="Y19" s="17" t="str">
        <f>IF(W19=1,'Copie fichier cim'!U18,"")</f>
        <v/>
      </c>
      <c r="Z19" s="100"/>
    </row>
    <row r="20" spans="1:26" x14ac:dyDescent="0.3">
      <c r="A20" s="10" t="str">
        <f>IF(LEFT('Copie fichier cim'!B20,3)="Bac",'Copie fichier cim'!B20,"")</f>
        <v/>
      </c>
      <c r="B20" s="6" t="str">
        <f>IF(A20&lt;&gt;"",MATCH('Copie fichier cim'!B20,'Copie fichier cim'!$B$1:'Copie fichier cim'!$B$200,0),"")</f>
        <v/>
      </c>
      <c r="C20" s="16">
        <f>IF('Copie fichier cim'!N20&lt;&gt;"",'Copie fichier cim'!N20,"")</f>
        <v>44581.854166666664</v>
      </c>
      <c r="D20" s="16">
        <f>IF('Copie fichier cim'!O20&lt;&gt;"",'Copie fichier cim'!O20,"")</f>
        <v>44581.864583333336</v>
      </c>
      <c r="E20" s="21">
        <f>IF(C20&lt;&gt;"",'Copie fichier cim'!K20,"")</f>
        <v>0</v>
      </c>
      <c r="F20" s="21" t="str">
        <f t="shared" si="1"/>
        <v>TRANSFERT 75 VERS 83</v>
      </c>
      <c r="G20" s="7">
        <f>couleur('Copie fichier cim'!Q20)</f>
        <v>-4142</v>
      </c>
      <c r="H20" s="13" t="str">
        <f>IF(OR(G20=3,G20=14),'Copie fichier cim'!Q20,"")</f>
        <v/>
      </c>
      <c r="I20" s="4" t="s">
        <v>11</v>
      </c>
      <c r="J20" s="3">
        <f t="shared" si="2"/>
        <v>8</v>
      </c>
      <c r="K20" s="3" t="str">
        <f t="shared" si="9"/>
        <v>B8</v>
      </c>
      <c r="L20" s="12" t="str">
        <f t="shared" si="3"/>
        <v/>
      </c>
      <c r="M20" s="25" t="str">
        <f t="shared" si="4"/>
        <v/>
      </c>
      <c r="N20" s="25" t="str">
        <f t="shared" si="5"/>
        <v/>
      </c>
      <c r="O20" s="12" t="str" cm="1">
        <f t="array" aca="1" ref="O20" ca="1">IF(G20=3,CONCATENATE("R0",RIGHT(INDEX('Copie fichier cim'!$A$1:$V$200,INDIRECT(K20),2),2),""),IF(G20=14,"CIM",""))</f>
        <v/>
      </c>
      <c r="P20" s="12" t="str">
        <f t="shared" si="10"/>
        <v/>
      </c>
      <c r="Q20" s="12" t="str" cm="1">
        <f t="array" aca="1" ref="Q20" ca="1">IF(G20=14,CONCATENATE("R0",RIGHT(INDEX('Copie fichier cim'!$A$1:$V$200,INDIRECT(K20),2),2),""),"")</f>
        <v/>
      </c>
      <c r="R20" s="12" t="str">
        <f t="shared" si="7"/>
        <v/>
      </c>
      <c r="S20" s="12"/>
      <c r="T20" s="12"/>
      <c r="U20" s="12"/>
      <c r="V20" s="18" t="str">
        <f t="shared" si="8"/>
        <v>TRANSFERT 75 VERS 83</v>
      </c>
      <c r="W20" s="17" cm="1">
        <f t="array" ref="W20">couleur('Copie fichier cim'!B20:U20)</f>
        <v>0</v>
      </c>
      <c r="X20" s="17" t="str">
        <f t="shared" si="11"/>
        <v/>
      </c>
      <c r="Y20" s="17" t="str">
        <f>IF(W20=1,'Copie fichier cim'!U19,"")</f>
        <v/>
      </c>
      <c r="Z20" s="100"/>
    </row>
    <row r="21" spans="1:26" x14ac:dyDescent="0.3">
      <c r="A21" s="10" t="str">
        <f>IF(LEFT('Copie fichier cim'!B21,3)="Bac",'Copie fichier cim'!B21,"")</f>
        <v/>
      </c>
      <c r="B21" s="6" t="str">
        <f>IF(A21&lt;&gt;"",MATCH('Copie fichier cim'!B21,'Copie fichier cim'!$B$1:'Copie fichier cim'!$B$200,0),"")</f>
        <v/>
      </c>
      <c r="C21" s="16">
        <f>IF('Copie fichier cim'!N21&lt;&gt;"",'Copie fichier cim'!N21,"")</f>
        <v>44581.854166666664</v>
      </c>
      <c r="D21" s="16">
        <f>IF('Copie fichier cim'!O21&lt;&gt;"",'Copie fichier cim'!O21,"")</f>
        <v>44581.864583333336</v>
      </c>
      <c r="E21" s="21">
        <f>IF(C21&lt;&gt;"",'Copie fichier cim'!K21,"")</f>
        <v>0</v>
      </c>
      <c r="F21" s="21" t="str">
        <f t="shared" si="1"/>
        <v>TRANSFERT 75 VERS 83</v>
      </c>
      <c r="G21" s="7">
        <f>couleur('Copie fichier cim'!Q21)</f>
        <v>-4142</v>
      </c>
      <c r="H21" s="13" t="str">
        <f>IF(OR(G21=3,G21=14),'Copie fichier cim'!Q21,"")</f>
        <v/>
      </c>
      <c r="I21" s="4" t="s">
        <v>11</v>
      </c>
      <c r="J21" s="3">
        <f t="shared" si="2"/>
        <v>8</v>
      </c>
      <c r="K21" s="3" t="str">
        <f t="shared" si="9"/>
        <v>B8</v>
      </c>
      <c r="L21" s="12" t="str">
        <f t="shared" si="3"/>
        <v/>
      </c>
      <c r="M21" s="25" t="str">
        <f t="shared" si="4"/>
        <v/>
      </c>
      <c r="N21" s="25" t="str">
        <f t="shared" si="5"/>
        <v/>
      </c>
      <c r="O21" s="12" t="str" cm="1">
        <f t="array" aca="1" ref="O21" ca="1">IF(G21=3,CONCATENATE("R0",RIGHT(INDEX('Copie fichier cim'!$A$1:$V$200,INDIRECT(K21),2),2),""),IF(G21=14,"CIM",""))</f>
        <v/>
      </c>
      <c r="P21" s="12" t="str">
        <f t="shared" si="10"/>
        <v/>
      </c>
      <c r="Q21" s="12" t="str" cm="1">
        <f t="array" aca="1" ref="Q21" ca="1">IF(G21=14,CONCATENATE("R0",RIGHT(INDEX('Copie fichier cim'!$A$1:$V$200,INDIRECT(K21),2),2),""),"")</f>
        <v/>
      </c>
      <c r="R21" s="12" t="str">
        <f t="shared" si="7"/>
        <v/>
      </c>
      <c r="S21" s="12"/>
      <c r="T21" s="12"/>
      <c r="U21" s="12"/>
      <c r="V21" s="18" t="str">
        <f t="shared" si="8"/>
        <v>TRANSFERT 75 VERS 83</v>
      </c>
      <c r="W21" s="17" cm="1">
        <f t="array" ref="W21">couleur('Copie fichier cim'!B21:U21)</f>
        <v>0</v>
      </c>
      <c r="X21" s="17" t="str">
        <f t="shared" si="11"/>
        <v/>
      </c>
      <c r="Y21" s="17" t="str">
        <f>IF(W21=1,'Copie fichier cim'!U20,"")</f>
        <v/>
      </c>
      <c r="Z21" s="100"/>
    </row>
    <row r="22" spans="1:26" x14ac:dyDescent="0.3">
      <c r="A22" s="10" t="str">
        <f>IF(LEFT('Copie fichier cim'!B22,3)="Bac",'Copie fichier cim'!B22,"")</f>
        <v/>
      </c>
      <c r="B22" s="6" t="str">
        <f>IF(A22&lt;&gt;"",MATCH('Copie fichier cim'!B22,'Copie fichier cim'!$B$1:'Copie fichier cim'!$B$200,0),"")</f>
        <v/>
      </c>
      <c r="C22" s="16" t="str">
        <f>IF('Copie fichier cim'!N22&lt;&gt;"",'Copie fichier cim'!N22,"")</f>
        <v/>
      </c>
      <c r="D22" s="16" t="str">
        <f>IF('Copie fichier cim'!O22&lt;&gt;"",'Copie fichier cim'!O22,"")</f>
        <v/>
      </c>
      <c r="E22" s="21" t="str">
        <f>IF(C22&lt;&gt;"",'Copie fichier cim'!K22,"")</f>
        <v/>
      </c>
      <c r="F22" s="21" t="str">
        <f t="shared" si="1"/>
        <v/>
      </c>
      <c r="G22" s="7">
        <f>couleur('Copie fichier cim'!Q22)</f>
        <v>3</v>
      </c>
      <c r="H22" s="13">
        <f>IF(OR(G22=3,G22=14),'Copie fichier cim'!Q22,"")</f>
        <v>102</v>
      </c>
      <c r="I22" s="4" t="s">
        <v>11</v>
      </c>
      <c r="J22" s="3">
        <f t="shared" si="2"/>
        <v>8</v>
      </c>
      <c r="K22" s="3" t="str">
        <f t="shared" si="9"/>
        <v>B8</v>
      </c>
      <c r="L22" s="12" t="str">
        <f t="shared" si="3"/>
        <v>TR</v>
      </c>
      <c r="M22" s="25">
        <f t="shared" si="4"/>
        <v>44581.854166666664</v>
      </c>
      <c r="N22" s="25">
        <f t="shared" si="5"/>
        <v>44581.864583333336</v>
      </c>
      <c r="O22" s="12" t="str" cm="1">
        <f t="array" aca="1" ref="O22" ca="1">IF(G22=3,CONCATENATE("R0",RIGHT(INDEX('Copie fichier cim'!$A$1:$V$200,INDIRECT(K22),2),2),""),IF(G22=14,"CIM",""))</f>
        <v>R075</v>
      </c>
      <c r="P22" s="12" t="str">
        <f t="shared" si="10"/>
        <v>F345</v>
      </c>
      <c r="Q22" s="12" t="str" cm="1">
        <f t="array" aca="1" ref="Q22" ca="1">IF(G22=14,CONCATENATE("R0",RIGHT(INDEX('Copie fichier cim'!$A$1:$V$200,INDIRECT(K22),2),2),""),"")</f>
        <v/>
      </c>
      <c r="R22" s="12">
        <f t="shared" si="7"/>
        <v>102</v>
      </c>
      <c r="S22" s="12"/>
      <c r="T22" s="12"/>
      <c r="U22" s="12"/>
      <c r="V22" s="18" t="str">
        <f t="shared" si="8"/>
        <v>TRANSFERT 75 VERS 83</v>
      </c>
      <c r="W22" s="17" cm="1">
        <f t="array" ref="W22">couleur('Copie fichier cim'!B22:U22)</f>
        <v>0</v>
      </c>
      <c r="X22" s="17" t="str">
        <f t="shared" si="11"/>
        <v/>
      </c>
      <c r="Y22" s="17" t="str">
        <f>IF(W22=1,'Copie fichier cim'!U21,"")</f>
        <v/>
      </c>
      <c r="Z22" s="100"/>
    </row>
    <row r="23" spans="1:26" x14ac:dyDescent="0.3">
      <c r="A23" s="10" t="str">
        <f>IF(LEFT('Copie fichier cim'!B23,3)="Bac",'Copie fichier cim'!B23,"")</f>
        <v/>
      </c>
      <c r="B23" s="6" t="str">
        <f>IF(A23&lt;&gt;"",MATCH('Copie fichier cim'!B23,'Copie fichier cim'!$B$1:'Copie fichier cim'!$B$200,0),"")</f>
        <v/>
      </c>
      <c r="C23" s="16" t="str">
        <f>IF('Copie fichier cim'!N23&lt;&gt;"",'Copie fichier cim'!N23,"")</f>
        <v/>
      </c>
      <c r="D23" s="16" t="str">
        <f>IF('Copie fichier cim'!O23&lt;&gt;"",'Copie fichier cim'!O23,"")</f>
        <v/>
      </c>
      <c r="E23" s="21" t="str">
        <f>IF(C23&lt;&gt;"",'Copie fichier cim'!K23,"")</f>
        <v/>
      </c>
      <c r="F23" s="21" t="str">
        <f t="shared" si="1"/>
        <v/>
      </c>
      <c r="G23" s="7">
        <f>couleur('Copie fichier cim'!Q23)</f>
        <v>48</v>
      </c>
      <c r="H23" s="13" t="str">
        <f>IF(OR(G23=3,G23=14),'Copie fichier cim'!Q23,"")</f>
        <v/>
      </c>
      <c r="I23" s="4" t="s">
        <v>11</v>
      </c>
      <c r="J23" s="3">
        <f t="shared" si="2"/>
        <v>8</v>
      </c>
      <c r="K23" s="3" t="str">
        <f t="shared" si="9"/>
        <v>B8</v>
      </c>
      <c r="L23" s="12" t="str">
        <f t="shared" si="3"/>
        <v/>
      </c>
      <c r="M23" s="25" t="str">
        <f t="shared" si="4"/>
        <v/>
      </c>
      <c r="N23" s="25" t="str">
        <f t="shared" si="5"/>
        <v/>
      </c>
      <c r="O23" s="12" t="str" cm="1">
        <f t="array" aca="1" ref="O23" ca="1">IF(G23=3,CONCATENATE("R0",RIGHT(INDEX('Copie fichier cim'!$A$1:$V$200,INDIRECT(K23),2),2),""),IF(G23=14,"CIM",""))</f>
        <v/>
      </c>
      <c r="P23" s="12" t="str">
        <f t="shared" si="10"/>
        <v/>
      </c>
      <c r="Q23" s="12" t="str" cm="1">
        <f t="array" aca="1" ref="Q23" ca="1">IF(G23=14,CONCATENATE("R0",RIGHT(INDEX('Copie fichier cim'!$A$1:$V$200,INDIRECT(K23),2),2),""),"")</f>
        <v/>
      </c>
      <c r="R23" s="12" t="str">
        <f t="shared" si="7"/>
        <v/>
      </c>
      <c r="S23" s="12"/>
      <c r="T23" s="12"/>
      <c r="U23" s="12"/>
      <c r="V23" s="18" t="str">
        <f t="shared" si="8"/>
        <v/>
      </c>
      <c r="W23" s="17" cm="1">
        <f t="array" ref="W23">couleur('Copie fichier cim'!B23:U23)</f>
        <v>0</v>
      </c>
      <c r="X23" s="17" t="str">
        <f t="shared" si="11"/>
        <v/>
      </c>
      <c r="Y23" s="17" t="str">
        <f>IF(W23=1,'Copie fichier cim'!U22,"")</f>
        <v/>
      </c>
      <c r="Z23" s="100"/>
    </row>
    <row r="24" spans="1:26" x14ac:dyDescent="0.3">
      <c r="A24" s="10" t="str">
        <f>IF(LEFT('Copie fichier cim'!B24,3)="Bac",'Copie fichier cim'!B24,"")</f>
        <v/>
      </c>
      <c r="B24" s="6" t="str">
        <f>IF(A24&lt;&gt;"",MATCH('Copie fichier cim'!B24,'Copie fichier cim'!$B$1:'Copie fichier cim'!$B$200,0),"")</f>
        <v/>
      </c>
      <c r="C24" s="16" t="str">
        <f>IF('Copie fichier cim'!N24&lt;&gt;"",'Copie fichier cim'!N24,"")</f>
        <v/>
      </c>
      <c r="D24" s="16" t="str">
        <f>IF('Copie fichier cim'!O24&lt;&gt;"",'Copie fichier cim'!O24,"")</f>
        <v/>
      </c>
      <c r="E24" s="21" t="str">
        <f>IF(C24&lt;&gt;"",'Copie fichier cim'!K24,"")</f>
        <v/>
      </c>
      <c r="F24" s="21" t="str">
        <f t="shared" si="1"/>
        <v/>
      </c>
      <c r="G24" s="7">
        <f>couleur('Copie fichier cim'!Q24)</f>
        <v>1</v>
      </c>
      <c r="H24" s="13" t="str">
        <f>IF(OR(G24=3,G24=14),'Copie fichier cim'!Q24,"")</f>
        <v/>
      </c>
      <c r="I24" s="4" t="s">
        <v>11</v>
      </c>
      <c r="J24" s="3">
        <f t="shared" si="2"/>
        <v>8</v>
      </c>
      <c r="K24" s="3" t="str">
        <f t="shared" si="9"/>
        <v>B8</v>
      </c>
      <c r="L24" s="12" t="str">
        <f t="shared" si="3"/>
        <v/>
      </c>
      <c r="M24" s="25" t="str">
        <f t="shared" si="4"/>
        <v/>
      </c>
      <c r="N24" s="25" t="str">
        <f t="shared" si="5"/>
        <v/>
      </c>
      <c r="O24" s="12" t="str" cm="1">
        <f t="array" aca="1" ref="O24" ca="1">IF(G24=3,CONCATENATE("R0",RIGHT(INDEX('Copie fichier cim'!$A$1:$V$200,INDIRECT(K24),2),2),""),IF(G24=14,"CIM",""))</f>
        <v/>
      </c>
      <c r="P24" s="12" t="str">
        <f t="shared" si="10"/>
        <v/>
      </c>
      <c r="Q24" s="12" t="str" cm="1">
        <f t="array" aca="1" ref="Q24" ca="1">IF(G24=14,CONCATENATE("R0",RIGHT(INDEX('Copie fichier cim'!$A$1:$V$200,INDIRECT(K24),2),2),""),"")</f>
        <v/>
      </c>
      <c r="R24" s="12" t="str">
        <f t="shared" si="7"/>
        <v/>
      </c>
      <c r="S24" s="12"/>
      <c r="T24" s="12"/>
      <c r="U24" s="12"/>
      <c r="V24" s="18" t="str">
        <f t="shared" si="8"/>
        <v/>
      </c>
      <c r="W24" s="17" cm="1">
        <f t="array" ref="W24">couleur('Copie fichier cim'!B24:U24)</f>
        <v>1</v>
      </c>
      <c r="X24" s="17" t="str">
        <f t="shared" si="11"/>
        <v/>
      </c>
      <c r="Y24" s="17">
        <f>IF(W24=1,'Copie fichier cim'!U23,"")</f>
        <v>43543</v>
      </c>
      <c r="Z24" s="100"/>
    </row>
    <row r="25" spans="1:26" x14ac:dyDescent="0.3">
      <c r="A25" s="10" t="str">
        <f>IF(LEFT('Copie fichier cim'!B25,3)="Bac",'Copie fichier cim'!B25,"")</f>
        <v>Bac 76</v>
      </c>
      <c r="B25" s="6">
        <f>IF(A25&lt;&gt;"",MATCH('Copie fichier cim'!B25,'Copie fichier cim'!$B$1:'Copie fichier cim'!$B$200,0),"")</f>
        <v>25</v>
      </c>
      <c r="C25" s="16" t="str">
        <f>IF('Copie fichier cim'!N25&lt;&gt;"",'Copie fichier cim'!N25,"")</f>
        <v>Heure
de
début</v>
      </c>
      <c r="D25" s="16" t="str">
        <f>IF('Copie fichier cim'!O25&lt;&gt;"",'Copie fichier cim'!O25,"")</f>
        <v>Heure
de
fin</v>
      </c>
      <c r="E25" s="21" t="str">
        <f>IF(C25&lt;&gt;"",'Copie fichier cim'!K25,"")</f>
        <v>Intitulé de
l'opération</v>
      </c>
      <c r="F25" s="21" t="str">
        <f t="shared" si="1"/>
        <v>Intitulé de
l'opération</v>
      </c>
      <c r="G25" s="7">
        <f>couleur('Copie fichier cim'!Q25)</f>
        <v>24</v>
      </c>
      <c r="H25" s="13" t="str">
        <f>IF(OR(G25=3,G25=14),'Copie fichier cim'!Q25,"")</f>
        <v/>
      </c>
      <c r="I25" s="4" t="s">
        <v>11</v>
      </c>
      <c r="J25" s="3">
        <f t="shared" si="2"/>
        <v>25</v>
      </c>
      <c r="K25" s="3" t="str">
        <f t="shared" si="9"/>
        <v>B25</v>
      </c>
      <c r="L25" s="12" t="str">
        <f t="shared" si="3"/>
        <v/>
      </c>
      <c r="M25" s="25" t="str">
        <f t="shared" si="4"/>
        <v/>
      </c>
      <c r="N25" s="25" t="str">
        <f t="shared" si="5"/>
        <v/>
      </c>
      <c r="O25" s="12" t="str" cm="1">
        <f t="array" aca="1" ref="O25" ca="1">IF(G25=3,CONCATENATE("R0",RIGHT(INDEX('Copie fichier cim'!$A$1:$V$200,INDIRECT(K25),2),2),""),IF(G25=14,"CIM",""))</f>
        <v/>
      </c>
      <c r="P25" s="12" t="str">
        <f t="shared" si="10"/>
        <v/>
      </c>
      <c r="Q25" s="12" t="str" cm="1">
        <f t="array" aca="1" ref="Q25" ca="1">IF(G25=14,CONCATENATE("R0",RIGHT(INDEX('Copie fichier cim'!$A$1:$V$200,INDIRECT(K25),2),2),""),"")</f>
        <v/>
      </c>
      <c r="R25" s="12" t="str">
        <f t="shared" si="7"/>
        <v/>
      </c>
      <c r="S25" s="12"/>
      <c r="T25" s="12"/>
      <c r="U25" s="12"/>
      <c r="V25" s="18" t="str">
        <f t="shared" si="8"/>
        <v/>
      </c>
      <c r="W25" s="17" cm="1">
        <f t="array" ref="W25">couleur('Copie fichier cim'!B25:U25)</f>
        <v>0</v>
      </c>
      <c r="X25" s="17" t="str">
        <f t="shared" si="11"/>
        <v>R076</v>
      </c>
      <c r="Y25" s="17" t="str">
        <f>IF(W25=1,'Copie fichier cim'!U24,"")</f>
        <v/>
      </c>
      <c r="Z25" s="100"/>
    </row>
    <row r="26" spans="1:26" x14ac:dyDescent="0.3">
      <c r="A26" s="10" t="str">
        <f>IF(LEFT('Copie fichier cim'!B26,3)="Bac",'Copie fichier cim'!B26,"")</f>
        <v/>
      </c>
      <c r="B26" s="6" t="str">
        <f>IF(A26&lt;&gt;"",MATCH('Copie fichier cim'!B26,'Copie fichier cim'!$B$1:'Copie fichier cim'!$B$200,0),"")</f>
        <v/>
      </c>
      <c r="C26" s="16" t="str">
        <f>IF('Copie fichier cim'!N26&lt;&gt;"",'Copie fichier cim'!N26,"")</f>
        <v/>
      </c>
      <c r="D26" s="16" t="str">
        <f>IF('Copie fichier cim'!O26&lt;&gt;"",'Copie fichier cim'!O26,"")</f>
        <v/>
      </c>
      <c r="E26" s="21" t="str">
        <f>IF(C26&lt;&gt;"",'Copie fichier cim'!K26,"")</f>
        <v/>
      </c>
      <c r="F26" s="21" t="str">
        <f t="shared" si="1"/>
        <v/>
      </c>
      <c r="G26" s="7">
        <f>couleur('Copie fichier cim'!Q26)</f>
        <v>48</v>
      </c>
      <c r="H26" s="13" t="str">
        <f>IF(OR(G26=3,G26=14),'Copie fichier cim'!Q26,"")</f>
        <v/>
      </c>
      <c r="I26" s="4" t="s">
        <v>11</v>
      </c>
      <c r="J26" s="3">
        <f t="shared" si="2"/>
        <v>25</v>
      </c>
      <c r="K26" s="3" t="str">
        <f t="shared" si="9"/>
        <v>B25</v>
      </c>
      <c r="L26" s="12" t="str">
        <f t="shared" si="3"/>
        <v/>
      </c>
      <c r="M26" s="25" t="str">
        <f t="shared" si="4"/>
        <v/>
      </c>
      <c r="N26" s="25" t="str">
        <f t="shared" si="5"/>
        <v/>
      </c>
      <c r="O26" s="12" t="str" cm="1">
        <f t="array" aca="1" ref="O26" ca="1">IF(G26=3,CONCATENATE("R0",RIGHT(INDEX('Copie fichier cim'!$A$1:$V$200,INDIRECT(K26),2),2),""),IF(G26=14,"CIM",""))</f>
        <v/>
      </c>
      <c r="P26" s="12" t="str">
        <f t="shared" si="10"/>
        <v/>
      </c>
      <c r="Q26" s="12" t="str" cm="1">
        <f t="array" aca="1" ref="Q26" ca="1">IF(G26=14,CONCATENATE("R0",RIGHT(INDEX('Copie fichier cim'!$A$1:$V$200,INDIRECT(K26),2),2),""),"")</f>
        <v/>
      </c>
      <c r="R26" s="12" t="str">
        <f t="shared" si="7"/>
        <v/>
      </c>
      <c r="S26" s="12"/>
      <c r="T26" s="12"/>
      <c r="U26" s="12"/>
      <c r="V26" s="18" t="str">
        <f t="shared" si="8"/>
        <v/>
      </c>
      <c r="W26" s="17" cm="1">
        <f t="array" ref="W26">couleur('Copie fichier cim'!B26:U26)</f>
        <v>0</v>
      </c>
      <c r="X26" s="17" t="str">
        <f t="shared" si="11"/>
        <v/>
      </c>
      <c r="Y26" s="17" t="str">
        <f>IF(W26=1,'Copie fichier cim'!U25,"")</f>
        <v/>
      </c>
      <c r="Z26" s="100"/>
    </row>
    <row r="27" spans="1:26" x14ac:dyDescent="0.3">
      <c r="A27" s="10" t="str">
        <f>IF(LEFT('Copie fichier cim'!B27,3)="Bac",'Copie fichier cim'!B27,"")</f>
        <v/>
      </c>
      <c r="B27" s="6" t="str">
        <f>IF(A27&lt;&gt;"",MATCH('Copie fichier cim'!B27,'Copie fichier cim'!$B$1:'Copie fichier cim'!$B$200,0),"")</f>
        <v/>
      </c>
      <c r="C27" s="16" t="str">
        <f>IF('Copie fichier cim'!N27&lt;&gt;"",'Copie fichier cim'!N27,"")</f>
        <v/>
      </c>
      <c r="D27" s="16" t="str">
        <f>IF('Copie fichier cim'!O27&lt;&gt;"",'Copie fichier cim'!O27,"")</f>
        <v/>
      </c>
      <c r="E27" s="21" t="str">
        <f>IF(C27&lt;&gt;"",'Copie fichier cim'!K27,"")</f>
        <v/>
      </c>
      <c r="F27" s="21" t="str">
        <f t="shared" si="1"/>
        <v/>
      </c>
      <c r="G27" s="7">
        <f>couleur('Copie fichier cim'!Q27)</f>
        <v>-4142</v>
      </c>
      <c r="H27" s="13" t="str">
        <f>IF(OR(G27=3,G27=14),'Copie fichier cim'!Q27,"")</f>
        <v/>
      </c>
      <c r="I27" s="4" t="s">
        <v>11</v>
      </c>
      <c r="J27" s="3">
        <f t="shared" si="2"/>
        <v>25</v>
      </c>
      <c r="K27" s="3" t="str">
        <f t="shared" si="9"/>
        <v>B25</v>
      </c>
      <c r="L27" s="12" t="str">
        <f t="shared" si="3"/>
        <v/>
      </c>
      <c r="M27" s="25" t="str">
        <f t="shared" si="4"/>
        <v/>
      </c>
      <c r="N27" s="25" t="str">
        <f t="shared" si="5"/>
        <v/>
      </c>
      <c r="O27" s="12" t="str" cm="1">
        <f t="array" aca="1" ref="O27" ca="1">IF(G27=3,CONCATENATE("R0",RIGHT(INDEX('Copie fichier cim'!$A$1:$V$200,INDIRECT(K27),2),2),""),IF(G27=14,"CIM",""))</f>
        <v/>
      </c>
      <c r="P27" s="12" t="str">
        <f t="shared" si="10"/>
        <v/>
      </c>
      <c r="Q27" s="12" t="str" cm="1">
        <f t="array" aca="1" ref="Q27" ca="1">IF(G27=14,CONCATENATE("R0",RIGHT(INDEX('Copie fichier cim'!$A$1:$V$200,INDIRECT(K27),2),2),""),"")</f>
        <v/>
      </c>
      <c r="R27" s="12" t="str">
        <f t="shared" si="7"/>
        <v/>
      </c>
      <c r="S27" s="12"/>
      <c r="T27" s="12"/>
      <c r="U27" s="12"/>
      <c r="V27" s="18" t="str">
        <f t="shared" si="8"/>
        <v/>
      </c>
      <c r="W27" s="17" cm="1">
        <f t="array" ref="W27">couleur('Copie fichier cim'!B27:U27)</f>
        <v>0</v>
      </c>
      <c r="X27" s="17" t="str">
        <f t="shared" si="11"/>
        <v/>
      </c>
      <c r="Y27" s="17" t="str">
        <f>IF(W27=1,'Copie fichier cim'!U26,"")</f>
        <v/>
      </c>
      <c r="Z27" s="100"/>
    </row>
    <row r="28" spans="1:26" x14ac:dyDescent="0.3">
      <c r="A28" s="10" t="str">
        <f>IF(LEFT('Copie fichier cim'!B28,3)="Bac",'Copie fichier cim'!B28,"")</f>
        <v/>
      </c>
      <c r="B28" s="6" t="str">
        <f>IF(A28&lt;&gt;"",MATCH('Copie fichier cim'!B28,'Copie fichier cim'!$B$1:'Copie fichier cim'!$B$200,0),"")</f>
        <v/>
      </c>
      <c r="C28" s="16">
        <f>IF('Copie fichier cim'!N28&lt;&gt;"",'Copie fichier cim'!N28,"")</f>
        <v>44581.222222222219</v>
      </c>
      <c r="D28" s="16">
        <f>IF('Copie fichier cim'!O28&lt;&gt;"",'Copie fichier cim'!O28,"")</f>
        <v>44581.350694444445</v>
      </c>
      <c r="E28" s="21" t="str">
        <f>IF(C28&lt;&gt;"",'Copie fichier cim'!K28,"")</f>
        <v>EXP 34"</v>
      </c>
      <c r="F28" s="21" t="str">
        <f t="shared" si="1"/>
        <v>EXP 34"</v>
      </c>
      <c r="G28" s="7">
        <f>couleur('Copie fichier cim'!Q28)</f>
        <v>-4142</v>
      </c>
      <c r="H28" s="13" t="str">
        <f>IF(OR(G28=3,G28=14),'Copie fichier cim'!Q28,"")</f>
        <v/>
      </c>
      <c r="I28" s="4" t="s">
        <v>11</v>
      </c>
      <c r="J28" s="3">
        <f t="shared" si="2"/>
        <v>25</v>
      </c>
      <c r="K28" s="3" t="str">
        <f t="shared" si="9"/>
        <v>B25</v>
      </c>
      <c r="L28" s="12" t="str">
        <f t="shared" si="3"/>
        <v/>
      </c>
      <c r="M28" s="25" t="str">
        <f t="shared" si="4"/>
        <v/>
      </c>
      <c r="N28" s="25" t="str">
        <f t="shared" si="5"/>
        <v/>
      </c>
      <c r="O28" s="12" t="str" cm="1">
        <f t="array" aca="1" ref="O28" ca="1">IF(G28=3,CONCATENATE("R0",RIGHT(INDEX('Copie fichier cim'!$A$1:$V$200,INDIRECT(K28),2),2),""),IF(G28=14,"CIM",""))</f>
        <v/>
      </c>
      <c r="P28" s="12" t="str">
        <f t="shared" si="10"/>
        <v/>
      </c>
      <c r="Q28" s="12" t="str" cm="1">
        <f t="array" aca="1" ref="Q28" ca="1">IF(G28=14,CONCATENATE("R0",RIGHT(INDEX('Copie fichier cim'!$A$1:$V$200,INDIRECT(K28),2),2),""),"")</f>
        <v/>
      </c>
      <c r="R28" s="12" t="str">
        <f t="shared" si="7"/>
        <v/>
      </c>
      <c r="S28" s="12"/>
      <c r="T28" s="12"/>
      <c r="U28" s="12"/>
      <c r="V28" s="18" t="str">
        <f t="shared" si="8"/>
        <v/>
      </c>
      <c r="W28" s="17" cm="1">
        <f t="array" ref="W28">couleur('Copie fichier cim'!B28:U28)</f>
        <v>0</v>
      </c>
      <c r="X28" s="17" t="str">
        <f t="shared" si="11"/>
        <v/>
      </c>
      <c r="Y28" s="17" t="str">
        <f>IF(W28=1,'Copie fichier cim'!U27,"")</f>
        <v/>
      </c>
      <c r="Z28" s="100"/>
    </row>
    <row r="29" spans="1:26" x14ac:dyDescent="0.3">
      <c r="A29" s="10" t="str">
        <f>IF(LEFT('Copie fichier cim'!B29,3)="Bac",'Copie fichier cim'!B29,"")</f>
        <v/>
      </c>
      <c r="B29" s="6" t="str">
        <f>IF(A29&lt;&gt;"",MATCH('Copie fichier cim'!B29,'Copie fichier cim'!$B$1:'Copie fichier cim'!$B$200,0),"")</f>
        <v/>
      </c>
      <c r="C29" s="16">
        <f>IF('Copie fichier cim'!N29&lt;&gt;"",'Copie fichier cim'!N29,"")</f>
        <v>44581.222222222219</v>
      </c>
      <c r="D29" s="16">
        <f>IF('Copie fichier cim'!O29&lt;&gt;"",'Copie fichier cim'!O29,"")</f>
        <v>44581.350694444445</v>
      </c>
      <c r="E29" s="21">
        <f>IF(C29&lt;&gt;"",'Copie fichier cim'!K29,"")</f>
        <v>0</v>
      </c>
      <c r="F29" s="21" t="str">
        <f t="shared" si="1"/>
        <v>EXP 34"</v>
      </c>
      <c r="G29" s="7">
        <f>couleur('Copie fichier cim'!Q29)</f>
        <v>-4142</v>
      </c>
      <c r="H29" s="13" t="str">
        <f>IF(OR(G29=3,G29=14),'Copie fichier cim'!Q29,"")</f>
        <v/>
      </c>
      <c r="I29" s="4" t="s">
        <v>11</v>
      </c>
      <c r="J29" s="3">
        <f t="shared" si="2"/>
        <v>25</v>
      </c>
      <c r="K29" s="3" t="str">
        <f t="shared" si="9"/>
        <v>B25</v>
      </c>
      <c r="L29" s="12" t="str">
        <f t="shared" si="3"/>
        <v/>
      </c>
      <c r="M29" s="25" t="str">
        <f t="shared" si="4"/>
        <v/>
      </c>
      <c r="N29" s="25" t="str">
        <f t="shared" si="5"/>
        <v/>
      </c>
      <c r="O29" s="12" t="str" cm="1">
        <f t="array" aca="1" ref="O29" ca="1">IF(G29=3,CONCATENATE("R0",RIGHT(INDEX('Copie fichier cim'!$A$1:$V$200,INDIRECT(K29),2),2),""),IF(G29=14,"CIM",""))</f>
        <v/>
      </c>
      <c r="P29" s="12" t="str">
        <f t="shared" si="10"/>
        <v/>
      </c>
      <c r="Q29" s="12" t="str" cm="1">
        <f t="array" aca="1" ref="Q29" ca="1">IF(G29=14,CONCATENATE("R0",RIGHT(INDEX('Copie fichier cim'!$A$1:$V$200,INDIRECT(K29),2),2),""),"")</f>
        <v/>
      </c>
      <c r="R29" s="12" t="str">
        <f t="shared" si="7"/>
        <v/>
      </c>
      <c r="S29" s="12"/>
      <c r="T29" s="12"/>
      <c r="U29" s="12"/>
      <c r="V29" s="18" t="str">
        <f t="shared" si="8"/>
        <v>EXP 34"</v>
      </c>
      <c r="W29" s="17" cm="1">
        <f t="array" ref="W29">couleur('Copie fichier cim'!B29:U29)</f>
        <v>0</v>
      </c>
      <c r="X29" s="17" t="str">
        <f t="shared" si="11"/>
        <v/>
      </c>
      <c r="Y29" s="17" t="str">
        <f>IF(W29=1,'Copie fichier cim'!U28,"")</f>
        <v/>
      </c>
      <c r="Z29" s="100"/>
    </row>
    <row r="30" spans="1:26" x14ac:dyDescent="0.3">
      <c r="A30" s="10" t="str">
        <f>IF(LEFT('Copie fichier cim'!B30,3)="Bac",'Copie fichier cim'!B30,"")</f>
        <v/>
      </c>
      <c r="B30" s="6" t="str">
        <f>IF(A30&lt;&gt;"",MATCH('Copie fichier cim'!B30,'Copie fichier cim'!$B$1:'Copie fichier cim'!$B$200,0),"")</f>
        <v/>
      </c>
      <c r="C30" s="16">
        <f>IF('Copie fichier cim'!N30&lt;&gt;"",'Copie fichier cim'!N30,"")</f>
        <v>44581.222222222219</v>
      </c>
      <c r="D30" s="16">
        <f>IF('Copie fichier cim'!O30&lt;&gt;"",'Copie fichier cim'!O30,"")</f>
        <v>44581.350694444445</v>
      </c>
      <c r="E30" s="21">
        <f>IF(C30&lt;&gt;"",'Copie fichier cim'!K30,"")</f>
        <v>0</v>
      </c>
      <c r="F30" s="21" t="str">
        <f t="shared" si="1"/>
        <v>EXP 34"</v>
      </c>
      <c r="G30" s="7">
        <f>couleur('Copie fichier cim'!Q30)</f>
        <v>-4142</v>
      </c>
      <c r="H30" s="13" t="str">
        <f>IF(OR(G30=3,G30=14),'Copie fichier cim'!Q30,"")</f>
        <v/>
      </c>
      <c r="I30" s="4" t="s">
        <v>11</v>
      </c>
      <c r="J30" s="3">
        <f t="shared" si="2"/>
        <v>25</v>
      </c>
      <c r="K30" s="3" t="str">
        <f t="shared" si="9"/>
        <v>B25</v>
      </c>
      <c r="L30" s="12" t="str">
        <f t="shared" si="3"/>
        <v/>
      </c>
      <c r="M30" s="25" t="str">
        <f t="shared" si="4"/>
        <v/>
      </c>
      <c r="N30" s="25" t="str">
        <f t="shared" si="5"/>
        <v/>
      </c>
      <c r="O30" s="12" t="str" cm="1">
        <f t="array" aca="1" ref="O30" ca="1">IF(G30=3,CONCATENATE("R0",RIGHT(INDEX('Copie fichier cim'!$A$1:$V$200,INDIRECT(K30),2),2),""),IF(G30=14,"CIM",""))</f>
        <v/>
      </c>
      <c r="P30" s="12" t="str">
        <f t="shared" si="10"/>
        <v/>
      </c>
      <c r="Q30" s="12" t="str" cm="1">
        <f t="array" aca="1" ref="Q30" ca="1">IF(G30=14,CONCATENATE("R0",RIGHT(INDEX('Copie fichier cim'!$A$1:$V$200,INDIRECT(K30),2),2),""),"")</f>
        <v/>
      </c>
      <c r="R30" s="12" t="str">
        <f t="shared" si="7"/>
        <v/>
      </c>
      <c r="S30" s="12"/>
      <c r="T30" s="12"/>
      <c r="U30" s="12"/>
      <c r="V30" s="18" t="str">
        <f t="shared" si="8"/>
        <v>EXP 34"</v>
      </c>
      <c r="W30" s="17" cm="1">
        <f t="array" ref="W30">couleur('Copie fichier cim'!B30:U30)</f>
        <v>0</v>
      </c>
      <c r="X30" s="17" t="str">
        <f t="shared" si="11"/>
        <v/>
      </c>
      <c r="Y30" s="17" t="str">
        <f>IF(W30=1,'Copie fichier cim'!U29,"")</f>
        <v/>
      </c>
      <c r="Z30" s="100"/>
    </row>
    <row r="31" spans="1:26" x14ac:dyDescent="0.3">
      <c r="A31" s="10" t="str">
        <f>IF(LEFT('Copie fichier cim'!B31,3)="Bac",'Copie fichier cim'!B31,"")</f>
        <v/>
      </c>
      <c r="B31" s="6" t="str">
        <f>IF(A31&lt;&gt;"",MATCH('Copie fichier cim'!B31,'Copie fichier cim'!$B$1:'Copie fichier cim'!$B$200,0),"")</f>
        <v/>
      </c>
      <c r="C31" s="16">
        <f>IF('Copie fichier cim'!N31&lt;&gt;"",'Copie fichier cim'!N31,"")</f>
        <v>44581.222222222219</v>
      </c>
      <c r="D31" s="16">
        <f>IF('Copie fichier cim'!O31&lt;&gt;"",'Copie fichier cim'!O31,"")</f>
        <v>44581.350694444445</v>
      </c>
      <c r="E31" s="21">
        <f>IF(C31&lt;&gt;"",'Copie fichier cim'!K31,"")</f>
        <v>0</v>
      </c>
      <c r="F31" s="21" t="str">
        <f t="shared" si="1"/>
        <v>EXP 34"</v>
      </c>
      <c r="G31" s="7">
        <f>couleur('Copie fichier cim'!Q31)</f>
        <v>-4142</v>
      </c>
      <c r="H31" s="13" t="str">
        <f>IF(OR(G31=3,G31=14),'Copie fichier cim'!Q31,"")</f>
        <v/>
      </c>
      <c r="I31" s="4" t="s">
        <v>11</v>
      </c>
      <c r="J31" s="3">
        <f t="shared" si="2"/>
        <v>25</v>
      </c>
      <c r="K31" s="3" t="str">
        <f t="shared" si="9"/>
        <v>B25</v>
      </c>
      <c r="L31" s="12" t="str">
        <f t="shared" si="3"/>
        <v/>
      </c>
      <c r="M31" s="25" t="str">
        <f t="shared" si="4"/>
        <v/>
      </c>
      <c r="N31" s="25" t="str">
        <f t="shared" si="5"/>
        <v/>
      </c>
      <c r="O31" s="12" t="str" cm="1">
        <f t="array" aca="1" ref="O31" ca="1">IF(G31=3,CONCATENATE("R0",RIGHT(INDEX('Copie fichier cim'!$A$1:$V$200,INDIRECT(K31),2),2),""),IF(G31=14,"CIM",""))</f>
        <v/>
      </c>
      <c r="P31" s="12" t="str">
        <f t="shared" si="10"/>
        <v/>
      </c>
      <c r="Q31" s="12" t="str" cm="1">
        <f t="array" aca="1" ref="Q31" ca="1">IF(G31=14,CONCATENATE("R0",RIGHT(INDEX('Copie fichier cim'!$A$1:$V$200,INDIRECT(K31),2),2),""),"")</f>
        <v/>
      </c>
      <c r="R31" s="12" t="str">
        <f t="shared" si="7"/>
        <v/>
      </c>
      <c r="S31" s="12"/>
      <c r="T31" s="12"/>
      <c r="U31" s="12"/>
      <c r="V31" s="18" t="str">
        <f t="shared" si="8"/>
        <v>EXP 34"</v>
      </c>
      <c r="W31" s="17" cm="1">
        <f t="array" ref="W31">couleur('Copie fichier cim'!B31:U31)</f>
        <v>0</v>
      </c>
      <c r="X31" s="17" t="str">
        <f t="shared" si="11"/>
        <v/>
      </c>
      <c r="Y31" s="17" t="str">
        <f>IF(W31=1,'Copie fichier cim'!U30,"")</f>
        <v/>
      </c>
      <c r="Z31" s="100"/>
    </row>
    <row r="32" spans="1:26" x14ac:dyDescent="0.3">
      <c r="A32" s="10" t="str">
        <f>IF(LEFT('Copie fichier cim'!B32,3)="Bac",'Copie fichier cim'!B32,"")</f>
        <v/>
      </c>
      <c r="B32" s="6" t="str">
        <f>IF(A32&lt;&gt;"",MATCH('Copie fichier cim'!B32,'Copie fichier cim'!$B$1:'Copie fichier cim'!$B$200,0),"")</f>
        <v/>
      </c>
      <c r="C32" s="16" t="str">
        <f>IF('Copie fichier cim'!N32&lt;&gt;"",'Copie fichier cim'!N32,"")</f>
        <v/>
      </c>
      <c r="D32" s="16" t="str">
        <f>IF('Copie fichier cim'!O32&lt;&gt;"",'Copie fichier cim'!O32,"")</f>
        <v/>
      </c>
      <c r="E32" s="21" t="str">
        <f>IF(C32&lt;&gt;"",'Copie fichier cim'!K32,"")</f>
        <v/>
      </c>
      <c r="F32" s="21" t="str">
        <f t="shared" si="1"/>
        <v/>
      </c>
      <c r="G32" s="7">
        <f>couleur('Copie fichier cim'!Q32)</f>
        <v>3</v>
      </c>
      <c r="H32" s="13">
        <f>IF(OR(G32=3,G32=14),'Copie fichier cim'!Q32,"")</f>
        <v>10145</v>
      </c>
      <c r="I32" s="4" t="s">
        <v>11</v>
      </c>
      <c r="J32" s="3">
        <f t="shared" si="2"/>
        <v>25</v>
      </c>
      <c r="K32" s="3" t="str">
        <f t="shared" si="9"/>
        <v>B25</v>
      </c>
      <c r="L32" s="12" t="str">
        <f t="shared" si="3"/>
        <v>TR</v>
      </c>
      <c r="M32" s="25">
        <f t="shared" si="4"/>
        <v>44581.222222222219</v>
      </c>
      <c r="N32" s="25">
        <f t="shared" si="5"/>
        <v>44581.350694444445</v>
      </c>
      <c r="O32" s="12" t="str" cm="1">
        <f t="array" aca="1" ref="O32" ca="1">IF(G32=3,CONCATENATE("R0",RIGHT(INDEX('Copie fichier cim'!$A$1:$V$200,INDIRECT(K32),2),2),""),IF(G32=14,"CIM",""))</f>
        <v>R076</v>
      </c>
      <c r="P32" s="12" t="str">
        <f t="shared" si="10"/>
        <v>F345</v>
      </c>
      <c r="Q32" s="12" t="str" cm="1">
        <f t="array" aca="1" ref="Q32" ca="1">IF(G32=14,CONCATENATE("R0",RIGHT(INDEX('Copie fichier cim'!$A$1:$V$200,INDIRECT(K32),2),2),""),"")</f>
        <v/>
      </c>
      <c r="R32" s="12">
        <f t="shared" si="7"/>
        <v>10145</v>
      </c>
      <c r="S32" s="12"/>
      <c r="T32" s="12"/>
      <c r="U32" s="12"/>
      <c r="V32" s="18" t="str">
        <f t="shared" si="8"/>
        <v>EXP 34"</v>
      </c>
      <c r="W32" s="17" cm="1">
        <f t="array" ref="W32">couleur('Copie fichier cim'!B32:U32)</f>
        <v>0</v>
      </c>
      <c r="X32" s="17" t="str">
        <f t="shared" si="11"/>
        <v/>
      </c>
      <c r="Y32" s="17" t="str">
        <f>IF(W32=1,'Copie fichier cim'!U31,"")</f>
        <v/>
      </c>
      <c r="Z32" s="100"/>
    </row>
    <row r="33" spans="1:26" x14ac:dyDescent="0.3">
      <c r="A33" s="10" t="str">
        <f>IF(LEFT('Copie fichier cim'!B33,3)="Bac",'Copie fichier cim'!B33,"")</f>
        <v/>
      </c>
      <c r="B33" s="6" t="str">
        <f>IF(A33&lt;&gt;"",MATCH('Copie fichier cim'!B33,'Copie fichier cim'!$B$1:'Copie fichier cim'!$B$200,0),"")</f>
        <v/>
      </c>
      <c r="C33" s="16" t="str">
        <f>IF('Copie fichier cim'!N33&lt;&gt;"",'Copie fichier cim'!N33,"")</f>
        <v/>
      </c>
      <c r="D33" s="16" t="str">
        <f>IF('Copie fichier cim'!O33&lt;&gt;"",'Copie fichier cim'!O33,"")</f>
        <v/>
      </c>
      <c r="E33" s="21" t="str">
        <f>IF(C33&lt;&gt;"",'Copie fichier cim'!K33,"")</f>
        <v/>
      </c>
      <c r="F33" s="21" t="str">
        <f t="shared" si="1"/>
        <v/>
      </c>
      <c r="G33" s="7">
        <f>couleur('Copie fichier cim'!Q33)</f>
        <v>48</v>
      </c>
      <c r="H33" s="13" t="str">
        <f>IF(OR(G33=3,G33=14),'Copie fichier cim'!Q33,"")</f>
        <v/>
      </c>
      <c r="I33" s="4" t="s">
        <v>11</v>
      </c>
      <c r="J33" s="3">
        <f t="shared" si="2"/>
        <v>25</v>
      </c>
      <c r="K33" s="3" t="str">
        <f t="shared" si="9"/>
        <v>B25</v>
      </c>
      <c r="L33" s="12" t="str">
        <f t="shared" si="3"/>
        <v/>
      </c>
      <c r="M33" s="25" t="str">
        <f t="shared" si="4"/>
        <v/>
      </c>
      <c r="N33" s="25" t="str">
        <f t="shared" si="5"/>
        <v/>
      </c>
      <c r="O33" s="12" t="str" cm="1">
        <f t="array" aca="1" ref="O33" ca="1">IF(G33=3,CONCATENATE("R0",RIGHT(INDEX('Copie fichier cim'!$A$1:$V$200,INDIRECT(K33),2),2),""),IF(G33=14,"CIM",""))</f>
        <v/>
      </c>
      <c r="P33" s="12" t="str">
        <f t="shared" si="10"/>
        <v/>
      </c>
      <c r="Q33" s="12" t="str" cm="1">
        <f t="array" aca="1" ref="Q33" ca="1">IF(G33=14,CONCATENATE("R0",RIGHT(INDEX('Copie fichier cim'!$A$1:$V$200,INDIRECT(K33),2),2),""),"")</f>
        <v/>
      </c>
      <c r="R33" s="12" t="str">
        <f t="shared" si="7"/>
        <v/>
      </c>
      <c r="S33" s="12"/>
      <c r="T33" s="12"/>
      <c r="U33" s="12"/>
      <c r="V33" s="18" t="str">
        <f t="shared" si="8"/>
        <v/>
      </c>
      <c r="W33" s="17" cm="1">
        <f t="array" ref="W33">couleur('Copie fichier cim'!B33:U33)</f>
        <v>0</v>
      </c>
      <c r="X33" s="17" t="str">
        <f t="shared" si="11"/>
        <v/>
      </c>
      <c r="Y33" s="17" t="str">
        <f>IF(W33=1,'Copie fichier cim'!U32,"")</f>
        <v/>
      </c>
      <c r="Z33" s="100"/>
    </row>
    <row r="34" spans="1:26" x14ac:dyDescent="0.3">
      <c r="A34" s="10" t="str">
        <f>IF(LEFT('Copie fichier cim'!B34,3)="Bac",'Copie fichier cim'!B34,"")</f>
        <v/>
      </c>
      <c r="B34" s="6" t="str">
        <f>IF(A34&lt;&gt;"",MATCH('Copie fichier cim'!B34,'Copie fichier cim'!$B$1:'Copie fichier cim'!$B$200,0),"")</f>
        <v/>
      </c>
      <c r="C34" s="16" t="str">
        <f>IF('Copie fichier cim'!N34&lt;&gt;"",'Copie fichier cim'!N34,"")</f>
        <v/>
      </c>
      <c r="D34" s="16" t="str">
        <f>IF('Copie fichier cim'!O34&lt;&gt;"",'Copie fichier cim'!O34,"")</f>
        <v/>
      </c>
      <c r="E34" s="21" t="str">
        <f>IF(C34&lt;&gt;"",'Copie fichier cim'!K34,"")</f>
        <v/>
      </c>
      <c r="F34" s="21" t="str">
        <f t="shared" si="1"/>
        <v/>
      </c>
      <c r="G34" s="7">
        <f>couleur('Copie fichier cim'!Q34)</f>
        <v>1</v>
      </c>
      <c r="H34" s="13" t="str">
        <f>IF(OR(G34=3,G34=14),'Copie fichier cim'!Q34,"")</f>
        <v/>
      </c>
      <c r="I34" s="4" t="s">
        <v>11</v>
      </c>
      <c r="J34" s="3">
        <f t="shared" si="2"/>
        <v>25</v>
      </c>
      <c r="K34" s="3" t="str">
        <f t="shared" si="9"/>
        <v>B25</v>
      </c>
      <c r="L34" s="12" t="str">
        <f t="shared" si="3"/>
        <v/>
      </c>
      <c r="M34" s="25" t="str">
        <f t="shared" si="4"/>
        <v/>
      </c>
      <c r="N34" s="25" t="str">
        <f t="shared" si="5"/>
        <v/>
      </c>
      <c r="O34" s="12" t="str" cm="1">
        <f t="array" aca="1" ref="O34" ca="1">IF(G34=3,CONCATENATE("R0",RIGHT(INDEX('Copie fichier cim'!$A$1:$V$200,INDIRECT(K34),2),2),""),IF(G34=14,"CIM",""))</f>
        <v/>
      </c>
      <c r="P34" s="12" t="str">
        <f t="shared" si="10"/>
        <v/>
      </c>
      <c r="Q34" s="12" t="str" cm="1">
        <f t="array" aca="1" ref="Q34" ca="1">IF(G34=14,CONCATENATE("R0",RIGHT(INDEX('Copie fichier cim'!$A$1:$V$200,INDIRECT(K34),2),2),""),"")</f>
        <v/>
      </c>
      <c r="R34" s="12" t="str">
        <f t="shared" si="7"/>
        <v/>
      </c>
      <c r="S34" s="12"/>
      <c r="T34" s="12"/>
      <c r="U34" s="12"/>
      <c r="V34" s="18" t="str">
        <f t="shared" si="8"/>
        <v/>
      </c>
      <c r="W34" s="17" cm="1">
        <f t="array" ref="W34">couleur('Copie fichier cim'!B34:U34)</f>
        <v>1</v>
      </c>
      <c r="X34" s="17" t="str">
        <f t="shared" si="11"/>
        <v/>
      </c>
      <c r="Y34" s="17">
        <f>IF(W34=1,'Copie fichier cim'!U33,"")</f>
        <v>55602</v>
      </c>
      <c r="Z34" s="100"/>
    </row>
    <row r="35" spans="1:26" x14ac:dyDescent="0.3">
      <c r="A35" s="10" t="str">
        <f>IF(LEFT('Copie fichier cim'!B35,3)="Bac",'Copie fichier cim'!B35,"")</f>
        <v>Bac 79</v>
      </c>
      <c r="B35" s="6">
        <f>IF(A35&lt;&gt;"",MATCH('Copie fichier cim'!B35,'Copie fichier cim'!$B$1:'Copie fichier cim'!$B$200,0),"")</f>
        <v>35</v>
      </c>
      <c r="C35" s="16" t="str">
        <f>IF('Copie fichier cim'!N35&lt;&gt;"",'Copie fichier cim'!N35,"")</f>
        <v>Heure
de
début</v>
      </c>
      <c r="D35" s="16" t="str">
        <f>IF('Copie fichier cim'!O35&lt;&gt;"",'Copie fichier cim'!O35,"")</f>
        <v>Heure
de
fin</v>
      </c>
      <c r="E35" s="21" t="str">
        <f>IF(C35&lt;&gt;"",'Copie fichier cim'!K35,"")</f>
        <v>Intitulé de
l'opération</v>
      </c>
      <c r="F35" s="21" t="str">
        <f t="shared" si="1"/>
        <v>Intitulé de
l'opération</v>
      </c>
      <c r="G35" s="7">
        <f>couleur('Copie fichier cim'!Q35)</f>
        <v>24</v>
      </c>
      <c r="H35" s="13" t="str">
        <f>IF(OR(G35=3,G35=14),'Copie fichier cim'!Q35,"")</f>
        <v/>
      </c>
      <c r="I35" s="4" t="s">
        <v>11</v>
      </c>
      <c r="J35" s="3">
        <f t="shared" si="2"/>
        <v>35</v>
      </c>
      <c r="K35" s="3" t="str">
        <f t="shared" si="9"/>
        <v>B35</v>
      </c>
      <c r="L35" s="12" t="str">
        <f t="shared" si="3"/>
        <v/>
      </c>
      <c r="M35" s="25" t="str">
        <f t="shared" si="4"/>
        <v/>
      </c>
      <c r="N35" s="25" t="str">
        <f t="shared" si="5"/>
        <v/>
      </c>
      <c r="O35" s="12" t="str" cm="1">
        <f t="array" aca="1" ref="O35" ca="1">IF(G35=3,CONCATENATE("R0",RIGHT(INDEX('Copie fichier cim'!$A$1:$V$200,INDIRECT(K35),2),2),""),IF(G35=14,"CIM",""))</f>
        <v/>
      </c>
      <c r="P35" s="12" t="str">
        <f t="shared" si="10"/>
        <v/>
      </c>
      <c r="Q35" s="12" t="str" cm="1">
        <f t="array" aca="1" ref="Q35" ca="1">IF(G35=14,CONCATENATE("R0",RIGHT(INDEX('Copie fichier cim'!$A$1:$V$200,INDIRECT(K35),2),2),""),"")</f>
        <v/>
      </c>
      <c r="R35" s="12" t="str">
        <f t="shared" si="7"/>
        <v/>
      </c>
      <c r="S35" s="12"/>
      <c r="T35" s="12"/>
      <c r="U35" s="12"/>
      <c r="V35" s="18" t="str">
        <f t="shared" si="8"/>
        <v/>
      </c>
      <c r="W35" s="17" cm="1">
        <f t="array" ref="W35">couleur('Copie fichier cim'!B35:U35)</f>
        <v>0</v>
      </c>
      <c r="X35" s="17" t="str">
        <f t="shared" si="11"/>
        <v>R079</v>
      </c>
      <c r="Y35" s="17" t="str">
        <f>IF(W35=1,'Copie fichier cim'!U34,"")</f>
        <v/>
      </c>
      <c r="Z35" s="100"/>
    </row>
    <row r="36" spans="1:26" x14ac:dyDescent="0.3">
      <c r="A36" s="10" t="str">
        <f>IF(LEFT('Copie fichier cim'!B36,3)="Bac",'Copie fichier cim'!B36,"")</f>
        <v/>
      </c>
      <c r="B36" s="6" t="str">
        <f>IF(A36&lt;&gt;"",MATCH('Copie fichier cim'!B36,'Copie fichier cim'!$B$1:'Copie fichier cim'!$B$200,0),"")</f>
        <v/>
      </c>
      <c r="C36" s="16" t="str">
        <f>IF('Copie fichier cim'!N36&lt;&gt;"",'Copie fichier cim'!N36,"")</f>
        <v/>
      </c>
      <c r="D36" s="16" t="str">
        <f>IF('Copie fichier cim'!O36&lt;&gt;"",'Copie fichier cim'!O36,"")</f>
        <v/>
      </c>
      <c r="E36" s="21" t="str">
        <f>IF(C36&lt;&gt;"",'Copie fichier cim'!K36,"")</f>
        <v/>
      </c>
      <c r="F36" s="21" t="str">
        <f t="shared" si="1"/>
        <v/>
      </c>
      <c r="G36" s="7">
        <f>couleur('Copie fichier cim'!Q36)</f>
        <v>48</v>
      </c>
      <c r="H36" s="13" t="str">
        <f>IF(OR(G36=3,G36=14),'Copie fichier cim'!Q36,"")</f>
        <v/>
      </c>
      <c r="I36" s="4" t="s">
        <v>11</v>
      </c>
      <c r="J36" s="3">
        <f t="shared" ref="J36:J67" si="12">IF(B36&lt;&gt;"",B36,J35)</f>
        <v>35</v>
      </c>
      <c r="K36" s="3" t="str">
        <f t="shared" si="9"/>
        <v>B35</v>
      </c>
      <c r="L36" s="12" t="str">
        <f t="shared" si="3"/>
        <v/>
      </c>
      <c r="M36" s="25" t="str">
        <f t="shared" ref="M36:M67" si="13">IF(OR(G36=3,G36=14),C35,"")</f>
        <v/>
      </c>
      <c r="N36" s="25" t="str">
        <f t="shared" ref="N36:N67" si="14">IF(OR(G36=3,G36=14),D35,"")</f>
        <v/>
      </c>
      <c r="O36" s="12" t="str" cm="1">
        <f t="array" aca="1" ref="O36" ca="1">IF(G36=3,CONCATENATE("R0",RIGHT(INDEX('Copie fichier cim'!$A$1:$V$200,INDIRECT(K36),2),2),""),IF(G36=14,"CIM",""))</f>
        <v/>
      </c>
      <c r="P36" s="12" t="str">
        <f t="shared" si="10"/>
        <v/>
      </c>
      <c r="Q36" s="12" t="str" cm="1">
        <f t="array" aca="1" ref="Q36" ca="1">IF(G36=14,CONCATENATE("R0",RIGHT(INDEX('Copie fichier cim'!$A$1:$V$200,INDIRECT(K36),2),2),""),"")</f>
        <v/>
      </c>
      <c r="R36" s="12" t="str">
        <f t="shared" si="7"/>
        <v/>
      </c>
      <c r="S36" s="12"/>
      <c r="T36" s="12"/>
      <c r="U36" s="12"/>
      <c r="V36" s="18" t="str">
        <f t="shared" ref="V36:V67" si="15">IF(F35&lt;&gt;"Intitulé de
l'opération",F35,"")</f>
        <v/>
      </c>
      <c r="W36" s="17" cm="1">
        <f t="array" ref="W36">couleur('Copie fichier cim'!B36:U36)</f>
        <v>0</v>
      </c>
      <c r="X36" s="17" t="str">
        <f t="shared" si="11"/>
        <v/>
      </c>
      <c r="Y36" s="17" t="str">
        <f>IF(W36=1,'Copie fichier cim'!U35,"")</f>
        <v/>
      </c>
      <c r="Z36" s="100"/>
    </row>
    <row r="37" spans="1:26" x14ac:dyDescent="0.3">
      <c r="A37" s="10" t="str">
        <f>IF(LEFT('Copie fichier cim'!B37,3)="Bac",'Copie fichier cim'!B37,"")</f>
        <v/>
      </c>
      <c r="B37" s="6" t="str">
        <f>IF(A37&lt;&gt;"",MATCH('Copie fichier cim'!B37,'Copie fichier cim'!$B$1:'Copie fichier cim'!$B$200,0),"")</f>
        <v/>
      </c>
      <c r="C37" s="16" t="str">
        <f>IF('Copie fichier cim'!N37&lt;&gt;"",'Copie fichier cim'!N37,"")</f>
        <v/>
      </c>
      <c r="D37" s="16" t="str">
        <f>IF('Copie fichier cim'!O37&lt;&gt;"",'Copie fichier cim'!O37,"")</f>
        <v/>
      </c>
      <c r="E37" s="21" t="str">
        <f>IF(C37&lt;&gt;"",'Copie fichier cim'!K37,"")</f>
        <v/>
      </c>
      <c r="F37" s="21" t="str">
        <f t="shared" si="1"/>
        <v/>
      </c>
      <c r="G37" s="7">
        <f>couleur('Copie fichier cim'!Q37)</f>
        <v>-4142</v>
      </c>
      <c r="H37" s="13" t="str">
        <f>IF(OR(G37=3,G37=14),'Copie fichier cim'!Q37,"")</f>
        <v/>
      </c>
      <c r="I37" s="4" t="s">
        <v>11</v>
      </c>
      <c r="J37" s="3">
        <f t="shared" si="12"/>
        <v>35</v>
      </c>
      <c r="K37" s="3" t="str">
        <f t="shared" si="9"/>
        <v>B35</v>
      </c>
      <c r="L37" s="12" t="str">
        <f t="shared" si="3"/>
        <v/>
      </c>
      <c r="M37" s="25" t="str">
        <f t="shared" si="13"/>
        <v/>
      </c>
      <c r="N37" s="25" t="str">
        <f t="shared" si="14"/>
        <v/>
      </c>
      <c r="O37" s="12" t="str" cm="1">
        <f t="array" aca="1" ref="O37" ca="1">IF(G37=3,CONCATENATE("R0",RIGHT(INDEX('Copie fichier cim'!$A$1:$V$200,INDIRECT(K37),2),2),""),IF(G37=14,"CIM",""))</f>
        <v/>
      </c>
      <c r="P37" s="12" t="str">
        <f t="shared" si="10"/>
        <v/>
      </c>
      <c r="Q37" s="12" t="str" cm="1">
        <f t="array" aca="1" ref="Q37" ca="1">IF(G37=14,CONCATENATE("R0",RIGHT(INDEX('Copie fichier cim'!$A$1:$V$200,INDIRECT(K37),2),2),""),"")</f>
        <v/>
      </c>
      <c r="R37" s="12" t="str">
        <f t="shared" si="7"/>
        <v/>
      </c>
      <c r="S37" s="12"/>
      <c r="T37" s="12"/>
      <c r="U37" s="12"/>
      <c r="V37" s="18" t="str">
        <f t="shared" si="15"/>
        <v/>
      </c>
      <c r="W37" s="17" cm="1">
        <f t="array" ref="W37">couleur('Copie fichier cim'!B37:U37)</f>
        <v>0</v>
      </c>
      <c r="X37" s="17" t="str">
        <f t="shared" si="11"/>
        <v/>
      </c>
      <c r="Y37" s="17" t="str">
        <f>IF(W37=1,'Copie fichier cim'!U36,"")</f>
        <v/>
      </c>
      <c r="Z37" s="100"/>
    </row>
    <row r="38" spans="1:26" x14ac:dyDescent="0.3">
      <c r="A38" s="10" t="str">
        <f>IF(LEFT('Copie fichier cim'!B38,3)="Bac",'Copie fichier cim'!B38,"")</f>
        <v/>
      </c>
      <c r="B38" s="6" t="str">
        <f>IF(A38&lt;&gt;"",MATCH('Copie fichier cim'!B38,'Copie fichier cim'!$B$1:'Copie fichier cim'!$B$200,0),"")</f>
        <v/>
      </c>
      <c r="C38" s="16">
        <f>IF('Copie fichier cim'!N38&lt;&gt;"",'Copie fichier cim'!N38,"")</f>
        <v>44581.350694444445</v>
      </c>
      <c r="D38" s="16">
        <f>IF('Copie fichier cim'!O38&lt;&gt;"",'Copie fichier cim'!O38,"")</f>
        <v>44581.684027777781</v>
      </c>
      <c r="E38" s="21" t="str">
        <f>IF(C38&lt;&gt;"",'Copie fichier cim'!K38,"")</f>
        <v>EXP 34"</v>
      </c>
      <c r="F38" s="21" t="str">
        <f t="shared" si="1"/>
        <v>EXP 34"</v>
      </c>
      <c r="G38" s="7">
        <f>couleur('Copie fichier cim'!Q38)</f>
        <v>-4142</v>
      </c>
      <c r="H38" s="13" t="str">
        <f>IF(OR(G38=3,G38=14),'Copie fichier cim'!Q38,"")</f>
        <v/>
      </c>
      <c r="I38" s="4" t="s">
        <v>11</v>
      </c>
      <c r="J38" s="3">
        <f t="shared" si="12"/>
        <v>35</v>
      </c>
      <c r="K38" s="3" t="str">
        <f t="shared" si="9"/>
        <v>B35</v>
      </c>
      <c r="L38" s="12" t="str">
        <f t="shared" si="3"/>
        <v/>
      </c>
      <c r="M38" s="25" t="str">
        <f t="shared" si="13"/>
        <v/>
      </c>
      <c r="N38" s="25" t="str">
        <f t="shared" si="14"/>
        <v/>
      </c>
      <c r="O38" s="12" t="str" cm="1">
        <f t="array" aca="1" ref="O38" ca="1">IF(G38=3,CONCATENATE("R0",RIGHT(INDEX('Copie fichier cim'!$A$1:$V$200,INDIRECT(K38),2),2),""),IF(G38=14,"CIM",""))</f>
        <v/>
      </c>
      <c r="P38" s="12" t="str">
        <f t="shared" si="10"/>
        <v/>
      </c>
      <c r="Q38" s="12" t="str" cm="1">
        <f t="array" aca="1" ref="Q38" ca="1">IF(G38=14,CONCATENATE("R0",RIGHT(INDEX('Copie fichier cim'!$A$1:$V$200,INDIRECT(K38),2),2),""),"")</f>
        <v/>
      </c>
      <c r="R38" s="12" t="str">
        <f t="shared" si="7"/>
        <v/>
      </c>
      <c r="S38" s="12"/>
      <c r="T38" s="12"/>
      <c r="U38" s="12"/>
      <c r="V38" s="18" t="str">
        <f t="shared" si="15"/>
        <v/>
      </c>
      <c r="W38" s="17" cm="1">
        <f t="array" ref="W38">couleur('Copie fichier cim'!B38:U38)</f>
        <v>0</v>
      </c>
      <c r="X38" s="17" t="str">
        <f t="shared" si="11"/>
        <v/>
      </c>
      <c r="Y38" s="17" t="str">
        <f>IF(W38=1,'Copie fichier cim'!U37,"")</f>
        <v/>
      </c>
      <c r="Z38" s="100"/>
    </row>
    <row r="39" spans="1:26" x14ac:dyDescent="0.3">
      <c r="A39" s="10" t="str">
        <f>IF(LEFT('Copie fichier cim'!B39,3)="Bac",'Copie fichier cim'!B39,"")</f>
        <v/>
      </c>
      <c r="B39" s="6" t="str">
        <f>IF(A39&lt;&gt;"",MATCH('Copie fichier cim'!B39,'Copie fichier cim'!$B$1:'Copie fichier cim'!$B$200,0),"")</f>
        <v/>
      </c>
      <c r="C39" s="16">
        <f>IF('Copie fichier cim'!N39&lt;&gt;"",'Copie fichier cim'!N39,"")</f>
        <v>44581.350694444445</v>
      </c>
      <c r="D39" s="16">
        <f>IF('Copie fichier cim'!O39&lt;&gt;"",'Copie fichier cim'!O39,"")</f>
        <v>44581.684027777781</v>
      </c>
      <c r="E39" s="21">
        <f>IF(C39&lt;&gt;"",'Copie fichier cim'!K39,"")</f>
        <v>0</v>
      </c>
      <c r="F39" s="21" t="str">
        <f t="shared" si="1"/>
        <v>EXP 34"</v>
      </c>
      <c r="G39" s="7">
        <f>couleur('Copie fichier cim'!Q39)</f>
        <v>-4142</v>
      </c>
      <c r="H39" s="13" t="str">
        <f>IF(OR(G39=3,G39=14),'Copie fichier cim'!Q39,"")</f>
        <v/>
      </c>
      <c r="I39" s="4" t="s">
        <v>11</v>
      </c>
      <c r="J39" s="3">
        <f t="shared" si="12"/>
        <v>35</v>
      </c>
      <c r="K39" s="3" t="str">
        <f t="shared" si="9"/>
        <v>B35</v>
      </c>
      <c r="L39" s="12" t="str">
        <f t="shared" si="3"/>
        <v/>
      </c>
      <c r="M39" s="25" t="str">
        <f t="shared" si="13"/>
        <v/>
      </c>
      <c r="N39" s="25" t="str">
        <f t="shared" si="14"/>
        <v/>
      </c>
      <c r="O39" s="12" t="str" cm="1">
        <f t="array" aca="1" ref="O39" ca="1">IF(G39=3,CONCATENATE("R0",RIGHT(INDEX('Copie fichier cim'!$A$1:$V$200,INDIRECT(K39),2),2),""),IF(G39=14,"CIM",""))</f>
        <v/>
      </c>
      <c r="P39" s="12" t="str">
        <f t="shared" si="10"/>
        <v/>
      </c>
      <c r="Q39" s="12" t="str" cm="1">
        <f t="array" aca="1" ref="Q39" ca="1">IF(G39=14,CONCATENATE("R0",RIGHT(INDEX('Copie fichier cim'!$A$1:$V$200,INDIRECT(K39),2),2),""),"")</f>
        <v/>
      </c>
      <c r="R39" s="12" t="str">
        <f t="shared" si="7"/>
        <v/>
      </c>
      <c r="S39" s="12"/>
      <c r="T39" s="12"/>
      <c r="U39" s="12"/>
      <c r="V39" s="18" t="str">
        <f t="shared" si="15"/>
        <v>EXP 34"</v>
      </c>
      <c r="W39" s="17" cm="1">
        <f t="array" ref="W39">couleur('Copie fichier cim'!B39:U39)</f>
        <v>0</v>
      </c>
      <c r="X39" s="17" t="str">
        <f t="shared" si="11"/>
        <v/>
      </c>
      <c r="Y39" s="17" t="str">
        <f>IF(W39=1,'Copie fichier cim'!U38,"")</f>
        <v/>
      </c>
      <c r="Z39" s="100"/>
    </row>
    <row r="40" spans="1:26" x14ac:dyDescent="0.3">
      <c r="A40" s="10" t="str">
        <f>IF(LEFT('Copie fichier cim'!B40,3)="Bac",'Copie fichier cim'!B40,"")</f>
        <v/>
      </c>
      <c r="B40" s="6" t="str">
        <f>IF(A40&lt;&gt;"",MATCH('Copie fichier cim'!B40,'Copie fichier cim'!$B$1:'Copie fichier cim'!$B$200,0),"")</f>
        <v/>
      </c>
      <c r="C40" s="16">
        <f>IF('Copie fichier cim'!N40&lt;&gt;"",'Copie fichier cim'!N40,"")</f>
        <v>44581.350694444445</v>
      </c>
      <c r="D40" s="16">
        <f>IF('Copie fichier cim'!O40&lt;&gt;"",'Copie fichier cim'!O40,"")</f>
        <v>44581.684027777781</v>
      </c>
      <c r="E40" s="21">
        <f>IF(C40&lt;&gt;"",'Copie fichier cim'!K40,"")</f>
        <v>0</v>
      </c>
      <c r="F40" s="21" t="str">
        <f t="shared" si="1"/>
        <v>EXP 34"</v>
      </c>
      <c r="G40" s="7">
        <f>couleur('Copie fichier cim'!Q40)</f>
        <v>-4142</v>
      </c>
      <c r="H40" s="13" t="str">
        <f>IF(OR(G40=3,G40=14),'Copie fichier cim'!Q40,"")</f>
        <v/>
      </c>
      <c r="I40" s="4" t="s">
        <v>11</v>
      </c>
      <c r="J40" s="3">
        <f t="shared" si="12"/>
        <v>35</v>
      </c>
      <c r="K40" s="3" t="str">
        <f t="shared" si="9"/>
        <v>B35</v>
      </c>
      <c r="L40" s="12" t="str">
        <f t="shared" si="3"/>
        <v/>
      </c>
      <c r="M40" s="25" t="str">
        <f t="shared" si="13"/>
        <v/>
      </c>
      <c r="N40" s="25" t="str">
        <f t="shared" si="14"/>
        <v/>
      </c>
      <c r="O40" s="12" t="str" cm="1">
        <f t="array" aca="1" ref="O40" ca="1">IF(G40=3,CONCATENATE("R0",RIGHT(INDEX('Copie fichier cim'!$A$1:$V$200,INDIRECT(K40),2),2),""),IF(G40=14,"CIM",""))</f>
        <v/>
      </c>
      <c r="P40" s="12" t="str">
        <f t="shared" si="10"/>
        <v/>
      </c>
      <c r="Q40" s="12" t="str" cm="1">
        <f t="array" aca="1" ref="Q40" ca="1">IF(G40=14,CONCATENATE("R0",RIGHT(INDEX('Copie fichier cim'!$A$1:$V$200,INDIRECT(K40),2),2),""),"")</f>
        <v/>
      </c>
      <c r="R40" s="12" t="str">
        <f t="shared" si="7"/>
        <v/>
      </c>
      <c r="S40" s="12"/>
      <c r="T40" s="12"/>
      <c r="U40" s="12"/>
      <c r="V40" s="18" t="str">
        <f t="shared" si="15"/>
        <v>EXP 34"</v>
      </c>
      <c r="W40" s="17" cm="1">
        <f t="array" ref="W40">couleur('Copie fichier cim'!B40:U40)</f>
        <v>0</v>
      </c>
      <c r="X40" s="17" t="str">
        <f t="shared" si="11"/>
        <v/>
      </c>
      <c r="Y40" s="17" t="str">
        <f>IF(W40=1,'Copie fichier cim'!U39,"")</f>
        <v/>
      </c>
      <c r="Z40" s="100"/>
    </row>
    <row r="41" spans="1:26" x14ac:dyDescent="0.3">
      <c r="A41" s="10" t="str">
        <f>IF(LEFT('Copie fichier cim'!B41,3)="Bac",'Copie fichier cim'!B41,"")</f>
        <v/>
      </c>
      <c r="B41" s="6" t="str">
        <f>IF(A41&lt;&gt;"",MATCH('Copie fichier cim'!B41,'Copie fichier cim'!$B$1:'Copie fichier cim'!$B$200,0),"")</f>
        <v/>
      </c>
      <c r="C41" s="16">
        <f>IF('Copie fichier cim'!N41&lt;&gt;"",'Copie fichier cim'!N41,"")</f>
        <v>44581.350694444445</v>
      </c>
      <c r="D41" s="16">
        <f>IF('Copie fichier cim'!O41&lt;&gt;"",'Copie fichier cim'!O41,"")</f>
        <v>44581.684027777781</v>
      </c>
      <c r="E41" s="21">
        <f>IF(C41&lt;&gt;"",'Copie fichier cim'!K41,"")</f>
        <v>0</v>
      </c>
      <c r="F41" s="21" t="str">
        <f t="shared" si="1"/>
        <v>EXP 34"</v>
      </c>
      <c r="G41" s="7">
        <f>couleur('Copie fichier cim'!Q41)</f>
        <v>-4142</v>
      </c>
      <c r="H41" s="13" t="str">
        <f>IF(OR(G41=3,G41=14),'Copie fichier cim'!Q41,"")</f>
        <v/>
      </c>
      <c r="I41" s="4" t="s">
        <v>11</v>
      </c>
      <c r="J41" s="3">
        <f t="shared" si="12"/>
        <v>35</v>
      </c>
      <c r="K41" s="3" t="str">
        <f t="shared" si="9"/>
        <v>B35</v>
      </c>
      <c r="L41" s="12" t="str">
        <f t="shared" si="3"/>
        <v/>
      </c>
      <c r="M41" s="25" t="str">
        <f t="shared" si="13"/>
        <v/>
      </c>
      <c r="N41" s="25" t="str">
        <f t="shared" si="14"/>
        <v/>
      </c>
      <c r="O41" s="12" t="str" cm="1">
        <f t="array" aca="1" ref="O41" ca="1">IF(G41=3,CONCATENATE("R0",RIGHT(INDEX('Copie fichier cim'!$A$1:$V$200,INDIRECT(K41),2),2),""),IF(G41=14,"CIM",""))</f>
        <v/>
      </c>
      <c r="P41" s="12" t="str">
        <f t="shared" si="10"/>
        <v/>
      </c>
      <c r="Q41" s="12" t="str" cm="1">
        <f t="array" aca="1" ref="Q41" ca="1">IF(G41=14,CONCATENATE("R0",RIGHT(INDEX('Copie fichier cim'!$A$1:$V$200,INDIRECT(K41),2),2),""),"")</f>
        <v/>
      </c>
      <c r="R41" s="12" t="str">
        <f t="shared" si="7"/>
        <v/>
      </c>
      <c r="S41" s="12"/>
      <c r="T41" s="12"/>
      <c r="U41" s="12"/>
      <c r="V41" s="18" t="str">
        <f t="shared" si="15"/>
        <v>EXP 34"</v>
      </c>
      <c r="W41" s="17" cm="1">
        <f t="array" ref="W41">couleur('Copie fichier cim'!B41:U41)</f>
        <v>0</v>
      </c>
      <c r="X41" s="17" t="str">
        <f t="shared" si="11"/>
        <v/>
      </c>
      <c r="Y41" s="17" t="str">
        <f>IF(W41=1,'Copie fichier cim'!U40,"")</f>
        <v/>
      </c>
      <c r="Z41" s="100"/>
    </row>
    <row r="42" spans="1:26" x14ac:dyDescent="0.3">
      <c r="A42" s="10" t="str">
        <f>IF(LEFT('Copie fichier cim'!B42,3)="Bac",'Copie fichier cim'!B42,"")</f>
        <v/>
      </c>
      <c r="B42" s="6" t="str">
        <f>IF(A42&lt;&gt;"",MATCH('Copie fichier cim'!B42,'Copie fichier cim'!$B$1:'Copie fichier cim'!$B$200,0),"")</f>
        <v/>
      </c>
      <c r="C42" s="16">
        <f>IF('Copie fichier cim'!N42&lt;&gt;"",'Copie fichier cim'!N42,"")</f>
        <v>44581.350694444445</v>
      </c>
      <c r="D42" s="16">
        <f>IF('Copie fichier cim'!O42&lt;&gt;"",'Copie fichier cim'!O42,"")</f>
        <v>44581.684027777781</v>
      </c>
      <c r="E42" s="21">
        <f>IF(C42&lt;&gt;"",'Copie fichier cim'!K42,"")</f>
        <v>0</v>
      </c>
      <c r="F42" s="21" t="str">
        <f t="shared" si="1"/>
        <v>EXP 34"</v>
      </c>
      <c r="G42" s="7">
        <f>couleur('Copie fichier cim'!Q42)</f>
        <v>-4142</v>
      </c>
      <c r="H42" s="13" t="str">
        <f>IF(OR(G42=3,G42=14),'Copie fichier cim'!Q42,"")</f>
        <v/>
      </c>
      <c r="I42" s="4" t="s">
        <v>11</v>
      </c>
      <c r="J42" s="3">
        <f t="shared" si="12"/>
        <v>35</v>
      </c>
      <c r="K42" s="3" t="str">
        <f t="shared" si="9"/>
        <v>B35</v>
      </c>
      <c r="L42" s="12" t="str">
        <f t="shared" si="3"/>
        <v/>
      </c>
      <c r="M42" s="25" t="str">
        <f t="shared" si="13"/>
        <v/>
      </c>
      <c r="N42" s="25" t="str">
        <f t="shared" si="14"/>
        <v/>
      </c>
      <c r="O42" s="12" t="str" cm="1">
        <f t="array" aca="1" ref="O42" ca="1">IF(G42=3,CONCATENATE("R0",RIGHT(INDEX('Copie fichier cim'!$A$1:$V$200,INDIRECT(K42),2),2),""),IF(G42=14,"CIM",""))</f>
        <v/>
      </c>
      <c r="P42" s="12" t="str">
        <f t="shared" si="10"/>
        <v/>
      </c>
      <c r="Q42" s="12" t="str" cm="1">
        <f t="array" aca="1" ref="Q42" ca="1">IF(G42=14,CONCATENATE("R0",RIGHT(INDEX('Copie fichier cim'!$A$1:$V$200,INDIRECT(K42),2),2),""),"")</f>
        <v/>
      </c>
      <c r="R42" s="12" t="str">
        <f t="shared" si="7"/>
        <v/>
      </c>
      <c r="S42" s="12"/>
      <c r="T42" s="12"/>
      <c r="U42" s="12"/>
      <c r="V42" s="18" t="str">
        <f t="shared" si="15"/>
        <v>EXP 34"</v>
      </c>
      <c r="W42" s="17" cm="1">
        <f t="array" ref="W42">couleur('Copie fichier cim'!B42:U42)</f>
        <v>0</v>
      </c>
      <c r="X42" s="17" t="str">
        <f t="shared" si="11"/>
        <v/>
      </c>
      <c r="Y42" s="17" t="str">
        <f>IF(W42=1,'Copie fichier cim'!U41,"")</f>
        <v/>
      </c>
      <c r="Z42" s="100"/>
    </row>
    <row r="43" spans="1:26" x14ac:dyDescent="0.3">
      <c r="A43" s="10" t="str">
        <f>IF(LEFT('Copie fichier cim'!B43,3)="Bac",'Copie fichier cim'!B43,"")</f>
        <v/>
      </c>
      <c r="B43" s="6" t="str">
        <f>IF(A43&lt;&gt;"",MATCH('Copie fichier cim'!B43,'Copie fichier cim'!$B$1:'Copie fichier cim'!$B$200,0),"")</f>
        <v/>
      </c>
      <c r="C43" s="16" t="str">
        <f>IF('Copie fichier cim'!N43&lt;&gt;"",'Copie fichier cim'!N43,"")</f>
        <v/>
      </c>
      <c r="D43" s="16" t="str">
        <f>IF('Copie fichier cim'!O43&lt;&gt;"",'Copie fichier cim'!O43,"")</f>
        <v/>
      </c>
      <c r="E43" s="21" t="str">
        <f>IF(C43&lt;&gt;"",'Copie fichier cim'!K43,"")</f>
        <v/>
      </c>
      <c r="F43" s="21" t="str">
        <f t="shared" si="1"/>
        <v/>
      </c>
      <c r="G43" s="7">
        <f>couleur('Copie fichier cim'!Q43)</f>
        <v>3</v>
      </c>
      <c r="H43" s="13">
        <f>IF(OR(G43=3,G43=14),'Copie fichier cim'!Q43,"")</f>
        <v>28040</v>
      </c>
      <c r="I43" s="4" t="s">
        <v>11</v>
      </c>
      <c r="J43" s="3">
        <f t="shared" si="12"/>
        <v>35</v>
      </c>
      <c r="K43" s="3" t="str">
        <f t="shared" si="9"/>
        <v>B35</v>
      </c>
      <c r="L43" s="12" t="str">
        <f t="shared" si="3"/>
        <v>TR</v>
      </c>
      <c r="M43" s="25">
        <f t="shared" si="13"/>
        <v>44581.350694444445</v>
      </c>
      <c r="N43" s="25">
        <f t="shared" si="14"/>
        <v>44581.684027777781</v>
      </c>
      <c r="O43" s="12" t="str" cm="1">
        <f t="array" aca="1" ref="O43" ca="1">IF(G43=3,CONCATENATE("R0",RIGHT(INDEX('Copie fichier cim'!$A$1:$V$200,INDIRECT(K43),2),2),""),IF(G43=14,"CIM",""))</f>
        <v>R079</v>
      </c>
      <c r="P43" s="12" t="str">
        <f t="shared" si="10"/>
        <v>F345</v>
      </c>
      <c r="Q43" s="12" t="str" cm="1">
        <f t="array" aca="1" ref="Q43" ca="1">IF(G43=14,CONCATENATE("R0",RIGHT(INDEX('Copie fichier cim'!$A$1:$V$200,INDIRECT(K43),2),2),""),"")</f>
        <v/>
      </c>
      <c r="R43" s="12">
        <f t="shared" si="7"/>
        <v>28040</v>
      </c>
      <c r="S43" s="12"/>
      <c r="T43" s="12"/>
      <c r="U43" s="12"/>
      <c r="V43" s="18" t="str">
        <f t="shared" si="15"/>
        <v>EXP 34"</v>
      </c>
      <c r="W43" s="17" cm="1">
        <f t="array" ref="W43">couleur('Copie fichier cim'!B43:U43)</f>
        <v>0</v>
      </c>
      <c r="X43" s="17" t="str">
        <f t="shared" si="11"/>
        <v/>
      </c>
      <c r="Y43" s="17" t="str">
        <f>IF(W43=1,'Copie fichier cim'!U42,"")</f>
        <v/>
      </c>
      <c r="Z43" s="100"/>
    </row>
    <row r="44" spans="1:26" x14ac:dyDescent="0.3">
      <c r="A44" s="10" t="str">
        <f>IF(LEFT('Copie fichier cim'!B44,3)="Bac",'Copie fichier cim'!B44,"")</f>
        <v/>
      </c>
      <c r="B44" s="6" t="str">
        <f>IF(A44&lt;&gt;"",MATCH('Copie fichier cim'!B44,'Copie fichier cim'!$B$1:'Copie fichier cim'!$B$200,0),"")</f>
        <v/>
      </c>
      <c r="C44" s="16" t="str">
        <f>IF('Copie fichier cim'!N44&lt;&gt;"",'Copie fichier cim'!N44,"")</f>
        <v/>
      </c>
      <c r="D44" s="16" t="str">
        <f>IF('Copie fichier cim'!O44&lt;&gt;"",'Copie fichier cim'!O44,"")</f>
        <v/>
      </c>
      <c r="E44" s="21" t="str">
        <f>IF(C44&lt;&gt;"",'Copie fichier cim'!K44,"")</f>
        <v/>
      </c>
      <c r="F44" s="21" t="str">
        <f t="shared" si="1"/>
        <v/>
      </c>
      <c r="G44" s="7">
        <f>couleur('Copie fichier cim'!Q44)</f>
        <v>48</v>
      </c>
      <c r="H44" s="13" t="str">
        <f>IF(OR(G44=3,G44=14),'Copie fichier cim'!Q44,"")</f>
        <v/>
      </c>
      <c r="I44" s="4" t="s">
        <v>11</v>
      </c>
      <c r="J44" s="3">
        <f t="shared" si="12"/>
        <v>35</v>
      </c>
      <c r="K44" s="3" t="str">
        <f t="shared" si="9"/>
        <v>B35</v>
      </c>
      <c r="L44" s="12" t="str">
        <f t="shared" si="3"/>
        <v/>
      </c>
      <c r="M44" s="25" t="str">
        <f t="shared" si="13"/>
        <v/>
      </c>
      <c r="N44" s="25" t="str">
        <f t="shared" si="14"/>
        <v/>
      </c>
      <c r="O44" s="12" t="str" cm="1">
        <f t="array" aca="1" ref="O44" ca="1">IF(G44=3,CONCATENATE("R0",RIGHT(INDEX('Copie fichier cim'!$A$1:$V$200,INDIRECT(K44),2),2),""),IF(G44=14,"CIM",""))</f>
        <v/>
      </c>
      <c r="P44" s="12" t="str">
        <f t="shared" si="10"/>
        <v/>
      </c>
      <c r="Q44" s="12" t="str" cm="1">
        <f t="array" aca="1" ref="Q44" ca="1">IF(G44=14,CONCATENATE("R0",RIGHT(INDEX('Copie fichier cim'!$A$1:$V$200,INDIRECT(K44),2),2),""),"")</f>
        <v/>
      </c>
      <c r="R44" s="12" t="str">
        <f t="shared" si="7"/>
        <v/>
      </c>
      <c r="S44" s="12"/>
      <c r="T44" s="12"/>
      <c r="U44" s="12"/>
      <c r="V44" s="18" t="str">
        <f t="shared" si="15"/>
        <v/>
      </c>
      <c r="W44" s="17" cm="1">
        <f t="array" ref="W44">couleur('Copie fichier cim'!B44:U44)</f>
        <v>0</v>
      </c>
      <c r="X44" s="17" t="str">
        <f t="shared" si="11"/>
        <v/>
      </c>
      <c r="Y44" s="17" t="str">
        <f>IF(W44=1,'Copie fichier cim'!U43,"")</f>
        <v/>
      </c>
      <c r="Z44" s="100"/>
    </row>
    <row r="45" spans="1:26" x14ac:dyDescent="0.3">
      <c r="A45" s="10" t="str">
        <f>IF(LEFT('Copie fichier cim'!B45,3)="Bac",'Copie fichier cim'!B45,"")</f>
        <v/>
      </c>
      <c r="B45" s="6" t="str">
        <f>IF(A45&lt;&gt;"",MATCH('Copie fichier cim'!B45,'Copie fichier cim'!$B$1:'Copie fichier cim'!$B$200,0),"")</f>
        <v/>
      </c>
      <c r="C45" s="16" t="str">
        <f>IF('Copie fichier cim'!N45&lt;&gt;"",'Copie fichier cim'!N45,"")</f>
        <v/>
      </c>
      <c r="D45" s="16" t="str">
        <f>IF('Copie fichier cim'!O45&lt;&gt;"",'Copie fichier cim'!O45,"")</f>
        <v/>
      </c>
      <c r="E45" s="21" t="str">
        <f>IF(C45&lt;&gt;"",'Copie fichier cim'!K45,"")</f>
        <v/>
      </c>
      <c r="F45" s="21" t="str">
        <f t="shared" si="1"/>
        <v/>
      </c>
      <c r="G45" s="7">
        <f>couleur('Copie fichier cim'!Q45)</f>
        <v>1</v>
      </c>
      <c r="H45" s="13" t="str">
        <f>IF(OR(G45=3,G45=14),'Copie fichier cim'!Q45,"")</f>
        <v/>
      </c>
      <c r="I45" s="4" t="s">
        <v>11</v>
      </c>
      <c r="J45" s="3">
        <f t="shared" si="12"/>
        <v>35</v>
      </c>
      <c r="K45" s="3" t="str">
        <f t="shared" si="9"/>
        <v>B35</v>
      </c>
      <c r="L45" s="12" t="str">
        <f t="shared" si="3"/>
        <v/>
      </c>
      <c r="M45" s="25" t="str">
        <f t="shared" si="13"/>
        <v/>
      </c>
      <c r="N45" s="25" t="str">
        <f t="shared" si="14"/>
        <v/>
      </c>
      <c r="O45" s="12" t="str" cm="1">
        <f t="array" aca="1" ref="O45" ca="1">IF(G45=3,CONCATENATE("R0",RIGHT(INDEX('Copie fichier cim'!$A$1:$V$200,INDIRECT(K45),2),2),""),IF(G45=14,"CIM",""))</f>
        <v/>
      </c>
      <c r="P45" s="12" t="str">
        <f t="shared" si="10"/>
        <v/>
      </c>
      <c r="Q45" s="12" t="str" cm="1">
        <f t="array" aca="1" ref="Q45" ca="1">IF(G45=14,CONCATENATE("R0",RIGHT(INDEX('Copie fichier cim'!$A$1:$V$200,INDIRECT(K45),2),2),""),"")</f>
        <v/>
      </c>
      <c r="R45" s="12" t="str">
        <f t="shared" si="7"/>
        <v/>
      </c>
      <c r="S45" s="12"/>
      <c r="T45" s="12"/>
      <c r="U45" s="12"/>
      <c r="V45" s="18" t="str">
        <f t="shared" si="15"/>
        <v/>
      </c>
      <c r="W45" s="17" cm="1">
        <f t="array" ref="W45">couleur('Copie fichier cim'!B45:U45)</f>
        <v>1</v>
      </c>
      <c r="X45" s="17" t="str">
        <f t="shared" si="11"/>
        <v/>
      </c>
      <c r="Y45" s="17">
        <f>IF(W45=1,'Copie fichier cim'!U44,"")</f>
        <v>38667</v>
      </c>
      <c r="Z45" s="100"/>
    </row>
    <row r="46" spans="1:26" x14ac:dyDescent="0.3">
      <c r="A46" s="10" t="str">
        <f>IF(LEFT('Copie fichier cim'!B46,3)="Bac",'Copie fichier cim'!B46,"")</f>
        <v>Bac 80</v>
      </c>
      <c r="B46" s="6">
        <f>IF(A46&lt;&gt;"",MATCH('Copie fichier cim'!B46,'Copie fichier cim'!$B$1:'Copie fichier cim'!$B$200,0),"")</f>
        <v>46</v>
      </c>
      <c r="C46" s="16" t="str">
        <f>IF('Copie fichier cim'!N46&lt;&gt;"",'Copie fichier cim'!N46,"")</f>
        <v>Heure
de
début</v>
      </c>
      <c r="D46" s="16" t="str">
        <f>IF('Copie fichier cim'!O46&lt;&gt;"",'Copie fichier cim'!O46,"")</f>
        <v>Heure
de
fin</v>
      </c>
      <c r="E46" s="21" t="str">
        <f>IF(C46&lt;&gt;"",'Copie fichier cim'!K46,"")</f>
        <v>Intitulé de
l'opération</v>
      </c>
      <c r="F46" s="21" t="str">
        <f t="shared" si="1"/>
        <v>Intitulé de
l'opération</v>
      </c>
      <c r="G46" s="7">
        <f>couleur('Copie fichier cim'!Q46)</f>
        <v>24</v>
      </c>
      <c r="H46" s="13" t="str">
        <f>IF(OR(G46=3,G46=14),'Copie fichier cim'!Q46,"")</f>
        <v/>
      </c>
      <c r="I46" s="4" t="s">
        <v>11</v>
      </c>
      <c r="J46" s="3">
        <f t="shared" si="12"/>
        <v>46</v>
      </c>
      <c r="K46" s="3" t="str">
        <f t="shared" si="9"/>
        <v>B46</v>
      </c>
      <c r="L46" s="12" t="str">
        <f t="shared" si="3"/>
        <v/>
      </c>
      <c r="M46" s="25" t="str">
        <f t="shared" si="13"/>
        <v/>
      </c>
      <c r="N46" s="25" t="str">
        <f t="shared" si="14"/>
        <v/>
      </c>
      <c r="O46" s="12" t="str" cm="1">
        <f t="array" aca="1" ref="O46" ca="1">IF(G46=3,CONCATENATE("R0",RIGHT(INDEX('Copie fichier cim'!$A$1:$V$200,INDIRECT(K46),2),2),""),IF(G46=14,"CIM",""))</f>
        <v/>
      </c>
      <c r="P46" s="12" t="str">
        <f t="shared" si="10"/>
        <v/>
      </c>
      <c r="Q46" s="12" t="str" cm="1">
        <f t="array" aca="1" ref="Q46" ca="1">IF(G46=14,CONCATENATE("R0",RIGHT(INDEX('Copie fichier cim'!$A$1:$V$200,INDIRECT(K46),2),2),""),"")</f>
        <v/>
      </c>
      <c r="R46" s="12" t="str">
        <f t="shared" si="7"/>
        <v/>
      </c>
      <c r="S46" s="12"/>
      <c r="T46" s="12"/>
      <c r="U46" s="12"/>
      <c r="V46" s="18" t="str">
        <f t="shared" si="15"/>
        <v/>
      </c>
      <c r="W46" s="17" cm="1">
        <f t="array" ref="W46">couleur('Copie fichier cim'!B46:U46)</f>
        <v>0</v>
      </c>
      <c r="X46" s="17" t="str">
        <f t="shared" si="11"/>
        <v>R080</v>
      </c>
      <c r="Y46" s="17" t="str">
        <f>IF(W46=1,'Copie fichier cim'!U45,"")</f>
        <v/>
      </c>
      <c r="Z46" s="100"/>
    </row>
    <row r="47" spans="1:26" x14ac:dyDescent="0.3">
      <c r="A47" s="10" t="str">
        <f>IF(LEFT('Copie fichier cim'!B47,3)="Bac",'Copie fichier cim'!B47,"")</f>
        <v/>
      </c>
      <c r="B47" s="6" t="str">
        <f>IF(A47&lt;&gt;"",MATCH('Copie fichier cim'!B47,'Copie fichier cim'!$B$1:'Copie fichier cim'!$B$200,0),"")</f>
        <v/>
      </c>
      <c r="C47" s="16" t="str">
        <f>IF('Copie fichier cim'!N47&lt;&gt;"",'Copie fichier cim'!N47,"")</f>
        <v/>
      </c>
      <c r="D47" s="16" t="str">
        <f>IF('Copie fichier cim'!O47&lt;&gt;"",'Copie fichier cim'!O47,"")</f>
        <v/>
      </c>
      <c r="E47" s="21" t="str">
        <f>IF(C47&lt;&gt;"",'Copie fichier cim'!K47,"")</f>
        <v/>
      </c>
      <c r="F47" s="21" t="str">
        <f t="shared" si="1"/>
        <v/>
      </c>
      <c r="G47" s="7">
        <f>couleur('Copie fichier cim'!Q47)</f>
        <v>48</v>
      </c>
      <c r="H47" s="13" t="str">
        <f>IF(OR(G47=3,G47=14),'Copie fichier cim'!Q47,"")</f>
        <v/>
      </c>
      <c r="I47" s="4" t="s">
        <v>11</v>
      </c>
      <c r="J47" s="3">
        <f t="shared" si="12"/>
        <v>46</v>
      </c>
      <c r="K47" s="3" t="str">
        <f t="shared" si="9"/>
        <v>B46</v>
      </c>
      <c r="L47" s="12" t="str">
        <f t="shared" si="3"/>
        <v/>
      </c>
      <c r="M47" s="25" t="str">
        <f t="shared" si="13"/>
        <v/>
      </c>
      <c r="N47" s="25" t="str">
        <f t="shared" si="14"/>
        <v/>
      </c>
      <c r="O47" s="12" t="str" cm="1">
        <f t="array" aca="1" ref="O47" ca="1">IF(G47=3,CONCATENATE("R0",RIGHT(INDEX('Copie fichier cim'!$A$1:$V$200,INDIRECT(K47),2),2),""),IF(G47=14,"CIM",""))</f>
        <v/>
      </c>
      <c r="P47" s="12" t="str">
        <f t="shared" si="10"/>
        <v/>
      </c>
      <c r="Q47" s="12" t="str" cm="1">
        <f t="array" aca="1" ref="Q47" ca="1">IF(G47=14,CONCATENATE("R0",RIGHT(INDEX('Copie fichier cim'!$A$1:$V$200,INDIRECT(K47),2),2),""),"")</f>
        <v/>
      </c>
      <c r="R47" s="12" t="str">
        <f t="shared" si="7"/>
        <v/>
      </c>
      <c r="S47" s="12"/>
      <c r="T47" s="12"/>
      <c r="U47" s="12"/>
      <c r="V47" s="18" t="str">
        <f t="shared" si="15"/>
        <v/>
      </c>
      <c r="W47" s="17" cm="1">
        <f t="array" ref="W47">couleur('Copie fichier cim'!B47:U47)</f>
        <v>0</v>
      </c>
      <c r="X47" s="17" t="str">
        <f t="shared" si="11"/>
        <v/>
      </c>
      <c r="Y47" s="17" t="str">
        <f>IF(W47=1,'Copie fichier cim'!U46,"")</f>
        <v/>
      </c>
      <c r="Z47" s="100"/>
    </row>
    <row r="48" spans="1:26" x14ac:dyDescent="0.3">
      <c r="A48" s="10" t="str">
        <f>IF(LEFT('Copie fichier cim'!B48,3)="Bac",'Copie fichier cim'!B48,"")</f>
        <v/>
      </c>
      <c r="B48" s="6" t="str">
        <f>IF(A48&lt;&gt;"",MATCH('Copie fichier cim'!B48,'Copie fichier cim'!$B$1:'Copie fichier cim'!$B$200,0),"")</f>
        <v/>
      </c>
      <c r="C48" s="16" t="str">
        <f>IF('Copie fichier cim'!N48&lt;&gt;"",'Copie fichier cim'!N48,"")</f>
        <v/>
      </c>
      <c r="D48" s="16" t="str">
        <f>IF('Copie fichier cim'!O48&lt;&gt;"",'Copie fichier cim'!O48,"")</f>
        <v/>
      </c>
      <c r="E48" s="21" t="str">
        <f>IF(C48&lt;&gt;"",'Copie fichier cim'!K48,"")</f>
        <v/>
      </c>
      <c r="F48" s="21" t="str">
        <f t="shared" si="1"/>
        <v/>
      </c>
      <c r="G48" s="7">
        <f>couleur('Copie fichier cim'!Q48)</f>
        <v>-4142</v>
      </c>
      <c r="H48" s="13" t="str">
        <f>IF(OR(G48=3,G48=14),'Copie fichier cim'!Q48,"")</f>
        <v/>
      </c>
      <c r="I48" s="4" t="s">
        <v>11</v>
      </c>
      <c r="J48" s="3">
        <f t="shared" si="12"/>
        <v>46</v>
      </c>
      <c r="K48" s="3" t="str">
        <f t="shared" si="9"/>
        <v>B46</v>
      </c>
      <c r="L48" s="12" t="str">
        <f t="shared" si="3"/>
        <v/>
      </c>
      <c r="M48" s="25" t="str">
        <f t="shared" si="13"/>
        <v/>
      </c>
      <c r="N48" s="25" t="str">
        <f t="shared" si="14"/>
        <v/>
      </c>
      <c r="O48" s="12" t="str" cm="1">
        <f t="array" aca="1" ref="O48" ca="1">IF(G48=3,CONCATENATE("R0",RIGHT(INDEX('Copie fichier cim'!$A$1:$V$200,INDIRECT(K48),2),2),""),IF(G48=14,"CIM",""))</f>
        <v/>
      </c>
      <c r="P48" s="12" t="str">
        <f t="shared" si="10"/>
        <v/>
      </c>
      <c r="Q48" s="12" t="str" cm="1">
        <f t="array" aca="1" ref="Q48" ca="1">IF(G48=14,CONCATENATE("R0",RIGHT(INDEX('Copie fichier cim'!$A$1:$V$200,INDIRECT(K48),2),2),""),"")</f>
        <v/>
      </c>
      <c r="R48" s="12" t="str">
        <f t="shared" si="7"/>
        <v/>
      </c>
      <c r="S48" s="12"/>
      <c r="T48" s="12"/>
      <c r="U48" s="12"/>
      <c r="V48" s="18" t="str">
        <f t="shared" si="15"/>
        <v/>
      </c>
      <c r="W48" s="17" cm="1">
        <f t="array" ref="W48">couleur('Copie fichier cim'!B48:U48)</f>
        <v>0</v>
      </c>
      <c r="X48" s="17" t="str">
        <f t="shared" si="11"/>
        <v/>
      </c>
      <c r="Y48" s="17" t="str">
        <f>IF(W48=1,'Copie fichier cim'!U47,"")</f>
        <v/>
      </c>
      <c r="Z48" s="100"/>
    </row>
    <row r="49" spans="1:26" x14ac:dyDescent="0.3">
      <c r="A49" s="10" t="str">
        <f>IF(LEFT('Copie fichier cim'!B49,3)="Bac",'Copie fichier cim'!B49,"")</f>
        <v/>
      </c>
      <c r="B49" s="6" t="str">
        <f>IF(A49&lt;&gt;"",MATCH('Copie fichier cim'!B49,'Copie fichier cim'!$B$1:'Copie fichier cim'!$B$200,0),"")</f>
        <v/>
      </c>
      <c r="C49" s="16">
        <f>IF('Copie fichier cim'!N49&lt;&gt;"",'Copie fichier cim'!N49,"")</f>
        <v>44581</v>
      </c>
      <c r="D49" s="16">
        <f>IF('Copie fichier cim'!O49&lt;&gt;"",'Copie fichier cim'!O49,"")</f>
        <v>44581.163194444445</v>
      </c>
      <c r="E49" s="21" t="str">
        <f>IF(C49&lt;&gt;"",'Copie fichier cim'!K49,"")</f>
        <v>DN ALASKA EN COURS</v>
      </c>
      <c r="F49" s="21" t="str">
        <f t="shared" si="1"/>
        <v>DN ALASKA EN COURS</v>
      </c>
      <c r="G49" s="7">
        <f>couleur('Copie fichier cim'!Q49)</f>
        <v>-4142</v>
      </c>
      <c r="H49" s="13" t="str">
        <f>IF(OR(G49=3,G49=14),'Copie fichier cim'!Q49,"")</f>
        <v/>
      </c>
      <c r="I49" s="4" t="s">
        <v>11</v>
      </c>
      <c r="J49" s="3">
        <f t="shared" si="12"/>
        <v>46</v>
      </c>
      <c r="K49" s="3" t="str">
        <f t="shared" si="9"/>
        <v>B46</v>
      </c>
      <c r="L49" s="12" t="str">
        <f t="shared" si="3"/>
        <v/>
      </c>
      <c r="M49" s="25" t="str">
        <f t="shared" si="13"/>
        <v/>
      </c>
      <c r="N49" s="25" t="str">
        <f t="shared" si="14"/>
        <v/>
      </c>
      <c r="O49" s="12" t="str" cm="1">
        <f t="array" aca="1" ref="O49" ca="1">IF(G49=3,CONCATENATE("R0",RIGHT(INDEX('Copie fichier cim'!$A$1:$V$200,INDIRECT(K49),2),2),""),IF(G49=14,"CIM",""))</f>
        <v/>
      </c>
      <c r="P49" s="12" t="str">
        <f t="shared" si="10"/>
        <v/>
      </c>
      <c r="Q49" s="12" t="str" cm="1">
        <f t="array" aca="1" ref="Q49" ca="1">IF(G49=14,CONCATENATE("R0",RIGHT(INDEX('Copie fichier cim'!$A$1:$V$200,INDIRECT(K49),2),2),""),"")</f>
        <v/>
      </c>
      <c r="R49" s="12" t="str">
        <f t="shared" si="7"/>
        <v/>
      </c>
      <c r="S49" s="12"/>
      <c r="T49" s="12"/>
      <c r="U49" s="12"/>
      <c r="V49" s="18" t="str">
        <f t="shared" si="15"/>
        <v/>
      </c>
      <c r="W49" s="17" cm="1">
        <f t="array" ref="W49">couleur('Copie fichier cim'!B49:U49)</f>
        <v>0</v>
      </c>
      <c r="X49" s="17" t="str">
        <f t="shared" si="11"/>
        <v/>
      </c>
      <c r="Y49" s="17" t="str">
        <f>IF(W49=1,'Copie fichier cim'!U48,"")</f>
        <v/>
      </c>
      <c r="Z49" s="100"/>
    </row>
    <row r="50" spans="1:26" x14ac:dyDescent="0.3">
      <c r="A50" s="10" t="str">
        <f>IF(LEFT('Copie fichier cim'!B50,3)="Bac",'Copie fichier cim'!B50,"")</f>
        <v/>
      </c>
      <c r="B50" s="6" t="str">
        <f>IF(A50&lt;&gt;"",MATCH('Copie fichier cim'!B50,'Copie fichier cim'!$B$1:'Copie fichier cim'!$B$200,0),"")</f>
        <v/>
      </c>
      <c r="C50" s="16" t="str">
        <f>IF('Copie fichier cim'!N50&lt;&gt;"",'Copie fichier cim'!N50,"")</f>
        <v/>
      </c>
      <c r="D50" s="16" t="str">
        <f>IF('Copie fichier cim'!O50&lt;&gt;"",'Copie fichier cim'!O50,"")</f>
        <v/>
      </c>
      <c r="E50" s="21" t="str">
        <f>IF(C50&lt;&gt;"",'Copie fichier cim'!K50,"")</f>
        <v/>
      </c>
      <c r="F50" s="21" t="str">
        <f t="shared" si="1"/>
        <v/>
      </c>
      <c r="G50" s="7">
        <f>couleur('Copie fichier cim'!Q50)</f>
        <v>14</v>
      </c>
      <c r="H50" s="13">
        <f>IF(OR(G50=3,G50=14),'Copie fichier cim'!Q50,"")</f>
        <v>23062</v>
      </c>
      <c r="I50" s="4" t="s">
        <v>11</v>
      </c>
      <c r="J50" s="3">
        <f t="shared" si="12"/>
        <v>46</v>
      </c>
      <c r="K50" s="3" t="str">
        <f t="shared" si="9"/>
        <v>B46</v>
      </c>
      <c r="L50" s="12" t="str">
        <f t="shared" si="3"/>
        <v>RE</v>
      </c>
      <c r="M50" s="25">
        <f t="shared" si="13"/>
        <v>44581</v>
      </c>
      <c r="N50" s="25">
        <f t="shared" si="14"/>
        <v>44581.163194444445</v>
      </c>
      <c r="O50" s="12" t="str" cm="1">
        <f t="array" aca="1" ref="O50" ca="1">IF(G50=3,CONCATENATE("R0",RIGHT(INDEX('Copie fichier cim'!$A$1:$V$200,INDIRECT(K50),2),2),""),IF(G50=14,"CIM",""))</f>
        <v>CIM</v>
      </c>
      <c r="P50" s="12" t="str">
        <f t="shared" si="10"/>
        <v/>
      </c>
      <c r="Q50" s="12" t="str" cm="1">
        <f t="array" aca="1" ref="Q50" ca="1">IF(G50=14,CONCATENATE("R0",RIGHT(INDEX('Copie fichier cim'!$A$1:$V$200,INDIRECT(K50),2),2),""),"")</f>
        <v>R080</v>
      </c>
      <c r="R50" s="12">
        <f t="shared" si="7"/>
        <v>23062</v>
      </c>
      <c r="S50" s="12"/>
      <c r="T50" s="12"/>
      <c r="U50" s="12"/>
      <c r="V50" s="18" t="str">
        <f t="shared" si="15"/>
        <v>DN ALASKA EN COURS</v>
      </c>
      <c r="W50" s="17" cm="1">
        <f t="array" ref="W50">couleur('Copie fichier cim'!B50:U50)</f>
        <v>0</v>
      </c>
      <c r="X50" s="17" t="str">
        <f t="shared" si="11"/>
        <v/>
      </c>
      <c r="Y50" s="17" t="str">
        <f>IF(W50=1,'Copie fichier cim'!U49,"")</f>
        <v/>
      </c>
      <c r="Z50" s="100"/>
    </row>
    <row r="51" spans="1:26" x14ac:dyDescent="0.3">
      <c r="A51" s="10" t="str">
        <f>IF(LEFT('Copie fichier cim'!B51,3)="Bac",'Copie fichier cim'!B51,"")</f>
        <v/>
      </c>
      <c r="B51" s="6" t="str">
        <f>IF(A51&lt;&gt;"",MATCH('Copie fichier cim'!B51,'Copie fichier cim'!$B$1:'Copie fichier cim'!$B$200,0),"")</f>
        <v/>
      </c>
      <c r="C51" s="16">
        <f>IF('Copie fichier cim'!N51&lt;&gt;"",'Copie fichier cim'!N51,"")</f>
        <v>44581</v>
      </c>
      <c r="D51" s="16">
        <f>IF('Copie fichier cim'!O51&lt;&gt;"",'Copie fichier cim'!O51,"")</f>
        <v>44581.163194444445</v>
      </c>
      <c r="E51" s="21" t="str">
        <f>IF(C51&lt;&gt;"",'Copie fichier cim'!K51,"")</f>
        <v>ENTREE ADDITIF ALASKA</v>
      </c>
      <c r="F51" s="21" t="str">
        <f t="shared" si="1"/>
        <v>ENTREE ADDITIF ALASKA</v>
      </c>
      <c r="G51" s="7">
        <f>couleur('Copie fichier cim'!Q51)</f>
        <v>-4142</v>
      </c>
      <c r="H51" s="13" t="str">
        <f>IF(OR(G51=3,G51=14),'Copie fichier cim'!Q51,"")</f>
        <v/>
      </c>
      <c r="I51" s="4" t="s">
        <v>11</v>
      </c>
      <c r="J51" s="3">
        <f t="shared" si="12"/>
        <v>46</v>
      </c>
      <c r="K51" s="3" t="str">
        <f t="shared" si="9"/>
        <v>B46</v>
      </c>
      <c r="L51" s="12" t="str">
        <f t="shared" si="3"/>
        <v/>
      </c>
      <c r="M51" s="25" t="str">
        <f t="shared" si="13"/>
        <v/>
      </c>
      <c r="N51" s="25" t="str">
        <f t="shared" si="14"/>
        <v/>
      </c>
      <c r="O51" s="12" t="str" cm="1">
        <f t="array" aca="1" ref="O51" ca="1">IF(G51=3,CONCATENATE("R0",RIGHT(INDEX('Copie fichier cim'!$A$1:$V$200,INDIRECT(K51),2),2),""),IF(G51=14,"CIM",""))</f>
        <v/>
      </c>
      <c r="P51" s="12" t="str">
        <f t="shared" si="10"/>
        <v/>
      </c>
      <c r="Q51" s="12" t="str" cm="1">
        <f t="array" aca="1" ref="Q51" ca="1">IF(G51=14,CONCATENATE("R0",RIGHT(INDEX('Copie fichier cim'!$A$1:$V$200,INDIRECT(K51),2),2),""),"")</f>
        <v/>
      </c>
      <c r="R51" s="12" t="str">
        <f t="shared" si="7"/>
        <v/>
      </c>
      <c r="S51" s="12"/>
      <c r="T51" s="12"/>
      <c r="U51" s="12"/>
      <c r="V51" s="18" t="str">
        <f t="shared" si="15"/>
        <v/>
      </c>
      <c r="W51" s="17" cm="1">
        <f t="array" ref="W51">couleur('Copie fichier cim'!B51:U51)</f>
        <v>0</v>
      </c>
      <c r="X51" s="17" t="str">
        <f t="shared" si="11"/>
        <v/>
      </c>
      <c r="Y51" s="17" t="str">
        <f>IF(W51=1,'Copie fichier cim'!U50,"")</f>
        <v/>
      </c>
      <c r="Z51" s="100"/>
    </row>
    <row r="52" spans="1:26" x14ac:dyDescent="0.3">
      <c r="A52" s="10" t="str">
        <f>IF(LEFT('Copie fichier cim'!B52,3)="Bac",'Copie fichier cim'!B52,"")</f>
        <v/>
      </c>
      <c r="B52" s="6" t="str">
        <f>IF(A52&lt;&gt;"",MATCH('Copie fichier cim'!B52,'Copie fichier cim'!$B$1:'Copie fichier cim'!$B$200,0),"")</f>
        <v/>
      </c>
      <c r="C52" s="16" t="str">
        <f>IF('Copie fichier cim'!N52&lt;&gt;"",'Copie fichier cim'!N52,"")</f>
        <v/>
      </c>
      <c r="D52" s="16" t="str">
        <f>IF('Copie fichier cim'!O52&lt;&gt;"",'Copie fichier cim'!O52,"")</f>
        <v/>
      </c>
      <c r="E52" s="21" t="str">
        <f>IF(C52&lt;&gt;"",'Copie fichier cim'!K52,"")</f>
        <v/>
      </c>
      <c r="F52" s="21" t="str">
        <f t="shared" si="1"/>
        <v/>
      </c>
      <c r="G52" s="7">
        <f>couleur('Copie fichier cim'!Q52)</f>
        <v>14</v>
      </c>
      <c r="H52" s="13">
        <f>IF(OR(G52=3,G52=14),'Copie fichier cim'!Q52,"")</f>
        <v>5</v>
      </c>
      <c r="I52" s="4" t="s">
        <v>11</v>
      </c>
      <c r="J52" s="3">
        <f t="shared" si="12"/>
        <v>46</v>
      </c>
      <c r="K52" s="3" t="str">
        <f t="shared" si="9"/>
        <v>B46</v>
      </c>
      <c r="L52" s="12" t="str">
        <f t="shared" si="3"/>
        <v>RE</v>
      </c>
      <c r="M52" s="25">
        <f t="shared" si="13"/>
        <v>44581</v>
      </c>
      <c r="N52" s="25">
        <f t="shared" si="14"/>
        <v>44581.163194444445</v>
      </c>
      <c r="O52" s="12" t="str" cm="1">
        <f t="array" aca="1" ref="O52" ca="1">IF(G52=3,CONCATENATE("R0",RIGHT(INDEX('Copie fichier cim'!$A$1:$V$200,INDIRECT(K52),2),2),""),IF(G52=14,"CIM",""))</f>
        <v>CIM</v>
      </c>
      <c r="P52" s="12" t="str">
        <f t="shared" si="10"/>
        <v/>
      </c>
      <c r="Q52" s="12" t="str" cm="1">
        <f t="array" aca="1" ref="Q52" ca="1">IF(G52=14,CONCATENATE("R0",RIGHT(INDEX('Copie fichier cim'!$A$1:$V$200,INDIRECT(K52),2),2),""),"")</f>
        <v>R080</v>
      </c>
      <c r="R52" s="12">
        <f t="shared" si="7"/>
        <v>5</v>
      </c>
      <c r="S52" s="12"/>
      <c r="T52" s="12"/>
      <c r="U52" s="12"/>
      <c r="V52" s="18" t="str">
        <f t="shared" si="15"/>
        <v>ENTREE ADDITIF ALASKA</v>
      </c>
      <c r="W52" s="17" cm="1">
        <f t="array" ref="W52">couleur('Copie fichier cim'!B52:U52)</f>
        <v>0</v>
      </c>
      <c r="X52" s="17" t="str">
        <f t="shared" si="11"/>
        <v/>
      </c>
      <c r="Y52" s="17" t="str">
        <f>IF(W52=1,'Copie fichier cim'!U51,"")</f>
        <v/>
      </c>
      <c r="Z52" s="100"/>
    </row>
    <row r="53" spans="1:26" x14ac:dyDescent="0.3">
      <c r="A53" s="10" t="str">
        <f>IF(LEFT('Copie fichier cim'!B53,3)="Bac",'Copie fichier cim'!B53,"")</f>
        <v/>
      </c>
      <c r="B53" s="6" t="str">
        <f>IF(A53&lt;&gt;"",MATCH('Copie fichier cim'!B53,'Copie fichier cim'!$B$1:'Copie fichier cim'!$B$200,0),"")</f>
        <v/>
      </c>
      <c r="C53" s="16">
        <f>IF('Copie fichier cim'!N53&lt;&gt;"",'Copie fichier cim'!N53,"")</f>
        <v>44581.166666666664</v>
      </c>
      <c r="D53" s="16">
        <f>IF('Copie fichier cim'!O53&lt;&gt;"",'Copie fichier cim'!O53,"")</f>
        <v>44581.180555555555</v>
      </c>
      <c r="E53" s="21" t="str">
        <f>IF(C53&lt;&gt;"",'Copie fichier cim'!K53,"")</f>
        <v>TRANSFERT 75 VERS 80</v>
      </c>
      <c r="F53" s="21" t="str">
        <f t="shared" si="1"/>
        <v>TRANSFERT 75 VERS 80</v>
      </c>
      <c r="G53" s="7">
        <f>couleur('Copie fichier cim'!Q53)</f>
        <v>-4142</v>
      </c>
      <c r="H53" s="13" t="str">
        <f>IF(OR(G53=3,G53=14),'Copie fichier cim'!Q53,"")</f>
        <v/>
      </c>
      <c r="I53" s="4" t="s">
        <v>11</v>
      </c>
      <c r="J53" s="3">
        <f t="shared" si="12"/>
        <v>46</v>
      </c>
      <c r="K53" s="3" t="str">
        <f t="shared" si="9"/>
        <v>B46</v>
      </c>
      <c r="L53" s="12" t="str">
        <f t="shared" si="3"/>
        <v/>
      </c>
      <c r="M53" s="25" t="str">
        <f t="shared" si="13"/>
        <v/>
      </c>
      <c r="N53" s="25" t="str">
        <f t="shared" si="14"/>
        <v/>
      </c>
      <c r="O53" s="12" t="str" cm="1">
        <f t="array" aca="1" ref="O53" ca="1">IF(G53=3,CONCATENATE("R0",RIGHT(INDEX('Copie fichier cim'!$A$1:$V$200,INDIRECT(K53),2),2),""),IF(G53=14,"CIM",""))</f>
        <v/>
      </c>
      <c r="P53" s="12" t="str">
        <f t="shared" si="10"/>
        <v/>
      </c>
      <c r="Q53" s="12" t="str" cm="1">
        <f t="array" aca="1" ref="Q53" ca="1">IF(G53=14,CONCATENATE("R0",RIGHT(INDEX('Copie fichier cim'!$A$1:$V$200,INDIRECT(K53),2),2),""),"")</f>
        <v/>
      </c>
      <c r="R53" s="12" t="str">
        <f t="shared" si="7"/>
        <v/>
      </c>
      <c r="S53" s="12"/>
      <c r="T53" s="12"/>
      <c r="U53" s="12"/>
      <c r="V53" s="18" t="str">
        <f t="shared" si="15"/>
        <v/>
      </c>
      <c r="W53" s="17" cm="1">
        <f t="array" ref="W53">couleur('Copie fichier cim'!B53:U53)</f>
        <v>0</v>
      </c>
      <c r="X53" s="17" t="str">
        <f t="shared" si="11"/>
        <v/>
      </c>
      <c r="Y53" s="17" t="str">
        <f>IF(W53=1,'Copie fichier cim'!U52,"")</f>
        <v/>
      </c>
      <c r="Z53" s="100"/>
    </row>
    <row r="54" spans="1:26" x14ac:dyDescent="0.3">
      <c r="A54" s="10" t="str">
        <f>IF(LEFT('Copie fichier cim'!B54,3)="Bac",'Copie fichier cim'!B54,"")</f>
        <v/>
      </c>
      <c r="B54" s="6" t="str">
        <f>IF(A54&lt;&gt;"",MATCH('Copie fichier cim'!B54,'Copie fichier cim'!$B$1:'Copie fichier cim'!$B$200,0),"")</f>
        <v/>
      </c>
      <c r="C54" s="16" t="str">
        <f>IF('Copie fichier cim'!N54&lt;&gt;"",'Copie fichier cim'!N54,"")</f>
        <v/>
      </c>
      <c r="D54" s="16" t="str">
        <f>IF('Copie fichier cim'!O54&lt;&gt;"",'Copie fichier cim'!O54,"")</f>
        <v/>
      </c>
      <c r="E54" s="21" t="str">
        <f>IF(C54&lt;&gt;"",'Copie fichier cim'!K54,"")</f>
        <v/>
      </c>
      <c r="F54" s="21" t="str">
        <f t="shared" si="1"/>
        <v/>
      </c>
      <c r="G54" s="7">
        <f>couleur('Copie fichier cim'!Q54)</f>
        <v>14</v>
      </c>
      <c r="H54" s="13">
        <f>IF(OR(G54=3,G54=14),'Copie fichier cim'!Q54,"")</f>
        <v>98</v>
      </c>
      <c r="I54" s="4" t="s">
        <v>11</v>
      </c>
      <c r="J54" s="3">
        <f t="shared" si="12"/>
        <v>46</v>
      </c>
      <c r="K54" s="3" t="str">
        <f t="shared" si="9"/>
        <v>B46</v>
      </c>
      <c r="L54" s="12" t="str">
        <f t="shared" si="3"/>
        <v>RE</v>
      </c>
      <c r="M54" s="25">
        <f t="shared" si="13"/>
        <v>44581.166666666664</v>
      </c>
      <c r="N54" s="25">
        <f t="shared" si="14"/>
        <v>44581.180555555555</v>
      </c>
      <c r="O54" s="12" t="str" cm="1">
        <f t="array" aca="1" ref="O54" ca="1">IF(G54=3,CONCATENATE("R0",RIGHT(INDEX('Copie fichier cim'!$A$1:$V$200,INDIRECT(K54),2),2),""),IF(G54=14,"CIM",""))</f>
        <v>CIM</v>
      </c>
      <c r="P54" s="12" t="str">
        <f t="shared" si="10"/>
        <v/>
      </c>
      <c r="Q54" s="12" t="str" cm="1">
        <f t="array" aca="1" ref="Q54" ca="1">IF(G54=14,CONCATENATE("R0",RIGHT(INDEX('Copie fichier cim'!$A$1:$V$200,INDIRECT(K54),2),2),""),"")</f>
        <v>R080</v>
      </c>
      <c r="R54" s="12">
        <f t="shared" si="7"/>
        <v>98</v>
      </c>
      <c r="S54" s="12"/>
      <c r="T54" s="12"/>
      <c r="U54" s="12"/>
      <c r="V54" s="18" t="str">
        <f t="shared" si="15"/>
        <v>TRANSFERT 75 VERS 80</v>
      </c>
      <c r="W54" s="17" cm="1">
        <f t="array" ref="W54">couleur('Copie fichier cim'!B54:U54)</f>
        <v>0</v>
      </c>
      <c r="X54" s="17" t="str">
        <f t="shared" si="11"/>
        <v/>
      </c>
      <c r="Y54" s="17" t="str">
        <f>IF(W54=1,'Copie fichier cim'!U53,"")</f>
        <v/>
      </c>
      <c r="Z54" s="100"/>
    </row>
    <row r="55" spans="1:26" x14ac:dyDescent="0.3">
      <c r="A55" s="10" t="str">
        <f>IF(LEFT('Copie fichier cim'!B55,3)="Bac",'Copie fichier cim'!B55,"")</f>
        <v/>
      </c>
      <c r="B55" s="6" t="str">
        <f>IF(A55&lt;&gt;"",MATCH('Copie fichier cim'!B55,'Copie fichier cim'!$B$1:'Copie fichier cim'!$B$200,0),"")</f>
        <v/>
      </c>
      <c r="C55" s="16" t="str">
        <f>IF('Copie fichier cim'!N55&lt;&gt;"",'Copie fichier cim'!N55,"")</f>
        <v/>
      </c>
      <c r="D55" s="16" t="str">
        <f>IF('Copie fichier cim'!O55&lt;&gt;"",'Copie fichier cim'!O55,"")</f>
        <v/>
      </c>
      <c r="E55" s="21" t="str">
        <f>IF(C55&lt;&gt;"",'Copie fichier cim'!K55,"")</f>
        <v/>
      </c>
      <c r="F55" s="21" t="str">
        <f t="shared" si="1"/>
        <v/>
      </c>
      <c r="G55" s="7">
        <f>couleur('Copie fichier cim'!Q55)</f>
        <v>48</v>
      </c>
      <c r="H55" s="13" t="str">
        <f>IF(OR(G55=3,G55=14),'Copie fichier cim'!Q55,"")</f>
        <v/>
      </c>
      <c r="I55" s="4" t="s">
        <v>11</v>
      </c>
      <c r="J55" s="3">
        <f t="shared" si="12"/>
        <v>46</v>
      </c>
      <c r="K55" s="3" t="str">
        <f t="shared" si="9"/>
        <v>B46</v>
      </c>
      <c r="L55" s="12" t="str">
        <f t="shared" si="3"/>
        <v/>
      </c>
      <c r="M55" s="25" t="str">
        <f t="shared" si="13"/>
        <v/>
      </c>
      <c r="N55" s="25" t="str">
        <f t="shared" si="14"/>
        <v/>
      </c>
      <c r="O55" s="12" t="str" cm="1">
        <f t="array" aca="1" ref="O55" ca="1">IF(G55=3,CONCATENATE("R0",RIGHT(INDEX('Copie fichier cim'!$A$1:$V$200,INDIRECT(K55),2),2),""),IF(G55=14,"CIM",""))</f>
        <v/>
      </c>
      <c r="P55" s="12" t="str">
        <f t="shared" si="10"/>
        <v/>
      </c>
      <c r="Q55" s="12" t="str" cm="1">
        <f t="array" aca="1" ref="Q55" ca="1">IF(G55=14,CONCATENATE("R0",RIGHT(INDEX('Copie fichier cim'!$A$1:$V$200,INDIRECT(K55),2),2),""),"")</f>
        <v/>
      </c>
      <c r="R55" s="12" t="str">
        <f t="shared" si="7"/>
        <v/>
      </c>
      <c r="S55" s="12"/>
      <c r="T55" s="12"/>
      <c r="U55" s="12"/>
      <c r="V55" s="18" t="str">
        <f t="shared" si="15"/>
        <v/>
      </c>
      <c r="W55" s="17" cm="1">
        <f t="array" ref="W55">couleur('Copie fichier cim'!B55:U55)</f>
        <v>0</v>
      </c>
      <c r="X55" s="17" t="str">
        <f t="shared" si="11"/>
        <v/>
      </c>
      <c r="Y55" s="17" t="str">
        <f>IF(W55=1,'Copie fichier cim'!U54,"")</f>
        <v/>
      </c>
      <c r="Z55" s="100"/>
    </row>
    <row r="56" spans="1:26" x14ac:dyDescent="0.3">
      <c r="A56" s="10" t="str">
        <f>IF(LEFT('Copie fichier cim'!B56,3)="Bac",'Copie fichier cim'!B56,"")</f>
        <v/>
      </c>
      <c r="B56" s="6" t="str">
        <f>IF(A56&lt;&gt;"",MATCH('Copie fichier cim'!B56,'Copie fichier cim'!$B$1:'Copie fichier cim'!$B$200,0),"")</f>
        <v/>
      </c>
      <c r="C56" s="16" t="str">
        <f>IF('Copie fichier cim'!N56&lt;&gt;"",'Copie fichier cim'!N56,"")</f>
        <v/>
      </c>
      <c r="D56" s="16" t="str">
        <f>IF('Copie fichier cim'!O56&lt;&gt;"",'Copie fichier cim'!O56,"")</f>
        <v/>
      </c>
      <c r="E56" s="21" t="str">
        <f>IF(C56&lt;&gt;"",'Copie fichier cim'!K56,"")</f>
        <v/>
      </c>
      <c r="F56" s="21" t="str">
        <f t="shared" si="1"/>
        <v/>
      </c>
      <c r="G56" s="7">
        <f>couleur('Copie fichier cim'!Q56)</f>
        <v>1</v>
      </c>
      <c r="H56" s="13" t="str">
        <f>IF(OR(G56=3,G56=14),'Copie fichier cim'!Q56,"")</f>
        <v/>
      </c>
      <c r="I56" s="4" t="s">
        <v>11</v>
      </c>
      <c r="J56" s="3">
        <f t="shared" si="12"/>
        <v>46</v>
      </c>
      <c r="K56" s="3" t="str">
        <f t="shared" si="9"/>
        <v>B46</v>
      </c>
      <c r="L56" s="12" t="str">
        <f t="shared" si="3"/>
        <v/>
      </c>
      <c r="M56" s="25" t="str">
        <f t="shared" si="13"/>
        <v/>
      </c>
      <c r="N56" s="25" t="str">
        <f t="shared" si="14"/>
        <v/>
      </c>
      <c r="O56" s="12" t="str" cm="1">
        <f t="array" aca="1" ref="O56" ca="1">IF(G56=3,CONCATENATE("R0",RIGHT(INDEX('Copie fichier cim'!$A$1:$V$200,INDIRECT(K56),2),2),""),IF(G56=14,"CIM",""))</f>
        <v/>
      </c>
      <c r="P56" s="12" t="str">
        <f t="shared" si="10"/>
        <v/>
      </c>
      <c r="Q56" s="12" t="str" cm="1">
        <f t="array" aca="1" ref="Q56" ca="1">IF(G56=14,CONCATENATE("R0",RIGHT(INDEX('Copie fichier cim'!$A$1:$V$200,INDIRECT(K56),2),2),""),"")</f>
        <v/>
      </c>
      <c r="R56" s="12" t="str">
        <f t="shared" si="7"/>
        <v/>
      </c>
      <c r="S56" s="12"/>
      <c r="T56" s="12"/>
      <c r="U56" s="12"/>
      <c r="V56" s="18" t="str">
        <f t="shared" si="15"/>
        <v/>
      </c>
      <c r="W56" s="17" cm="1">
        <f t="array" ref="W56">couleur('Copie fichier cim'!B56:U56)</f>
        <v>1</v>
      </c>
      <c r="X56" s="17" t="str">
        <f t="shared" si="11"/>
        <v/>
      </c>
      <c r="Y56" s="17">
        <f>IF(W56=1,'Copie fichier cim'!U55,"")</f>
        <v>85018</v>
      </c>
      <c r="Z56" s="100"/>
    </row>
    <row r="57" spans="1:26" x14ac:dyDescent="0.3">
      <c r="A57" s="10" t="str">
        <f>IF(LEFT('Copie fichier cim'!B57,3)="Bac",'Copie fichier cim'!B57,"")</f>
        <v>Bac 82</v>
      </c>
      <c r="B57" s="6">
        <f>IF(A57&lt;&gt;"",MATCH('Copie fichier cim'!B57,'Copie fichier cim'!$B$1:'Copie fichier cim'!$B$200,0),"")</f>
        <v>57</v>
      </c>
      <c r="C57" s="16" t="str">
        <f>IF('Copie fichier cim'!N57&lt;&gt;"",'Copie fichier cim'!N57,"")</f>
        <v>Heure
de
début</v>
      </c>
      <c r="D57" s="16" t="str">
        <f>IF('Copie fichier cim'!O57&lt;&gt;"",'Copie fichier cim'!O57,"")</f>
        <v>Heure
de
fin</v>
      </c>
      <c r="E57" s="21" t="str">
        <f>IF(C57&lt;&gt;"",'Copie fichier cim'!K57,"")</f>
        <v>Intitulé de
l'opération</v>
      </c>
      <c r="F57" s="21" t="str">
        <f t="shared" si="1"/>
        <v>Intitulé de
l'opération</v>
      </c>
      <c r="G57" s="7">
        <f>couleur('Copie fichier cim'!Q57)</f>
        <v>24</v>
      </c>
      <c r="H57" s="13" t="str">
        <f>IF(OR(G57=3,G57=14),'Copie fichier cim'!Q57,"")</f>
        <v/>
      </c>
      <c r="I57" s="4" t="s">
        <v>11</v>
      </c>
      <c r="J57" s="3">
        <f t="shared" si="12"/>
        <v>57</v>
      </c>
      <c r="K57" s="3" t="str">
        <f t="shared" si="9"/>
        <v>B57</v>
      </c>
      <c r="L57" s="12" t="str">
        <f t="shared" si="3"/>
        <v/>
      </c>
      <c r="M57" s="25" t="str">
        <f t="shared" si="13"/>
        <v/>
      </c>
      <c r="N57" s="25" t="str">
        <f t="shared" si="14"/>
        <v/>
      </c>
      <c r="O57" s="12" t="str" cm="1">
        <f t="array" aca="1" ref="O57" ca="1">IF(G57=3,CONCATENATE("R0",RIGHT(INDEX('Copie fichier cim'!$A$1:$V$200,INDIRECT(K57),2),2),""),IF(G57=14,"CIM",""))</f>
        <v/>
      </c>
      <c r="P57" s="12" t="str">
        <f t="shared" si="10"/>
        <v/>
      </c>
      <c r="Q57" s="12" t="str" cm="1">
        <f t="array" aca="1" ref="Q57" ca="1">IF(G57=14,CONCATENATE("R0",RIGHT(INDEX('Copie fichier cim'!$A$1:$V$200,INDIRECT(K57),2),2),""),"")</f>
        <v/>
      </c>
      <c r="R57" s="12" t="str">
        <f t="shared" si="7"/>
        <v/>
      </c>
      <c r="S57" s="12"/>
      <c r="T57" s="12"/>
      <c r="U57" s="12"/>
      <c r="V57" s="18" t="str">
        <f t="shared" si="15"/>
        <v/>
      </c>
      <c r="W57" s="17" cm="1">
        <f t="array" ref="W57">couleur('Copie fichier cim'!B57:U57)</f>
        <v>0</v>
      </c>
      <c r="X57" s="17" t="str">
        <f t="shared" si="11"/>
        <v>R082</v>
      </c>
      <c r="Y57" s="17" t="str">
        <f>IF(W57=1,'Copie fichier cim'!U56,"")</f>
        <v/>
      </c>
      <c r="Z57" s="100"/>
    </row>
    <row r="58" spans="1:26" x14ac:dyDescent="0.3">
      <c r="A58" s="10" t="str">
        <f>IF(LEFT('Copie fichier cim'!B58,3)="Bac",'Copie fichier cim'!B58,"")</f>
        <v/>
      </c>
      <c r="B58" s="6" t="str">
        <f>IF(A58&lt;&gt;"",MATCH('Copie fichier cim'!B58,'Copie fichier cim'!$B$1:'Copie fichier cim'!$B$200,0),"")</f>
        <v/>
      </c>
      <c r="C58" s="16" t="str">
        <f>IF('Copie fichier cim'!N58&lt;&gt;"",'Copie fichier cim'!N58,"")</f>
        <v/>
      </c>
      <c r="D58" s="16" t="str">
        <f>IF('Copie fichier cim'!O58&lt;&gt;"",'Copie fichier cim'!O58,"")</f>
        <v/>
      </c>
      <c r="E58" s="21" t="str">
        <f>IF(C58&lt;&gt;"",'Copie fichier cim'!K58,"")</f>
        <v/>
      </c>
      <c r="F58" s="21" t="str">
        <f t="shared" si="1"/>
        <v/>
      </c>
      <c r="G58" s="7">
        <f>couleur('Copie fichier cim'!Q58)</f>
        <v>48</v>
      </c>
      <c r="H58" s="13" t="str">
        <f>IF(OR(G58=3,G58=14),'Copie fichier cim'!Q58,"")</f>
        <v/>
      </c>
      <c r="I58" s="4" t="s">
        <v>11</v>
      </c>
      <c r="J58" s="3">
        <f t="shared" si="12"/>
        <v>57</v>
      </c>
      <c r="K58" s="3" t="str">
        <f t="shared" si="9"/>
        <v>B57</v>
      </c>
      <c r="L58" s="12" t="str">
        <f t="shared" si="3"/>
        <v/>
      </c>
      <c r="M58" s="25" t="str">
        <f t="shared" si="13"/>
        <v/>
      </c>
      <c r="N58" s="25" t="str">
        <f t="shared" si="14"/>
        <v/>
      </c>
      <c r="O58" s="12" t="str" cm="1">
        <f t="array" aca="1" ref="O58" ca="1">IF(G58=3,CONCATENATE("R0",RIGHT(INDEX('Copie fichier cim'!$A$1:$V$200,INDIRECT(K58),2),2),""),IF(G58=14,"CIM",""))</f>
        <v/>
      </c>
      <c r="P58" s="12" t="str">
        <f t="shared" si="10"/>
        <v/>
      </c>
      <c r="Q58" s="12" t="str" cm="1">
        <f t="array" aca="1" ref="Q58" ca="1">IF(G58=14,CONCATENATE("R0",RIGHT(INDEX('Copie fichier cim'!$A$1:$V$200,INDIRECT(K58),2),2),""),"")</f>
        <v/>
      </c>
      <c r="R58" s="12" t="str">
        <f t="shared" si="7"/>
        <v/>
      </c>
      <c r="S58" s="12"/>
      <c r="T58" s="12"/>
      <c r="U58" s="12"/>
      <c r="V58" s="18" t="str">
        <f t="shared" si="15"/>
        <v/>
      </c>
      <c r="W58" s="17" cm="1">
        <f t="array" ref="W58">couleur('Copie fichier cim'!B58:U58)</f>
        <v>0</v>
      </c>
      <c r="X58" s="17" t="str">
        <f t="shared" si="11"/>
        <v/>
      </c>
      <c r="Y58" s="17" t="str">
        <f>IF(W58=1,'Copie fichier cim'!U57,"")</f>
        <v/>
      </c>
      <c r="Z58" s="100"/>
    </row>
    <row r="59" spans="1:26" x14ac:dyDescent="0.3">
      <c r="A59" s="10" t="str">
        <f>IF(LEFT('Copie fichier cim'!B59,3)="Bac",'Copie fichier cim'!B59,"")</f>
        <v/>
      </c>
      <c r="B59" s="6" t="str">
        <f>IF(A59&lt;&gt;"",MATCH('Copie fichier cim'!B59,'Copie fichier cim'!$B$1:'Copie fichier cim'!$B$200,0),"")</f>
        <v/>
      </c>
      <c r="C59" s="16" t="str">
        <f>IF('Copie fichier cim'!N59&lt;&gt;"",'Copie fichier cim'!N59,"")</f>
        <v/>
      </c>
      <c r="D59" s="16" t="str">
        <f>IF('Copie fichier cim'!O59&lt;&gt;"",'Copie fichier cim'!O59,"")</f>
        <v/>
      </c>
      <c r="E59" s="21" t="str">
        <f>IF(C59&lt;&gt;"",'Copie fichier cim'!K59,"")</f>
        <v/>
      </c>
      <c r="F59" s="21" t="str">
        <f t="shared" si="1"/>
        <v/>
      </c>
      <c r="G59" s="7">
        <f>couleur('Copie fichier cim'!Q59)</f>
        <v>-4142</v>
      </c>
      <c r="H59" s="13" t="str">
        <f>IF(OR(G59=3,G59=14),'Copie fichier cim'!Q59,"")</f>
        <v/>
      </c>
      <c r="I59" s="4" t="s">
        <v>11</v>
      </c>
      <c r="J59" s="3">
        <f t="shared" si="12"/>
        <v>57</v>
      </c>
      <c r="K59" s="3" t="str">
        <f t="shared" si="9"/>
        <v>B57</v>
      </c>
      <c r="L59" s="12" t="str">
        <f t="shared" si="3"/>
        <v/>
      </c>
      <c r="M59" s="25" t="str">
        <f t="shared" si="13"/>
        <v/>
      </c>
      <c r="N59" s="25" t="str">
        <f t="shared" si="14"/>
        <v/>
      </c>
      <c r="O59" s="12" t="str" cm="1">
        <f t="array" aca="1" ref="O59" ca="1">IF(G59=3,CONCATENATE("R0",RIGHT(INDEX('Copie fichier cim'!$A$1:$V$200,INDIRECT(K59),2),2),""),IF(G59=14,"CIM",""))</f>
        <v/>
      </c>
      <c r="P59" s="12" t="str">
        <f t="shared" si="10"/>
        <v/>
      </c>
      <c r="Q59" s="12" t="str" cm="1">
        <f t="array" aca="1" ref="Q59" ca="1">IF(G59=14,CONCATENATE("R0",RIGHT(INDEX('Copie fichier cim'!$A$1:$V$200,INDIRECT(K59),2),2),""),"")</f>
        <v/>
      </c>
      <c r="R59" s="12" t="str">
        <f t="shared" si="7"/>
        <v/>
      </c>
      <c r="S59" s="12"/>
      <c r="T59" s="12"/>
      <c r="U59" s="12"/>
      <c r="V59" s="18" t="str">
        <f t="shared" si="15"/>
        <v/>
      </c>
      <c r="W59" s="17" cm="1">
        <f t="array" ref="W59">couleur('Copie fichier cim'!B59:U59)</f>
        <v>0</v>
      </c>
      <c r="X59" s="17" t="str">
        <f t="shared" si="11"/>
        <v/>
      </c>
      <c r="Y59" s="17" t="str">
        <f>IF(W59=1,'Copie fichier cim'!U58,"")</f>
        <v/>
      </c>
      <c r="Z59" s="100"/>
    </row>
    <row r="60" spans="1:26" x14ac:dyDescent="0.3">
      <c r="A60" s="10" t="str">
        <f>IF(LEFT('Copie fichier cim'!B60,3)="Bac",'Copie fichier cim'!B60,"")</f>
        <v/>
      </c>
      <c r="B60" s="6" t="str">
        <f>IF(A60&lt;&gt;"",MATCH('Copie fichier cim'!B60,'Copie fichier cim'!$B$1:'Copie fichier cim'!$B$200,0),"")</f>
        <v/>
      </c>
      <c r="C60" s="16">
        <f>IF('Copie fichier cim'!N60&lt;&gt;"",'Copie fichier cim'!N60,"")</f>
        <v>44581.8125</v>
      </c>
      <c r="D60" s="16">
        <f>IF('Copie fichier cim'!O60&lt;&gt;"",'Copie fichier cim'!O60,"")</f>
        <v>44581</v>
      </c>
      <c r="E60" s="21" t="str">
        <f>IF(C60&lt;&gt;"",'Copie fichier cim'!K60,"")</f>
        <v>DN ALASKA EN COURS</v>
      </c>
      <c r="F60" s="21" t="str">
        <f t="shared" si="1"/>
        <v>DN ALASKA EN COURS</v>
      </c>
      <c r="G60" s="7">
        <f>couleur('Copie fichier cim'!Q60)</f>
        <v>-4142</v>
      </c>
      <c r="H60" s="13" t="str">
        <f>IF(OR(G60=3,G60=14),'Copie fichier cim'!Q60,"")</f>
        <v/>
      </c>
      <c r="I60" s="4" t="s">
        <v>11</v>
      </c>
      <c r="J60" s="3">
        <f t="shared" si="12"/>
        <v>57</v>
      </c>
      <c r="K60" s="3" t="str">
        <f t="shared" si="9"/>
        <v>B57</v>
      </c>
      <c r="L60" s="12" t="str">
        <f t="shared" si="3"/>
        <v/>
      </c>
      <c r="M60" s="25" t="str">
        <f t="shared" si="13"/>
        <v/>
      </c>
      <c r="N60" s="25" t="str">
        <f t="shared" si="14"/>
        <v/>
      </c>
      <c r="O60" s="12" t="str" cm="1">
        <f t="array" aca="1" ref="O60" ca="1">IF(G60=3,CONCATENATE("R0",RIGHT(INDEX('Copie fichier cim'!$A$1:$V$200,INDIRECT(K60),2),2),""),IF(G60=14,"CIM",""))</f>
        <v/>
      </c>
      <c r="P60" s="12" t="str">
        <f t="shared" si="10"/>
        <v/>
      </c>
      <c r="Q60" s="12" t="str" cm="1">
        <f t="array" aca="1" ref="Q60" ca="1">IF(G60=14,CONCATENATE("R0",RIGHT(INDEX('Copie fichier cim'!$A$1:$V$200,INDIRECT(K60),2),2),""),"")</f>
        <v/>
      </c>
      <c r="R60" s="12" t="str">
        <f t="shared" si="7"/>
        <v/>
      </c>
      <c r="S60" s="12"/>
      <c r="T60" s="12"/>
      <c r="U60" s="12"/>
      <c r="V60" s="18" t="str">
        <f t="shared" si="15"/>
        <v/>
      </c>
      <c r="W60" s="17" cm="1">
        <f t="array" ref="W60">couleur('Copie fichier cim'!B60:U60)</f>
        <v>0</v>
      </c>
      <c r="X60" s="17" t="str">
        <f t="shared" si="11"/>
        <v/>
      </c>
      <c r="Y60" s="17" t="str">
        <f>IF(W60=1,'Copie fichier cim'!U59,"")</f>
        <v/>
      </c>
      <c r="Z60" s="100"/>
    </row>
    <row r="61" spans="1:26" x14ac:dyDescent="0.3">
      <c r="A61" s="10" t="str">
        <f>IF(LEFT('Copie fichier cim'!B61,3)="Bac",'Copie fichier cim'!B61,"")</f>
        <v/>
      </c>
      <c r="B61" s="6" t="str">
        <f>IF(A61&lt;&gt;"",MATCH('Copie fichier cim'!B61,'Copie fichier cim'!$B$1:'Copie fichier cim'!$B$200,0),"")</f>
        <v/>
      </c>
      <c r="C61" s="16" t="str">
        <f>IF('Copie fichier cim'!N61&lt;&gt;"",'Copie fichier cim'!N61,"")</f>
        <v/>
      </c>
      <c r="D61" s="16" t="str">
        <f>IF('Copie fichier cim'!O61&lt;&gt;"",'Copie fichier cim'!O61,"")</f>
        <v/>
      </c>
      <c r="E61" s="21" t="str">
        <f>IF(C61&lt;&gt;"",'Copie fichier cim'!K61,"")</f>
        <v/>
      </c>
      <c r="F61" s="21" t="str">
        <f t="shared" si="1"/>
        <v/>
      </c>
      <c r="G61" s="7">
        <f>couleur('Copie fichier cim'!Q61)</f>
        <v>14</v>
      </c>
      <c r="H61" s="13">
        <f>IF(OR(G61=3,G61=14),'Copie fichier cim'!Q61,"")</f>
        <v>13952</v>
      </c>
      <c r="I61" s="4" t="s">
        <v>11</v>
      </c>
      <c r="J61" s="3">
        <f t="shared" si="12"/>
        <v>57</v>
      </c>
      <c r="K61" s="3" t="str">
        <f t="shared" si="9"/>
        <v>B57</v>
      </c>
      <c r="L61" s="12" t="str">
        <f t="shared" si="3"/>
        <v>RE</v>
      </c>
      <c r="M61" s="25">
        <f t="shared" si="13"/>
        <v>44581.8125</v>
      </c>
      <c r="N61" s="25">
        <f t="shared" si="14"/>
        <v>44581</v>
      </c>
      <c r="O61" s="12" t="str" cm="1">
        <f t="array" aca="1" ref="O61" ca="1">IF(G61=3,CONCATENATE("R0",RIGHT(INDEX('Copie fichier cim'!$A$1:$V$200,INDIRECT(K61),2),2),""),IF(G61=14,"CIM",""))</f>
        <v>CIM</v>
      </c>
      <c r="P61" s="12" t="str">
        <f t="shared" si="10"/>
        <v/>
      </c>
      <c r="Q61" s="12" t="str" cm="1">
        <f t="array" aca="1" ref="Q61" ca="1">IF(G61=14,CONCATENATE("R0",RIGHT(INDEX('Copie fichier cim'!$A$1:$V$200,INDIRECT(K61),2),2),""),"")</f>
        <v>R082</v>
      </c>
      <c r="R61" s="12">
        <f t="shared" si="7"/>
        <v>13952</v>
      </c>
      <c r="S61" s="12"/>
      <c r="T61" s="12"/>
      <c r="U61" s="12"/>
      <c r="V61" s="18" t="str">
        <f t="shared" si="15"/>
        <v>DN ALASKA EN COURS</v>
      </c>
      <c r="W61" s="17" cm="1">
        <f t="array" ref="W61">couleur('Copie fichier cim'!B61:U61)</f>
        <v>0</v>
      </c>
      <c r="X61" s="17" t="str">
        <f t="shared" si="11"/>
        <v/>
      </c>
      <c r="Y61" s="17" t="str">
        <f>IF(W61=1,'Copie fichier cim'!U60,"")</f>
        <v/>
      </c>
      <c r="Z61" s="100"/>
    </row>
    <row r="62" spans="1:26" x14ac:dyDescent="0.3">
      <c r="A62" s="10" t="str">
        <f>IF(LEFT('Copie fichier cim'!B62,3)="Bac",'Copie fichier cim'!B62,"")</f>
        <v/>
      </c>
      <c r="B62" s="6" t="str">
        <f>IF(A62&lt;&gt;"",MATCH('Copie fichier cim'!B62,'Copie fichier cim'!$B$1:'Copie fichier cim'!$B$200,0),"")</f>
        <v/>
      </c>
      <c r="C62" s="16">
        <f>IF('Copie fichier cim'!N62&lt;&gt;"",'Copie fichier cim'!N62,"")</f>
        <v>44581.8125</v>
      </c>
      <c r="D62" s="16">
        <f>IF('Copie fichier cim'!O62&lt;&gt;"",'Copie fichier cim'!O62,"")</f>
        <v>44581</v>
      </c>
      <c r="E62" s="21" t="str">
        <f>IF(C62&lt;&gt;"",'Copie fichier cim'!K62,"")</f>
        <v>ENTREE ADDITIF ALASKA</v>
      </c>
      <c r="F62" s="21" t="str">
        <f t="shared" si="1"/>
        <v>ENTREE ADDITIF ALASKA</v>
      </c>
      <c r="G62" s="7">
        <f>couleur('Copie fichier cim'!Q62)</f>
        <v>-4142</v>
      </c>
      <c r="H62" s="13" t="str">
        <f>IF(OR(G62=3,G62=14),'Copie fichier cim'!Q62,"")</f>
        <v/>
      </c>
      <c r="I62" s="4" t="s">
        <v>11</v>
      </c>
      <c r="J62" s="3">
        <f t="shared" si="12"/>
        <v>57</v>
      </c>
      <c r="K62" s="3" t="str">
        <f t="shared" si="9"/>
        <v>B57</v>
      </c>
      <c r="L62" s="12" t="str">
        <f t="shared" si="3"/>
        <v/>
      </c>
      <c r="M62" s="25" t="str">
        <f t="shared" si="13"/>
        <v/>
      </c>
      <c r="N62" s="25" t="str">
        <f t="shared" si="14"/>
        <v/>
      </c>
      <c r="O62" s="12" t="str" cm="1">
        <f t="array" aca="1" ref="O62" ca="1">IF(G62=3,CONCATENATE("R0",RIGHT(INDEX('Copie fichier cim'!$A$1:$V$200,INDIRECT(K62),2),2),""),IF(G62=14,"CIM",""))</f>
        <v/>
      </c>
      <c r="P62" s="12" t="str">
        <f t="shared" si="10"/>
        <v/>
      </c>
      <c r="Q62" s="12" t="str" cm="1">
        <f t="array" aca="1" ref="Q62" ca="1">IF(G62=14,CONCATENATE("R0",RIGHT(INDEX('Copie fichier cim'!$A$1:$V$200,INDIRECT(K62),2),2),""),"")</f>
        <v/>
      </c>
      <c r="R62" s="12" t="str">
        <f t="shared" si="7"/>
        <v/>
      </c>
      <c r="S62" s="12"/>
      <c r="T62" s="12"/>
      <c r="U62" s="12"/>
      <c r="V62" s="18" t="str">
        <f t="shared" si="15"/>
        <v/>
      </c>
      <c r="W62" s="17" cm="1">
        <f t="array" ref="W62">couleur('Copie fichier cim'!B62:U62)</f>
        <v>0</v>
      </c>
      <c r="X62" s="17" t="str">
        <f t="shared" si="11"/>
        <v/>
      </c>
      <c r="Y62" s="17" t="str">
        <f>IF(W62=1,'Copie fichier cim'!U61,"")</f>
        <v/>
      </c>
      <c r="Z62" s="100"/>
    </row>
    <row r="63" spans="1:26" x14ac:dyDescent="0.3">
      <c r="A63" s="10" t="str">
        <f>IF(LEFT('Copie fichier cim'!B63,3)="Bac",'Copie fichier cim'!B63,"")</f>
        <v/>
      </c>
      <c r="B63" s="6" t="str">
        <f>IF(A63&lt;&gt;"",MATCH('Copie fichier cim'!B63,'Copie fichier cim'!$B$1:'Copie fichier cim'!$B$200,0),"")</f>
        <v/>
      </c>
      <c r="C63" s="16" t="str">
        <f>IF('Copie fichier cim'!N63&lt;&gt;"",'Copie fichier cim'!N63,"")</f>
        <v/>
      </c>
      <c r="D63" s="16" t="str">
        <f>IF('Copie fichier cim'!O63&lt;&gt;"",'Copie fichier cim'!O63,"")</f>
        <v/>
      </c>
      <c r="E63" s="21" t="str">
        <f>IF(C63&lt;&gt;"",'Copie fichier cim'!K63,"")</f>
        <v/>
      </c>
      <c r="F63" s="21" t="str">
        <f t="shared" si="1"/>
        <v/>
      </c>
      <c r="G63" s="7">
        <f>couleur('Copie fichier cim'!Q63)</f>
        <v>14</v>
      </c>
      <c r="H63" s="13">
        <f>IF(OR(G63=3,G63=14),'Copie fichier cim'!Q63,"")</f>
        <v>1</v>
      </c>
      <c r="I63" s="4" t="s">
        <v>11</v>
      </c>
      <c r="J63" s="3">
        <f t="shared" si="12"/>
        <v>57</v>
      </c>
      <c r="K63" s="3" t="str">
        <f t="shared" si="9"/>
        <v>B57</v>
      </c>
      <c r="L63" s="12" t="str">
        <f t="shared" si="3"/>
        <v>RE</v>
      </c>
      <c r="M63" s="25">
        <f t="shared" si="13"/>
        <v>44581.8125</v>
      </c>
      <c r="N63" s="25">
        <f t="shared" si="14"/>
        <v>44581</v>
      </c>
      <c r="O63" s="12" t="str" cm="1">
        <f t="array" aca="1" ref="O63" ca="1">IF(G63=3,CONCATENATE("R0",RIGHT(INDEX('Copie fichier cim'!$A$1:$V$200,INDIRECT(K63),2),2),""),IF(G63=14,"CIM",""))</f>
        <v>CIM</v>
      </c>
      <c r="P63" s="12" t="str">
        <f t="shared" si="10"/>
        <v/>
      </c>
      <c r="Q63" s="12" t="str" cm="1">
        <f t="array" aca="1" ref="Q63" ca="1">IF(G63=14,CONCATENATE("R0",RIGHT(INDEX('Copie fichier cim'!$A$1:$V$200,INDIRECT(K63),2),2),""),"")</f>
        <v>R082</v>
      </c>
      <c r="R63" s="12">
        <f t="shared" si="7"/>
        <v>1</v>
      </c>
      <c r="S63" s="12"/>
      <c r="T63" s="12"/>
      <c r="U63" s="12"/>
      <c r="V63" s="18" t="str">
        <f t="shared" si="15"/>
        <v>ENTREE ADDITIF ALASKA</v>
      </c>
      <c r="W63" s="17" cm="1">
        <f t="array" ref="W63">couleur('Copie fichier cim'!B63:U63)</f>
        <v>0</v>
      </c>
      <c r="X63" s="17" t="str">
        <f t="shared" si="11"/>
        <v/>
      </c>
      <c r="Y63" s="17" t="str">
        <f>IF(W63=1,'Copie fichier cim'!U62,"")</f>
        <v/>
      </c>
      <c r="Z63" s="100"/>
    </row>
    <row r="64" spans="1:26" x14ac:dyDescent="0.3">
      <c r="A64" s="10" t="str">
        <f>IF(LEFT('Copie fichier cim'!B64,3)="Bac",'Copie fichier cim'!B64,"")</f>
        <v/>
      </c>
      <c r="B64" s="6" t="str">
        <f>IF(A64&lt;&gt;"",MATCH('Copie fichier cim'!B64,'Copie fichier cim'!$B$1:'Copie fichier cim'!$B$200,0),"")</f>
        <v/>
      </c>
      <c r="C64" s="16">
        <f>IF('Copie fichier cim'!N64&lt;&gt;"",'Copie fichier cim'!N64,"")</f>
        <v>44581.280555555553</v>
      </c>
      <c r="D64" s="16">
        <f>IF('Copie fichier cim'!O64&lt;&gt;"",'Copie fichier cim'!O64,"")</f>
        <v>44581.707638888889</v>
      </c>
      <c r="E64" s="21" t="str">
        <f>IF(C64&lt;&gt;"",'Copie fichier cim'!K64,"")</f>
        <v>Déchargement-camion brut du 19.01.2022</v>
      </c>
      <c r="F64" s="21" t="str">
        <f t="shared" si="1"/>
        <v>Déchargement-camion brut du 19.01.2022</v>
      </c>
      <c r="G64" s="7">
        <f>couleur('Copie fichier cim'!Q64)</f>
        <v>-4142</v>
      </c>
      <c r="H64" s="13" t="str">
        <f>IF(OR(G64=3,G64=14),'Copie fichier cim'!Q64,"")</f>
        <v/>
      </c>
      <c r="I64" s="4" t="s">
        <v>11</v>
      </c>
      <c r="J64" s="3">
        <f t="shared" si="12"/>
        <v>57</v>
      </c>
      <c r="K64" s="3" t="str">
        <f t="shared" si="9"/>
        <v>B57</v>
      </c>
      <c r="L64" s="12" t="str">
        <f t="shared" si="3"/>
        <v/>
      </c>
      <c r="M64" s="25" t="str">
        <f t="shared" si="13"/>
        <v/>
      </c>
      <c r="N64" s="25" t="str">
        <f t="shared" si="14"/>
        <v/>
      </c>
      <c r="O64" s="12" t="str" cm="1">
        <f t="array" aca="1" ref="O64" ca="1">IF(G64=3,CONCATENATE("R0",RIGHT(INDEX('Copie fichier cim'!$A$1:$V$200,INDIRECT(K64),2),2),""),IF(G64=14,"CIM",""))</f>
        <v/>
      </c>
      <c r="P64" s="12" t="str">
        <f t="shared" si="10"/>
        <v/>
      </c>
      <c r="Q64" s="12" t="str" cm="1">
        <f t="array" aca="1" ref="Q64" ca="1">IF(G64=14,CONCATENATE("R0",RIGHT(INDEX('Copie fichier cim'!$A$1:$V$200,INDIRECT(K64),2),2),""),"")</f>
        <v/>
      </c>
      <c r="R64" s="12" t="str">
        <f t="shared" si="7"/>
        <v/>
      </c>
      <c r="S64" s="12"/>
      <c r="T64" s="12"/>
      <c r="U64" s="12"/>
      <c r="V64" s="18" t="str">
        <f t="shared" si="15"/>
        <v/>
      </c>
      <c r="W64" s="17" cm="1">
        <f t="array" ref="W64">couleur('Copie fichier cim'!B64:U64)</f>
        <v>0</v>
      </c>
      <c r="X64" s="17" t="str">
        <f t="shared" si="11"/>
        <v/>
      </c>
      <c r="Y64" s="17" t="str">
        <f>IF(W64=1,'Copie fichier cim'!U63,"")</f>
        <v/>
      </c>
      <c r="Z64" s="100"/>
    </row>
    <row r="65" spans="1:26" x14ac:dyDescent="0.3">
      <c r="A65" s="10" t="str">
        <f>IF(LEFT('Copie fichier cim'!B65,3)="Bac",'Copie fichier cim'!B65,"")</f>
        <v/>
      </c>
      <c r="B65" s="6" t="str">
        <f>IF(A65&lt;&gt;"",MATCH('Copie fichier cim'!B65,'Copie fichier cim'!$B$1:'Copie fichier cim'!$B$200,0),"")</f>
        <v/>
      </c>
      <c r="C65" s="16" t="str">
        <f>IF('Copie fichier cim'!N65&lt;&gt;"",'Copie fichier cim'!N65,"")</f>
        <v/>
      </c>
      <c r="D65" s="16" t="str">
        <f>IF('Copie fichier cim'!O65&lt;&gt;"",'Copie fichier cim'!O65,"")</f>
        <v/>
      </c>
      <c r="E65" s="21" t="str">
        <f>IF(C65&lt;&gt;"",'Copie fichier cim'!K65,"")</f>
        <v/>
      </c>
      <c r="F65" s="21" t="str">
        <f t="shared" si="1"/>
        <v/>
      </c>
      <c r="G65" s="7">
        <f>couleur('Copie fichier cim'!Q65)</f>
        <v>14</v>
      </c>
      <c r="H65" s="13">
        <f>IF(OR(G65=3,G65=14),'Copie fichier cim'!Q65,"")</f>
        <v>1550</v>
      </c>
      <c r="I65" s="4" t="s">
        <v>11</v>
      </c>
      <c r="J65" s="3">
        <f t="shared" si="12"/>
        <v>57</v>
      </c>
      <c r="K65" s="3" t="str">
        <f t="shared" si="9"/>
        <v>B57</v>
      </c>
      <c r="L65" s="12" t="str">
        <f t="shared" si="3"/>
        <v>RE</v>
      </c>
      <c r="M65" s="25">
        <f t="shared" si="13"/>
        <v>44581.280555555553</v>
      </c>
      <c r="N65" s="25">
        <f t="shared" si="14"/>
        <v>44581.707638888889</v>
      </c>
      <c r="O65" s="12" t="str" cm="1">
        <f t="array" aca="1" ref="O65" ca="1">IF(G65=3,CONCATENATE("R0",RIGHT(INDEX('Copie fichier cim'!$A$1:$V$200,INDIRECT(K65),2),2),""),IF(G65=14,"CIM",""))</f>
        <v>CIM</v>
      </c>
      <c r="P65" s="12" t="str">
        <f t="shared" si="10"/>
        <v/>
      </c>
      <c r="Q65" s="12" t="str" cm="1">
        <f t="array" aca="1" ref="Q65" ca="1">IF(G65=14,CONCATENATE("R0",RIGHT(INDEX('Copie fichier cim'!$A$1:$V$200,INDIRECT(K65),2),2),""),"")</f>
        <v>R082</v>
      </c>
      <c r="R65" s="12">
        <f t="shared" si="7"/>
        <v>1550</v>
      </c>
      <c r="S65" s="12"/>
      <c r="T65" s="12"/>
      <c r="U65" s="12"/>
      <c r="V65" s="18" t="str">
        <f t="shared" si="15"/>
        <v>Déchargement-camion brut du 19.01.2022</v>
      </c>
      <c r="W65" s="17" cm="1">
        <f t="array" ref="W65">couleur('Copie fichier cim'!B65:U65)</f>
        <v>0</v>
      </c>
      <c r="X65" s="17" t="str">
        <f t="shared" si="11"/>
        <v/>
      </c>
      <c r="Y65" s="17" t="str">
        <f>IF(W65=1,'Copie fichier cim'!U64,"")</f>
        <v/>
      </c>
      <c r="Z65" s="100"/>
    </row>
    <row r="66" spans="1:26" x14ac:dyDescent="0.3">
      <c r="A66" s="10" t="str">
        <f>IF(LEFT('Copie fichier cim'!B66,3)="Bac",'Copie fichier cim'!B66,"")</f>
        <v/>
      </c>
      <c r="B66" s="6" t="str">
        <f>IF(A66&lt;&gt;"",MATCH('Copie fichier cim'!B66,'Copie fichier cim'!$B$1:'Copie fichier cim'!$B$200,0),"")</f>
        <v/>
      </c>
      <c r="C66" s="16" t="str">
        <f>IF('Copie fichier cim'!N66&lt;&gt;"",'Copie fichier cim'!N66,"")</f>
        <v/>
      </c>
      <c r="D66" s="16" t="str">
        <f>IF('Copie fichier cim'!O66&lt;&gt;"",'Copie fichier cim'!O66,"")</f>
        <v/>
      </c>
      <c r="E66" s="21" t="str">
        <f>IF(C66&lt;&gt;"",'Copie fichier cim'!K66,"")</f>
        <v/>
      </c>
      <c r="F66" s="21" t="str">
        <f t="shared" si="1"/>
        <v/>
      </c>
      <c r="G66" s="7">
        <f>couleur('Copie fichier cim'!Q66)</f>
        <v>48</v>
      </c>
      <c r="H66" s="13" t="str">
        <f>IF(OR(G66=3,G66=14),'Copie fichier cim'!Q66,"")</f>
        <v/>
      </c>
      <c r="I66" s="4" t="s">
        <v>11</v>
      </c>
      <c r="J66" s="3">
        <f t="shared" si="12"/>
        <v>57</v>
      </c>
      <c r="K66" s="3" t="str">
        <f t="shared" si="9"/>
        <v>B57</v>
      </c>
      <c r="L66" s="12" t="str">
        <f t="shared" si="3"/>
        <v/>
      </c>
      <c r="M66" s="25" t="str">
        <f t="shared" si="13"/>
        <v/>
      </c>
      <c r="N66" s="25" t="str">
        <f t="shared" si="14"/>
        <v/>
      </c>
      <c r="O66" s="12" t="str" cm="1">
        <f t="array" aca="1" ref="O66" ca="1">IF(G66=3,CONCATENATE("R0",RIGHT(INDEX('Copie fichier cim'!$A$1:$V$200,INDIRECT(K66),2),2),""),IF(G66=14,"CIM",""))</f>
        <v/>
      </c>
      <c r="P66" s="12" t="str">
        <f t="shared" si="10"/>
        <v/>
      </c>
      <c r="Q66" s="12" t="str" cm="1">
        <f t="array" aca="1" ref="Q66" ca="1">IF(G66=14,CONCATENATE("R0",RIGHT(INDEX('Copie fichier cim'!$A$1:$V$200,INDIRECT(K66),2),2),""),"")</f>
        <v/>
      </c>
      <c r="R66" s="12" t="str">
        <f t="shared" si="7"/>
        <v/>
      </c>
      <c r="S66" s="12"/>
      <c r="T66" s="12"/>
      <c r="U66" s="12"/>
      <c r="V66" s="18" t="str">
        <f t="shared" si="15"/>
        <v/>
      </c>
      <c r="W66" s="17" cm="1">
        <f t="array" ref="W66">couleur('Copie fichier cim'!B66:U66)</f>
        <v>0</v>
      </c>
      <c r="X66" s="17" t="str">
        <f t="shared" si="11"/>
        <v/>
      </c>
      <c r="Y66" s="17" t="str">
        <f>IF(W66=1,'Copie fichier cim'!U65,"")</f>
        <v/>
      </c>
      <c r="Z66" s="100"/>
    </row>
    <row r="67" spans="1:26" x14ac:dyDescent="0.3">
      <c r="A67" s="10" t="str">
        <f>IF(LEFT('Copie fichier cim'!B67,3)="Bac",'Copie fichier cim'!B67,"")</f>
        <v/>
      </c>
      <c r="B67" s="6" t="str">
        <f>IF(A67&lt;&gt;"",MATCH('Copie fichier cim'!B67,'Copie fichier cim'!$B$1:'Copie fichier cim'!$B$200,0),"")</f>
        <v/>
      </c>
      <c r="C67" s="16" t="str">
        <f>IF('Copie fichier cim'!N67&lt;&gt;"",'Copie fichier cim'!N67,"")</f>
        <v/>
      </c>
      <c r="D67" s="16" t="str">
        <f>IF('Copie fichier cim'!O67&lt;&gt;"",'Copie fichier cim'!O67,"")</f>
        <v/>
      </c>
      <c r="E67" s="21" t="str">
        <f>IF(C67&lt;&gt;"",'Copie fichier cim'!K67,"")</f>
        <v/>
      </c>
      <c r="F67" s="21" t="str">
        <f t="shared" si="1"/>
        <v/>
      </c>
      <c r="G67" s="7">
        <f>couleur('Copie fichier cim'!Q67)</f>
        <v>1</v>
      </c>
      <c r="H67" s="13" t="str">
        <f>IF(OR(G67=3,G67=14),'Copie fichier cim'!Q67,"")</f>
        <v/>
      </c>
      <c r="I67" s="4" t="s">
        <v>11</v>
      </c>
      <c r="J67" s="3">
        <f t="shared" si="12"/>
        <v>57</v>
      </c>
      <c r="K67" s="3" t="str">
        <f t="shared" si="9"/>
        <v>B57</v>
      </c>
      <c r="L67" s="12" t="str">
        <f t="shared" si="3"/>
        <v/>
      </c>
      <c r="M67" s="25" t="str">
        <f t="shared" si="13"/>
        <v/>
      </c>
      <c r="N67" s="25" t="str">
        <f t="shared" si="14"/>
        <v/>
      </c>
      <c r="O67" s="12" t="str" cm="1">
        <f t="array" aca="1" ref="O67" ca="1">IF(G67=3,CONCATENATE("R0",RIGHT(INDEX('Copie fichier cim'!$A$1:$V$200,INDIRECT(K67),2),2),""),IF(G67=14,"CIM",""))</f>
        <v/>
      </c>
      <c r="P67" s="12" t="str">
        <f t="shared" si="10"/>
        <v/>
      </c>
      <c r="Q67" s="12" t="str" cm="1">
        <f t="array" aca="1" ref="Q67" ca="1">IF(G67=14,CONCATENATE("R0",RIGHT(INDEX('Copie fichier cim'!$A$1:$V$200,INDIRECT(K67),2),2),""),"")</f>
        <v/>
      </c>
      <c r="R67" s="12" t="str">
        <f t="shared" si="7"/>
        <v/>
      </c>
      <c r="S67" s="12"/>
      <c r="T67" s="12"/>
      <c r="U67" s="12"/>
      <c r="V67" s="18" t="str">
        <f t="shared" si="15"/>
        <v/>
      </c>
      <c r="W67" s="17" cm="1">
        <f t="array" ref="W67">couleur('Copie fichier cim'!B67:U67)</f>
        <v>1</v>
      </c>
      <c r="X67" s="17" t="str">
        <f t="shared" si="11"/>
        <v/>
      </c>
      <c r="Y67" s="17">
        <f>IF(W67=1,'Copie fichier cim'!U66,"")</f>
        <v>81646</v>
      </c>
      <c r="Z67" s="100"/>
    </row>
    <row r="68" spans="1:26" x14ac:dyDescent="0.3">
      <c r="A68" s="10" t="str">
        <f>IF(LEFT('Copie fichier cim'!B68,3)="Bac",'Copie fichier cim'!B68,"")</f>
        <v>Bac 83</v>
      </c>
      <c r="B68" s="6">
        <f>IF(A68&lt;&gt;"",MATCH('Copie fichier cim'!B68,'Copie fichier cim'!$B$1:'Copie fichier cim'!$B$200,0),"")</f>
        <v>68</v>
      </c>
      <c r="C68" s="16" t="str">
        <f>IF('Copie fichier cim'!N68&lt;&gt;"",'Copie fichier cim'!N68,"")</f>
        <v>Heure
de
début</v>
      </c>
      <c r="D68" s="16" t="str">
        <f>IF('Copie fichier cim'!O68&lt;&gt;"",'Copie fichier cim'!O68,"")</f>
        <v>Heure
de
fin</v>
      </c>
      <c r="E68" s="21" t="str">
        <f>IF(C68&lt;&gt;"",'Copie fichier cim'!K68,"")</f>
        <v>Intitulé de
l'opération</v>
      </c>
      <c r="F68" s="21" t="str">
        <f t="shared" ref="F68:F131" si="16">IF(AND(E68=0,E68&lt;&gt;""),F67,E68)</f>
        <v>Intitulé de
l'opération</v>
      </c>
      <c r="G68" s="7">
        <f>couleur('Copie fichier cim'!Q68)</f>
        <v>24</v>
      </c>
      <c r="H68" s="13" t="str">
        <f>IF(OR(G68=3,G68=14),'Copie fichier cim'!Q68,"")</f>
        <v/>
      </c>
      <c r="I68" s="4" t="s">
        <v>11</v>
      </c>
      <c r="J68" s="3">
        <f t="shared" ref="J68:J99" si="17">IF(B68&lt;&gt;"",B68,J67)</f>
        <v>68</v>
      </c>
      <c r="K68" s="3" t="str">
        <f t="shared" si="9"/>
        <v>B68</v>
      </c>
      <c r="L68" s="12" t="str">
        <f t="shared" ref="L68:L131" si="18">IF(G68=3,"TR",IF(G68=14,"RE",""))</f>
        <v/>
      </c>
      <c r="M68" s="25" t="str">
        <f t="shared" ref="M68:M99" si="19">IF(OR(G68=3,G68=14),C67,"")</f>
        <v/>
      </c>
      <c r="N68" s="25" t="str">
        <f t="shared" ref="N68:N99" si="20">IF(OR(G68=3,G68=14),D67,"")</f>
        <v/>
      </c>
      <c r="O68" s="12" t="str" cm="1">
        <f t="array" aca="1" ref="O68" ca="1">IF(G68=3,CONCATENATE("R0",RIGHT(INDEX('Copie fichier cim'!$A$1:$V$200,INDIRECT(K68),2),2),""),IF(G68=14,"CIM",""))</f>
        <v/>
      </c>
      <c r="P68" s="12" t="str">
        <f t="shared" si="10"/>
        <v/>
      </c>
      <c r="Q68" s="12" t="str" cm="1">
        <f t="array" aca="1" ref="Q68" ca="1">IF(G68=14,CONCATENATE("R0",RIGHT(INDEX('Copie fichier cim'!$A$1:$V$200,INDIRECT(K68),2),2),""),"")</f>
        <v/>
      </c>
      <c r="R68" s="12" t="str">
        <f t="shared" ref="R68:R131" si="21">IF(OR(G68=3,G68=14),H68,"")</f>
        <v/>
      </c>
      <c r="S68" s="12"/>
      <c r="T68" s="12"/>
      <c r="U68" s="12"/>
      <c r="V68" s="18" t="str">
        <f t="shared" ref="V68:V99" si="22">IF(F67&lt;&gt;"Intitulé de
l'opération",F67,"")</f>
        <v/>
      </c>
      <c r="W68" s="17" cm="1">
        <f t="array" ref="W68">couleur('Copie fichier cim'!B68:U68)</f>
        <v>0</v>
      </c>
      <c r="X68" s="17" t="str">
        <f t="shared" si="11"/>
        <v>R083</v>
      </c>
      <c r="Y68" s="17" t="str">
        <f>IF(W68=1,'Copie fichier cim'!U67,"")</f>
        <v/>
      </c>
      <c r="Z68" s="100"/>
    </row>
    <row r="69" spans="1:26" x14ac:dyDescent="0.3">
      <c r="A69" s="10" t="str">
        <f>IF(LEFT('Copie fichier cim'!B69,3)="Bac",'Copie fichier cim'!B69,"")</f>
        <v/>
      </c>
      <c r="B69" s="6" t="str">
        <f>IF(A69&lt;&gt;"",MATCH('Copie fichier cim'!B69,'Copie fichier cim'!$B$1:'Copie fichier cim'!$B$200,0),"")</f>
        <v/>
      </c>
      <c r="C69" s="16" t="str">
        <f>IF('Copie fichier cim'!N69&lt;&gt;"",'Copie fichier cim'!N69,"")</f>
        <v/>
      </c>
      <c r="D69" s="16" t="str">
        <f>IF('Copie fichier cim'!O69&lt;&gt;"",'Copie fichier cim'!O69,"")</f>
        <v/>
      </c>
      <c r="E69" s="21" t="str">
        <f>IF(C69&lt;&gt;"",'Copie fichier cim'!K69,"")</f>
        <v/>
      </c>
      <c r="F69" s="21" t="str">
        <f t="shared" si="16"/>
        <v/>
      </c>
      <c r="G69" s="7">
        <f>couleur('Copie fichier cim'!Q69)</f>
        <v>48</v>
      </c>
      <c r="H69" s="13" t="str">
        <f>IF(OR(G69=3,G69=14),'Copie fichier cim'!Q69,"")</f>
        <v/>
      </c>
      <c r="I69" s="4" t="s">
        <v>11</v>
      </c>
      <c r="J69" s="3">
        <f t="shared" si="17"/>
        <v>68</v>
      </c>
      <c r="K69" s="3" t="str">
        <f t="shared" ref="K69:K132" si="23">CONCATENATE(I69,J69)</f>
        <v>B68</v>
      </c>
      <c r="L69" s="12" t="str">
        <f t="shared" si="18"/>
        <v/>
      </c>
      <c r="M69" s="25" t="str">
        <f t="shared" si="19"/>
        <v/>
      </c>
      <c r="N69" s="25" t="str">
        <f t="shared" si="20"/>
        <v/>
      </c>
      <c r="O69" s="12" t="str" cm="1">
        <f t="array" aca="1" ref="O69" ca="1">IF(G69=3,CONCATENATE("R0",RIGHT(INDEX('Copie fichier cim'!$A$1:$V$200,INDIRECT(K69),2),2),""),IF(G69=14,"CIM",""))</f>
        <v/>
      </c>
      <c r="P69" s="12" t="str">
        <f t="shared" ref="P69:P132" si="24">IF(G69=3,"F345","")</f>
        <v/>
      </c>
      <c r="Q69" s="12" t="str" cm="1">
        <f t="array" aca="1" ref="Q69" ca="1">IF(G69=14,CONCATENATE("R0",RIGHT(INDEX('Copie fichier cim'!$A$1:$V$200,INDIRECT(K69),2),2),""),"")</f>
        <v/>
      </c>
      <c r="R69" s="12" t="str">
        <f t="shared" si="21"/>
        <v/>
      </c>
      <c r="S69" s="12"/>
      <c r="T69" s="12"/>
      <c r="U69" s="12"/>
      <c r="V69" s="18" t="str">
        <f t="shared" si="22"/>
        <v/>
      </c>
      <c r="W69" s="17" cm="1">
        <f t="array" ref="W69">couleur('Copie fichier cim'!B69:U69)</f>
        <v>0</v>
      </c>
      <c r="X69" s="17" t="str">
        <f t="shared" ref="X69:X132" si="25">IF(A69&lt;&gt;"",CONCATENATE("R0",RIGHT(A69,2)),"")</f>
        <v/>
      </c>
      <c r="Y69" s="17" t="str">
        <f>IF(W69=1,'Copie fichier cim'!U68,"")</f>
        <v/>
      </c>
      <c r="Z69" s="100"/>
    </row>
    <row r="70" spans="1:26" x14ac:dyDescent="0.3">
      <c r="A70" s="10" t="str">
        <f>IF(LEFT('Copie fichier cim'!B70,3)="Bac",'Copie fichier cim'!B70,"")</f>
        <v/>
      </c>
      <c r="B70" s="6" t="str">
        <f>IF(A70&lt;&gt;"",MATCH('Copie fichier cim'!B70,'Copie fichier cim'!$B$1:'Copie fichier cim'!$B$200,0),"")</f>
        <v/>
      </c>
      <c r="C70" s="16" t="str">
        <f>IF('Copie fichier cim'!N70&lt;&gt;"",'Copie fichier cim'!N70,"")</f>
        <v/>
      </c>
      <c r="D70" s="16" t="str">
        <f>IF('Copie fichier cim'!O70&lt;&gt;"",'Copie fichier cim'!O70,"")</f>
        <v/>
      </c>
      <c r="E70" s="21" t="str">
        <f>IF(C70&lt;&gt;"",'Copie fichier cim'!K70,"")</f>
        <v/>
      </c>
      <c r="F70" s="21" t="str">
        <f t="shared" si="16"/>
        <v/>
      </c>
      <c r="G70" s="7">
        <f>couleur('Copie fichier cim'!Q70)</f>
        <v>-4142</v>
      </c>
      <c r="H70" s="13" t="str">
        <f>IF(OR(G70=3,G70=14),'Copie fichier cim'!Q70,"")</f>
        <v/>
      </c>
      <c r="I70" s="4" t="s">
        <v>11</v>
      </c>
      <c r="J70" s="3">
        <f t="shared" si="17"/>
        <v>68</v>
      </c>
      <c r="K70" s="3" t="str">
        <f t="shared" si="23"/>
        <v>B68</v>
      </c>
      <c r="L70" s="12" t="str">
        <f t="shared" si="18"/>
        <v/>
      </c>
      <c r="M70" s="25" t="str">
        <f t="shared" si="19"/>
        <v/>
      </c>
      <c r="N70" s="25" t="str">
        <f t="shared" si="20"/>
        <v/>
      </c>
      <c r="O70" s="12" t="str" cm="1">
        <f t="array" aca="1" ref="O70" ca="1">IF(G70=3,CONCATENATE("R0",RIGHT(INDEX('Copie fichier cim'!$A$1:$V$200,INDIRECT(K70),2),2),""),IF(G70=14,"CIM",""))</f>
        <v/>
      </c>
      <c r="P70" s="12" t="str">
        <f t="shared" si="24"/>
        <v/>
      </c>
      <c r="Q70" s="12" t="str" cm="1">
        <f t="array" aca="1" ref="Q70" ca="1">IF(G70=14,CONCATENATE("R0",RIGHT(INDEX('Copie fichier cim'!$A$1:$V$200,INDIRECT(K70),2),2),""),"")</f>
        <v/>
      </c>
      <c r="R70" s="12" t="str">
        <f t="shared" si="21"/>
        <v/>
      </c>
      <c r="S70" s="12"/>
      <c r="T70" s="12"/>
      <c r="U70" s="12"/>
      <c r="V70" s="18" t="str">
        <f t="shared" si="22"/>
        <v/>
      </c>
      <c r="W70" s="17" cm="1">
        <f t="array" ref="W70">couleur('Copie fichier cim'!B70:U70)</f>
        <v>0</v>
      </c>
      <c r="X70" s="17" t="str">
        <f t="shared" si="25"/>
        <v/>
      </c>
      <c r="Y70" s="17" t="str">
        <f>IF(W70=1,'Copie fichier cim'!U69,"")</f>
        <v/>
      </c>
      <c r="Z70" s="100"/>
    </row>
    <row r="71" spans="1:26" x14ac:dyDescent="0.3">
      <c r="A71" s="10" t="str">
        <f>IF(LEFT('Copie fichier cim'!B71,3)="Bac",'Copie fichier cim'!B71,"")</f>
        <v/>
      </c>
      <c r="B71" s="6" t="str">
        <f>IF(A71&lt;&gt;"",MATCH('Copie fichier cim'!B71,'Copie fichier cim'!$B$1:'Copie fichier cim'!$B$200,0),"")</f>
        <v/>
      </c>
      <c r="C71" s="16">
        <f>IF('Copie fichier cim'!N71&lt;&gt;"",'Copie fichier cim'!N71,"")</f>
        <v>44581.163194444445</v>
      </c>
      <c r="D71" s="16">
        <f>IF('Copie fichier cim'!O71&lt;&gt;"",'Copie fichier cim'!O71,"")</f>
        <v>44581.8125</v>
      </c>
      <c r="E71" s="21" t="str">
        <f>IF(C71&lt;&gt;"",'Copie fichier cim'!K71,"")</f>
        <v>DN ALASKA EN COURS</v>
      </c>
      <c r="F71" s="21" t="str">
        <f t="shared" si="16"/>
        <v>DN ALASKA EN COURS</v>
      </c>
      <c r="G71" s="7">
        <f>couleur('Copie fichier cim'!Q71)</f>
        <v>-4142</v>
      </c>
      <c r="H71" s="13" t="str">
        <f>IF(OR(G71=3,G71=14),'Copie fichier cim'!Q71,"")</f>
        <v/>
      </c>
      <c r="I71" s="4" t="s">
        <v>11</v>
      </c>
      <c r="J71" s="3">
        <f t="shared" si="17"/>
        <v>68</v>
      </c>
      <c r="K71" s="3" t="str">
        <f t="shared" si="23"/>
        <v>B68</v>
      </c>
      <c r="L71" s="12" t="str">
        <f t="shared" si="18"/>
        <v/>
      </c>
      <c r="M71" s="25" t="str">
        <f t="shared" si="19"/>
        <v/>
      </c>
      <c r="N71" s="25" t="str">
        <f t="shared" si="20"/>
        <v/>
      </c>
      <c r="O71" s="12" t="str" cm="1">
        <f t="array" aca="1" ref="O71" ca="1">IF(G71=3,CONCATENATE("R0",RIGHT(INDEX('Copie fichier cim'!$A$1:$V$200,INDIRECT(K71),2),2),""),IF(G71=14,"CIM",""))</f>
        <v/>
      </c>
      <c r="P71" s="12" t="str">
        <f t="shared" si="24"/>
        <v/>
      </c>
      <c r="Q71" s="12" t="str" cm="1">
        <f t="array" aca="1" ref="Q71" ca="1">IF(G71=14,CONCATENATE("R0",RIGHT(INDEX('Copie fichier cim'!$A$1:$V$200,INDIRECT(K71),2),2),""),"")</f>
        <v/>
      </c>
      <c r="R71" s="12" t="str">
        <f t="shared" si="21"/>
        <v/>
      </c>
      <c r="S71" s="12"/>
      <c r="T71" s="12"/>
      <c r="U71" s="12"/>
      <c r="V71" s="18" t="str">
        <f t="shared" si="22"/>
        <v/>
      </c>
      <c r="W71" s="17" cm="1">
        <f t="array" ref="W71">couleur('Copie fichier cim'!B71:U71)</f>
        <v>0</v>
      </c>
      <c r="X71" s="17" t="str">
        <f t="shared" si="25"/>
        <v/>
      </c>
      <c r="Y71" s="17" t="str">
        <f>IF(W71=1,'Copie fichier cim'!U70,"")</f>
        <v/>
      </c>
      <c r="Z71" s="100"/>
    </row>
    <row r="72" spans="1:26" x14ac:dyDescent="0.3">
      <c r="A72" s="10" t="str">
        <f>IF(LEFT('Copie fichier cim'!B72,3)="Bac",'Copie fichier cim'!B72,"")</f>
        <v/>
      </c>
      <c r="B72" s="6" t="str">
        <f>IF(A72&lt;&gt;"",MATCH('Copie fichier cim'!B72,'Copie fichier cim'!$B$1:'Copie fichier cim'!$B$200,0),"")</f>
        <v/>
      </c>
      <c r="C72" s="16" t="str">
        <f>IF('Copie fichier cim'!N72&lt;&gt;"",'Copie fichier cim'!N72,"")</f>
        <v/>
      </c>
      <c r="D72" s="16" t="str">
        <f>IF('Copie fichier cim'!O72&lt;&gt;"",'Copie fichier cim'!O72,"")</f>
        <v/>
      </c>
      <c r="E72" s="21" t="str">
        <f>IF(C72&lt;&gt;"",'Copie fichier cim'!K72,"")</f>
        <v/>
      </c>
      <c r="F72" s="21" t="str">
        <f t="shared" si="16"/>
        <v/>
      </c>
      <c r="G72" s="7">
        <f>couleur('Copie fichier cim'!Q72)</f>
        <v>14</v>
      </c>
      <c r="H72" s="13">
        <f>IF(OR(G72=3,G72=14),'Copie fichier cim'!Q72,"")</f>
        <v>68915</v>
      </c>
      <c r="I72" s="4" t="s">
        <v>11</v>
      </c>
      <c r="J72" s="3">
        <f t="shared" si="17"/>
        <v>68</v>
      </c>
      <c r="K72" s="3" t="str">
        <f t="shared" si="23"/>
        <v>B68</v>
      </c>
      <c r="L72" s="12" t="str">
        <f t="shared" si="18"/>
        <v>RE</v>
      </c>
      <c r="M72" s="25">
        <f t="shared" si="19"/>
        <v>44581.163194444445</v>
      </c>
      <c r="N72" s="25">
        <f t="shared" si="20"/>
        <v>44581.8125</v>
      </c>
      <c r="O72" s="12" t="str" cm="1">
        <f t="array" aca="1" ref="O72" ca="1">IF(G72=3,CONCATENATE("R0",RIGHT(INDEX('Copie fichier cim'!$A$1:$V$200,INDIRECT(K72),2),2),""),IF(G72=14,"CIM",""))</f>
        <v>CIM</v>
      </c>
      <c r="P72" s="12" t="str">
        <f t="shared" si="24"/>
        <v/>
      </c>
      <c r="Q72" s="12" t="str" cm="1">
        <f t="array" aca="1" ref="Q72" ca="1">IF(G72=14,CONCATENATE("R0",RIGHT(INDEX('Copie fichier cim'!$A$1:$V$200,INDIRECT(K72),2),2),""),"")</f>
        <v>R083</v>
      </c>
      <c r="R72" s="12">
        <f t="shared" si="21"/>
        <v>68915</v>
      </c>
      <c r="S72" s="12"/>
      <c r="T72" s="12"/>
      <c r="U72" s="12"/>
      <c r="V72" s="18" t="str">
        <f t="shared" si="22"/>
        <v>DN ALASKA EN COURS</v>
      </c>
      <c r="W72" s="17" cm="1">
        <f t="array" ref="W72">couleur('Copie fichier cim'!B72:U72)</f>
        <v>0</v>
      </c>
      <c r="X72" s="17" t="str">
        <f t="shared" si="25"/>
        <v/>
      </c>
      <c r="Y72" s="17" t="str">
        <f>IF(W72=1,'Copie fichier cim'!U71,"")</f>
        <v/>
      </c>
      <c r="Z72" s="100"/>
    </row>
    <row r="73" spans="1:26" x14ac:dyDescent="0.3">
      <c r="A73" s="10" t="str">
        <f>IF(LEFT('Copie fichier cim'!B73,3)="Bac",'Copie fichier cim'!B73,"")</f>
        <v/>
      </c>
      <c r="B73" s="6" t="str">
        <f>IF(A73&lt;&gt;"",MATCH('Copie fichier cim'!B73,'Copie fichier cim'!$B$1:'Copie fichier cim'!$B$200,0),"")</f>
        <v/>
      </c>
      <c r="C73" s="16">
        <f>IF('Copie fichier cim'!N73&lt;&gt;"",'Copie fichier cim'!N73,"")</f>
        <v>44581.163194444445</v>
      </c>
      <c r="D73" s="16">
        <f>IF('Copie fichier cim'!O73&lt;&gt;"",'Copie fichier cim'!O73,"")</f>
        <v>44581.8125</v>
      </c>
      <c r="E73" s="21" t="str">
        <f>IF(C73&lt;&gt;"",'Copie fichier cim'!K73,"")</f>
        <v>ENTREE ADDITIF ALASKA</v>
      </c>
      <c r="F73" s="21" t="str">
        <f t="shared" si="16"/>
        <v>ENTREE ADDITIF ALASKA</v>
      </c>
      <c r="G73" s="7">
        <f>couleur('Copie fichier cim'!Q73)</f>
        <v>-4142</v>
      </c>
      <c r="H73" s="13" t="str">
        <f>IF(OR(G73=3,G73=14),'Copie fichier cim'!Q73,"")</f>
        <v/>
      </c>
      <c r="I73" s="4" t="s">
        <v>11</v>
      </c>
      <c r="J73" s="3">
        <f t="shared" si="17"/>
        <v>68</v>
      </c>
      <c r="K73" s="3" t="str">
        <f t="shared" si="23"/>
        <v>B68</v>
      </c>
      <c r="L73" s="12" t="str">
        <f t="shared" si="18"/>
        <v/>
      </c>
      <c r="M73" s="25" t="str">
        <f t="shared" si="19"/>
        <v/>
      </c>
      <c r="N73" s="25" t="str">
        <f t="shared" si="20"/>
        <v/>
      </c>
      <c r="O73" s="12" t="str" cm="1">
        <f t="array" aca="1" ref="O73" ca="1">IF(G73=3,CONCATENATE("R0",RIGHT(INDEX('Copie fichier cim'!$A$1:$V$200,INDIRECT(K73),2),2),""),IF(G73=14,"CIM",""))</f>
        <v/>
      </c>
      <c r="P73" s="12" t="str">
        <f t="shared" si="24"/>
        <v/>
      </c>
      <c r="Q73" s="12" t="str" cm="1">
        <f t="array" aca="1" ref="Q73" ca="1">IF(G73=14,CONCATENATE("R0",RIGHT(INDEX('Copie fichier cim'!$A$1:$V$200,INDIRECT(K73),2),2),""),"")</f>
        <v/>
      </c>
      <c r="R73" s="12" t="str">
        <f t="shared" si="21"/>
        <v/>
      </c>
      <c r="S73" s="12"/>
      <c r="T73" s="12"/>
      <c r="U73" s="12"/>
      <c r="V73" s="18" t="str">
        <f t="shared" si="22"/>
        <v/>
      </c>
      <c r="W73" s="17" cm="1">
        <f t="array" ref="W73">couleur('Copie fichier cim'!B73:U73)</f>
        <v>0</v>
      </c>
      <c r="X73" s="17" t="str">
        <f t="shared" si="25"/>
        <v/>
      </c>
      <c r="Y73" s="17" t="str">
        <f>IF(W73=1,'Copie fichier cim'!U72,"")</f>
        <v/>
      </c>
      <c r="Z73" s="100"/>
    </row>
    <row r="74" spans="1:26" x14ac:dyDescent="0.3">
      <c r="A74" s="10" t="str">
        <f>IF(LEFT('Copie fichier cim'!B74,3)="Bac",'Copie fichier cim'!B74,"")</f>
        <v/>
      </c>
      <c r="B74" s="6" t="str">
        <f>IF(A74&lt;&gt;"",MATCH('Copie fichier cim'!B74,'Copie fichier cim'!$B$1:'Copie fichier cim'!$B$200,0),"")</f>
        <v/>
      </c>
      <c r="C74" s="16" t="str">
        <f>IF('Copie fichier cim'!N74&lt;&gt;"",'Copie fichier cim'!N74,"")</f>
        <v/>
      </c>
      <c r="D74" s="16" t="str">
        <f>IF('Copie fichier cim'!O74&lt;&gt;"",'Copie fichier cim'!O74,"")</f>
        <v/>
      </c>
      <c r="E74" s="21" t="str">
        <f>IF(C74&lt;&gt;"",'Copie fichier cim'!K74,"")</f>
        <v/>
      </c>
      <c r="F74" s="21" t="str">
        <f t="shared" si="16"/>
        <v/>
      </c>
      <c r="G74" s="7">
        <f>couleur('Copie fichier cim'!Q74)</f>
        <v>14</v>
      </c>
      <c r="H74" s="13">
        <f>IF(OR(G74=3,G74=14),'Copie fichier cim'!Q74,"")</f>
        <v>5</v>
      </c>
      <c r="I74" s="4" t="s">
        <v>11</v>
      </c>
      <c r="J74" s="3">
        <f t="shared" si="17"/>
        <v>68</v>
      </c>
      <c r="K74" s="3" t="str">
        <f t="shared" si="23"/>
        <v>B68</v>
      </c>
      <c r="L74" s="12" t="str">
        <f t="shared" si="18"/>
        <v>RE</v>
      </c>
      <c r="M74" s="25">
        <f t="shared" si="19"/>
        <v>44581.163194444445</v>
      </c>
      <c r="N74" s="25">
        <f t="shared" si="20"/>
        <v>44581.8125</v>
      </c>
      <c r="O74" s="12" t="str" cm="1">
        <f t="array" aca="1" ref="O74" ca="1">IF(G74=3,CONCATENATE("R0",RIGHT(INDEX('Copie fichier cim'!$A$1:$V$200,INDIRECT(K74),2),2),""),IF(G74=14,"CIM",""))</f>
        <v>CIM</v>
      </c>
      <c r="P74" s="12" t="str">
        <f t="shared" si="24"/>
        <v/>
      </c>
      <c r="Q74" s="12" t="str" cm="1">
        <f t="array" aca="1" ref="Q74" ca="1">IF(G74=14,CONCATENATE("R0",RIGHT(INDEX('Copie fichier cim'!$A$1:$V$200,INDIRECT(K74),2),2),""),"")</f>
        <v>R083</v>
      </c>
      <c r="R74" s="12">
        <f t="shared" si="21"/>
        <v>5</v>
      </c>
      <c r="S74" s="12"/>
      <c r="T74" s="12"/>
      <c r="U74" s="12"/>
      <c r="V74" s="18" t="str">
        <f t="shared" si="22"/>
        <v>ENTREE ADDITIF ALASKA</v>
      </c>
      <c r="W74" s="17" cm="1">
        <f t="array" ref="W74">couleur('Copie fichier cim'!B74:U74)</f>
        <v>0</v>
      </c>
      <c r="X74" s="17" t="str">
        <f t="shared" si="25"/>
        <v/>
      </c>
      <c r="Y74" s="17" t="str">
        <f>IF(W74=1,'Copie fichier cim'!U73,"")</f>
        <v/>
      </c>
      <c r="Z74" s="100"/>
    </row>
    <row r="75" spans="1:26" x14ac:dyDescent="0.3">
      <c r="A75" s="10" t="str">
        <f>IF(LEFT('Copie fichier cim'!B75,3)="Bac",'Copie fichier cim'!B75,"")</f>
        <v/>
      </c>
      <c r="B75" s="6" t="str">
        <f>IF(A75&lt;&gt;"",MATCH('Copie fichier cim'!B75,'Copie fichier cim'!$B$1:'Copie fichier cim'!$B$200,0),"")</f>
        <v/>
      </c>
      <c r="C75" s="16">
        <f>IF('Copie fichier cim'!N75&lt;&gt;"",'Copie fichier cim'!N75,"")</f>
        <v>44581.854166666664</v>
      </c>
      <c r="D75" s="16">
        <f>IF('Copie fichier cim'!O75&lt;&gt;"",'Copie fichier cim'!O75,"")</f>
        <v>44581.864583333336</v>
      </c>
      <c r="E75" s="21" t="str">
        <f>IF(C75&lt;&gt;"",'Copie fichier cim'!K75,"")</f>
        <v>TRANSFERT 75 VERS 83</v>
      </c>
      <c r="F75" s="21" t="str">
        <f t="shared" si="16"/>
        <v>TRANSFERT 75 VERS 83</v>
      </c>
      <c r="G75" s="7">
        <f>couleur('Copie fichier cim'!Q75)</f>
        <v>-4142</v>
      </c>
      <c r="H75" s="13" t="str">
        <f>IF(OR(G75=3,G75=14),'Copie fichier cim'!Q75,"")</f>
        <v/>
      </c>
      <c r="I75" s="4" t="s">
        <v>11</v>
      </c>
      <c r="J75" s="3">
        <f t="shared" si="17"/>
        <v>68</v>
      </c>
      <c r="K75" s="3" t="str">
        <f t="shared" si="23"/>
        <v>B68</v>
      </c>
      <c r="L75" s="12" t="str">
        <f t="shared" si="18"/>
        <v/>
      </c>
      <c r="M75" s="25" t="str">
        <f t="shared" si="19"/>
        <v/>
      </c>
      <c r="N75" s="25" t="str">
        <f t="shared" si="20"/>
        <v/>
      </c>
      <c r="O75" s="12" t="str" cm="1">
        <f t="array" aca="1" ref="O75" ca="1">IF(G75=3,CONCATENATE("R0",RIGHT(INDEX('Copie fichier cim'!$A$1:$V$200,INDIRECT(K75),2),2),""),IF(G75=14,"CIM",""))</f>
        <v/>
      </c>
      <c r="P75" s="12" t="str">
        <f t="shared" si="24"/>
        <v/>
      </c>
      <c r="Q75" s="12" t="str" cm="1">
        <f t="array" aca="1" ref="Q75" ca="1">IF(G75=14,CONCATENATE("R0",RIGHT(INDEX('Copie fichier cim'!$A$1:$V$200,INDIRECT(K75),2),2),""),"")</f>
        <v/>
      </c>
      <c r="R75" s="12" t="str">
        <f t="shared" si="21"/>
        <v/>
      </c>
      <c r="S75" s="12"/>
      <c r="T75" s="12"/>
      <c r="U75" s="12"/>
      <c r="V75" s="18" t="str">
        <f t="shared" si="22"/>
        <v/>
      </c>
      <c r="W75" s="17" cm="1">
        <f t="array" ref="W75">couleur('Copie fichier cim'!B75:U75)</f>
        <v>0</v>
      </c>
      <c r="X75" s="17" t="str">
        <f t="shared" si="25"/>
        <v/>
      </c>
      <c r="Y75" s="17" t="str">
        <f>IF(W75=1,'Copie fichier cim'!U74,"")</f>
        <v/>
      </c>
      <c r="Z75" s="100"/>
    </row>
    <row r="76" spans="1:26" x14ac:dyDescent="0.3">
      <c r="A76" s="10" t="str">
        <f>IF(LEFT('Copie fichier cim'!B76,3)="Bac",'Copie fichier cim'!B76,"")</f>
        <v/>
      </c>
      <c r="B76" s="6" t="str">
        <f>IF(A76&lt;&gt;"",MATCH('Copie fichier cim'!B76,'Copie fichier cim'!$B$1:'Copie fichier cim'!$B$200,0),"")</f>
        <v/>
      </c>
      <c r="C76" s="16">
        <f>IF('Copie fichier cim'!N76&lt;&gt;"",'Copie fichier cim'!N76,"")</f>
        <v>44581.854166666664</v>
      </c>
      <c r="D76" s="16">
        <f>IF('Copie fichier cim'!O76&lt;&gt;"",'Copie fichier cim'!O76,"")</f>
        <v>44581.864583333336</v>
      </c>
      <c r="E76" s="21">
        <f>IF(C76&lt;&gt;"",'Copie fichier cim'!K76,"")</f>
        <v>0</v>
      </c>
      <c r="F76" s="21" t="str">
        <f t="shared" si="16"/>
        <v>TRANSFERT 75 VERS 83</v>
      </c>
      <c r="G76" s="7">
        <f>couleur('Copie fichier cim'!Q76)</f>
        <v>-4142</v>
      </c>
      <c r="H76" s="13" t="str">
        <f>IF(OR(G76=3,G76=14),'Copie fichier cim'!Q76,"")</f>
        <v/>
      </c>
      <c r="I76" s="4" t="s">
        <v>11</v>
      </c>
      <c r="J76" s="3">
        <f t="shared" si="17"/>
        <v>68</v>
      </c>
      <c r="K76" s="3" t="str">
        <f t="shared" si="23"/>
        <v>B68</v>
      </c>
      <c r="L76" s="12" t="str">
        <f t="shared" si="18"/>
        <v/>
      </c>
      <c r="M76" s="25" t="str">
        <f t="shared" si="19"/>
        <v/>
      </c>
      <c r="N76" s="25" t="str">
        <f t="shared" si="20"/>
        <v/>
      </c>
      <c r="O76" s="12" t="str" cm="1">
        <f t="array" aca="1" ref="O76" ca="1">IF(G76=3,CONCATENATE("R0",RIGHT(INDEX('Copie fichier cim'!$A$1:$V$200,INDIRECT(K76),2),2),""),IF(G76=14,"CIM",""))</f>
        <v/>
      </c>
      <c r="P76" s="12" t="str">
        <f t="shared" si="24"/>
        <v/>
      </c>
      <c r="Q76" s="12" t="str" cm="1">
        <f t="array" aca="1" ref="Q76" ca="1">IF(G76=14,CONCATENATE("R0",RIGHT(INDEX('Copie fichier cim'!$A$1:$V$200,INDIRECT(K76),2),2),""),"")</f>
        <v/>
      </c>
      <c r="R76" s="12" t="str">
        <f t="shared" si="21"/>
        <v/>
      </c>
      <c r="S76" s="12"/>
      <c r="T76" s="12"/>
      <c r="U76" s="12"/>
      <c r="V76" s="18" t="str">
        <f t="shared" si="22"/>
        <v>TRANSFERT 75 VERS 83</v>
      </c>
      <c r="W76" s="17" cm="1">
        <f t="array" ref="W76">couleur('Copie fichier cim'!B76:U76)</f>
        <v>0</v>
      </c>
      <c r="X76" s="17" t="str">
        <f t="shared" si="25"/>
        <v/>
      </c>
      <c r="Y76" s="17" t="str">
        <f>IF(W76=1,'Copie fichier cim'!U75,"")</f>
        <v/>
      </c>
      <c r="Z76" s="100"/>
    </row>
    <row r="77" spans="1:26" x14ac:dyDescent="0.3">
      <c r="A77" s="10" t="str">
        <f>IF(LEFT('Copie fichier cim'!B77,3)="Bac",'Copie fichier cim'!B77,"")</f>
        <v/>
      </c>
      <c r="B77" s="6" t="str">
        <f>IF(A77&lt;&gt;"",MATCH('Copie fichier cim'!B77,'Copie fichier cim'!$B$1:'Copie fichier cim'!$B$200,0),"")</f>
        <v/>
      </c>
      <c r="C77" s="16">
        <f>IF('Copie fichier cim'!N77&lt;&gt;"",'Copie fichier cim'!N77,"")</f>
        <v>44581.854166666664</v>
      </c>
      <c r="D77" s="16">
        <f>IF('Copie fichier cim'!O77&lt;&gt;"",'Copie fichier cim'!O77,"")</f>
        <v>44581.864583333336</v>
      </c>
      <c r="E77" s="21">
        <f>IF(C77&lt;&gt;"",'Copie fichier cim'!K77,"")</f>
        <v>0</v>
      </c>
      <c r="F77" s="21" t="str">
        <f t="shared" si="16"/>
        <v>TRANSFERT 75 VERS 83</v>
      </c>
      <c r="G77" s="7">
        <f>couleur('Copie fichier cim'!Q77)</f>
        <v>-4142</v>
      </c>
      <c r="H77" s="13" t="str">
        <f>IF(OR(G77=3,G77=14),'Copie fichier cim'!Q77,"")</f>
        <v/>
      </c>
      <c r="I77" s="4" t="s">
        <v>11</v>
      </c>
      <c r="J77" s="3">
        <f t="shared" si="17"/>
        <v>68</v>
      </c>
      <c r="K77" s="3" t="str">
        <f t="shared" si="23"/>
        <v>B68</v>
      </c>
      <c r="L77" s="12" t="str">
        <f t="shared" si="18"/>
        <v/>
      </c>
      <c r="M77" s="25" t="str">
        <f t="shared" si="19"/>
        <v/>
      </c>
      <c r="N77" s="25" t="str">
        <f t="shared" si="20"/>
        <v/>
      </c>
      <c r="O77" s="12" t="str" cm="1">
        <f t="array" aca="1" ref="O77" ca="1">IF(G77=3,CONCATENATE("R0",RIGHT(INDEX('Copie fichier cim'!$A$1:$V$200,INDIRECT(K77),2),2),""),IF(G77=14,"CIM",""))</f>
        <v/>
      </c>
      <c r="P77" s="12" t="str">
        <f t="shared" si="24"/>
        <v/>
      </c>
      <c r="Q77" s="12" t="str" cm="1">
        <f t="array" aca="1" ref="Q77" ca="1">IF(G77=14,CONCATENATE("R0",RIGHT(INDEX('Copie fichier cim'!$A$1:$V$200,INDIRECT(K77),2),2),""),"")</f>
        <v/>
      </c>
      <c r="R77" s="12" t="str">
        <f t="shared" si="21"/>
        <v/>
      </c>
      <c r="S77" s="12"/>
      <c r="T77" s="12"/>
      <c r="U77" s="12"/>
      <c r="V77" s="18" t="str">
        <f t="shared" si="22"/>
        <v>TRANSFERT 75 VERS 83</v>
      </c>
      <c r="W77" s="17" cm="1">
        <f t="array" ref="W77">couleur('Copie fichier cim'!B77:U77)</f>
        <v>0</v>
      </c>
      <c r="X77" s="17" t="str">
        <f t="shared" si="25"/>
        <v/>
      </c>
      <c r="Y77" s="17" t="str">
        <f>IF(W77=1,'Copie fichier cim'!U76,"")</f>
        <v/>
      </c>
      <c r="Z77" s="100"/>
    </row>
    <row r="78" spans="1:26" x14ac:dyDescent="0.3">
      <c r="A78" s="10" t="str">
        <f>IF(LEFT('Copie fichier cim'!B78,3)="Bac",'Copie fichier cim'!B78,"")</f>
        <v/>
      </c>
      <c r="B78" s="6" t="str">
        <f>IF(A78&lt;&gt;"",MATCH('Copie fichier cim'!B78,'Copie fichier cim'!$B$1:'Copie fichier cim'!$B$200,0),"")</f>
        <v/>
      </c>
      <c r="C78" s="16" t="str">
        <f>IF('Copie fichier cim'!N78&lt;&gt;"",'Copie fichier cim'!N78,"")</f>
        <v/>
      </c>
      <c r="D78" s="16" t="str">
        <f>IF('Copie fichier cim'!O78&lt;&gt;"",'Copie fichier cim'!O78,"")</f>
        <v/>
      </c>
      <c r="E78" s="21" t="str">
        <f>IF(C78&lt;&gt;"",'Copie fichier cim'!K78,"")</f>
        <v/>
      </c>
      <c r="F78" s="21" t="str">
        <f t="shared" si="16"/>
        <v/>
      </c>
      <c r="G78" s="7">
        <f>couleur('Copie fichier cim'!Q78)</f>
        <v>14</v>
      </c>
      <c r="H78" s="13">
        <f>IF(OR(G78=3,G78=14),'Copie fichier cim'!Q78,"")</f>
        <v>102</v>
      </c>
      <c r="I78" s="4" t="s">
        <v>11</v>
      </c>
      <c r="J78" s="3">
        <f t="shared" si="17"/>
        <v>68</v>
      </c>
      <c r="K78" s="3" t="str">
        <f t="shared" si="23"/>
        <v>B68</v>
      </c>
      <c r="L78" s="12" t="str">
        <f t="shared" si="18"/>
        <v>RE</v>
      </c>
      <c r="M78" s="25">
        <f t="shared" si="19"/>
        <v>44581.854166666664</v>
      </c>
      <c r="N78" s="25">
        <f t="shared" si="20"/>
        <v>44581.864583333336</v>
      </c>
      <c r="O78" s="12" t="str" cm="1">
        <f t="array" aca="1" ref="O78" ca="1">IF(G78=3,CONCATENATE("R0",RIGHT(INDEX('Copie fichier cim'!$A$1:$V$200,INDIRECT(K78),2),2),""),IF(G78=14,"CIM",""))</f>
        <v>CIM</v>
      </c>
      <c r="P78" s="12" t="str">
        <f t="shared" si="24"/>
        <v/>
      </c>
      <c r="Q78" s="12" t="str" cm="1">
        <f t="array" aca="1" ref="Q78" ca="1">IF(G78=14,CONCATENATE("R0",RIGHT(INDEX('Copie fichier cim'!$A$1:$V$200,INDIRECT(K78),2),2),""),"")</f>
        <v>R083</v>
      </c>
      <c r="R78" s="12">
        <f t="shared" si="21"/>
        <v>102</v>
      </c>
      <c r="S78" s="12"/>
      <c r="T78" s="12"/>
      <c r="U78" s="12"/>
      <c r="V78" s="18" t="str">
        <f t="shared" si="22"/>
        <v>TRANSFERT 75 VERS 83</v>
      </c>
      <c r="W78" s="17" cm="1">
        <f t="array" ref="W78">couleur('Copie fichier cim'!B78:U78)</f>
        <v>0</v>
      </c>
      <c r="X78" s="17" t="str">
        <f t="shared" si="25"/>
        <v/>
      </c>
      <c r="Y78" s="17" t="str">
        <f>IF(W78=1,'Copie fichier cim'!U77,"")</f>
        <v/>
      </c>
      <c r="Z78" s="100"/>
    </row>
    <row r="79" spans="1:26" x14ac:dyDescent="0.3">
      <c r="A79" s="10" t="str">
        <f>IF(LEFT('Copie fichier cim'!B79,3)="Bac",'Copie fichier cim'!B79,"")</f>
        <v/>
      </c>
      <c r="B79" s="6" t="str">
        <f>IF(A79&lt;&gt;"",MATCH('Copie fichier cim'!B79,'Copie fichier cim'!$B$1:'Copie fichier cim'!$B$200,0),"")</f>
        <v/>
      </c>
      <c r="C79" s="16" t="str">
        <f>IF('Copie fichier cim'!N79&lt;&gt;"",'Copie fichier cim'!N79,"")</f>
        <v/>
      </c>
      <c r="D79" s="16" t="str">
        <f>IF('Copie fichier cim'!O79&lt;&gt;"",'Copie fichier cim'!O79,"")</f>
        <v/>
      </c>
      <c r="E79" s="21" t="str">
        <f>IF(C79&lt;&gt;"",'Copie fichier cim'!K79,"")</f>
        <v/>
      </c>
      <c r="F79" s="21" t="str">
        <f t="shared" si="16"/>
        <v/>
      </c>
      <c r="G79" s="7">
        <f>couleur('Copie fichier cim'!Q79)</f>
        <v>48</v>
      </c>
      <c r="H79" s="13" t="str">
        <f>IF(OR(G79=3,G79=14),'Copie fichier cim'!Q79,"")</f>
        <v/>
      </c>
      <c r="I79" s="4" t="s">
        <v>11</v>
      </c>
      <c r="J79" s="3">
        <f t="shared" si="17"/>
        <v>68</v>
      </c>
      <c r="K79" s="3" t="str">
        <f t="shared" si="23"/>
        <v>B68</v>
      </c>
      <c r="L79" s="12" t="str">
        <f t="shared" si="18"/>
        <v/>
      </c>
      <c r="M79" s="25" t="str">
        <f t="shared" si="19"/>
        <v/>
      </c>
      <c r="N79" s="25" t="str">
        <f t="shared" si="20"/>
        <v/>
      </c>
      <c r="O79" s="12" t="str" cm="1">
        <f t="array" aca="1" ref="O79" ca="1">IF(G79=3,CONCATENATE("R0",RIGHT(INDEX('Copie fichier cim'!$A$1:$V$200,INDIRECT(K79),2),2),""),IF(G79=14,"CIM",""))</f>
        <v/>
      </c>
      <c r="P79" s="12" t="str">
        <f t="shared" si="24"/>
        <v/>
      </c>
      <c r="Q79" s="12" t="str" cm="1">
        <f t="array" aca="1" ref="Q79" ca="1">IF(G79=14,CONCATENATE("R0",RIGHT(INDEX('Copie fichier cim'!$A$1:$V$200,INDIRECT(K79),2),2),""),"")</f>
        <v/>
      </c>
      <c r="R79" s="12" t="str">
        <f t="shared" si="21"/>
        <v/>
      </c>
      <c r="S79" s="12"/>
      <c r="T79" s="12"/>
      <c r="U79" s="12"/>
      <c r="V79" s="18" t="str">
        <f t="shared" si="22"/>
        <v/>
      </c>
      <c r="W79" s="17" cm="1">
        <f t="array" ref="W79">couleur('Copie fichier cim'!B79:U79)</f>
        <v>0</v>
      </c>
      <c r="X79" s="17" t="str">
        <f t="shared" si="25"/>
        <v/>
      </c>
      <c r="Y79" s="17" t="str">
        <f>IF(W79=1,'Copie fichier cim'!U78,"")</f>
        <v/>
      </c>
      <c r="Z79" s="100"/>
    </row>
    <row r="80" spans="1:26" x14ac:dyDescent="0.3">
      <c r="A80" s="10" t="str">
        <f>IF(LEFT('Copie fichier cim'!B80,3)="Bac",'Copie fichier cim'!B80,"")</f>
        <v/>
      </c>
      <c r="B80" s="6" t="str">
        <f>IF(A80&lt;&gt;"",MATCH('Copie fichier cim'!B80,'Copie fichier cim'!$B$1:'Copie fichier cim'!$B$200,0),"")</f>
        <v/>
      </c>
      <c r="C80" s="16" t="str">
        <f>IF('Copie fichier cim'!N80&lt;&gt;"",'Copie fichier cim'!N80,"")</f>
        <v/>
      </c>
      <c r="D80" s="16" t="str">
        <f>IF('Copie fichier cim'!O80&lt;&gt;"",'Copie fichier cim'!O80,"")</f>
        <v/>
      </c>
      <c r="E80" s="21" t="str">
        <f>IF(C80&lt;&gt;"",'Copie fichier cim'!K80,"")</f>
        <v/>
      </c>
      <c r="F80" s="21" t="str">
        <f t="shared" si="16"/>
        <v/>
      </c>
      <c r="G80" s="7">
        <f>couleur('Copie fichier cim'!Q80)</f>
        <v>1</v>
      </c>
      <c r="H80" s="13" t="str">
        <f>IF(OR(G80=3,G80=14),'Copie fichier cim'!Q80,"")</f>
        <v/>
      </c>
      <c r="I80" s="4" t="s">
        <v>11</v>
      </c>
      <c r="J80" s="3">
        <f t="shared" si="17"/>
        <v>68</v>
      </c>
      <c r="K80" s="3" t="str">
        <f t="shared" si="23"/>
        <v>B68</v>
      </c>
      <c r="L80" s="12" t="str">
        <f t="shared" si="18"/>
        <v/>
      </c>
      <c r="M80" s="25" t="str">
        <f t="shared" si="19"/>
        <v/>
      </c>
      <c r="N80" s="25" t="str">
        <f t="shared" si="20"/>
        <v/>
      </c>
      <c r="O80" s="12" t="str" cm="1">
        <f t="array" aca="1" ref="O80" ca="1">IF(G80=3,CONCATENATE("R0",RIGHT(INDEX('Copie fichier cim'!$A$1:$V$200,INDIRECT(K80),2),2),""),IF(G80=14,"CIM",""))</f>
        <v/>
      </c>
      <c r="P80" s="12" t="str">
        <f t="shared" si="24"/>
        <v/>
      </c>
      <c r="Q80" s="12" t="str" cm="1">
        <f t="array" aca="1" ref="Q80" ca="1">IF(G80=14,CONCATENATE("R0",RIGHT(INDEX('Copie fichier cim'!$A$1:$V$200,INDIRECT(K80),2),2),""),"")</f>
        <v/>
      </c>
      <c r="R80" s="12" t="str">
        <f t="shared" si="21"/>
        <v/>
      </c>
      <c r="S80" s="12"/>
      <c r="T80" s="12"/>
      <c r="U80" s="12"/>
      <c r="V80" s="18" t="str">
        <f t="shared" si="22"/>
        <v/>
      </c>
      <c r="W80" s="17" cm="1">
        <f t="array" ref="W80">couleur('Copie fichier cim'!B80:U80)</f>
        <v>1</v>
      </c>
      <c r="X80" s="17" t="str">
        <f t="shared" si="25"/>
        <v/>
      </c>
      <c r="Y80" s="17">
        <f>IF(W80=1,'Copie fichier cim'!U79,"")</f>
        <v>87710</v>
      </c>
      <c r="Z80" s="100"/>
    </row>
    <row r="81" spans="1:26" x14ac:dyDescent="0.3">
      <c r="A81" s="10" t="str">
        <f>IF(LEFT('Copie fichier cim'!B81,3)="Bac",'Copie fichier cim'!B81,"")</f>
        <v>Bac 87</v>
      </c>
      <c r="B81" s="6">
        <f>IF(A81&lt;&gt;"",MATCH('Copie fichier cim'!B81,'Copie fichier cim'!$B$1:'Copie fichier cim'!$B$200,0),"")</f>
        <v>81</v>
      </c>
      <c r="C81" s="16" t="str">
        <f>IF('Copie fichier cim'!N81&lt;&gt;"",'Copie fichier cim'!N81,"")</f>
        <v>Heure
de
début</v>
      </c>
      <c r="D81" s="16" t="str">
        <f>IF('Copie fichier cim'!O81&lt;&gt;"",'Copie fichier cim'!O81,"")</f>
        <v>Heure
de
fin</v>
      </c>
      <c r="E81" s="21" t="str">
        <f>IF(C81&lt;&gt;"",'Copie fichier cim'!K81,"")</f>
        <v>Intitulé de
l'opération</v>
      </c>
      <c r="F81" s="21" t="str">
        <f t="shared" si="16"/>
        <v>Intitulé de
l'opération</v>
      </c>
      <c r="G81" s="7">
        <f>couleur('Copie fichier cim'!Q81)</f>
        <v>24</v>
      </c>
      <c r="H81" s="13" t="str">
        <f>IF(OR(G81=3,G81=14),'Copie fichier cim'!Q81,"")</f>
        <v/>
      </c>
      <c r="I81" s="4" t="s">
        <v>11</v>
      </c>
      <c r="J81" s="3">
        <f t="shared" si="17"/>
        <v>81</v>
      </c>
      <c r="K81" s="3" t="str">
        <f t="shared" si="23"/>
        <v>B81</v>
      </c>
      <c r="L81" s="12" t="str">
        <f t="shared" si="18"/>
        <v/>
      </c>
      <c r="M81" s="25" t="str">
        <f t="shared" si="19"/>
        <v/>
      </c>
      <c r="N81" s="25" t="str">
        <f t="shared" si="20"/>
        <v/>
      </c>
      <c r="O81" s="12" t="str" cm="1">
        <f t="array" aca="1" ref="O81" ca="1">IF(G81=3,CONCATENATE("R0",RIGHT(INDEX('Copie fichier cim'!$A$1:$V$200,INDIRECT(K81),2),2),""),IF(G81=14,"CIM",""))</f>
        <v/>
      </c>
      <c r="P81" s="12" t="str">
        <f t="shared" si="24"/>
        <v/>
      </c>
      <c r="Q81" s="12" t="str" cm="1">
        <f t="array" aca="1" ref="Q81" ca="1">IF(G81=14,CONCATENATE("R0",RIGHT(INDEX('Copie fichier cim'!$A$1:$V$200,INDIRECT(K81),2),2),""),"")</f>
        <v/>
      </c>
      <c r="R81" s="12" t="str">
        <f t="shared" si="21"/>
        <v/>
      </c>
      <c r="S81" s="12"/>
      <c r="T81" s="12"/>
      <c r="U81" s="12"/>
      <c r="V81" s="18" t="str">
        <f t="shared" si="22"/>
        <v/>
      </c>
      <c r="W81" s="17" cm="1">
        <f t="array" ref="W81">couleur('Copie fichier cim'!B81:U81)</f>
        <v>0</v>
      </c>
      <c r="X81" s="17" t="str">
        <f t="shared" si="25"/>
        <v>R087</v>
      </c>
      <c r="Y81" s="17" t="str">
        <f>IF(W81=1,'Copie fichier cim'!U80,"")</f>
        <v/>
      </c>
      <c r="Z81" s="100"/>
    </row>
    <row r="82" spans="1:26" x14ac:dyDescent="0.3">
      <c r="A82" s="10" t="str">
        <f>IF(LEFT('Copie fichier cim'!B82,3)="Bac",'Copie fichier cim'!B82,"")</f>
        <v/>
      </c>
      <c r="B82" s="6" t="str">
        <f>IF(A82&lt;&gt;"",MATCH('Copie fichier cim'!B82,'Copie fichier cim'!$B$1:'Copie fichier cim'!$B$200,0),"")</f>
        <v/>
      </c>
      <c r="C82" s="16" t="str">
        <f>IF('Copie fichier cim'!N82&lt;&gt;"",'Copie fichier cim'!N82,"")</f>
        <v/>
      </c>
      <c r="D82" s="16" t="str">
        <f>IF('Copie fichier cim'!O82&lt;&gt;"",'Copie fichier cim'!O82,"")</f>
        <v/>
      </c>
      <c r="E82" s="21" t="str">
        <f>IF(C82&lt;&gt;"",'Copie fichier cim'!K82,"")</f>
        <v/>
      </c>
      <c r="F82" s="21" t="str">
        <f t="shared" si="16"/>
        <v/>
      </c>
      <c r="G82" s="7">
        <f>couleur('Copie fichier cim'!Q82)</f>
        <v>48</v>
      </c>
      <c r="H82" s="13" t="str">
        <f>IF(OR(G82=3,G82=14),'Copie fichier cim'!Q82,"")</f>
        <v/>
      </c>
      <c r="I82" s="4" t="s">
        <v>11</v>
      </c>
      <c r="J82" s="3">
        <f t="shared" si="17"/>
        <v>81</v>
      </c>
      <c r="K82" s="3" t="str">
        <f t="shared" si="23"/>
        <v>B81</v>
      </c>
      <c r="L82" s="12" t="str">
        <f t="shared" si="18"/>
        <v/>
      </c>
      <c r="M82" s="25" t="str">
        <f t="shared" si="19"/>
        <v/>
      </c>
      <c r="N82" s="25" t="str">
        <f t="shared" si="20"/>
        <v/>
      </c>
      <c r="O82" s="12" t="str" cm="1">
        <f t="array" aca="1" ref="O82" ca="1">IF(G82=3,CONCATENATE("R0",RIGHT(INDEX('Copie fichier cim'!$A$1:$V$200,INDIRECT(K82),2),2),""),IF(G82=14,"CIM",""))</f>
        <v/>
      </c>
      <c r="P82" s="12" t="str">
        <f t="shared" si="24"/>
        <v/>
      </c>
      <c r="Q82" s="12" t="str" cm="1">
        <f t="array" aca="1" ref="Q82" ca="1">IF(G82=14,CONCATENATE("R0",RIGHT(INDEX('Copie fichier cim'!$A$1:$V$200,INDIRECT(K82),2),2),""),"")</f>
        <v/>
      </c>
      <c r="R82" s="12" t="str">
        <f t="shared" si="21"/>
        <v/>
      </c>
      <c r="S82" s="12"/>
      <c r="T82" s="12"/>
      <c r="U82" s="12"/>
      <c r="V82" s="18" t="str">
        <f t="shared" si="22"/>
        <v/>
      </c>
      <c r="W82" s="17" cm="1">
        <f t="array" ref="W82">couleur('Copie fichier cim'!B82:U82)</f>
        <v>0</v>
      </c>
      <c r="X82" s="17" t="str">
        <f t="shared" si="25"/>
        <v/>
      </c>
      <c r="Y82" s="17" t="str">
        <f>IF(W82=1,'Copie fichier cim'!U81,"")</f>
        <v/>
      </c>
      <c r="Z82" s="100"/>
    </row>
    <row r="83" spans="1:26" x14ac:dyDescent="0.3">
      <c r="A83" s="10" t="str">
        <f>IF(LEFT('Copie fichier cim'!B83,3)="Bac",'Copie fichier cim'!B83,"")</f>
        <v/>
      </c>
      <c r="B83" s="6" t="str">
        <f>IF(A83&lt;&gt;"",MATCH('Copie fichier cim'!B83,'Copie fichier cim'!$B$1:'Copie fichier cim'!$B$200,0),"")</f>
        <v/>
      </c>
      <c r="C83" s="16" t="str">
        <f>IF('Copie fichier cim'!N83&lt;&gt;"",'Copie fichier cim'!N83,"")</f>
        <v/>
      </c>
      <c r="D83" s="16" t="str">
        <f>IF('Copie fichier cim'!O83&lt;&gt;"",'Copie fichier cim'!O83,"")</f>
        <v/>
      </c>
      <c r="E83" s="21" t="str">
        <f>IF(C83&lt;&gt;"",'Copie fichier cim'!K83,"")</f>
        <v/>
      </c>
      <c r="F83" s="21" t="str">
        <f t="shared" si="16"/>
        <v/>
      </c>
      <c r="G83" s="7">
        <f>couleur('Copie fichier cim'!Q83)</f>
        <v>48</v>
      </c>
      <c r="H83" s="13" t="str">
        <f>IF(OR(G83=3,G83=14),'Copie fichier cim'!Q83,"")</f>
        <v/>
      </c>
      <c r="I83" s="4" t="s">
        <v>11</v>
      </c>
      <c r="J83" s="3">
        <f t="shared" si="17"/>
        <v>81</v>
      </c>
      <c r="K83" s="3" t="str">
        <f t="shared" si="23"/>
        <v>B81</v>
      </c>
      <c r="L83" s="12" t="str">
        <f t="shared" si="18"/>
        <v/>
      </c>
      <c r="M83" s="25" t="str">
        <f t="shared" si="19"/>
        <v/>
      </c>
      <c r="N83" s="25" t="str">
        <f t="shared" si="20"/>
        <v/>
      </c>
      <c r="O83" s="12" t="str" cm="1">
        <f t="array" aca="1" ref="O83" ca="1">IF(G83=3,CONCATENATE("R0",RIGHT(INDEX('Copie fichier cim'!$A$1:$V$200,INDIRECT(K83),2),2),""),IF(G83=14,"CIM",""))</f>
        <v/>
      </c>
      <c r="P83" s="12" t="str">
        <f t="shared" si="24"/>
        <v/>
      </c>
      <c r="Q83" s="12" t="str" cm="1">
        <f t="array" aca="1" ref="Q83" ca="1">IF(G83=14,CONCATENATE("R0",RIGHT(INDEX('Copie fichier cim'!$A$1:$V$200,INDIRECT(K83),2),2),""),"")</f>
        <v/>
      </c>
      <c r="R83" s="12" t="str">
        <f t="shared" si="21"/>
        <v/>
      </c>
      <c r="S83" s="12"/>
      <c r="T83" s="12"/>
      <c r="U83" s="12"/>
      <c r="V83" s="18" t="str">
        <f t="shared" si="22"/>
        <v/>
      </c>
      <c r="W83" s="17" cm="1">
        <f t="array" ref="W83">couleur('Copie fichier cim'!B83:U83)</f>
        <v>0</v>
      </c>
      <c r="X83" s="17" t="str">
        <f t="shared" si="25"/>
        <v/>
      </c>
      <c r="Y83" s="17" t="str">
        <f>IF(W83=1,'Copie fichier cim'!U82,"")</f>
        <v/>
      </c>
      <c r="Z83" s="100"/>
    </row>
    <row r="84" spans="1:26" x14ac:dyDescent="0.3">
      <c r="A84" s="10" t="str">
        <f>IF(LEFT('Copie fichier cim'!B84,3)="Bac",'Copie fichier cim'!B84,"")</f>
        <v/>
      </c>
      <c r="B84" s="6" t="str">
        <f>IF(A84&lt;&gt;"",MATCH('Copie fichier cim'!B84,'Copie fichier cim'!$B$1:'Copie fichier cim'!$B$200,0),"")</f>
        <v/>
      </c>
      <c r="C84" s="16" t="str">
        <f>IF('Copie fichier cim'!N84&lt;&gt;"",'Copie fichier cim'!N84,"")</f>
        <v/>
      </c>
      <c r="D84" s="16" t="str">
        <f>IF('Copie fichier cim'!O84&lt;&gt;"",'Copie fichier cim'!O84,"")</f>
        <v/>
      </c>
      <c r="E84" s="21" t="str">
        <f>IF(C84&lt;&gt;"",'Copie fichier cim'!K84,"")</f>
        <v/>
      </c>
      <c r="F84" s="21" t="str">
        <f t="shared" si="16"/>
        <v/>
      </c>
      <c r="G84" s="7">
        <f>couleur('Copie fichier cim'!Q84)</f>
        <v>1</v>
      </c>
      <c r="H84" s="13" t="str">
        <f>IF(OR(G84=3,G84=14),'Copie fichier cim'!Q84,"")</f>
        <v/>
      </c>
      <c r="I84" s="4" t="s">
        <v>11</v>
      </c>
      <c r="J84" s="3">
        <f t="shared" si="17"/>
        <v>81</v>
      </c>
      <c r="K84" s="3" t="str">
        <f t="shared" si="23"/>
        <v>B81</v>
      </c>
      <c r="L84" s="12" t="str">
        <f t="shared" si="18"/>
        <v/>
      </c>
      <c r="M84" s="25" t="str">
        <f t="shared" si="19"/>
        <v/>
      </c>
      <c r="N84" s="25" t="str">
        <f t="shared" si="20"/>
        <v/>
      </c>
      <c r="O84" s="12" t="str" cm="1">
        <f t="array" aca="1" ref="O84" ca="1">IF(G84=3,CONCATENATE("R0",RIGHT(INDEX('Copie fichier cim'!$A$1:$V$200,INDIRECT(K84),2),2),""),IF(G84=14,"CIM",""))</f>
        <v/>
      </c>
      <c r="P84" s="12" t="str">
        <f t="shared" si="24"/>
        <v/>
      </c>
      <c r="Q84" s="12" t="str" cm="1">
        <f t="array" aca="1" ref="Q84" ca="1">IF(G84=14,CONCATENATE("R0",RIGHT(INDEX('Copie fichier cim'!$A$1:$V$200,INDIRECT(K84),2),2),""),"")</f>
        <v/>
      </c>
      <c r="R84" s="12" t="str">
        <f t="shared" si="21"/>
        <v/>
      </c>
      <c r="S84" s="12"/>
      <c r="T84" s="12"/>
      <c r="U84" s="12"/>
      <c r="V84" s="18" t="str">
        <f t="shared" si="22"/>
        <v/>
      </c>
      <c r="W84" s="17" cm="1">
        <f t="array" ref="W84">couleur('Copie fichier cim'!B84:U84)</f>
        <v>1</v>
      </c>
      <c r="X84" s="17" t="str">
        <f t="shared" si="25"/>
        <v/>
      </c>
      <c r="Y84" s="17">
        <f>IF(W84=1,'Copie fichier cim'!U83,"")</f>
        <v>86098</v>
      </c>
      <c r="Z84" s="100"/>
    </row>
    <row r="85" spans="1:26" x14ac:dyDescent="0.3">
      <c r="A85" s="10" t="str">
        <f>IF(LEFT('Copie fichier cim'!B85,3)="Bac",'Copie fichier cim'!B85,"")</f>
        <v/>
      </c>
      <c r="B85" s="6" t="str">
        <f>IF(A85&lt;&gt;"",MATCH('Copie fichier cim'!B85,'Copie fichier cim'!$B$1:'Copie fichier cim'!$B$200,0),"")</f>
        <v/>
      </c>
      <c r="C85" s="16" t="str">
        <f>IF('Copie fichier cim'!N85&lt;&gt;"",'Copie fichier cim'!N85,"")</f>
        <v/>
      </c>
      <c r="D85" s="16" t="str">
        <f>IF('Copie fichier cim'!O85&lt;&gt;"",'Copie fichier cim'!O85,"")</f>
        <v/>
      </c>
      <c r="E85" s="21" t="str">
        <f>IF(C85&lt;&gt;"",'Copie fichier cim'!K85,"")</f>
        <v/>
      </c>
      <c r="F85" s="21" t="str">
        <f t="shared" si="16"/>
        <v/>
      </c>
      <c r="G85" s="7">
        <f>couleur('Copie fichier cim'!Q85)</f>
        <v>-4142</v>
      </c>
      <c r="H85" s="13" t="str">
        <f>IF(OR(G85=3,G85=14),'Copie fichier cim'!Q85,"")</f>
        <v/>
      </c>
      <c r="I85" s="4" t="s">
        <v>11</v>
      </c>
      <c r="J85" s="3">
        <f t="shared" si="17"/>
        <v>81</v>
      </c>
      <c r="K85" s="3" t="str">
        <f t="shared" si="23"/>
        <v>B81</v>
      </c>
      <c r="L85" s="12" t="str">
        <f t="shared" si="18"/>
        <v/>
      </c>
      <c r="M85" s="25" t="str">
        <f t="shared" si="19"/>
        <v/>
      </c>
      <c r="N85" s="25" t="str">
        <f t="shared" si="20"/>
        <v/>
      </c>
      <c r="O85" s="12" t="str" cm="1">
        <f t="array" aca="1" ref="O85" ca="1">IF(G85=3,CONCATENATE("R0",RIGHT(INDEX('Copie fichier cim'!$A$1:$V$200,INDIRECT(K85),2),2),""),IF(G85=14,"CIM",""))</f>
        <v/>
      </c>
      <c r="P85" s="12" t="str">
        <f t="shared" si="24"/>
        <v/>
      </c>
      <c r="Q85" s="12" t="str" cm="1">
        <f t="array" aca="1" ref="Q85" ca="1">IF(G85=14,CONCATENATE("R0",RIGHT(INDEX('Copie fichier cim'!$A$1:$V$200,INDIRECT(K85),2),2),""),"")</f>
        <v/>
      </c>
      <c r="R85" s="12" t="str">
        <f t="shared" si="21"/>
        <v/>
      </c>
      <c r="S85" s="12"/>
      <c r="T85" s="12"/>
      <c r="U85" s="12"/>
      <c r="V85" s="18" t="str">
        <f t="shared" si="22"/>
        <v/>
      </c>
      <c r="W85" s="17" cm="1">
        <f t="array" ref="W85">couleur('Copie fichier cim'!B85:U85)</f>
        <v>-4142</v>
      </c>
      <c r="X85" s="17" t="str">
        <f t="shared" si="25"/>
        <v/>
      </c>
      <c r="Y85" s="17" t="str">
        <f>IF(W85=1,'Copie fichier cim'!U84,"")</f>
        <v/>
      </c>
      <c r="Z85" s="100"/>
    </row>
    <row r="86" spans="1:26" x14ac:dyDescent="0.3">
      <c r="A86" s="10" t="str">
        <f>IF(LEFT('Copie fichier cim'!B86,3)="Bac",'Copie fichier cim'!B86,"")</f>
        <v/>
      </c>
      <c r="B86" s="6" t="str">
        <f>IF(A86&lt;&gt;"",MATCH('Copie fichier cim'!B86,'Copie fichier cim'!$B$1:'Copie fichier cim'!$B$200,0),"")</f>
        <v/>
      </c>
      <c r="C86" s="16" t="str">
        <f>IF('Copie fichier cim'!N86&lt;&gt;"",'Copie fichier cim'!N86,"")</f>
        <v/>
      </c>
      <c r="D86" s="16" t="str">
        <f>IF('Copie fichier cim'!O86&lt;&gt;"",'Copie fichier cim'!O86,"")</f>
        <v/>
      </c>
      <c r="E86" s="21" t="str">
        <f>IF(C86&lt;&gt;"",'Copie fichier cim'!K86,"")</f>
        <v/>
      </c>
      <c r="F86" s="21" t="str">
        <f t="shared" si="16"/>
        <v/>
      </c>
      <c r="G86" s="7">
        <f>couleur('Copie fichier cim'!Q86)</f>
        <v>-4142</v>
      </c>
      <c r="H86" s="13" t="str">
        <f>IF(OR(G86=3,G86=14),'Copie fichier cim'!Q86,"")</f>
        <v/>
      </c>
      <c r="I86" s="4" t="s">
        <v>11</v>
      </c>
      <c r="J86" s="3">
        <f t="shared" si="17"/>
        <v>81</v>
      </c>
      <c r="K86" s="3" t="str">
        <f t="shared" si="23"/>
        <v>B81</v>
      </c>
      <c r="L86" s="12" t="str">
        <f t="shared" si="18"/>
        <v/>
      </c>
      <c r="M86" s="25" t="str">
        <f t="shared" si="19"/>
        <v/>
      </c>
      <c r="N86" s="25" t="str">
        <f t="shared" si="20"/>
        <v/>
      </c>
      <c r="O86" s="12" t="str" cm="1">
        <f t="array" aca="1" ref="O86" ca="1">IF(G86=3,CONCATENATE("R0",RIGHT(INDEX('Copie fichier cim'!$A$1:$V$200,INDIRECT(K86),2),2),""),IF(G86=14,"CIM",""))</f>
        <v/>
      </c>
      <c r="P86" s="12" t="str">
        <f t="shared" si="24"/>
        <v/>
      </c>
      <c r="Q86" s="12" t="str" cm="1">
        <f t="array" aca="1" ref="Q86" ca="1">IF(G86=14,CONCATENATE("R0",RIGHT(INDEX('Copie fichier cim'!$A$1:$V$200,INDIRECT(K86),2),2),""),"")</f>
        <v/>
      </c>
      <c r="R86" s="12" t="str">
        <f t="shared" si="21"/>
        <v/>
      </c>
      <c r="S86" s="12"/>
      <c r="T86" s="12"/>
      <c r="U86" s="12"/>
      <c r="V86" s="18" t="str">
        <f t="shared" si="22"/>
        <v/>
      </c>
      <c r="W86" s="17" cm="1">
        <f t="array" ref="W86">couleur('Copie fichier cim'!B86:U86)</f>
        <v>-4142</v>
      </c>
      <c r="X86" s="17" t="str">
        <f t="shared" si="25"/>
        <v/>
      </c>
      <c r="Y86" s="17" t="str">
        <f>IF(W86=1,'Copie fichier cim'!U85,"")</f>
        <v/>
      </c>
      <c r="Z86" s="100"/>
    </row>
    <row r="87" spans="1:26" x14ac:dyDescent="0.3">
      <c r="A87" s="10" t="str">
        <f>IF(LEFT('Copie fichier cim'!B87,3)="Bac",'Copie fichier cim'!B87,"")</f>
        <v/>
      </c>
      <c r="B87" s="6" t="str">
        <f>IF(A87&lt;&gt;"",MATCH('Copie fichier cim'!B87,'Copie fichier cim'!$B$1:'Copie fichier cim'!$B$200,0),"")</f>
        <v/>
      </c>
      <c r="C87" s="16" t="str">
        <f>IF('Copie fichier cim'!N87&lt;&gt;"",'Copie fichier cim'!N87,"")</f>
        <v/>
      </c>
      <c r="D87" s="16" t="str">
        <f>IF('Copie fichier cim'!O87&lt;&gt;"",'Copie fichier cim'!O87,"")</f>
        <v/>
      </c>
      <c r="E87" s="21" t="str">
        <f>IF(C87&lt;&gt;"",'Copie fichier cim'!K87,"")</f>
        <v/>
      </c>
      <c r="F87" s="21" t="str">
        <f t="shared" si="16"/>
        <v/>
      </c>
      <c r="G87" s="7">
        <f>couleur('Copie fichier cim'!Q87)</f>
        <v>-4142</v>
      </c>
      <c r="H87" s="13" t="str">
        <f>IF(OR(G87=3,G87=14),'Copie fichier cim'!Q87,"")</f>
        <v/>
      </c>
      <c r="I87" s="4" t="s">
        <v>11</v>
      </c>
      <c r="J87" s="3">
        <f t="shared" si="17"/>
        <v>81</v>
      </c>
      <c r="K87" s="3" t="str">
        <f t="shared" si="23"/>
        <v>B81</v>
      </c>
      <c r="L87" s="12" t="str">
        <f t="shared" si="18"/>
        <v/>
      </c>
      <c r="M87" s="25" t="str">
        <f t="shared" si="19"/>
        <v/>
      </c>
      <c r="N87" s="25" t="str">
        <f t="shared" si="20"/>
        <v/>
      </c>
      <c r="O87" s="12" t="str" cm="1">
        <f t="array" aca="1" ref="O87" ca="1">IF(G87=3,CONCATENATE("R0",RIGHT(INDEX('Copie fichier cim'!$A$1:$V$200,INDIRECT(K87),2),2),""),IF(G87=14,"CIM",""))</f>
        <v/>
      </c>
      <c r="P87" s="12" t="str">
        <f t="shared" si="24"/>
        <v/>
      </c>
      <c r="Q87" s="12" t="str" cm="1">
        <f t="array" aca="1" ref="Q87" ca="1">IF(G87=14,CONCATENATE("R0",RIGHT(INDEX('Copie fichier cim'!$A$1:$V$200,INDIRECT(K87),2),2),""),"")</f>
        <v/>
      </c>
      <c r="R87" s="12" t="str">
        <f t="shared" si="21"/>
        <v/>
      </c>
      <c r="S87" s="12"/>
      <c r="T87" s="12"/>
      <c r="U87" s="12"/>
      <c r="V87" s="18" t="str">
        <f t="shared" si="22"/>
        <v/>
      </c>
      <c r="W87" s="17" cm="1">
        <f t="array" ref="W87">couleur('Copie fichier cim'!B87:U87)</f>
        <v>-4142</v>
      </c>
      <c r="X87" s="17" t="str">
        <f t="shared" si="25"/>
        <v/>
      </c>
      <c r="Y87" s="17" t="str">
        <f>IF(W87=1,'Copie fichier cim'!U86,"")</f>
        <v/>
      </c>
      <c r="Z87" s="100"/>
    </row>
    <row r="88" spans="1:26" x14ac:dyDescent="0.3">
      <c r="A88" s="10" t="str">
        <f>IF(LEFT('Copie fichier cim'!B88,3)="Bac",'Copie fichier cim'!B88,"")</f>
        <v/>
      </c>
      <c r="B88" s="6" t="str">
        <f>IF(A88&lt;&gt;"",MATCH('Copie fichier cim'!B88,'Copie fichier cim'!$B$1:'Copie fichier cim'!$B$200,0),"")</f>
        <v/>
      </c>
      <c r="C88" s="16" t="str">
        <f>IF('Copie fichier cim'!N88&lt;&gt;"",'Copie fichier cim'!N88,"")</f>
        <v/>
      </c>
      <c r="D88" s="16" t="str">
        <f>IF('Copie fichier cim'!O88&lt;&gt;"",'Copie fichier cim'!O88,"")</f>
        <v/>
      </c>
      <c r="E88" s="21" t="str">
        <f>IF(C88&lt;&gt;"",'Copie fichier cim'!K88,"")</f>
        <v/>
      </c>
      <c r="F88" s="21" t="str">
        <f t="shared" si="16"/>
        <v/>
      </c>
      <c r="G88" s="7">
        <f>couleur('Copie fichier cim'!Q88)</f>
        <v>-4142</v>
      </c>
      <c r="H88" s="13" t="str">
        <f>IF(OR(G88=3,G88=14),'Copie fichier cim'!Q88,"")</f>
        <v/>
      </c>
      <c r="I88" s="4" t="s">
        <v>11</v>
      </c>
      <c r="J88" s="3">
        <f t="shared" si="17"/>
        <v>81</v>
      </c>
      <c r="K88" s="3" t="str">
        <f t="shared" si="23"/>
        <v>B81</v>
      </c>
      <c r="L88" s="12" t="str">
        <f t="shared" si="18"/>
        <v/>
      </c>
      <c r="M88" s="25" t="str">
        <f t="shared" si="19"/>
        <v/>
      </c>
      <c r="N88" s="25" t="str">
        <f t="shared" si="20"/>
        <v/>
      </c>
      <c r="O88" s="12" t="str" cm="1">
        <f t="array" aca="1" ref="O88" ca="1">IF(G88=3,CONCATENATE("R0",RIGHT(INDEX('Copie fichier cim'!$A$1:$V$200,INDIRECT(K88),2),2),""),IF(G88=14,"CIM",""))</f>
        <v/>
      </c>
      <c r="P88" s="12" t="str">
        <f t="shared" si="24"/>
        <v/>
      </c>
      <c r="Q88" s="12" t="str" cm="1">
        <f t="array" aca="1" ref="Q88" ca="1">IF(G88=14,CONCATENATE("R0",RIGHT(INDEX('Copie fichier cim'!$A$1:$V$200,INDIRECT(K88),2),2),""),"")</f>
        <v/>
      </c>
      <c r="R88" s="12" t="str">
        <f t="shared" si="21"/>
        <v/>
      </c>
      <c r="S88" s="12"/>
      <c r="T88" s="12"/>
      <c r="U88" s="12"/>
      <c r="V88" s="18" t="str">
        <f t="shared" si="22"/>
        <v/>
      </c>
      <c r="W88" s="17" cm="1">
        <f t="array" ref="W88">couleur('Copie fichier cim'!B88:U88)</f>
        <v>-4142</v>
      </c>
      <c r="X88" s="17" t="str">
        <f t="shared" si="25"/>
        <v/>
      </c>
      <c r="Y88" s="17" t="str">
        <f>IF(W88=1,'Copie fichier cim'!U87,"")</f>
        <v/>
      </c>
      <c r="Z88" s="100"/>
    </row>
    <row r="89" spans="1:26" x14ac:dyDescent="0.3">
      <c r="A89" s="10" t="str">
        <f>IF(LEFT('Copie fichier cim'!B89,3)="Bac",'Copie fichier cim'!B89,"")</f>
        <v/>
      </c>
      <c r="B89" s="6" t="str">
        <f>IF(A89&lt;&gt;"",MATCH('Copie fichier cim'!B89,'Copie fichier cim'!$B$1:'Copie fichier cim'!$B$200,0),"")</f>
        <v/>
      </c>
      <c r="C89" s="16" t="str">
        <f>IF('Copie fichier cim'!N89&lt;&gt;"",'Copie fichier cim'!N89,"")</f>
        <v/>
      </c>
      <c r="D89" s="16" t="str">
        <f>IF('Copie fichier cim'!O89&lt;&gt;"",'Copie fichier cim'!O89,"")</f>
        <v/>
      </c>
      <c r="E89" s="21" t="str">
        <f>IF(C89&lt;&gt;"",'Copie fichier cim'!K89,"")</f>
        <v/>
      </c>
      <c r="F89" s="21" t="str">
        <f t="shared" si="16"/>
        <v/>
      </c>
      <c r="G89" s="7">
        <f>couleur('Copie fichier cim'!Q89)</f>
        <v>-4142</v>
      </c>
      <c r="H89" s="13" t="str">
        <f>IF(OR(G89=3,G89=14),'Copie fichier cim'!Q89,"")</f>
        <v/>
      </c>
      <c r="I89" s="4" t="s">
        <v>11</v>
      </c>
      <c r="J89" s="3">
        <f t="shared" si="17"/>
        <v>81</v>
      </c>
      <c r="K89" s="3" t="str">
        <f t="shared" si="23"/>
        <v>B81</v>
      </c>
      <c r="L89" s="12" t="str">
        <f t="shared" si="18"/>
        <v/>
      </c>
      <c r="M89" s="25" t="str">
        <f t="shared" si="19"/>
        <v/>
      </c>
      <c r="N89" s="25" t="str">
        <f t="shared" si="20"/>
        <v/>
      </c>
      <c r="O89" s="12" t="str" cm="1">
        <f t="array" aca="1" ref="O89" ca="1">IF(G89=3,CONCATENATE("R0",RIGHT(INDEX('Copie fichier cim'!$A$1:$V$200,INDIRECT(K89),2),2),""),IF(G89=14,"CIM",""))</f>
        <v/>
      </c>
      <c r="P89" s="12" t="str">
        <f t="shared" si="24"/>
        <v/>
      </c>
      <c r="Q89" s="12" t="str" cm="1">
        <f t="array" aca="1" ref="Q89" ca="1">IF(G89=14,CONCATENATE("R0",RIGHT(INDEX('Copie fichier cim'!$A$1:$V$200,INDIRECT(K89),2),2),""),"")</f>
        <v/>
      </c>
      <c r="R89" s="12" t="str">
        <f t="shared" si="21"/>
        <v/>
      </c>
      <c r="S89" s="12"/>
      <c r="T89" s="12"/>
      <c r="U89" s="12"/>
      <c r="V89" s="18" t="str">
        <f t="shared" si="22"/>
        <v/>
      </c>
      <c r="W89" s="17" cm="1">
        <f t="array" ref="W89">couleur('Copie fichier cim'!B89:U89)</f>
        <v>-4142</v>
      </c>
      <c r="X89" s="17" t="str">
        <f t="shared" si="25"/>
        <v/>
      </c>
      <c r="Y89" s="17" t="str">
        <f>IF(W89=1,'Copie fichier cim'!U88,"")</f>
        <v/>
      </c>
      <c r="Z89" s="100"/>
    </row>
    <row r="90" spans="1:26" x14ac:dyDescent="0.3">
      <c r="A90" s="10" t="str">
        <f>IF(LEFT('Copie fichier cim'!B90,3)="Bac",'Copie fichier cim'!B90,"")</f>
        <v/>
      </c>
      <c r="B90" s="6" t="str">
        <f>IF(A90&lt;&gt;"",MATCH('Copie fichier cim'!B90,'Copie fichier cim'!$B$1:'Copie fichier cim'!$B$200,0),"")</f>
        <v/>
      </c>
      <c r="C90" s="16" t="str">
        <f>IF('Copie fichier cim'!N90&lt;&gt;"",'Copie fichier cim'!N90,"")</f>
        <v/>
      </c>
      <c r="D90" s="16" t="str">
        <f>IF('Copie fichier cim'!O90&lt;&gt;"",'Copie fichier cim'!O90,"")</f>
        <v/>
      </c>
      <c r="E90" s="21" t="str">
        <f>IF(C90&lt;&gt;"",'Copie fichier cim'!K90,"")</f>
        <v/>
      </c>
      <c r="F90" s="21" t="str">
        <f t="shared" si="16"/>
        <v/>
      </c>
      <c r="G90" s="7">
        <f>couleur('Copie fichier cim'!Q90)</f>
        <v>-4142</v>
      </c>
      <c r="H90" s="13" t="str">
        <f>IF(OR(G90=3,G90=14),'Copie fichier cim'!Q90,"")</f>
        <v/>
      </c>
      <c r="I90" s="4" t="s">
        <v>11</v>
      </c>
      <c r="J90" s="3">
        <f t="shared" si="17"/>
        <v>81</v>
      </c>
      <c r="K90" s="3" t="str">
        <f t="shared" si="23"/>
        <v>B81</v>
      </c>
      <c r="L90" s="12" t="str">
        <f t="shared" si="18"/>
        <v/>
      </c>
      <c r="M90" s="25" t="str">
        <f t="shared" si="19"/>
        <v/>
      </c>
      <c r="N90" s="25" t="str">
        <f t="shared" si="20"/>
        <v/>
      </c>
      <c r="O90" s="12" t="str" cm="1">
        <f t="array" aca="1" ref="O90" ca="1">IF(G90=3,CONCATENATE("R0",RIGHT(INDEX('Copie fichier cim'!$A$1:$V$200,INDIRECT(K90),2),2),""),IF(G90=14,"CIM",""))</f>
        <v/>
      </c>
      <c r="P90" s="12" t="str">
        <f t="shared" si="24"/>
        <v/>
      </c>
      <c r="Q90" s="12" t="str" cm="1">
        <f t="array" aca="1" ref="Q90" ca="1">IF(G90=14,CONCATENATE("R0",RIGHT(INDEX('Copie fichier cim'!$A$1:$V$200,INDIRECT(K90),2),2),""),"")</f>
        <v/>
      </c>
      <c r="R90" s="12" t="str">
        <f t="shared" si="21"/>
        <v/>
      </c>
      <c r="S90" s="12"/>
      <c r="T90" s="12"/>
      <c r="U90" s="12"/>
      <c r="V90" s="18" t="str">
        <f t="shared" si="22"/>
        <v/>
      </c>
      <c r="W90" s="17" cm="1">
        <f t="array" ref="W90">couleur('Copie fichier cim'!B90:U90)</f>
        <v>-4142</v>
      </c>
      <c r="X90" s="17" t="str">
        <f t="shared" si="25"/>
        <v/>
      </c>
      <c r="Y90" s="17" t="str">
        <f>IF(W90=1,'Copie fichier cim'!U89,"")</f>
        <v/>
      </c>
      <c r="Z90" s="100"/>
    </row>
    <row r="91" spans="1:26" x14ac:dyDescent="0.3">
      <c r="A91" s="10" t="str">
        <f>IF(LEFT('Copie fichier cim'!B91,3)="Bac",'Copie fichier cim'!B91,"")</f>
        <v/>
      </c>
      <c r="B91" s="6" t="str">
        <f>IF(A91&lt;&gt;"",MATCH('Copie fichier cim'!B91,'Copie fichier cim'!$B$1:'Copie fichier cim'!$B$200,0),"")</f>
        <v/>
      </c>
      <c r="C91" s="16" t="str">
        <f>IF('Copie fichier cim'!N91&lt;&gt;"",'Copie fichier cim'!N91,"")</f>
        <v/>
      </c>
      <c r="D91" s="16" t="str">
        <f>IF('Copie fichier cim'!O91&lt;&gt;"",'Copie fichier cim'!O91,"")</f>
        <v/>
      </c>
      <c r="E91" s="21" t="str">
        <f>IF(C91&lt;&gt;"",'Copie fichier cim'!K91,"")</f>
        <v/>
      </c>
      <c r="F91" s="21" t="str">
        <f t="shared" si="16"/>
        <v/>
      </c>
      <c r="G91" s="7">
        <f>couleur('Copie fichier cim'!Q91)</f>
        <v>-4142</v>
      </c>
      <c r="H91" s="13" t="str">
        <f>IF(OR(G91=3,G91=14),'Copie fichier cim'!Q91,"")</f>
        <v/>
      </c>
      <c r="I91" s="4" t="s">
        <v>11</v>
      </c>
      <c r="J91" s="3">
        <f t="shared" si="17"/>
        <v>81</v>
      </c>
      <c r="K91" s="3" t="str">
        <f t="shared" si="23"/>
        <v>B81</v>
      </c>
      <c r="L91" s="12" t="str">
        <f t="shared" si="18"/>
        <v/>
      </c>
      <c r="M91" s="25" t="str">
        <f t="shared" si="19"/>
        <v/>
      </c>
      <c r="N91" s="25" t="str">
        <f t="shared" si="20"/>
        <v/>
      </c>
      <c r="O91" s="12" t="str" cm="1">
        <f t="array" aca="1" ref="O91" ca="1">IF(G91=3,CONCATENATE("R0",RIGHT(INDEX('Copie fichier cim'!$A$1:$V$200,INDIRECT(K91),2),2),""),IF(G91=14,"CIM",""))</f>
        <v/>
      </c>
      <c r="P91" s="12" t="str">
        <f t="shared" si="24"/>
        <v/>
      </c>
      <c r="Q91" s="12" t="str" cm="1">
        <f t="array" aca="1" ref="Q91" ca="1">IF(G91=14,CONCATENATE("R0",RIGHT(INDEX('Copie fichier cim'!$A$1:$V$200,INDIRECT(K91),2),2),""),"")</f>
        <v/>
      </c>
      <c r="R91" s="12" t="str">
        <f t="shared" si="21"/>
        <v/>
      </c>
      <c r="S91" s="12"/>
      <c r="T91" s="12"/>
      <c r="U91" s="12"/>
      <c r="V91" s="18" t="str">
        <f t="shared" si="22"/>
        <v/>
      </c>
      <c r="W91" s="17" cm="1">
        <f t="array" ref="W91">couleur('Copie fichier cim'!B91:U91)</f>
        <v>-4142</v>
      </c>
      <c r="X91" s="17" t="str">
        <f t="shared" si="25"/>
        <v/>
      </c>
      <c r="Y91" s="17" t="str">
        <f>IF(W91=1,'Copie fichier cim'!U90,"")</f>
        <v/>
      </c>
      <c r="Z91" s="100"/>
    </row>
    <row r="92" spans="1:26" x14ac:dyDescent="0.3">
      <c r="A92" s="10" t="str">
        <f>IF(LEFT('Copie fichier cim'!B92,3)="Bac",'Copie fichier cim'!B92,"")</f>
        <v/>
      </c>
      <c r="B92" s="6" t="str">
        <f>IF(A92&lt;&gt;"",MATCH('Copie fichier cim'!B92,'Copie fichier cim'!$B$1:'Copie fichier cim'!$B$200,0),"")</f>
        <v/>
      </c>
      <c r="C92" s="16" t="str">
        <f>IF('Copie fichier cim'!N92&lt;&gt;"",'Copie fichier cim'!N92,"")</f>
        <v/>
      </c>
      <c r="D92" s="16" t="str">
        <f>IF('Copie fichier cim'!O92&lt;&gt;"",'Copie fichier cim'!O92,"")</f>
        <v/>
      </c>
      <c r="E92" s="21" t="str">
        <f>IF(C92&lt;&gt;"",'Copie fichier cim'!K92,"")</f>
        <v/>
      </c>
      <c r="F92" s="21" t="str">
        <f t="shared" si="16"/>
        <v/>
      </c>
      <c r="G92" s="7">
        <f>couleur('Copie fichier cim'!Q92)</f>
        <v>-4142</v>
      </c>
      <c r="H92" s="13" t="str">
        <f>IF(OR(G92=3,G92=14),'Copie fichier cim'!Q92,"")</f>
        <v/>
      </c>
      <c r="I92" s="4" t="s">
        <v>11</v>
      </c>
      <c r="J92" s="3">
        <f t="shared" si="17"/>
        <v>81</v>
      </c>
      <c r="K92" s="3" t="str">
        <f t="shared" si="23"/>
        <v>B81</v>
      </c>
      <c r="L92" s="12" t="str">
        <f t="shared" si="18"/>
        <v/>
      </c>
      <c r="M92" s="25" t="str">
        <f t="shared" si="19"/>
        <v/>
      </c>
      <c r="N92" s="25" t="str">
        <f t="shared" si="20"/>
        <v/>
      </c>
      <c r="O92" s="12" t="str" cm="1">
        <f t="array" aca="1" ref="O92" ca="1">IF(G92=3,CONCATENATE("R0",RIGHT(INDEX('Copie fichier cim'!$A$1:$V$200,INDIRECT(K92),2),2),""),IF(G92=14,"CIM",""))</f>
        <v/>
      </c>
      <c r="P92" s="12" t="str">
        <f t="shared" si="24"/>
        <v/>
      </c>
      <c r="Q92" s="12" t="str" cm="1">
        <f t="array" aca="1" ref="Q92" ca="1">IF(G92=14,CONCATENATE("R0",RIGHT(INDEX('Copie fichier cim'!$A$1:$V$200,INDIRECT(K92),2),2),""),"")</f>
        <v/>
      </c>
      <c r="R92" s="12" t="str">
        <f t="shared" si="21"/>
        <v/>
      </c>
      <c r="S92" s="12"/>
      <c r="T92" s="12"/>
      <c r="U92" s="12"/>
      <c r="V92" s="18" t="str">
        <f t="shared" si="22"/>
        <v/>
      </c>
      <c r="W92" s="17" cm="1">
        <f t="array" ref="W92">couleur('Copie fichier cim'!B92:U92)</f>
        <v>-4142</v>
      </c>
      <c r="X92" s="17" t="str">
        <f t="shared" si="25"/>
        <v/>
      </c>
      <c r="Y92" s="17" t="str">
        <f>IF(W92=1,'Copie fichier cim'!U91,"")</f>
        <v/>
      </c>
      <c r="Z92" s="100"/>
    </row>
    <row r="93" spans="1:26" x14ac:dyDescent="0.3">
      <c r="A93" s="10" t="str">
        <f>IF(LEFT('Copie fichier cim'!B93,3)="Bac",'Copie fichier cim'!B93,"")</f>
        <v/>
      </c>
      <c r="B93" s="6" t="str">
        <f>IF(A93&lt;&gt;"",MATCH('Copie fichier cim'!B93,'Copie fichier cim'!$B$1:'Copie fichier cim'!$B$200,0),"")</f>
        <v/>
      </c>
      <c r="C93" s="16" t="str">
        <f>IF('Copie fichier cim'!N93&lt;&gt;"",'Copie fichier cim'!N93,"")</f>
        <v/>
      </c>
      <c r="D93" s="16" t="str">
        <f>IF('Copie fichier cim'!O93&lt;&gt;"",'Copie fichier cim'!O93,"")</f>
        <v/>
      </c>
      <c r="E93" s="21" t="str">
        <f>IF(C93&lt;&gt;"",'Copie fichier cim'!K93,"")</f>
        <v/>
      </c>
      <c r="F93" s="21" t="str">
        <f t="shared" si="16"/>
        <v/>
      </c>
      <c r="G93" s="7">
        <f>couleur('Copie fichier cim'!Q93)</f>
        <v>-4142</v>
      </c>
      <c r="H93" s="13" t="str">
        <f>IF(OR(G93=3,G93=14),'Copie fichier cim'!Q93,"")</f>
        <v/>
      </c>
      <c r="I93" s="4" t="s">
        <v>11</v>
      </c>
      <c r="J93" s="3">
        <f t="shared" si="17"/>
        <v>81</v>
      </c>
      <c r="K93" s="3" t="str">
        <f t="shared" si="23"/>
        <v>B81</v>
      </c>
      <c r="L93" s="12" t="str">
        <f t="shared" si="18"/>
        <v/>
      </c>
      <c r="M93" s="25" t="str">
        <f t="shared" si="19"/>
        <v/>
      </c>
      <c r="N93" s="25" t="str">
        <f t="shared" si="20"/>
        <v/>
      </c>
      <c r="O93" s="12" t="str" cm="1">
        <f t="array" aca="1" ref="O93" ca="1">IF(G93=3,CONCATENATE("R0",RIGHT(INDEX('Copie fichier cim'!$A$1:$V$200,INDIRECT(K93),2),2),""),IF(G93=14,"CIM",""))</f>
        <v/>
      </c>
      <c r="P93" s="12" t="str">
        <f t="shared" si="24"/>
        <v/>
      </c>
      <c r="Q93" s="12" t="str" cm="1">
        <f t="array" aca="1" ref="Q93" ca="1">IF(G93=14,CONCATENATE("R0",RIGHT(INDEX('Copie fichier cim'!$A$1:$V$200,INDIRECT(K93),2),2),""),"")</f>
        <v/>
      </c>
      <c r="R93" s="12" t="str">
        <f t="shared" si="21"/>
        <v/>
      </c>
      <c r="S93" s="12"/>
      <c r="T93" s="12"/>
      <c r="U93" s="12"/>
      <c r="V93" s="18" t="str">
        <f t="shared" si="22"/>
        <v/>
      </c>
      <c r="W93" s="17" cm="1">
        <f t="array" ref="W93">couleur('Copie fichier cim'!B93:U93)</f>
        <v>-4142</v>
      </c>
      <c r="X93" s="17" t="str">
        <f t="shared" si="25"/>
        <v/>
      </c>
      <c r="Y93" s="17" t="str">
        <f>IF(W93=1,'Copie fichier cim'!U92,"")</f>
        <v/>
      </c>
      <c r="Z93" s="100"/>
    </row>
    <row r="94" spans="1:26" x14ac:dyDescent="0.3">
      <c r="A94" s="10" t="str">
        <f>IF(LEFT('Copie fichier cim'!B94,3)="Bac",'Copie fichier cim'!B94,"")</f>
        <v/>
      </c>
      <c r="B94" s="6" t="str">
        <f>IF(A94&lt;&gt;"",MATCH('Copie fichier cim'!B94,'Copie fichier cim'!$B$1:'Copie fichier cim'!$B$200,0),"")</f>
        <v/>
      </c>
      <c r="C94" s="16" t="str">
        <f>IF('Copie fichier cim'!N94&lt;&gt;"",'Copie fichier cim'!N94,"")</f>
        <v/>
      </c>
      <c r="D94" s="16" t="str">
        <f>IF('Copie fichier cim'!O94&lt;&gt;"",'Copie fichier cim'!O94,"")</f>
        <v/>
      </c>
      <c r="E94" s="21" t="str">
        <f>IF(C94&lt;&gt;"",'Copie fichier cim'!K94,"")</f>
        <v/>
      </c>
      <c r="F94" s="21" t="str">
        <f t="shared" si="16"/>
        <v/>
      </c>
      <c r="G94" s="7">
        <f>couleur('Copie fichier cim'!Q94)</f>
        <v>-4142</v>
      </c>
      <c r="H94" s="13" t="str">
        <f>IF(OR(G94=3,G94=14),'Copie fichier cim'!Q94,"")</f>
        <v/>
      </c>
      <c r="I94" s="4" t="s">
        <v>11</v>
      </c>
      <c r="J94" s="3">
        <f t="shared" si="17"/>
        <v>81</v>
      </c>
      <c r="K94" s="3" t="str">
        <f t="shared" si="23"/>
        <v>B81</v>
      </c>
      <c r="L94" s="12" t="str">
        <f t="shared" si="18"/>
        <v/>
      </c>
      <c r="M94" s="25" t="str">
        <f t="shared" si="19"/>
        <v/>
      </c>
      <c r="N94" s="25" t="str">
        <f t="shared" si="20"/>
        <v/>
      </c>
      <c r="O94" s="12" t="str" cm="1">
        <f t="array" aca="1" ref="O94" ca="1">IF(G94=3,CONCATENATE("R0",RIGHT(INDEX('Copie fichier cim'!$A$1:$V$200,INDIRECT(K94),2),2),""),IF(G94=14,"CIM",""))</f>
        <v/>
      </c>
      <c r="P94" s="12" t="str">
        <f t="shared" si="24"/>
        <v/>
      </c>
      <c r="Q94" s="12" t="str" cm="1">
        <f t="array" aca="1" ref="Q94" ca="1">IF(G94=14,CONCATENATE("R0",RIGHT(INDEX('Copie fichier cim'!$A$1:$V$200,INDIRECT(K94),2),2),""),"")</f>
        <v/>
      </c>
      <c r="R94" s="12" t="str">
        <f t="shared" si="21"/>
        <v/>
      </c>
      <c r="S94" s="12"/>
      <c r="T94" s="12"/>
      <c r="U94" s="12"/>
      <c r="V94" s="18" t="str">
        <f t="shared" si="22"/>
        <v/>
      </c>
      <c r="W94" s="17" cm="1">
        <f t="array" ref="W94">couleur('Copie fichier cim'!B94:U94)</f>
        <v>-4142</v>
      </c>
      <c r="X94" s="17" t="str">
        <f t="shared" si="25"/>
        <v/>
      </c>
      <c r="Y94" s="17" t="str">
        <f>IF(W94=1,'Copie fichier cim'!U93,"")</f>
        <v/>
      </c>
      <c r="Z94" s="100"/>
    </row>
    <row r="95" spans="1:26" x14ac:dyDescent="0.3">
      <c r="A95" s="10" t="str">
        <f>IF(LEFT('Copie fichier cim'!B95,3)="Bac",'Copie fichier cim'!B95,"")</f>
        <v/>
      </c>
      <c r="B95" s="6" t="str">
        <f>IF(A95&lt;&gt;"",MATCH('Copie fichier cim'!B95,'Copie fichier cim'!$B$1:'Copie fichier cim'!$B$200,0),"")</f>
        <v/>
      </c>
      <c r="C95" s="16" t="str">
        <f>IF('Copie fichier cim'!N95&lt;&gt;"",'Copie fichier cim'!N95,"")</f>
        <v/>
      </c>
      <c r="D95" s="16" t="str">
        <f>IF('Copie fichier cim'!O95&lt;&gt;"",'Copie fichier cim'!O95,"")</f>
        <v/>
      </c>
      <c r="E95" s="21" t="str">
        <f>IF(C95&lt;&gt;"",'Copie fichier cim'!K95,"")</f>
        <v/>
      </c>
      <c r="F95" s="21" t="str">
        <f t="shared" si="16"/>
        <v/>
      </c>
      <c r="G95" s="7">
        <f>couleur('Copie fichier cim'!Q95)</f>
        <v>-4142</v>
      </c>
      <c r="H95" s="13" t="str">
        <f>IF(OR(G95=3,G95=14),'Copie fichier cim'!Q95,"")</f>
        <v/>
      </c>
      <c r="I95" s="4" t="s">
        <v>11</v>
      </c>
      <c r="J95" s="3">
        <f t="shared" si="17"/>
        <v>81</v>
      </c>
      <c r="K95" s="3" t="str">
        <f t="shared" si="23"/>
        <v>B81</v>
      </c>
      <c r="L95" s="12" t="str">
        <f t="shared" si="18"/>
        <v/>
      </c>
      <c r="M95" s="25" t="str">
        <f t="shared" si="19"/>
        <v/>
      </c>
      <c r="N95" s="25" t="str">
        <f t="shared" si="20"/>
        <v/>
      </c>
      <c r="O95" s="12" t="str" cm="1">
        <f t="array" aca="1" ref="O95" ca="1">IF(G95=3,CONCATENATE("R0",RIGHT(INDEX('Copie fichier cim'!$A$1:$V$200,INDIRECT(K95),2),2),""),IF(G95=14,"CIM",""))</f>
        <v/>
      </c>
      <c r="P95" s="12" t="str">
        <f t="shared" si="24"/>
        <v/>
      </c>
      <c r="Q95" s="12" t="str" cm="1">
        <f t="array" aca="1" ref="Q95" ca="1">IF(G95=14,CONCATENATE("R0",RIGHT(INDEX('Copie fichier cim'!$A$1:$V$200,INDIRECT(K95),2),2),""),"")</f>
        <v/>
      </c>
      <c r="R95" s="12" t="str">
        <f t="shared" si="21"/>
        <v/>
      </c>
      <c r="S95" s="12"/>
      <c r="T95" s="12"/>
      <c r="U95" s="12"/>
      <c r="V95" s="18" t="str">
        <f t="shared" si="22"/>
        <v/>
      </c>
      <c r="W95" s="17" cm="1">
        <f t="array" ref="W95">couleur('Copie fichier cim'!B95:U95)</f>
        <v>-4142</v>
      </c>
      <c r="X95" s="17" t="str">
        <f t="shared" si="25"/>
        <v/>
      </c>
      <c r="Y95" s="17" t="str">
        <f>IF(W95=1,'Copie fichier cim'!U94,"")</f>
        <v/>
      </c>
      <c r="Z95" s="100"/>
    </row>
    <row r="96" spans="1:26" x14ac:dyDescent="0.3">
      <c r="A96" s="10" t="str">
        <f>IF(LEFT('Copie fichier cim'!B96,3)="Bac",'Copie fichier cim'!B96,"")</f>
        <v/>
      </c>
      <c r="B96" s="6" t="str">
        <f>IF(A96&lt;&gt;"",MATCH('Copie fichier cim'!B96,'Copie fichier cim'!$B$1:'Copie fichier cim'!$B$200,0),"")</f>
        <v/>
      </c>
      <c r="C96" s="16" t="str">
        <f>IF('Copie fichier cim'!N96&lt;&gt;"",'Copie fichier cim'!N96,"")</f>
        <v/>
      </c>
      <c r="D96" s="16" t="str">
        <f>IF('Copie fichier cim'!O96&lt;&gt;"",'Copie fichier cim'!O96,"")</f>
        <v/>
      </c>
      <c r="E96" s="21" t="str">
        <f>IF(C96&lt;&gt;"",'Copie fichier cim'!K96,"")</f>
        <v/>
      </c>
      <c r="F96" s="21" t="str">
        <f t="shared" si="16"/>
        <v/>
      </c>
      <c r="G96" s="7">
        <f>couleur('Copie fichier cim'!Q96)</f>
        <v>-4142</v>
      </c>
      <c r="H96" s="13" t="str">
        <f>IF(OR(G96=3,G96=14),'Copie fichier cim'!Q96,"")</f>
        <v/>
      </c>
      <c r="I96" s="4" t="s">
        <v>11</v>
      </c>
      <c r="J96" s="3">
        <f t="shared" si="17"/>
        <v>81</v>
      </c>
      <c r="K96" s="3" t="str">
        <f t="shared" si="23"/>
        <v>B81</v>
      </c>
      <c r="L96" s="12" t="str">
        <f t="shared" si="18"/>
        <v/>
      </c>
      <c r="M96" s="25" t="str">
        <f t="shared" si="19"/>
        <v/>
      </c>
      <c r="N96" s="25" t="str">
        <f t="shared" si="20"/>
        <v/>
      </c>
      <c r="O96" s="12" t="str" cm="1">
        <f t="array" aca="1" ref="O96" ca="1">IF(G96=3,CONCATENATE("R0",RIGHT(INDEX('Copie fichier cim'!$A$1:$V$200,INDIRECT(K96),2),2),""),IF(G96=14,"CIM",""))</f>
        <v/>
      </c>
      <c r="P96" s="12" t="str">
        <f t="shared" si="24"/>
        <v/>
      </c>
      <c r="Q96" s="12" t="str" cm="1">
        <f t="array" aca="1" ref="Q96" ca="1">IF(G96=14,CONCATENATE("R0",RIGHT(INDEX('Copie fichier cim'!$A$1:$V$200,INDIRECT(K96),2),2),""),"")</f>
        <v/>
      </c>
      <c r="R96" s="12" t="str">
        <f t="shared" si="21"/>
        <v/>
      </c>
      <c r="S96" s="12"/>
      <c r="T96" s="12"/>
      <c r="U96" s="12"/>
      <c r="V96" s="18" t="str">
        <f t="shared" si="22"/>
        <v/>
      </c>
      <c r="W96" s="17" cm="1">
        <f t="array" ref="W96">couleur('Copie fichier cim'!B96:U96)</f>
        <v>-4142</v>
      </c>
      <c r="X96" s="17" t="str">
        <f t="shared" si="25"/>
        <v/>
      </c>
      <c r="Y96" s="17" t="str">
        <f>IF(W96=1,'Copie fichier cim'!U95,"")</f>
        <v/>
      </c>
      <c r="Z96" s="100"/>
    </row>
    <row r="97" spans="1:26" x14ac:dyDescent="0.3">
      <c r="A97" s="10" t="str">
        <f>IF(LEFT('Copie fichier cim'!B97,3)="Bac",'Copie fichier cim'!B97,"")</f>
        <v/>
      </c>
      <c r="B97" s="6" t="str">
        <f>IF(A97&lt;&gt;"",MATCH('Copie fichier cim'!B97,'Copie fichier cim'!$B$1:'Copie fichier cim'!$B$200,0),"")</f>
        <v/>
      </c>
      <c r="C97" s="16" t="str">
        <f>IF('Copie fichier cim'!N97&lt;&gt;"",'Copie fichier cim'!N97,"")</f>
        <v/>
      </c>
      <c r="D97" s="16" t="str">
        <f>IF('Copie fichier cim'!O97&lt;&gt;"",'Copie fichier cim'!O97,"")</f>
        <v/>
      </c>
      <c r="E97" s="21" t="str">
        <f>IF(C97&lt;&gt;"",'Copie fichier cim'!K97,"")</f>
        <v/>
      </c>
      <c r="F97" s="21" t="str">
        <f t="shared" si="16"/>
        <v/>
      </c>
      <c r="G97" s="7">
        <f>couleur('Copie fichier cim'!Q97)</f>
        <v>-4142</v>
      </c>
      <c r="H97" s="13" t="str">
        <f>IF(OR(G97=3,G97=14),'Copie fichier cim'!Q97,"")</f>
        <v/>
      </c>
      <c r="I97" s="4" t="s">
        <v>11</v>
      </c>
      <c r="J97" s="3">
        <f t="shared" si="17"/>
        <v>81</v>
      </c>
      <c r="K97" s="3" t="str">
        <f t="shared" si="23"/>
        <v>B81</v>
      </c>
      <c r="L97" s="12" t="str">
        <f t="shared" si="18"/>
        <v/>
      </c>
      <c r="M97" s="25" t="str">
        <f t="shared" si="19"/>
        <v/>
      </c>
      <c r="N97" s="25" t="str">
        <f t="shared" si="20"/>
        <v/>
      </c>
      <c r="O97" s="12" t="str" cm="1">
        <f t="array" aca="1" ref="O97" ca="1">IF(G97=3,CONCATENATE("R0",RIGHT(INDEX('Copie fichier cim'!$A$1:$V$200,INDIRECT(K97),2),2),""),IF(G97=14,"CIM",""))</f>
        <v/>
      </c>
      <c r="P97" s="12" t="str">
        <f t="shared" si="24"/>
        <v/>
      </c>
      <c r="Q97" s="12" t="str" cm="1">
        <f t="array" aca="1" ref="Q97" ca="1">IF(G97=14,CONCATENATE("R0",RIGHT(INDEX('Copie fichier cim'!$A$1:$V$200,INDIRECT(K97),2),2),""),"")</f>
        <v/>
      </c>
      <c r="R97" s="12" t="str">
        <f t="shared" si="21"/>
        <v/>
      </c>
      <c r="S97" s="12"/>
      <c r="T97" s="12"/>
      <c r="U97" s="12"/>
      <c r="V97" s="18" t="str">
        <f t="shared" si="22"/>
        <v/>
      </c>
      <c r="W97" s="17" cm="1">
        <f t="array" ref="W97">couleur('Copie fichier cim'!B97:U97)</f>
        <v>-4142</v>
      </c>
      <c r="X97" s="17" t="str">
        <f t="shared" si="25"/>
        <v/>
      </c>
      <c r="Y97" s="17" t="str">
        <f>IF(W97=1,'Copie fichier cim'!U96,"")</f>
        <v/>
      </c>
      <c r="Z97" s="100"/>
    </row>
    <row r="98" spans="1:26" x14ac:dyDescent="0.3">
      <c r="A98" s="10" t="str">
        <f>IF(LEFT('Copie fichier cim'!B98,3)="Bac",'Copie fichier cim'!B98,"")</f>
        <v/>
      </c>
      <c r="B98" s="6" t="str">
        <f>IF(A98&lt;&gt;"",MATCH('Copie fichier cim'!B98,'Copie fichier cim'!$B$1:'Copie fichier cim'!$B$200,0),"")</f>
        <v/>
      </c>
      <c r="C98" s="16" t="str">
        <f>IF('Copie fichier cim'!N98&lt;&gt;"",'Copie fichier cim'!N98,"")</f>
        <v/>
      </c>
      <c r="D98" s="16" t="str">
        <f>IF('Copie fichier cim'!O98&lt;&gt;"",'Copie fichier cim'!O98,"")</f>
        <v/>
      </c>
      <c r="E98" s="21" t="str">
        <f>IF(C98&lt;&gt;"",'Copie fichier cim'!K98,"")</f>
        <v/>
      </c>
      <c r="F98" s="21" t="str">
        <f t="shared" si="16"/>
        <v/>
      </c>
      <c r="G98" s="7">
        <f>couleur('Copie fichier cim'!Q98)</f>
        <v>-4142</v>
      </c>
      <c r="H98" s="13" t="str">
        <f>IF(OR(G98=3,G98=14),'Copie fichier cim'!Q98,"")</f>
        <v/>
      </c>
      <c r="I98" s="4" t="s">
        <v>11</v>
      </c>
      <c r="J98" s="3">
        <f t="shared" si="17"/>
        <v>81</v>
      </c>
      <c r="K98" s="3" t="str">
        <f t="shared" si="23"/>
        <v>B81</v>
      </c>
      <c r="L98" s="12" t="str">
        <f t="shared" si="18"/>
        <v/>
      </c>
      <c r="M98" s="25" t="str">
        <f t="shared" si="19"/>
        <v/>
      </c>
      <c r="N98" s="25" t="str">
        <f t="shared" si="20"/>
        <v/>
      </c>
      <c r="O98" s="12" t="str" cm="1">
        <f t="array" aca="1" ref="O98" ca="1">IF(G98=3,CONCATENATE("R0",RIGHT(INDEX('Copie fichier cim'!$A$1:$V$200,INDIRECT(K98),2),2),""),IF(G98=14,"CIM",""))</f>
        <v/>
      </c>
      <c r="P98" s="12" t="str">
        <f t="shared" si="24"/>
        <v/>
      </c>
      <c r="Q98" s="12" t="str" cm="1">
        <f t="array" aca="1" ref="Q98" ca="1">IF(G98=14,CONCATENATE("R0",RIGHT(INDEX('Copie fichier cim'!$A$1:$V$200,INDIRECT(K98),2),2),""),"")</f>
        <v/>
      </c>
      <c r="R98" s="12" t="str">
        <f t="shared" si="21"/>
        <v/>
      </c>
      <c r="S98" s="12"/>
      <c r="T98" s="12"/>
      <c r="U98" s="12"/>
      <c r="V98" s="18" t="str">
        <f t="shared" si="22"/>
        <v/>
      </c>
      <c r="W98" s="17" cm="1">
        <f t="array" ref="W98">couleur('Copie fichier cim'!B98:U98)</f>
        <v>-4142</v>
      </c>
      <c r="X98" s="17" t="str">
        <f t="shared" si="25"/>
        <v/>
      </c>
      <c r="Y98" s="17" t="str">
        <f>IF(W98=1,'Copie fichier cim'!U97,"")</f>
        <v/>
      </c>
      <c r="Z98" s="100"/>
    </row>
    <row r="99" spans="1:26" x14ac:dyDescent="0.3">
      <c r="A99" s="10" t="str">
        <f>IF(LEFT('Copie fichier cim'!B99,3)="Bac",'Copie fichier cim'!B99,"")</f>
        <v/>
      </c>
      <c r="B99" s="6" t="str">
        <f>IF(A99&lt;&gt;"",MATCH('Copie fichier cim'!B99,'Copie fichier cim'!$B$1:'Copie fichier cim'!$B$200,0),"")</f>
        <v/>
      </c>
      <c r="C99" s="16" t="str">
        <f>IF('Copie fichier cim'!N99&lt;&gt;"",'Copie fichier cim'!N99,"")</f>
        <v/>
      </c>
      <c r="D99" s="16" t="str">
        <f>IF('Copie fichier cim'!O99&lt;&gt;"",'Copie fichier cim'!O99,"")</f>
        <v/>
      </c>
      <c r="E99" s="21" t="str">
        <f>IF(C99&lt;&gt;"",'Copie fichier cim'!K99,"")</f>
        <v/>
      </c>
      <c r="F99" s="21" t="str">
        <f t="shared" si="16"/>
        <v/>
      </c>
      <c r="G99" s="7">
        <f>couleur('Copie fichier cim'!Q99)</f>
        <v>-4142</v>
      </c>
      <c r="H99" s="13" t="str">
        <f>IF(OR(G99=3,G99=14),'Copie fichier cim'!Q99,"")</f>
        <v/>
      </c>
      <c r="I99" s="4" t="s">
        <v>11</v>
      </c>
      <c r="J99" s="3">
        <f t="shared" si="17"/>
        <v>81</v>
      </c>
      <c r="K99" s="3" t="str">
        <f t="shared" si="23"/>
        <v>B81</v>
      </c>
      <c r="L99" s="12" t="str">
        <f t="shared" si="18"/>
        <v/>
      </c>
      <c r="M99" s="25" t="str">
        <f t="shared" si="19"/>
        <v/>
      </c>
      <c r="N99" s="25" t="str">
        <f t="shared" si="20"/>
        <v/>
      </c>
      <c r="O99" s="12" t="str" cm="1">
        <f t="array" aca="1" ref="O99" ca="1">IF(G99=3,CONCATENATE("R0",RIGHT(INDEX('Copie fichier cim'!$A$1:$V$200,INDIRECT(K99),2),2),""),IF(G99=14,"CIM",""))</f>
        <v/>
      </c>
      <c r="P99" s="12" t="str">
        <f t="shared" si="24"/>
        <v/>
      </c>
      <c r="Q99" s="12" t="str" cm="1">
        <f t="array" aca="1" ref="Q99" ca="1">IF(G99=14,CONCATENATE("R0",RIGHT(INDEX('Copie fichier cim'!$A$1:$V$200,INDIRECT(K99),2),2),""),"")</f>
        <v/>
      </c>
      <c r="R99" s="12" t="str">
        <f t="shared" si="21"/>
        <v/>
      </c>
      <c r="S99" s="12"/>
      <c r="T99" s="12"/>
      <c r="U99" s="12"/>
      <c r="V99" s="18" t="str">
        <f t="shared" si="22"/>
        <v/>
      </c>
      <c r="W99" s="17" cm="1">
        <f t="array" ref="W99">couleur('Copie fichier cim'!B99:U99)</f>
        <v>-4142</v>
      </c>
      <c r="X99" s="17" t="str">
        <f t="shared" si="25"/>
        <v/>
      </c>
      <c r="Y99" s="17" t="str">
        <f>IF(W99=1,'Copie fichier cim'!U98,"")</f>
        <v/>
      </c>
      <c r="Z99" s="100"/>
    </row>
    <row r="100" spans="1:26" x14ac:dyDescent="0.3">
      <c r="A100" s="10" t="str">
        <f>IF(LEFT('Copie fichier cim'!B100,3)="Bac",'Copie fichier cim'!B100,"")</f>
        <v/>
      </c>
      <c r="B100" s="6" t="str">
        <f>IF(A100&lt;&gt;"",MATCH('Copie fichier cim'!B100,'Copie fichier cim'!$B$1:'Copie fichier cim'!$B$200,0),"")</f>
        <v/>
      </c>
      <c r="C100" s="16" t="str">
        <f>IF('Copie fichier cim'!N100&lt;&gt;"",'Copie fichier cim'!N100,"")</f>
        <v/>
      </c>
      <c r="D100" s="16" t="str">
        <f>IF('Copie fichier cim'!O100&lt;&gt;"",'Copie fichier cim'!O100,"")</f>
        <v/>
      </c>
      <c r="E100" s="21" t="str">
        <f>IF(C100&lt;&gt;"",'Copie fichier cim'!K100,"")</f>
        <v/>
      </c>
      <c r="F100" s="21" t="str">
        <f t="shared" si="16"/>
        <v/>
      </c>
      <c r="G100" s="7">
        <f>couleur('Copie fichier cim'!Q100)</f>
        <v>-4142</v>
      </c>
      <c r="H100" s="13" t="str">
        <f>IF(OR(G100=3,G100=14),'Copie fichier cim'!Q100,"")</f>
        <v/>
      </c>
      <c r="I100" s="4" t="s">
        <v>11</v>
      </c>
      <c r="J100" s="3">
        <f t="shared" ref="J100:J131" si="26">IF(B100&lt;&gt;"",B100,J99)</f>
        <v>81</v>
      </c>
      <c r="K100" s="3" t="str">
        <f t="shared" si="23"/>
        <v>B81</v>
      </c>
      <c r="L100" s="12" t="str">
        <f t="shared" si="18"/>
        <v/>
      </c>
      <c r="M100" s="25" t="str">
        <f t="shared" ref="M100:M131" si="27">IF(OR(G100=3,G100=14),C99,"")</f>
        <v/>
      </c>
      <c r="N100" s="25" t="str">
        <f t="shared" ref="N100:N131" si="28">IF(OR(G100=3,G100=14),D99,"")</f>
        <v/>
      </c>
      <c r="O100" s="12" t="str" cm="1">
        <f t="array" aca="1" ref="O100" ca="1">IF(G100=3,CONCATENATE("R0",RIGHT(INDEX('Copie fichier cim'!$A$1:$V$200,INDIRECT(K100),2),2),""),IF(G100=14,"CIM",""))</f>
        <v/>
      </c>
      <c r="P100" s="12" t="str">
        <f t="shared" si="24"/>
        <v/>
      </c>
      <c r="Q100" s="12" t="str" cm="1">
        <f t="array" aca="1" ref="Q100" ca="1">IF(G100=14,CONCATENATE("R0",RIGHT(INDEX('Copie fichier cim'!$A$1:$V$200,INDIRECT(K100),2),2),""),"")</f>
        <v/>
      </c>
      <c r="R100" s="12" t="str">
        <f t="shared" si="21"/>
        <v/>
      </c>
      <c r="S100" s="12"/>
      <c r="T100" s="12"/>
      <c r="U100" s="12"/>
      <c r="V100" s="18" t="str">
        <f t="shared" ref="V100:V131" si="29">IF(F99&lt;&gt;"Intitulé de
l'opération",F99,"")</f>
        <v/>
      </c>
      <c r="W100" s="17" cm="1">
        <f t="array" ref="W100">couleur('Copie fichier cim'!B100:U100)</f>
        <v>-4142</v>
      </c>
      <c r="X100" s="17" t="str">
        <f t="shared" si="25"/>
        <v/>
      </c>
      <c r="Y100" s="17" t="str">
        <f>IF(W100=1,'Copie fichier cim'!U99,"")</f>
        <v/>
      </c>
      <c r="Z100" s="100"/>
    </row>
    <row r="101" spans="1:26" x14ac:dyDescent="0.3">
      <c r="A101" s="10" t="str">
        <f>IF(LEFT('Copie fichier cim'!B101,3)="Bac",'Copie fichier cim'!B101,"")</f>
        <v/>
      </c>
      <c r="B101" s="6" t="str">
        <f>IF(A101&lt;&gt;"",MATCH('Copie fichier cim'!B101,'Copie fichier cim'!$B$1:'Copie fichier cim'!$B$200,0),"")</f>
        <v/>
      </c>
      <c r="C101" s="16" t="str">
        <f>IF('Copie fichier cim'!N101&lt;&gt;"",'Copie fichier cim'!N101,"")</f>
        <v/>
      </c>
      <c r="D101" s="16" t="str">
        <f>IF('Copie fichier cim'!O101&lt;&gt;"",'Copie fichier cim'!O101,"")</f>
        <v/>
      </c>
      <c r="E101" s="21" t="str">
        <f>IF(C101&lt;&gt;"",'Copie fichier cim'!K101,"")</f>
        <v/>
      </c>
      <c r="F101" s="21" t="str">
        <f t="shared" si="16"/>
        <v/>
      </c>
      <c r="G101" s="7">
        <f>couleur('Copie fichier cim'!Q101)</f>
        <v>-4142</v>
      </c>
      <c r="H101" s="13" t="str">
        <f>IF(OR(G101=3,G101=14),'Copie fichier cim'!Q101,"")</f>
        <v/>
      </c>
      <c r="I101" s="4" t="s">
        <v>11</v>
      </c>
      <c r="J101" s="3">
        <f t="shared" si="26"/>
        <v>81</v>
      </c>
      <c r="K101" s="3" t="str">
        <f t="shared" si="23"/>
        <v>B81</v>
      </c>
      <c r="L101" s="12" t="str">
        <f t="shared" si="18"/>
        <v/>
      </c>
      <c r="M101" s="25" t="str">
        <f t="shared" si="27"/>
        <v/>
      </c>
      <c r="N101" s="25" t="str">
        <f t="shared" si="28"/>
        <v/>
      </c>
      <c r="O101" s="12" t="str" cm="1">
        <f t="array" aca="1" ref="O101" ca="1">IF(G101=3,CONCATENATE("R0",RIGHT(INDEX('Copie fichier cim'!$A$1:$V$200,INDIRECT(K101),2),2),""),IF(G101=14,"CIM",""))</f>
        <v/>
      </c>
      <c r="P101" s="12" t="str">
        <f t="shared" si="24"/>
        <v/>
      </c>
      <c r="Q101" s="12" t="str" cm="1">
        <f t="array" aca="1" ref="Q101" ca="1">IF(G101=14,CONCATENATE("R0",RIGHT(INDEX('Copie fichier cim'!$A$1:$V$200,INDIRECT(K101),2),2),""),"")</f>
        <v/>
      </c>
      <c r="R101" s="12" t="str">
        <f t="shared" si="21"/>
        <v/>
      </c>
      <c r="S101" s="12"/>
      <c r="T101" s="12"/>
      <c r="U101" s="12"/>
      <c r="V101" s="18" t="str">
        <f t="shared" si="29"/>
        <v/>
      </c>
      <c r="W101" s="17" cm="1">
        <f t="array" ref="W101">couleur('Copie fichier cim'!B101:U101)</f>
        <v>-4142</v>
      </c>
      <c r="X101" s="17" t="str">
        <f t="shared" si="25"/>
        <v/>
      </c>
      <c r="Y101" s="17" t="str">
        <f>IF(W101=1,'Copie fichier cim'!U100,"")</f>
        <v/>
      </c>
      <c r="Z101" s="100"/>
    </row>
    <row r="102" spans="1:26" x14ac:dyDescent="0.3">
      <c r="A102" s="10" t="str">
        <f>IF(LEFT('Copie fichier cim'!B102,3)="Bac",'Copie fichier cim'!B102,"")</f>
        <v/>
      </c>
      <c r="B102" s="6" t="str">
        <f>IF(A102&lt;&gt;"",MATCH('Copie fichier cim'!B102,'Copie fichier cim'!$B$1:'Copie fichier cim'!$B$200,0),"")</f>
        <v/>
      </c>
      <c r="C102" s="16" t="str">
        <f>IF('Copie fichier cim'!N102&lt;&gt;"",'Copie fichier cim'!N102,"")</f>
        <v/>
      </c>
      <c r="D102" s="16" t="str">
        <f>IF('Copie fichier cim'!O102&lt;&gt;"",'Copie fichier cim'!O102,"")</f>
        <v/>
      </c>
      <c r="E102" s="21" t="str">
        <f>IF(C102&lt;&gt;"",'Copie fichier cim'!K102,"")</f>
        <v/>
      </c>
      <c r="F102" s="21" t="str">
        <f t="shared" si="16"/>
        <v/>
      </c>
      <c r="G102" s="7">
        <f>couleur('Copie fichier cim'!Q102)</f>
        <v>-4142</v>
      </c>
      <c r="H102" s="13" t="str">
        <f>IF(OR(G102=3,G102=14),'Copie fichier cim'!Q102,"")</f>
        <v/>
      </c>
      <c r="I102" s="4" t="s">
        <v>11</v>
      </c>
      <c r="J102" s="3">
        <f t="shared" si="26"/>
        <v>81</v>
      </c>
      <c r="K102" s="3" t="str">
        <f t="shared" si="23"/>
        <v>B81</v>
      </c>
      <c r="L102" s="12" t="str">
        <f t="shared" si="18"/>
        <v/>
      </c>
      <c r="M102" s="25" t="str">
        <f t="shared" si="27"/>
        <v/>
      </c>
      <c r="N102" s="25" t="str">
        <f t="shared" si="28"/>
        <v/>
      </c>
      <c r="O102" s="12" t="str" cm="1">
        <f t="array" aca="1" ref="O102" ca="1">IF(G102=3,CONCATENATE("R0",RIGHT(INDEX('Copie fichier cim'!$A$1:$V$200,INDIRECT(K102),2),2),""),IF(G102=14,"CIM",""))</f>
        <v/>
      </c>
      <c r="P102" s="12" t="str">
        <f t="shared" si="24"/>
        <v/>
      </c>
      <c r="Q102" s="12" t="str" cm="1">
        <f t="array" aca="1" ref="Q102" ca="1">IF(G102=14,CONCATENATE("R0",RIGHT(INDEX('Copie fichier cim'!$A$1:$V$200,INDIRECT(K102),2),2),""),"")</f>
        <v/>
      </c>
      <c r="R102" s="12" t="str">
        <f t="shared" si="21"/>
        <v/>
      </c>
      <c r="S102" s="12"/>
      <c r="T102" s="12"/>
      <c r="U102" s="12"/>
      <c r="V102" s="18" t="str">
        <f t="shared" si="29"/>
        <v/>
      </c>
      <c r="W102" s="17" cm="1">
        <f t="array" ref="W102">couleur('Copie fichier cim'!B102:U102)</f>
        <v>-4142</v>
      </c>
      <c r="X102" s="17" t="str">
        <f t="shared" si="25"/>
        <v/>
      </c>
      <c r="Y102" s="17" t="str">
        <f>IF(W102=1,'Copie fichier cim'!U101,"")</f>
        <v/>
      </c>
      <c r="Z102" s="100"/>
    </row>
    <row r="103" spans="1:26" x14ac:dyDescent="0.3">
      <c r="A103" s="10" t="str">
        <f>IF(LEFT('Copie fichier cim'!B103,3)="Bac",'Copie fichier cim'!B103,"")</f>
        <v/>
      </c>
      <c r="B103" s="6" t="str">
        <f>IF(A103&lt;&gt;"",MATCH('Copie fichier cim'!B103,'Copie fichier cim'!$B$1:'Copie fichier cim'!$B$200,0),"")</f>
        <v/>
      </c>
      <c r="C103" s="16" t="str">
        <f>IF('Copie fichier cim'!N103&lt;&gt;"",'Copie fichier cim'!N103,"")</f>
        <v/>
      </c>
      <c r="D103" s="16" t="str">
        <f>IF('Copie fichier cim'!O103&lt;&gt;"",'Copie fichier cim'!O103,"")</f>
        <v/>
      </c>
      <c r="E103" s="21" t="str">
        <f>IF(C103&lt;&gt;"",'Copie fichier cim'!K103,"")</f>
        <v/>
      </c>
      <c r="F103" s="21" t="str">
        <f t="shared" si="16"/>
        <v/>
      </c>
      <c r="G103" s="7">
        <f>couleur('Copie fichier cim'!Q103)</f>
        <v>-4142</v>
      </c>
      <c r="H103" s="13" t="str">
        <f>IF(OR(G103=3,G103=14),'Copie fichier cim'!Q103,"")</f>
        <v/>
      </c>
      <c r="I103" s="4" t="s">
        <v>11</v>
      </c>
      <c r="J103" s="3">
        <f t="shared" si="26"/>
        <v>81</v>
      </c>
      <c r="K103" s="3" t="str">
        <f t="shared" si="23"/>
        <v>B81</v>
      </c>
      <c r="L103" s="12" t="str">
        <f t="shared" si="18"/>
        <v/>
      </c>
      <c r="M103" s="25" t="str">
        <f t="shared" si="27"/>
        <v/>
      </c>
      <c r="N103" s="25" t="str">
        <f t="shared" si="28"/>
        <v/>
      </c>
      <c r="O103" s="12" t="str" cm="1">
        <f t="array" aca="1" ref="O103" ca="1">IF(G103=3,CONCATENATE("R0",RIGHT(INDEX('Copie fichier cim'!$A$1:$V$200,INDIRECT(K103),2),2),""),IF(G103=14,"CIM",""))</f>
        <v/>
      </c>
      <c r="P103" s="12" t="str">
        <f t="shared" si="24"/>
        <v/>
      </c>
      <c r="Q103" s="12" t="str" cm="1">
        <f t="array" aca="1" ref="Q103" ca="1">IF(G103=14,CONCATENATE("R0",RIGHT(INDEX('Copie fichier cim'!$A$1:$V$200,INDIRECT(K103),2),2),""),"")</f>
        <v/>
      </c>
      <c r="R103" s="12" t="str">
        <f t="shared" si="21"/>
        <v/>
      </c>
      <c r="S103" s="12"/>
      <c r="T103" s="12"/>
      <c r="U103" s="12"/>
      <c r="V103" s="18" t="str">
        <f t="shared" si="29"/>
        <v/>
      </c>
      <c r="W103" s="17" cm="1">
        <f t="array" ref="W103">couleur('Copie fichier cim'!B103:U103)</f>
        <v>-4142</v>
      </c>
      <c r="X103" s="17" t="str">
        <f t="shared" si="25"/>
        <v/>
      </c>
      <c r="Y103" s="17" t="str">
        <f>IF(W103=1,'Copie fichier cim'!U102,"")</f>
        <v/>
      </c>
      <c r="Z103" s="100"/>
    </row>
    <row r="104" spans="1:26" x14ac:dyDescent="0.3">
      <c r="A104" s="10" t="str">
        <f>IF(LEFT('Copie fichier cim'!B104,3)="Bac",'Copie fichier cim'!B104,"")</f>
        <v/>
      </c>
      <c r="B104" s="6" t="str">
        <f>IF(A104&lt;&gt;"",MATCH('Copie fichier cim'!B104,'Copie fichier cim'!$B$1:'Copie fichier cim'!$B$200,0),"")</f>
        <v/>
      </c>
      <c r="C104" s="16" t="str">
        <f>IF('Copie fichier cim'!N104&lt;&gt;"",'Copie fichier cim'!N104,"")</f>
        <v/>
      </c>
      <c r="D104" s="16" t="str">
        <f>IF('Copie fichier cim'!O104&lt;&gt;"",'Copie fichier cim'!O104,"")</f>
        <v/>
      </c>
      <c r="E104" s="21" t="str">
        <f>IF(C104&lt;&gt;"",'Copie fichier cim'!K104,"")</f>
        <v/>
      </c>
      <c r="F104" s="21" t="str">
        <f t="shared" si="16"/>
        <v/>
      </c>
      <c r="G104" s="7">
        <f>couleur('Copie fichier cim'!Q104)</f>
        <v>-4142</v>
      </c>
      <c r="H104" s="13" t="str">
        <f>IF(OR(G104=3,G104=14),'Copie fichier cim'!Q104,"")</f>
        <v/>
      </c>
      <c r="I104" s="4" t="s">
        <v>11</v>
      </c>
      <c r="J104" s="3">
        <f t="shared" si="26"/>
        <v>81</v>
      </c>
      <c r="K104" s="3" t="str">
        <f t="shared" si="23"/>
        <v>B81</v>
      </c>
      <c r="L104" s="12" t="str">
        <f t="shared" si="18"/>
        <v/>
      </c>
      <c r="M104" s="25" t="str">
        <f t="shared" si="27"/>
        <v/>
      </c>
      <c r="N104" s="25" t="str">
        <f t="shared" si="28"/>
        <v/>
      </c>
      <c r="O104" s="12" t="str" cm="1">
        <f t="array" aca="1" ref="O104" ca="1">IF(G104=3,CONCATENATE("R0",RIGHT(INDEX('Copie fichier cim'!$A$1:$V$200,INDIRECT(K104),2),2),""),IF(G104=14,"CIM",""))</f>
        <v/>
      </c>
      <c r="P104" s="12" t="str">
        <f t="shared" si="24"/>
        <v/>
      </c>
      <c r="Q104" s="12" t="str" cm="1">
        <f t="array" aca="1" ref="Q104" ca="1">IF(G104=14,CONCATENATE("R0",RIGHT(INDEX('Copie fichier cim'!$A$1:$V$200,INDIRECT(K104),2),2),""),"")</f>
        <v/>
      </c>
      <c r="R104" s="12" t="str">
        <f t="shared" si="21"/>
        <v/>
      </c>
      <c r="S104" s="12"/>
      <c r="T104" s="12"/>
      <c r="U104" s="12"/>
      <c r="V104" s="18" t="str">
        <f t="shared" si="29"/>
        <v/>
      </c>
      <c r="W104" s="17" cm="1">
        <f t="array" ref="W104">couleur('Copie fichier cim'!B104:U104)</f>
        <v>-4142</v>
      </c>
      <c r="X104" s="17" t="str">
        <f t="shared" si="25"/>
        <v/>
      </c>
      <c r="Y104" s="17" t="str">
        <f>IF(W104=1,'Copie fichier cim'!U103,"")</f>
        <v/>
      </c>
      <c r="Z104" s="100"/>
    </row>
    <row r="105" spans="1:26" x14ac:dyDescent="0.3">
      <c r="A105" s="10" t="str">
        <f>IF(LEFT('Copie fichier cim'!B105,3)="Bac",'Copie fichier cim'!B105,"")</f>
        <v/>
      </c>
      <c r="B105" s="6" t="str">
        <f>IF(A105&lt;&gt;"",MATCH('Copie fichier cim'!B105,'Copie fichier cim'!$B$1:'Copie fichier cim'!$B$200,0),"")</f>
        <v/>
      </c>
      <c r="C105" s="16" t="str">
        <f>IF('Copie fichier cim'!N105&lt;&gt;"",'Copie fichier cim'!N105,"")</f>
        <v/>
      </c>
      <c r="D105" s="16" t="str">
        <f>IF('Copie fichier cim'!O105&lt;&gt;"",'Copie fichier cim'!O105,"")</f>
        <v/>
      </c>
      <c r="E105" s="21" t="str">
        <f>IF(C105&lt;&gt;"",'Copie fichier cim'!K105,"")</f>
        <v/>
      </c>
      <c r="F105" s="21" t="str">
        <f t="shared" si="16"/>
        <v/>
      </c>
      <c r="G105" s="7">
        <f>couleur('Copie fichier cim'!Q105)</f>
        <v>-4142</v>
      </c>
      <c r="H105" s="13" t="str">
        <f>IF(OR(G105=3,G105=14),'Copie fichier cim'!Q105,"")</f>
        <v/>
      </c>
      <c r="I105" s="4" t="s">
        <v>11</v>
      </c>
      <c r="J105" s="3">
        <f t="shared" si="26"/>
        <v>81</v>
      </c>
      <c r="K105" s="3" t="str">
        <f t="shared" si="23"/>
        <v>B81</v>
      </c>
      <c r="L105" s="12" t="str">
        <f t="shared" si="18"/>
        <v/>
      </c>
      <c r="M105" s="25" t="str">
        <f t="shared" si="27"/>
        <v/>
      </c>
      <c r="N105" s="25" t="str">
        <f t="shared" si="28"/>
        <v/>
      </c>
      <c r="O105" s="12" t="str" cm="1">
        <f t="array" aca="1" ref="O105" ca="1">IF(G105=3,CONCATENATE("R0",RIGHT(INDEX('Copie fichier cim'!$A$1:$V$200,INDIRECT(K105),2),2),""),IF(G105=14,"CIM",""))</f>
        <v/>
      </c>
      <c r="P105" s="12" t="str">
        <f t="shared" si="24"/>
        <v/>
      </c>
      <c r="Q105" s="12" t="str" cm="1">
        <f t="array" aca="1" ref="Q105" ca="1">IF(G105=14,CONCATENATE("R0",RIGHT(INDEX('Copie fichier cim'!$A$1:$V$200,INDIRECT(K105),2),2),""),"")</f>
        <v/>
      </c>
      <c r="R105" s="12" t="str">
        <f t="shared" si="21"/>
        <v/>
      </c>
      <c r="S105" s="12"/>
      <c r="T105" s="12"/>
      <c r="U105" s="12"/>
      <c r="V105" s="18" t="str">
        <f t="shared" si="29"/>
        <v/>
      </c>
      <c r="W105" s="17" cm="1">
        <f t="array" ref="W105">couleur('Copie fichier cim'!B105:U105)</f>
        <v>-4142</v>
      </c>
      <c r="X105" s="17" t="str">
        <f t="shared" si="25"/>
        <v/>
      </c>
      <c r="Y105" s="17" t="str">
        <f>IF(W105=1,'Copie fichier cim'!U104,"")</f>
        <v/>
      </c>
      <c r="Z105" s="100"/>
    </row>
    <row r="106" spans="1:26" x14ac:dyDescent="0.3">
      <c r="A106" s="10" t="str">
        <f>IF(LEFT('Copie fichier cim'!B106,3)="Bac",'Copie fichier cim'!B106,"")</f>
        <v/>
      </c>
      <c r="B106" s="6" t="str">
        <f>IF(A106&lt;&gt;"",MATCH('Copie fichier cim'!B106,'Copie fichier cim'!$B$1:'Copie fichier cim'!$B$200,0),"")</f>
        <v/>
      </c>
      <c r="C106" s="16" t="str">
        <f>IF('Copie fichier cim'!N106&lt;&gt;"",'Copie fichier cim'!N106,"")</f>
        <v/>
      </c>
      <c r="D106" s="16" t="str">
        <f>IF('Copie fichier cim'!O106&lt;&gt;"",'Copie fichier cim'!O106,"")</f>
        <v/>
      </c>
      <c r="E106" s="21" t="str">
        <f>IF(C106&lt;&gt;"",'Copie fichier cim'!K106,"")</f>
        <v/>
      </c>
      <c r="F106" s="21" t="str">
        <f t="shared" si="16"/>
        <v/>
      </c>
      <c r="G106" s="7">
        <f>couleur('Copie fichier cim'!Q106)</f>
        <v>-4142</v>
      </c>
      <c r="H106" s="13" t="str">
        <f>IF(OR(G106=3,G106=14),'Copie fichier cim'!Q106,"")</f>
        <v/>
      </c>
      <c r="I106" s="4" t="s">
        <v>11</v>
      </c>
      <c r="J106" s="3">
        <f t="shared" si="26"/>
        <v>81</v>
      </c>
      <c r="K106" s="3" t="str">
        <f t="shared" si="23"/>
        <v>B81</v>
      </c>
      <c r="L106" s="12" t="str">
        <f t="shared" si="18"/>
        <v/>
      </c>
      <c r="M106" s="25" t="str">
        <f t="shared" si="27"/>
        <v/>
      </c>
      <c r="N106" s="25" t="str">
        <f t="shared" si="28"/>
        <v/>
      </c>
      <c r="O106" s="12" t="str" cm="1">
        <f t="array" aca="1" ref="O106" ca="1">IF(G106=3,CONCATENATE("R0",RIGHT(INDEX('Copie fichier cim'!$A$1:$V$200,INDIRECT(K106),2),2),""),IF(G106=14,"CIM",""))</f>
        <v/>
      </c>
      <c r="P106" s="12" t="str">
        <f t="shared" si="24"/>
        <v/>
      </c>
      <c r="Q106" s="12" t="str" cm="1">
        <f t="array" aca="1" ref="Q106" ca="1">IF(G106=14,CONCATENATE("R0",RIGHT(INDEX('Copie fichier cim'!$A$1:$V$200,INDIRECT(K106),2),2),""),"")</f>
        <v/>
      </c>
      <c r="R106" s="12" t="str">
        <f t="shared" si="21"/>
        <v/>
      </c>
      <c r="S106" s="12"/>
      <c r="T106" s="12"/>
      <c r="U106" s="12"/>
      <c r="V106" s="18" t="str">
        <f t="shared" si="29"/>
        <v/>
      </c>
      <c r="W106" s="17" cm="1">
        <f t="array" ref="W106">couleur('Copie fichier cim'!B106:U106)</f>
        <v>-4142</v>
      </c>
      <c r="X106" s="17" t="str">
        <f t="shared" si="25"/>
        <v/>
      </c>
      <c r="Y106" s="17" t="str">
        <f>IF(W106=1,'Copie fichier cim'!U105,"")</f>
        <v/>
      </c>
      <c r="Z106" s="100"/>
    </row>
    <row r="107" spans="1:26" x14ac:dyDescent="0.3">
      <c r="A107" s="10" t="str">
        <f>IF(LEFT('Copie fichier cim'!B107,3)="Bac",'Copie fichier cim'!B107,"")</f>
        <v/>
      </c>
      <c r="B107" s="6" t="str">
        <f>IF(A107&lt;&gt;"",MATCH('Copie fichier cim'!B107,'Copie fichier cim'!$B$1:'Copie fichier cim'!$B$200,0),"")</f>
        <v/>
      </c>
      <c r="C107" s="16" t="str">
        <f>IF('Copie fichier cim'!N107&lt;&gt;"",'Copie fichier cim'!N107,"")</f>
        <v/>
      </c>
      <c r="D107" s="16" t="str">
        <f>IF('Copie fichier cim'!O107&lt;&gt;"",'Copie fichier cim'!O107,"")</f>
        <v/>
      </c>
      <c r="E107" s="21" t="str">
        <f>IF(C107&lt;&gt;"",'Copie fichier cim'!K107,"")</f>
        <v/>
      </c>
      <c r="F107" s="21" t="str">
        <f t="shared" si="16"/>
        <v/>
      </c>
      <c r="G107" s="7">
        <f>couleur('Copie fichier cim'!Q107)</f>
        <v>-4142</v>
      </c>
      <c r="H107" s="13" t="str">
        <f>IF(OR(G107=3,G107=14),'Copie fichier cim'!Q107,"")</f>
        <v/>
      </c>
      <c r="I107" s="4" t="s">
        <v>11</v>
      </c>
      <c r="J107" s="3">
        <f t="shared" si="26"/>
        <v>81</v>
      </c>
      <c r="K107" s="3" t="str">
        <f t="shared" si="23"/>
        <v>B81</v>
      </c>
      <c r="L107" s="12" t="str">
        <f t="shared" si="18"/>
        <v/>
      </c>
      <c r="M107" s="25" t="str">
        <f t="shared" si="27"/>
        <v/>
      </c>
      <c r="N107" s="25" t="str">
        <f t="shared" si="28"/>
        <v/>
      </c>
      <c r="O107" s="12" t="str" cm="1">
        <f t="array" aca="1" ref="O107" ca="1">IF(G107=3,CONCATENATE("R0",RIGHT(INDEX('Copie fichier cim'!$A$1:$V$200,INDIRECT(K107),2),2),""),IF(G107=14,"CIM",""))</f>
        <v/>
      </c>
      <c r="P107" s="12" t="str">
        <f t="shared" si="24"/>
        <v/>
      </c>
      <c r="Q107" s="12" t="str" cm="1">
        <f t="array" aca="1" ref="Q107" ca="1">IF(G107=14,CONCATENATE("R0",RIGHT(INDEX('Copie fichier cim'!$A$1:$V$200,INDIRECT(K107),2),2),""),"")</f>
        <v/>
      </c>
      <c r="R107" s="12" t="str">
        <f t="shared" si="21"/>
        <v/>
      </c>
      <c r="S107" s="12"/>
      <c r="T107" s="12"/>
      <c r="U107" s="12"/>
      <c r="V107" s="18" t="str">
        <f t="shared" si="29"/>
        <v/>
      </c>
      <c r="W107" s="17" cm="1">
        <f t="array" ref="W107">couleur('Copie fichier cim'!B107:U107)</f>
        <v>-4142</v>
      </c>
      <c r="X107" s="17" t="str">
        <f t="shared" si="25"/>
        <v/>
      </c>
      <c r="Y107" s="17" t="str">
        <f>IF(W107=1,'Copie fichier cim'!U106,"")</f>
        <v/>
      </c>
      <c r="Z107" s="100"/>
    </row>
    <row r="108" spans="1:26" x14ac:dyDescent="0.3">
      <c r="A108" s="10" t="str">
        <f>IF(LEFT('Copie fichier cim'!B108,3)="Bac",'Copie fichier cim'!B108,"")</f>
        <v/>
      </c>
      <c r="B108" s="6" t="str">
        <f>IF(A108&lt;&gt;"",MATCH('Copie fichier cim'!B108,'Copie fichier cim'!$B$1:'Copie fichier cim'!$B$200,0),"")</f>
        <v/>
      </c>
      <c r="C108" s="16" t="str">
        <f>IF('Copie fichier cim'!N108&lt;&gt;"",'Copie fichier cim'!N108,"")</f>
        <v/>
      </c>
      <c r="D108" s="16" t="str">
        <f>IF('Copie fichier cim'!O108&lt;&gt;"",'Copie fichier cim'!O108,"")</f>
        <v/>
      </c>
      <c r="E108" s="21" t="str">
        <f>IF(C108&lt;&gt;"",'Copie fichier cim'!K108,"")</f>
        <v/>
      </c>
      <c r="F108" s="21" t="str">
        <f t="shared" si="16"/>
        <v/>
      </c>
      <c r="G108" s="7">
        <f>couleur('Copie fichier cim'!Q108)</f>
        <v>-4142</v>
      </c>
      <c r="H108" s="13" t="str">
        <f>IF(OR(G108=3,G108=14),'Copie fichier cim'!Q108,"")</f>
        <v/>
      </c>
      <c r="I108" s="4" t="s">
        <v>11</v>
      </c>
      <c r="J108" s="3">
        <f t="shared" si="26"/>
        <v>81</v>
      </c>
      <c r="K108" s="3" t="str">
        <f t="shared" si="23"/>
        <v>B81</v>
      </c>
      <c r="L108" s="12" t="str">
        <f t="shared" si="18"/>
        <v/>
      </c>
      <c r="M108" s="25" t="str">
        <f t="shared" si="27"/>
        <v/>
      </c>
      <c r="N108" s="25" t="str">
        <f t="shared" si="28"/>
        <v/>
      </c>
      <c r="O108" s="12" t="str" cm="1">
        <f t="array" aca="1" ref="O108" ca="1">IF(G108=3,CONCATENATE("R0",RIGHT(INDEX('Copie fichier cim'!$A$1:$V$200,INDIRECT(K108),2),2),""),IF(G108=14,"CIM",""))</f>
        <v/>
      </c>
      <c r="P108" s="12" t="str">
        <f t="shared" si="24"/>
        <v/>
      </c>
      <c r="Q108" s="12" t="str" cm="1">
        <f t="array" aca="1" ref="Q108" ca="1">IF(G108=14,CONCATENATE("R0",RIGHT(INDEX('Copie fichier cim'!$A$1:$V$200,INDIRECT(K108),2),2),""),"")</f>
        <v/>
      </c>
      <c r="R108" s="12" t="str">
        <f t="shared" si="21"/>
        <v/>
      </c>
      <c r="S108" s="12"/>
      <c r="T108" s="12"/>
      <c r="U108" s="12"/>
      <c r="V108" s="18" t="str">
        <f t="shared" si="29"/>
        <v/>
      </c>
      <c r="W108" s="17" cm="1">
        <f t="array" ref="W108">couleur('Copie fichier cim'!B108:U108)</f>
        <v>-4142</v>
      </c>
      <c r="X108" s="17" t="str">
        <f t="shared" si="25"/>
        <v/>
      </c>
      <c r="Y108" s="17" t="str">
        <f>IF(W108=1,'Copie fichier cim'!U107,"")</f>
        <v/>
      </c>
      <c r="Z108" s="100"/>
    </row>
    <row r="109" spans="1:26" x14ac:dyDescent="0.3">
      <c r="A109" s="10" t="str">
        <f>IF(LEFT('Copie fichier cim'!B109,3)="Bac",'Copie fichier cim'!B109,"")</f>
        <v/>
      </c>
      <c r="B109" s="6" t="str">
        <f>IF(A109&lt;&gt;"",MATCH('Copie fichier cim'!B109,'Copie fichier cim'!$B$1:'Copie fichier cim'!$B$200,0),"")</f>
        <v/>
      </c>
      <c r="C109" s="16" t="str">
        <f>IF('Copie fichier cim'!N109&lt;&gt;"",'Copie fichier cim'!N109,"")</f>
        <v/>
      </c>
      <c r="D109" s="16" t="str">
        <f>IF('Copie fichier cim'!O109&lt;&gt;"",'Copie fichier cim'!O109,"")</f>
        <v/>
      </c>
      <c r="E109" s="21" t="str">
        <f>IF(C109&lt;&gt;"",'Copie fichier cim'!K109,"")</f>
        <v/>
      </c>
      <c r="F109" s="21" t="str">
        <f t="shared" si="16"/>
        <v/>
      </c>
      <c r="G109" s="7">
        <f>couleur('Copie fichier cim'!Q109)</f>
        <v>-4142</v>
      </c>
      <c r="H109" s="13" t="str">
        <f>IF(OR(G109=3,G109=14),'Copie fichier cim'!Q109,"")</f>
        <v/>
      </c>
      <c r="I109" s="4" t="s">
        <v>11</v>
      </c>
      <c r="J109" s="3">
        <f t="shared" si="26"/>
        <v>81</v>
      </c>
      <c r="K109" s="3" t="str">
        <f t="shared" si="23"/>
        <v>B81</v>
      </c>
      <c r="L109" s="12" t="str">
        <f t="shared" si="18"/>
        <v/>
      </c>
      <c r="M109" s="25" t="str">
        <f t="shared" si="27"/>
        <v/>
      </c>
      <c r="N109" s="25" t="str">
        <f t="shared" si="28"/>
        <v/>
      </c>
      <c r="O109" s="12" t="str" cm="1">
        <f t="array" aca="1" ref="O109" ca="1">IF(G109=3,CONCATENATE("R0",RIGHT(INDEX('Copie fichier cim'!$A$1:$V$200,INDIRECT(K109),2),2),""),IF(G109=14,"CIM",""))</f>
        <v/>
      </c>
      <c r="P109" s="12" t="str">
        <f t="shared" si="24"/>
        <v/>
      </c>
      <c r="Q109" s="12" t="str" cm="1">
        <f t="array" aca="1" ref="Q109" ca="1">IF(G109=14,CONCATENATE("R0",RIGHT(INDEX('Copie fichier cim'!$A$1:$V$200,INDIRECT(K109),2),2),""),"")</f>
        <v/>
      </c>
      <c r="R109" s="12" t="str">
        <f t="shared" si="21"/>
        <v/>
      </c>
      <c r="S109" s="12"/>
      <c r="T109" s="12"/>
      <c r="U109" s="12"/>
      <c r="V109" s="18" t="str">
        <f t="shared" si="29"/>
        <v/>
      </c>
      <c r="W109" s="17" cm="1">
        <f t="array" ref="W109">couleur('Copie fichier cim'!B109:U109)</f>
        <v>-4142</v>
      </c>
      <c r="X109" s="17" t="str">
        <f t="shared" si="25"/>
        <v/>
      </c>
      <c r="Y109" s="17" t="str">
        <f>IF(W109=1,'Copie fichier cim'!U108,"")</f>
        <v/>
      </c>
      <c r="Z109" s="100"/>
    </row>
    <row r="110" spans="1:26" x14ac:dyDescent="0.3">
      <c r="A110" s="10" t="str">
        <f>IF(LEFT('Copie fichier cim'!B110,3)="Bac",'Copie fichier cim'!B110,"")</f>
        <v/>
      </c>
      <c r="B110" s="6" t="str">
        <f>IF(A110&lt;&gt;"",MATCH('Copie fichier cim'!B110,'Copie fichier cim'!$B$1:'Copie fichier cim'!$B$200,0),"")</f>
        <v/>
      </c>
      <c r="C110" s="16" t="str">
        <f>IF('Copie fichier cim'!N110&lt;&gt;"",'Copie fichier cim'!N110,"")</f>
        <v/>
      </c>
      <c r="D110" s="16" t="str">
        <f>IF('Copie fichier cim'!O110&lt;&gt;"",'Copie fichier cim'!O110,"")</f>
        <v/>
      </c>
      <c r="E110" s="21" t="str">
        <f>IF(C110&lt;&gt;"",'Copie fichier cim'!K110,"")</f>
        <v/>
      </c>
      <c r="F110" s="21" t="str">
        <f t="shared" si="16"/>
        <v/>
      </c>
      <c r="G110" s="7">
        <f>couleur('Copie fichier cim'!Q110)</f>
        <v>-4142</v>
      </c>
      <c r="H110" s="13" t="str">
        <f>IF(OR(G110=3,G110=14),'Copie fichier cim'!Q110,"")</f>
        <v/>
      </c>
      <c r="I110" s="4" t="s">
        <v>11</v>
      </c>
      <c r="J110" s="3">
        <f t="shared" si="26"/>
        <v>81</v>
      </c>
      <c r="K110" s="3" t="str">
        <f t="shared" si="23"/>
        <v>B81</v>
      </c>
      <c r="L110" s="12" t="str">
        <f t="shared" si="18"/>
        <v/>
      </c>
      <c r="M110" s="25" t="str">
        <f t="shared" si="27"/>
        <v/>
      </c>
      <c r="N110" s="25" t="str">
        <f t="shared" si="28"/>
        <v/>
      </c>
      <c r="O110" s="12" t="str" cm="1">
        <f t="array" aca="1" ref="O110" ca="1">IF(G110=3,CONCATENATE("R0",RIGHT(INDEX('Copie fichier cim'!$A$1:$V$200,INDIRECT(K110),2),2),""),IF(G110=14,"CIM",""))</f>
        <v/>
      </c>
      <c r="P110" s="12" t="str">
        <f t="shared" si="24"/>
        <v/>
      </c>
      <c r="Q110" s="12" t="str" cm="1">
        <f t="array" aca="1" ref="Q110" ca="1">IF(G110=14,CONCATENATE("R0",RIGHT(INDEX('Copie fichier cim'!$A$1:$V$200,INDIRECT(K110),2),2),""),"")</f>
        <v/>
      </c>
      <c r="R110" s="12" t="str">
        <f t="shared" si="21"/>
        <v/>
      </c>
      <c r="S110" s="12"/>
      <c r="T110" s="12"/>
      <c r="U110" s="12"/>
      <c r="V110" s="18" t="str">
        <f t="shared" si="29"/>
        <v/>
      </c>
      <c r="W110" s="17" cm="1">
        <f t="array" ref="W110">couleur('Copie fichier cim'!B110:U110)</f>
        <v>-4142</v>
      </c>
      <c r="X110" s="17" t="str">
        <f t="shared" si="25"/>
        <v/>
      </c>
      <c r="Y110" s="17" t="str">
        <f>IF(W110=1,'Copie fichier cim'!U109,"")</f>
        <v/>
      </c>
      <c r="Z110" s="100"/>
    </row>
    <row r="111" spans="1:26" x14ac:dyDescent="0.3">
      <c r="A111" s="10" t="str">
        <f>IF(LEFT('Copie fichier cim'!B111,3)="Bac",'Copie fichier cim'!B111,"")</f>
        <v/>
      </c>
      <c r="B111" s="6" t="str">
        <f>IF(A111&lt;&gt;"",MATCH('Copie fichier cim'!B111,'Copie fichier cim'!$B$1:'Copie fichier cim'!$B$200,0),"")</f>
        <v/>
      </c>
      <c r="C111" s="16" t="str">
        <f>IF('Copie fichier cim'!N111&lt;&gt;"",'Copie fichier cim'!N111,"")</f>
        <v/>
      </c>
      <c r="D111" s="16" t="str">
        <f>IF('Copie fichier cim'!O111&lt;&gt;"",'Copie fichier cim'!O111,"")</f>
        <v/>
      </c>
      <c r="E111" s="21" t="str">
        <f>IF(C111&lt;&gt;"",'Copie fichier cim'!K111,"")</f>
        <v/>
      </c>
      <c r="F111" s="21" t="str">
        <f t="shared" si="16"/>
        <v/>
      </c>
      <c r="G111" s="7">
        <f>couleur('Copie fichier cim'!Q111)</f>
        <v>-4142</v>
      </c>
      <c r="H111" s="13" t="str">
        <f>IF(OR(G111=3,G111=14),'Copie fichier cim'!Q111,"")</f>
        <v/>
      </c>
      <c r="I111" s="4" t="s">
        <v>11</v>
      </c>
      <c r="J111" s="3">
        <f t="shared" si="26"/>
        <v>81</v>
      </c>
      <c r="K111" s="3" t="str">
        <f t="shared" si="23"/>
        <v>B81</v>
      </c>
      <c r="L111" s="12" t="str">
        <f t="shared" si="18"/>
        <v/>
      </c>
      <c r="M111" s="25" t="str">
        <f t="shared" si="27"/>
        <v/>
      </c>
      <c r="N111" s="25" t="str">
        <f t="shared" si="28"/>
        <v/>
      </c>
      <c r="O111" s="12" t="str" cm="1">
        <f t="array" aca="1" ref="O111" ca="1">IF(G111=3,CONCATENATE("R0",RIGHT(INDEX('Copie fichier cim'!$A$1:$V$200,INDIRECT(K111),2),2),""),IF(G111=14,"CIM",""))</f>
        <v/>
      </c>
      <c r="P111" s="12" t="str">
        <f t="shared" si="24"/>
        <v/>
      </c>
      <c r="Q111" s="12" t="str" cm="1">
        <f t="array" aca="1" ref="Q111" ca="1">IF(G111=14,CONCATENATE("R0",RIGHT(INDEX('Copie fichier cim'!$A$1:$V$200,INDIRECT(K111),2),2),""),"")</f>
        <v/>
      </c>
      <c r="R111" s="12" t="str">
        <f t="shared" si="21"/>
        <v/>
      </c>
      <c r="S111" s="12"/>
      <c r="T111" s="12"/>
      <c r="U111" s="12"/>
      <c r="V111" s="18" t="str">
        <f t="shared" si="29"/>
        <v/>
      </c>
      <c r="W111" s="17" cm="1">
        <f t="array" ref="W111">couleur('Copie fichier cim'!B111:U111)</f>
        <v>-4142</v>
      </c>
      <c r="X111" s="17" t="str">
        <f t="shared" si="25"/>
        <v/>
      </c>
      <c r="Y111" s="17" t="str">
        <f>IF(W111=1,'Copie fichier cim'!U110,"")</f>
        <v/>
      </c>
      <c r="Z111" s="100"/>
    </row>
    <row r="112" spans="1:26" x14ac:dyDescent="0.3">
      <c r="A112" s="10" t="str">
        <f>IF(LEFT('Copie fichier cim'!B112,3)="Bac",'Copie fichier cim'!B112,"")</f>
        <v/>
      </c>
      <c r="B112" s="6" t="str">
        <f>IF(A112&lt;&gt;"",MATCH('Copie fichier cim'!B112,'Copie fichier cim'!$B$1:'Copie fichier cim'!$B$200,0),"")</f>
        <v/>
      </c>
      <c r="C112" s="16" t="str">
        <f>IF('Copie fichier cim'!N112&lt;&gt;"",'Copie fichier cim'!N112,"")</f>
        <v/>
      </c>
      <c r="D112" s="16" t="str">
        <f>IF('Copie fichier cim'!O112&lt;&gt;"",'Copie fichier cim'!O112,"")</f>
        <v/>
      </c>
      <c r="E112" s="21" t="str">
        <f>IF(C112&lt;&gt;"",'Copie fichier cim'!K112,"")</f>
        <v/>
      </c>
      <c r="F112" s="21" t="str">
        <f t="shared" si="16"/>
        <v/>
      </c>
      <c r="G112" s="7">
        <f>couleur('Copie fichier cim'!Q112)</f>
        <v>-4142</v>
      </c>
      <c r="H112" s="13" t="str">
        <f>IF(OR(G112=3,G112=14),'Copie fichier cim'!Q112,"")</f>
        <v/>
      </c>
      <c r="I112" s="4" t="s">
        <v>11</v>
      </c>
      <c r="J112" s="3">
        <f t="shared" si="26"/>
        <v>81</v>
      </c>
      <c r="K112" s="3" t="str">
        <f t="shared" si="23"/>
        <v>B81</v>
      </c>
      <c r="L112" s="12" t="str">
        <f t="shared" si="18"/>
        <v/>
      </c>
      <c r="M112" s="25" t="str">
        <f t="shared" si="27"/>
        <v/>
      </c>
      <c r="N112" s="25" t="str">
        <f t="shared" si="28"/>
        <v/>
      </c>
      <c r="O112" s="12" t="str" cm="1">
        <f t="array" aca="1" ref="O112" ca="1">IF(G112=3,CONCATENATE("R0",RIGHT(INDEX('Copie fichier cim'!$A$1:$V$200,INDIRECT(K112),2),2),""),IF(G112=14,"CIM",""))</f>
        <v/>
      </c>
      <c r="P112" s="12" t="str">
        <f t="shared" si="24"/>
        <v/>
      </c>
      <c r="Q112" s="12" t="str" cm="1">
        <f t="array" aca="1" ref="Q112" ca="1">IF(G112=14,CONCATENATE("R0",RIGHT(INDEX('Copie fichier cim'!$A$1:$V$200,INDIRECT(K112),2),2),""),"")</f>
        <v/>
      </c>
      <c r="R112" s="12" t="str">
        <f t="shared" si="21"/>
        <v/>
      </c>
      <c r="S112" s="12"/>
      <c r="T112" s="12"/>
      <c r="U112" s="12"/>
      <c r="V112" s="18" t="str">
        <f t="shared" si="29"/>
        <v/>
      </c>
      <c r="W112" s="17" cm="1">
        <f t="array" ref="W112">couleur('Copie fichier cim'!B112:U112)</f>
        <v>-4142</v>
      </c>
      <c r="X112" s="17" t="str">
        <f t="shared" si="25"/>
        <v/>
      </c>
      <c r="Y112" s="17" t="str">
        <f>IF(W112=1,'Copie fichier cim'!U111,"")</f>
        <v/>
      </c>
      <c r="Z112" s="100"/>
    </row>
    <row r="113" spans="1:26" x14ac:dyDescent="0.3">
      <c r="A113" s="10" t="str">
        <f>IF(LEFT('Copie fichier cim'!B113,3)="Bac",'Copie fichier cim'!B113,"")</f>
        <v/>
      </c>
      <c r="B113" s="6" t="str">
        <f>IF(A113&lt;&gt;"",MATCH('Copie fichier cim'!B113,'Copie fichier cim'!$B$1:'Copie fichier cim'!$B$200,0),"")</f>
        <v/>
      </c>
      <c r="C113" s="16" t="str">
        <f>IF('Copie fichier cim'!N113&lt;&gt;"",'Copie fichier cim'!N113,"")</f>
        <v/>
      </c>
      <c r="D113" s="16" t="str">
        <f>IF('Copie fichier cim'!O113&lt;&gt;"",'Copie fichier cim'!O113,"")</f>
        <v/>
      </c>
      <c r="E113" s="21" t="str">
        <f>IF(C113&lt;&gt;"",'Copie fichier cim'!K113,"")</f>
        <v/>
      </c>
      <c r="F113" s="21" t="str">
        <f t="shared" si="16"/>
        <v/>
      </c>
      <c r="G113" s="7">
        <f>couleur('Copie fichier cim'!Q113)</f>
        <v>-4142</v>
      </c>
      <c r="H113" s="13" t="str">
        <f>IF(OR(G113=3,G113=14),'Copie fichier cim'!Q113,"")</f>
        <v/>
      </c>
      <c r="I113" s="4" t="s">
        <v>11</v>
      </c>
      <c r="J113" s="3">
        <f t="shared" si="26"/>
        <v>81</v>
      </c>
      <c r="K113" s="3" t="str">
        <f t="shared" si="23"/>
        <v>B81</v>
      </c>
      <c r="L113" s="12" t="str">
        <f t="shared" si="18"/>
        <v/>
      </c>
      <c r="M113" s="25" t="str">
        <f t="shared" si="27"/>
        <v/>
      </c>
      <c r="N113" s="25" t="str">
        <f t="shared" si="28"/>
        <v/>
      </c>
      <c r="O113" s="12" t="str" cm="1">
        <f t="array" aca="1" ref="O113" ca="1">IF(G113=3,CONCATENATE("R0",RIGHT(INDEX('Copie fichier cim'!$A$1:$V$200,INDIRECT(K113),2),2),""),IF(G113=14,"CIM",""))</f>
        <v/>
      </c>
      <c r="P113" s="12" t="str">
        <f t="shared" si="24"/>
        <v/>
      </c>
      <c r="Q113" s="12" t="str" cm="1">
        <f t="array" aca="1" ref="Q113" ca="1">IF(G113=14,CONCATENATE("R0",RIGHT(INDEX('Copie fichier cim'!$A$1:$V$200,INDIRECT(K113),2),2),""),"")</f>
        <v/>
      </c>
      <c r="R113" s="12" t="str">
        <f t="shared" si="21"/>
        <v/>
      </c>
      <c r="S113" s="12"/>
      <c r="T113" s="12"/>
      <c r="U113" s="12"/>
      <c r="V113" s="18" t="str">
        <f t="shared" si="29"/>
        <v/>
      </c>
      <c r="W113" s="17" cm="1">
        <f t="array" ref="W113">couleur('Copie fichier cim'!B113:U113)</f>
        <v>-4142</v>
      </c>
      <c r="X113" s="17" t="str">
        <f t="shared" si="25"/>
        <v/>
      </c>
      <c r="Y113" s="17" t="str">
        <f>IF(W113=1,'Copie fichier cim'!U112,"")</f>
        <v/>
      </c>
      <c r="Z113" s="100"/>
    </row>
    <row r="114" spans="1:26" x14ac:dyDescent="0.3">
      <c r="A114" s="10" t="str">
        <f>IF(LEFT('Copie fichier cim'!B114,3)="Bac",'Copie fichier cim'!B114,"")</f>
        <v/>
      </c>
      <c r="B114" s="6" t="str">
        <f>IF(A114&lt;&gt;"",MATCH('Copie fichier cim'!B114,'Copie fichier cim'!$B$1:'Copie fichier cim'!$B$200,0),"")</f>
        <v/>
      </c>
      <c r="C114" s="16" t="str">
        <f>IF('Copie fichier cim'!N114&lt;&gt;"",'Copie fichier cim'!N114,"")</f>
        <v/>
      </c>
      <c r="D114" s="16" t="str">
        <f>IF('Copie fichier cim'!O114&lt;&gt;"",'Copie fichier cim'!O114,"")</f>
        <v/>
      </c>
      <c r="E114" s="21" t="str">
        <f>IF(C114&lt;&gt;"",'Copie fichier cim'!K114,"")</f>
        <v/>
      </c>
      <c r="F114" s="21" t="str">
        <f t="shared" si="16"/>
        <v/>
      </c>
      <c r="G114" s="7">
        <f>couleur('Copie fichier cim'!Q114)</f>
        <v>-4142</v>
      </c>
      <c r="H114" s="13" t="str">
        <f>IF(OR(G114=3,G114=14),'Copie fichier cim'!Q114,"")</f>
        <v/>
      </c>
      <c r="I114" s="4" t="s">
        <v>11</v>
      </c>
      <c r="J114" s="3">
        <f t="shared" si="26"/>
        <v>81</v>
      </c>
      <c r="K114" s="3" t="str">
        <f t="shared" si="23"/>
        <v>B81</v>
      </c>
      <c r="L114" s="12" t="str">
        <f t="shared" si="18"/>
        <v/>
      </c>
      <c r="M114" s="25" t="str">
        <f t="shared" si="27"/>
        <v/>
      </c>
      <c r="N114" s="25" t="str">
        <f t="shared" si="28"/>
        <v/>
      </c>
      <c r="O114" s="12" t="str" cm="1">
        <f t="array" aca="1" ref="O114" ca="1">IF(G114=3,CONCATENATE("R0",RIGHT(INDEX('Copie fichier cim'!$A$1:$V$200,INDIRECT(K114),2),2),""),IF(G114=14,"CIM",""))</f>
        <v/>
      </c>
      <c r="P114" s="12" t="str">
        <f t="shared" si="24"/>
        <v/>
      </c>
      <c r="Q114" s="12" t="str" cm="1">
        <f t="array" aca="1" ref="Q114" ca="1">IF(G114=14,CONCATENATE("R0",RIGHT(INDEX('Copie fichier cim'!$A$1:$V$200,INDIRECT(K114),2),2),""),"")</f>
        <v/>
      </c>
      <c r="R114" s="12" t="str">
        <f t="shared" si="21"/>
        <v/>
      </c>
      <c r="S114" s="12"/>
      <c r="T114" s="12"/>
      <c r="U114" s="12"/>
      <c r="V114" s="18" t="str">
        <f t="shared" si="29"/>
        <v/>
      </c>
      <c r="W114" s="17" cm="1">
        <f t="array" ref="W114">couleur('Copie fichier cim'!B114:U114)</f>
        <v>-4142</v>
      </c>
      <c r="X114" s="17" t="str">
        <f t="shared" si="25"/>
        <v/>
      </c>
      <c r="Y114" s="17" t="str">
        <f>IF(W114=1,'Copie fichier cim'!U113,"")</f>
        <v/>
      </c>
      <c r="Z114" s="100"/>
    </row>
    <row r="115" spans="1:26" x14ac:dyDescent="0.3">
      <c r="A115" s="10" t="str">
        <f>IF(LEFT('Copie fichier cim'!B115,3)="Bac",'Copie fichier cim'!B115,"")</f>
        <v/>
      </c>
      <c r="B115" s="6" t="str">
        <f>IF(A115&lt;&gt;"",MATCH('Copie fichier cim'!B115,'Copie fichier cim'!$B$1:'Copie fichier cim'!$B$200,0),"")</f>
        <v/>
      </c>
      <c r="C115" s="16" t="str">
        <f>IF('Copie fichier cim'!N115&lt;&gt;"",'Copie fichier cim'!N115,"")</f>
        <v/>
      </c>
      <c r="D115" s="16" t="str">
        <f>IF('Copie fichier cim'!O115&lt;&gt;"",'Copie fichier cim'!O115,"")</f>
        <v/>
      </c>
      <c r="E115" s="21" t="str">
        <f>IF(C115&lt;&gt;"",'Copie fichier cim'!K115,"")</f>
        <v/>
      </c>
      <c r="F115" s="21" t="str">
        <f t="shared" si="16"/>
        <v/>
      </c>
      <c r="G115" s="7">
        <f>couleur('Copie fichier cim'!Q115)</f>
        <v>-4142</v>
      </c>
      <c r="H115" s="13" t="str">
        <f>IF(OR(G115=3,G115=14),'Copie fichier cim'!Q115,"")</f>
        <v/>
      </c>
      <c r="I115" s="4" t="s">
        <v>11</v>
      </c>
      <c r="J115" s="3">
        <f t="shared" si="26"/>
        <v>81</v>
      </c>
      <c r="K115" s="3" t="str">
        <f t="shared" si="23"/>
        <v>B81</v>
      </c>
      <c r="L115" s="12" t="str">
        <f t="shared" si="18"/>
        <v/>
      </c>
      <c r="M115" s="25" t="str">
        <f t="shared" si="27"/>
        <v/>
      </c>
      <c r="N115" s="25" t="str">
        <f t="shared" si="28"/>
        <v/>
      </c>
      <c r="O115" s="12" t="str" cm="1">
        <f t="array" aca="1" ref="O115" ca="1">IF(G115=3,CONCATENATE("R0",RIGHT(INDEX('Copie fichier cim'!$A$1:$V$200,INDIRECT(K115),2),2),""),IF(G115=14,"CIM",""))</f>
        <v/>
      </c>
      <c r="P115" s="12" t="str">
        <f t="shared" si="24"/>
        <v/>
      </c>
      <c r="Q115" s="12" t="str" cm="1">
        <f t="array" aca="1" ref="Q115" ca="1">IF(G115=14,CONCATENATE("R0",RIGHT(INDEX('Copie fichier cim'!$A$1:$V$200,INDIRECT(K115),2),2),""),"")</f>
        <v/>
      </c>
      <c r="R115" s="12" t="str">
        <f t="shared" si="21"/>
        <v/>
      </c>
      <c r="S115" s="12"/>
      <c r="T115" s="12"/>
      <c r="U115" s="12"/>
      <c r="V115" s="18" t="str">
        <f t="shared" si="29"/>
        <v/>
      </c>
      <c r="W115" s="17" cm="1">
        <f t="array" ref="W115">couleur('Copie fichier cim'!B115:U115)</f>
        <v>-4142</v>
      </c>
      <c r="X115" s="17" t="str">
        <f t="shared" si="25"/>
        <v/>
      </c>
      <c r="Y115" s="17" t="str">
        <f>IF(W115=1,'Copie fichier cim'!U114,"")</f>
        <v/>
      </c>
      <c r="Z115" s="100"/>
    </row>
    <row r="116" spans="1:26" x14ac:dyDescent="0.3">
      <c r="A116" s="10" t="str">
        <f>IF(LEFT('Copie fichier cim'!B116,3)="Bac",'Copie fichier cim'!B116,"")</f>
        <v/>
      </c>
      <c r="B116" s="6" t="str">
        <f>IF(A116&lt;&gt;"",MATCH('Copie fichier cim'!B116,'Copie fichier cim'!$B$1:'Copie fichier cim'!$B$200,0),"")</f>
        <v/>
      </c>
      <c r="C116" s="16" t="str">
        <f>IF('Copie fichier cim'!N116&lt;&gt;"",'Copie fichier cim'!N116,"")</f>
        <v/>
      </c>
      <c r="D116" s="16" t="str">
        <f>IF('Copie fichier cim'!O116&lt;&gt;"",'Copie fichier cim'!O116,"")</f>
        <v/>
      </c>
      <c r="E116" s="21" t="str">
        <f>IF(C116&lt;&gt;"",'Copie fichier cim'!K116,"")</f>
        <v/>
      </c>
      <c r="F116" s="21" t="str">
        <f t="shared" si="16"/>
        <v/>
      </c>
      <c r="G116" s="7">
        <f>couleur('Copie fichier cim'!Q116)</f>
        <v>-4142</v>
      </c>
      <c r="H116" s="13" t="str">
        <f>IF(OR(G116=3,G116=14),'Copie fichier cim'!Q116,"")</f>
        <v/>
      </c>
      <c r="I116" s="4" t="s">
        <v>11</v>
      </c>
      <c r="J116" s="3">
        <f t="shared" si="26"/>
        <v>81</v>
      </c>
      <c r="K116" s="3" t="str">
        <f t="shared" si="23"/>
        <v>B81</v>
      </c>
      <c r="L116" s="12" t="str">
        <f t="shared" si="18"/>
        <v/>
      </c>
      <c r="M116" s="25" t="str">
        <f t="shared" si="27"/>
        <v/>
      </c>
      <c r="N116" s="25" t="str">
        <f t="shared" si="28"/>
        <v/>
      </c>
      <c r="O116" s="12" t="str" cm="1">
        <f t="array" aca="1" ref="O116" ca="1">IF(G116=3,CONCATENATE("R0",RIGHT(INDEX('Copie fichier cim'!$A$1:$V$200,INDIRECT(K116),2),2),""),IF(G116=14,"CIM",""))</f>
        <v/>
      </c>
      <c r="P116" s="12" t="str">
        <f t="shared" si="24"/>
        <v/>
      </c>
      <c r="Q116" s="12" t="str" cm="1">
        <f t="array" aca="1" ref="Q116" ca="1">IF(G116=14,CONCATENATE("R0",RIGHT(INDEX('Copie fichier cim'!$A$1:$V$200,INDIRECT(K116),2),2),""),"")</f>
        <v/>
      </c>
      <c r="R116" s="12" t="str">
        <f t="shared" si="21"/>
        <v/>
      </c>
      <c r="S116" s="12"/>
      <c r="T116" s="12"/>
      <c r="U116" s="12"/>
      <c r="V116" s="18" t="str">
        <f t="shared" si="29"/>
        <v/>
      </c>
      <c r="W116" s="17" cm="1">
        <f t="array" ref="W116">couleur('Copie fichier cim'!B116:U116)</f>
        <v>-4142</v>
      </c>
      <c r="X116" s="17" t="str">
        <f t="shared" si="25"/>
        <v/>
      </c>
      <c r="Y116" s="17" t="str">
        <f>IF(W116=1,'Copie fichier cim'!U115,"")</f>
        <v/>
      </c>
      <c r="Z116" s="100"/>
    </row>
    <row r="117" spans="1:26" x14ac:dyDescent="0.3">
      <c r="A117" s="10" t="str">
        <f>IF(LEFT('Copie fichier cim'!B117,3)="Bac",'Copie fichier cim'!B117,"")</f>
        <v/>
      </c>
      <c r="B117" s="6" t="str">
        <f>IF(A117&lt;&gt;"",MATCH('Copie fichier cim'!B117,'Copie fichier cim'!$B$1:'Copie fichier cim'!$B$200,0),"")</f>
        <v/>
      </c>
      <c r="C117" s="16" t="str">
        <f>IF('Copie fichier cim'!N117&lt;&gt;"",'Copie fichier cim'!N117,"")</f>
        <v/>
      </c>
      <c r="D117" s="16" t="str">
        <f>IF('Copie fichier cim'!O117&lt;&gt;"",'Copie fichier cim'!O117,"")</f>
        <v/>
      </c>
      <c r="E117" s="21" t="str">
        <f>IF(C117&lt;&gt;"",'Copie fichier cim'!K117,"")</f>
        <v/>
      </c>
      <c r="F117" s="21" t="str">
        <f t="shared" si="16"/>
        <v/>
      </c>
      <c r="G117" s="7">
        <f>couleur('Copie fichier cim'!Q117)</f>
        <v>-4142</v>
      </c>
      <c r="H117" s="13" t="str">
        <f>IF(OR(G117=3,G117=14),'Copie fichier cim'!Q117,"")</f>
        <v/>
      </c>
      <c r="I117" s="4" t="s">
        <v>11</v>
      </c>
      <c r="J117" s="3">
        <f t="shared" si="26"/>
        <v>81</v>
      </c>
      <c r="K117" s="3" t="str">
        <f t="shared" si="23"/>
        <v>B81</v>
      </c>
      <c r="L117" s="12" t="str">
        <f t="shared" si="18"/>
        <v/>
      </c>
      <c r="M117" s="25" t="str">
        <f t="shared" si="27"/>
        <v/>
      </c>
      <c r="N117" s="25" t="str">
        <f t="shared" si="28"/>
        <v/>
      </c>
      <c r="O117" s="12" t="str" cm="1">
        <f t="array" aca="1" ref="O117" ca="1">IF(G117=3,CONCATENATE("R0",RIGHT(INDEX('Copie fichier cim'!$A$1:$V$200,INDIRECT(K117),2),2),""),IF(G117=14,"CIM",""))</f>
        <v/>
      </c>
      <c r="P117" s="12" t="str">
        <f t="shared" si="24"/>
        <v/>
      </c>
      <c r="Q117" s="12" t="str" cm="1">
        <f t="array" aca="1" ref="Q117" ca="1">IF(G117=14,CONCATENATE("R0",RIGHT(INDEX('Copie fichier cim'!$A$1:$V$200,INDIRECT(K117),2),2),""),"")</f>
        <v/>
      </c>
      <c r="R117" s="12" t="str">
        <f t="shared" si="21"/>
        <v/>
      </c>
      <c r="S117" s="12"/>
      <c r="T117" s="12"/>
      <c r="U117" s="12"/>
      <c r="V117" s="18" t="str">
        <f t="shared" si="29"/>
        <v/>
      </c>
      <c r="W117" s="17" cm="1">
        <f t="array" ref="W117">couleur('Copie fichier cim'!B117:U117)</f>
        <v>-4142</v>
      </c>
      <c r="X117" s="17" t="str">
        <f t="shared" si="25"/>
        <v/>
      </c>
      <c r="Y117" s="17" t="str">
        <f>IF(W117=1,'Copie fichier cim'!U116,"")</f>
        <v/>
      </c>
      <c r="Z117" s="100"/>
    </row>
    <row r="118" spans="1:26" x14ac:dyDescent="0.3">
      <c r="A118" s="10" t="str">
        <f>IF(LEFT('Copie fichier cim'!B118,3)="Bac",'Copie fichier cim'!B118,"")</f>
        <v/>
      </c>
      <c r="B118" s="6" t="str">
        <f>IF(A118&lt;&gt;"",MATCH('Copie fichier cim'!B118,'Copie fichier cim'!$B$1:'Copie fichier cim'!$B$200,0),"")</f>
        <v/>
      </c>
      <c r="C118" s="16" t="str">
        <f>IF('Copie fichier cim'!N118&lt;&gt;"",'Copie fichier cim'!N118,"")</f>
        <v/>
      </c>
      <c r="D118" s="16" t="str">
        <f>IF('Copie fichier cim'!O118&lt;&gt;"",'Copie fichier cim'!O118,"")</f>
        <v/>
      </c>
      <c r="E118" s="21" t="str">
        <f>IF(C118&lt;&gt;"",'Copie fichier cim'!K118,"")</f>
        <v/>
      </c>
      <c r="F118" s="21" t="str">
        <f t="shared" si="16"/>
        <v/>
      </c>
      <c r="G118" s="7">
        <f>couleur('Copie fichier cim'!Q118)</f>
        <v>-4142</v>
      </c>
      <c r="H118" s="13" t="str">
        <f>IF(OR(G118=3,G118=14),'Copie fichier cim'!Q118,"")</f>
        <v/>
      </c>
      <c r="I118" s="4" t="s">
        <v>11</v>
      </c>
      <c r="J118" s="3">
        <f t="shared" si="26"/>
        <v>81</v>
      </c>
      <c r="K118" s="3" t="str">
        <f t="shared" si="23"/>
        <v>B81</v>
      </c>
      <c r="L118" s="12" t="str">
        <f t="shared" si="18"/>
        <v/>
      </c>
      <c r="M118" s="25" t="str">
        <f t="shared" si="27"/>
        <v/>
      </c>
      <c r="N118" s="25" t="str">
        <f t="shared" si="28"/>
        <v/>
      </c>
      <c r="O118" s="12" t="str" cm="1">
        <f t="array" aca="1" ref="O118" ca="1">IF(G118=3,CONCATENATE("R0",RIGHT(INDEX('Copie fichier cim'!$A$1:$V$200,INDIRECT(K118),2),2),""),IF(G118=14,"CIM",""))</f>
        <v/>
      </c>
      <c r="P118" s="12" t="str">
        <f t="shared" si="24"/>
        <v/>
      </c>
      <c r="Q118" s="12" t="str" cm="1">
        <f t="array" aca="1" ref="Q118" ca="1">IF(G118=14,CONCATENATE("R0",RIGHT(INDEX('Copie fichier cim'!$A$1:$V$200,INDIRECT(K118),2),2),""),"")</f>
        <v/>
      </c>
      <c r="R118" s="12" t="str">
        <f t="shared" si="21"/>
        <v/>
      </c>
      <c r="S118" s="12"/>
      <c r="T118" s="12"/>
      <c r="U118" s="12"/>
      <c r="V118" s="18" t="str">
        <f t="shared" si="29"/>
        <v/>
      </c>
      <c r="W118" s="17" cm="1">
        <f t="array" ref="W118">couleur('Copie fichier cim'!B118:U118)</f>
        <v>-4142</v>
      </c>
      <c r="X118" s="17" t="str">
        <f t="shared" si="25"/>
        <v/>
      </c>
      <c r="Y118" s="17" t="str">
        <f>IF(W118=1,'Copie fichier cim'!U117,"")</f>
        <v/>
      </c>
      <c r="Z118" s="100"/>
    </row>
    <row r="119" spans="1:26" x14ac:dyDescent="0.3">
      <c r="A119" s="10" t="str">
        <f>IF(LEFT('Copie fichier cim'!B119,3)="Bac",'Copie fichier cim'!B119,"")</f>
        <v/>
      </c>
      <c r="B119" s="6" t="str">
        <f>IF(A119&lt;&gt;"",MATCH('Copie fichier cim'!B119,'Copie fichier cim'!$B$1:'Copie fichier cim'!$B$200,0),"")</f>
        <v/>
      </c>
      <c r="C119" s="16" t="str">
        <f>IF('Copie fichier cim'!N119&lt;&gt;"",'Copie fichier cim'!N119,"")</f>
        <v/>
      </c>
      <c r="D119" s="16" t="str">
        <f>IF('Copie fichier cim'!O119&lt;&gt;"",'Copie fichier cim'!O119,"")</f>
        <v/>
      </c>
      <c r="E119" s="21" t="str">
        <f>IF(C119&lt;&gt;"",'Copie fichier cim'!K119,"")</f>
        <v/>
      </c>
      <c r="F119" s="21" t="str">
        <f t="shared" si="16"/>
        <v/>
      </c>
      <c r="G119" s="7">
        <f>couleur('Copie fichier cim'!Q119)</f>
        <v>-4142</v>
      </c>
      <c r="H119" s="13" t="str">
        <f>IF(OR(G119=3,G119=14),'Copie fichier cim'!Q119,"")</f>
        <v/>
      </c>
      <c r="I119" s="4" t="s">
        <v>11</v>
      </c>
      <c r="J119" s="3">
        <f t="shared" si="26"/>
        <v>81</v>
      </c>
      <c r="K119" s="3" t="str">
        <f t="shared" si="23"/>
        <v>B81</v>
      </c>
      <c r="L119" s="12" t="str">
        <f t="shared" si="18"/>
        <v/>
      </c>
      <c r="M119" s="25" t="str">
        <f t="shared" si="27"/>
        <v/>
      </c>
      <c r="N119" s="25" t="str">
        <f t="shared" si="28"/>
        <v/>
      </c>
      <c r="O119" s="12" t="str" cm="1">
        <f t="array" aca="1" ref="O119" ca="1">IF(G119=3,CONCATENATE("R0",RIGHT(INDEX('Copie fichier cim'!$A$1:$V$200,INDIRECT(K119),2),2),""),IF(G119=14,"CIM",""))</f>
        <v/>
      </c>
      <c r="P119" s="12" t="str">
        <f t="shared" si="24"/>
        <v/>
      </c>
      <c r="Q119" s="12" t="str" cm="1">
        <f t="array" aca="1" ref="Q119" ca="1">IF(G119=14,CONCATENATE("R0",RIGHT(INDEX('Copie fichier cim'!$A$1:$V$200,INDIRECT(K119),2),2),""),"")</f>
        <v/>
      </c>
      <c r="R119" s="12" t="str">
        <f t="shared" si="21"/>
        <v/>
      </c>
      <c r="S119" s="12"/>
      <c r="T119" s="12"/>
      <c r="U119" s="12"/>
      <c r="V119" s="18" t="str">
        <f t="shared" si="29"/>
        <v/>
      </c>
      <c r="W119" s="17" cm="1">
        <f t="array" ref="W119">couleur('Copie fichier cim'!B119:U119)</f>
        <v>-4142</v>
      </c>
      <c r="X119" s="17" t="str">
        <f t="shared" si="25"/>
        <v/>
      </c>
      <c r="Y119" s="17" t="str">
        <f>IF(W119=1,'Copie fichier cim'!U118,"")</f>
        <v/>
      </c>
      <c r="Z119" s="100"/>
    </row>
    <row r="120" spans="1:26" x14ac:dyDescent="0.3">
      <c r="A120" s="10" t="str">
        <f>IF(LEFT('Copie fichier cim'!B120,3)="Bac",'Copie fichier cim'!B120,"")</f>
        <v/>
      </c>
      <c r="B120" s="6" t="str">
        <f>IF(A120&lt;&gt;"",MATCH('Copie fichier cim'!B120,'Copie fichier cim'!$B$1:'Copie fichier cim'!$B$200,0),"")</f>
        <v/>
      </c>
      <c r="C120" s="16" t="str">
        <f>IF('Copie fichier cim'!N120&lt;&gt;"",'Copie fichier cim'!N120,"")</f>
        <v/>
      </c>
      <c r="D120" s="16" t="str">
        <f>IF('Copie fichier cim'!O120&lt;&gt;"",'Copie fichier cim'!O120,"")</f>
        <v/>
      </c>
      <c r="E120" s="21" t="str">
        <f>IF(C120&lt;&gt;"",'Copie fichier cim'!K120,"")</f>
        <v/>
      </c>
      <c r="F120" s="21" t="str">
        <f t="shared" si="16"/>
        <v/>
      </c>
      <c r="G120" s="7">
        <f>couleur('Copie fichier cim'!Q120)</f>
        <v>-4142</v>
      </c>
      <c r="H120" s="13" t="str">
        <f>IF(OR(G120=3,G120=14),'Copie fichier cim'!Q120,"")</f>
        <v/>
      </c>
      <c r="I120" s="4" t="s">
        <v>11</v>
      </c>
      <c r="J120" s="3">
        <f t="shared" si="26"/>
        <v>81</v>
      </c>
      <c r="K120" s="3" t="str">
        <f t="shared" si="23"/>
        <v>B81</v>
      </c>
      <c r="L120" s="12" t="str">
        <f t="shared" si="18"/>
        <v/>
      </c>
      <c r="M120" s="25" t="str">
        <f t="shared" si="27"/>
        <v/>
      </c>
      <c r="N120" s="25" t="str">
        <f t="shared" si="28"/>
        <v/>
      </c>
      <c r="O120" s="12" t="str" cm="1">
        <f t="array" aca="1" ref="O120" ca="1">IF(G120=3,CONCATENATE("R0",RIGHT(INDEX('Copie fichier cim'!$A$1:$V$200,INDIRECT(K120),2),2),""),IF(G120=14,"CIM",""))</f>
        <v/>
      </c>
      <c r="P120" s="12" t="str">
        <f t="shared" si="24"/>
        <v/>
      </c>
      <c r="Q120" s="12" t="str" cm="1">
        <f t="array" aca="1" ref="Q120" ca="1">IF(G120=14,CONCATENATE("R0",RIGHT(INDEX('Copie fichier cim'!$A$1:$V$200,INDIRECT(K120),2),2),""),"")</f>
        <v/>
      </c>
      <c r="R120" s="12" t="str">
        <f t="shared" si="21"/>
        <v/>
      </c>
      <c r="S120" s="12"/>
      <c r="T120" s="12"/>
      <c r="U120" s="12"/>
      <c r="V120" s="18" t="str">
        <f t="shared" si="29"/>
        <v/>
      </c>
      <c r="W120" s="17" cm="1">
        <f t="array" ref="W120">couleur('Copie fichier cim'!B120:U120)</f>
        <v>-4142</v>
      </c>
      <c r="X120" s="17" t="str">
        <f t="shared" si="25"/>
        <v/>
      </c>
      <c r="Y120" s="17" t="str">
        <f>IF(W120=1,'Copie fichier cim'!U119,"")</f>
        <v/>
      </c>
      <c r="Z120" s="100"/>
    </row>
    <row r="121" spans="1:26" x14ac:dyDescent="0.3">
      <c r="A121" s="10" t="str">
        <f>IF(LEFT('Copie fichier cim'!B121,3)="Bac",'Copie fichier cim'!B121,"")</f>
        <v/>
      </c>
      <c r="B121" s="6" t="str">
        <f>IF(A121&lt;&gt;"",MATCH('Copie fichier cim'!B121,'Copie fichier cim'!$B$1:'Copie fichier cim'!$B$200,0),"")</f>
        <v/>
      </c>
      <c r="C121" s="16" t="str">
        <f>IF('Copie fichier cim'!N121&lt;&gt;"",'Copie fichier cim'!N121,"")</f>
        <v/>
      </c>
      <c r="D121" s="16" t="str">
        <f>IF('Copie fichier cim'!O121&lt;&gt;"",'Copie fichier cim'!O121,"")</f>
        <v/>
      </c>
      <c r="E121" s="21" t="str">
        <f>IF(C121&lt;&gt;"",'Copie fichier cim'!K121,"")</f>
        <v/>
      </c>
      <c r="F121" s="21" t="str">
        <f t="shared" si="16"/>
        <v/>
      </c>
      <c r="G121" s="7">
        <f>couleur('Copie fichier cim'!Q121)</f>
        <v>-4142</v>
      </c>
      <c r="H121" s="13" t="str">
        <f>IF(OR(G121=3,G121=14),'Copie fichier cim'!Q121,"")</f>
        <v/>
      </c>
      <c r="I121" s="4" t="s">
        <v>11</v>
      </c>
      <c r="J121" s="3">
        <f t="shared" si="26"/>
        <v>81</v>
      </c>
      <c r="K121" s="3" t="str">
        <f t="shared" si="23"/>
        <v>B81</v>
      </c>
      <c r="L121" s="12" t="str">
        <f t="shared" si="18"/>
        <v/>
      </c>
      <c r="M121" s="25" t="str">
        <f t="shared" si="27"/>
        <v/>
      </c>
      <c r="N121" s="25" t="str">
        <f t="shared" si="28"/>
        <v/>
      </c>
      <c r="O121" s="12" t="str" cm="1">
        <f t="array" aca="1" ref="O121" ca="1">IF(G121=3,CONCATENATE("R0",RIGHT(INDEX('Copie fichier cim'!$A$1:$V$200,INDIRECT(K121),2),2),""),IF(G121=14,"CIM",""))</f>
        <v/>
      </c>
      <c r="P121" s="12" t="str">
        <f t="shared" si="24"/>
        <v/>
      </c>
      <c r="Q121" s="12" t="str" cm="1">
        <f t="array" aca="1" ref="Q121" ca="1">IF(G121=14,CONCATENATE("R0",RIGHT(INDEX('Copie fichier cim'!$A$1:$V$200,INDIRECT(K121),2),2),""),"")</f>
        <v/>
      </c>
      <c r="R121" s="12" t="str">
        <f t="shared" si="21"/>
        <v/>
      </c>
      <c r="S121" s="12"/>
      <c r="T121" s="12"/>
      <c r="U121" s="12"/>
      <c r="V121" s="18" t="str">
        <f t="shared" si="29"/>
        <v/>
      </c>
      <c r="W121" s="17" cm="1">
        <f t="array" ref="W121">couleur('Copie fichier cim'!B121:U121)</f>
        <v>-4142</v>
      </c>
      <c r="X121" s="17" t="str">
        <f t="shared" si="25"/>
        <v/>
      </c>
      <c r="Y121" s="17" t="str">
        <f>IF(W121=1,'Copie fichier cim'!U120,"")</f>
        <v/>
      </c>
      <c r="Z121" s="100"/>
    </row>
    <row r="122" spans="1:26" x14ac:dyDescent="0.3">
      <c r="A122" s="10" t="str">
        <f>IF(LEFT('Copie fichier cim'!B122,3)="Bac",'Copie fichier cim'!B122,"")</f>
        <v/>
      </c>
      <c r="B122" s="6" t="str">
        <f>IF(A122&lt;&gt;"",MATCH('Copie fichier cim'!B122,'Copie fichier cim'!$B$1:'Copie fichier cim'!$B$200,0),"")</f>
        <v/>
      </c>
      <c r="C122" s="16" t="str">
        <f>IF('Copie fichier cim'!N122&lt;&gt;"",'Copie fichier cim'!N122,"")</f>
        <v/>
      </c>
      <c r="D122" s="16" t="str">
        <f>IF('Copie fichier cim'!O122&lt;&gt;"",'Copie fichier cim'!O122,"")</f>
        <v/>
      </c>
      <c r="E122" s="21" t="str">
        <f>IF(C122&lt;&gt;"",'Copie fichier cim'!K122,"")</f>
        <v/>
      </c>
      <c r="F122" s="21" t="str">
        <f t="shared" si="16"/>
        <v/>
      </c>
      <c r="G122" s="7">
        <f>couleur('Copie fichier cim'!Q122)</f>
        <v>-4142</v>
      </c>
      <c r="H122" s="13" t="str">
        <f>IF(OR(G122=3,G122=14),'Copie fichier cim'!Q122,"")</f>
        <v/>
      </c>
      <c r="I122" s="4" t="s">
        <v>11</v>
      </c>
      <c r="J122" s="3">
        <f t="shared" si="26"/>
        <v>81</v>
      </c>
      <c r="K122" s="3" t="str">
        <f t="shared" si="23"/>
        <v>B81</v>
      </c>
      <c r="L122" s="12" t="str">
        <f t="shared" si="18"/>
        <v/>
      </c>
      <c r="M122" s="25" t="str">
        <f t="shared" si="27"/>
        <v/>
      </c>
      <c r="N122" s="25" t="str">
        <f t="shared" si="28"/>
        <v/>
      </c>
      <c r="O122" s="12" t="str" cm="1">
        <f t="array" aca="1" ref="O122" ca="1">IF(G122=3,CONCATENATE("R0",RIGHT(INDEX('Copie fichier cim'!$A$1:$V$200,INDIRECT(K122),2),2),""),IF(G122=14,"CIM",""))</f>
        <v/>
      </c>
      <c r="P122" s="12" t="str">
        <f t="shared" si="24"/>
        <v/>
      </c>
      <c r="Q122" s="12" t="str" cm="1">
        <f t="array" aca="1" ref="Q122" ca="1">IF(G122=14,CONCATENATE("R0",RIGHT(INDEX('Copie fichier cim'!$A$1:$V$200,INDIRECT(K122),2),2),""),"")</f>
        <v/>
      </c>
      <c r="R122" s="12" t="str">
        <f t="shared" si="21"/>
        <v/>
      </c>
      <c r="S122" s="12"/>
      <c r="T122" s="12"/>
      <c r="U122" s="12"/>
      <c r="V122" s="18" t="str">
        <f t="shared" si="29"/>
        <v/>
      </c>
      <c r="W122" s="17" cm="1">
        <f t="array" ref="W122">couleur('Copie fichier cim'!B122:U122)</f>
        <v>-4142</v>
      </c>
      <c r="X122" s="17" t="str">
        <f t="shared" si="25"/>
        <v/>
      </c>
      <c r="Y122" s="17" t="str">
        <f>IF(W122=1,'Copie fichier cim'!U121,"")</f>
        <v/>
      </c>
      <c r="Z122" s="100"/>
    </row>
    <row r="123" spans="1:26" x14ac:dyDescent="0.3">
      <c r="A123" s="10" t="str">
        <f>IF(LEFT('Copie fichier cim'!B123,3)="Bac",'Copie fichier cim'!B123,"")</f>
        <v/>
      </c>
      <c r="B123" s="6" t="str">
        <f>IF(A123&lt;&gt;"",MATCH('Copie fichier cim'!B123,'Copie fichier cim'!$B$1:'Copie fichier cim'!$B$200,0),"")</f>
        <v/>
      </c>
      <c r="C123" s="16" t="str">
        <f>IF('Copie fichier cim'!N123&lt;&gt;"",'Copie fichier cim'!N123,"")</f>
        <v/>
      </c>
      <c r="D123" s="16" t="str">
        <f>IF('Copie fichier cim'!O123&lt;&gt;"",'Copie fichier cim'!O123,"")</f>
        <v/>
      </c>
      <c r="E123" s="21" t="str">
        <f>IF(C123&lt;&gt;"",'Copie fichier cim'!K123,"")</f>
        <v/>
      </c>
      <c r="F123" s="21" t="str">
        <f t="shared" si="16"/>
        <v/>
      </c>
      <c r="G123" s="7">
        <f>couleur('Copie fichier cim'!Q123)</f>
        <v>-4142</v>
      </c>
      <c r="H123" s="13" t="str">
        <f>IF(OR(G123=3,G123=14),'Copie fichier cim'!Q123,"")</f>
        <v/>
      </c>
      <c r="I123" s="4" t="s">
        <v>11</v>
      </c>
      <c r="J123" s="3">
        <f t="shared" si="26"/>
        <v>81</v>
      </c>
      <c r="K123" s="3" t="str">
        <f t="shared" si="23"/>
        <v>B81</v>
      </c>
      <c r="L123" s="12" t="str">
        <f t="shared" si="18"/>
        <v/>
      </c>
      <c r="M123" s="25" t="str">
        <f t="shared" si="27"/>
        <v/>
      </c>
      <c r="N123" s="25" t="str">
        <f t="shared" si="28"/>
        <v/>
      </c>
      <c r="O123" s="12" t="str" cm="1">
        <f t="array" aca="1" ref="O123" ca="1">IF(G123=3,CONCATENATE("R0",RIGHT(INDEX('Copie fichier cim'!$A$1:$V$200,INDIRECT(K123),2),2),""),IF(G123=14,"CIM",""))</f>
        <v/>
      </c>
      <c r="P123" s="12" t="str">
        <f t="shared" si="24"/>
        <v/>
      </c>
      <c r="Q123" s="12" t="str" cm="1">
        <f t="array" aca="1" ref="Q123" ca="1">IF(G123=14,CONCATENATE("R0",RIGHT(INDEX('Copie fichier cim'!$A$1:$V$200,INDIRECT(K123),2),2),""),"")</f>
        <v/>
      </c>
      <c r="R123" s="12" t="str">
        <f t="shared" si="21"/>
        <v/>
      </c>
      <c r="S123" s="12"/>
      <c r="T123" s="12"/>
      <c r="U123" s="12"/>
      <c r="V123" s="18" t="str">
        <f t="shared" si="29"/>
        <v/>
      </c>
      <c r="W123" s="17" cm="1">
        <f t="array" ref="W123">couleur('Copie fichier cim'!B123:U123)</f>
        <v>-4142</v>
      </c>
      <c r="X123" s="17" t="str">
        <f t="shared" si="25"/>
        <v/>
      </c>
      <c r="Y123" s="17" t="str">
        <f>IF(W123=1,'Copie fichier cim'!U122,"")</f>
        <v/>
      </c>
      <c r="Z123" s="100"/>
    </row>
    <row r="124" spans="1:26" x14ac:dyDescent="0.3">
      <c r="A124" s="10" t="str">
        <f>IF(LEFT('Copie fichier cim'!B124,3)="Bac",'Copie fichier cim'!B124,"")</f>
        <v/>
      </c>
      <c r="B124" s="6" t="str">
        <f>IF(A124&lt;&gt;"",MATCH('Copie fichier cim'!B124,'Copie fichier cim'!$B$1:'Copie fichier cim'!$B$200,0),"")</f>
        <v/>
      </c>
      <c r="C124" s="16" t="str">
        <f>IF('Copie fichier cim'!N124&lt;&gt;"",'Copie fichier cim'!N124,"")</f>
        <v/>
      </c>
      <c r="D124" s="16" t="str">
        <f>IF('Copie fichier cim'!O124&lt;&gt;"",'Copie fichier cim'!O124,"")</f>
        <v/>
      </c>
      <c r="E124" s="21" t="str">
        <f>IF(C124&lt;&gt;"",'Copie fichier cim'!K124,"")</f>
        <v/>
      </c>
      <c r="F124" s="21" t="str">
        <f t="shared" si="16"/>
        <v/>
      </c>
      <c r="G124" s="7">
        <f>couleur('Copie fichier cim'!Q124)</f>
        <v>-4142</v>
      </c>
      <c r="H124" s="13" t="str">
        <f>IF(OR(G124=3,G124=14),'Copie fichier cim'!Q124,"")</f>
        <v/>
      </c>
      <c r="I124" s="4" t="s">
        <v>11</v>
      </c>
      <c r="J124" s="3">
        <f t="shared" si="26"/>
        <v>81</v>
      </c>
      <c r="K124" s="3" t="str">
        <f t="shared" si="23"/>
        <v>B81</v>
      </c>
      <c r="L124" s="12" t="str">
        <f t="shared" si="18"/>
        <v/>
      </c>
      <c r="M124" s="25" t="str">
        <f t="shared" si="27"/>
        <v/>
      </c>
      <c r="N124" s="25" t="str">
        <f t="shared" si="28"/>
        <v/>
      </c>
      <c r="O124" s="12" t="str" cm="1">
        <f t="array" aca="1" ref="O124" ca="1">IF(G124=3,CONCATENATE("R0",RIGHT(INDEX('Copie fichier cim'!$A$1:$V$200,INDIRECT(K124),2),2),""),IF(G124=14,"CIM",""))</f>
        <v/>
      </c>
      <c r="P124" s="12" t="str">
        <f t="shared" si="24"/>
        <v/>
      </c>
      <c r="Q124" s="12" t="str" cm="1">
        <f t="array" aca="1" ref="Q124" ca="1">IF(G124=14,CONCATENATE("R0",RIGHT(INDEX('Copie fichier cim'!$A$1:$V$200,INDIRECT(K124),2),2),""),"")</f>
        <v/>
      </c>
      <c r="R124" s="12" t="str">
        <f t="shared" si="21"/>
        <v/>
      </c>
      <c r="S124" s="12"/>
      <c r="T124" s="12"/>
      <c r="U124" s="12"/>
      <c r="V124" s="18" t="str">
        <f t="shared" si="29"/>
        <v/>
      </c>
      <c r="W124" s="17" cm="1">
        <f t="array" ref="W124">couleur('Copie fichier cim'!B124:U124)</f>
        <v>-4142</v>
      </c>
      <c r="X124" s="17" t="str">
        <f t="shared" si="25"/>
        <v/>
      </c>
      <c r="Y124" s="17" t="str">
        <f>IF(W124=1,'Copie fichier cim'!U123,"")</f>
        <v/>
      </c>
      <c r="Z124" s="100"/>
    </row>
    <row r="125" spans="1:26" x14ac:dyDescent="0.3">
      <c r="A125" s="10" t="str">
        <f>IF(LEFT('Copie fichier cim'!B125,3)="Bac",'Copie fichier cim'!B125,"")</f>
        <v/>
      </c>
      <c r="B125" s="6" t="str">
        <f>IF(A125&lt;&gt;"",MATCH('Copie fichier cim'!B125,'Copie fichier cim'!$B$1:'Copie fichier cim'!$B$200,0),"")</f>
        <v/>
      </c>
      <c r="C125" s="16" t="str">
        <f>IF('Copie fichier cim'!N125&lt;&gt;"",'Copie fichier cim'!N125,"")</f>
        <v/>
      </c>
      <c r="D125" s="16" t="str">
        <f>IF('Copie fichier cim'!O125&lt;&gt;"",'Copie fichier cim'!O125,"")</f>
        <v/>
      </c>
      <c r="E125" s="21" t="str">
        <f>IF(C125&lt;&gt;"",'Copie fichier cim'!K125,"")</f>
        <v/>
      </c>
      <c r="F125" s="21" t="str">
        <f t="shared" si="16"/>
        <v/>
      </c>
      <c r="G125" s="7">
        <f>couleur('Copie fichier cim'!Q125)</f>
        <v>-4142</v>
      </c>
      <c r="H125" s="13" t="str">
        <f>IF(OR(G125=3,G125=14),'Copie fichier cim'!Q125,"")</f>
        <v/>
      </c>
      <c r="I125" s="4" t="s">
        <v>11</v>
      </c>
      <c r="J125" s="3">
        <f t="shared" si="26"/>
        <v>81</v>
      </c>
      <c r="K125" s="3" t="str">
        <f t="shared" si="23"/>
        <v>B81</v>
      </c>
      <c r="L125" s="12" t="str">
        <f t="shared" si="18"/>
        <v/>
      </c>
      <c r="M125" s="25" t="str">
        <f t="shared" si="27"/>
        <v/>
      </c>
      <c r="N125" s="25" t="str">
        <f t="shared" si="28"/>
        <v/>
      </c>
      <c r="O125" s="12" t="str" cm="1">
        <f t="array" aca="1" ref="O125" ca="1">IF(G125=3,CONCATENATE("R0",RIGHT(INDEX('Copie fichier cim'!$A$1:$V$200,INDIRECT(K125),2),2),""),IF(G125=14,"CIM",""))</f>
        <v/>
      </c>
      <c r="P125" s="12" t="str">
        <f t="shared" si="24"/>
        <v/>
      </c>
      <c r="Q125" s="12" t="str" cm="1">
        <f t="array" aca="1" ref="Q125" ca="1">IF(G125=14,CONCATENATE("R0",RIGHT(INDEX('Copie fichier cim'!$A$1:$V$200,INDIRECT(K125),2),2),""),"")</f>
        <v/>
      </c>
      <c r="R125" s="12" t="str">
        <f t="shared" si="21"/>
        <v/>
      </c>
      <c r="S125" s="12"/>
      <c r="T125" s="12"/>
      <c r="U125" s="12"/>
      <c r="V125" s="18" t="str">
        <f t="shared" si="29"/>
        <v/>
      </c>
      <c r="W125" s="17" cm="1">
        <f t="array" ref="W125">couleur('Copie fichier cim'!B125:U125)</f>
        <v>-4142</v>
      </c>
      <c r="X125" s="17" t="str">
        <f t="shared" si="25"/>
        <v/>
      </c>
      <c r="Y125" s="17" t="str">
        <f>IF(W125=1,'Copie fichier cim'!U124,"")</f>
        <v/>
      </c>
      <c r="Z125" s="100"/>
    </row>
    <row r="126" spans="1:26" x14ac:dyDescent="0.3">
      <c r="A126" s="10" t="str">
        <f>IF(LEFT('Copie fichier cim'!B126,3)="Bac",'Copie fichier cim'!B126,"")</f>
        <v/>
      </c>
      <c r="B126" s="6" t="str">
        <f>IF(A126&lt;&gt;"",MATCH('Copie fichier cim'!B126,'Copie fichier cim'!$B$1:'Copie fichier cim'!$B$200,0),"")</f>
        <v/>
      </c>
      <c r="C126" s="16" t="str">
        <f>IF('Copie fichier cim'!N126&lt;&gt;"",'Copie fichier cim'!N126,"")</f>
        <v/>
      </c>
      <c r="D126" s="16" t="str">
        <f>IF('Copie fichier cim'!O126&lt;&gt;"",'Copie fichier cim'!O126,"")</f>
        <v/>
      </c>
      <c r="E126" s="21" t="str">
        <f>IF(C126&lt;&gt;"",'Copie fichier cim'!K126,"")</f>
        <v/>
      </c>
      <c r="F126" s="21" t="str">
        <f t="shared" si="16"/>
        <v/>
      </c>
      <c r="G126" s="7">
        <f>couleur('Copie fichier cim'!Q126)</f>
        <v>-4142</v>
      </c>
      <c r="H126" s="13" t="str">
        <f>IF(OR(G126=3,G126=14),'Copie fichier cim'!Q126,"")</f>
        <v/>
      </c>
      <c r="I126" s="4" t="s">
        <v>11</v>
      </c>
      <c r="J126" s="3">
        <f t="shared" si="26"/>
        <v>81</v>
      </c>
      <c r="K126" s="3" t="str">
        <f t="shared" si="23"/>
        <v>B81</v>
      </c>
      <c r="L126" s="12" t="str">
        <f t="shared" si="18"/>
        <v/>
      </c>
      <c r="M126" s="25" t="str">
        <f t="shared" si="27"/>
        <v/>
      </c>
      <c r="N126" s="25" t="str">
        <f t="shared" si="28"/>
        <v/>
      </c>
      <c r="O126" s="12" t="str" cm="1">
        <f t="array" aca="1" ref="O126" ca="1">IF(G126=3,CONCATENATE("R0",RIGHT(INDEX('Copie fichier cim'!$A$1:$V$200,INDIRECT(K126),2),2),""),IF(G126=14,"CIM",""))</f>
        <v/>
      </c>
      <c r="P126" s="12" t="str">
        <f t="shared" si="24"/>
        <v/>
      </c>
      <c r="Q126" s="12" t="str" cm="1">
        <f t="array" aca="1" ref="Q126" ca="1">IF(G126=14,CONCATENATE("R0",RIGHT(INDEX('Copie fichier cim'!$A$1:$V$200,INDIRECT(K126),2),2),""),"")</f>
        <v/>
      </c>
      <c r="R126" s="12" t="str">
        <f t="shared" si="21"/>
        <v/>
      </c>
      <c r="S126" s="12"/>
      <c r="T126" s="12"/>
      <c r="U126" s="12"/>
      <c r="V126" s="18" t="str">
        <f t="shared" si="29"/>
        <v/>
      </c>
      <c r="W126" s="17" cm="1">
        <f t="array" ref="W126">couleur('Copie fichier cim'!B126:U126)</f>
        <v>-4142</v>
      </c>
      <c r="X126" s="17" t="str">
        <f t="shared" si="25"/>
        <v/>
      </c>
      <c r="Y126" s="17" t="str">
        <f>IF(W126=1,'Copie fichier cim'!U125,"")</f>
        <v/>
      </c>
      <c r="Z126" s="100"/>
    </row>
    <row r="127" spans="1:26" x14ac:dyDescent="0.3">
      <c r="A127" s="10" t="str">
        <f>IF(LEFT('Copie fichier cim'!B127,3)="Bac",'Copie fichier cim'!B127,"")</f>
        <v/>
      </c>
      <c r="B127" s="6" t="str">
        <f>IF(A127&lt;&gt;"",MATCH('Copie fichier cim'!B127,'Copie fichier cim'!$B$1:'Copie fichier cim'!$B$200,0),"")</f>
        <v/>
      </c>
      <c r="C127" s="16" t="str">
        <f>IF('Copie fichier cim'!N127&lt;&gt;"",'Copie fichier cim'!N127,"")</f>
        <v/>
      </c>
      <c r="D127" s="16" t="str">
        <f>IF('Copie fichier cim'!O127&lt;&gt;"",'Copie fichier cim'!O127,"")</f>
        <v/>
      </c>
      <c r="E127" s="21" t="str">
        <f>IF(C127&lt;&gt;"",'Copie fichier cim'!K127,"")</f>
        <v/>
      </c>
      <c r="F127" s="21" t="str">
        <f t="shared" si="16"/>
        <v/>
      </c>
      <c r="G127" s="7">
        <f>couleur('Copie fichier cim'!Q127)</f>
        <v>-4142</v>
      </c>
      <c r="H127" s="13" t="str">
        <f>IF(OR(G127=3,G127=14),'Copie fichier cim'!Q127,"")</f>
        <v/>
      </c>
      <c r="I127" s="4" t="s">
        <v>11</v>
      </c>
      <c r="J127" s="3">
        <f t="shared" si="26"/>
        <v>81</v>
      </c>
      <c r="K127" s="3" t="str">
        <f t="shared" si="23"/>
        <v>B81</v>
      </c>
      <c r="L127" s="12" t="str">
        <f t="shared" si="18"/>
        <v/>
      </c>
      <c r="M127" s="25" t="str">
        <f t="shared" si="27"/>
        <v/>
      </c>
      <c r="N127" s="25" t="str">
        <f t="shared" si="28"/>
        <v/>
      </c>
      <c r="O127" s="12" t="str" cm="1">
        <f t="array" aca="1" ref="O127" ca="1">IF(G127=3,CONCATENATE("R0",RIGHT(INDEX('Copie fichier cim'!$A$1:$V$200,INDIRECT(K127),2),2),""),IF(G127=14,"CIM",""))</f>
        <v/>
      </c>
      <c r="P127" s="12" t="str">
        <f t="shared" si="24"/>
        <v/>
      </c>
      <c r="Q127" s="12" t="str" cm="1">
        <f t="array" aca="1" ref="Q127" ca="1">IF(G127=14,CONCATENATE("R0",RIGHT(INDEX('Copie fichier cim'!$A$1:$V$200,INDIRECT(K127),2),2),""),"")</f>
        <v/>
      </c>
      <c r="R127" s="12" t="str">
        <f t="shared" si="21"/>
        <v/>
      </c>
      <c r="S127" s="12"/>
      <c r="T127" s="12"/>
      <c r="U127" s="12"/>
      <c r="V127" s="18" t="str">
        <f t="shared" si="29"/>
        <v/>
      </c>
      <c r="W127" s="17" cm="1">
        <f t="array" ref="W127">couleur('Copie fichier cim'!B127:U127)</f>
        <v>-4142</v>
      </c>
      <c r="X127" s="17" t="str">
        <f t="shared" si="25"/>
        <v/>
      </c>
      <c r="Y127" s="17" t="str">
        <f>IF(W127=1,'Copie fichier cim'!U126,"")</f>
        <v/>
      </c>
      <c r="Z127" s="100"/>
    </row>
    <row r="128" spans="1:26" x14ac:dyDescent="0.3">
      <c r="A128" s="10" t="str">
        <f>IF(LEFT('Copie fichier cim'!B128,3)="Bac",'Copie fichier cim'!B128,"")</f>
        <v/>
      </c>
      <c r="B128" s="6" t="str">
        <f>IF(A128&lt;&gt;"",MATCH('Copie fichier cim'!B128,'Copie fichier cim'!$B$1:'Copie fichier cim'!$B$200,0),"")</f>
        <v/>
      </c>
      <c r="C128" s="16" t="str">
        <f>IF('Copie fichier cim'!N128&lt;&gt;"",'Copie fichier cim'!N128,"")</f>
        <v/>
      </c>
      <c r="D128" s="16" t="str">
        <f>IF('Copie fichier cim'!O128&lt;&gt;"",'Copie fichier cim'!O128,"")</f>
        <v/>
      </c>
      <c r="E128" s="21" t="str">
        <f>IF(C128&lt;&gt;"",'Copie fichier cim'!K128,"")</f>
        <v/>
      </c>
      <c r="F128" s="21" t="str">
        <f t="shared" si="16"/>
        <v/>
      </c>
      <c r="G128" s="7">
        <f>couleur('Copie fichier cim'!Q128)</f>
        <v>-4142</v>
      </c>
      <c r="H128" s="13" t="str">
        <f>IF(OR(G128=3,G128=14),'Copie fichier cim'!Q128,"")</f>
        <v/>
      </c>
      <c r="I128" s="4" t="s">
        <v>11</v>
      </c>
      <c r="J128" s="3">
        <f t="shared" si="26"/>
        <v>81</v>
      </c>
      <c r="K128" s="3" t="str">
        <f t="shared" si="23"/>
        <v>B81</v>
      </c>
      <c r="L128" s="12" t="str">
        <f t="shared" si="18"/>
        <v/>
      </c>
      <c r="M128" s="25" t="str">
        <f t="shared" si="27"/>
        <v/>
      </c>
      <c r="N128" s="25" t="str">
        <f t="shared" si="28"/>
        <v/>
      </c>
      <c r="O128" s="12" t="str" cm="1">
        <f t="array" aca="1" ref="O128" ca="1">IF(G128=3,CONCATENATE("R0",RIGHT(INDEX('Copie fichier cim'!$A$1:$V$200,INDIRECT(K128),2),2),""),IF(G128=14,"CIM",""))</f>
        <v/>
      </c>
      <c r="P128" s="12" t="str">
        <f t="shared" si="24"/>
        <v/>
      </c>
      <c r="Q128" s="12" t="str" cm="1">
        <f t="array" aca="1" ref="Q128" ca="1">IF(G128=14,CONCATENATE("R0",RIGHT(INDEX('Copie fichier cim'!$A$1:$V$200,INDIRECT(K128),2),2),""),"")</f>
        <v/>
      </c>
      <c r="R128" s="12" t="str">
        <f t="shared" si="21"/>
        <v/>
      </c>
      <c r="S128" s="12"/>
      <c r="T128" s="12"/>
      <c r="U128" s="12"/>
      <c r="V128" s="18" t="str">
        <f t="shared" si="29"/>
        <v/>
      </c>
      <c r="W128" s="17" cm="1">
        <f t="array" ref="W128">couleur('Copie fichier cim'!B128:U128)</f>
        <v>-4142</v>
      </c>
      <c r="X128" s="17" t="str">
        <f t="shared" si="25"/>
        <v/>
      </c>
      <c r="Y128" s="17" t="str">
        <f>IF(W128=1,'Copie fichier cim'!U127,"")</f>
        <v/>
      </c>
      <c r="Z128" s="100"/>
    </row>
    <row r="129" spans="1:26" x14ac:dyDescent="0.3">
      <c r="A129" s="10" t="str">
        <f>IF(LEFT('Copie fichier cim'!B129,3)="Bac",'Copie fichier cim'!B129,"")</f>
        <v/>
      </c>
      <c r="B129" s="6" t="str">
        <f>IF(A129&lt;&gt;"",MATCH('Copie fichier cim'!B129,'Copie fichier cim'!$B$1:'Copie fichier cim'!$B$200,0),"")</f>
        <v/>
      </c>
      <c r="C129" s="16" t="str">
        <f>IF('Copie fichier cim'!N129&lt;&gt;"",'Copie fichier cim'!N129,"")</f>
        <v/>
      </c>
      <c r="D129" s="16" t="str">
        <f>IF('Copie fichier cim'!O129&lt;&gt;"",'Copie fichier cim'!O129,"")</f>
        <v/>
      </c>
      <c r="E129" s="21" t="str">
        <f>IF(C129&lt;&gt;"",'Copie fichier cim'!K129,"")</f>
        <v/>
      </c>
      <c r="F129" s="21" t="str">
        <f t="shared" si="16"/>
        <v/>
      </c>
      <c r="G129" s="7">
        <f>couleur('Copie fichier cim'!Q129)</f>
        <v>-4142</v>
      </c>
      <c r="H129" s="13" t="str">
        <f>IF(OR(G129=3,G129=14),'Copie fichier cim'!Q129,"")</f>
        <v/>
      </c>
      <c r="I129" s="4" t="s">
        <v>11</v>
      </c>
      <c r="J129" s="3">
        <f t="shared" si="26"/>
        <v>81</v>
      </c>
      <c r="K129" s="3" t="str">
        <f t="shared" si="23"/>
        <v>B81</v>
      </c>
      <c r="L129" s="12" t="str">
        <f t="shared" si="18"/>
        <v/>
      </c>
      <c r="M129" s="25" t="str">
        <f t="shared" si="27"/>
        <v/>
      </c>
      <c r="N129" s="25" t="str">
        <f t="shared" si="28"/>
        <v/>
      </c>
      <c r="O129" s="12" t="str" cm="1">
        <f t="array" aca="1" ref="O129" ca="1">IF(G129=3,CONCATENATE("R0",RIGHT(INDEX('Copie fichier cim'!$A$1:$V$200,INDIRECT(K129),2),2),""),IF(G129=14,"CIM",""))</f>
        <v/>
      </c>
      <c r="P129" s="12" t="str">
        <f t="shared" si="24"/>
        <v/>
      </c>
      <c r="Q129" s="12" t="str" cm="1">
        <f t="array" aca="1" ref="Q129" ca="1">IF(G129=14,CONCATENATE("R0",RIGHT(INDEX('Copie fichier cim'!$A$1:$V$200,INDIRECT(K129),2),2),""),"")</f>
        <v/>
      </c>
      <c r="R129" s="12" t="str">
        <f t="shared" si="21"/>
        <v/>
      </c>
      <c r="S129" s="12"/>
      <c r="T129" s="12"/>
      <c r="U129" s="12"/>
      <c r="V129" s="18" t="str">
        <f t="shared" si="29"/>
        <v/>
      </c>
      <c r="W129" s="17" cm="1">
        <f t="array" ref="W129">couleur('Copie fichier cim'!B129:U129)</f>
        <v>-4142</v>
      </c>
      <c r="X129" s="17" t="str">
        <f t="shared" si="25"/>
        <v/>
      </c>
      <c r="Y129" s="17" t="str">
        <f>IF(W129=1,'Copie fichier cim'!U128,"")</f>
        <v/>
      </c>
      <c r="Z129" s="100"/>
    </row>
    <row r="130" spans="1:26" x14ac:dyDescent="0.3">
      <c r="A130" s="10" t="str">
        <f>IF(LEFT('Copie fichier cim'!B130,3)="Bac",'Copie fichier cim'!B130,"")</f>
        <v/>
      </c>
      <c r="B130" s="6" t="str">
        <f>IF(A130&lt;&gt;"",MATCH('Copie fichier cim'!B130,'Copie fichier cim'!$B$1:'Copie fichier cim'!$B$200,0),"")</f>
        <v/>
      </c>
      <c r="C130" s="16" t="str">
        <f>IF('Copie fichier cim'!N130&lt;&gt;"",'Copie fichier cim'!N130,"")</f>
        <v/>
      </c>
      <c r="D130" s="16" t="str">
        <f>IF('Copie fichier cim'!O130&lt;&gt;"",'Copie fichier cim'!O130,"")</f>
        <v/>
      </c>
      <c r="E130" s="21" t="str">
        <f>IF(C130&lt;&gt;"",'Copie fichier cim'!K130,"")</f>
        <v/>
      </c>
      <c r="F130" s="21" t="str">
        <f t="shared" si="16"/>
        <v/>
      </c>
      <c r="G130" s="7">
        <f>couleur('Copie fichier cim'!Q130)</f>
        <v>-4142</v>
      </c>
      <c r="H130" s="13" t="str">
        <f>IF(OR(G130=3,G130=14),'Copie fichier cim'!Q130,"")</f>
        <v/>
      </c>
      <c r="I130" s="4" t="s">
        <v>11</v>
      </c>
      <c r="J130" s="3">
        <f t="shared" si="26"/>
        <v>81</v>
      </c>
      <c r="K130" s="3" t="str">
        <f t="shared" si="23"/>
        <v>B81</v>
      </c>
      <c r="L130" s="12" t="str">
        <f t="shared" si="18"/>
        <v/>
      </c>
      <c r="M130" s="25" t="str">
        <f t="shared" si="27"/>
        <v/>
      </c>
      <c r="N130" s="25" t="str">
        <f t="shared" si="28"/>
        <v/>
      </c>
      <c r="O130" s="12" t="str" cm="1">
        <f t="array" aca="1" ref="O130" ca="1">IF(G130=3,CONCATENATE("R0",RIGHT(INDEX('Copie fichier cim'!$A$1:$V$200,INDIRECT(K130),2),2),""),IF(G130=14,"CIM",""))</f>
        <v/>
      </c>
      <c r="P130" s="12" t="str">
        <f t="shared" si="24"/>
        <v/>
      </c>
      <c r="Q130" s="12" t="str" cm="1">
        <f t="array" aca="1" ref="Q130" ca="1">IF(G130=14,CONCATENATE("R0",RIGHT(INDEX('Copie fichier cim'!$A$1:$V$200,INDIRECT(K130),2),2),""),"")</f>
        <v/>
      </c>
      <c r="R130" s="12" t="str">
        <f t="shared" si="21"/>
        <v/>
      </c>
      <c r="S130" s="12"/>
      <c r="T130" s="12"/>
      <c r="U130" s="12"/>
      <c r="V130" s="18" t="str">
        <f t="shared" si="29"/>
        <v/>
      </c>
      <c r="W130" s="17" cm="1">
        <f t="array" ref="W130">couleur('Copie fichier cim'!B130:U130)</f>
        <v>-4142</v>
      </c>
      <c r="X130" s="17" t="str">
        <f t="shared" si="25"/>
        <v/>
      </c>
      <c r="Y130" s="17" t="str">
        <f>IF(W130=1,'Copie fichier cim'!U129,"")</f>
        <v/>
      </c>
      <c r="Z130" s="100"/>
    </row>
    <row r="131" spans="1:26" x14ac:dyDescent="0.3">
      <c r="A131" s="10" t="str">
        <f>IF(LEFT('Copie fichier cim'!B131,3)="Bac",'Copie fichier cim'!B131,"")</f>
        <v/>
      </c>
      <c r="B131" s="6" t="str">
        <f>IF(A131&lt;&gt;"",MATCH('Copie fichier cim'!B131,'Copie fichier cim'!$B$1:'Copie fichier cim'!$B$200,0),"")</f>
        <v/>
      </c>
      <c r="C131" s="16" t="str">
        <f>IF('Copie fichier cim'!N131&lt;&gt;"",'Copie fichier cim'!N131,"")</f>
        <v/>
      </c>
      <c r="D131" s="16" t="str">
        <f>IF('Copie fichier cim'!O131&lt;&gt;"",'Copie fichier cim'!O131,"")</f>
        <v/>
      </c>
      <c r="E131" s="21" t="str">
        <f>IF(C131&lt;&gt;"",'Copie fichier cim'!K131,"")</f>
        <v/>
      </c>
      <c r="F131" s="21" t="str">
        <f t="shared" si="16"/>
        <v/>
      </c>
      <c r="G131" s="7">
        <f>couleur('Copie fichier cim'!Q131)</f>
        <v>-4142</v>
      </c>
      <c r="H131" s="13" t="str">
        <f>IF(OR(G131=3,G131=14),'Copie fichier cim'!Q131,"")</f>
        <v/>
      </c>
      <c r="I131" s="4" t="s">
        <v>11</v>
      </c>
      <c r="J131" s="3">
        <f t="shared" si="26"/>
        <v>81</v>
      </c>
      <c r="K131" s="3" t="str">
        <f t="shared" si="23"/>
        <v>B81</v>
      </c>
      <c r="L131" s="12" t="str">
        <f t="shared" si="18"/>
        <v/>
      </c>
      <c r="M131" s="25" t="str">
        <f t="shared" si="27"/>
        <v/>
      </c>
      <c r="N131" s="25" t="str">
        <f t="shared" si="28"/>
        <v/>
      </c>
      <c r="O131" s="12" t="str" cm="1">
        <f t="array" aca="1" ref="O131" ca="1">IF(G131=3,CONCATENATE("R0",RIGHT(INDEX('Copie fichier cim'!$A$1:$V$200,INDIRECT(K131),2),2),""),IF(G131=14,"CIM",""))</f>
        <v/>
      </c>
      <c r="P131" s="12" t="str">
        <f t="shared" si="24"/>
        <v/>
      </c>
      <c r="Q131" s="12" t="str" cm="1">
        <f t="array" aca="1" ref="Q131" ca="1">IF(G131=14,CONCATENATE("R0",RIGHT(INDEX('Copie fichier cim'!$A$1:$V$200,INDIRECT(K131),2),2),""),"")</f>
        <v/>
      </c>
      <c r="R131" s="12" t="str">
        <f t="shared" si="21"/>
        <v/>
      </c>
      <c r="S131" s="12"/>
      <c r="T131" s="12"/>
      <c r="U131" s="12"/>
      <c r="V131" s="18" t="str">
        <f t="shared" si="29"/>
        <v/>
      </c>
      <c r="W131" s="17" cm="1">
        <f t="array" ref="W131">couleur('Copie fichier cim'!B131:U131)</f>
        <v>-4142</v>
      </c>
      <c r="X131" s="17" t="str">
        <f t="shared" si="25"/>
        <v/>
      </c>
      <c r="Y131" s="17" t="str">
        <f>IF(W131=1,'Copie fichier cim'!U130,"")</f>
        <v/>
      </c>
      <c r="Z131" s="100"/>
    </row>
    <row r="132" spans="1:26" x14ac:dyDescent="0.3">
      <c r="A132" s="10" t="str">
        <f>IF(LEFT('Copie fichier cim'!B132,3)="Bac",'Copie fichier cim'!B132,"")</f>
        <v/>
      </c>
      <c r="B132" s="6" t="str">
        <f>IF(A132&lt;&gt;"",MATCH('Copie fichier cim'!B132,'Copie fichier cim'!$B$1:'Copie fichier cim'!$B$200,0),"")</f>
        <v/>
      </c>
      <c r="C132" s="16" t="str">
        <f>IF('Copie fichier cim'!N132&lt;&gt;"",'Copie fichier cim'!N132,"")</f>
        <v/>
      </c>
      <c r="D132" s="16" t="str">
        <f>IF('Copie fichier cim'!O132&lt;&gt;"",'Copie fichier cim'!O132,"")</f>
        <v/>
      </c>
      <c r="E132" s="21" t="str">
        <f>IF(C132&lt;&gt;"",'Copie fichier cim'!K132,"")</f>
        <v/>
      </c>
      <c r="F132" s="21" t="str">
        <f t="shared" ref="F132:F195" si="30">IF(AND(E132=0,E132&lt;&gt;""),F131,E132)</f>
        <v/>
      </c>
      <c r="G132" s="7">
        <f>couleur('Copie fichier cim'!Q132)</f>
        <v>-4142</v>
      </c>
      <c r="H132" s="13" t="str">
        <f>IF(OR(G132=3,G132=14),'Copie fichier cim'!Q132,"")</f>
        <v/>
      </c>
      <c r="I132" s="4" t="s">
        <v>11</v>
      </c>
      <c r="J132" s="3">
        <f t="shared" ref="J132:J163" si="31">IF(B132&lt;&gt;"",B132,J131)</f>
        <v>81</v>
      </c>
      <c r="K132" s="3" t="str">
        <f t="shared" si="23"/>
        <v>B81</v>
      </c>
      <c r="L132" s="12" t="str">
        <f t="shared" ref="L132:L195" si="32">IF(G132=3,"TR",IF(G132=14,"RE",""))</f>
        <v/>
      </c>
      <c r="M132" s="25" t="str">
        <f t="shared" ref="M132:M163" si="33">IF(OR(G132=3,G132=14),C131,"")</f>
        <v/>
      </c>
      <c r="N132" s="25" t="str">
        <f t="shared" ref="N132:N163" si="34">IF(OR(G132=3,G132=14),D131,"")</f>
        <v/>
      </c>
      <c r="O132" s="12" t="str" cm="1">
        <f t="array" aca="1" ref="O132" ca="1">IF(G132=3,CONCATENATE("R0",RIGHT(INDEX('Copie fichier cim'!$A$1:$V$200,INDIRECT(K132),2),2),""),IF(G132=14,"CIM",""))</f>
        <v/>
      </c>
      <c r="P132" s="12" t="str">
        <f t="shared" si="24"/>
        <v/>
      </c>
      <c r="Q132" s="12" t="str" cm="1">
        <f t="array" aca="1" ref="Q132" ca="1">IF(G132=14,CONCATENATE("R0",RIGHT(INDEX('Copie fichier cim'!$A$1:$V$200,INDIRECT(K132),2),2),""),"")</f>
        <v/>
      </c>
      <c r="R132" s="12" t="str">
        <f t="shared" ref="R132:R195" si="35">IF(OR(G132=3,G132=14),H132,"")</f>
        <v/>
      </c>
      <c r="S132" s="12"/>
      <c r="T132" s="12"/>
      <c r="U132" s="12"/>
      <c r="V132" s="18" t="str">
        <f t="shared" ref="V132:V163" si="36">IF(F131&lt;&gt;"Intitulé de
l'opération",F131,"")</f>
        <v/>
      </c>
      <c r="W132" s="17" cm="1">
        <f t="array" ref="W132">couleur('Copie fichier cim'!B132:U132)</f>
        <v>-4142</v>
      </c>
      <c r="X132" s="17" t="str">
        <f t="shared" si="25"/>
        <v/>
      </c>
      <c r="Y132" s="17" t="str">
        <f>IF(W132=1,'Copie fichier cim'!U131,"")</f>
        <v/>
      </c>
      <c r="Z132" s="100"/>
    </row>
    <row r="133" spans="1:26" x14ac:dyDescent="0.3">
      <c r="A133" s="10" t="str">
        <f>IF(LEFT('Copie fichier cim'!B133,3)="Bac",'Copie fichier cim'!B133,"")</f>
        <v/>
      </c>
      <c r="B133" s="6" t="str">
        <f>IF(A133&lt;&gt;"",MATCH('Copie fichier cim'!B133,'Copie fichier cim'!$B$1:'Copie fichier cim'!$B$200,0),"")</f>
        <v/>
      </c>
      <c r="C133" s="16" t="str">
        <f>IF('Copie fichier cim'!N133&lt;&gt;"",'Copie fichier cim'!N133,"")</f>
        <v/>
      </c>
      <c r="D133" s="16" t="str">
        <f>IF('Copie fichier cim'!O133&lt;&gt;"",'Copie fichier cim'!O133,"")</f>
        <v/>
      </c>
      <c r="E133" s="21" t="str">
        <f>IF(C133&lt;&gt;"",'Copie fichier cim'!K133,"")</f>
        <v/>
      </c>
      <c r="F133" s="21" t="str">
        <f t="shared" si="30"/>
        <v/>
      </c>
      <c r="G133" s="7">
        <f>couleur('Copie fichier cim'!Q133)</f>
        <v>-4142</v>
      </c>
      <c r="H133" s="13" t="str">
        <f>IF(OR(G133=3,G133=14),'Copie fichier cim'!Q133,"")</f>
        <v/>
      </c>
      <c r="I133" s="4" t="s">
        <v>11</v>
      </c>
      <c r="J133" s="3">
        <f t="shared" si="31"/>
        <v>81</v>
      </c>
      <c r="K133" s="3" t="str">
        <f t="shared" ref="K133:K196" si="37">CONCATENATE(I133,J133)</f>
        <v>B81</v>
      </c>
      <c r="L133" s="12" t="str">
        <f t="shared" si="32"/>
        <v/>
      </c>
      <c r="M133" s="25" t="str">
        <f t="shared" si="33"/>
        <v/>
      </c>
      <c r="N133" s="25" t="str">
        <f t="shared" si="34"/>
        <v/>
      </c>
      <c r="O133" s="12" t="str" cm="1">
        <f t="array" aca="1" ref="O133" ca="1">IF(G133=3,CONCATENATE("R0",RIGHT(INDEX('Copie fichier cim'!$A$1:$V$200,INDIRECT(K133),2),2),""),IF(G133=14,"CIM",""))</f>
        <v/>
      </c>
      <c r="P133" s="12" t="str">
        <f t="shared" ref="P133:P196" si="38">IF(G133=3,"F345","")</f>
        <v/>
      </c>
      <c r="Q133" s="12" t="str" cm="1">
        <f t="array" aca="1" ref="Q133" ca="1">IF(G133=14,CONCATENATE("R0",RIGHT(INDEX('Copie fichier cim'!$A$1:$V$200,INDIRECT(K133),2),2),""),"")</f>
        <v/>
      </c>
      <c r="R133" s="12" t="str">
        <f t="shared" si="35"/>
        <v/>
      </c>
      <c r="S133" s="12"/>
      <c r="T133" s="12"/>
      <c r="U133" s="12"/>
      <c r="V133" s="18" t="str">
        <f t="shared" si="36"/>
        <v/>
      </c>
      <c r="W133" s="17" cm="1">
        <f t="array" ref="W133">couleur('Copie fichier cim'!B133:U133)</f>
        <v>-4142</v>
      </c>
      <c r="X133" s="17" t="str">
        <f t="shared" ref="X133:X196" si="39">IF(A133&lt;&gt;"",CONCATENATE("R0",RIGHT(A133,2)),"")</f>
        <v/>
      </c>
      <c r="Y133" s="17" t="str">
        <f>IF(W133=1,'Copie fichier cim'!U132,"")</f>
        <v/>
      </c>
      <c r="Z133" s="100"/>
    </row>
    <row r="134" spans="1:26" x14ac:dyDescent="0.3">
      <c r="A134" s="10" t="str">
        <f>IF(LEFT('Copie fichier cim'!B134,3)="Bac",'Copie fichier cim'!B134,"")</f>
        <v/>
      </c>
      <c r="B134" s="6" t="str">
        <f>IF(A134&lt;&gt;"",MATCH('Copie fichier cim'!B134,'Copie fichier cim'!$B$1:'Copie fichier cim'!$B$200,0),"")</f>
        <v/>
      </c>
      <c r="C134" s="16" t="str">
        <f>IF('Copie fichier cim'!N134&lt;&gt;"",'Copie fichier cim'!N134,"")</f>
        <v/>
      </c>
      <c r="D134" s="16" t="str">
        <f>IF('Copie fichier cim'!O134&lt;&gt;"",'Copie fichier cim'!O134,"")</f>
        <v/>
      </c>
      <c r="E134" s="21" t="str">
        <f>IF(C134&lt;&gt;"",'Copie fichier cim'!K134,"")</f>
        <v/>
      </c>
      <c r="F134" s="21" t="str">
        <f t="shared" si="30"/>
        <v/>
      </c>
      <c r="G134" s="7">
        <f>couleur('Copie fichier cim'!Q134)</f>
        <v>-4142</v>
      </c>
      <c r="H134" s="13" t="str">
        <f>IF(OR(G134=3,G134=14),'Copie fichier cim'!Q134,"")</f>
        <v/>
      </c>
      <c r="I134" s="4" t="s">
        <v>11</v>
      </c>
      <c r="J134" s="3">
        <f t="shared" si="31"/>
        <v>81</v>
      </c>
      <c r="K134" s="3" t="str">
        <f t="shared" si="37"/>
        <v>B81</v>
      </c>
      <c r="L134" s="12" t="str">
        <f t="shared" si="32"/>
        <v/>
      </c>
      <c r="M134" s="25" t="str">
        <f t="shared" si="33"/>
        <v/>
      </c>
      <c r="N134" s="25" t="str">
        <f t="shared" si="34"/>
        <v/>
      </c>
      <c r="O134" s="12" t="str" cm="1">
        <f t="array" aca="1" ref="O134" ca="1">IF(G134=3,CONCATENATE("R0",RIGHT(INDEX('Copie fichier cim'!$A$1:$V$200,INDIRECT(K134),2),2),""),IF(G134=14,"CIM",""))</f>
        <v/>
      </c>
      <c r="P134" s="12" t="str">
        <f t="shared" si="38"/>
        <v/>
      </c>
      <c r="Q134" s="12" t="str" cm="1">
        <f t="array" aca="1" ref="Q134" ca="1">IF(G134=14,CONCATENATE("R0",RIGHT(INDEX('Copie fichier cim'!$A$1:$V$200,INDIRECT(K134),2),2),""),"")</f>
        <v/>
      </c>
      <c r="R134" s="12" t="str">
        <f t="shared" si="35"/>
        <v/>
      </c>
      <c r="S134" s="12"/>
      <c r="T134" s="12"/>
      <c r="U134" s="12"/>
      <c r="V134" s="18" t="str">
        <f t="shared" si="36"/>
        <v/>
      </c>
      <c r="W134" s="17" cm="1">
        <f t="array" ref="W134">couleur('Copie fichier cim'!B134:U134)</f>
        <v>-4142</v>
      </c>
      <c r="X134" s="17" t="str">
        <f t="shared" si="39"/>
        <v/>
      </c>
      <c r="Y134" s="17" t="str">
        <f>IF(W134=1,'Copie fichier cim'!U133,"")</f>
        <v/>
      </c>
      <c r="Z134" s="100"/>
    </row>
    <row r="135" spans="1:26" x14ac:dyDescent="0.3">
      <c r="A135" s="10" t="str">
        <f>IF(LEFT('Copie fichier cim'!B135,3)="Bac",'Copie fichier cim'!B135,"")</f>
        <v/>
      </c>
      <c r="B135" s="6" t="str">
        <f>IF(A135&lt;&gt;"",MATCH('Copie fichier cim'!B135,'Copie fichier cim'!$B$1:'Copie fichier cim'!$B$200,0),"")</f>
        <v/>
      </c>
      <c r="C135" s="16" t="str">
        <f>IF('Copie fichier cim'!N135&lt;&gt;"",'Copie fichier cim'!N135,"")</f>
        <v/>
      </c>
      <c r="D135" s="16" t="str">
        <f>IF('Copie fichier cim'!O135&lt;&gt;"",'Copie fichier cim'!O135,"")</f>
        <v/>
      </c>
      <c r="E135" s="21" t="str">
        <f>IF(C135&lt;&gt;"",'Copie fichier cim'!K135,"")</f>
        <v/>
      </c>
      <c r="F135" s="21" t="str">
        <f t="shared" si="30"/>
        <v/>
      </c>
      <c r="G135" s="7">
        <f>couleur('Copie fichier cim'!Q135)</f>
        <v>-4142</v>
      </c>
      <c r="H135" s="13" t="str">
        <f>IF(OR(G135=3,G135=14),'Copie fichier cim'!Q135,"")</f>
        <v/>
      </c>
      <c r="I135" s="4" t="s">
        <v>11</v>
      </c>
      <c r="J135" s="3">
        <f t="shared" si="31"/>
        <v>81</v>
      </c>
      <c r="K135" s="3" t="str">
        <f t="shared" si="37"/>
        <v>B81</v>
      </c>
      <c r="L135" s="12" t="str">
        <f t="shared" si="32"/>
        <v/>
      </c>
      <c r="M135" s="25" t="str">
        <f t="shared" si="33"/>
        <v/>
      </c>
      <c r="N135" s="25" t="str">
        <f t="shared" si="34"/>
        <v/>
      </c>
      <c r="O135" s="12" t="str" cm="1">
        <f t="array" aca="1" ref="O135" ca="1">IF(G135=3,CONCATENATE("R0",RIGHT(INDEX('Copie fichier cim'!$A$1:$V$200,INDIRECT(K135),2),2),""),IF(G135=14,"CIM",""))</f>
        <v/>
      </c>
      <c r="P135" s="12" t="str">
        <f t="shared" si="38"/>
        <v/>
      </c>
      <c r="Q135" s="12" t="str" cm="1">
        <f t="array" aca="1" ref="Q135" ca="1">IF(G135=14,CONCATENATE("R0",RIGHT(INDEX('Copie fichier cim'!$A$1:$V$200,INDIRECT(K135),2),2),""),"")</f>
        <v/>
      </c>
      <c r="R135" s="12" t="str">
        <f t="shared" si="35"/>
        <v/>
      </c>
      <c r="S135" s="12"/>
      <c r="T135" s="12"/>
      <c r="U135" s="12"/>
      <c r="V135" s="18" t="str">
        <f t="shared" si="36"/>
        <v/>
      </c>
      <c r="W135" s="17" cm="1">
        <f t="array" ref="W135">couleur('Copie fichier cim'!B135:U135)</f>
        <v>-4142</v>
      </c>
      <c r="X135" s="17" t="str">
        <f t="shared" si="39"/>
        <v/>
      </c>
      <c r="Y135" s="17" t="str">
        <f>IF(W135=1,'Copie fichier cim'!U134,"")</f>
        <v/>
      </c>
      <c r="Z135" s="100"/>
    </row>
    <row r="136" spans="1:26" x14ac:dyDescent="0.3">
      <c r="A136" s="10" t="str">
        <f>IF(LEFT('Copie fichier cim'!B136,3)="Bac",'Copie fichier cim'!B136,"")</f>
        <v/>
      </c>
      <c r="B136" s="6" t="str">
        <f>IF(A136&lt;&gt;"",MATCH('Copie fichier cim'!B136,'Copie fichier cim'!$B$1:'Copie fichier cim'!$B$200,0),"")</f>
        <v/>
      </c>
      <c r="C136" s="16" t="str">
        <f>IF('Copie fichier cim'!N136&lt;&gt;"",'Copie fichier cim'!N136,"")</f>
        <v/>
      </c>
      <c r="D136" s="16" t="str">
        <f>IF('Copie fichier cim'!O136&lt;&gt;"",'Copie fichier cim'!O136,"")</f>
        <v/>
      </c>
      <c r="E136" s="21" t="str">
        <f>IF(C136&lt;&gt;"",'Copie fichier cim'!K136,"")</f>
        <v/>
      </c>
      <c r="F136" s="21" t="str">
        <f t="shared" si="30"/>
        <v/>
      </c>
      <c r="G136" s="7">
        <f>couleur('Copie fichier cim'!Q136)</f>
        <v>-4142</v>
      </c>
      <c r="H136" s="13" t="str">
        <f>IF(OR(G136=3,G136=14),'Copie fichier cim'!Q136,"")</f>
        <v/>
      </c>
      <c r="I136" s="4" t="s">
        <v>11</v>
      </c>
      <c r="J136" s="3">
        <f t="shared" si="31"/>
        <v>81</v>
      </c>
      <c r="K136" s="3" t="str">
        <f t="shared" si="37"/>
        <v>B81</v>
      </c>
      <c r="L136" s="12" t="str">
        <f t="shared" si="32"/>
        <v/>
      </c>
      <c r="M136" s="25" t="str">
        <f t="shared" si="33"/>
        <v/>
      </c>
      <c r="N136" s="25" t="str">
        <f t="shared" si="34"/>
        <v/>
      </c>
      <c r="O136" s="12" t="str" cm="1">
        <f t="array" aca="1" ref="O136" ca="1">IF(G136=3,CONCATENATE("R0",RIGHT(INDEX('Copie fichier cim'!$A$1:$V$200,INDIRECT(K136),2),2),""),IF(G136=14,"CIM",""))</f>
        <v/>
      </c>
      <c r="P136" s="12" t="str">
        <f t="shared" si="38"/>
        <v/>
      </c>
      <c r="Q136" s="12" t="str" cm="1">
        <f t="array" aca="1" ref="Q136" ca="1">IF(G136=14,CONCATENATE("R0",RIGHT(INDEX('Copie fichier cim'!$A$1:$V$200,INDIRECT(K136),2),2),""),"")</f>
        <v/>
      </c>
      <c r="R136" s="12" t="str">
        <f t="shared" si="35"/>
        <v/>
      </c>
      <c r="S136" s="12"/>
      <c r="T136" s="12"/>
      <c r="U136" s="12"/>
      <c r="V136" s="18" t="str">
        <f t="shared" si="36"/>
        <v/>
      </c>
      <c r="W136" s="17" cm="1">
        <f t="array" ref="W136">couleur('Copie fichier cim'!B136:U136)</f>
        <v>-4142</v>
      </c>
      <c r="X136" s="17" t="str">
        <f t="shared" si="39"/>
        <v/>
      </c>
      <c r="Y136" s="17" t="str">
        <f>IF(W136=1,'Copie fichier cim'!U135,"")</f>
        <v/>
      </c>
      <c r="Z136" s="100"/>
    </row>
    <row r="137" spans="1:26" x14ac:dyDescent="0.3">
      <c r="A137" s="10" t="str">
        <f>IF(LEFT('Copie fichier cim'!B137,3)="Bac",'Copie fichier cim'!B137,"")</f>
        <v/>
      </c>
      <c r="B137" s="6" t="str">
        <f>IF(A137&lt;&gt;"",MATCH('Copie fichier cim'!B137,'Copie fichier cim'!$B$1:'Copie fichier cim'!$B$200,0),"")</f>
        <v/>
      </c>
      <c r="C137" s="16" t="str">
        <f>IF('Copie fichier cim'!N137&lt;&gt;"",'Copie fichier cim'!N137,"")</f>
        <v/>
      </c>
      <c r="D137" s="16" t="str">
        <f>IF('Copie fichier cim'!O137&lt;&gt;"",'Copie fichier cim'!O137,"")</f>
        <v/>
      </c>
      <c r="E137" s="21" t="str">
        <f>IF(C137&lt;&gt;"",'Copie fichier cim'!K137,"")</f>
        <v/>
      </c>
      <c r="F137" s="21" t="str">
        <f t="shared" si="30"/>
        <v/>
      </c>
      <c r="G137" s="7">
        <f>couleur('Copie fichier cim'!Q137)</f>
        <v>-4142</v>
      </c>
      <c r="H137" s="13" t="str">
        <f>IF(OR(G137=3,G137=14),'Copie fichier cim'!Q137,"")</f>
        <v/>
      </c>
      <c r="I137" s="4" t="s">
        <v>11</v>
      </c>
      <c r="J137" s="3">
        <f t="shared" si="31"/>
        <v>81</v>
      </c>
      <c r="K137" s="3" t="str">
        <f t="shared" si="37"/>
        <v>B81</v>
      </c>
      <c r="L137" s="12" t="str">
        <f t="shared" si="32"/>
        <v/>
      </c>
      <c r="M137" s="25" t="str">
        <f t="shared" si="33"/>
        <v/>
      </c>
      <c r="N137" s="25" t="str">
        <f t="shared" si="34"/>
        <v/>
      </c>
      <c r="O137" s="12" t="str" cm="1">
        <f t="array" aca="1" ref="O137" ca="1">IF(G137=3,CONCATENATE("R0",RIGHT(INDEX('Copie fichier cim'!$A$1:$V$200,INDIRECT(K137),2),2),""),IF(G137=14,"CIM",""))</f>
        <v/>
      </c>
      <c r="P137" s="12" t="str">
        <f t="shared" si="38"/>
        <v/>
      </c>
      <c r="Q137" s="12" t="str" cm="1">
        <f t="array" aca="1" ref="Q137" ca="1">IF(G137=14,CONCATENATE("R0",RIGHT(INDEX('Copie fichier cim'!$A$1:$V$200,INDIRECT(K137),2),2),""),"")</f>
        <v/>
      </c>
      <c r="R137" s="12" t="str">
        <f t="shared" si="35"/>
        <v/>
      </c>
      <c r="S137" s="12"/>
      <c r="T137" s="12"/>
      <c r="U137" s="12"/>
      <c r="V137" s="18" t="str">
        <f t="shared" si="36"/>
        <v/>
      </c>
      <c r="W137" s="17" cm="1">
        <f t="array" ref="W137">couleur('Copie fichier cim'!B137:U137)</f>
        <v>-4142</v>
      </c>
      <c r="X137" s="17" t="str">
        <f t="shared" si="39"/>
        <v/>
      </c>
      <c r="Y137" s="17" t="str">
        <f>IF(W137=1,'Copie fichier cim'!U136,"")</f>
        <v/>
      </c>
      <c r="Z137" s="100"/>
    </row>
    <row r="138" spans="1:26" x14ac:dyDescent="0.3">
      <c r="A138" s="10" t="str">
        <f>IF(LEFT('Copie fichier cim'!B138,3)="Bac",'Copie fichier cim'!B138,"")</f>
        <v/>
      </c>
      <c r="B138" s="6" t="str">
        <f>IF(A138&lt;&gt;"",MATCH('Copie fichier cim'!B138,'Copie fichier cim'!$B$1:'Copie fichier cim'!$B$200,0),"")</f>
        <v/>
      </c>
      <c r="C138" s="16" t="str">
        <f>IF('Copie fichier cim'!N138&lt;&gt;"",'Copie fichier cim'!N138,"")</f>
        <v/>
      </c>
      <c r="D138" s="16" t="str">
        <f>IF('Copie fichier cim'!O138&lt;&gt;"",'Copie fichier cim'!O138,"")</f>
        <v/>
      </c>
      <c r="E138" s="21" t="str">
        <f>IF(C138&lt;&gt;"",'Copie fichier cim'!K138,"")</f>
        <v/>
      </c>
      <c r="F138" s="21" t="str">
        <f t="shared" si="30"/>
        <v/>
      </c>
      <c r="G138" s="7">
        <f>couleur('Copie fichier cim'!Q138)</f>
        <v>-4142</v>
      </c>
      <c r="H138" s="13" t="str">
        <f>IF(OR(G138=3,G138=14),'Copie fichier cim'!Q138,"")</f>
        <v/>
      </c>
      <c r="I138" s="4" t="s">
        <v>11</v>
      </c>
      <c r="J138" s="3">
        <f t="shared" si="31"/>
        <v>81</v>
      </c>
      <c r="K138" s="3" t="str">
        <f t="shared" si="37"/>
        <v>B81</v>
      </c>
      <c r="L138" s="12" t="str">
        <f t="shared" si="32"/>
        <v/>
      </c>
      <c r="M138" s="25" t="str">
        <f t="shared" si="33"/>
        <v/>
      </c>
      <c r="N138" s="25" t="str">
        <f t="shared" si="34"/>
        <v/>
      </c>
      <c r="O138" s="12" t="str" cm="1">
        <f t="array" aca="1" ref="O138" ca="1">IF(G138=3,CONCATENATE("R0",RIGHT(INDEX('Copie fichier cim'!$A$1:$V$200,INDIRECT(K138),2),2),""),IF(G138=14,"CIM",""))</f>
        <v/>
      </c>
      <c r="P138" s="12" t="str">
        <f t="shared" si="38"/>
        <v/>
      </c>
      <c r="Q138" s="12" t="str" cm="1">
        <f t="array" aca="1" ref="Q138" ca="1">IF(G138=14,CONCATENATE("R0",RIGHT(INDEX('Copie fichier cim'!$A$1:$V$200,INDIRECT(K138),2),2),""),"")</f>
        <v/>
      </c>
      <c r="R138" s="12" t="str">
        <f t="shared" si="35"/>
        <v/>
      </c>
      <c r="S138" s="12"/>
      <c r="T138" s="12"/>
      <c r="U138" s="12"/>
      <c r="V138" s="18" t="str">
        <f t="shared" si="36"/>
        <v/>
      </c>
      <c r="W138" s="17" cm="1">
        <f t="array" ref="W138">couleur('Copie fichier cim'!B138:U138)</f>
        <v>-4142</v>
      </c>
      <c r="X138" s="17" t="str">
        <f t="shared" si="39"/>
        <v/>
      </c>
      <c r="Y138" s="17" t="str">
        <f>IF(W138=1,'Copie fichier cim'!U137,"")</f>
        <v/>
      </c>
      <c r="Z138" s="100"/>
    </row>
    <row r="139" spans="1:26" x14ac:dyDescent="0.3">
      <c r="A139" s="10" t="str">
        <f>IF(LEFT('Copie fichier cim'!B139,3)="Bac",'Copie fichier cim'!B139,"")</f>
        <v/>
      </c>
      <c r="B139" s="6" t="str">
        <f>IF(A139&lt;&gt;"",MATCH('Copie fichier cim'!B139,'Copie fichier cim'!$B$1:'Copie fichier cim'!$B$200,0),"")</f>
        <v/>
      </c>
      <c r="C139" s="16" t="str">
        <f>IF('Copie fichier cim'!N139&lt;&gt;"",'Copie fichier cim'!N139,"")</f>
        <v/>
      </c>
      <c r="D139" s="16" t="str">
        <f>IF('Copie fichier cim'!O139&lt;&gt;"",'Copie fichier cim'!O139,"")</f>
        <v/>
      </c>
      <c r="E139" s="21" t="str">
        <f>IF(C139&lt;&gt;"",'Copie fichier cim'!K139,"")</f>
        <v/>
      </c>
      <c r="F139" s="21" t="str">
        <f t="shared" si="30"/>
        <v/>
      </c>
      <c r="G139" s="7">
        <f>couleur('Copie fichier cim'!Q139)</f>
        <v>-4142</v>
      </c>
      <c r="H139" s="13" t="str">
        <f>IF(OR(G139=3,G139=14),'Copie fichier cim'!Q139,"")</f>
        <v/>
      </c>
      <c r="I139" s="4" t="s">
        <v>11</v>
      </c>
      <c r="J139" s="3">
        <f t="shared" si="31"/>
        <v>81</v>
      </c>
      <c r="K139" s="3" t="str">
        <f t="shared" si="37"/>
        <v>B81</v>
      </c>
      <c r="L139" s="12" t="str">
        <f t="shared" si="32"/>
        <v/>
      </c>
      <c r="M139" s="25" t="str">
        <f t="shared" si="33"/>
        <v/>
      </c>
      <c r="N139" s="25" t="str">
        <f t="shared" si="34"/>
        <v/>
      </c>
      <c r="O139" s="12" t="str" cm="1">
        <f t="array" aca="1" ref="O139" ca="1">IF(G139=3,CONCATENATE("R0",RIGHT(INDEX('Copie fichier cim'!$A$1:$V$200,INDIRECT(K139),2),2),""),IF(G139=14,"CIM",""))</f>
        <v/>
      </c>
      <c r="P139" s="12" t="str">
        <f t="shared" si="38"/>
        <v/>
      </c>
      <c r="Q139" s="12" t="str" cm="1">
        <f t="array" aca="1" ref="Q139" ca="1">IF(G139=14,CONCATENATE("R0",RIGHT(INDEX('Copie fichier cim'!$A$1:$V$200,INDIRECT(K139),2),2),""),"")</f>
        <v/>
      </c>
      <c r="R139" s="12" t="str">
        <f t="shared" si="35"/>
        <v/>
      </c>
      <c r="S139" s="12"/>
      <c r="T139" s="12"/>
      <c r="U139" s="12"/>
      <c r="V139" s="18" t="str">
        <f t="shared" si="36"/>
        <v/>
      </c>
      <c r="W139" s="17" cm="1">
        <f t="array" ref="W139">couleur('Copie fichier cim'!B139:U139)</f>
        <v>-4142</v>
      </c>
      <c r="X139" s="17" t="str">
        <f t="shared" si="39"/>
        <v/>
      </c>
      <c r="Y139" s="17" t="str">
        <f>IF(W139=1,'Copie fichier cim'!U138,"")</f>
        <v/>
      </c>
      <c r="Z139" s="100"/>
    </row>
    <row r="140" spans="1:26" x14ac:dyDescent="0.3">
      <c r="A140" s="10" t="str">
        <f>IF(LEFT('Copie fichier cim'!B140,3)="Bac",'Copie fichier cim'!B140,"")</f>
        <v/>
      </c>
      <c r="B140" s="6" t="str">
        <f>IF(A140&lt;&gt;"",MATCH('Copie fichier cim'!B140,'Copie fichier cim'!$B$1:'Copie fichier cim'!$B$200,0),"")</f>
        <v/>
      </c>
      <c r="C140" s="16" t="str">
        <f>IF('Copie fichier cim'!N140&lt;&gt;"",'Copie fichier cim'!N140,"")</f>
        <v/>
      </c>
      <c r="D140" s="16" t="str">
        <f>IF('Copie fichier cim'!O140&lt;&gt;"",'Copie fichier cim'!O140,"")</f>
        <v/>
      </c>
      <c r="E140" s="21" t="str">
        <f>IF(C140&lt;&gt;"",'Copie fichier cim'!K140,"")</f>
        <v/>
      </c>
      <c r="F140" s="21" t="str">
        <f t="shared" si="30"/>
        <v/>
      </c>
      <c r="G140" s="7">
        <f>couleur('Copie fichier cim'!Q140)</f>
        <v>-4142</v>
      </c>
      <c r="H140" s="13" t="str">
        <f>IF(OR(G140=3,G140=14),'Copie fichier cim'!Q140,"")</f>
        <v/>
      </c>
      <c r="I140" s="4" t="s">
        <v>11</v>
      </c>
      <c r="J140" s="3">
        <f t="shared" si="31"/>
        <v>81</v>
      </c>
      <c r="K140" s="3" t="str">
        <f t="shared" si="37"/>
        <v>B81</v>
      </c>
      <c r="L140" s="12" t="str">
        <f t="shared" si="32"/>
        <v/>
      </c>
      <c r="M140" s="25" t="str">
        <f t="shared" si="33"/>
        <v/>
      </c>
      <c r="N140" s="25" t="str">
        <f t="shared" si="34"/>
        <v/>
      </c>
      <c r="O140" s="12" t="str" cm="1">
        <f t="array" aca="1" ref="O140" ca="1">IF(G140=3,CONCATENATE("R0",RIGHT(INDEX('Copie fichier cim'!$A$1:$V$200,INDIRECT(K140),2),2),""),IF(G140=14,"CIM",""))</f>
        <v/>
      </c>
      <c r="P140" s="12" t="str">
        <f t="shared" si="38"/>
        <v/>
      </c>
      <c r="Q140" s="12" t="str" cm="1">
        <f t="array" aca="1" ref="Q140" ca="1">IF(G140=14,CONCATENATE("R0",RIGHT(INDEX('Copie fichier cim'!$A$1:$V$200,INDIRECT(K140),2),2),""),"")</f>
        <v/>
      </c>
      <c r="R140" s="12" t="str">
        <f t="shared" si="35"/>
        <v/>
      </c>
      <c r="S140" s="12"/>
      <c r="T140" s="12"/>
      <c r="U140" s="12"/>
      <c r="V140" s="18" t="str">
        <f t="shared" si="36"/>
        <v/>
      </c>
      <c r="W140" s="17" cm="1">
        <f t="array" ref="W140">couleur('Copie fichier cim'!B140:U140)</f>
        <v>-4142</v>
      </c>
      <c r="X140" s="17" t="str">
        <f t="shared" si="39"/>
        <v/>
      </c>
      <c r="Y140" s="17" t="str">
        <f>IF(W140=1,'Copie fichier cim'!U139,"")</f>
        <v/>
      </c>
      <c r="Z140" s="100"/>
    </row>
    <row r="141" spans="1:26" x14ac:dyDescent="0.3">
      <c r="A141" s="10" t="str">
        <f>IF(LEFT('Copie fichier cim'!B141,3)="Bac",'Copie fichier cim'!B141,"")</f>
        <v/>
      </c>
      <c r="B141" s="6" t="str">
        <f>IF(A141&lt;&gt;"",MATCH('Copie fichier cim'!B141,'Copie fichier cim'!$B$1:'Copie fichier cim'!$B$200,0),"")</f>
        <v/>
      </c>
      <c r="C141" s="16" t="str">
        <f>IF('Copie fichier cim'!N141&lt;&gt;"",'Copie fichier cim'!N141,"")</f>
        <v/>
      </c>
      <c r="D141" s="16" t="str">
        <f>IF('Copie fichier cim'!O141&lt;&gt;"",'Copie fichier cim'!O141,"")</f>
        <v/>
      </c>
      <c r="E141" s="21" t="str">
        <f>IF(C141&lt;&gt;"",'Copie fichier cim'!K141,"")</f>
        <v/>
      </c>
      <c r="F141" s="21" t="str">
        <f t="shared" si="30"/>
        <v/>
      </c>
      <c r="G141" s="7">
        <f>couleur('Copie fichier cim'!Q141)</f>
        <v>-4142</v>
      </c>
      <c r="H141" s="13" t="str">
        <f>IF(OR(G141=3,G141=14),'Copie fichier cim'!Q141,"")</f>
        <v/>
      </c>
      <c r="I141" s="4" t="s">
        <v>11</v>
      </c>
      <c r="J141" s="3">
        <f t="shared" si="31"/>
        <v>81</v>
      </c>
      <c r="K141" s="3" t="str">
        <f t="shared" si="37"/>
        <v>B81</v>
      </c>
      <c r="L141" s="12" t="str">
        <f t="shared" si="32"/>
        <v/>
      </c>
      <c r="M141" s="25" t="str">
        <f t="shared" si="33"/>
        <v/>
      </c>
      <c r="N141" s="25" t="str">
        <f t="shared" si="34"/>
        <v/>
      </c>
      <c r="O141" s="12" t="str" cm="1">
        <f t="array" aca="1" ref="O141" ca="1">IF(G141=3,CONCATENATE("R0",RIGHT(INDEX('Copie fichier cim'!$A$1:$V$200,INDIRECT(K141),2),2),""),IF(G141=14,"CIM",""))</f>
        <v/>
      </c>
      <c r="P141" s="12" t="str">
        <f t="shared" si="38"/>
        <v/>
      </c>
      <c r="Q141" s="12" t="str" cm="1">
        <f t="array" aca="1" ref="Q141" ca="1">IF(G141=14,CONCATENATE("R0",RIGHT(INDEX('Copie fichier cim'!$A$1:$V$200,INDIRECT(K141),2),2),""),"")</f>
        <v/>
      </c>
      <c r="R141" s="12" t="str">
        <f t="shared" si="35"/>
        <v/>
      </c>
      <c r="S141" s="12"/>
      <c r="T141" s="12"/>
      <c r="U141" s="12"/>
      <c r="V141" s="18" t="str">
        <f t="shared" si="36"/>
        <v/>
      </c>
      <c r="W141" s="17" cm="1">
        <f t="array" ref="W141">couleur('Copie fichier cim'!B141:U141)</f>
        <v>-4142</v>
      </c>
      <c r="X141" s="17" t="str">
        <f t="shared" si="39"/>
        <v/>
      </c>
      <c r="Y141" s="17" t="str">
        <f>IF(W141=1,'Copie fichier cim'!U140,"")</f>
        <v/>
      </c>
      <c r="Z141" s="100"/>
    </row>
    <row r="142" spans="1:26" x14ac:dyDescent="0.3">
      <c r="A142" s="10" t="str">
        <f>IF(LEFT('Copie fichier cim'!B142,3)="Bac",'Copie fichier cim'!B142,"")</f>
        <v/>
      </c>
      <c r="B142" s="6" t="str">
        <f>IF(A142&lt;&gt;"",MATCH('Copie fichier cim'!B142,'Copie fichier cim'!$B$1:'Copie fichier cim'!$B$200,0),"")</f>
        <v/>
      </c>
      <c r="C142" s="16" t="str">
        <f>IF('Copie fichier cim'!N142&lt;&gt;"",'Copie fichier cim'!N142,"")</f>
        <v/>
      </c>
      <c r="D142" s="16" t="str">
        <f>IF('Copie fichier cim'!O142&lt;&gt;"",'Copie fichier cim'!O142,"")</f>
        <v/>
      </c>
      <c r="E142" s="21" t="str">
        <f>IF(C142&lt;&gt;"",'Copie fichier cim'!K142,"")</f>
        <v/>
      </c>
      <c r="F142" s="21" t="str">
        <f t="shared" si="30"/>
        <v/>
      </c>
      <c r="G142" s="7">
        <f>couleur('Copie fichier cim'!Q142)</f>
        <v>-4142</v>
      </c>
      <c r="H142" s="13" t="str">
        <f>IF(OR(G142=3,G142=14),'Copie fichier cim'!Q142,"")</f>
        <v/>
      </c>
      <c r="I142" s="4" t="s">
        <v>11</v>
      </c>
      <c r="J142" s="3">
        <f t="shared" si="31"/>
        <v>81</v>
      </c>
      <c r="K142" s="3" t="str">
        <f t="shared" si="37"/>
        <v>B81</v>
      </c>
      <c r="L142" s="12" t="str">
        <f t="shared" si="32"/>
        <v/>
      </c>
      <c r="M142" s="25" t="str">
        <f t="shared" si="33"/>
        <v/>
      </c>
      <c r="N142" s="25" t="str">
        <f t="shared" si="34"/>
        <v/>
      </c>
      <c r="O142" s="12" t="str" cm="1">
        <f t="array" aca="1" ref="O142" ca="1">IF(G142=3,CONCATENATE("R0",RIGHT(INDEX('Copie fichier cim'!$A$1:$V$200,INDIRECT(K142),2),2),""),IF(G142=14,"CIM",""))</f>
        <v/>
      </c>
      <c r="P142" s="12" t="str">
        <f t="shared" si="38"/>
        <v/>
      </c>
      <c r="Q142" s="12" t="str" cm="1">
        <f t="array" aca="1" ref="Q142" ca="1">IF(G142=14,CONCATENATE("R0",RIGHT(INDEX('Copie fichier cim'!$A$1:$V$200,INDIRECT(K142),2),2),""),"")</f>
        <v/>
      </c>
      <c r="R142" s="12" t="str">
        <f t="shared" si="35"/>
        <v/>
      </c>
      <c r="S142" s="12"/>
      <c r="T142" s="12"/>
      <c r="U142" s="12"/>
      <c r="V142" s="18" t="str">
        <f t="shared" si="36"/>
        <v/>
      </c>
      <c r="W142" s="17" cm="1">
        <f t="array" ref="W142">couleur('Copie fichier cim'!B142:U142)</f>
        <v>-4142</v>
      </c>
      <c r="X142" s="17" t="str">
        <f t="shared" si="39"/>
        <v/>
      </c>
      <c r="Y142" s="17" t="str">
        <f>IF(W142=1,'Copie fichier cim'!U141,"")</f>
        <v/>
      </c>
      <c r="Z142" s="100"/>
    </row>
    <row r="143" spans="1:26" x14ac:dyDescent="0.3">
      <c r="A143" s="10" t="str">
        <f>IF(LEFT('Copie fichier cim'!B143,3)="Bac",'Copie fichier cim'!B143,"")</f>
        <v/>
      </c>
      <c r="B143" s="6" t="str">
        <f>IF(A143&lt;&gt;"",MATCH('Copie fichier cim'!B143,'Copie fichier cim'!$B$1:'Copie fichier cim'!$B$200,0),"")</f>
        <v/>
      </c>
      <c r="C143" s="16" t="str">
        <f>IF('Copie fichier cim'!N143&lt;&gt;"",'Copie fichier cim'!N143,"")</f>
        <v/>
      </c>
      <c r="D143" s="16" t="str">
        <f>IF('Copie fichier cim'!O143&lt;&gt;"",'Copie fichier cim'!O143,"")</f>
        <v/>
      </c>
      <c r="E143" s="21" t="str">
        <f>IF(C143&lt;&gt;"",'Copie fichier cim'!K143,"")</f>
        <v/>
      </c>
      <c r="F143" s="21" t="str">
        <f t="shared" si="30"/>
        <v/>
      </c>
      <c r="G143" s="7">
        <f>couleur('Copie fichier cim'!Q143)</f>
        <v>-4142</v>
      </c>
      <c r="H143" s="13" t="str">
        <f>IF(OR(G143=3,G143=14),'Copie fichier cim'!Q143,"")</f>
        <v/>
      </c>
      <c r="I143" s="4" t="s">
        <v>11</v>
      </c>
      <c r="J143" s="3">
        <f t="shared" si="31"/>
        <v>81</v>
      </c>
      <c r="K143" s="3" t="str">
        <f t="shared" si="37"/>
        <v>B81</v>
      </c>
      <c r="L143" s="12" t="str">
        <f t="shared" si="32"/>
        <v/>
      </c>
      <c r="M143" s="25" t="str">
        <f t="shared" si="33"/>
        <v/>
      </c>
      <c r="N143" s="25" t="str">
        <f t="shared" si="34"/>
        <v/>
      </c>
      <c r="O143" s="12" t="str" cm="1">
        <f t="array" aca="1" ref="O143" ca="1">IF(G143=3,CONCATENATE("R0",RIGHT(INDEX('Copie fichier cim'!$A$1:$V$200,INDIRECT(K143),2),2),""),IF(G143=14,"CIM",""))</f>
        <v/>
      </c>
      <c r="P143" s="12" t="str">
        <f t="shared" si="38"/>
        <v/>
      </c>
      <c r="Q143" s="12" t="str" cm="1">
        <f t="array" aca="1" ref="Q143" ca="1">IF(G143=14,CONCATENATE("R0",RIGHT(INDEX('Copie fichier cim'!$A$1:$V$200,INDIRECT(K143),2),2),""),"")</f>
        <v/>
      </c>
      <c r="R143" s="12" t="str">
        <f t="shared" si="35"/>
        <v/>
      </c>
      <c r="S143" s="12"/>
      <c r="T143" s="12"/>
      <c r="U143" s="12"/>
      <c r="V143" s="18" t="str">
        <f t="shared" si="36"/>
        <v/>
      </c>
      <c r="W143" s="17" cm="1">
        <f t="array" ref="W143">couleur('Copie fichier cim'!B143:U143)</f>
        <v>-4142</v>
      </c>
      <c r="X143" s="17" t="str">
        <f t="shared" si="39"/>
        <v/>
      </c>
      <c r="Y143" s="17" t="str">
        <f>IF(W143=1,'Copie fichier cim'!U142,"")</f>
        <v/>
      </c>
      <c r="Z143" s="100"/>
    </row>
    <row r="144" spans="1:26" x14ac:dyDescent="0.3">
      <c r="A144" s="10" t="str">
        <f>IF(LEFT('Copie fichier cim'!B144,3)="Bac",'Copie fichier cim'!B144,"")</f>
        <v/>
      </c>
      <c r="B144" s="6" t="str">
        <f>IF(A144&lt;&gt;"",MATCH('Copie fichier cim'!B144,'Copie fichier cim'!$B$1:'Copie fichier cim'!$B$200,0),"")</f>
        <v/>
      </c>
      <c r="C144" s="16" t="str">
        <f>IF('Copie fichier cim'!N144&lt;&gt;"",'Copie fichier cim'!N144,"")</f>
        <v/>
      </c>
      <c r="D144" s="16" t="str">
        <f>IF('Copie fichier cim'!O144&lt;&gt;"",'Copie fichier cim'!O144,"")</f>
        <v/>
      </c>
      <c r="E144" s="21" t="str">
        <f>IF(C144&lt;&gt;"",'Copie fichier cim'!K144,"")</f>
        <v/>
      </c>
      <c r="F144" s="21" t="str">
        <f t="shared" si="30"/>
        <v/>
      </c>
      <c r="G144" s="7">
        <f>couleur('Copie fichier cim'!Q144)</f>
        <v>-4142</v>
      </c>
      <c r="H144" s="13" t="str">
        <f>IF(OR(G144=3,G144=14),'Copie fichier cim'!Q144,"")</f>
        <v/>
      </c>
      <c r="I144" s="4" t="s">
        <v>11</v>
      </c>
      <c r="J144" s="3">
        <f t="shared" si="31"/>
        <v>81</v>
      </c>
      <c r="K144" s="3" t="str">
        <f t="shared" si="37"/>
        <v>B81</v>
      </c>
      <c r="L144" s="12" t="str">
        <f t="shared" si="32"/>
        <v/>
      </c>
      <c r="M144" s="25" t="str">
        <f t="shared" si="33"/>
        <v/>
      </c>
      <c r="N144" s="25" t="str">
        <f t="shared" si="34"/>
        <v/>
      </c>
      <c r="O144" s="12" t="str" cm="1">
        <f t="array" aca="1" ref="O144" ca="1">IF(G144=3,CONCATENATE("R0",RIGHT(INDEX('Copie fichier cim'!$A$1:$V$200,INDIRECT(K144),2),2),""),IF(G144=14,"CIM",""))</f>
        <v/>
      </c>
      <c r="P144" s="12" t="str">
        <f t="shared" si="38"/>
        <v/>
      </c>
      <c r="Q144" s="12" t="str" cm="1">
        <f t="array" aca="1" ref="Q144" ca="1">IF(G144=14,CONCATENATE("R0",RIGHT(INDEX('Copie fichier cim'!$A$1:$V$200,INDIRECT(K144),2),2),""),"")</f>
        <v/>
      </c>
      <c r="R144" s="12" t="str">
        <f t="shared" si="35"/>
        <v/>
      </c>
      <c r="S144" s="12"/>
      <c r="T144" s="12"/>
      <c r="U144" s="12"/>
      <c r="V144" s="18" t="str">
        <f t="shared" si="36"/>
        <v/>
      </c>
      <c r="W144" s="17" cm="1">
        <f t="array" ref="W144">couleur('Copie fichier cim'!B144:U144)</f>
        <v>-4142</v>
      </c>
      <c r="X144" s="17" t="str">
        <f t="shared" si="39"/>
        <v/>
      </c>
      <c r="Y144" s="17" t="str">
        <f>IF(W144=1,'Copie fichier cim'!U143,"")</f>
        <v/>
      </c>
      <c r="Z144" s="100"/>
    </row>
    <row r="145" spans="1:26" x14ac:dyDescent="0.3">
      <c r="A145" s="10" t="str">
        <f>IF(LEFT('Copie fichier cim'!B145,3)="Bac",'Copie fichier cim'!B145,"")</f>
        <v/>
      </c>
      <c r="B145" s="6" t="str">
        <f>IF(A145&lt;&gt;"",MATCH('Copie fichier cim'!B145,'Copie fichier cim'!$B$1:'Copie fichier cim'!$B$200,0),"")</f>
        <v/>
      </c>
      <c r="C145" s="16" t="str">
        <f>IF('Copie fichier cim'!N145&lt;&gt;"",'Copie fichier cim'!N145,"")</f>
        <v/>
      </c>
      <c r="D145" s="16" t="str">
        <f>IF('Copie fichier cim'!O145&lt;&gt;"",'Copie fichier cim'!O145,"")</f>
        <v/>
      </c>
      <c r="E145" s="21" t="str">
        <f>IF(C145&lt;&gt;"",'Copie fichier cim'!K145,"")</f>
        <v/>
      </c>
      <c r="F145" s="21" t="str">
        <f t="shared" si="30"/>
        <v/>
      </c>
      <c r="G145" s="7">
        <f>couleur('Copie fichier cim'!Q145)</f>
        <v>-4142</v>
      </c>
      <c r="H145" s="13" t="str">
        <f>IF(OR(G145=3,G145=14),'Copie fichier cim'!Q145,"")</f>
        <v/>
      </c>
      <c r="I145" s="4" t="s">
        <v>11</v>
      </c>
      <c r="J145" s="3">
        <f t="shared" si="31"/>
        <v>81</v>
      </c>
      <c r="K145" s="3" t="str">
        <f t="shared" si="37"/>
        <v>B81</v>
      </c>
      <c r="L145" s="12" t="str">
        <f t="shared" si="32"/>
        <v/>
      </c>
      <c r="M145" s="25" t="str">
        <f t="shared" si="33"/>
        <v/>
      </c>
      <c r="N145" s="25" t="str">
        <f t="shared" si="34"/>
        <v/>
      </c>
      <c r="O145" s="12" t="str" cm="1">
        <f t="array" aca="1" ref="O145" ca="1">IF(G145=3,CONCATENATE("R0",RIGHT(INDEX('Copie fichier cim'!$A$1:$V$200,INDIRECT(K145),2),2),""),IF(G145=14,"CIM",""))</f>
        <v/>
      </c>
      <c r="P145" s="12" t="str">
        <f t="shared" si="38"/>
        <v/>
      </c>
      <c r="Q145" s="12" t="str" cm="1">
        <f t="array" aca="1" ref="Q145" ca="1">IF(G145=14,CONCATENATE("R0",RIGHT(INDEX('Copie fichier cim'!$A$1:$V$200,INDIRECT(K145),2),2),""),"")</f>
        <v/>
      </c>
      <c r="R145" s="12" t="str">
        <f t="shared" si="35"/>
        <v/>
      </c>
      <c r="S145" s="12"/>
      <c r="T145" s="12"/>
      <c r="U145" s="12"/>
      <c r="V145" s="18" t="str">
        <f t="shared" si="36"/>
        <v/>
      </c>
      <c r="W145" s="17" cm="1">
        <f t="array" ref="W145">couleur('Copie fichier cim'!B145:U145)</f>
        <v>-4142</v>
      </c>
      <c r="X145" s="17" t="str">
        <f t="shared" si="39"/>
        <v/>
      </c>
      <c r="Y145" s="17" t="str">
        <f>IF(W145=1,'Copie fichier cim'!U144,"")</f>
        <v/>
      </c>
      <c r="Z145" s="100"/>
    </row>
    <row r="146" spans="1:26" x14ac:dyDescent="0.3">
      <c r="A146" s="10" t="str">
        <f>IF(LEFT('Copie fichier cim'!B146,3)="Bac",'Copie fichier cim'!B146,"")</f>
        <v/>
      </c>
      <c r="B146" s="6" t="str">
        <f>IF(A146&lt;&gt;"",MATCH('Copie fichier cim'!B146,'Copie fichier cim'!$B$1:'Copie fichier cim'!$B$200,0),"")</f>
        <v/>
      </c>
      <c r="C146" s="16" t="str">
        <f>IF('Copie fichier cim'!N146&lt;&gt;"",'Copie fichier cim'!N146,"")</f>
        <v/>
      </c>
      <c r="D146" s="16" t="str">
        <f>IF('Copie fichier cim'!O146&lt;&gt;"",'Copie fichier cim'!O146,"")</f>
        <v/>
      </c>
      <c r="E146" s="21" t="str">
        <f>IF(C146&lt;&gt;"",'Copie fichier cim'!K146,"")</f>
        <v/>
      </c>
      <c r="F146" s="21" t="str">
        <f t="shared" si="30"/>
        <v/>
      </c>
      <c r="G146" s="7">
        <f>couleur('Copie fichier cim'!Q146)</f>
        <v>-4142</v>
      </c>
      <c r="H146" s="13" t="str">
        <f>IF(OR(G146=3,G146=14),'Copie fichier cim'!Q146,"")</f>
        <v/>
      </c>
      <c r="I146" s="4" t="s">
        <v>11</v>
      </c>
      <c r="J146" s="3">
        <f t="shared" si="31"/>
        <v>81</v>
      </c>
      <c r="K146" s="3" t="str">
        <f t="shared" si="37"/>
        <v>B81</v>
      </c>
      <c r="L146" s="12" t="str">
        <f t="shared" si="32"/>
        <v/>
      </c>
      <c r="M146" s="25" t="str">
        <f t="shared" si="33"/>
        <v/>
      </c>
      <c r="N146" s="25" t="str">
        <f t="shared" si="34"/>
        <v/>
      </c>
      <c r="O146" s="12" t="str" cm="1">
        <f t="array" aca="1" ref="O146" ca="1">IF(G146=3,CONCATENATE("R0",RIGHT(INDEX('Copie fichier cim'!$A$1:$V$200,INDIRECT(K146),2),2),""),IF(G146=14,"CIM",""))</f>
        <v/>
      </c>
      <c r="P146" s="12" t="str">
        <f t="shared" si="38"/>
        <v/>
      </c>
      <c r="Q146" s="12" t="str" cm="1">
        <f t="array" aca="1" ref="Q146" ca="1">IF(G146=14,CONCATENATE("R0",RIGHT(INDEX('Copie fichier cim'!$A$1:$V$200,INDIRECT(K146),2),2),""),"")</f>
        <v/>
      </c>
      <c r="R146" s="12" t="str">
        <f t="shared" si="35"/>
        <v/>
      </c>
      <c r="S146" s="12"/>
      <c r="T146" s="12"/>
      <c r="U146" s="12"/>
      <c r="V146" s="18" t="str">
        <f t="shared" si="36"/>
        <v/>
      </c>
      <c r="W146" s="17" cm="1">
        <f t="array" ref="W146">couleur('Copie fichier cim'!B146:U146)</f>
        <v>-4142</v>
      </c>
      <c r="X146" s="17" t="str">
        <f t="shared" si="39"/>
        <v/>
      </c>
      <c r="Y146" s="17" t="str">
        <f>IF(W146=1,'Copie fichier cim'!U145,"")</f>
        <v/>
      </c>
      <c r="Z146" s="100"/>
    </row>
    <row r="147" spans="1:26" x14ac:dyDescent="0.3">
      <c r="A147" s="10" t="str">
        <f>IF(LEFT('Copie fichier cim'!B147,3)="Bac",'Copie fichier cim'!B147,"")</f>
        <v/>
      </c>
      <c r="B147" s="6" t="str">
        <f>IF(A147&lt;&gt;"",MATCH('Copie fichier cim'!B147,'Copie fichier cim'!$B$1:'Copie fichier cim'!$B$200,0),"")</f>
        <v/>
      </c>
      <c r="C147" s="16" t="str">
        <f>IF('Copie fichier cim'!N147&lt;&gt;"",'Copie fichier cim'!N147,"")</f>
        <v/>
      </c>
      <c r="D147" s="16" t="str">
        <f>IF('Copie fichier cim'!O147&lt;&gt;"",'Copie fichier cim'!O147,"")</f>
        <v/>
      </c>
      <c r="E147" s="21" t="str">
        <f>IF(C147&lt;&gt;"",'Copie fichier cim'!K147,"")</f>
        <v/>
      </c>
      <c r="F147" s="21" t="str">
        <f t="shared" si="30"/>
        <v/>
      </c>
      <c r="G147" s="7">
        <f>couleur('Copie fichier cim'!Q147)</f>
        <v>-4142</v>
      </c>
      <c r="H147" s="13" t="str">
        <f>IF(OR(G147=3,G147=14),'Copie fichier cim'!Q147,"")</f>
        <v/>
      </c>
      <c r="I147" s="4" t="s">
        <v>11</v>
      </c>
      <c r="J147" s="3">
        <f t="shared" si="31"/>
        <v>81</v>
      </c>
      <c r="K147" s="3" t="str">
        <f t="shared" si="37"/>
        <v>B81</v>
      </c>
      <c r="L147" s="12" t="str">
        <f t="shared" si="32"/>
        <v/>
      </c>
      <c r="M147" s="25" t="str">
        <f t="shared" si="33"/>
        <v/>
      </c>
      <c r="N147" s="25" t="str">
        <f t="shared" si="34"/>
        <v/>
      </c>
      <c r="O147" s="12" t="str" cm="1">
        <f t="array" aca="1" ref="O147" ca="1">IF(G147=3,CONCATENATE("R0",RIGHT(INDEX('Copie fichier cim'!$A$1:$V$200,INDIRECT(K147),2),2),""),IF(G147=14,"CIM",""))</f>
        <v/>
      </c>
      <c r="P147" s="12" t="str">
        <f t="shared" si="38"/>
        <v/>
      </c>
      <c r="Q147" s="12" t="str" cm="1">
        <f t="array" aca="1" ref="Q147" ca="1">IF(G147=14,CONCATENATE("R0",RIGHT(INDEX('Copie fichier cim'!$A$1:$V$200,INDIRECT(K147),2),2),""),"")</f>
        <v/>
      </c>
      <c r="R147" s="12" t="str">
        <f t="shared" si="35"/>
        <v/>
      </c>
      <c r="S147" s="12"/>
      <c r="T147" s="12"/>
      <c r="U147" s="12"/>
      <c r="V147" s="18" t="str">
        <f t="shared" si="36"/>
        <v/>
      </c>
      <c r="W147" s="17" cm="1">
        <f t="array" ref="W147">couleur('Copie fichier cim'!B147:U147)</f>
        <v>-4142</v>
      </c>
      <c r="X147" s="17" t="str">
        <f t="shared" si="39"/>
        <v/>
      </c>
      <c r="Y147" s="17" t="str">
        <f>IF(W147=1,'Copie fichier cim'!U146,"")</f>
        <v/>
      </c>
      <c r="Z147" s="100"/>
    </row>
    <row r="148" spans="1:26" x14ac:dyDescent="0.3">
      <c r="A148" s="10" t="str">
        <f>IF(LEFT('Copie fichier cim'!B148,3)="Bac",'Copie fichier cim'!B148,"")</f>
        <v/>
      </c>
      <c r="B148" s="6" t="str">
        <f>IF(A148&lt;&gt;"",MATCH('Copie fichier cim'!B148,'Copie fichier cim'!$B$1:'Copie fichier cim'!$B$200,0),"")</f>
        <v/>
      </c>
      <c r="C148" s="16" t="str">
        <f>IF('Copie fichier cim'!N148&lt;&gt;"",'Copie fichier cim'!N148,"")</f>
        <v/>
      </c>
      <c r="D148" s="16" t="str">
        <f>IF('Copie fichier cim'!O148&lt;&gt;"",'Copie fichier cim'!O148,"")</f>
        <v/>
      </c>
      <c r="E148" s="21" t="str">
        <f>IF(C148&lt;&gt;"",'Copie fichier cim'!K148,"")</f>
        <v/>
      </c>
      <c r="F148" s="21" t="str">
        <f t="shared" si="30"/>
        <v/>
      </c>
      <c r="G148" s="7">
        <f>couleur('Copie fichier cim'!Q148)</f>
        <v>-4142</v>
      </c>
      <c r="H148" s="13" t="str">
        <f>IF(OR(G148=3,G148=14),'Copie fichier cim'!Q148,"")</f>
        <v/>
      </c>
      <c r="I148" s="4" t="s">
        <v>11</v>
      </c>
      <c r="J148" s="3">
        <f t="shared" si="31"/>
        <v>81</v>
      </c>
      <c r="K148" s="3" t="str">
        <f t="shared" si="37"/>
        <v>B81</v>
      </c>
      <c r="L148" s="12" t="str">
        <f t="shared" si="32"/>
        <v/>
      </c>
      <c r="M148" s="25" t="str">
        <f t="shared" si="33"/>
        <v/>
      </c>
      <c r="N148" s="25" t="str">
        <f t="shared" si="34"/>
        <v/>
      </c>
      <c r="O148" s="12" t="str" cm="1">
        <f t="array" aca="1" ref="O148" ca="1">IF(G148=3,CONCATENATE("R0",RIGHT(INDEX('Copie fichier cim'!$A$1:$V$200,INDIRECT(K148),2),2),""),IF(G148=14,"CIM",""))</f>
        <v/>
      </c>
      <c r="P148" s="12" t="str">
        <f t="shared" si="38"/>
        <v/>
      </c>
      <c r="Q148" s="12" t="str" cm="1">
        <f t="array" aca="1" ref="Q148" ca="1">IF(G148=14,CONCATENATE("R0",RIGHT(INDEX('Copie fichier cim'!$A$1:$V$200,INDIRECT(K148),2),2),""),"")</f>
        <v/>
      </c>
      <c r="R148" s="12" t="str">
        <f t="shared" si="35"/>
        <v/>
      </c>
      <c r="S148" s="12"/>
      <c r="T148" s="12"/>
      <c r="U148" s="12"/>
      <c r="V148" s="18" t="str">
        <f t="shared" si="36"/>
        <v/>
      </c>
      <c r="W148" s="17" cm="1">
        <f t="array" ref="W148">couleur('Copie fichier cim'!B148:U148)</f>
        <v>-4142</v>
      </c>
      <c r="X148" s="17" t="str">
        <f t="shared" si="39"/>
        <v/>
      </c>
      <c r="Y148" s="17" t="str">
        <f>IF(W148=1,'Copie fichier cim'!U147,"")</f>
        <v/>
      </c>
      <c r="Z148" s="100"/>
    </row>
    <row r="149" spans="1:26" x14ac:dyDescent="0.3">
      <c r="A149" s="10" t="str">
        <f>IF(LEFT('Copie fichier cim'!B149,3)="Bac",'Copie fichier cim'!B149,"")</f>
        <v/>
      </c>
      <c r="B149" s="6" t="str">
        <f>IF(A149&lt;&gt;"",MATCH('Copie fichier cim'!B149,'Copie fichier cim'!$B$1:'Copie fichier cim'!$B$200,0),"")</f>
        <v/>
      </c>
      <c r="C149" s="16" t="str">
        <f>IF('Copie fichier cim'!N149&lt;&gt;"",'Copie fichier cim'!N149,"")</f>
        <v/>
      </c>
      <c r="D149" s="16" t="str">
        <f>IF('Copie fichier cim'!O149&lt;&gt;"",'Copie fichier cim'!O149,"")</f>
        <v/>
      </c>
      <c r="E149" s="21" t="str">
        <f>IF(C149&lt;&gt;"",'Copie fichier cim'!K149,"")</f>
        <v/>
      </c>
      <c r="F149" s="21" t="str">
        <f t="shared" si="30"/>
        <v/>
      </c>
      <c r="G149" s="7">
        <f>couleur('Copie fichier cim'!Q149)</f>
        <v>-4142</v>
      </c>
      <c r="H149" s="13" t="str">
        <f>IF(OR(G149=3,G149=14),'Copie fichier cim'!Q149,"")</f>
        <v/>
      </c>
      <c r="I149" s="4" t="s">
        <v>11</v>
      </c>
      <c r="J149" s="3">
        <f t="shared" si="31"/>
        <v>81</v>
      </c>
      <c r="K149" s="3" t="str">
        <f t="shared" si="37"/>
        <v>B81</v>
      </c>
      <c r="L149" s="12" t="str">
        <f t="shared" si="32"/>
        <v/>
      </c>
      <c r="M149" s="25" t="str">
        <f t="shared" si="33"/>
        <v/>
      </c>
      <c r="N149" s="25" t="str">
        <f t="shared" si="34"/>
        <v/>
      </c>
      <c r="O149" s="12" t="str" cm="1">
        <f t="array" aca="1" ref="O149" ca="1">IF(G149=3,CONCATENATE("R0",RIGHT(INDEX('Copie fichier cim'!$A$1:$V$200,INDIRECT(K149),2),2),""),IF(G149=14,"CIM",""))</f>
        <v/>
      </c>
      <c r="P149" s="12" t="str">
        <f t="shared" si="38"/>
        <v/>
      </c>
      <c r="Q149" s="12" t="str" cm="1">
        <f t="array" aca="1" ref="Q149" ca="1">IF(G149=14,CONCATENATE("R0",RIGHT(INDEX('Copie fichier cim'!$A$1:$V$200,INDIRECT(K149),2),2),""),"")</f>
        <v/>
      </c>
      <c r="R149" s="12" t="str">
        <f t="shared" si="35"/>
        <v/>
      </c>
      <c r="S149" s="12"/>
      <c r="T149" s="12"/>
      <c r="U149" s="12"/>
      <c r="V149" s="18" t="str">
        <f t="shared" si="36"/>
        <v/>
      </c>
      <c r="W149" s="17" cm="1">
        <f t="array" ref="W149">couleur('Copie fichier cim'!B149:U149)</f>
        <v>-4142</v>
      </c>
      <c r="X149" s="17" t="str">
        <f t="shared" si="39"/>
        <v/>
      </c>
      <c r="Y149" s="17" t="str">
        <f>IF(W149=1,'Copie fichier cim'!U148,"")</f>
        <v/>
      </c>
      <c r="Z149" s="100"/>
    </row>
    <row r="150" spans="1:26" x14ac:dyDescent="0.3">
      <c r="A150" s="10" t="str">
        <f>IF(LEFT('Copie fichier cim'!B150,3)="Bac",'Copie fichier cim'!B150,"")</f>
        <v/>
      </c>
      <c r="B150" s="6" t="str">
        <f>IF(A150&lt;&gt;"",MATCH('Copie fichier cim'!B150,'Copie fichier cim'!$B$1:'Copie fichier cim'!$B$200,0),"")</f>
        <v/>
      </c>
      <c r="C150" s="16" t="str">
        <f>IF('Copie fichier cim'!N150&lt;&gt;"",'Copie fichier cim'!N150,"")</f>
        <v/>
      </c>
      <c r="D150" s="16" t="str">
        <f>IF('Copie fichier cim'!O150&lt;&gt;"",'Copie fichier cim'!O150,"")</f>
        <v/>
      </c>
      <c r="E150" s="21" t="str">
        <f>IF(C150&lt;&gt;"",'Copie fichier cim'!K150,"")</f>
        <v/>
      </c>
      <c r="F150" s="21" t="str">
        <f t="shared" si="30"/>
        <v/>
      </c>
      <c r="G150" s="7">
        <f>couleur('Copie fichier cim'!Q150)</f>
        <v>-4142</v>
      </c>
      <c r="H150" s="13" t="str">
        <f>IF(OR(G150=3,G150=14),'Copie fichier cim'!Q150,"")</f>
        <v/>
      </c>
      <c r="I150" s="4" t="s">
        <v>11</v>
      </c>
      <c r="J150" s="3">
        <f t="shared" si="31"/>
        <v>81</v>
      </c>
      <c r="K150" s="3" t="str">
        <f t="shared" si="37"/>
        <v>B81</v>
      </c>
      <c r="L150" s="12" t="str">
        <f t="shared" si="32"/>
        <v/>
      </c>
      <c r="M150" s="25" t="str">
        <f t="shared" si="33"/>
        <v/>
      </c>
      <c r="N150" s="25" t="str">
        <f t="shared" si="34"/>
        <v/>
      </c>
      <c r="O150" s="12" t="str" cm="1">
        <f t="array" aca="1" ref="O150" ca="1">IF(G150=3,CONCATENATE("R0",RIGHT(INDEX('Copie fichier cim'!$A$1:$V$200,INDIRECT(K150),2),2),""),IF(G150=14,"CIM",""))</f>
        <v/>
      </c>
      <c r="P150" s="12" t="str">
        <f t="shared" si="38"/>
        <v/>
      </c>
      <c r="Q150" s="12" t="str" cm="1">
        <f t="array" aca="1" ref="Q150" ca="1">IF(G150=14,CONCATENATE("R0",RIGHT(INDEX('Copie fichier cim'!$A$1:$V$200,INDIRECT(K150),2),2),""),"")</f>
        <v/>
      </c>
      <c r="R150" s="12" t="str">
        <f t="shared" si="35"/>
        <v/>
      </c>
      <c r="S150" s="12"/>
      <c r="T150" s="12"/>
      <c r="U150" s="12"/>
      <c r="V150" s="18" t="str">
        <f t="shared" si="36"/>
        <v/>
      </c>
      <c r="W150" s="17" cm="1">
        <f t="array" ref="W150">couleur('Copie fichier cim'!B150:U150)</f>
        <v>-4142</v>
      </c>
      <c r="X150" s="17" t="str">
        <f t="shared" si="39"/>
        <v/>
      </c>
      <c r="Y150" s="17" t="str">
        <f>IF(W150=1,'Copie fichier cim'!U149,"")</f>
        <v/>
      </c>
      <c r="Z150" s="100"/>
    </row>
    <row r="151" spans="1:26" x14ac:dyDescent="0.3">
      <c r="A151" s="10" t="str">
        <f>IF(LEFT('Copie fichier cim'!B151,3)="Bac",'Copie fichier cim'!B151,"")</f>
        <v/>
      </c>
      <c r="B151" s="6" t="str">
        <f>IF(A151&lt;&gt;"",MATCH('Copie fichier cim'!B151,'Copie fichier cim'!$B$1:'Copie fichier cim'!$B$200,0),"")</f>
        <v/>
      </c>
      <c r="C151" s="16" t="str">
        <f>IF('Copie fichier cim'!N151&lt;&gt;"",'Copie fichier cim'!N151,"")</f>
        <v/>
      </c>
      <c r="D151" s="16" t="str">
        <f>IF('Copie fichier cim'!O151&lt;&gt;"",'Copie fichier cim'!O151,"")</f>
        <v/>
      </c>
      <c r="E151" s="21" t="str">
        <f>IF(C151&lt;&gt;"",'Copie fichier cim'!K151,"")</f>
        <v/>
      </c>
      <c r="F151" s="21" t="str">
        <f t="shared" si="30"/>
        <v/>
      </c>
      <c r="G151" s="7">
        <f>couleur('Copie fichier cim'!Q151)</f>
        <v>-4142</v>
      </c>
      <c r="H151" s="13" t="str">
        <f>IF(OR(G151=3,G151=14),'Copie fichier cim'!Q151,"")</f>
        <v/>
      </c>
      <c r="I151" s="4" t="s">
        <v>11</v>
      </c>
      <c r="J151" s="3">
        <f t="shared" si="31"/>
        <v>81</v>
      </c>
      <c r="K151" s="3" t="str">
        <f t="shared" si="37"/>
        <v>B81</v>
      </c>
      <c r="L151" s="12" t="str">
        <f t="shared" si="32"/>
        <v/>
      </c>
      <c r="M151" s="25" t="str">
        <f t="shared" si="33"/>
        <v/>
      </c>
      <c r="N151" s="25" t="str">
        <f t="shared" si="34"/>
        <v/>
      </c>
      <c r="O151" s="12" t="str" cm="1">
        <f t="array" aca="1" ref="O151" ca="1">IF(G151=3,CONCATENATE("R0",RIGHT(INDEX('Copie fichier cim'!$A$1:$V$200,INDIRECT(K151),2),2),""),IF(G151=14,"CIM",""))</f>
        <v/>
      </c>
      <c r="P151" s="12" t="str">
        <f t="shared" si="38"/>
        <v/>
      </c>
      <c r="Q151" s="12" t="str" cm="1">
        <f t="array" aca="1" ref="Q151" ca="1">IF(G151=14,CONCATENATE("R0",RIGHT(INDEX('Copie fichier cim'!$A$1:$V$200,INDIRECT(K151),2),2),""),"")</f>
        <v/>
      </c>
      <c r="R151" s="12" t="str">
        <f t="shared" si="35"/>
        <v/>
      </c>
      <c r="S151" s="12"/>
      <c r="T151" s="12"/>
      <c r="U151" s="12"/>
      <c r="V151" s="18" t="str">
        <f t="shared" si="36"/>
        <v/>
      </c>
      <c r="W151" s="17" cm="1">
        <f t="array" ref="W151">couleur('Copie fichier cim'!B151:U151)</f>
        <v>-4142</v>
      </c>
      <c r="X151" s="17" t="str">
        <f t="shared" si="39"/>
        <v/>
      </c>
      <c r="Y151" s="17" t="str">
        <f>IF(W151=1,'Copie fichier cim'!U150,"")</f>
        <v/>
      </c>
      <c r="Z151" s="100"/>
    </row>
    <row r="152" spans="1:26" x14ac:dyDescent="0.3">
      <c r="A152" s="10" t="str">
        <f>IF(LEFT('Copie fichier cim'!B152,3)="Bac",'Copie fichier cim'!B152,"")</f>
        <v/>
      </c>
      <c r="B152" s="6" t="str">
        <f>IF(A152&lt;&gt;"",MATCH('Copie fichier cim'!B152,'Copie fichier cim'!$B$1:'Copie fichier cim'!$B$200,0),"")</f>
        <v/>
      </c>
      <c r="C152" s="16" t="str">
        <f>IF('Copie fichier cim'!N152&lt;&gt;"",'Copie fichier cim'!N152,"")</f>
        <v/>
      </c>
      <c r="D152" s="16" t="str">
        <f>IF('Copie fichier cim'!O152&lt;&gt;"",'Copie fichier cim'!O152,"")</f>
        <v/>
      </c>
      <c r="E152" s="21" t="str">
        <f>IF(C152&lt;&gt;"",'Copie fichier cim'!K152,"")</f>
        <v/>
      </c>
      <c r="F152" s="21" t="str">
        <f t="shared" si="30"/>
        <v/>
      </c>
      <c r="G152" s="7">
        <f>couleur('Copie fichier cim'!Q152)</f>
        <v>-4142</v>
      </c>
      <c r="H152" s="13" t="str">
        <f>IF(OR(G152=3,G152=14),'Copie fichier cim'!Q152,"")</f>
        <v/>
      </c>
      <c r="I152" s="4" t="s">
        <v>11</v>
      </c>
      <c r="J152" s="3">
        <f t="shared" si="31"/>
        <v>81</v>
      </c>
      <c r="K152" s="3" t="str">
        <f t="shared" si="37"/>
        <v>B81</v>
      </c>
      <c r="L152" s="12" t="str">
        <f t="shared" si="32"/>
        <v/>
      </c>
      <c r="M152" s="25" t="str">
        <f t="shared" si="33"/>
        <v/>
      </c>
      <c r="N152" s="25" t="str">
        <f t="shared" si="34"/>
        <v/>
      </c>
      <c r="O152" s="12" t="str" cm="1">
        <f t="array" aca="1" ref="O152" ca="1">IF(G152=3,CONCATENATE("R0",RIGHT(INDEX('Copie fichier cim'!$A$1:$V$200,INDIRECT(K152),2),2),""),IF(G152=14,"CIM",""))</f>
        <v/>
      </c>
      <c r="P152" s="12" t="str">
        <f t="shared" si="38"/>
        <v/>
      </c>
      <c r="Q152" s="12" t="str" cm="1">
        <f t="array" aca="1" ref="Q152" ca="1">IF(G152=14,CONCATENATE("R0",RIGHT(INDEX('Copie fichier cim'!$A$1:$V$200,INDIRECT(K152),2),2),""),"")</f>
        <v/>
      </c>
      <c r="R152" s="12" t="str">
        <f t="shared" si="35"/>
        <v/>
      </c>
      <c r="S152" s="12"/>
      <c r="T152" s="12"/>
      <c r="U152" s="12"/>
      <c r="V152" s="18" t="str">
        <f t="shared" si="36"/>
        <v/>
      </c>
      <c r="W152" s="17" cm="1">
        <f t="array" ref="W152">couleur('Copie fichier cim'!B152:U152)</f>
        <v>-4142</v>
      </c>
      <c r="X152" s="17" t="str">
        <f t="shared" si="39"/>
        <v/>
      </c>
      <c r="Y152" s="17" t="str">
        <f>IF(W152=1,'Copie fichier cim'!U151,"")</f>
        <v/>
      </c>
      <c r="Z152" s="100"/>
    </row>
    <row r="153" spans="1:26" x14ac:dyDescent="0.3">
      <c r="A153" s="10" t="str">
        <f>IF(LEFT('Copie fichier cim'!B153,3)="Bac",'Copie fichier cim'!B153,"")</f>
        <v/>
      </c>
      <c r="B153" s="6" t="str">
        <f>IF(A153&lt;&gt;"",MATCH('Copie fichier cim'!B153,'Copie fichier cim'!$B$1:'Copie fichier cim'!$B$200,0),"")</f>
        <v/>
      </c>
      <c r="C153" s="16" t="str">
        <f>IF('Copie fichier cim'!N153&lt;&gt;"",'Copie fichier cim'!N153,"")</f>
        <v/>
      </c>
      <c r="D153" s="16" t="str">
        <f>IF('Copie fichier cim'!O153&lt;&gt;"",'Copie fichier cim'!O153,"")</f>
        <v/>
      </c>
      <c r="E153" s="21" t="str">
        <f>IF(C153&lt;&gt;"",'Copie fichier cim'!K153,"")</f>
        <v/>
      </c>
      <c r="F153" s="21" t="str">
        <f t="shared" si="30"/>
        <v/>
      </c>
      <c r="G153" s="7">
        <f>couleur('Copie fichier cim'!Q153)</f>
        <v>-4142</v>
      </c>
      <c r="H153" s="13" t="str">
        <f>IF(OR(G153=3,G153=14),'Copie fichier cim'!Q153,"")</f>
        <v/>
      </c>
      <c r="I153" s="4" t="s">
        <v>11</v>
      </c>
      <c r="J153" s="3">
        <f t="shared" si="31"/>
        <v>81</v>
      </c>
      <c r="K153" s="3" t="str">
        <f t="shared" si="37"/>
        <v>B81</v>
      </c>
      <c r="L153" s="12" t="str">
        <f t="shared" si="32"/>
        <v/>
      </c>
      <c r="M153" s="25" t="str">
        <f t="shared" si="33"/>
        <v/>
      </c>
      <c r="N153" s="25" t="str">
        <f t="shared" si="34"/>
        <v/>
      </c>
      <c r="O153" s="12" t="str" cm="1">
        <f t="array" aca="1" ref="O153" ca="1">IF(G153=3,CONCATENATE("R0",RIGHT(INDEX('Copie fichier cim'!$A$1:$V$200,INDIRECT(K153),2),2),""),IF(G153=14,"CIM",""))</f>
        <v/>
      </c>
      <c r="P153" s="12" t="str">
        <f t="shared" si="38"/>
        <v/>
      </c>
      <c r="Q153" s="12" t="str" cm="1">
        <f t="array" aca="1" ref="Q153" ca="1">IF(G153=14,CONCATENATE("R0",RIGHT(INDEX('Copie fichier cim'!$A$1:$V$200,INDIRECT(K153),2),2),""),"")</f>
        <v/>
      </c>
      <c r="R153" s="12" t="str">
        <f t="shared" si="35"/>
        <v/>
      </c>
      <c r="S153" s="12"/>
      <c r="T153" s="12"/>
      <c r="U153" s="12"/>
      <c r="V153" s="18" t="str">
        <f t="shared" si="36"/>
        <v/>
      </c>
      <c r="W153" s="17" cm="1">
        <f t="array" ref="W153">couleur('Copie fichier cim'!B153:U153)</f>
        <v>-4142</v>
      </c>
      <c r="X153" s="17" t="str">
        <f t="shared" si="39"/>
        <v/>
      </c>
      <c r="Y153" s="17" t="str">
        <f>IF(W153=1,'Copie fichier cim'!U152,"")</f>
        <v/>
      </c>
      <c r="Z153" s="100"/>
    </row>
    <row r="154" spans="1:26" x14ac:dyDescent="0.3">
      <c r="A154" s="10" t="str">
        <f>IF(LEFT('Copie fichier cim'!B154,3)="Bac",'Copie fichier cim'!B154,"")</f>
        <v/>
      </c>
      <c r="B154" s="6" t="str">
        <f>IF(A154&lt;&gt;"",MATCH('Copie fichier cim'!B154,'Copie fichier cim'!$B$1:'Copie fichier cim'!$B$200,0),"")</f>
        <v/>
      </c>
      <c r="C154" s="16" t="str">
        <f>IF('Copie fichier cim'!N154&lt;&gt;"",'Copie fichier cim'!N154,"")</f>
        <v/>
      </c>
      <c r="D154" s="16" t="str">
        <f>IF('Copie fichier cim'!O154&lt;&gt;"",'Copie fichier cim'!O154,"")</f>
        <v/>
      </c>
      <c r="E154" s="21" t="str">
        <f>IF(C154&lt;&gt;"",'Copie fichier cim'!K154,"")</f>
        <v/>
      </c>
      <c r="F154" s="21" t="str">
        <f t="shared" si="30"/>
        <v/>
      </c>
      <c r="G154" s="7">
        <f>couleur('Copie fichier cim'!Q154)</f>
        <v>-4142</v>
      </c>
      <c r="H154" s="13" t="str">
        <f>IF(OR(G154=3,G154=14),'Copie fichier cim'!Q154,"")</f>
        <v/>
      </c>
      <c r="I154" s="4" t="s">
        <v>11</v>
      </c>
      <c r="J154" s="3">
        <f t="shared" si="31"/>
        <v>81</v>
      </c>
      <c r="K154" s="3" t="str">
        <f t="shared" si="37"/>
        <v>B81</v>
      </c>
      <c r="L154" s="12" t="str">
        <f t="shared" si="32"/>
        <v/>
      </c>
      <c r="M154" s="25" t="str">
        <f t="shared" si="33"/>
        <v/>
      </c>
      <c r="N154" s="25" t="str">
        <f t="shared" si="34"/>
        <v/>
      </c>
      <c r="O154" s="12" t="str" cm="1">
        <f t="array" aca="1" ref="O154" ca="1">IF(G154=3,CONCATENATE("R0",RIGHT(INDEX('Copie fichier cim'!$A$1:$V$200,INDIRECT(K154),2),2),""),IF(G154=14,"CIM",""))</f>
        <v/>
      </c>
      <c r="P154" s="12" t="str">
        <f t="shared" si="38"/>
        <v/>
      </c>
      <c r="Q154" s="12" t="str" cm="1">
        <f t="array" aca="1" ref="Q154" ca="1">IF(G154=14,CONCATENATE("R0",RIGHT(INDEX('Copie fichier cim'!$A$1:$V$200,INDIRECT(K154),2),2),""),"")</f>
        <v/>
      </c>
      <c r="R154" s="12" t="str">
        <f t="shared" si="35"/>
        <v/>
      </c>
      <c r="S154" s="12"/>
      <c r="T154" s="12"/>
      <c r="U154" s="12"/>
      <c r="V154" s="18" t="str">
        <f t="shared" si="36"/>
        <v/>
      </c>
      <c r="W154" s="17" cm="1">
        <f t="array" ref="W154">couleur('Copie fichier cim'!B154:U154)</f>
        <v>-4142</v>
      </c>
      <c r="X154" s="17" t="str">
        <f t="shared" si="39"/>
        <v/>
      </c>
      <c r="Y154" s="17" t="str">
        <f>IF(W154=1,'Copie fichier cim'!U153,"")</f>
        <v/>
      </c>
      <c r="Z154" s="100"/>
    </row>
    <row r="155" spans="1:26" x14ac:dyDescent="0.3">
      <c r="A155" s="10" t="str">
        <f>IF(LEFT('Copie fichier cim'!B155,3)="Bac",'Copie fichier cim'!B155,"")</f>
        <v/>
      </c>
      <c r="B155" s="6" t="str">
        <f>IF(A155&lt;&gt;"",MATCH('Copie fichier cim'!B155,'Copie fichier cim'!$B$1:'Copie fichier cim'!$B$200,0),"")</f>
        <v/>
      </c>
      <c r="C155" s="16" t="str">
        <f>IF('Copie fichier cim'!N155&lt;&gt;"",'Copie fichier cim'!N155,"")</f>
        <v/>
      </c>
      <c r="D155" s="16" t="str">
        <f>IF('Copie fichier cim'!O155&lt;&gt;"",'Copie fichier cim'!O155,"")</f>
        <v/>
      </c>
      <c r="E155" s="21" t="str">
        <f>IF(C155&lt;&gt;"",'Copie fichier cim'!K155,"")</f>
        <v/>
      </c>
      <c r="F155" s="21" t="str">
        <f t="shared" si="30"/>
        <v/>
      </c>
      <c r="G155" s="7">
        <f>couleur('Copie fichier cim'!Q155)</f>
        <v>-4142</v>
      </c>
      <c r="H155" s="13" t="str">
        <f>IF(OR(G155=3,G155=14),'Copie fichier cim'!Q155,"")</f>
        <v/>
      </c>
      <c r="I155" s="4" t="s">
        <v>11</v>
      </c>
      <c r="J155" s="3">
        <f t="shared" si="31"/>
        <v>81</v>
      </c>
      <c r="K155" s="3" t="str">
        <f t="shared" si="37"/>
        <v>B81</v>
      </c>
      <c r="L155" s="12" t="str">
        <f t="shared" si="32"/>
        <v/>
      </c>
      <c r="M155" s="25" t="str">
        <f t="shared" si="33"/>
        <v/>
      </c>
      <c r="N155" s="25" t="str">
        <f t="shared" si="34"/>
        <v/>
      </c>
      <c r="O155" s="12" t="str" cm="1">
        <f t="array" aca="1" ref="O155" ca="1">IF(G155=3,CONCATENATE("R0",RIGHT(INDEX('Copie fichier cim'!$A$1:$V$200,INDIRECT(K155),2),2),""),IF(G155=14,"CIM",""))</f>
        <v/>
      </c>
      <c r="P155" s="12" t="str">
        <f t="shared" si="38"/>
        <v/>
      </c>
      <c r="Q155" s="12" t="str" cm="1">
        <f t="array" aca="1" ref="Q155" ca="1">IF(G155=14,CONCATENATE("R0",RIGHT(INDEX('Copie fichier cim'!$A$1:$V$200,INDIRECT(K155),2),2),""),"")</f>
        <v/>
      </c>
      <c r="R155" s="12" t="str">
        <f t="shared" si="35"/>
        <v/>
      </c>
      <c r="S155" s="12"/>
      <c r="T155" s="12"/>
      <c r="U155" s="12"/>
      <c r="V155" s="18" t="str">
        <f t="shared" si="36"/>
        <v/>
      </c>
      <c r="W155" s="17" cm="1">
        <f t="array" ref="W155">couleur('Copie fichier cim'!B155:U155)</f>
        <v>-4142</v>
      </c>
      <c r="X155" s="17" t="str">
        <f t="shared" si="39"/>
        <v/>
      </c>
      <c r="Y155" s="17" t="str">
        <f>IF(W155=1,'Copie fichier cim'!U154,"")</f>
        <v/>
      </c>
      <c r="Z155" s="100"/>
    </row>
    <row r="156" spans="1:26" x14ac:dyDescent="0.3">
      <c r="A156" s="10" t="str">
        <f>IF(LEFT('Copie fichier cim'!B156,3)="Bac",'Copie fichier cim'!B156,"")</f>
        <v/>
      </c>
      <c r="B156" s="6" t="str">
        <f>IF(A156&lt;&gt;"",MATCH('Copie fichier cim'!B156,'Copie fichier cim'!$B$1:'Copie fichier cim'!$B$200,0),"")</f>
        <v/>
      </c>
      <c r="C156" s="16" t="str">
        <f>IF('Copie fichier cim'!N156&lt;&gt;"",'Copie fichier cim'!N156,"")</f>
        <v/>
      </c>
      <c r="D156" s="16" t="str">
        <f>IF('Copie fichier cim'!O156&lt;&gt;"",'Copie fichier cim'!O156,"")</f>
        <v/>
      </c>
      <c r="E156" s="21" t="str">
        <f>IF(C156&lt;&gt;"",'Copie fichier cim'!K156,"")</f>
        <v/>
      </c>
      <c r="F156" s="21" t="str">
        <f t="shared" si="30"/>
        <v/>
      </c>
      <c r="G156" s="7">
        <f>couleur('Copie fichier cim'!Q156)</f>
        <v>-4142</v>
      </c>
      <c r="H156" s="13" t="str">
        <f>IF(OR(G156=3,G156=14),'Copie fichier cim'!Q156,"")</f>
        <v/>
      </c>
      <c r="I156" s="4" t="s">
        <v>11</v>
      </c>
      <c r="J156" s="3">
        <f t="shared" si="31"/>
        <v>81</v>
      </c>
      <c r="K156" s="3" t="str">
        <f t="shared" si="37"/>
        <v>B81</v>
      </c>
      <c r="L156" s="12" t="str">
        <f t="shared" si="32"/>
        <v/>
      </c>
      <c r="M156" s="25" t="str">
        <f t="shared" si="33"/>
        <v/>
      </c>
      <c r="N156" s="25" t="str">
        <f t="shared" si="34"/>
        <v/>
      </c>
      <c r="O156" s="12" t="str" cm="1">
        <f t="array" aca="1" ref="O156" ca="1">IF(G156=3,CONCATENATE("R0",RIGHT(INDEX('Copie fichier cim'!$A$1:$V$200,INDIRECT(K156),2),2),""),IF(G156=14,"CIM",""))</f>
        <v/>
      </c>
      <c r="P156" s="12" t="str">
        <f t="shared" si="38"/>
        <v/>
      </c>
      <c r="Q156" s="12" t="str" cm="1">
        <f t="array" aca="1" ref="Q156" ca="1">IF(G156=14,CONCATENATE("R0",RIGHT(INDEX('Copie fichier cim'!$A$1:$V$200,INDIRECT(K156),2),2),""),"")</f>
        <v/>
      </c>
      <c r="R156" s="12" t="str">
        <f t="shared" si="35"/>
        <v/>
      </c>
      <c r="S156" s="12"/>
      <c r="T156" s="12"/>
      <c r="U156" s="12"/>
      <c r="V156" s="18" t="str">
        <f t="shared" si="36"/>
        <v/>
      </c>
      <c r="W156" s="17" cm="1">
        <f t="array" ref="W156">couleur('Copie fichier cim'!B156:U156)</f>
        <v>-4142</v>
      </c>
      <c r="X156" s="17" t="str">
        <f t="shared" si="39"/>
        <v/>
      </c>
      <c r="Y156" s="17" t="str">
        <f>IF(W156=1,'Copie fichier cim'!U155,"")</f>
        <v/>
      </c>
      <c r="Z156" s="100"/>
    </row>
    <row r="157" spans="1:26" x14ac:dyDescent="0.3">
      <c r="A157" s="10" t="str">
        <f>IF(LEFT('Copie fichier cim'!B157,3)="Bac",'Copie fichier cim'!B157,"")</f>
        <v/>
      </c>
      <c r="B157" s="6" t="str">
        <f>IF(A157&lt;&gt;"",MATCH('Copie fichier cim'!B157,'Copie fichier cim'!$B$1:'Copie fichier cim'!$B$200,0),"")</f>
        <v/>
      </c>
      <c r="C157" s="16" t="str">
        <f>IF('Copie fichier cim'!N157&lt;&gt;"",'Copie fichier cim'!N157,"")</f>
        <v/>
      </c>
      <c r="D157" s="16" t="str">
        <f>IF('Copie fichier cim'!O157&lt;&gt;"",'Copie fichier cim'!O157,"")</f>
        <v/>
      </c>
      <c r="E157" s="21" t="str">
        <f>IF(C157&lt;&gt;"",'Copie fichier cim'!K157,"")</f>
        <v/>
      </c>
      <c r="F157" s="21" t="str">
        <f t="shared" si="30"/>
        <v/>
      </c>
      <c r="G157" s="7">
        <f>couleur('Copie fichier cim'!Q157)</f>
        <v>-4142</v>
      </c>
      <c r="H157" s="13" t="str">
        <f>IF(OR(G157=3,G157=14),'Copie fichier cim'!Q157,"")</f>
        <v/>
      </c>
      <c r="I157" s="4" t="s">
        <v>11</v>
      </c>
      <c r="J157" s="3">
        <f t="shared" si="31"/>
        <v>81</v>
      </c>
      <c r="K157" s="3" t="str">
        <f t="shared" si="37"/>
        <v>B81</v>
      </c>
      <c r="L157" s="12" t="str">
        <f t="shared" si="32"/>
        <v/>
      </c>
      <c r="M157" s="25" t="str">
        <f t="shared" si="33"/>
        <v/>
      </c>
      <c r="N157" s="25" t="str">
        <f t="shared" si="34"/>
        <v/>
      </c>
      <c r="O157" s="12" t="str" cm="1">
        <f t="array" aca="1" ref="O157" ca="1">IF(G157=3,CONCATENATE("R0",RIGHT(INDEX('Copie fichier cim'!$A$1:$V$200,INDIRECT(K157),2),2),""),IF(G157=14,"CIM",""))</f>
        <v/>
      </c>
      <c r="P157" s="12" t="str">
        <f t="shared" si="38"/>
        <v/>
      </c>
      <c r="Q157" s="12" t="str" cm="1">
        <f t="array" aca="1" ref="Q157" ca="1">IF(G157=14,CONCATENATE("R0",RIGHT(INDEX('Copie fichier cim'!$A$1:$V$200,INDIRECT(K157),2),2),""),"")</f>
        <v/>
      </c>
      <c r="R157" s="12" t="str">
        <f t="shared" si="35"/>
        <v/>
      </c>
      <c r="S157" s="12"/>
      <c r="T157" s="12"/>
      <c r="U157" s="12"/>
      <c r="V157" s="18" t="str">
        <f t="shared" si="36"/>
        <v/>
      </c>
      <c r="W157" s="17" cm="1">
        <f t="array" ref="W157">couleur('Copie fichier cim'!B157:U157)</f>
        <v>-4142</v>
      </c>
      <c r="X157" s="17" t="str">
        <f t="shared" si="39"/>
        <v/>
      </c>
      <c r="Y157" s="17" t="str">
        <f>IF(W157=1,'Copie fichier cim'!U156,"")</f>
        <v/>
      </c>
      <c r="Z157" s="100"/>
    </row>
    <row r="158" spans="1:26" x14ac:dyDescent="0.3">
      <c r="A158" s="10" t="str">
        <f>IF(LEFT('Copie fichier cim'!B158,3)="Bac",'Copie fichier cim'!B158,"")</f>
        <v/>
      </c>
      <c r="B158" s="6" t="str">
        <f>IF(A158&lt;&gt;"",MATCH('Copie fichier cim'!B158,'Copie fichier cim'!$B$1:'Copie fichier cim'!$B$200,0),"")</f>
        <v/>
      </c>
      <c r="C158" s="16" t="str">
        <f>IF('Copie fichier cim'!N158&lt;&gt;"",'Copie fichier cim'!N158,"")</f>
        <v/>
      </c>
      <c r="D158" s="16" t="str">
        <f>IF('Copie fichier cim'!O158&lt;&gt;"",'Copie fichier cim'!O158,"")</f>
        <v/>
      </c>
      <c r="E158" s="21" t="str">
        <f>IF(C158&lt;&gt;"",'Copie fichier cim'!K158,"")</f>
        <v/>
      </c>
      <c r="F158" s="21" t="str">
        <f t="shared" si="30"/>
        <v/>
      </c>
      <c r="G158" s="7">
        <f>couleur('Copie fichier cim'!Q158)</f>
        <v>-4142</v>
      </c>
      <c r="H158" s="13" t="str">
        <f>IF(OR(G158=3,G158=14),'Copie fichier cim'!Q158,"")</f>
        <v/>
      </c>
      <c r="I158" s="4" t="s">
        <v>11</v>
      </c>
      <c r="J158" s="3">
        <f t="shared" si="31"/>
        <v>81</v>
      </c>
      <c r="K158" s="3" t="str">
        <f t="shared" si="37"/>
        <v>B81</v>
      </c>
      <c r="L158" s="12" t="str">
        <f t="shared" si="32"/>
        <v/>
      </c>
      <c r="M158" s="25" t="str">
        <f t="shared" si="33"/>
        <v/>
      </c>
      <c r="N158" s="25" t="str">
        <f t="shared" si="34"/>
        <v/>
      </c>
      <c r="O158" s="12" t="str" cm="1">
        <f t="array" aca="1" ref="O158" ca="1">IF(G158=3,CONCATENATE("R0",RIGHT(INDEX('Copie fichier cim'!$A$1:$V$200,INDIRECT(K158),2),2),""),IF(G158=14,"CIM",""))</f>
        <v/>
      </c>
      <c r="P158" s="12" t="str">
        <f t="shared" si="38"/>
        <v/>
      </c>
      <c r="Q158" s="12" t="str" cm="1">
        <f t="array" aca="1" ref="Q158" ca="1">IF(G158=14,CONCATENATE("R0",RIGHT(INDEX('Copie fichier cim'!$A$1:$V$200,INDIRECT(K158),2),2),""),"")</f>
        <v/>
      </c>
      <c r="R158" s="12" t="str">
        <f t="shared" si="35"/>
        <v/>
      </c>
      <c r="S158" s="12"/>
      <c r="T158" s="12"/>
      <c r="U158" s="12"/>
      <c r="V158" s="18" t="str">
        <f t="shared" si="36"/>
        <v/>
      </c>
      <c r="W158" s="17" cm="1">
        <f t="array" ref="W158">couleur('Copie fichier cim'!B158:U158)</f>
        <v>-4142</v>
      </c>
      <c r="X158" s="17" t="str">
        <f t="shared" si="39"/>
        <v/>
      </c>
      <c r="Y158" s="17" t="str">
        <f>IF(W158=1,'Copie fichier cim'!U157,"")</f>
        <v/>
      </c>
      <c r="Z158" s="100"/>
    </row>
    <row r="159" spans="1:26" x14ac:dyDescent="0.3">
      <c r="A159" s="10" t="str">
        <f>IF(LEFT('Copie fichier cim'!B159,3)="Bac",'Copie fichier cim'!B159,"")</f>
        <v/>
      </c>
      <c r="B159" s="6" t="str">
        <f>IF(A159&lt;&gt;"",MATCH('Copie fichier cim'!B159,'Copie fichier cim'!$B$1:'Copie fichier cim'!$B$200,0),"")</f>
        <v/>
      </c>
      <c r="C159" s="16" t="str">
        <f>IF('Copie fichier cim'!N159&lt;&gt;"",'Copie fichier cim'!N159,"")</f>
        <v/>
      </c>
      <c r="D159" s="16" t="str">
        <f>IF('Copie fichier cim'!O159&lt;&gt;"",'Copie fichier cim'!O159,"")</f>
        <v/>
      </c>
      <c r="E159" s="21" t="str">
        <f>IF(C159&lt;&gt;"",'Copie fichier cim'!K159,"")</f>
        <v/>
      </c>
      <c r="F159" s="21" t="str">
        <f t="shared" si="30"/>
        <v/>
      </c>
      <c r="G159" s="7">
        <f>couleur('Copie fichier cim'!Q159)</f>
        <v>-4142</v>
      </c>
      <c r="H159" s="13" t="str">
        <f>IF(OR(G159=3,G159=14),'Copie fichier cim'!Q159,"")</f>
        <v/>
      </c>
      <c r="I159" s="4" t="s">
        <v>11</v>
      </c>
      <c r="J159" s="3">
        <f t="shared" si="31"/>
        <v>81</v>
      </c>
      <c r="K159" s="3" t="str">
        <f t="shared" si="37"/>
        <v>B81</v>
      </c>
      <c r="L159" s="12" t="str">
        <f t="shared" si="32"/>
        <v/>
      </c>
      <c r="M159" s="25" t="str">
        <f t="shared" si="33"/>
        <v/>
      </c>
      <c r="N159" s="25" t="str">
        <f t="shared" si="34"/>
        <v/>
      </c>
      <c r="O159" s="12" t="str" cm="1">
        <f t="array" aca="1" ref="O159" ca="1">IF(G159=3,CONCATENATE("R0",RIGHT(INDEX('Copie fichier cim'!$A$1:$V$200,INDIRECT(K159),2),2),""),IF(G159=14,"CIM",""))</f>
        <v/>
      </c>
      <c r="P159" s="12" t="str">
        <f t="shared" si="38"/>
        <v/>
      </c>
      <c r="Q159" s="12" t="str" cm="1">
        <f t="array" aca="1" ref="Q159" ca="1">IF(G159=14,CONCATENATE("R0",RIGHT(INDEX('Copie fichier cim'!$A$1:$V$200,INDIRECT(K159),2),2),""),"")</f>
        <v/>
      </c>
      <c r="R159" s="12" t="str">
        <f t="shared" si="35"/>
        <v/>
      </c>
      <c r="S159" s="12"/>
      <c r="T159" s="12"/>
      <c r="U159" s="12"/>
      <c r="V159" s="18" t="str">
        <f t="shared" si="36"/>
        <v/>
      </c>
      <c r="W159" s="17" cm="1">
        <f t="array" ref="W159">couleur('Copie fichier cim'!B159:U159)</f>
        <v>-4142</v>
      </c>
      <c r="X159" s="17" t="str">
        <f t="shared" si="39"/>
        <v/>
      </c>
      <c r="Y159" s="17" t="str">
        <f>IF(W159=1,'Copie fichier cim'!U158,"")</f>
        <v/>
      </c>
      <c r="Z159" s="100"/>
    </row>
    <row r="160" spans="1:26" x14ac:dyDescent="0.3">
      <c r="A160" s="10" t="str">
        <f>IF(LEFT('Copie fichier cim'!B160,3)="Bac",'Copie fichier cim'!B160,"")</f>
        <v/>
      </c>
      <c r="B160" s="6" t="str">
        <f>IF(A160&lt;&gt;"",MATCH('Copie fichier cim'!B160,'Copie fichier cim'!$B$1:'Copie fichier cim'!$B$200,0),"")</f>
        <v/>
      </c>
      <c r="C160" s="16" t="str">
        <f>IF('Copie fichier cim'!N160&lt;&gt;"",'Copie fichier cim'!N160,"")</f>
        <v/>
      </c>
      <c r="D160" s="16" t="str">
        <f>IF('Copie fichier cim'!O160&lt;&gt;"",'Copie fichier cim'!O160,"")</f>
        <v/>
      </c>
      <c r="E160" s="21" t="str">
        <f>IF(C160&lt;&gt;"",'Copie fichier cim'!K160,"")</f>
        <v/>
      </c>
      <c r="F160" s="21" t="str">
        <f t="shared" si="30"/>
        <v/>
      </c>
      <c r="G160" s="7">
        <f>couleur('Copie fichier cim'!Q160)</f>
        <v>-4142</v>
      </c>
      <c r="H160" s="13" t="str">
        <f>IF(OR(G160=3,G160=14),'Copie fichier cim'!Q160,"")</f>
        <v/>
      </c>
      <c r="I160" s="4" t="s">
        <v>11</v>
      </c>
      <c r="J160" s="3">
        <f t="shared" si="31"/>
        <v>81</v>
      </c>
      <c r="K160" s="3" t="str">
        <f t="shared" si="37"/>
        <v>B81</v>
      </c>
      <c r="L160" s="12" t="str">
        <f t="shared" si="32"/>
        <v/>
      </c>
      <c r="M160" s="25" t="str">
        <f t="shared" si="33"/>
        <v/>
      </c>
      <c r="N160" s="25" t="str">
        <f t="shared" si="34"/>
        <v/>
      </c>
      <c r="O160" s="12" t="str" cm="1">
        <f t="array" aca="1" ref="O160" ca="1">IF(G160=3,CONCATENATE("R0",RIGHT(INDEX('Copie fichier cim'!$A$1:$V$200,INDIRECT(K160),2),2),""),IF(G160=14,"CIM",""))</f>
        <v/>
      </c>
      <c r="P160" s="12" t="str">
        <f t="shared" si="38"/>
        <v/>
      </c>
      <c r="Q160" s="12" t="str" cm="1">
        <f t="array" aca="1" ref="Q160" ca="1">IF(G160=14,CONCATENATE("R0",RIGHT(INDEX('Copie fichier cim'!$A$1:$V$200,INDIRECT(K160),2),2),""),"")</f>
        <v/>
      </c>
      <c r="R160" s="12" t="str">
        <f t="shared" si="35"/>
        <v/>
      </c>
      <c r="S160" s="12"/>
      <c r="T160" s="12"/>
      <c r="U160" s="12"/>
      <c r="V160" s="18" t="str">
        <f t="shared" si="36"/>
        <v/>
      </c>
      <c r="W160" s="17" cm="1">
        <f t="array" ref="W160">couleur('Copie fichier cim'!B160:U160)</f>
        <v>-4142</v>
      </c>
      <c r="X160" s="17" t="str">
        <f t="shared" si="39"/>
        <v/>
      </c>
      <c r="Y160" s="17" t="str">
        <f>IF(W160=1,'Copie fichier cim'!U159,"")</f>
        <v/>
      </c>
      <c r="Z160" s="100"/>
    </row>
    <row r="161" spans="1:26" x14ac:dyDescent="0.3">
      <c r="A161" s="10" t="str">
        <f>IF(LEFT('Copie fichier cim'!B161,3)="Bac",'Copie fichier cim'!B161,"")</f>
        <v/>
      </c>
      <c r="B161" s="6" t="str">
        <f>IF(A161&lt;&gt;"",MATCH('Copie fichier cim'!B161,'Copie fichier cim'!$B$1:'Copie fichier cim'!$B$200,0),"")</f>
        <v/>
      </c>
      <c r="C161" s="16" t="str">
        <f>IF('Copie fichier cim'!N161&lt;&gt;"",'Copie fichier cim'!N161,"")</f>
        <v/>
      </c>
      <c r="D161" s="16" t="str">
        <f>IF('Copie fichier cim'!O161&lt;&gt;"",'Copie fichier cim'!O161,"")</f>
        <v/>
      </c>
      <c r="E161" s="21" t="str">
        <f>IF(C161&lt;&gt;"",'Copie fichier cim'!K161,"")</f>
        <v/>
      </c>
      <c r="F161" s="21" t="str">
        <f t="shared" si="30"/>
        <v/>
      </c>
      <c r="G161" s="7">
        <f>couleur('Copie fichier cim'!Q161)</f>
        <v>-4142</v>
      </c>
      <c r="H161" s="13" t="str">
        <f>IF(OR(G161=3,G161=14),'Copie fichier cim'!Q161,"")</f>
        <v/>
      </c>
      <c r="I161" s="4" t="s">
        <v>11</v>
      </c>
      <c r="J161" s="3">
        <f t="shared" si="31"/>
        <v>81</v>
      </c>
      <c r="K161" s="3" t="str">
        <f t="shared" si="37"/>
        <v>B81</v>
      </c>
      <c r="L161" s="12" t="str">
        <f t="shared" si="32"/>
        <v/>
      </c>
      <c r="M161" s="25" t="str">
        <f t="shared" si="33"/>
        <v/>
      </c>
      <c r="N161" s="25" t="str">
        <f t="shared" si="34"/>
        <v/>
      </c>
      <c r="O161" s="12" t="str" cm="1">
        <f t="array" aca="1" ref="O161" ca="1">IF(G161=3,CONCATENATE("R0",RIGHT(INDEX('Copie fichier cim'!$A$1:$V$200,INDIRECT(K161),2),2),""),IF(G161=14,"CIM",""))</f>
        <v/>
      </c>
      <c r="P161" s="12" t="str">
        <f t="shared" si="38"/>
        <v/>
      </c>
      <c r="Q161" s="12" t="str" cm="1">
        <f t="array" aca="1" ref="Q161" ca="1">IF(G161=14,CONCATENATE("R0",RIGHT(INDEX('Copie fichier cim'!$A$1:$V$200,INDIRECT(K161),2),2),""),"")</f>
        <v/>
      </c>
      <c r="R161" s="12" t="str">
        <f t="shared" si="35"/>
        <v/>
      </c>
      <c r="S161" s="12"/>
      <c r="T161" s="12"/>
      <c r="U161" s="12"/>
      <c r="V161" s="18" t="str">
        <f t="shared" si="36"/>
        <v/>
      </c>
      <c r="W161" s="17" cm="1">
        <f t="array" ref="W161">couleur('Copie fichier cim'!B161:U161)</f>
        <v>-4142</v>
      </c>
      <c r="X161" s="17" t="str">
        <f t="shared" si="39"/>
        <v/>
      </c>
      <c r="Y161" s="17" t="str">
        <f>IF(W161=1,'Copie fichier cim'!U160,"")</f>
        <v/>
      </c>
      <c r="Z161" s="100"/>
    </row>
    <row r="162" spans="1:26" x14ac:dyDescent="0.3">
      <c r="A162" s="10" t="str">
        <f>IF(LEFT('Copie fichier cim'!B162,3)="Bac",'Copie fichier cim'!B162,"")</f>
        <v/>
      </c>
      <c r="B162" s="6" t="str">
        <f>IF(A162&lt;&gt;"",MATCH('Copie fichier cim'!B162,'Copie fichier cim'!$B$1:'Copie fichier cim'!$B$200,0),"")</f>
        <v/>
      </c>
      <c r="C162" s="16" t="str">
        <f>IF('Copie fichier cim'!N162&lt;&gt;"",'Copie fichier cim'!N162,"")</f>
        <v/>
      </c>
      <c r="D162" s="16" t="str">
        <f>IF('Copie fichier cim'!O162&lt;&gt;"",'Copie fichier cim'!O162,"")</f>
        <v/>
      </c>
      <c r="E162" s="21" t="str">
        <f>IF(C162&lt;&gt;"",'Copie fichier cim'!K162,"")</f>
        <v/>
      </c>
      <c r="F162" s="21" t="str">
        <f t="shared" si="30"/>
        <v/>
      </c>
      <c r="G162" s="7">
        <f>couleur('Copie fichier cim'!Q162)</f>
        <v>-4142</v>
      </c>
      <c r="H162" s="13" t="str">
        <f>IF(OR(G162=3,G162=14),'Copie fichier cim'!Q162,"")</f>
        <v/>
      </c>
      <c r="I162" s="4" t="s">
        <v>11</v>
      </c>
      <c r="J162" s="3">
        <f t="shared" si="31"/>
        <v>81</v>
      </c>
      <c r="K162" s="3" t="str">
        <f t="shared" si="37"/>
        <v>B81</v>
      </c>
      <c r="L162" s="12" t="str">
        <f t="shared" si="32"/>
        <v/>
      </c>
      <c r="M162" s="25" t="str">
        <f t="shared" si="33"/>
        <v/>
      </c>
      <c r="N162" s="25" t="str">
        <f t="shared" si="34"/>
        <v/>
      </c>
      <c r="O162" s="12" t="str" cm="1">
        <f t="array" aca="1" ref="O162" ca="1">IF(G162=3,CONCATENATE("R0",RIGHT(INDEX('Copie fichier cim'!$A$1:$V$200,INDIRECT(K162),2),2),""),IF(G162=14,"CIM",""))</f>
        <v/>
      </c>
      <c r="P162" s="12" t="str">
        <f t="shared" si="38"/>
        <v/>
      </c>
      <c r="Q162" s="12" t="str" cm="1">
        <f t="array" aca="1" ref="Q162" ca="1">IF(G162=14,CONCATENATE("R0",RIGHT(INDEX('Copie fichier cim'!$A$1:$V$200,INDIRECT(K162),2),2),""),"")</f>
        <v/>
      </c>
      <c r="R162" s="12" t="str">
        <f t="shared" si="35"/>
        <v/>
      </c>
      <c r="S162" s="12"/>
      <c r="T162" s="12"/>
      <c r="U162" s="12"/>
      <c r="V162" s="18" t="str">
        <f t="shared" si="36"/>
        <v/>
      </c>
      <c r="W162" s="17" cm="1">
        <f t="array" ref="W162">couleur('Copie fichier cim'!B162:U162)</f>
        <v>-4142</v>
      </c>
      <c r="X162" s="17" t="str">
        <f t="shared" si="39"/>
        <v/>
      </c>
      <c r="Y162" s="17" t="str">
        <f>IF(W162=1,'Copie fichier cim'!U161,"")</f>
        <v/>
      </c>
      <c r="Z162" s="100"/>
    </row>
    <row r="163" spans="1:26" x14ac:dyDescent="0.3">
      <c r="A163" s="10" t="str">
        <f>IF(LEFT('Copie fichier cim'!B163,3)="Bac",'Copie fichier cim'!B163,"")</f>
        <v/>
      </c>
      <c r="B163" s="6" t="str">
        <f>IF(A163&lt;&gt;"",MATCH('Copie fichier cim'!B163,'Copie fichier cim'!$B$1:'Copie fichier cim'!$B$200,0),"")</f>
        <v/>
      </c>
      <c r="C163" s="16" t="str">
        <f>IF('Copie fichier cim'!N163&lt;&gt;"",'Copie fichier cim'!N163,"")</f>
        <v/>
      </c>
      <c r="D163" s="16" t="str">
        <f>IF('Copie fichier cim'!O163&lt;&gt;"",'Copie fichier cim'!O163,"")</f>
        <v/>
      </c>
      <c r="E163" s="21" t="str">
        <f>IF(C163&lt;&gt;"",'Copie fichier cim'!K163,"")</f>
        <v/>
      </c>
      <c r="F163" s="21" t="str">
        <f t="shared" si="30"/>
        <v/>
      </c>
      <c r="G163" s="7">
        <f>couleur('Copie fichier cim'!Q163)</f>
        <v>-4142</v>
      </c>
      <c r="H163" s="13" t="str">
        <f>IF(OR(G163=3,G163=14),'Copie fichier cim'!Q163,"")</f>
        <v/>
      </c>
      <c r="I163" s="4" t="s">
        <v>11</v>
      </c>
      <c r="J163" s="3">
        <f t="shared" si="31"/>
        <v>81</v>
      </c>
      <c r="K163" s="3" t="str">
        <f t="shared" si="37"/>
        <v>B81</v>
      </c>
      <c r="L163" s="12" t="str">
        <f t="shared" si="32"/>
        <v/>
      </c>
      <c r="M163" s="25" t="str">
        <f t="shared" si="33"/>
        <v/>
      </c>
      <c r="N163" s="25" t="str">
        <f t="shared" si="34"/>
        <v/>
      </c>
      <c r="O163" s="12" t="str" cm="1">
        <f t="array" aca="1" ref="O163" ca="1">IF(G163=3,CONCATENATE("R0",RIGHT(INDEX('Copie fichier cim'!$A$1:$V$200,INDIRECT(K163),2),2),""),IF(G163=14,"CIM",""))</f>
        <v/>
      </c>
      <c r="P163" s="12" t="str">
        <f t="shared" si="38"/>
        <v/>
      </c>
      <c r="Q163" s="12" t="str" cm="1">
        <f t="array" aca="1" ref="Q163" ca="1">IF(G163=14,CONCATENATE("R0",RIGHT(INDEX('Copie fichier cim'!$A$1:$V$200,INDIRECT(K163),2),2),""),"")</f>
        <v/>
      </c>
      <c r="R163" s="12" t="str">
        <f t="shared" si="35"/>
        <v/>
      </c>
      <c r="S163" s="12"/>
      <c r="T163" s="12"/>
      <c r="U163" s="12"/>
      <c r="V163" s="18" t="str">
        <f t="shared" si="36"/>
        <v/>
      </c>
      <c r="W163" s="17" cm="1">
        <f t="array" ref="W163">couleur('Copie fichier cim'!B163:U163)</f>
        <v>-4142</v>
      </c>
      <c r="X163" s="17" t="str">
        <f t="shared" si="39"/>
        <v/>
      </c>
      <c r="Y163" s="17" t="str">
        <f>IF(W163=1,'Copie fichier cim'!U162,"")</f>
        <v/>
      </c>
      <c r="Z163" s="100"/>
    </row>
    <row r="164" spans="1:26" x14ac:dyDescent="0.3">
      <c r="A164" s="10" t="str">
        <f>IF(LEFT('Copie fichier cim'!B164,3)="Bac",'Copie fichier cim'!B164,"")</f>
        <v/>
      </c>
      <c r="B164" s="6" t="str">
        <f>IF(A164&lt;&gt;"",MATCH('Copie fichier cim'!B164,'Copie fichier cim'!$B$1:'Copie fichier cim'!$B$200,0),"")</f>
        <v/>
      </c>
      <c r="C164" s="16" t="str">
        <f>IF('Copie fichier cim'!N164&lt;&gt;"",'Copie fichier cim'!N164,"")</f>
        <v/>
      </c>
      <c r="D164" s="16" t="str">
        <f>IF('Copie fichier cim'!O164&lt;&gt;"",'Copie fichier cim'!O164,"")</f>
        <v/>
      </c>
      <c r="E164" s="21" t="str">
        <f>IF(C164&lt;&gt;"",'Copie fichier cim'!K164,"")</f>
        <v/>
      </c>
      <c r="F164" s="21" t="str">
        <f t="shared" si="30"/>
        <v/>
      </c>
      <c r="G164" s="7">
        <f>couleur('Copie fichier cim'!Q164)</f>
        <v>-4142</v>
      </c>
      <c r="H164" s="13" t="str">
        <f>IF(OR(G164=3,G164=14),'Copie fichier cim'!Q164,"")</f>
        <v/>
      </c>
      <c r="I164" s="4" t="s">
        <v>11</v>
      </c>
      <c r="J164" s="3">
        <f t="shared" ref="J164:J200" si="40">IF(B164&lt;&gt;"",B164,J163)</f>
        <v>81</v>
      </c>
      <c r="K164" s="3" t="str">
        <f t="shared" si="37"/>
        <v>B81</v>
      </c>
      <c r="L164" s="12" t="str">
        <f t="shared" si="32"/>
        <v/>
      </c>
      <c r="M164" s="25" t="str">
        <f t="shared" ref="M164:M200" si="41">IF(OR(G164=3,G164=14),C163,"")</f>
        <v/>
      </c>
      <c r="N164" s="25" t="str">
        <f t="shared" ref="N164:N200" si="42">IF(OR(G164=3,G164=14),D163,"")</f>
        <v/>
      </c>
      <c r="O164" s="12" t="str" cm="1">
        <f t="array" aca="1" ref="O164" ca="1">IF(G164=3,CONCATENATE("R0",RIGHT(INDEX('Copie fichier cim'!$A$1:$V$200,INDIRECT(K164),2),2),""),IF(G164=14,"CIM",""))</f>
        <v/>
      </c>
      <c r="P164" s="12" t="str">
        <f t="shared" si="38"/>
        <v/>
      </c>
      <c r="Q164" s="12" t="str" cm="1">
        <f t="array" aca="1" ref="Q164" ca="1">IF(G164=14,CONCATENATE("R0",RIGHT(INDEX('Copie fichier cim'!$A$1:$V$200,INDIRECT(K164),2),2),""),"")</f>
        <v/>
      </c>
      <c r="R164" s="12" t="str">
        <f t="shared" si="35"/>
        <v/>
      </c>
      <c r="S164" s="12"/>
      <c r="T164" s="12"/>
      <c r="U164" s="12"/>
      <c r="V164" s="18" t="str">
        <f t="shared" ref="V164:V200" si="43">IF(F163&lt;&gt;"Intitulé de
l'opération",F163,"")</f>
        <v/>
      </c>
      <c r="W164" s="17" cm="1">
        <f t="array" ref="W164">couleur('Copie fichier cim'!B164:U164)</f>
        <v>-4142</v>
      </c>
      <c r="X164" s="17" t="str">
        <f t="shared" si="39"/>
        <v/>
      </c>
      <c r="Y164" s="17" t="str">
        <f>IF(W164=1,'Copie fichier cim'!U163,"")</f>
        <v/>
      </c>
      <c r="Z164" s="100"/>
    </row>
    <row r="165" spans="1:26" x14ac:dyDescent="0.3">
      <c r="A165" s="10" t="str">
        <f>IF(LEFT('Copie fichier cim'!B165,3)="Bac",'Copie fichier cim'!B165,"")</f>
        <v/>
      </c>
      <c r="B165" s="6" t="str">
        <f>IF(A165&lt;&gt;"",MATCH('Copie fichier cim'!B165,'Copie fichier cim'!$B$1:'Copie fichier cim'!$B$200,0),"")</f>
        <v/>
      </c>
      <c r="C165" s="16" t="str">
        <f>IF('Copie fichier cim'!N165&lt;&gt;"",'Copie fichier cim'!N165,"")</f>
        <v/>
      </c>
      <c r="D165" s="16" t="str">
        <f>IF('Copie fichier cim'!O165&lt;&gt;"",'Copie fichier cim'!O165,"")</f>
        <v/>
      </c>
      <c r="E165" s="21" t="str">
        <f>IF(C165&lt;&gt;"",'Copie fichier cim'!K165,"")</f>
        <v/>
      </c>
      <c r="F165" s="21" t="str">
        <f t="shared" si="30"/>
        <v/>
      </c>
      <c r="G165" s="7">
        <f>couleur('Copie fichier cim'!Q165)</f>
        <v>-4142</v>
      </c>
      <c r="H165" s="13" t="str">
        <f>IF(OR(G165=3,G165=14),'Copie fichier cim'!Q165,"")</f>
        <v/>
      </c>
      <c r="I165" s="4" t="s">
        <v>11</v>
      </c>
      <c r="J165" s="3">
        <f t="shared" si="40"/>
        <v>81</v>
      </c>
      <c r="K165" s="3" t="str">
        <f t="shared" si="37"/>
        <v>B81</v>
      </c>
      <c r="L165" s="12" t="str">
        <f t="shared" si="32"/>
        <v/>
      </c>
      <c r="M165" s="25" t="str">
        <f t="shared" si="41"/>
        <v/>
      </c>
      <c r="N165" s="25" t="str">
        <f t="shared" si="42"/>
        <v/>
      </c>
      <c r="O165" s="12" t="str" cm="1">
        <f t="array" aca="1" ref="O165" ca="1">IF(G165=3,CONCATENATE("R0",RIGHT(INDEX('Copie fichier cim'!$A$1:$V$200,INDIRECT(K165),2),2),""),IF(G165=14,"CIM",""))</f>
        <v/>
      </c>
      <c r="P165" s="12" t="str">
        <f t="shared" si="38"/>
        <v/>
      </c>
      <c r="Q165" s="12" t="str" cm="1">
        <f t="array" aca="1" ref="Q165" ca="1">IF(G165=14,CONCATENATE("R0",RIGHT(INDEX('Copie fichier cim'!$A$1:$V$200,INDIRECT(K165),2),2),""),"")</f>
        <v/>
      </c>
      <c r="R165" s="12" t="str">
        <f t="shared" si="35"/>
        <v/>
      </c>
      <c r="S165" s="12"/>
      <c r="T165" s="12"/>
      <c r="U165" s="12"/>
      <c r="V165" s="18" t="str">
        <f t="shared" si="43"/>
        <v/>
      </c>
      <c r="W165" s="17" cm="1">
        <f t="array" ref="W165">couleur('Copie fichier cim'!B165:U165)</f>
        <v>-4142</v>
      </c>
      <c r="X165" s="17" t="str">
        <f t="shared" si="39"/>
        <v/>
      </c>
      <c r="Y165" s="17" t="str">
        <f>IF(W165=1,'Copie fichier cim'!U164,"")</f>
        <v/>
      </c>
      <c r="Z165" s="100"/>
    </row>
    <row r="166" spans="1:26" x14ac:dyDescent="0.3">
      <c r="A166" s="10" t="str">
        <f>IF(LEFT('Copie fichier cim'!B166,3)="Bac",'Copie fichier cim'!B166,"")</f>
        <v/>
      </c>
      <c r="B166" s="6" t="str">
        <f>IF(A166&lt;&gt;"",MATCH('Copie fichier cim'!B166,'Copie fichier cim'!$B$1:'Copie fichier cim'!$B$200,0),"")</f>
        <v/>
      </c>
      <c r="C166" s="16" t="str">
        <f>IF('Copie fichier cim'!N166&lt;&gt;"",'Copie fichier cim'!N166,"")</f>
        <v/>
      </c>
      <c r="D166" s="16" t="str">
        <f>IF('Copie fichier cim'!O166&lt;&gt;"",'Copie fichier cim'!O166,"")</f>
        <v/>
      </c>
      <c r="E166" s="21" t="str">
        <f>IF(C166&lt;&gt;"",'Copie fichier cim'!K166,"")</f>
        <v/>
      </c>
      <c r="F166" s="21" t="str">
        <f t="shared" si="30"/>
        <v/>
      </c>
      <c r="G166" s="7">
        <f>couleur('Copie fichier cim'!Q166)</f>
        <v>-4142</v>
      </c>
      <c r="H166" s="13" t="str">
        <f>IF(OR(G166=3,G166=14),'Copie fichier cim'!Q166,"")</f>
        <v/>
      </c>
      <c r="I166" s="4" t="s">
        <v>11</v>
      </c>
      <c r="J166" s="3">
        <f t="shared" si="40"/>
        <v>81</v>
      </c>
      <c r="K166" s="3" t="str">
        <f t="shared" si="37"/>
        <v>B81</v>
      </c>
      <c r="L166" s="12" t="str">
        <f t="shared" si="32"/>
        <v/>
      </c>
      <c r="M166" s="25" t="str">
        <f t="shared" si="41"/>
        <v/>
      </c>
      <c r="N166" s="25" t="str">
        <f t="shared" si="42"/>
        <v/>
      </c>
      <c r="O166" s="12" t="str" cm="1">
        <f t="array" aca="1" ref="O166" ca="1">IF(G166=3,CONCATENATE("R0",RIGHT(INDEX('Copie fichier cim'!$A$1:$V$200,INDIRECT(K166),2),2),""),IF(G166=14,"CIM",""))</f>
        <v/>
      </c>
      <c r="P166" s="12" t="str">
        <f t="shared" si="38"/>
        <v/>
      </c>
      <c r="Q166" s="12" t="str" cm="1">
        <f t="array" aca="1" ref="Q166" ca="1">IF(G166=14,CONCATENATE("R0",RIGHT(INDEX('Copie fichier cim'!$A$1:$V$200,INDIRECT(K166),2),2),""),"")</f>
        <v/>
      </c>
      <c r="R166" s="12" t="str">
        <f t="shared" si="35"/>
        <v/>
      </c>
      <c r="S166" s="12"/>
      <c r="T166" s="12"/>
      <c r="U166" s="12"/>
      <c r="V166" s="18" t="str">
        <f t="shared" si="43"/>
        <v/>
      </c>
      <c r="W166" s="17" cm="1">
        <f t="array" ref="W166">couleur('Copie fichier cim'!B166:U166)</f>
        <v>-4142</v>
      </c>
      <c r="X166" s="17" t="str">
        <f t="shared" si="39"/>
        <v/>
      </c>
      <c r="Y166" s="17" t="str">
        <f>IF(W166=1,'Copie fichier cim'!U165,"")</f>
        <v/>
      </c>
      <c r="Z166" s="100"/>
    </row>
    <row r="167" spans="1:26" x14ac:dyDescent="0.3">
      <c r="A167" s="10" t="str">
        <f>IF(LEFT('Copie fichier cim'!B167,3)="Bac",'Copie fichier cim'!B167,"")</f>
        <v/>
      </c>
      <c r="B167" s="6" t="str">
        <f>IF(A167&lt;&gt;"",MATCH('Copie fichier cim'!B167,'Copie fichier cim'!$B$1:'Copie fichier cim'!$B$200,0),"")</f>
        <v/>
      </c>
      <c r="C167" s="16" t="str">
        <f>IF('Copie fichier cim'!N167&lt;&gt;"",'Copie fichier cim'!N167,"")</f>
        <v/>
      </c>
      <c r="D167" s="16" t="str">
        <f>IF('Copie fichier cim'!O167&lt;&gt;"",'Copie fichier cim'!O167,"")</f>
        <v/>
      </c>
      <c r="E167" s="21" t="str">
        <f>IF(C167&lt;&gt;"",'Copie fichier cim'!K167,"")</f>
        <v/>
      </c>
      <c r="F167" s="21" t="str">
        <f t="shared" si="30"/>
        <v/>
      </c>
      <c r="G167" s="7">
        <f>couleur('Copie fichier cim'!Q167)</f>
        <v>-4142</v>
      </c>
      <c r="H167" s="13" t="str">
        <f>IF(OR(G167=3,G167=14),'Copie fichier cim'!Q167,"")</f>
        <v/>
      </c>
      <c r="I167" s="4" t="s">
        <v>11</v>
      </c>
      <c r="J167" s="3">
        <f t="shared" si="40"/>
        <v>81</v>
      </c>
      <c r="K167" s="3" t="str">
        <f t="shared" si="37"/>
        <v>B81</v>
      </c>
      <c r="L167" s="12" t="str">
        <f t="shared" si="32"/>
        <v/>
      </c>
      <c r="M167" s="25" t="str">
        <f t="shared" si="41"/>
        <v/>
      </c>
      <c r="N167" s="25" t="str">
        <f t="shared" si="42"/>
        <v/>
      </c>
      <c r="O167" s="12" t="str" cm="1">
        <f t="array" aca="1" ref="O167" ca="1">IF(G167=3,CONCATENATE("R0",RIGHT(INDEX('Copie fichier cim'!$A$1:$V$200,INDIRECT(K167),2),2),""),IF(G167=14,"CIM",""))</f>
        <v/>
      </c>
      <c r="P167" s="12" t="str">
        <f t="shared" si="38"/>
        <v/>
      </c>
      <c r="Q167" s="12" t="str" cm="1">
        <f t="array" aca="1" ref="Q167" ca="1">IF(G167=14,CONCATENATE("R0",RIGHT(INDEX('Copie fichier cim'!$A$1:$V$200,INDIRECT(K167),2),2),""),"")</f>
        <v/>
      </c>
      <c r="R167" s="12" t="str">
        <f t="shared" si="35"/>
        <v/>
      </c>
      <c r="S167" s="12"/>
      <c r="T167" s="12"/>
      <c r="U167" s="12"/>
      <c r="V167" s="18" t="str">
        <f t="shared" si="43"/>
        <v/>
      </c>
      <c r="W167" s="17" cm="1">
        <f t="array" ref="W167">couleur('Copie fichier cim'!B167:U167)</f>
        <v>-4142</v>
      </c>
      <c r="X167" s="17" t="str">
        <f t="shared" si="39"/>
        <v/>
      </c>
      <c r="Y167" s="17" t="str">
        <f>IF(W167=1,'Copie fichier cim'!U166,"")</f>
        <v/>
      </c>
      <c r="Z167" s="100"/>
    </row>
    <row r="168" spans="1:26" x14ac:dyDescent="0.3">
      <c r="A168" s="10" t="str">
        <f>IF(LEFT('Copie fichier cim'!B168,3)="Bac",'Copie fichier cim'!B168,"")</f>
        <v/>
      </c>
      <c r="B168" s="6" t="str">
        <f>IF(A168&lt;&gt;"",MATCH('Copie fichier cim'!B168,'Copie fichier cim'!$B$1:'Copie fichier cim'!$B$200,0),"")</f>
        <v/>
      </c>
      <c r="C168" s="16" t="str">
        <f>IF('Copie fichier cim'!N168&lt;&gt;"",'Copie fichier cim'!N168,"")</f>
        <v/>
      </c>
      <c r="D168" s="16" t="str">
        <f>IF('Copie fichier cim'!O168&lt;&gt;"",'Copie fichier cim'!O168,"")</f>
        <v/>
      </c>
      <c r="E168" s="21" t="str">
        <f>IF(C168&lt;&gt;"",'Copie fichier cim'!K168,"")</f>
        <v/>
      </c>
      <c r="F168" s="21" t="str">
        <f t="shared" si="30"/>
        <v/>
      </c>
      <c r="G168" s="7">
        <f>couleur('Copie fichier cim'!Q168)</f>
        <v>-4142</v>
      </c>
      <c r="H168" s="13" t="str">
        <f>IF(OR(G168=3,G168=14),'Copie fichier cim'!Q168,"")</f>
        <v/>
      </c>
      <c r="I168" s="4" t="s">
        <v>11</v>
      </c>
      <c r="J168" s="3">
        <f t="shared" si="40"/>
        <v>81</v>
      </c>
      <c r="K168" s="3" t="str">
        <f t="shared" si="37"/>
        <v>B81</v>
      </c>
      <c r="L168" s="12" t="str">
        <f t="shared" si="32"/>
        <v/>
      </c>
      <c r="M168" s="25" t="str">
        <f t="shared" si="41"/>
        <v/>
      </c>
      <c r="N168" s="25" t="str">
        <f t="shared" si="42"/>
        <v/>
      </c>
      <c r="O168" s="12" t="str" cm="1">
        <f t="array" aca="1" ref="O168" ca="1">IF(G168=3,CONCATENATE("R0",RIGHT(INDEX('Copie fichier cim'!$A$1:$V$200,INDIRECT(K168),2),2),""),IF(G168=14,"CIM",""))</f>
        <v/>
      </c>
      <c r="P168" s="12" t="str">
        <f t="shared" si="38"/>
        <v/>
      </c>
      <c r="Q168" s="12" t="str" cm="1">
        <f t="array" aca="1" ref="Q168" ca="1">IF(G168=14,CONCATENATE("R0",RIGHT(INDEX('Copie fichier cim'!$A$1:$V$200,INDIRECT(K168),2),2),""),"")</f>
        <v/>
      </c>
      <c r="R168" s="12" t="str">
        <f t="shared" si="35"/>
        <v/>
      </c>
      <c r="S168" s="12"/>
      <c r="T168" s="12"/>
      <c r="U168" s="12"/>
      <c r="V168" s="18" t="str">
        <f t="shared" si="43"/>
        <v/>
      </c>
      <c r="W168" s="17" cm="1">
        <f t="array" ref="W168">couleur('Copie fichier cim'!B168:U168)</f>
        <v>-4142</v>
      </c>
      <c r="X168" s="17" t="str">
        <f t="shared" si="39"/>
        <v/>
      </c>
      <c r="Y168" s="17" t="str">
        <f>IF(W168=1,'Copie fichier cim'!U167,"")</f>
        <v/>
      </c>
      <c r="Z168" s="100"/>
    </row>
    <row r="169" spans="1:26" x14ac:dyDescent="0.3">
      <c r="A169" s="10" t="str">
        <f>IF(LEFT('Copie fichier cim'!B169,3)="Bac",'Copie fichier cim'!B169,"")</f>
        <v/>
      </c>
      <c r="B169" s="6" t="str">
        <f>IF(A169&lt;&gt;"",MATCH('Copie fichier cim'!B169,'Copie fichier cim'!$B$1:'Copie fichier cim'!$B$200,0),"")</f>
        <v/>
      </c>
      <c r="C169" s="16" t="str">
        <f>IF('Copie fichier cim'!N169&lt;&gt;"",'Copie fichier cim'!N169,"")</f>
        <v/>
      </c>
      <c r="D169" s="16" t="str">
        <f>IF('Copie fichier cim'!O169&lt;&gt;"",'Copie fichier cim'!O169,"")</f>
        <v/>
      </c>
      <c r="E169" s="21" t="str">
        <f>IF(C169&lt;&gt;"",'Copie fichier cim'!K169,"")</f>
        <v/>
      </c>
      <c r="F169" s="21" t="str">
        <f t="shared" si="30"/>
        <v/>
      </c>
      <c r="G169" s="7">
        <f>couleur('Copie fichier cim'!Q169)</f>
        <v>-4142</v>
      </c>
      <c r="H169" s="13" t="str">
        <f>IF(OR(G169=3,G169=14),'Copie fichier cim'!Q169,"")</f>
        <v/>
      </c>
      <c r="I169" s="4" t="s">
        <v>11</v>
      </c>
      <c r="J169" s="3">
        <f t="shared" si="40"/>
        <v>81</v>
      </c>
      <c r="K169" s="3" t="str">
        <f t="shared" si="37"/>
        <v>B81</v>
      </c>
      <c r="L169" s="12" t="str">
        <f t="shared" si="32"/>
        <v/>
      </c>
      <c r="M169" s="25" t="str">
        <f t="shared" si="41"/>
        <v/>
      </c>
      <c r="N169" s="25" t="str">
        <f t="shared" si="42"/>
        <v/>
      </c>
      <c r="O169" s="12" t="str" cm="1">
        <f t="array" aca="1" ref="O169" ca="1">IF(G169=3,CONCATENATE("R0",RIGHT(INDEX('Copie fichier cim'!$A$1:$V$200,INDIRECT(K169),2),2),""),IF(G169=14,"CIM",""))</f>
        <v/>
      </c>
      <c r="P169" s="12" t="str">
        <f t="shared" si="38"/>
        <v/>
      </c>
      <c r="Q169" s="12" t="str" cm="1">
        <f t="array" aca="1" ref="Q169" ca="1">IF(G169=14,CONCATENATE("R0",RIGHT(INDEX('Copie fichier cim'!$A$1:$V$200,INDIRECT(K169),2),2),""),"")</f>
        <v/>
      </c>
      <c r="R169" s="12" t="str">
        <f t="shared" si="35"/>
        <v/>
      </c>
      <c r="S169" s="12"/>
      <c r="T169" s="12"/>
      <c r="U169" s="12"/>
      <c r="V169" s="18" t="str">
        <f t="shared" si="43"/>
        <v/>
      </c>
      <c r="W169" s="17" cm="1">
        <f t="array" ref="W169">couleur('Copie fichier cim'!B169:U169)</f>
        <v>-4142</v>
      </c>
      <c r="X169" s="17" t="str">
        <f t="shared" si="39"/>
        <v/>
      </c>
      <c r="Y169" s="17" t="str">
        <f>IF(W169=1,'Copie fichier cim'!U168,"")</f>
        <v/>
      </c>
      <c r="Z169" s="100"/>
    </row>
    <row r="170" spans="1:26" x14ac:dyDescent="0.3">
      <c r="A170" s="10" t="str">
        <f>IF(LEFT('Copie fichier cim'!B170,3)="Bac",'Copie fichier cim'!B170,"")</f>
        <v/>
      </c>
      <c r="B170" s="6" t="str">
        <f>IF(A170&lt;&gt;"",MATCH('Copie fichier cim'!B170,'Copie fichier cim'!$B$1:'Copie fichier cim'!$B$200,0),"")</f>
        <v/>
      </c>
      <c r="C170" s="16" t="str">
        <f>IF('Copie fichier cim'!N170&lt;&gt;"",'Copie fichier cim'!N170,"")</f>
        <v/>
      </c>
      <c r="D170" s="16" t="str">
        <f>IF('Copie fichier cim'!O170&lt;&gt;"",'Copie fichier cim'!O170,"")</f>
        <v/>
      </c>
      <c r="E170" s="21" t="str">
        <f>IF(C170&lt;&gt;"",'Copie fichier cim'!K170,"")</f>
        <v/>
      </c>
      <c r="F170" s="21" t="str">
        <f t="shared" si="30"/>
        <v/>
      </c>
      <c r="G170" s="7">
        <f>couleur('Copie fichier cim'!Q170)</f>
        <v>-4142</v>
      </c>
      <c r="H170" s="13" t="str">
        <f>IF(OR(G170=3,G170=14),'Copie fichier cim'!Q170,"")</f>
        <v/>
      </c>
      <c r="I170" s="4" t="s">
        <v>11</v>
      </c>
      <c r="J170" s="3">
        <f t="shared" si="40"/>
        <v>81</v>
      </c>
      <c r="K170" s="3" t="str">
        <f t="shared" si="37"/>
        <v>B81</v>
      </c>
      <c r="L170" s="12" t="str">
        <f t="shared" si="32"/>
        <v/>
      </c>
      <c r="M170" s="25" t="str">
        <f t="shared" si="41"/>
        <v/>
      </c>
      <c r="N170" s="25" t="str">
        <f t="shared" si="42"/>
        <v/>
      </c>
      <c r="O170" s="12" t="str" cm="1">
        <f t="array" aca="1" ref="O170" ca="1">IF(G170=3,CONCATENATE("R0",RIGHT(INDEX('Copie fichier cim'!$A$1:$V$200,INDIRECT(K170),2),2),""),IF(G170=14,"CIM",""))</f>
        <v/>
      </c>
      <c r="P170" s="12" t="str">
        <f t="shared" si="38"/>
        <v/>
      </c>
      <c r="Q170" s="12" t="str" cm="1">
        <f t="array" aca="1" ref="Q170" ca="1">IF(G170=14,CONCATENATE("R0",RIGHT(INDEX('Copie fichier cim'!$A$1:$V$200,INDIRECT(K170),2),2),""),"")</f>
        <v/>
      </c>
      <c r="R170" s="12" t="str">
        <f t="shared" si="35"/>
        <v/>
      </c>
      <c r="S170" s="12"/>
      <c r="T170" s="12"/>
      <c r="U170" s="12"/>
      <c r="V170" s="18" t="str">
        <f t="shared" si="43"/>
        <v/>
      </c>
      <c r="W170" s="17" cm="1">
        <f t="array" ref="W170">couleur('Copie fichier cim'!B170:U170)</f>
        <v>-4142</v>
      </c>
      <c r="X170" s="17" t="str">
        <f t="shared" si="39"/>
        <v/>
      </c>
      <c r="Y170" s="17" t="str">
        <f>IF(W170=1,'Copie fichier cim'!U169,"")</f>
        <v/>
      </c>
      <c r="Z170" s="100"/>
    </row>
    <row r="171" spans="1:26" x14ac:dyDescent="0.3">
      <c r="A171" s="10" t="str">
        <f>IF(LEFT('Copie fichier cim'!B171,3)="Bac",'Copie fichier cim'!B171,"")</f>
        <v/>
      </c>
      <c r="B171" s="6" t="str">
        <f>IF(A171&lt;&gt;"",MATCH('Copie fichier cim'!B171,'Copie fichier cim'!$B$1:'Copie fichier cim'!$B$200,0),"")</f>
        <v/>
      </c>
      <c r="C171" s="16" t="str">
        <f>IF('Copie fichier cim'!N171&lt;&gt;"",'Copie fichier cim'!N171,"")</f>
        <v/>
      </c>
      <c r="D171" s="16" t="str">
        <f>IF('Copie fichier cim'!O171&lt;&gt;"",'Copie fichier cim'!O171,"")</f>
        <v/>
      </c>
      <c r="E171" s="21" t="str">
        <f>IF(C171&lt;&gt;"",'Copie fichier cim'!K171,"")</f>
        <v/>
      </c>
      <c r="F171" s="21" t="str">
        <f t="shared" si="30"/>
        <v/>
      </c>
      <c r="G171" s="7">
        <f>couleur('Copie fichier cim'!Q171)</f>
        <v>-4142</v>
      </c>
      <c r="H171" s="13" t="str">
        <f>IF(OR(G171=3,G171=14),'Copie fichier cim'!Q171,"")</f>
        <v/>
      </c>
      <c r="I171" s="4" t="s">
        <v>11</v>
      </c>
      <c r="J171" s="3">
        <f t="shared" si="40"/>
        <v>81</v>
      </c>
      <c r="K171" s="3" t="str">
        <f t="shared" si="37"/>
        <v>B81</v>
      </c>
      <c r="L171" s="12" t="str">
        <f t="shared" si="32"/>
        <v/>
      </c>
      <c r="M171" s="25" t="str">
        <f t="shared" si="41"/>
        <v/>
      </c>
      <c r="N171" s="25" t="str">
        <f t="shared" si="42"/>
        <v/>
      </c>
      <c r="O171" s="12" t="str" cm="1">
        <f t="array" aca="1" ref="O171" ca="1">IF(G171=3,CONCATENATE("R0",RIGHT(INDEX('Copie fichier cim'!$A$1:$V$200,INDIRECT(K171),2),2),""),IF(G171=14,"CIM",""))</f>
        <v/>
      </c>
      <c r="P171" s="12" t="str">
        <f t="shared" si="38"/>
        <v/>
      </c>
      <c r="Q171" s="12" t="str" cm="1">
        <f t="array" aca="1" ref="Q171" ca="1">IF(G171=14,CONCATENATE("R0",RIGHT(INDEX('Copie fichier cim'!$A$1:$V$200,INDIRECT(K171),2),2),""),"")</f>
        <v/>
      </c>
      <c r="R171" s="12" t="str">
        <f t="shared" si="35"/>
        <v/>
      </c>
      <c r="S171" s="12"/>
      <c r="T171" s="12"/>
      <c r="U171" s="12"/>
      <c r="V171" s="18" t="str">
        <f t="shared" si="43"/>
        <v/>
      </c>
      <c r="W171" s="17" cm="1">
        <f t="array" ref="W171">couleur('Copie fichier cim'!B171:U171)</f>
        <v>-4142</v>
      </c>
      <c r="X171" s="17" t="str">
        <f t="shared" si="39"/>
        <v/>
      </c>
      <c r="Y171" s="17" t="str">
        <f>IF(W171=1,'Copie fichier cim'!U170,"")</f>
        <v/>
      </c>
      <c r="Z171" s="100"/>
    </row>
    <row r="172" spans="1:26" x14ac:dyDescent="0.3">
      <c r="A172" s="10" t="str">
        <f>IF(LEFT('Copie fichier cim'!B172,3)="Bac",'Copie fichier cim'!B172,"")</f>
        <v/>
      </c>
      <c r="B172" s="6" t="str">
        <f>IF(A172&lt;&gt;"",MATCH('Copie fichier cim'!B172,'Copie fichier cim'!$B$1:'Copie fichier cim'!$B$200,0),"")</f>
        <v/>
      </c>
      <c r="C172" s="16" t="str">
        <f>IF('Copie fichier cim'!N172&lt;&gt;"",'Copie fichier cim'!N172,"")</f>
        <v/>
      </c>
      <c r="D172" s="16" t="str">
        <f>IF('Copie fichier cim'!O172&lt;&gt;"",'Copie fichier cim'!O172,"")</f>
        <v/>
      </c>
      <c r="E172" s="21" t="str">
        <f>IF(C172&lt;&gt;"",'Copie fichier cim'!K172,"")</f>
        <v/>
      </c>
      <c r="F172" s="21" t="str">
        <f t="shared" si="30"/>
        <v/>
      </c>
      <c r="G172" s="7">
        <f>couleur('Copie fichier cim'!Q172)</f>
        <v>-4142</v>
      </c>
      <c r="H172" s="13" t="str">
        <f>IF(OR(G172=3,G172=14),'Copie fichier cim'!Q172,"")</f>
        <v/>
      </c>
      <c r="I172" s="4" t="s">
        <v>11</v>
      </c>
      <c r="J172" s="3">
        <f t="shared" si="40"/>
        <v>81</v>
      </c>
      <c r="K172" s="3" t="str">
        <f t="shared" si="37"/>
        <v>B81</v>
      </c>
      <c r="L172" s="12" t="str">
        <f t="shared" si="32"/>
        <v/>
      </c>
      <c r="M172" s="25" t="str">
        <f t="shared" si="41"/>
        <v/>
      </c>
      <c r="N172" s="25" t="str">
        <f t="shared" si="42"/>
        <v/>
      </c>
      <c r="O172" s="12" t="str" cm="1">
        <f t="array" aca="1" ref="O172" ca="1">IF(G172=3,CONCATENATE("R0",RIGHT(INDEX('Copie fichier cim'!$A$1:$V$200,INDIRECT(K172),2),2),""),IF(G172=14,"CIM",""))</f>
        <v/>
      </c>
      <c r="P172" s="12" t="str">
        <f t="shared" si="38"/>
        <v/>
      </c>
      <c r="Q172" s="12" t="str" cm="1">
        <f t="array" aca="1" ref="Q172" ca="1">IF(G172=14,CONCATENATE("R0",RIGHT(INDEX('Copie fichier cim'!$A$1:$V$200,INDIRECT(K172),2),2),""),"")</f>
        <v/>
      </c>
      <c r="R172" s="12" t="str">
        <f t="shared" si="35"/>
        <v/>
      </c>
      <c r="S172" s="12"/>
      <c r="T172" s="12"/>
      <c r="U172" s="12"/>
      <c r="V172" s="18" t="str">
        <f t="shared" si="43"/>
        <v/>
      </c>
      <c r="W172" s="17" cm="1">
        <f t="array" ref="W172">couleur('Copie fichier cim'!B172:U172)</f>
        <v>-4142</v>
      </c>
      <c r="X172" s="17" t="str">
        <f t="shared" si="39"/>
        <v/>
      </c>
      <c r="Y172" s="17" t="str">
        <f>IF(W172=1,'Copie fichier cim'!U171,"")</f>
        <v/>
      </c>
      <c r="Z172" s="100"/>
    </row>
    <row r="173" spans="1:26" x14ac:dyDescent="0.3">
      <c r="A173" s="10" t="str">
        <f>IF(LEFT('Copie fichier cim'!B173,3)="Bac",'Copie fichier cim'!B173,"")</f>
        <v/>
      </c>
      <c r="B173" s="6" t="str">
        <f>IF(A173&lt;&gt;"",MATCH('Copie fichier cim'!B173,'Copie fichier cim'!$B$1:'Copie fichier cim'!$B$200,0),"")</f>
        <v/>
      </c>
      <c r="C173" s="16" t="str">
        <f>IF('Copie fichier cim'!N173&lt;&gt;"",'Copie fichier cim'!N173,"")</f>
        <v/>
      </c>
      <c r="D173" s="16" t="str">
        <f>IF('Copie fichier cim'!O173&lt;&gt;"",'Copie fichier cim'!O173,"")</f>
        <v/>
      </c>
      <c r="E173" s="21" t="str">
        <f>IF(C173&lt;&gt;"",'Copie fichier cim'!K173,"")</f>
        <v/>
      </c>
      <c r="F173" s="21" t="str">
        <f t="shared" si="30"/>
        <v/>
      </c>
      <c r="G173" s="7">
        <f>couleur('Copie fichier cim'!Q173)</f>
        <v>-4142</v>
      </c>
      <c r="H173" s="13" t="str">
        <f>IF(OR(G173=3,G173=14),'Copie fichier cim'!Q173,"")</f>
        <v/>
      </c>
      <c r="I173" s="4" t="s">
        <v>11</v>
      </c>
      <c r="J173" s="3">
        <f t="shared" si="40"/>
        <v>81</v>
      </c>
      <c r="K173" s="3" t="str">
        <f t="shared" si="37"/>
        <v>B81</v>
      </c>
      <c r="L173" s="12" t="str">
        <f t="shared" si="32"/>
        <v/>
      </c>
      <c r="M173" s="25" t="str">
        <f t="shared" si="41"/>
        <v/>
      </c>
      <c r="N173" s="25" t="str">
        <f t="shared" si="42"/>
        <v/>
      </c>
      <c r="O173" s="12" t="str" cm="1">
        <f t="array" aca="1" ref="O173" ca="1">IF(G173=3,CONCATENATE("R0",RIGHT(INDEX('Copie fichier cim'!$A$1:$V$200,INDIRECT(K173),2),2),""),IF(G173=14,"CIM",""))</f>
        <v/>
      </c>
      <c r="P173" s="12" t="str">
        <f t="shared" si="38"/>
        <v/>
      </c>
      <c r="Q173" s="12" t="str" cm="1">
        <f t="array" aca="1" ref="Q173" ca="1">IF(G173=14,CONCATENATE("R0",RIGHT(INDEX('Copie fichier cim'!$A$1:$V$200,INDIRECT(K173),2),2),""),"")</f>
        <v/>
      </c>
      <c r="R173" s="12" t="str">
        <f t="shared" si="35"/>
        <v/>
      </c>
      <c r="S173" s="12"/>
      <c r="T173" s="12"/>
      <c r="U173" s="12"/>
      <c r="V173" s="18" t="str">
        <f t="shared" si="43"/>
        <v/>
      </c>
      <c r="W173" s="17" cm="1">
        <f t="array" ref="W173">couleur('Copie fichier cim'!B173:U173)</f>
        <v>-4142</v>
      </c>
      <c r="X173" s="17" t="str">
        <f t="shared" si="39"/>
        <v/>
      </c>
      <c r="Y173" s="17" t="str">
        <f>IF(W173=1,'Copie fichier cim'!U172,"")</f>
        <v/>
      </c>
      <c r="Z173" s="100"/>
    </row>
    <row r="174" spans="1:26" x14ac:dyDescent="0.3">
      <c r="A174" s="10" t="str">
        <f>IF(LEFT('Copie fichier cim'!B174,3)="Bac",'Copie fichier cim'!B174,"")</f>
        <v/>
      </c>
      <c r="B174" s="6" t="str">
        <f>IF(A174&lt;&gt;"",MATCH('Copie fichier cim'!B174,'Copie fichier cim'!$B$1:'Copie fichier cim'!$B$200,0),"")</f>
        <v/>
      </c>
      <c r="C174" s="16" t="str">
        <f>IF('Copie fichier cim'!N174&lt;&gt;"",'Copie fichier cim'!N174,"")</f>
        <v/>
      </c>
      <c r="D174" s="16" t="str">
        <f>IF('Copie fichier cim'!O174&lt;&gt;"",'Copie fichier cim'!O174,"")</f>
        <v/>
      </c>
      <c r="E174" s="21" t="str">
        <f>IF(C174&lt;&gt;"",'Copie fichier cim'!K174,"")</f>
        <v/>
      </c>
      <c r="F174" s="21" t="str">
        <f t="shared" si="30"/>
        <v/>
      </c>
      <c r="G174" s="7">
        <f>couleur('Copie fichier cim'!Q174)</f>
        <v>-4142</v>
      </c>
      <c r="H174" s="13" t="str">
        <f>IF(OR(G174=3,G174=14),'Copie fichier cim'!Q174,"")</f>
        <v/>
      </c>
      <c r="I174" s="4" t="s">
        <v>11</v>
      </c>
      <c r="J174" s="3">
        <f t="shared" si="40"/>
        <v>81</v>
      </c>
      <c r="K174" s="3" t="str">
        <f t="shared" si="37"/>
        <v>B81</v>
      </c>
      <c r="L174" s="12" t="str">
        <f t="shared" si="32"/>
        <v/>
      </c>
      <c r="M174" s="25" t="str">
        <f t="shared" si="41"/>
        <v/>
      </c>
      <c r="N174" s="25" t="str">
        <f t="shared" si="42"/>
        <v/>
      </c>
      <c r="O174" s="12" t="str" cm="1">
        <f t="array" aca="1" ref="O174" ca="1">IF(G174=3,CONCATENATE("R0",RIGHT(INDEX('Copie fichier cim'!$A$1:$V$200,INDIRECT(K174),2),2),""),IF(G174=14,"CIM",""))</f>
        <v/>
      </c>
      <c r="P174" s="12" t="str">
        <f t="shared" si="38"/>
        <v/>
      </c>
      <c r="Q174" s="12" t="str" cm="1">
        <f t="array" aca="1" ref="Q174" ca="1">IF(G174=14,CONCATENATE("R0",RIGHT(INDEX('Copie fichier cim'!$A$1:$V$200,INDIRECT(K174),2),2),""),"")</f>
        <v/>
      </c>
      <c r="R174" s="12" t="str">
        <f t="shared" si="35"/>
        <v/>
      </c>
      <c r="S174" s="12"/>
      <c r="T174" s="12"/>
      <c r="U174" s="12"/>
      <c r="V174" s="18" t="str">
        <f t="shared" si="43"/>
        <v/>
      </c>
      <c r="W174" s="17" cm="1">
        <f t="array" ref="W174">couleur('Copie fichier cim'!B174:U174)</f>
        <v>-4142</v>
      </c>
      <c r="X174" s="17" t="str">
        <f t="shared" si="39"/>
        <v/>
      </c>
      <c r="Y174" s="17" t="str">
        <f>IF(W174=1,'Copie fichier cim'!U173,"")</f>
        <v/>
      </c>
      <c r="Z174" s="100"/>
    </row>
    <row r="175" spans="1:26" x14ac:dyDescent="0.3">
      <c r="A175" s="10" t="str">
        <f>IF(LEFT('Copie fichier cim'!B175,3)="Bac",'Copie fichier cim'!B175,"")</f>
        <v/>
      </c>
      <c r="B175" s="6" t="str">
        <f>IF(A175&lt;&gt;"",MATCH('Copie fichier cim'!B175,'Copie fichier cim'!$B$1:'Copie fichier cim'!$B$200,0),"")</f>
        <v/>
      </c>
      <c r="C175" s="16" t="str">
        <f>IF('Copie fichier cim'!N175&lt;&gt;"",'Copie fichier cim'!N175,"")</f>
        <v/>
      </c>
      <c r="D175" s="16" t="str">
        <f>IF('Copie fichier cim'!O175&lt;&gt;"",'Copie fichier cim'!O175,"")</f>
        <v/>
      </c>
      <c r="E175" s="21" t="str">
        <f>IF(C175&lt;&gt;"",'Copie fichier cim'!K175,"")</f>
        <v/>
      </c>
      <c r="F175" s="21" t="str">
        <f t="shared" si="30"/>
        <v/>
      </c>
      <c r="G175" s="7">
        <f>couleur('Copie fichier cim'!Q175)</f>
        <v>-4142</v>
      </c>
      <c r="H175" s="13" t="str">
        <f>IF(OR(G175=3,G175=14),'Copie fichier cim'!Q175,"")</f>
        <v/>
      </c>
      <c r="I175" s="4" t="s">
        <v>11</v>
      </c>
      <c r="J175" s="3">
        <f t="shared" si="40"/>
        <v>81</v>
      </c>
      <c r="K175" s="3" t="str">
        <f t="shared" si="37"/>
        <v>B81</v>
      </c>
      <c r="L175" s="12" t="str">
        <f t="shared" si="32"/>
        <v/>
      </c>
      <c r="M175" s="25" t="str">
        <f t="shared" si="41"/>
        <v/>
      </c>
      <c r="N175" s="25" t="str">
        <f t="shared" si="42"/>
        <v/>
      </c>
      <c r="O175" s="12" t="str" cm="1">
        <f t="array" aca="1" ref="O175" ca="1">IF(G175=3,CONCATENATE("R0",RIGHT(INDEX('Copie fichier cim'!$A$1:$V$200,INDIRECT(K175),2),2),""),IF(G175=14,"CIM",""))</f>
        <v/>
      </c>
      <c r="P175" s="12" t="str">
        <f t="shared" si="38"/>
        <v/>
      </c>
      <c r="Q175" s="12" t="str" cm="1">
        <f t="array" aca="1" ref="Q175" ca="1">IF(G175=14,CONCATENATE("R0",RIGHT(INDEX('Copie fichier cim'!$A$1:$V$200,INDIRECT(K175),2),2),""),"")</f>
        <v/>
      </c>
      <c r="R175" s="12" t="str">
        <f t="shared" si="35"/>
        <v/>
      </c>
      <c r="S175" s="12"/>
      <c r="T175" s="12"/>
      <c r="U175" s="12"/>
      <c r="V175" s="18" t="str">
        <f t="shared" si="43"/>
        <v/>
      </c>
      <c r="W175" s="17" cm="1">
        <f t="array" ref="W175">couleur('Copie fichier cim'!B175:U175)</f>
        <v>-4142</v>
      </c>
      <c r="X175" s="17" t="str">
        <f t="shared" si="39"/>
        <v/>
      </c>
      <c r="Y175" s="17" t="str">
        <f>IF(W175=1,'Copie fichier cim'!U174,"")</f>
        <v/>
      </c>
      <c r="Z175" s="100"/>
    </row>
    <row r="176" spans="1:26" x14ac:dyDescent="0.3">
      <c r="A176" s="10" t="str">
        <f>IF(LEFT('Copie fichier cim'!B176,3)="Bac",'Copie fichier cim'!B176,"")</f>
        <v/>
      </c>
      <c r="B176" s="6" t="str">
        <f>IF(A176&lt;&gt;"",MATCH('Copie fichier cim'!B176,'Copie fichier cim'!$B$1:'Copie fichier cim'!$B$200,0),"")</f>
        <v/>
      </c>
      <c r="C176" s="16" t="str">
        <f>IF('Copie fichier cim'!N176&lt;&gt;"",'Copie fichier cim'!N176,"")</f>
        <v/>
      </c>
      <c r="D176" s="16" t="str">
        <f>IF('Copie fichier cim'!O176&lt;&gt;"",'Copie fichier cim'!O176,"")</f>
        <v/>
      </c>
      <c r="E176" s="21" t="str">
        <f>IF(C176&lt;&gt;"",'Copie fichier cim'!K176,"")</f>
        <v/>
      </c>
      <c r="F176" s="21" t="str">
        <f t="shared" si="30"/>
        <v/>
      </c>
      <c r="G176" s="7">
        <f>couleur('Copie fichier cim'!Q176)</f>
        <v>-4142</v>
      </c>
      <c r="H176" s="13" t="str">
        <f>IF(OR(G176=3,G176=14),'Copie fichier cim'!Q176,"")</f>
        <v/>
      </c>
      <c r="I176" s="4" t="s">
        <v>11</v>
      </c>
      <c r="J176" s="3">
        <f t="shared" si="40"/>
        <v>81</v>
      </c>
      <c r="K176" s="3" t="str">
        <f t="shared" si="37"/>
        <v>B81</v>
      </c>
      <c r="L176" s="12" t="str">
        <f t="shared" si="32"/>
        <v/>
      </c>
      <c r="M176" s="25" t="str">
        <f t="shared" si="41"/>
        <v/>
      </c>
      <c r="N176" s="25" t="str">
        <f t="shared" si="42"/>
        <v/>
      </c>
      <c r="O176" s="12" t="str" cm="1">
        <f t="array" aca="1" ref="O176" ca="1">IF(G176=3,CONCATENATE("R0",RIGHT(INDEX('Copie fichier cim'!$A$1:$V$200,INDIRECT(K176),2),2),""),IF(G176=14,"CIM",""))</f>
        <v/>
      </c>
      <c r="P176" s="12" t="str">
        <f t="shared" si="38"/>
        <v/>
      </c>
      <c r="Q176" s="12" t="str" cm="1">
        <f t="array" aca="1" ref="Q176" ca="1">IF(G176=14,CONCATENATE("R0",RIGHT(INDEX('Copie fichier cim'!$A$1:$V$200,INDIRECT(K176),2),2),""),"")</f>
        <v/>
      </c>
      <c r="R176" s="12" t="str">
        <f t="shared" si="35"/>
        <v/>
      </c>
      <c r="S176" s="12"/>
      <c r="T176" s="12"/>
      <c r="U176" s="12"/>
      <c r="V176" s="18" t="str">
        <f t="shared" si="43"/>
        <v/>
      </c>
      <c r="W176" s="17" cm="1">
        <f t="array" ref="W176">couleur('Copie fichier cim'!B176:U176)</f>
        <v>-4142</v>
      </c>
      <c r="X176" s="17" t="str">
        <f t="shared" si="39"/>
        <v/>
      </c>
      <c r="Y176" s="17" t="str">
        <f>IF(W176=1,'Copie fichier cim'!U175,"")</f>
        <v/>
      </c>
      <c r="Z176" s="100"/>
    </row>
    <row r="177" spans="1:26" x14ac:dyDescent="0.3">
      <c r="A177" s="10" t="str">
        <f>IF(LEFT('Copie fichier cim'!B177,3)="Bac",'Copie fichier cim'!B177,"")</f>
        <v/>
      </c>
      <c r="B177" s="6" t="str">
        <f>IF(A177&lt;&gt;"",MATCH('Copie fichier cim'!B177,'Copie fichier cim'!$B$1:'Copie fichier cim'!$B$200,0),"")</f>
        <v/>
      </c>
      <c r="C177" s="16" t="str">
        <f>IF('Copie fichier cim'!N177&lt;&gt;"",'Copie fichier cim'!N177,"")</f>
        <v/>
      </c>
      <c r="D177" s="16" t="str">
        <f>IF('Copie fichier cim'!O177&lt;&gt;"",'Copie fichier cim'!O177,"")</f>
        <v/>
      </c>
      <c r="E177" s="21" t="str">
        <f>IF(C177&lt;&gt;"",'Copie fichier cim'!K177,"")</f>
        <v/>
      </c>
      <c r="F177" s="21" t="str">
        <f t="shared" si="30"/>
        <v/>
      </c>
      <c r="G177" s="7">
        <f>couleur('Copie fichier cim'!Q177)</f>
        <v>-4142</v>
      </c>
      <c r="H177" s="13" t="str">
        <f>IF(OR(G177=3,G177=14),'Copie fichier cim'!Q177,"")</f>
        <v/>
      </c>
      <c r="I177" s="4" t="s">
        <v>11</v>
      </c>
      <c r="J177" s="3">
        <f t="shared" si="40"/>
        <v>81</v>
      </c>
      <c r="K177" s="3" t="str">
        <f t="shared" si="37"/>
        <v>B81</v>
      </c>
      <c r="L177" s="12" t="str">
        <f t="shared" si="32"/>
        <v/>
      </c>
      <c r="M177" s="25" t="str">
        <f t="shared" si="41"/>
        <v/>
      </c>
      <c r="N177" s="25" t="str">
        <f t="shared" si="42"/>
        <v/>
      </c>
      <c r="O177" s="12" t="str" cm="1">
        <f t="array" aca="1" ref="O177" ca="1">IF(G177=3,CONCATENATE("R0",RIGHT(INDEX('Copie fichier cim'!$A$1:$V$200,INDIRECT(K177),2),2),""),IF(G177=14,"CIM",""))</f>
        <v/>
      </c>
      <c r="P177" s="12" t="str">
        <f t="shared" si="38"/>
        <v/>
      </c>
      <c r="Q177" s="12" t="str" cm="1">
        <f t="array" aca="1" ref="Q177" ca="1">IF(G177=14,CONCATENATE("R0",RIGHT(INDEX('Copie fichier cim'!$A$1:$V$200,INDIRECT(K177),2),2),""),"")</f>
        <v/>
      </c>
      <c r="R177" s="12" t="str">
        <f t="shared" si="35"/>
        <v/>
      </c>
      <c r="S177" s="12"/>
      <c r="T177" s="12"/>
      <c r="U177" s="12"/>
      <c r="V177" s="18" t="str">
        <f t="shared" si="43"/>
        <v/>
      </c>
      <c r="W177" s="17" cm="1">
        <f t="array" ref="W177">couleur('Copie fichier cim'!B177:U177)</f>
        <v>-4142</v>
      </c>
      <c r="X177" s="17" t="str">
        <f t="shared" si="39"/>
        <v/>
      </c>
      <c r="Y177" s="17" t="str">
        <f>IF(W177=1,'Copie fichier cim'!U176,"")</f>
        <v/>
      </c>
      <c r="Z177" s="100"/>
    </row>
    <row r="178" spans="1:26" x14ac:dyDescent="0.3">
      <c r="A178" s="10" t="str">
        <f>IF(LEFT('Copie fichier cim'!B178,3)="Bac",'Copie fichier cim'!B178,"")</f>
        <v/>
      </c>
      <c r="B178" s="6" t="str">
        <f>IF(A178&lt;&gt;"",MATCH('Copie fichier cim'!B178,'Copie fichier cim'!$B$1:'Copie fichier cim'!$B$200,0),"")</f>
        <v/>
      </c>
      <c r="C178" s="16" t="str">
        <f>IF('Copie fichier cim'!N178&lt;&gt;"",'Copie fichier cim'!N178,"")</f>
        <v/>
      </c>
      <c r="D178" s="16" t="str">
        <f>IF('Copie fichier cim'!O178&lt;&gt;"",'Copie fichier cim'!O178,"")</f>
        <v/>
      </c>
      <c r="E178" s="21" t="str">
        <f>IF(C178&lt;&gt;"",'Copie fichier cim'!K178,"")</f>
        <v/>
      </c>
      <c r="F178" s="21" t="str">
        <f t="shared" si="30"/>
        <v/>
      </c>
      <c r="G178" s="7">
        <f>couleur('Copie fichier cim'!Q178)</f>
        <v>-4142</v>
      </c>
      <c r="H178" s="13" t="str">
        <f>IF(OR(G178=3,G178=14),'Copie fichier cim'!Q178,"")</f>
        <v/>
      </c>
      <c r="I178" s="4" t="s">
        <v>11</v>
      </c>
      <c r="J178" s="3">
        <f t="shared" si="40"/>
        <v>81</v>
      </c>
      <c r="K178" s="3" t="str">
        <f t="shared" si="37"/>
        <v>B81</v>
      </c>
      <c r="L178" s="12" t="str">
        <f t="shared" si="32"/>
        <v/>
      </c>
      <c r="M178" s="25" t="str">
        <f t="shared" si="41"/>
        <v/>
      </c>
      <c r="N178" s="25" t="str">
        <f t="shared" si="42"/>
        <v/>
      </c>
      <c r="O178" s="12" t="str" cm="1">
        <f t="array" aca="1" ref="O178" ca="1">IF(G178=3,CONCATENATE("R0",RIGHT(INDEX('Copie fichier cim'!$A$1:$V$200,INDIRECT(K178),2),2),""),IF(G178=14,"CIM",""))</f>
        <v/>
      </c>
      <c r="P178" s="12" t="str">
        <f t="shared" si="38"/>
        <v/>
      </c>
      <c r="Q178" s="12" t="str" cm="1">
        <f t="array" aca="1" ref="Q178" ca="1">IF(G178=14,CONCATENATE("R0",RIGHT(INDEX('Copie fichier cim'!$A$1:$V$200,INDIRECT(K178),2),2),""),"")</f>
        <v/>
      </c>
      <c r="R178" s="12" t="str">
        <f t="shared" si="35"/>
        <v/>
      </c>
      <c r="S178" s="12"/>
      <c r="T178" s="12"/>
      <c r="U178" s="12"/>
      <c r="V178" s="18" t="str">
        <f t="shared" si="43"/>
        <v/>
      </c>
      <c r="W178" s="17" cm="1">
        <f t="array" ref="W178">couleur('Copie fichier cim'!B178:U178)</f>
        <v>-4142</v>
      </c>
      <c r="X178" s="17" t="str">
        <f t="shared" si="39"/>
        <v/>
      </c>
      <c r="Y178" s="17" t="str">
        <f>IF(W178=1,'Copie fichier cim'!U177,"")</f>
        <v/>
      </c>
      <c r="Z178" s="100"/>
    </row>
    <row r="179" spans="1:26" x14ac:dyDescent="0.3">
      <c r="A179" s="10" t="str">
        <f>IF(LEFT('Copie fichier cim'!B179,3)="Bac",'Copie fichier cim'!B179,"")</f>
        <v/>
      </c>
      <c r="B179" s="6" t="str">
        <f>IF(A179&lt;&gt;"",MATCH('Copie fichier cim'!B179,'Copie fichier cim'!$B$1:'Copie fichier cim'!$B$200,0),"")</f>
        <v/>
      </c>
      <c r="C179" s="16" t="str">
        <f>IF('Copie fichier cim'!N179&lt;&gt;"",'Copie fichier cim'!N179,"")</f>
        <v/>
      </c>
      <c r="D179" s="16" t="str">
        <f>IF('Copie fichier cim'!O179&lt;&gt;"",'Copie fichier cim'!O179,"")</f>
        <v/>
      </c>
      <c r="E179" s="21" t="str">
        <f>IF(C179&lt;&gt;"",'Copie fichier cim'!K179,"")</f>
        <v/>
      </c>
      <c r="F179" s="21" t="str">
        <f t="shared" si="30"/>
        <v/>
      </c>
      <c r="G179" s="7">
        <f>couleur('Copie fichier cim'!Q179)</f>
        <v>-4142</v>
      </c>
      <c r="H179" s="13" t="str">
        <f>IF(OR(G179=3,G179=14),'Copie fichier cim'!Q179,"")</f>
        <v/>
      </c>
      <c r="I179" s="4" t="s">
        <v>11</v>
      </c>
      <c r="J179" s="3">
        <f t="shared" si="40"/>
        <v>81</v>
      </c>
      <c r="K179" s="3" t="str">
        <f t="shared" si="37"/>
        <v>B81</v>
      </c>
      <c r="L179" s="12" t="str">
        <f t="shared" si="32"/>
        <v/>
      </c>
      <c r="M179" s="25" t="str">
        <f t="shared" si="41"/>
        <v/>
      </c>
      <c r="N179" s="25" t="str">
        <f t="shared" si="42"/>
        <v/>
      </c>
      <c r="O179" s="12" t="str" cm="1">
        <f t="array" aca="1" ref="O179" ca="1">IF(G179=3,CONCATENATE("R0",RIGHT(INDEX('Copie fichier cim'!$A$1:$V$200,INDIRECT(K179),2),2),""),IF(G179=14,"CIM",""))</f>
        <v/>
      </c>
      <c r="P179" s="12" t="str">
        <f t="shared" si="38"/>
        <v/>
      </c>
      <c r="Q179" s="12" t="str" cm="1">
        <f t="array" aca="1" ref="Q179" ca="1">IF(G179=14,CONCATENATE("R0",RIGHT(INDEX('Copie fichier cim'!$A$1:$V$200,INDIRECT(K179),2),2),""),"")</f>
        <v/>
      </c>
      <c r="R179" s="12" t="str">
        <f t="shared" si="35"/>
        <v/>
      </c>
      <c r="S179" s="12"/>
      <c r="T179" s="12"/>
      <c r="U179" s="12"/>
      <c r="V179" s="18" t="str">
        <f t="shared" si="43"/>
        <v/>
      </c>
      <c r="W179" s="17" cm="1">
        <f t="array" ref="W179">couleur('Copie fichier cim'!B179:U179)</f>
        <v>-4142</v>
      </c>
      <c r="X179" s="17" t="str">
        <f t="shared" si="39"/>
        <v/>
      </c>
      <c r="Y179" s="17" t="str">
        <f>IF(W179=1,'Copie fichier cim'!U178,"")</f>
        <v/>
      </c>
      <c r="Z179" s="100"/>
    </row>
    <row r="180" spans="1:26" x14ac:dyDescent="0.3">
      <c r="A180" s="10" t="str">
        <f>IF(LEFT('Copie fichier cim'!B180,3)="Bac",'Copie fichier cim'!B180,"")</f>
        <v/>
      </c>
      <c r="B180" s="6" t="str">
        <f>IF(A180&lt;&gt;"",MATCH('Copie fichier cim'!B180,'Copie fichier cim'!$B$1:'Copie fichier cim'!$B$200,0),"")</f>
        <v/>
      </c>
      <c r="C180" s="16" t="str">
        <f>IF('Copie fichier cim'!N180&lt;&gt;"",'Copie fichier cim'!N180,"")</f>
        <v/>
      </c>
      <c r="D180" s="16" t="str">
        <f>IF('Copie fichier cim'!O180&lt;&gt;"",'Copie fichier cim'!O180,"")</f>
        <v/>
      </c>
      <c r="E180" s="21" t="str">
        <f>IF(C180&lt;&gt;"",'Copie fichier cim'!K180,"")</f>
        <v/>
      </c>
      <c r="F180" s="21" t="str">
        <f t="shared" si="30"/>
        <v/>
      </c>
      <c r="G180" s="7">
        <f>couleur('Copie fichier cim'!Q180)</f>
        <v>-4142</v>
      </c>
      <c r="H180" s="13" t="str">
        <f>IF(OR(G180=3,G180=14),'Copie fichier cim'!Q180,"")</f>
        <v/>
      </c>
      <c r="I180" s="4" t="s">
        <v>11</v>
      </c>
      <c r="J180" s="3">
        <f t="shared" si="40"/>
        <v>81</v>
      </c>
      <c r="K180" s="3" t="str">
        <f t="shared" si="37"/>
        <v>B81</v>
      </c>
      <c r="L180" s="12" t="str">
        <f t="shared" si="32"/>
        <v/>
      </c>
      <c r="M180" s="25" t="str">
        <f t="shared" si="41"/>
        <v/>
      </c>
      <c r="N180" s="25" t="str">
        <f t="shared" si="42"/>
        <v/>
      </c>
      <c r="O180" s="12" t="str" cm="1">
        <f t="array" aca="1" ref="O180" ca="1">IF(G180=3,CONCATENATE("R0",RIGHT(INDEX('Copie fichier cim'!$A$1:$V$200,INDIRECT(K180),2),2),""),IF(G180=14,"CIM",""))</f>
        <v/>
      </c>
      <c r="P180" s="12" t="str">
        <f t="shared" si="38"/>
        <v/>
      </c>
      <c r="Q180" s="12" t="str" cm="1">
        <f t="array" aca="1" ref="Q180" ca="1">IF(G180=14,CONCATENATE("R0",RIGHT(INDEX('Copie fichier cim'!$A$1:$V$200,INDIRECT(K180),2),2),""),"")</f>
        <v/>
      </c>
      <c r="R180" s="12" t="str">
        <f t="shared" si="35"/>
        <v/>
      </c>
      <c r="S180" s="12"/>
      <c r="T180" s="12"/>
      <c r="U180" s="12"/>
      <c r="V180" s="18" t="str">
        <f t="shared" si="43"/>
        <v/>
      </c>
      <c r="W180" s="17" cm="1">
        <f t="array" ref="W180">couleur('Copie fichier cim'!B180:U180)</f>
        <v>-4142</v>
      </c>
      <c r="X180" s="17" t="str">
        <f t="shared" si="39"/>
        <v/>
      </c>
      <c r="Y180" s="17" t="str">
        <f>IF(W180=1,'Copie fichier cim'!U179,"")</f>
        <v/>
      </c>
      <c r="Z180" s="100"/>
    </row>
    <row r="181" spans="1:26" x14ac:dyDescent="0.3">
      <c r="A181" s="10" t="str">
        <f>IF(LEFT('Copie fichier cim'!B181,3)="Bac",'Copie fichier cim'!B181,"")</f>
        <v/>
      </c>
      <c r="B181" s="6" t="str">
        <f>IF(A181&lt;&gt;"",MATCH('Copie fichier cim'!B181,'Copie fichier cim'!$B$1:'Copie fichier cim'!$B$200,0),"")</f>
        <v/>
      </c>
      <c r="C181" s="16" t="str">
        <f>IF('Copie fichier cim'!N181&lt;&gt;"",'Copie fichier cim'!N181,"")</f>
        <v/>
      </c>
      <c r="D181" s="16" t="str">
        <f>IF('Copie fichier cim'!O181&lt;&gt;"",'Copie fichier cim'!O181,"")</f>
        <v/>
      </c>
      <c r="E181" s="21" t="str">
        <f>IF(C181&lt;&gt;"",'Copie fichier cim'!K181,"")</f>
        <v/>
      </c>
      <c r="F181" s="21" t="str">
        <f t="shared" si="30"/>
        <v/>
      </c>
      <c r="G181" s="7">
        <f>couleur('Copie fichier cim'!Q181)</f>
        <v>-4142</v>
      </c>
      <c r="H181" s="13" t="str">
        <f>IF(OR(G181=3,G181=14),'Copie fichier cim'!Q181,"")</f>
        <v/>
      </c>
      <c r="I181" s="4" t="s">
        <v>11</v>
      </c>
      <c r="J181" s="3">
        <f t="shared" si="40"/>
        <v>81</v>
      </c>
      <c r="K181" s="3" t="str">
        <f t="shared" si="37"/>
        <v>B81</v>
      </c>
      <c r="L181" s="12" t="str">
        <f t="shared" si="32"/>
        <v/>
      </c>
      <c r="M181" s="25" t="str">
        <f t="shared" si="41"/>
        <v/>
      </c>
      <c r="N181" s="25" t="str">
        <f t="shared" si="42"/>
        <v/>
      </c>
      <c r="O181" s="12" t="str" cm="1">
        <f t="array" aca="1" ref="O181" ca="1">IF(G181=3,CONCATENATE("R0",RIGHT(INDEX('Copie fichier cim'!$A$1:$V$200,INDIRECT(K181),2),2),""),IF(G181=14,"CIM",""))</f>
        <v/>
      </c>
      <c r="P181" s="12" t="str">
        <f t="shared" si="38"/>
        <v/>
      </c>
      <c r="Q181" s="12" t="str" cm="1">
        <f t="array" aca="1" ref="Q181" ca="1">IF(G181=14,CONCATENATE("R0",RIGHT(INDEX('Copie fichier cim'!$A$1:$V$200,INDIRECT(K181),2),2),""),"")</f>
        <v/>
      </c>
      <c r="R181" s="12" t="str">
        <f t="shared" si="35"/>
        <v/>
      </c>
      <c r="S181" s="12"/>
      <c r="T181" s="12"/>
      <c r="U181" s="12"/>
      <c r="V181" s="18" t="str">
        <f t="shared" si="43"/>
        <v/>
      </c>
      <c r="W181" s="17" cm="1">
        <f t="array" ref="W181">couleur('Copie fichier cim'!B181:U181)</f>
        <v>-4142</v>
      </c>
      <c r="X181" s="17" t="str">
        <f t="shared" si="39"/>
        <v/>
      </c>
      <c r="Y181" s="17" t="str">
        <f>IF(W181=1,'Copie fichier cim'!U180,"")</f>
        <v/>
      </c>
      <c r="Z181" s="100"/>
    </row>
    <row r="182" spans="1:26" x14ac:dyDescent="0.3">
      <c r="A182" s="10" t="str">
        <f>IF(LEFT('Copie fichier cim'!B182,3)="Bac",'Copie fichier cim'!B182,"")</f>
        <v/>
      </c>
      <c r="B182" s="6" t="str">
        <f>IF(A182&lt;&gt;"",MATCH('Copie fichier cim'!B182,'Copie fichier cim'!$B$1:'Copie fichier cim'!$B$200,0),"")</f>
        <v/>
      </c>
      <c r="C182" s="16" t="str">
        <f>IF('Copie fichier cim'!N182&lt;&gt;"",'Copie fichier cim'!N182,"")</f>
        <v/>
      </c>
      <c r="D182" s="16" t="str">
        <f>IF('Copie fichier cim'!O182&lt;&gt;"",'Copie fichier cim'!O182,"")</f>
        <v/>
      </c>
      <c r="E182" s="21" t="str">
        <f>IF(C182&lt;&gt;"",'Copie fichier cim'!K182,"")</f>
        <v/>
      </c>
      <c r="F182" s="21" t="str">
        <f t="shared" si="30"/>
        <v/>
      </c>
      <c r="G182" s="7">
        <f>couleur('Copie fichier cim'!Q182)</f>
        <v>-4142</v>
      </c>
      <c r="H182" s="13" t="str">
        <f>IF(OR(G182=3,G182=14),'Copie fichier cim'!Q182,"")</f>
        <v/>
      </c>
      <c r="I182" s="4" t="s">
        <v>11</v>
      </c>
      <c r="J182" s="3">
        <f t="shared" si="40"/>
        <v>81</v>
      </c>
      <c r="K182" s="3" t="str">
        <f t="shared" si="37"/>
        <v>B81</v>
      </c>
      <c r="L182" s="12" t="str">
        <f t="shared" si="32"/>
        <v/>
      </c>
      <c r="M182" s="25" t="str">
        <f t="shared" si="41"/>
        <v/>
      </c>
      <c r="N182" s="25" t="str">
        <f t="shared" si="42"/>
        <v/>
      </c>
      <c r="O182" s="12" t="str" cm="1">
        <f t="array" aca="1" ref="O182" ca="1">IF(G182=3,CONCATENATE("R0",RIGHT(INDEX('Copie fichier cim'!$A$1:$V$200,INDIRECT(K182),2),2),""),IF(G182=14,"CIM",""))</f>
        <v/>
      </c>
      <c r="P182" s="12" t="str">
        <f t="shared" si="38"/>
        <v/>
      </c>
      <c r="Q182" s="12" t="str" cm="1">
        <f t="array" aca="1" ref="Q182" ca="1">IF(G182=14,CONCATENATE("R0",RIGHT(INDEX('Copie fichier cim'!$A$1:$V$200,INDIRECT(K182),2),2),""),"")</f>
        <v/>
      </c>
      <c r="R182" s="12" t="str">
        <f t="shared" si="35"/>
        <v/>
      </c>
      <c r="S182" s="12"/>
      <c r="T182" s="12"/>
      <c r="U182" s="12"/>
      <c r="V182" s="18" t="str">
        <f t="shared" si="43"/>
        <v/>
      </c>
      <c r="W182" s="17" cm="1">
        <f t="array" ref="W182">couleur('Copie fichier cim'!B182:U182)</f>
        <v>-4142</v>
      </c>
      <c r="X182" s="17" t="str">
        <f t="shared" si="39"/>
        <v/>
      </c>
      <c r="Y182" s="17" t="str">
        <f>IF(W182=1,'Copie fichier cim'!U181,"")</f>
        <v/>
      </c>
      <c r="Z182" s="100"/>
    </row>
    <row r="183" spans="1:26" x14ac:dyDescent="0.3">
      <c r="A183" s="10" t="str">
        <f>IF(LEFT('Copie fichier cim'!B183,3)="Bac",'Copie fichier cim'!B183,"")</f>
        <v/>
      </c>
      <c r="B183" s="6" t="str">
        <f>IF(A183&lt;&gt;"",MATCH('Copie fichier cim'!B183,'Copie fichier cim'!$B$1:'Copie fichier cim'!$B$200,0),"")</f>
        <v/>
      </c>
      <c r="C183" s="16" t="str">
        <f>IF('Copie fichier cim'!N183&lt;&gt;"",'Copie fichier cim'!N183,"")</f>
        <v/>
      </c>
      <c r="D183" s="16" t="str">
        <f>IF('Copie fichier cim'!O183&lt;&gt;"",'Copie fichier cim'!O183,"")</f>
        <v/>
      </c>
      <c r="E183" s="21" t="str">
        <f>IF(C183&lt;&gt;"",'Copie fichier cim'!K183,"")</f>
        <v/>
      </c>
      <c r="F183" s="21" t="str">
        <f t="shared" si="30"/>
        <v/>
      </c>
      <c r="G183" s="7">
        <f>couleur('Copie fichier cim'!Q183)</f>
        <v>-4142</v>
      </c>
      <c r="H183" s="13" t="str">
        <f>IF(OR(G183=3,G183=14),'Copie fichier cim'!Q183,"")</f>
        <v/>
      </c>
      <c r="I183" s="4" t="s">
        <v>11</v>
      </c>
      <c r="J183" s="3">
        <f t="shared" si="40"/>
        <v>81</v>
      </c>
      <c r="K183" s="3" t="str">
        <f t="shared" si="37"/>
        <v>B81</v>
      </c>
      <c r="L183" s="12" t="str">
        <f t="shared" si="32"/>
        <v/>
      </c>
      <c r="M183" s="25" t="str">
        <f t="shared" si="41"/>
        <v/>
      </c>
      <c r="N183" s="25" t="str">
        <f t="shared" si="42"/>
        <v/>
      </c>
      <c r="O183" s="12" t="str" cm="1">
        <f t="array" aca="1" ref="O183" ca="1">IF(G183=3,CONCATENATE("R0",RIGHT(INDEX('Copie fichier cim'!$A$1:$V$200,INDIRECT(K183),2),2),""),IF(G183=14,"CIM",""))</f>
        <v/>
      </c>
      <c r="P183" s="12" t="str">
        <f t="shared" si="38"/>
        <v/>
      </c>
      <c r="Q183" s="12" t="str" cm="1">
        <f t="array" aca="1" ref="Q183" ca="1">IF(G183=14,CONCATENATE("R0",RIGHT(INDEX('Copie fichier cim'!$A$1:$V$200,INDIRECT(K183),2),2),""),"")</f>
        <v/>
      </c>
      <c r="R183" s="12" t="str">
        <f t="shared" si="35"/>
        <v/>
      </c>
      <c r="S183" s="12"/>
      <c r="T183" s="12"/>
      <c r="U183" s="12"/>
      <c r="V183" s="18" t="str">
        <f t="shared" si="43"/>
        <v/>
      </c>
      <c r="W183" s="17" cm="1">
        <f t="array" ref="W183">couleur('Copie fichier cim'!B183:U183)</f>
        <v>-4142</v>
      </c>
      <c r="X183" s="17" t="str">
        <f t="shared" si="39"/>
        <v/>
      </c>
      <c r="Y183" s="17" t="str">
        <f>IF(W183=1,'Copie fichier cim'!U182,"")</f>
        <v/>
      </c>
      <c r="Z183" s="100"/>
    </row>
    <row r="184" spans="1:26" x14ac:dyDescent="0.3">
      <c r="A184" s="10" t="str">
        <f>IF(LEFT('Copie fichier cim'!B184,3)="Bac",'Copie fichier cim'!B184,"")</f>
        <v/>
      </c>
      <c r="B184" s="6" t="str">
        <f>IF(A184&lt;&gt;"",MATCH('Copie fichier cim'!B184,'Copie fichier cim'!$B$1:'Copie fichier cim'!$B$200,0),"")</f>
        <v/>
      </c>
      <c r="C184" s="16" t="str">
        <f>IF('Copie fichier cim'!N184&lt;&gt;"",'Copie fichier cim'!N184,"")</f>
        <v/>
      </c>
      <c r="D184" s="16" t="str">
        <f>IF('Copie fichier cim'!O184&lt;&gt;"",'Copie fichier cim'!O184,"")</f>
        <v/>
      </c>
      <c r="E184" s="21" t="str">
        <f>IF(C184&lt;&gt;"",'Copie fichier cim'!K184,"")</f>
        <v/>
      </c>
      <c r="F184" s="21" t="str">
        <f t="shared" si="30"/>
        <v/>
      </c>
      <c r="G184" s="7">
        <f>couleur('Copie fichier cim'!Q184)</f>
        <v>-4142</v>
      </c>
      <c r="H184" s="13" t="str">
        <f>IF(OR(G184=3,G184=14),'Copie fichier cim'!Q184,"")</f>
        <v/>
      </c>
      <c r="I184" s="4" t="s">
        <v>11</v>
      </c>
      <c r="J184" s="3">
        <f t="shared" si="40"/>
        <v>81</v>
      </c>
      <c r="K184" s="3" t="str">
        <f t="shared" si="37"/>
        <v>B81</v>
      </c>
      <c r="L184" s="12" t="str">
        <f t="shared" si="32"/>
        <v/>
      </c>
      <c r="M184" s="25" t="str">
        <f t="shared" si="41"/>
        <v/>
      </c>
      <c r="N184" s="25" t="str">
        <f t="shared" si="42"/>
        <v/>
      </c>
      <c r="O184" s="12" t="str" cm="1">
        <f t="array" aca="1" ref="O184" ca="1">IF(G184=3,CONCATENATE("R0",RIGHT(INDEX('Copie fichier cim'!$A$1:$V$200,INDIRECT(K184),2),2),""),IF(G184=14,"CIM",""))</f>
        <v/>
      </c>
      <c r="P184" s="12" t="str">
        <f t="shared" si="38"/>
        <v/>
      </c>
      <c r="Q184" s="12" t="str" cm="1">
        <f t="array" aca="1" ref="Q184" ca="1">IF(G184=14,CONCATENATE("R0",RIGHT(INDEX('Copie fichier cim'!$A$1:$V$200,INDIRECT(K184),2),2),""),"")</f>
        <v/>
      </c>
      <c r="R184" s="12" t="str">
        <f t="shared" si="35"/>
        <v/>
      </c>
      <c r="S184" s="12"/>
      <c r="T184" s="12"/>
      <c r="U184" s="12"/>
      <c r="V184" s="18" t="str">
        <f t="shared" si="43"/>
        <v/>
      </c>
      <c r="W184" s="17" cm="1">
        <f t="array" ref="W184">couleur('Copie fichier cim'!B184:U184)</f>
        <v>-4142</v>
      </c>
      <c r="X184" s="17" t="str">
        <f t="shared" si="39"/>
        <v/>
      </c>
      <c r="Y184" s="17" t="str">
        <f>IF(W184=1,'Copie fichier cim'!U183,"")</f>
        <v/>
      </c>
      <c r="Z184" s="100"/>
    </row>
    <row r="185" spans="1:26" x14ac:dyDescent="0.3">
      <c r="A185" s="10" t="str">
        <f>IF(LEFT('Copie fichier cim'!B185,3)="Bac",'Copie fichier cim'!B185,"")</f>
        <v/>
      </c>
      <c r="B185" s="6" t="str">
        <f>IF(A185&lt;&gt;"",MATCH('Copie fichier cim'!B185,'Copie fichier cim'!$B$1:'Copie fichier cim'!$B$200,0),"")</f>
        <v/>
      </c>
      <c r="C185" s="16" t="str">
        <f>IF('Copie fichier cim'!N185&lt;&gt;"",'Copie fichier cim'!N185,"")</f>
        <v/>
      </c>
      <c r="D185" s="16" t="str">
        <f>IF('Copie fichier cim'!O185&lt;&gt;"",'Copie fichier cim'!O185,"")</f>
        <v/>
      </c>
      <c r="E185" s="21" t="str">
        <f>IF(C185&lt;&gt;"",'Copie fichier cim'!K185,"")</f>
        <v/>
      </c>
      <c r="F185" s="21" t="str">
        <f t="shared" si="30"/>
        <v/>
      </c>
      <c r="G185" s="7">
        <f>couleur('Copie fichier cim'!Q185)</f>
        <v>-4142</v>
      </c>
      <c r="H185" s="13" t="str">
        <f>IF(OR(G185=3,G185=14),'Copie fichier cim'!Q185,"")</f>
        <v/>
      </c>
      <c r="I185" s="4" t="s">
        <v>11</v>
      </c>
      <c r="J185" s="3">
        <f t="shared" si="40"/>
        <v>81</v>
      </c>
      <c r="K185" s="3" t="str">
        <f t="shared" si="37"/>
        <v>B81</v>
      </c>
      <c r="L185" s="12" t="str">
        <f t="shared" si="32"/>
        <v/>
      </c>
      <c r="M185" s="25" t="str">
        <f t="shared" si="41"/>
        <v/>
      </c>
      <c r="N185" s="25" t="str">
        <f t="shared" si="42"/>
        <v/>
      </c>
      <c r="O185" s="12" t="str" cm="1">
        <f t="array" aca="1" ref="O185" ca="1">IF(G185=3,CONCATENATE("R0",RIGHT(INDEX('Copie fichier cim'!$A$1:$V$200,INDIRECT(K185),2),2),""),IF(G185=14,"CIM",""))</f>
        <v/>
      </c>
      <c r="P185" s="12" t="str">
        <f t="shared" si="38"/>
        <v/>
      </c>
      <c r="Q185" s="12" t="str" cm="1">
        <f t="array" aca="1" ref="Q185" ca="1">IF(G185=14,CONCATENATE("R0",RIGHT(INDEX('Copie fichier cim'!$A$1:$V$200,INDIRECT(K185),2),2),""),"")</f>
        <v/>
      </c>
      <c r="R185" s="12" t="str">
        <f t="shared" si="35"/>
        <v/>
      </c>
      <c r="S185" s="12"/>
      <c r="T185" s="12"/>
      <c r="U185" s="12"/>
      <c r="V185" s="18" t="str">
        <f t="shared" si="43"/>
        <v/>
      </c>
      <c r="W185" s="17" cm="1">
        <f t="array" ref="W185">couleur('Copie fichier cim'!B185:U185)</f>
        <v>-4142</v>
      </c>
      <c r="X185" s="17" t="str">
        <f t="shared" si="39"/>
        <v/>
      </c>
      <c r="Y185" s="17" t="str">
        <f>IF(W185=1,'Copie fichier cim'!U184,"")</f>
        <v/>
      </c>
      <c r="Z185" s="100"/>
    </row>
    <row r="186" spans="1:26" x14ac:dyDescent="0.3">
      <c r="A186" s="10" t="str">
        <f>IF(LEFT('Copie fichier cim'!B186,3)="Bac",'Copie fichier cim'!B186,"")</f>
        <v/>
      </c>
      <c r="B186" s="6" t="str">
        <f>IF(A186&lt;&gt;"",MATCH('Copie fichier cim'!B186,'Copie fichier cim'!$B$1:'Copie fichier cim'!$B$200,0),"")</f>
        <v/>
      </c>
      <c r="C186" s="16" t="str">
        <f>IF('Copie fichier cim'!N186&lt;&gt;"",'Copie fichier cim'!N186,"")</f>
        <v/>
      </c>
      <c r="D186" s="16" t="str">
        <f>IF('Copie fichier cim'!O186&lt;&gt;"",'Copie fichier cim'!O186,"")</f>
        <v/>
      </c>
      <c r="E186" s="21" t="str">
        <f>IF(C186&lt;&gt;"",'Copie fichier cim'!K186,"")</f>
        <v/>
      </c>
      <c r="F186" s="21" t="str">
        <f t="shared" si="30"/>
        <v/>
      </c>
      <c r="G186" s="7">
        <f>couleur('Copie fichier cim'!Q186)</f>
        <v>-4142</v>
      </c>
      <c r="H186" s="13" t="str">
        <f>IF(OR(G186=3,G186=14),'Copie fichier cim'!Q186,"")</f>
        <v/>
      </c>
      <c r="I186" s="4" t="s">
        <v>11</v>
      </c>
      <c r="J186" s="3">
        <f t="shared" si="40"/>
        <v>81</v>
      </c>
      <c r="K186" s="3" t="str">
        <f t="shared" si="37"/>
        <v>B81</v>
      </c>
      <c r="L186" s="12" t="str">
        <f t="shared" si="32"/>
        <v/>
      </c>
      <c r="M186" s="25" t="str">
        <f t="shared" si="41"/>
        <v/>
      </c>
      <c r="N186" s="25" t="str">
        <f t="shared" si="42"/>
        <v/>
      </c>
      <c r="O186" s="12" t="str" cm="1">
        <f t="array" aca="1" ref="O186" ca="1">IF(G186=3,CONCATENATE("R0",RIGHT(INDEX('Copie fichier cim'!$A$1:$V$200,INDIRECT(K186),2),2),""),IF(G186=14,"CIM",""))</f>
        <v/>
      </c>
      <c r="P186" s="12" t="str">
        <f t="shared" si="38"/>
        <v/>
      </c>
      <c r="Q186" s="12" t="str" cm="1">
        <f t="array" aca="1" ref="Q186" ca="1">IF(G186=14,CONCATENATE("R0",RIGHT(INDEX('Copie fichier cim'!$A$1:$V$200,INDIRECT(K186),2),2),""),"")</f>
        <v/>
      </c>
      <c r="R186" s="12" t="str">
        <f t="shared" si="35"/>
        <v/>
      </c>
      <c r="S186" s="12"/>
      <c r="T186" s="12"/>
      <c r="U186" s="12"/>
      <c r="V186" s="18" t="str">
        <f t="shared" si="43"/>
        <v/>
      </c>
      <c r="W186" s="17" cm="1">
        <f t="array" ref="W186">couleur('Copie fichier cim'!B186:U186)</f>
        <v>-4142</v>
      </c>
      <c r="X186" s="17" t="str">
        <f t="shared" si="39"/>
        <v/>
      </c>
      <c r="Y186" s="17" t="str">
        <f>IF(W186=1,'Copie fichier cim'!U185,"")</f>
        <v/>
      </c>
      <c r="Z186" s="100"/>
    </row>
    <row r="187" spans="1:26" x14ac:dyDescent="0.3">
      <c r="A187" s="10" t="str">
        <f>IF(LEFT('Copie fichier cim'!B187,3)="Bac",'Copie fichier cim'!B187,"")</f>
        <v/>
      </c>
      <c r="B187" s="6" t="str">
        <f>IF(A187&lt;&gt;"",MATCH('Copie fichier cim'!B187,'Copie fichier cim'!$B$1:'Copie fichier cim'!$B$200,0),"")</f>
        <v/>
      </c>
      <c r="C187" s="16" t="str">
        <f>IF('Copie fichier cim'!N187&lt;&gt;"",'Copie fichier cim'!N187,"")</f>
        <v/>
      </c>
      <c r="D187" s="16" t="str">
        <f>IF('Copie fichier cim'!O187&lt;&gt;"",'Copie fichier cim'!O187,"")</f>
        <v/>
      </c>
      <c r="E187" s="21" t="str">
        <f>IF(C187&lt;&gt;"",'Copie fichier cim'!K187,"")</f>
        <v/>
      </c>
      <c r="F187" s="21" t="str">
        <f t="shared" si="30"/>
        <v/>
      </c>
      <c r="G187" s="7">
        <f>couleur('Copie fichier cim'!Q187)</f>
        <v>-4142</v>
      </c>
      <c r="H187" s="13" t="str">
        <f>IF(OR(G187=3,G187=14),'Copie fichier cim'!Q187,"")</f>
        <v/>
      </c>
      <c r="I187" s="4" t="s">
        <v>11</v>
      </c>
      <c r="J187" s="3">
        <f t="shared" si="40"/>
        <v>81</v>
      </c>
      <c r="K187" s="3" t="str">
        <f t="shared" si="37"/>
        <v>B81</v>
      </c>
      <c r="L187" s="12" t="str">
        <f t="shared" si="32"/>
        <v/>
      </c>
      <c r="M187" s="25" t="str">
        <f t="shared" si="41"/>
        <v/>
      </c>
      <c r="N187" s="25" t="str">
        <f t="shared" si="42"/>
        <v/>
      </c>
      <c r="O187" s="12" t="str" cm="1">
        <f t="array" aca="1" ref="O187" ca="1">IF(G187=3,CONCATENATE("R0",RIGHT(INDEX('Copie fichier cim'!$A$1:$V$200,INDIRECT(K187),2),2),""),IF(G187=14,"CIM",""))</f>
        <v/>
      </c>
      <c r="P187" s="12" t="str">
        <f t="shared" si="38"/>
        <v/>
      </c>
      <c r="Q187" s="12" t="str" cm="1">
        <f t="array" aca="1" ref="Q187" ca="1">IF(G187=14,CONCATENATE("R0",RIGHT(INDEX('Copie fichier cim'!$A$1:$V$200,INDIRECT(K187),2),2),""),"")</f>
        <v/>
      </c>
      <c r="R187" s="12" t="str">
        <f t="shared" si="35"/>
        <v/>
      </c>
      <c r="S187" s="12"/>
      <c r="T187" s="12"/>
      <c r="U187" s="12"/>
      <c r="V187" s="18" t="str">
        <f t="shared" si="43"/>
        <v/>
      </c>
      <c r="W187" s="17" cm="1">
        <f t="array" ref="W187">couleur('Copie fichier cim'!B187:U187)</f>
        <v>-4142</v>
      </c>
      <c r="X187" s="17" t="str">
        <f t="shared" si="39"/>
        <v/>
      </c>
      <c r="Y187" s="17" t="str">
        <f>IF(W187=1,'Copie fichier cim'!U186,"")</f>
        <v/>
      </c>
      <c r="Z187" s="100"/>
    </row>
    <row r="188" spans="1:26" x14ac:dyDescent="0.3">
      <c r="A188" s="10" t="str">
        <f>IF(LEFT('Copie fichier cim'!B188,3)="Bac",'Copie fichier cim'!B188,"")</f>
        <v/>
      </c>
      <c r="B188" s="6" t="str">
        <f>IF(A188&lt;&gt;"",MATCH('Copie fichier cim'!B188,'Copie fichier cim'!$B$1:'Copie fichier cim'!$B$200,0),"")</f>
        <v/>
      </c>
      <c r="C188" s="16" t="str">
        <f>IF('Copie fichier cim'!N188&lt;&gt;"",'Copie fichier cim'!N188,"")</f>
        <v/>
      </c>
      <c r="D188" s="16" t="str">
        <f>IF('Copie fichier cim'!O188&lt;&gt;"",'Copie fichier cim'!O188,"")</f>
        <v/>
      </c>
      <c r="E188" s="21" t="str">
        <f>IF(C188&lt;&gt;"",'Copie fichier cim'!K188,"")</f>
        <v/>
      </c>
      <c r="F188" s="21" t="str">
        <f t="shared" si="30"/>
        <v/>
      </c>
      <c r="G188" s="7">
        <f>couleur('Copie fichier cim'!Q188)</f>
        <v>-4142</v>
      </c>
      <c r="H188" s="13" t="str">
        <f>IF(OR(G188=3,G188=14),'Copie fichier cim'!Q188,"")</f>
        <v/>
      </c>
      <c r="I188" s="4" t="s">
        <v>11</v>
      </c>
      <c r="J188" s="3">
        <f t="shared" si="40"/>
        <v>81</v>
      </c>
      <c r="K188" s="3" t="str">
        <f t="shared" si="37"/>
        <v>B81</v>
      </c>
      <c r="L188" s="12" t="str">
        <f t="shared" si="32"/>
        <v/>
      </c>
      <c r="M188" s="25" t="str">
        <f t="shared" si="41"/>
        <v/>
      </c>
      <c r="N188" s="25" t="str">
        <f t="shared" si="42"/>
        <v/>
      </c>
      <c r="O188" s="12" t="str" cm="1">
        <f t="array" aca="1" ref="O188" ca="1">IF(G188=3,CONCATENATE("R0",RIGHT(INDEX('Copie fichier cim'!$A$1:$V$200,INDIRECT(K188),2),2),""),IF(G188=14,"CIM",""))</f>
        <v/>
      </c>
      <c r="P188" s="12" t="str">
        <f t="shared" si="38"/>
        <v/>
      </c>
      <c r="Q188" s="12" t="str" cm="1">
        <f t="array" aca="1" ref="Q188" ca="1">IF(G188=14,CONCATENATE("R0",RIGHT(INDEX('Copie fichier cim'!$A$1:$V$200,INDIRECT(K188),2),2),""),"")</f>
        <v/>
      </c>
      <c r="R188" s="12" t="str">
        <f t="shared" si="35"/>
        <v/>
      </c>
      <c r="S188" s="12"/>
      <c r="T188" s="12"/>
      <c r="U188" s="12"/>
      <c r="V188" s="18" t="str">
        <f t="shared" si="43"/>
        <v/>
      </c>
      <c r="W188" s="17" cm="1">
        <f t="array" ref="W188">couleur('Copie fichier cim'!B188:U188)</f>
        <v>-4142</v>
      </c>
      <c r="X188" s="17" t="str">
        <f t="shared" si="39"/>
        <v/>
      </c>
      <c r="Y188" s="17" t="str">
        <f>IF(W188=1,'Copie fichier cim'!U187,"")</f>
        <v/>
      </c>
      <c r="Z188" s="100"/>
    </row>
    <row r="189" spans="1:26" x14ac:dyDescent="0.3">
      <c r="A189" s="10" t="str">
        <f>IF(LEFT('Copie fichier cim'!B189,3)="Bac",'Copie fichier cim'!B189,"")</f>
        <v/>
      </c>
      <c r="B189" s="6" t="str">
        <f>IF(A189&lt;&gt;"",MATCH('Copie fichier cim'!B189,'Copie fichier cim'!$B$1:'Copie fichier cim'!$B$200,0),"")</f>
        <v/>
      </c>
      <c r="C189" s="16" t="str">
        <f>IF('Copie fichier cim'!N189&lt;&gt;"",'Copie fichier cim'!N189,"")</f>
        <v/>
      </c>
      <c r="D189" s="16" t="str">
        <f>IF('Copie fichier cim'!O189&lt;&gt;"",'Copie fichier cim'!O189,"")</f>
        <v/>
      </c>
      <c r="E189" s="21" t="str">
        <f>IF(C189&lt;&gt;"",'Copie fichier cim'!K189,"")</f>
        <v/>
      </c>
      <c r="F189" s="21" t="str">
        <f t="shared" si="30"/>
        <v/>
      </c>
      <c r="G189" s="7">
        <f>couleur('Copie fichier cim'!Q189)</f>
        <v>-4142</v>
      </c>
      <c r="H189" s="13" t="str">
        <f>IF(OR(G189=3,G189=14),'Copie fichier cim'!Q189,"")</f>
        <v/>
      </c>
      <c r="I189" s="4" t="s">
        <v>11</v>
      </c>
      <c r="J189" s="3">
        <f t="shared" si="40"/>
        <v>81</v>
      </c>
      <c r="K189" s="3" t="str">
        <f t="shared" si="37"/>
        <v>B81</v>
      </c>
      <c r="L189" s="12" t="str">
        <f t="shared" si="32"/>
        <v/>
      </c>
      <c r="M189" s="25" t="str">
        <f t="shared" si="41"/>
        <v/>
      </c>
      <c r="N189" s="25" t="str">
        <f t="shared" si="42"/>
        <v/>
      </c>
      <c r="O189" s="12" t="str" cm="1">
        <f t="array" aca="1" ref="O189" ca="1">IF(G189=3,CONCATENATE("R0",RIGHT(INDEX('Copie fichier cim'!$A$1:$V$200,INDIRECT(K189),2),2),""),IF(G189=14,"CIM",""))</f>
        <v/>
      </c>
      <c r="P189" s="12" t="str">
        <f t="shared" si="38"/>
        <v/>
      </c>
      <c r="Q189" s="12" t="str" cm="1">
        <f t="array" aca="1" ref="Q189" ca="1">IF(G189=14,CONCATENATE("R0",RIGHT(INDEX('Copie fichier cim'!$A$1:$V$200,INDIRECT(K189),2),2),""),"")</f>
        <v/>
      </c>
      <c r="R189" s="12" t="str">
        <f t="shared" si="35"/>
        <v/>
      </c>
      <c r="S189" s="12"/>
      <c r="T189" s="12"/>
      <c r="U189" s="12"/>
      <c r="V189" s="18" t="str">
        <f t="shared" si="43"/>
        <v/>
      </c>
      <c r="W189" s="17" cm="1">
        <f t="array" ref="W189">couleur('Copie fichier cim'!B189:U189)</f>
        <v>-4142</v>
      </c>
      <c r="X189" s="17" t="str">
        <f t="shared" si="39"/>
        <v/>
      </c>
      <c r="Y189" s="17" t="str">
        <f>IF(W189=1,'Copie fichier cim'!U188,"")</f>
        <v/>
      </c>
      <c r="Z189" s="100"/>
    </row>
    <row r="190" spans="1:26" x14ac:dyDescent="0.3">
      <c r="A190" s="10" t="str">
        <f>IF(LEFT('Copie fichier cim'!B190,3)="Bac",'Copie fichier cim'!B190,"")</f>
        <v/>
      </c>
      <c r="B190" s="6" t="str">
        <f>IF(A190&lt;&gt;"",MATCH('Copie fichier cim'!B190,'Copie fichier cim'!$B$1:'Copie fichier cim'!$B$200,0),"")</f>
        <v/>
      </c>
      <c r="C190" s="16" t="str">
        <f>IF('Copie fichier cim'!N190&lt;&gt;"",'Copie fichier cim'!N190,"")</f>
        <v/>
      </c>
      <c r="D190" s="16" t="str">
        <f>IF('Copie fichier cim'!O190&lt;&gt;"",'Copie fichier cim'!O190,"")</f>
        <v/>
      </c>
      <c r="E190" s="21" t="str">
        <f>IF(C190&lt;&gt;"",'Copie fichier cim'!K190,"")</f>
        <v/>
      </c>
      <c r="F190" s="21" t="str">
        <f t="shared" si="30"/>
        <v/>
      </c>
      <c r="G190" s="7">
        <f>couleur('Copie fichier cim'!Q190)</f>
        <v>-4142</v>
      </c>
      <c r="H190" s="13" t="str">
        <f>IF(OR(G190=3,G190=14),'Copie fichier cim'!Q190,"")</f>
        <v/>
      </c>
      <c r="I190" s="4" t="s">
        <v>11</v>
      </c>
      <c r="J190" s="3">
        <f t="shared" si="40"/>
        <v>81</v>
      </c>
      <c r="K190" s="3" t="str">
        <f t="shared" si="37"/>
        <v>B81</v>
      </c>
      <c r="L190" s="12" t="str">
        <f t="shared" si="32"/>
        <v/>
      </c>
      <c r="M190" s="25" t="str">
        <f t="shared" si="41"/>
        <v/>
      </c>
      <c r="N190" s="25" t="str">
        <f t="shared" si="42"/>
        <v/>
      </c>
      <c r="O190" s="12" t="str" cm="1">
        <f t="array" aca="1" ref="O190" ca="1">IF(G190=3,CONCATENATE("R0",RIGHT(INDEX('Copie fichier cim'!$A$1:$V$200,INDIRECT(K190),2),2),""),IF(G190=14,"CIM",""))</f>
        <v/>
      </c>
      <c r="P190" s="12" t="str">
        <f t="shared" si="38"/>
        <v/>
      </c>
      <c r="Q190" s="12" t="str" cm="1">
        <f t="array" aca="1" ref="Q190" ca="1">IF(G190=14,CONCATENATE("R0",RIGHT(INDEX('Copie fichier cim'!$A$1:$V$200,INDIRECT(K190),2),2),""),"")</f>
        <v/>
      </c>
      <c r="R190" s="12" t="str">
        <f t="shared" si="35"/>
        <v/>
      </c>
      <c r="S190" s="12"/>
      <c r="T190" s="12"/>
      <c r="U190" s="12"/>
      <c r="V190" s="18" t="str">
        <f t="shared" si="43"/>
        <v/>
      </c>
      <c r="W190" s="17" cm="1">
        <f t="array" ref="W190">couleur('Copie fichier cim'!B190:U190)</f>
        <v>-4142</v>
      </c>
      <c r="X190" s="17" t="str">
        <f t="shared" si="39"/>
        <v/>
      </c>
      <c r="Y190" s="17" t="str">
        <f>IF(W190=1,'Copie fichier cim'!U189,"")</f>
        <v/>
      </c>
      <c r="Z190" s="100"/>
    </row>
    <row r="191" spans="1:26" x14ac:dyDescent="0.3">
      <c r="A191" s="10" t="str">
        <f>IF(LEFT('Copie fichier cim'!B191,3)="Bac",'Copie fichier cim'!B191,"")</f>
        <v/>
      </c>
      <c r="B191" s="6" t="str">
        <f>IF(A191&lt;&gt;"",MATCH('Copie fichier cim'!B191,'Copie fichier cim'!$B$1:'Copie fichier cim'!$B$200,0),"")</f>
        <v/>
      </c>
      <c r="C191" s="16" t="str">
        <f>IF('Copie fichier cim'!N191&lt;&gt;"",'Copie fichier cim'!N191,"")</f>
        <v/>
      </c>
      <c r="D191" s="16" t="str">
        <f>IF('Copie fichier cim'!O191&lt;&gt;"",'Copie fichier cim'!O191,"")</f>
        <v/>
      </c>
      <c r="E191" s="21" t="str">
        <f>IF(C191&lt;&gt;"",'Copie fichier cim'!K191,"")</f>
        <v/>
      </c>
      <c r="F191" s="21" t="str">
        <f t="shared" si="30"/>
        <v/>
      </c>
      <c r="G191" s="7">
        <f>couleur('Copie fichier cim'!Q191)</f>
        <v>-4142</v>
      </c>
      <c r="H191" s="13" t="str">
        <f>IF(OR(G191=3,G191=14),'Copie fichier cim'!Q191,"")</f>
        <v/>
      </c>
      <c r="I191" s="4" t="s">
        <v>11</v>
      </c>
      <c r="J191" s="3">
        <f t="shared" si="40"/>
        <v>81</v>
      </c>
      <c r="K191" s="3" t="str">
        <f t="shared" si="37"/>
        <v>B81</v>
      </c>
      <c r="L191" s="12" t="str">
        <f t="shared" si="32"/>
        <v/>
      </c>
      <c r="M191" s="25" t="str">
        <f t="shared" si="41"/>
        <v/>
      </c>
      <c r="N191" s="25" t="str">
        <f t="shared" si="42"/>
        <v/>
      </c>
      <c r="O191" s="12" t="str" cm="1">
        <f t="array" aca="1" ref="O191" ca="1">IF(G191=3,CONCATENATE("R0",RIGHT(INDEX('Copie fichier cim'!$A$1:$V$200,INDIRECT(K191),2),2),""),IF(G191=14,"CIM",""))</f>
        <v/>
      </c>
      <c r="P191" s="12" t="str">
        <f t="shared" si="38"/>
        <v/>
      </c>
      <c r="Q191" s="12" t="str" cm="1">
        <f t="array" aca="1" ref="Q191" ca="1">IF(G191=14,CONCATENATE("R0",RIGHT(INDEX('Copie fichier cim'!$A$1:$V$200,INDIRECT(K191),2),2),""),"")</f>
        <v/>
      </c>
      <c r="R191" s="12" t="str">
        <f t="shared" si="35"/>
        <v/>
      </c>
      <c r="S191" s="12"/>
      <c r="T191" s="12"/>
      <c r="U191" s="12"/>
      <c r="V191" s="18" t="str">
        <f t="shared" si="43"/>
        <v/>
      </c>
      <c r="W191" s="17" cm="1">
        <f t="array" ref="W191">couleur('Copie fichier cim'!B191:U191)</f>
        <v>-4142</v>
      </c>
      <c r="X191" s="17" t="str">
        <f t="shared" si="39"/>
        <v/>
      </c>
      <c r="Y191" s="17" t="str">
        <f>IF(W191=1,'Copie fichier cim'!U190,"")</f>
        <v/>
      </c>
      <c r="Z191" s="100"/>
    </row>
    <row r="192" spans="1:26" x14ac:dyDescent="0.3">
      <c r="A192" s="10" t="str">
        <f>IF(LEFT('Copie fichier cim'!B192,3)="Bac",'Copie fichier cim'!B192,"")</f>
        <v/>
      </c>
      <c r="B192" s="6" t="str">
        <f>IF(A192&lt;&gt;"",MATCH('Copie fichier cim'!B192,'Copie fichier cim'!$B$1:'Copie fichier cim'!$B$200,0),"")</f>
        <v/>
      </c>
      <c r="C192" s="16" t="str">
        <f>IF('Copie fichier cim'!N192&lt;&gt;"",'Copie fichier cim'!N192,"")</f>
        <v/>
      </c>
      <c r="D192" s="16" t="str">
        <f>IF('Copie fichier cim'!O192&lt;&gt;"",'Copie fichier cim'!O192,"")</f>
        <v/>
      </c>
      <c r="E192" s="21" t="str">
        <f>IF(C192&lt;&gt;"",'Copie fichier cim'!K192,"")</f>
        <v/>
      </c>
      <c r="F192" s="21" t="str">
        <f t="shared" si="30"/>
        <v/>
      </c>
      <c r="G192" s="7">
        <f>couleur('Copie fichier cim'!Q192)</f>
        <v>-4142</v>
      </c>
      <c r="H192" s="13" t="str">
        <f>IF(OR(G192=3,G192=14),'Copie fichier cim'!Q192,"")</f>
        <v/>
      </c>
      <c r="I192" s="4" t="s">
        <v>11</v>
      </c>
      <c r="J192" s="3">
        <f t="shared" si="40"/>
        <v>81</v>
      </c>
      <c r="K192" s="3" t="str">
        <f t="shared" si="37"/>
        <v>B81</v>
      </c>
      <c r="L192" s="12" t="str">
        <f t="shared" si="32"/>
        <v/>
      </c>
      <c r="M192" s="25" t="str">
        <f t="shared" si="41"/>
        <v/>
      </c>
      <c r="N192" s="25" t="str">
        <f t="shared" si="42"/>
        <v/>
      </c>
      <c r="O192" s="12" t="str" cm="1">
        <f t="array" aca="1" ref="O192" ca="1">IF(G192=3,CONCATENATE("R0",RIGHT(INDEX('Copie fichier cim'!$A$1:$V$200,INDIRECT(K192),2),2),""),IF(G192=14,"CIM",""))</f>
        <v/>
      </c>
      <c r="P192" s="12" t="str">
        <f t="shared" si="38"/>
        <v/>
      </c>
      <c r="Q192" s="12" t="str" cm="1">
        <f t="array" aca="1" ref="Q192" ca="1">IF(G192=14,CONCATENATE("R0",RIGHT(INDEX('Copie fichier cim'!$A$1:$V$200,INDIRECT(K192),2),2),""),"")</f>
        <v/>
      </c>
      <c r="R192" s="12" t="str">
        <f t="shared" si="35"/>
        <v/>
      </c>
      <c r="S192" s="12"/>
      <c r="T192" s="12"/>
      <c r="U192" s="12"/>
      <c r="V192" s="18" t="str">
        <f t="shared" si="43"/>
        <v/>
      </c>
      <c r="W192" s="17" cm="1">
        <f t="array" ref="W192">couleur('Copie fichier cim'!B192:U192)</f>
        <v>-4142</v>
      </c>
      <c r="X192" s="17" t="str">
        <f t="shared" si="39"/>
        <v/>
      </c>
      <c r="Y192" s="17" t="str">
        <f>IF(W192=1,'Copie fichier cim'!U191,"")</f>
        <v/>
      </c>
      <c r="Z192" s="100"/>
    </row>
    <row r="193" spans="1:26" x14ac:dyDescent="0.3">
      <c r="A193" s="10" t="str">
        <f>IF(LEFT('Copie fichier cim'!B193,3)="Bac",'Copie fichier cim'!B193,"")</f>
        <v/>
      </c>
      <c r="B193" s="6" t="str">
        <f>IF(A193&lt;&gt;"",MATCH('Copie fichier cim'!B193,'Copie fichier cim'!$B$1:'Copie fichier cim'!$B$200,0),"")</f>
        <v/>
      </c>
      <c r="C193" s="16" t="str">
        <f>IF('Copie fichier cim'!N193&lt;&gt;"",'Copie fichier cim'!N193,"")</f>
        <v/>
      </c>
      <c r="D193" s="16" t="str">
        <f>IF('Copie fichier cim'!O193&lt;&gt;"",'Copie fichier cim'!O193,"")</f>
        <v/>
      </c>
      <c r="E193" s="21" t="str">
        <f>IF(C193&lt;&gt;"",'Copie fichier cim'!K193,"")</f>
        <v/>
      </c>
      <c r="F193" s="21" t="str">
        <f t="shared" si="30"/>
        <v/>
      </c>
      <c r="G193" s="7">
        <f>couleur('Copie fichier cim'!Q193)</f>
        <v>-4142</v>
      </c>
      <c r="H193" s="13" t="str">
        <f>IF(OR(G193=3,G193=14),'Copie fichier cim'!Q193,"")</f>
        <v/>
      </c>
      <c r="I193" s="4" t="s">
        <v>11</v>
      </c>
      <c r="J193" s="3">
        <f t="shared" si="40"/>
        <v>81</v>
      </c>
      <c r="K193" s="3" t="str">
        <f t="shared" si="37"/>
        <v>B81</v>
      </c>
      <c r="L193" s="12" t="str">
        <f t="shared" si="32"/>
        <v/>
      </c>
      <c r="M193" s="25" t="str">
        <f t="shared" si="41"/>
        <v/>
      </c>
      <c r="N193" s="25" t="str">
        <f t="shared" si="42"/>
        <v/>
      </c>
      <c r="O193" s="12" t="str" cm="1">
        <f t="array" aca="1" ref="O193" ca="1">IF(G193=3,CONCATENATE("R0",RIGHT(INDEX('Copie fichier cim'!$A$1:$V$200,INDIRECT(K193),2),2),""),IF(G193=14,"CIM",""))</f>
        <v/>
      </c>
      <c r="P193" s="12" t="str">
        <f t="shared" si="38"/>
        <v/>
      </c>
      <c r="Q193" s="12" t="str" cm="1">
        <f t="array" aca="1" ref="Q193" ca="1">IF(G193=14,CONCATENATE("R0",RIGHT(INDEX('Copie fichier cim'!$A$1:$V$200,INDIRECT(K193),2),2),""),"")</f>
        <v/>
      </c>
      <c r="R193" s="12" t="str">
        <f t="shared" si="35"/>
        <v/>
      </c>
      <c r="S193" s="12"/>
      <c r="T193" s="12"/>
      <c r="U193" s="12"/>
      <c r="V193" s="18" t="str">
        <f t="shared" si="43"/>
        <v/>
      </c>
      <c r="W193" s="17" cm="1">
        <f t="array" ref="W193">couleur('Copie fichier cim'!B193:U193)</f>
        <v>-4142</v>
      </c>
      <c r="X193" s="17" t="str">
        <f t="shared" si="39"/>
        <v/>
      </c>
      <c r="Y193" s="17" t="str">
        <f>IF(W193=1,'Copie fichier cim'!U192,"")</f>
        <v/>
      </c>
      <c r="Z193" s="100"/>
    </row>
    <row r="194" spans="1:26" x14ac:dyDescent="0.3">
      <c r="A194" s="10" t="str">
        <f>IF(LEFT('Copie fichier cim'!B194,3)="Bac",'Copie fichier cim'!B194,"")</f>
        <v/>
      </c>
      <c r="B194" s="6" t="str">
        <f>IF(A194&lt;&gt;"",MATCH('Copie fichier cim'!B194,'Copie fichier cim'!$B$1:'Copie fichier cim'!$B$200,0),"")</f>
        <v/>
      </c>
      <c r="C194" s="16" t="str">
        <f>IF('Copie fichier cim'!N194&lt;&gt;"",'Copie fichier cim'!N194,"")</f>
        <v/>
      </c>
      <c r="D194" s="16" t="str">
        <f>IF('Copie fichier cim'!O194&lt;&gt;"",'Copie fichier cim'!O194,"")</f>
        <v/>
      </c>
      <c r="E194" s="21" t="str">
        <f>IF(C194&lt;&gt;"",'Copie fichier cim'!K194,"")</f>
        <v/>
      </c>
      <c r="F194" s="21" t="str">
        <f t="shared" si="30"/>
        <v/>
      </c>
      <c r="G194" s="7">
        <f>couleur('Copie fichier cim'!Q194)</f>
        <v>-4142</v>
      </c>
      <c r="H194" s="13" t="str">
        <f>IF(OR(G194=3,G194=14),'Copie fichier cim'!Q194,"")</f>
        <v/>
      </c>
      <c r="I194" s="4" t="s">
        <v>11</v>
      </c>
      <c r="J194" s="3">
        <f t="shared" si="40"/>
        <v>81</v>
      </c>
      <c r="K194" s="3" t="str">
        <f t="shared" si="37"/>
        <v>B81</v>
      </c>
      <c r="L194" s="12" t="str">
        <f t="shared" si="32"/>
        <v/>
      </c>
      <c r="M194" s="25" t="str">
        <f t="shared" si="41"/>
        <v/>
      </c>
      <c r="N194" s="25" t="str">
        <f t="shared" si="42"/>
        <v/>
      </c>
      <c r="O194" s="12" t="str" cm="1">
        <f t="array" aca="1" ref="O194" ca="1">IF(G194=3,CONCATENATE("R0",RIGHT(INDEX('Copie fichier cim'!$A$1:$V$200,INDIRECT(K194),2),2),""),IF(G194=14,"CIM",""))</f>
        <v/>
      </c>
      <c r="P194" s="12" t="str">
        <f t="shared" si="38"/>
        <v/>
      </c>
      <c r="Q194" s="12" t="str" cm="1">
        <f t="array" aca="1" ref="Q194" ca="1">IF(G194=14,CONCATENATE("R0",RIGHT(INDEX('Copie fichier cim'!$A$1:$V$200,INDIRECT(K194),2),2),""),"")</f>
        <v/>
      </c>
      <c r="R194" s="12" t="str">
        <f t="shared" si="35"/>
        <v/>
      </c>
      <c r="S194" s="12"/>
      <c r="T194" s="12"/>
      <c r="U194" s="12"/>
      <c r="V194" s="18" t="str">
        <f t="shared" si="43"/>
        <v/>
      </c>
      <c r="W194" s="17" cm="1">
        <f t="array" ref="W194">couleur('Copie fichier cim'!B194:U194)</f>
        <v>-4142</v>
      </c>
      <c r="X194" s="17" t="str">
        <f t="shared" si="39"/>
        <v/>
      </c>
      <c r="Y194" s="17" t="str">
        <f>IF(W194=1,'Copie fichier cim'!U193,"")</f>
        <v/>
      </c>
      <c r="Z194" s="100"/>
    </row>
    <row r="195" spans="1:26" x14ac:dyDescent="0.3">
      <c r="A195" s="10" t="str">
        <f>IF(LEFT('Copie fichier cim'!B195,3)="Bac",'Copie fichier cim'!B195,"")</f>
        <v/>
      </c>
      <c r="B195" s="6" t="str">
        <f>IF(A195&lt;&gt;"",MATCH('Copie fichier cim'!B195,'Copie fichier cim'!$B$1:'Copie fichier cim'!$B$200,0),"")</f>
        <v/>
      </c>
      <c r="C195" s="16" t="str">
        <f>IF('Copie fichier cim'!N195&lt;&gt;"",'Copie fichier cim'!N195,"")</f>
        <v/>
      </c>
      <c r="D195" s="16" t="str">
        <f>IF('Copie fichier cim'!O195&lt;&gt;"",'Copie fichier cim'!O195,"")</f>
        <v/>
      </c>
      <c r="E195" s="21" t="str">
        <f>IF(C195&lt;&gt;"",'Copie fichier cim'!K195,"")</f>
        <v/>
      </c>
      <c r="F195" s="21" t="str">
        <f t="shared" si="30"/>
        <v/>
      </c>
      <c r="G195" s="7">
        <f>couleur('Copie fichier cim'!Q195)</f>
        <v>-4142</v>
      </c>
      <c r="H195" s="13" t="str">
        <f>IF(OR(G195=3,G195=14),'Copie fichier cim'!Q195,"")</f>
        <v/>
      </c>
      <c r="I195" s="4" t="s">
        <v>11</v>
      </c>
      <c r="J195" s="3">
        <f t="shared" si="40"/>
        <v>81</v>
      </c>
      <c r="K195" s="3" t="str">
        <f t="shared" si="37"/>
        <v>B81</v>
      </c>
      <c r="L195" s="12" t="str">
        <f t="shared" si="32"/>
        <v/>
      </c>
      <c r="M195" s="25" t="str">
        <f t="shared" si="41"/>
        <v/>
      </c>
      <c r="N195" s="25" t="str">
        <f t="shared" si="42"/>
        <v/>
      </c>
      <c r="O195" s="12" t="str" cm="1">
        <f t="array" aca="1" ref="O195" ca="1">IF(G195=3,CONCATENATE("R0",RIGHT(INDEX('Copie fichier cim'!$A$1:$V$200,INDIRECT(K195),2),2),""),IF(G195=14,"CIM",""))</f>
        <v/>
      </c>
      <c r="P195" s="12" t="str">
        <f t="shared" si="38"/>
        <v/>
      </c>
      <c r="Q195" s="12" t="str" cm="1">
        <f t="array" aca="1" ref="Q195" ca="1">IF(G195=14,CONCATENATE("R0",RIGHT(INDEX('Copie fichier cim'!$A$1:$V$200,INDIRECT(K195),2),2),""),"")</f>
        <v/>
      </c>
      <c r="R195" s="12" t="str">
        <f t="shared" si="35"/>
        <v/>
      </c>
      <c r="S195" s="12"/>
      <c r="T195" s="12"/>
      <c r="U195" s="12"/>
      <c r="V195" s="18" t="str">
        <f t="shared" si="43"/>
        <v/>
      </c>
      <c r="W195" s="17" cm="1">
        <f t="array" ref="W195">couleur('Copie fichier cim'!B195:U195)</f>
        <v>-4142</v>
      </c>
      <c r="X195" s="17" t="str">
        <f t="shared" si="39"/>
        <v/>
      </c>
      <c r="Y195" s="17" t="str">
        <f>IF(W195=1,'Copie fichier cim'!U194,"")</f>
        <v/>
      </c>
      <c r="Z195" s="100"/>
    </row>
    <row r="196" spans="1:26" x14ac:dyDescent="0.3">
      <c r="A196" s="10" t="str">
        <f>IF(LEFT('Copie fichier cim'!B196,3)="Bac",'Copie fichier cim'!B196,"")</f>
        <v/>
      </c>
      <c r="B196" s="6" t="str">
        <f>IF(A196&lt;&gt;"",MATCH('Copie fichier cim'!B196,'Copie fichier cim'!$B$1:'Copie fichier cim'!$B$200,0),"")</f>
        <v/>
      </c>
      <c r="C196" s="16" t="str">
        <f>IF('Copie fichier cim'!N196&lt;&gt;"",'Copie fichier cim'!N196,"")</f>
        <v/>
      </c>
      <c r="D196" s="16" t="str">
        <f>IF('Copie fichier cim'!O196&lt;&gt;"",'Copie fichier cim'!O196,"")</f>
        <v/>
      </c>
      <c r="E196" s="21" t="str">
        <f>IF(C196&lt;&gt;"",'Copie fichier cim'!K196,"")</f>
        <v/>
      </c>
      <c r="F196" s="21" t="str">
        <f t="shared" ref="F196:F200" si="44">IF(AND(E196=0,E196&lt;&gt;""),F195,E196)</f>
        <v/>
      </c>
      <c r="G196" s="7">
        <f>couleur('Copie fichier cim'!Q196)</f>
        <v>-4142</v>
      </c>
      <c r="H196" s="13" t="str">
        <f>IF(OR(G196=3,G196=14),'Copie fichier cim'!Q196,"")</f>
        <v/>
      </c>
      <c r="I196" s="4" t="s">
        <v>11</v>
      </c>
      <c r="J196" s="3">
        <f t="shared" si="40"/>
        <v>81</v>
      </c>
      <c r="K196" s="3" t="str">
        <f t="shared" si="37"/>
        <v>B81</v>
      </c>
      <c r="L196" s="12" t="str">
        <f t="shared" ref="L196:L200" si="45">IF(G196=3,"TR",IF(G196=14,"RE",""))</f>
        <v/>
      </c>
      <c r="M196" s="25" t="str">
        <f t="shared" si="41"/>
        <v/>
      </c>
      <c r="N196" s="25" t="str">
        <f t="shared" si="42"/>
        <v/>
      </c>
      <c r="O196" s="12" t="str" cm="1">
        <f t="array" aca="1" ref="O196" ca="1">IF(G196=3,CONCATENATE("R0",RIGHT(INDEX('Copie fichier cim'!$A$1:$V$200,INDIRECT(K196),2),2),""),IF(G196=14,"CIM",""))</f>
        <v/>
      </c>
      <c r="P196" s="12" t="str">
        <f t="shared" si="38"/>
        <v/>
      </c>
      <c r="Q196" s="12" t="str" cm="1">
        <f t="array" aca="1" ref="Q196" ca="1">IF(G196=14,CONCATENATE("R0",RIGHT(INDEX('Copie fichier cim'!$A$1:$V$200,INDIRECT(K196),2),2),""),"")</f>
        <v/>
      </c>
      <c r="R196" s="12" t="str">
        <f t="shared" ref="R196:R200" si="46">IF(OR(G196=3,G196=14),H196,"")</f>
        <v/>
      </c>
      <c r="S196" s="12"/>
      <c r="T196" s="12"/>
      <c r="U196" s="12"/>
      <c r="V196" s="18" t="str">
        <f t="shared" si="43"/>
        <v/>
      </c>
      <c r="W196" s="17" cm="1">
        <f t="array" ref="W196">couleur('Copie fichier cim'!B196:U196)</f>
        <v>-4142</v>
      </c>
      <c r="X196" s="17" t="str">
        <f t="shared" si="39"/>
        <v/>
      </c>
      <c r="Y196" s="17" t="str">
        <f>IF(W196=1,'Copie fichier cim'!U195,"")</f>
        <v/>
      </c>
      <c r="Z196" s="100"/>
    </row>
    <row r="197" spans="1:26" x14ac:dyDescent="0.3">
      <c r="A197" s="10" t="str">
        <f>IF(LEFT('Copie fichier cim'!B197,3)="Bac",'Copie fichier cim'!B197,"")</f>
        <v/>
      </c>
      <c r="B197" s="6" t="str">
        <f>IF(A197&lt;&gt;"",MATCH('Copie fichier cim'!B197,'Copie fichier cim'!$B$1:'Copie fichier cim'!$B$200,0),"")</f>
        <v/>
      </c>
      <c r="C197" s="16" t="str">
        <f>IF('Copie fichier cim'!N197&lt;&gt;"",'Copie fichier cim'!N197,"")</f>
        <v/>
      </c>
      <c r="D197" s="16" t="str">
        <f>IF('Copie fichier cim'!O197&lt;&gt;"",'Copie fichier cim'!O197,"")</f>
        <v/>
      </c>
      <c r="E197" s="21" t="str">
        <f>IF(C197&lt;&gt;"",'Copie fichier cim'!K197,"")</f>
        <v/>
      </c>
      <c r="F197" s="21" t="str">
        <f t="shared" si="44"/>
        <v/>
      </c>
      <c r="G197" s="7">
        <f>couleur('Copie fichier cim'!Q197)</f>
        <v>-4142</v>
      </c>
      <c r="H197" s="13" t="str">
        <f>IF(OR(G197=3,G197=14),'Copie fichier cim'!Q197,"")</f>
        <v/>
      </c>
      <c r="I197" s="4" t="s">
        <v>11</v>
      </c>
      <c r="J197" s="3">
        <f t="shared" si="40"/>
        <v>81</v>
      </c>
      <c r="K197" s="3" t="str">
        <f t="shared" ref="K197:K200" si="47">CONCATENATE(I197,J197)</f>
        <v>B81</v>
      </c>
      <c r="L197" s="12" t="str">
        <f t="shared" si="45"/>
        <v/>
      </c>
      <c r="M197" s="25" t="str">
        <f t="shared" si="41"/>
        <v/>
      </c>
      <c r="N197" s="25" t="str">
        <f t="shared" si="42"/>
        <v/>
      </c>
      <c r="O197" s="12" t="str" cm="1">
        <f t="array" aca="1" ref="O197" ca="1">IF(G197=3,CONCATENATE("R0",RIGHT(INDEX('Copie fichier cim'!$A$1:$V$200,INDIRECT(K197),2),2),""),IF(G197=14,"CIM",""))</f>
        <v/>
      </c>
      <c r="P197" s="12" t="str">
        <f t="shared" ref="P197:P200" si="48">IF(G197=3,"F345","")</f>
        <v/>
      </c>
      <c r="Q197" s="12" t="str" cm="1">
        <f t="array" aca="1" ref="Q197" ca="1">IF(G197=14,CONCATENATE("R0",RIGHT(INDEX('Copie fichier cim'!$A$1:$V$200,INDIRECT(K197),2),2),""),"")</f>
        <v/>
      </c>
      <c r="R197" s="12" t="str">
        <f t="shared" si="46"/>
        <v/>
      </c>
      <c r="S197" s="12"/>
      <c r="T197" s="12"/>
      <c r="U197" s="12"/>
      <c r="V197" s="18" t="str">
        <f t="shared" si="43"/>
        <v/>
      </c>
      <c r="W197" s="17" cm="1">
        <f t="array" ref="W197">couleur('Copie fichier cim'!B197:U197)</f>
        <v>-4142</v>
      </c>
      <c r="X197" s="17" t="str">
        <f t="shared" ref="X197:X200" si="49">IF(A197&lt;&gt;"",CONCATENATE("R0",RIGHT(A197,2)),"")</f>
        <v/>
      </c>
      <c r="Y197" s="17" t="str">
        <f>IF(W197=1,'Copie fichier cim'!U196,"")</f>
        <v/>
      </c>
      <c r="Z197" s="100"/>
    </row>
    <row r="198" spans="1:26" x14ac:dyDescent="0.3">
      <c r="A198" s="10" t="str">
        <f>IF(LEFT('Copie fichier cim'!B198,3)="Bac",'Copie fichier cim'!B198,"")</f>
        <v/>
      </c>
      <c r="B198" s="6" t="str">
        <f>IF(A198&lt;&gt;"",MATCH('Copie fichier cim'!B198,'Copie fichier cim'!$B$1:'Copie fichier cim'!$B$200,0),"")</f>
        <v/>
      </c>
      <c r="C198" s="16" t="str">
        <f>IF('Copie fichier cim'!N198&lt;&gt;"",'Copie fichier cim'!N198,"")</f>
        <v/>
      </c>
      <c r="D198" s="16" t="str">
        <f>IF('Copie fichier cim'!O198&lt;&gt;"",'Copie fichier cim'!O198,"")</f>
        <v/>
      </c>
      <c r="E198" s="21" t="str">
        <f>IF(C198&lt;&gt;"",'Copie fichier cim'!K198,"")</f>
        <v/>
      </c>
      <c r="F198" s="21" t="str">
        <f t="shared" si="44"/>
        <v/>
      </c>
      <c r="G198" s="7">
        <f>couleur('Copie fichier cim'!Q198)</f>
        <v>-4142</v>
      </c>
      <c r="H198" s="13" t="str">
        <f>IF(OR(G198=3,G198=14),'Copie fichier cim'!Q198,"")</f>
        <v/>
      </c>
      <c r="I198" s="4" t="s">
        <v>11</v>
      </c>
      <c r="J198" s="3">
        <f t="shared" si="40"/>
        <v>81</v>
      </c>
      <c r="K198" s="3" t="str">
        <f t="shared" si="47"/>
        <v>B81</v>
      </c>
      <c r="L198" s="12" t="str">
        <f t="shared" si="45"/>
        <v/>
      </c>
      <c r="M198" s="25" t="str">
        <f t="shared" si="41"/>
        <v/>
      </c>
      <c r="N198" s="25" t="str">
        <f t="shared" si="42"/>
        <v/>
      </c>
      <c r="O198" s="12" t="str" cm="1">
        <f t="array" aca="1" ref="O198" ca="1">IF(G198=3,CONCATENATE("R0",RIGHT(INDEX('Copie fichier cim'!$A$1:$V$200,INDIRECT(K198),2),2),""),IF(G198=14,"CIM",""))</f>
        <v/>
      </c>
      <c r="P198" s="12" t="str">
        <f t="shared" si="48"/>
        <v/>
      </c>
      <c r="Q198" s="12" t="str" cm="1">
        <f t="array" aca="1" ref="Q198" ca="1">IF(G198=14,CONCATENATE("R0",RIGHT(INDEX('Copie fichier cim'!$A$1:$V$200,INDIRECT(K198),2),2),""),"")</f>
        <v/>
      </c>
      <c r="R198" s="12" t="str">
        <f t="shared" si="46"/>
        <v/>
      </c>
      <c r="S198" s="12"/>
      <c r="T198" s="12"/>
      <c r="U198" s="12"/>
      <c r="V198" s="18" t="str">
        <f t="shared" si="43"/>
        <v/>
      </c>
      <c r="W198" s="17" cm="1">
        <f t="array" ref="W198">couleur('Copie fichier cim'!B198:U198)</f>
        <v>-4142</v>
      </c>
      <c r="X198" s="17" t="str">
        <f t="shared" si="49"/>
        <v/>
      </c>
      <c r="Y198" s="17" t="str">
        <f>IF(W198=1,'Copie fichier cim'!U197,"")</f>
        <v/>
      </c>
      <c r="Z198" s="100"/>
    </row>
    <row r="199" spans="1:26" x14ac:dyDescent="0.3">
      <c r="A199" s="10" t="str">
        <f>IF(LEFT('Copie fichier cim'!B199,3)="Bac",'Copie fichier cim'!B199,"")</f>
        <v/>
      </c>
      <c r="B199" s="6" t="str">
        <f>IF(A199&lt;&gt;"",MATCH('Copie fichier cim'!B199,'Copie fichier cim'!$B$1:'Copie fichier cim'!$B$200,0),"")</f>
        <v/>
      </c>
      <c r="C199" s="16" t="str">
        <f>IF('Copie fichier cim'!N199&lt;&gt;"",'Copie fichier cim'!N199,"")</f>
        <v/>
      </c>
      <c r="D199" s="16" t="str">
        <f>IF('Copie fichier cim'!O199&lt;&gt;"",'Copie fichier cim'!O199,"")</f>
        <v/>
      </c>
      <c r="E199" s="21" t="str">
        <f>IF(C199&lt;&gt;"",'Copie fichier cim'!K199,"")</f>
        <v/>
      </c>
      <c r="F199" s="21" t="str">
        <f t="shared" si="44"/>
        <v/>
      </c>
      <c r="G199" s="7">
        <f>couleur('Copie fichier cim'!Q199)</f>
        <v>-4142</v>
      </c>
      <c r="H199" s="13" t="str">
        <f>IF(OR(G199=3,G199=14),'Copie fichier cim'!Q199,"")</f>
        <v/>
      </c>
      <c r="I199" s="4" t="s">
        <v>11</v>
      </c>
      <c r="J199" s="3">
        <f t="shared" si="40"/>
        <v>81</v>
      </c>
      <c r="K199" s="3" t="str">
        <f t="shared" si="47"/>
        <v>B81</v>
      </c>
      <c r="L199" s="12" t="str">
        <f t="shared" si="45"/>
        <v/>
      </c>
      <c r="M199" s="25" t="str">
        <f t="shared" si="41"/>
        <v/>
      </c>
      <c r="N199" s="25" t="str">
        <f t="shared" si="42"/>
        <v/>
      </c>
      <c r="O199" s="12" t="str" cm="1">
        <f t="array" aca="1" ref="O199" ca="1">IF(G199=3,CONCATENATE("R0",RIGHT(INDEX('Copie fichier cim'!$A$1:$V$200,INDIRECT(K199),2),2),""),IF(G199=14,"CIM",""))</f>
        <v/>
      </c>
      <c r="P199" s="12" t="str">
        <f t="shared" si="48"/>
        <v/>
      </c>
      <c r="Q199" s="12" t="str" cm="1">
        <f t="array" aca="1" ref="Q199" ca="1">IF(G199=14,CONCATENATE("R0",RIGHT(INDEX('Copie fichier cim'!$A$1:$V$200,INDIRECT(K199),2),2),""),"")</f>
        <v/>
      </c>
      <c r="R199" s="12" t="str">
        <f t="shared" si="46"/>
        <v/>
      </c>
      <c r="S199" s="12"/>
      <c r="T199" s="12"/>
      <c r="U199" s="12"/>
      <c r="V199" s="18" t="str">
        <f t="shared" si="43"/>
        <v/>
      </c>
      <c r="W199" s="17" cm="1">
        <f t="array" ref="W199">couleur('Copie fichier cim'!B199:U199)</f>
        <v>-4142</v>
      </c>
      <c r="X199" s="17" t="str">
        <f t="shared" si="49"/>
        <v/>
      </c>
      <c r="Y199" s="17" t="str">
        <f>IF(W199=1,'Copie fichier cim'!U198,"")</f>
        <v/>
      </c>
      <c r="Z199" s="100"/>
    </row>
    <row r="200" spans="1:26" x14ac:dyDescent="0.3">
      <c r="A200" s="10" t="str">
        <f>IF(LEFT('Copie fichier cim'!B200,3)="Bac",'Copie fichier cim'!B200,"")</f>
        <v/>
      </c>
      <c r="B200" s="6" t="str">
        <f>IF(A200&lt;&gt;"",MATCH('Copie fichier cim'!B200,'Copie fichier cim'!$B$1:'Copie fichier cim'!$B$200,0),"")</f>
        <v/>
      </c>
      <c r="C200" s="16" t="str">
        <f>IF('Copie fichier cim'!N200&lt;&gt;"",'Copie fichier cim'!N200,"")</f>
        <v/>
      </c>
      <c r="D200" s="16" t="str">
        <f>IF('Copie fichier cim'!O200&lt;&gt;"",'Copie fichier cim'!O200,"")</f>
        <v/>
      </c>
      <c r="E200" s="21" t="str">
        <f>IF(C200&lt;&gt;"",'Copie fichier cim'!K200,"")</f>
        <v/>
      </c>
      <c r="F200" s="21" t="str">
        <f t="shared" si="44"/>
        <v/>
      </c>
      <c r="G200" s="7">
        <f>couleur('Copie fichier cim'!Q200)</f>
        <v>-4142</v>
      </c>
      <c r="H200" s="13" t="str">
        <f>IF(OR(G200=3,G200=14),'Copie fichier cim'!Q200,"")</f>
        <v/>
      </c>
      <c r="I200" s="4" t="s">
        <v>11</v>
      </c>
      <c r="J200" s="3">
        <f t="shared" si="40"/>
        <v>81</v>
      </c>
      <c r="K200" s="3" t="str">
        <f t="shared" si="47"/>
        <v>B81</v>
      </c>
      <c r="L200" s="12" t="str">
        <f t="shared" si="45"/>
        <v/>
      </c>
      <c r="M200" s="25" t="str">
        <f t="shared" si="41"/>
        <v/>
      </c>
      <c r="N200" s="25" t="str">
        <f t="shared" si="42"/>
        <v/>
      </c>
      <c r="O200" s="12" t="str" cm="1">
        <f t="array" aca="1" ref="O200" ca="1">IF(G200=3,CONCATENATE("R0",RIGHT(INDEX('Copie fichier cim'!$A$1:$V$200,INDIRECT(K200),2),2),""),IF(G200=14,"CIM",""))</f>
        <v/>
      </c>
      <c r="P200" s="12" t="str">
        <f t="shared" si="48"/>
        <v/>
      </c>
      <c r="Q200" s="12" t="str" cm="1">
        <f t="array" aca="1" ref="Q200" ca="1">IF(G200=14,CONCATENATE("R0",RIGHT(INDEX('Copie fichier cim'!$A$1:$V$200,INDIRECT(K200),2),2),""),"")</f>
        <v/>
      </c>
      <c r="R200" s="12" t="str">
        <f t="shared" si="46"/>
        <v/>
      </c>
      <c r="S200" s="12"/>
      <c r="T200" s="12"/>
      <c r="U200" s="12"/>
      <c r="V200" s="18" t="str">
        <f t="shared" si="43"/>
        <v/>
      </c>
      <c r="W200" s="17" cm="1">
        <f t="array" ref="W200">couleur('Copie fichier cim'!B200:U200)</f>
        <v>-4142</v>
      </c>
      <c r="X200" s="17" t="str">
        <f t="shared" si="49"/>
        <v/>
      </c>
      <c r="Y200" s="17" t="str">
        <f>IF(W200=1,'Copie fichier cim'!U199,"")</f>
        <v/>
      </c>
      <c r="Z200" s="100"/>
    </row>
  </sheetData>
  <dataConsolidate/>
  <conditionalFormatting sqref="G1:G1048576">
    <cfRule type="cellIs" dxfId="2" priority="2" operator="equal">
      <formula>14</formula>
    </cfRule>
    <cfRule type="cellIs" dxfId="1" priority="3" operator="equal">
      <formula>3</formula>
    </cfRule>
  </conditionalFormatting>
  <conditionalFormatting sqref="W1:X1048576">
    <cfRule type="cellIs" dxfId="0" priority="1" operator="equal">
      <formula>1</formula>
    </cfRule>
  </conditionalFormatting>
  <pageMargins left="0.25190000000000001" right="0.25190000000000001" top="0.75190000000000001" bottom="0.75190000000000001" header="0" footer="0"/>
  <pageSetup paperSize="9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4">
                <anchor moveWithCells="1" sizeWithCells="1">
                  <from>
                    <xdr:col>27</xdr:col>
                    <xdr:colOff>200025</xdr:colOff>
                    <xdr:row>1</xdr:row>
                    <xdr:rowOff>47625</xdr:rowOff>
                  </from>
                  <to>
                    <xdr:col>35</xdr:col>
                    <xdr:colOff>323850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2A930A-8031-4F9F-B4CB-7C34C6AC522D}">
  <sheetPr codeName="Feuil3"/>
  <dimension ref="A1:F200"/>
  <sheetViews>
    <sheetView workbookViewId="0"/>
  </sheetViews>
  <sheetFormatPr baseColWidth="10" defaultRowHeight="15" x14ac:dyDescent="0.25"/>
  <cols>
    <col min="1" max="1" width="18.85546875" style="97" customWidth="1"/>
    <col min="2" max="2" width="17.5703125" style="97" customWidth="1"/>
    <col min="3" max="3" width="34.42578125" style="96" hidden="1" customWidth="1"/>
    <col min="4" max="5" width="34.42578125" hidden="1" customWidth="1"/>
    <col min="6" max="6" width="29.42578125" style="98" hidden="1" customWidth="1"/>
  </cols>
  <sheetData>
    <row r="1" spans="1:6" x14ac:dyDescent="0.25">
      <c r="A1" s="102" t="s">
        <v>61</v>
      </c>
      <c r="B1" s="103" t="s">
        <v>62</v>
      </c>
      <c r="F1" s="17" t="s">
        <v>50</v>
      </c>
    </row>
    <row r="2" spans="1:6" x14ac:dyDescent="0.25">
      <c r="A2" s="104"/>
      <c r="B2" s="105"/>
      <c r="F2" s="17" t="str">
        <f>IF('Feuille calcul'!W2=1,'Copie fichier cim'!U1,"")</f>
        <v/>
      </c>
    </row>
    <row r="3" spans="1:6" x14ac:dyDescent="0.25">
      <c r="A3" s="104"/>
      <c r="B3" s="105"/>
      <c r="F3" s="17" t="str">
        <f>IF('Feuille calcul'!W3=1,'Copie fichier cim'!U2,"")</f>
        <v/>
      </c>
    </row>
    <row r="4" spans="1:6" x14ac:dyDescent="0.25">
      <c r="A4" s="104" t="s">
        <v>43</v>
      </c>
      <c r="B4" s="105">
        <f t="shared" ref="B4:B18" si="0">IFERROR(VLOOKUP(A4,$E$4:$F$200,2,),"0")</f>
        <v>43543</v>
      </c>
      <c r="C4" s="96" t="str">
        <f>'Feuille calcul'!X4</f>
        <v>R0 2</v>
      </c>
      <c r="D4" t="str">
        <f t="shared" ref="D4:D67" si="1">IF(C4="",D3,C4)</f>
        <v>R0 2</v>
      </c>
      <c r="E4" t="str">
        <f>IF(F4&lt;&gt;"",D4,"")</f>
        <v/>
      </c>
      <c r="F4" s="17" t="str">
        <f>IF('Feuille calcul'!W4=1,'Copie fichier cim'!U3,"")</f>
        <v/>
      </c>
    </row>
    <row r="5" spans="1:6" x14ac:dyDescent="0.25">
      <c r="A5" s="104" t="s">
        <v>51</v>
      </c>
      <c r="B5" s="105">
        <f t="shared" si="0"/>
        <v>55602</v>
      </c>
      <c r="C5" s="96" t="str">
        <f>'Feuille calcul'!X5</f>
        <v/>
      </c>
      <c r="D5" t="str">
        <f t="shared" si="1"/>
        <v>R0 2</v>
      </c>
      <c r="E5" t="str">
        <f t="shared" ref="E5:E68" si="2">IF(F5&lt;&gt;"",D5,"")</f>
        <v/>
      </c>
      <c r="F5" s="17" t="str">
        <f>IF('Feuille calcul'!W5=1,'Copie fichier cim'!U4,"")</f>
        <v/>
      </c>
    </row>
    <row r="6" spans="1:6" x14ac:dyDescent="0.25">
      <c r="A6" s="106" t="s">
        <v>52</v>
      </c>
      <c r="B6" s="108" t="str">
        <f t="shared" si="0"/>
        <v>0</v>
      </c>
      <c r="C6" s="96" t="str">
        <f>'Feuille calcul'!X6</f>
        <v/>
      </c>
      <c r="D6" t="str">
        <f t="shared" si="1"/>
        <v>R0 2</v>
      </c>
      <c r="E6" t="str">
        <f t="shared" si="2"/>
        <v/>
      </c>
      <c r="F6" s="17" t="str">
        <f>IF('Feuille calcul'!W6=1,'Copie fichier cim'!U5,"")</f>
        <v/>
      </c>
    </row>
    <row r="7" spans="1:6" x14ac:dyDescent="0.25">
      <c r="A7" s="106" t="s">
        <v>53</v>
      </c>
      <c r="B7" s="108" t="str">
        <f t="shared" si="0"/>
        <v>0</v>
      </c>
      <c r="C7" s="96" t="str">
        <f>'Feuille calcul'!X7</f>
        <v/>
      </c>
      <c r="D7" t="str">
        <f t="shared" si="1"/>
        <v>R0 2</v>
      </c>
      <c r="E7" t="str">
        <f t="shared" si="2"/>
        <v>R0 2</v>
      </c>
      <c r="F7" s="17">
        <f>IF('Feuille calcul'!W7=1,'Copie fichier cim'!U6,"")</f>
        <v>0</v>
      </c>
    </row>
    <row r="8" spans="1:6" x14ac:dyDescent="0.25">
      <c r="A8" s="104" t="s">
        <v>45</v>
      </c>
      <c r="B8" s="105">
        <f t="shared" si="0"/>
        <v>38667</v>
      </c>
      <c r="C8" s="96" t="str">
        <f>'Feuille calcul'!X8</f>
        <v>R075</v>
      </c>
      <c r="D8" t="str">
        <f t="shared" si="1"/>
        <v>R075</v>
      </c>
      <c r="E8" t="str">
        <f t="shared" si="2"/>
        <v/>
      </c>
      <c r="F8" s="17" t="str">
        <f>IF('Feuille calcul'!W8=1,'Copie fichier cim'!U7,"")</f>
        <v/>
      </c>
    </row>
    <row r="9" spans="1:6" x14ac:dyDescent="0.25">
      <c r="A9" s="104" t="s">
        <v>54</v>
      </c>
      <c r="B9" s="105">
        <f t="shared" si="0"/>
        <v>85018</v>
      </c>
      <c r="C9" s="96" t="str">
        <f>'Feuille calcul'!X9</f>
        <v/>
      </c>
      <c r="D9" t="str">
        <f t="shared" si="1"/>
        <v>R075</v>
      </c>
      <c r="E9" t="str">
        <f t="shared" si="2"/>
        <v/>
      </c>
      <c r="F9" s="17" t="str">
        <f>IF('Feuille calcul'!W9=1,'Copie fichier cim'!U8,"")</f>
        <v/>
      </c>
    </row>
    <row r="10" spans="1:6" x14ac:dyDescent="0.25">
      <c r="A10" s="104" t="s">
        <v>55</v>
      </c>
      <c r="B10" s="105" t="str">
        <f t="shared" si="0"/>
        <v>0</v>
      </c>
      <c r="C10" s="96" t="str">
        <f>'Feuille calcul'!X10</f>
        <v/>
      </c>
      <c r="D10" t="str">
        <f t="shared" si="1"/>
        <v>R075</v>
      </c>
      <c r="E10" t="str">
        <f t="shared" si="2"/>
        <v/>
      </c>
      <c r="F10" s="17" t="str">
        <f>IF('Feuille calcul'!W10=1,'Copie fichier cim'!U9,"")</f>
        <v/>
      </c>
    </row>
    <row r="11" spans="1:6" x14ac:dyDescent="0.25">
      <c r="A11" s="104" t="s">
        <v>44</v>
      </c>
      <c r="B11" s="105">
        <f t="shared" si="0"/>
        <v>81646</v>
      </c>
      <c r="C11" s="96" t="str">
        <f>'Feuille calcul'!X11</f>
        <v/>
      </c>
      <c r="D11" t="str">
        <f t="shared" si="1"/>
        <v>R075</v>
      </c>
      <c r="E11" t="str">
        <f t="shared" si="2"/>
        <v/>
      </c>
      <c r="F11" s="17" t="str">
        <f>IF('Feuille calcul'!W11=1,'Copie fichier cim'!U10,"")</f>
        <v/>
      </c>
    </row>
    <row r="12" spans="1:6" x14ac:dyDescent="0.25">
      <c r="A12" s="104" t="s">
        <v>46</v>
      </c>
      <c r="B12" s="105">
        <f t="shared" si="0"/>
        <v>87710</v>
      </c>
      <c r="C12" s="96" t="str">
        <f>'Feuille calcul'!X12</f>
        <v/>
      </c>
      <c r="D12" t="str">
        <f t="shared" si="1"/>
        <v>R075</v>
      </c>
      <c r="E12" t="str">
        <f t="shared" si="2"/>
        <v/>
      </c>
      <c r="F12" s="17" t="str">
        <f>IF('Feuille calcul'!W12=1,'Copie fichier cim'!U11,"")</f>
        <v/>
      </c>
    </row>
    <row r="13" spans="1:6" x14ac:dyDescent="0.25">
      <c r="A13" s="106" t="s">
        <v>56</v>
      </c>
      <c r="B13" s="108" t="str">
        <f t="shared" si="0"/>
        <v>0</v>
      </c>
      <c r="C13" s="96" t="str">
        <f>'Feuille calcul'!X13</f>
        <v/>
      </c>
      <c r="D13" t="str">
        <f t="shared" si="1"/>
        <v>R075</v>
      </c>
      <c r="E13" t="str">
        <f t="shared" si="2"/>
        <v/>
      </c>
      <c r="F13" s="17" t="str">
        <f>IF('Feuille calcul'!W13=1,'Copie fichier cim'!U12,"")</f>
        <v/>
      </c>
    </row>
    <row r="14" spans="1:6" x14ac:dyDescent="0.25">
      <c r="A14" s="104" t="s">
        <v>57</v>
      </c>
      <c r="B14" s="105" t="str">
        <f t="shared" si="0"/>
        <v>0</v>
      </c>
      <c r="C14" s="96" t="str">
        <f>'Feuille calcul'!X14</f>
        <v/>
      </c>
      <c r="D14" t="str">
        <f t="shared" si="1"/>
        <v>R075</v>
      </c>
      <c r="E14" t="str">
        <f t="shared" si="2"/>
        <v/>
      </c>
      <c r="F14" s="17" t="str">
        <f>IF('Feuille calcul'!W14=1,'Copie fichier cim'!U13,"")</f>
        <v/>
      </c>
    </row>
    <row r="15" spans="1:6" x14ac:dyDescent="0.25">
      <c r="A15" s="106" t="s">
        <v>58</v>
      </c>
      <c r="B15" s="108" t="str">
        <f t="shared" si="0"/>
        <v>0</v>
      </c>
      <c r="C15" s="96" t="str">
        <f>'Feuille calcul'!X15</f>
        <v/>
      </c>
      <c r="D15" t="str">
        <f t="shared" si="1"/>
        <v>R075</v>
      </c>
      <c r="E15" t="str">
        <f t="shared" si="2"/>
        <v/>
      </c>
      <c r="F15" s="17" t="str">
        <f>IF('Feuille calcul'!W15=1,'Copie fichier cim'!U14,"")</f>
        <v/>
      </c>
    </row>
    <row r="16" spans="1:6" x14ac:dyDescent="0.25">
      <c r="A16" s="104" t="s">
        <v>48</v>
      </c>
      <c r="B16" s="105">
        <f t="shared" si="0"/>
        <v>86098</v>
      </c>
      <c r="C16" s="96" t="str">
        <f>'Feuille calcul'!X16</f>
        <v/>
      </c>
      <c r="D16" t="str">
        <f t="shared" si="1"/>
        <v>R075</v>
      </c>
      <c r="E16" t="str">
        <f t="shared" si="2"/>
        <v/>
      </c>
      <c r="F16" s="17" t="str">
        <f>IF('Feuille calcul'!W16=1,'Copie fichier cim'!U15,"")</f>
        <v/>
      </c>
    </row>
    <row r="17" spans="1:6" x14ac:dyDescent="0.25">
      <c r="A17" s="106" t="s">
        <v>59</v>
      </c>
      <c r="B17" s="108" t="str">
        <f t="shared" si="0"/>
        <v>0</v>
      </c>
      <c r="C17" s="96" t="str">
        <f>'Feuille calcul'!X17</f>
        <v/>
      </c>
      <c r="D17" t="str">
        <f t="shared" si="1"/>
        <v>R075</v>
      </c>
      <c r="E17" t="str">
        <f t="shared" si="2"/>
        <v/>
      </c>
      <c r="F17" s="17" t="str">
        <f>IF('Feuille calcul'!W17=1,'Copie fichier cim'!U16,"")</f>
        <v/>
      </c>
    </row>
    <row r="18" spans="1:6" ht="15.75" thickBot="1" x14ac:dyDescent="0.3">
      <c r="A18" s="107" t="s">
        <v>60</v>
      </c>
      <c r="B18" s="109" t="str">
        <f t="shared" si="0"/>
        <v>0</v>
      </c>
      <c r="C18" s="96" t="str">
        <f>'Feuille calcul'!X18</f>
        <v/>
      </c>
      <c r="D18" t="str">
        <f t="shared" si="1"/>
        <v>R075</v>
      </c>
      <c r="E18" t="str">
        <f t="shared" si="2"/>
        <v/>
      </c>
      <c r="F18" s="17" t="str">
        <f>IF('Feuille calcul'!W18=1,'Copie fichier cim'!U17,"")</f>
        <v/>
      </c>
    </row>
    <row r="19" spans="1:6" x14ac:dyDescent="0.25">
      <c r="C19" s="96" t="str">
        <f>'Feuille calcul'!X19</f>
        <v/>
      </c>
      <c r="D19" t="str">
        <f t="shared" si="1"/>
        <v>R075</v>
      </c>
      <c r="E19" t="str">
        <f t="shared" si="2"/>
        <v/>
      </c>
      <c r="F19" s="17" t="str">
        <f>IF('Feuille calcul'!W19=1,'Copie fichier cim'!U18,"")</f>
        <v/>
      </c>
    </row>
    <row r="20" spans="1:6" x14ac:dyDescent="0.25">
      <c r="C20" s="96" t="str">
        <f>'Feuille calcul'!X20</f>
        <v/>
      </c>
      <c r="D20" t="str">
        <f t="shared" si="1"/>
        <v>R075</v>
      </c>
      <c r="E20" t="str">
        <f t="shared" si="2"/>
        <v/>
      </c>
      <c r="F20" s="17" t="str">
        <f>IF('Feuille calcul'!W20=1,'Copie fichier cim'!U19,"")</f>
        <v/>
      </c>
    </row>
    <row r="21" spans="1:6" x14ac:dyDescent="0.25">
      <c r="C21" s="96" t="str">
        <f>'Feuille calcul'!X21</f>
        <v/>
      </c>
      <c r="D21" t="str">
        <f t="shared" si="1"/>
        <v>R075</v>
      </c>
      <c r="E21" t="str">
        <f t="shared" si="2"/>
        <v/>
      </c>
      <c r="F21" s="17" t="str">
        <f>IF('Feuille calcul'!W21=1,'Copie fichier cim'!U20,"")</f>
        <v/>
      </c>
    </row>
    <row r="22" spans="1:6" x14ac:dyDescent="0.25">
      <c r="C22" s="96" t="str">
        <f>'Feuille calcul'!X22</f>
        <v/>
      </c>
      <c r="D22" t="str">
        <f t="shared" si="1"/>
        <v>R075</v>
      </c>
      <c r="E22" t="str">
        <f t="shared" si="2"/>
        <v/>
      </c>
      <c r="F22" s="17" t="str">
        <f>IF('Feuille calcul'!W22=1,'Copie fichier cim'!U21,"")</f>
        <v/>
      </c>
    </row>
    <row r="23" spans="1:6" x14ac:dyDescent="0.25">
      <c r="C23" s="96" t="str">
        <f>'Feuille calcul'!X23</f>
        <v/>
      </c>
      <c r="D23" t="str">
        <f t="shared" si="1"/>
        <v>R075</v>
      </c>
      <c r="E23" t="str">
        <f t="shared" si="2"/>
        <v/>
      </c>
      <c r="F23" s="17" t="str">
        <f>IF('Feuille calcul'!W23=1,'Copie fichier cim'!U22,"")</f>
        <v/>
      </c>
    </row>
    <row r="24" spans="1:6" x14ac:dyDescent="0.25">
      <c r="C24" s="96" t="str">
        <f>'Feuille calcul'!X24</f>
        <v/>
      </c>
      <c r="D24" t="str">
        <f t="shared" si="1"/>
        <v>R075</v>
      </c>
      <c r="E24" t="str">
        <f t="shared" si="2"/>
        <v>R075</v>
      </c>
      <c r="F24" s="17">
        <f>IF('Feuille calcul'!W24=1,'Copie fichier cim'!U23,"")</f>
        <v>43543</v>
      </c>
    </row>
    <row r="25" spans="1:6" x14ac:dyDescent="0.25">
      <c r="C25" s="96" t="str">
        <f>'Feuille calcul'!X25</f>
        <v>R076</v>
      </c>
      <c r="D25" t="str">
        <f t="shared" si="1"/>
        <v>R076</v>
      </c>
      <c r="E25" t="str">
        <f t="shared" si="2"/>
        <v/>
      </c>
      <c r="F25" s="17" t="str">
        <f>IF('Feuille calcul'!W25=1,'Copie fichier cim'!U24,"")</f>
        <v/>
      </c>
    </row>
    <row r="26" spans="1:6" x14ac:dyDescent="0.25">
      <c r="C26" s="96" t="str">
        <f>'Feuille calcul'!X26</f>
        <v/>
      </c>
      <c r="D26" t="str">
        <f t="shared" si="1"/>
        <v>R076</v>
      </c>
      <c r="E26" t="str">
        <f t="shared" si="2"/>
        <v/>
      </c>
      <c r="F26" s="17" t="str">
        <f>IF('Feuille calcul'!W26=1,'Copie fichier cim'!U25,"")</f>
        <v/>
      </c>
    </row>
    <row r="27" spans="1:6" x14ac:dyDescent="0.25">
      <c r="C27" s="96" t="str">
        <f>'Feuille calcul'!X27</f>
        <v/>
      </c>
      <c r="D27" t="str">
        <f t="shared" si="1"/>
        <v>R076</v>
      </c>
      <c r="E27" t="str">
        <f t="shared" si="2"/>
        <v/>
      </c>
      <c r="F27" s="17" t="str">
        <f>IF('Feuille calcul'!W27=1,'Copie fichier cim'!U26,"")</f>
        <v/>
      </c>
    </row>
    <row r="28" spans="1:6" x14ac:dyDescent="0.25">
      <c r="C28" s="96" t="str">
        <f>'Feuille calcul'!X28</f>
        <v/>
      </c>
      <c r="D28" t="str">
        <f t="shared" si="1"/>
        <v>R076</v>
      </c>
      <c r="E28" t="str">
        <f t="shared" si="2"/>
        <v/>
      </c>
      <c r="F28" s="17" t="str">
        <f>IF('Feuille calcul'!W28=1,'Copie fichier cim'!U27,"")</f>
        <v/>
      </c>
    </row>
    <row r="29" spans="1:6" x14ac:dyDescent="0.25">
      <c r="C29" s="96" t="str">
        <f>'Feuille calcul'!X29</f>
        <v/>
      </c>
      <c r="D29" t="str">
        <f t="shared" si="1"/>
        <v>R076</v>
      </c>
      <c r="E29" t="str">
        <f t="shared" si="2"/>
        <v/>
      </c>
      <c r="F29" s="17" t="str">
        <f>IF('Feuille calcul'!W29=1,'Copie fichier cim'!U28,"")</f>
        <v/>
      </c>
    </row>
    <row r="30" spans="1:6" x14ac:dyDescent="0.25">
      <c r="C30" s="96" t="str">
        <f>'Feuille calcul'!X30</f>
        <v/>
      </c>
      <c r="D30" t="str">
        <f t="shared" si="1"/>
        <v>R076</v>
      </c>
      <c r="E30" t="str">
        <f t="shared" si="2"/>
        <v/>
      </c>
      <c r="F30" s="17" t="str">
        <f>IF('Feuille calcul'!W30=1,'Copie fichier cim'!U29,"")</f>
        <v/>
      </c>
    </row>
    <row r="31" spans="1:6" x14ac:dyDescent="0.25">
      <c r="C31" s="96" t="str">
        <f>'Feuille calcul'!X31</f>
        <v/>
      </c>
      <c r="D31" t="str">
        <f t="shared" si="1"/>
        <v>R076</v>
      </c>
      <c r="E31" t="str">
        <f t="shared" si="2"/>
        <v/>
      </c>
      <c r="F31" s="17" t="str">
        <f>IF('Feuille calcul'!W31=1,'Copie fichier cim'!U30,"")</f>
        <v/>
      </c>
    </row>
    <row r="32" spans="1:6" x14ac:dyDescent="0.25">
      <c r="C32" s="96" t="str">
        <f>'Feuille calcul'!X32</f>
        <v/>
      </c>
      <c r="D32" t="str">
        <f t="shared" si="1"/>
        <v>R076</v>
      </c>
      <c r="E32" t="str">
        <f t="shared" si="2"/>
        <v/>
      </c>
      <c r="F32" s="17" t="str">
        <f>IF('Feuille calcul'!W32=1,'Copie fichier cim'!U31,"")</f>
        <v/>
      </c>
    </row>
    <row r="33" spans="3:6" x14ac:dyDescent="0.25">
      <c r="C33" s="96" t="str">
        <f>'Feuille calcul'!X33</f>
        <v/>
      </c>
      <c r="D33" t="str">
        <f t="shared" si="1"/>
        <v>R076</v>
      </c>
      <c r="E33" t="str">
        <f t="shared" si="2"/>
        <v/>
      </c>
      <c r="F33" s="17" t="str">
        <f>IF('Feuille calcul'!W33=1,'Copie fichier cim'!U32,"")</f>
        <v/>
      </c>
    </row>
    <row r="34" spans="3:6" x14ac:dyDescent="0.25">
      <c r="C34" s="96" t="str">
        <f>'Feuille calcul'!X34</f>
        <v/>
      </c>
      <c r="D34" t="str">
        <f t="shared" si="1"/>
        <v>R076</v>
      </c>
      <c r="E34" t="str">
        <f t="shared" si="2"/>
        <v>R076</v>
      </c>
      <c r="F34" s="17">
        <f>IF('Feuille calcul'!W34=1,'Copie fichier cim'!U33,"")</f>
        <v>55602</v>
      </c>
    </row>
    <row r="35" spans="3:6" x14ac:dyDescent="0.25">
      <c r="C35" s="96" t="str">
        <f>'Feuille calcul'!X35</f>
        <v>R079</v>
      </c>
      <c r="D35" t="str">
        <f t="shared" si="1"/>
        <v>R079</v>
      </c>
      <c r="E35" t="str">
        <f t="shared" si="2"/>
        <v/>
      </c>
      <c r="F35" s="17" t="str">
        <f>IF('Feuille calcul'!W35=1,'Copie fichier cim'!U34,"")</f>
        <v/>
      </c>
    </row>
    <row r="36" spans="3:6" x14ac:dyDescent="0.25">
      <c r="C36" s="96" t="str">
        <f>'Feuille calcul'!X36</f>
        <v/>
      </c>
      <c r="D36" t="str">
        <f t="shared" si="1"/>
        <v>R079</v>
      </c>
      <c r="E36" t="str">
        <f t="shared" si="2"/>
        <v/>
      </c>
      <c r="F36" s="17" t="str">
        <f>IF('Feuille calcul'!W36=1,'Copie fichier cim'!U35,"")</f>
        <v/>
      </c>
    </row>
    <row r="37" spans="3:6" x14ac:dyDescent="0.25">
      <c r="C37" s="96" t="str">
        <f>'Feuille calcul'!X37</f>
        <v/>
      </c>
      <c r="D37" t="str">
        <f t="shared" si="1"/>
        <v>R079</v>
      </c>
      <c r="E37" t="str">
        <f t="shared" si="2"/>
        <v/>
      </c>
      <c r="F37" s="17" t="str">
        <f>IF('Feuille calcul'!W37=1,'Copie fichier cim'!U36,"")</f>
        <v/>
      </c>
    </row>
    <row r="38" spans="3:6" x14ac:dyDescent="0.25">
      <c r="C38" s="96" t="str">
        <f>'Feuille calcul'!X38</f>
        <v/>
      </c>
      <c r="D38" t="str">
        <f t="shared" si="1"/>
        <v>R079</v>
      </c>
      <c r="E38" t="str">
        <f t="shared" si="2"/>
        <v/>
      </c>
      <c r="F38" s="17" t="str">
        <f>IF('Feuille calcul'!W38=1,'Copie fichier cim'!U37,"")</f>
        <v/>
      </c>
    </row>
    <row r="39" spans="3:6" x14ac:dyDescent="0.25">
      <c r="C39" s="96" t="str">
        <f>'Feuille calcul'!X39</f>
        <v/>
      </c>
      <c r="D39" t="str">
        <f t="shared" si="1"/>
        <v>R079</v>
      </c>
      <c r="E39" t="str">
        <f t="shared" si="2"/>
        <v/>
      </c>
      <c r="F39" s="17" t="str">
        <f>IF('Feuille calcul'!W39=1,'Copie fichier cim'!U38,"")</f>
        <v/>
      </c>
    </row>
    <row r="40" spans="3:6" x14ac:dyDescent="0.25">
      <c r="C40" s="96" t="str">
        <f>'Feuille calcul'!X40</f>
        <v/>
      </c>
      <c r="D40" t="str">
        <f t="shared" si="1"/>
        <v>R079</v>
      </c>
      <c r="E40" t="str">
        <f t="shared" si="2"/>
        <v/>
      </c>
      <c r="F40" s="17" t="str">
        <f>IF('Feuille calcul'!W40=1,'Copie fichier cim'!U39,"")</f>
        <v/>
      </c>
    </row>
    <row r="41" spans="3:6" x14ac:dyDescent="0.25">
      <c r="C41" s="96" t="str">
        <f>'Feuille calcul'!X41</f>
        <v/>
      </c>
      <c r="D41" t="str">
        <f t="shared" si="1"/>
        <v>R079</v>
      </c>
      <c r="E41" t="str">
        <f t="shared" si="2"/>
        <v/>
      </c>
      <c r="F41" s="17" t="str">
        <f>IF('Feuille calcul'!W41=1,'Copie fichier cim'!U40,"")</f>
        <v/>
      </c>
    </row>
    <row r="42" spans="3:6" x14ac:dyDescent="0.25">
      <c r="C42" s="96" t="str">
        <f>'Feuille calcul'!X42</f>
        <v/>
      </c>
      <c r="D42" t="str">
        <f t="shared" si="1"/>
        <v>R079</v>
      </c>
      <c r="E42" t="str">
        <f t="shared" si="2"/>
        <v/>
      </c>
      <c r="F42" s="17" t="str">
        <f>IF('Feuille calcul'!W42=1,'Copie fichier cim'!U41,"")</f>
        <v/>
      </c>
    </row>
    <row r="43" spans="3:6" x14ac:dyDescent="0.25">
      <c r="C43" s="96" t="str">
        <f>'Feuille calcul'!X43</f>
        <v/>
      </c>
      <c r="D43" t="str">
        <f t="shared" si="1"/>
        <v>R079</v>
      </c>
      <c r="E43" t="str">
        <f t="shared" si="2"/>
        <v/>
      </c>
      <c r="F43" s="17" t="str">
        <f>IF('Feuille calcul'!W43=1,'Copie fichier cim'!U42,"")</f>
        <v/>
      </c>
    </row>
    <row r="44" spans="3:6" x14ac:dyDescent="0.25">
      <c r="C44" s="96" t="str">
        <f>'Feuille calcul'!X44</f>
        <v/>
      </c>
      <c r="D44" t="str">
        <f t="shared" si="1"/>
        <v>R079</v>
      </c>
      <c r="E44" t="str">
        <f t="shared" si="2"/>
        <v/>
      </c>
      <c r="F44" s="17" t="str">
        <f>IF('Feuille calcul'!W44=1,'Copie fichier cim'!U43,"")</f>
        <v/>
      </c>
    </row>
    <row r="45" spans="3:6" x14ac:dyDescent="0.25">
      <c r="C45" s="96" t="str">
        <f>'Feuille calcul'!X45</f>
        <v/>
      </c>
      <c r="D45" t="str">
        <f t="shared" si="1"/>
        <v>R079</v>
      </c>
      <c r="E45" t="str">
        <f t="shared" si="2"/>
        <v>R079</v>
      </c>
      <c r="F45" s="17">
        <f>IF('Feuille calcul'!W45=1,'Copie fichier cim'!U44,"")</f>
        <v>38667</v>
      </c>
    </row>
    <row r="46" spans="3:6" x14ac:dyDescent="0.25">
      <c r="C46" s="96" t="str">
        <f>'Feuille calcul'!X46</f>
        <v>R080</v>
      </c>
      <c r="D46" t="str">
        <f t="shared" si="1"/>
        <v>R080</v>
      </c>
      <c r="E46" t="str">
        <f t="shared" si="2"/>
        <v/>
      </c>
      <c r="F46" s="17" t="str">
        <f>IF('Feuille calcul'!W46=1,'Copie fichier cim'!U45,"")</f>
        <v/>
      </c>
    </row>
    <row r="47" spans="3:6" x14ac:dyDescent="0.25">
      <c r="C47" s="96" t="str">
        <f>'Feuille calcul'!X47</f>
        <v/>
      </c>
      <c r="D47" t="str">
        <f t="shared" si="1"/>
        <v>R080</v>
      </c>
      <c r="E47" t="str">
        <f t="shared" si="2"/>
        <v/>
      </c>
      <c r="F47" s="17" t="str">
        <f>IF('Feuille calcul'!W47=1,'Copie fichier cim'!U46,"")</f>
        <v/>
      </c>
    </row>
    <row r="48" spans="3:6" x14ac:dyDescent="0.25">
      <c r="C48" s="96" t="str">
        <f>'Feuille calcul'!X48</f>
        <v/>
      </c>
      <c r="D48" t="str">
        <f t="shared" si="1"/>
        <v>R080</v>
      </c>
      <c r="E48" t="str">
        <f t="shared" si="2"/>
        <v/>
      </c>
      <c r="F48" s="17" t="str">
        <f>IF('Feuille calcul'!W48=1,'Copie fichier cim'!U47,"")</f>
        <v/>
      </c>
    </row>
    <row r="49" spans="3:6" x14ac:dyDescent="0.25">
      <c r="C49" s="96" t="str">
        <f>'Feuille calcul'!X49</f>
        <v/>
      </c>
      <c r="D49" t="str">
        <f t="shared" si="1"/>
        <v>R080</v>
      </c>
      <c r="E49" t="str">
        <f t="shared" si="2"/>
        <v/>
      </c>
      <c r="F49" s="17" t="str">
        <f>IF('Feuille calcul'!W49=1,'Copie fichier cim'!U48,"")</f>
        <v/>
      </c>
    </row>
    <row r="50" spans="3:6" x14ac:dyDescent="0.25">
      <c r="C50" s="96" t="str">
        <f>'Feuille calcul'!X50</f>
        <v/>
      </c>
      <c r="D50" t="str">
        <f t="shared" si="1"/>
        <v>R080</v>
      </c>
      <c r="E50" t="str">
        <f t="shared" si="2"/>
        <v/>
      </c>
      <c r="F50" s="17" t="str">
        <f>IF('Feuille calcul'!W50=1,'Copie fichier cim'!U49,"")</f>
        <v/>
      </c>
    </row>
    <row r="51" spans="3:6" x14ac:dyDescent="0.25">
      <c r="C51" s="96" t="str">
        <f>'Feuille calcul'!X51</f>
        <v/>
      </c>
      <c r="D51" t="str">
        <f t="shared" si="1"/>
        <v>R080</v>
      </c>
      <c r="E51" t="str">
        <f t="shared" si="2"/>
        <v/>
      </c>
      <c r="F51" s="17" t="str">
        <f>IF('Feuille calcul'!W51=1,'Copie fichier cim'!U50,"")</f>
        <v/>
      </c>
    </row>
    <row r="52" spans="3:6" x14ac:dyDescent="0.25">
      <c r="C52" s="96" t="str">
        <f>'Feuille calcul'!X52</f>
        <v/>
      </c>
      <c r="D52" t="str">
        <f t="shared" si="1"/>
        <v>R080</v>
      </c>
      <c r="E52" t="str">
        <f t="shared" si="2"/>
        <v/>
      </c>
      <c r="F52" s="17" t="str">
        <f>IF('Feuille calcul'!W52=1,'Copie fichier cim'!U51,"")</f>
        <v/>
      </c>
    </row>
    <row r="53" spans="3:6" x14ac:dyDescent="0.25">
      <c r="C53" s="96" t="str">
        <f>'Feuille calcul'!X53</f>
        <v/>
      </c>
      <c r="D53" t="str">
        <f t="shared" si="1"/>
        <v>R080</v>
      </c>
      <c r="E53" t="str">
        <f t="shared" si="2"/>
        <v/>
      </c>
      <c r="F53" s="17" t="str">
        <f>IF('Feuille calcul'!W53=1,'Copie fichier cim'!U52,"")</f>
        <v/>
      </c>
    </row>
    <row r="54" spans="3:6" x14ac:dyDescent="0.25">
      <c r="C54" s="96" t="str">
        <f>'Feuille calcul'!X54</f>
        <v/>
      </c>
      <c r="D54" t="str">
        <f t="shared" si="1"/>
        <v>R080</v>
      </c>
      <c r="E54" t="str">
        <f t="shared" si="2"/>
        <v/>
      </c>
      <c r="F54" s="17" t="str">
        <f>IF('Feuille calcul'!W54=1,'Copie fichier cim'!U53,"")</f>
        <v/>
      </c>
    </row>
    <row r="55" spans="3:6" x14ac:dyDescent="0.25">
      <c r="C55" s="96" t="str">
        <f>'Feuille calcul'!X55</f>
        <v/>
      </c>
      <c r="D55" t="str">
        <f t="shared" si="1"/>
        <v>R080</v>
      </c>
      <c r="E55" t="str">
        <f t="shared" si="2"/>
        <v/>
      </c>
      <c r="F55" s="17" t="str">
        <f>IF('Feuille calcul'!W55=1,'Copie fichier cim'!U54,"")</f>
        <v/>
      </c>
    </row>
    <row r="56" spans="3:6" x14ac:dyDescent="0.25">
      <c r="C56" s="96" t="str">
        <f>'Feuille calcul'!X56</f>
        <v/>
      </c>
      <c r="D56" t="str">
        <f t="shared" si="1"/>
        <v>R080</v>
      </c>
      <c r="E56" t="str">
        <f t="shared" si="2"/>
        <v>R080</v>
      </c>
      <c r="F56" s="17">
        <f>IF('Feuille calcul'!W56=1,'Copie fichier cim'!U55,"")</f>
        <v>85018</v>
      </c>
    </row>
    <row r="57" spans="3:6" x14ac:dyDescent="0.25">
      <c r="C57" s="96" t="str">
        <f>'Feuille calcul'!X57</f>
        <v>R082</v>
      </c>
      <c r="D57" t="str">
        <f t="shared" si="1"/>
        <v>R082</v>
      </c>
      <c r="E57" t="str">
        <f t="shared" si="2"/>
        <v/>
      </c>
      <c r="F57" s="17" t="str">
        <f>IF('Feuille calcul'!W57=1,'Copie fichier cim'!U56,"")</f>
        <v/>
      </c>
    </row>
    <row r="58" spans="3:6" x14ac:dyDescent="0.25">
      <c r="C58" s="96" t="str">
        <f>'Feuille calcul'!X58</f>
        <v/>
      </c>
      <c r="D58" t="str">
        <f t="shared" si="1"/>
        <v>R082</v>
      </c>
      <c r="E58" t="str">
        <f t="shared" si="2"/>
        <v/>
      </c>
      <c r="F58" s="17" t="str">
        <f>IF('Feuille calcul'!W58=1,'Copie fichier cim'!U57,"")</f>
        <v/>
      </c>
    </row>
    <row r="59" spans="3:6" x14ac:dyDescent="0.25">
      <c r="C59" s="96" t="str">
        <f>'Feuille calcul'!X59</f>
        <v/>
      </c>
      <c r="D59" t="str">
        <f t="shared" si="1"/>
        <v>R082</v>
      </c>
      <c r="E59" t="str">
        <f t="shared" si="2"/>
        <v/>
      </c>
      <c r="F59" s="17" t="str">
        <f>IF('Feuille calcul'!W59=1,'Copie fichier cim'!U58,"")</f>
        <v/>
      </c>
    </row>
    <row r="60" spans="3:6" x14ac:dyDescent="0.25">
      <c r="C60" s="96" t="str">
        <f>'Feuille calcul'!X60</f>
        <v/>
      </c>
      <c r="D60" t="str">
        <f t="shared" si="1"/>
        <v>R082</v>
      </c>
      <c r="E60" t="str">
        <f t="shared" si="2"/>
        <v/>
      </c>
      <c r="F60" s="17" t="str">
        <f>IF('Feuille calcul'!W60=1,'Copie fichier cim'!U59,"")</f>
        <v/>
      </c>
    </row>
    <row r="61" spans="3:6" x14ac:dyDescent="0.25">
      <c r="C61" s="96" t="str">
        <f>'Feuille calcul'!X61</f>
        <v/>
      </c>
      <c r="D61" t="str">
        <f t="shared" si="1"/>
        <v>R082</v>
      </c>
      <c r="E61" t="str">
        <f t="shared" si="2"/>
        <v/>
      </c>
      <c r="F61" s="17" t="str">
        <f>IF('Feuille calcul'!W61=1,'Copie fichier cim'!U60,"")</f>
        <v/>
      </c>
    </row>
    <row r="62" spans="3:6" x14ac:dyDescent="0.25">
      <c r="C62" s="96" t="str">
        <f>'Feuille calcul'!X62</f>
        <v/>
      </c>
      <c r="D62" t="str">
        <f t="shared" si="1"/>
        <v>R082</v>
      </c>
      <c r="E62" t="str">
        <f t="shared" si="2"/>
        <v/>
      </c>
      <c r="F62" s="17" t="str">
        <f>IF('Feuille calcul'!W62=1,'Copie fichier cim'!U61,"")</f>
        <v/>
      </c>
    </row>
    <row r="63" spans="3:6" x14ac:dyDescent="0.25">
      <c r="C63" s="96" t="str">
        <f>'Feuille calcul'!X63</f>
        <v/>
      </c>
      <c r="D63" t="str">
        <f t="shared" si="1"/>
        <v>R082</v>
      </c>
      <c r="E63" t="str">
        <f t="shared" si="2"/>
        <v/>
      </c>
      <c r="F63" s="17" t="str">
        <f>IF('Feuille calcul'!W63=1,'Copie fichier cim'!U62,"")</f>
        <v/>
      </c>
    </row>
    <row r="64" spans="3:6" x14ac:dyDescent="0.25">
      <c r="C64" s="96" t="str">
        <f>'Feuille calcul'!X64</f>
        <v/>
      </c>
      <c r="D64" t="str">
        <f t="shared" si="1"/>
        <v>R082</v>
      </c>
      <c r="E64" t="str">
        <f t="shared" si="2"/>
        <v/>
      </c>
      <c r="F64" s="17" t="str">
        <f>IF('Feuille calcul'!W64=1,'Copie fichier cim'!U63,"")</f>
        <v/>
      </c>
    </row>
    <row r="65" spans="3:6" x14ac:dyDescent="0.25">
      <c r="C65" s="96" t="str">
        <f>'Feuille calcul'!X65</f>
        <v/>
      </c>
      <c r="D65" t="str">
        <f t="shared" si="1"/>
        <v>R082</v>
      </c>
      <c r="E65" t="str">
        <f t="shared" si="2"/>
        <v/>
      </c>
      <c r="F65" s="17" t="str">
        <f>IF('Feuille calcul'!W65=1,'Copie fichier cim'!U64,"")</f>
        <v/>
      </c>
    </row>
    <row r="66" spans="3:6" x14ac:dyDescent="0.25">
      <c r="C66" s="96" t="str">
        <f>'Feuille calcul'!X66</f>
        <v/>
      </c>
      <c r="D66" t="str">
        <f t="shared" si="1"/>
        <v>R082</v>
      </c>
      <c r="E66" t="str">
        <f t="shared" si="2"/>
        <v/>
      </c>
      <c r="F66" s="17" t="str">
        <f>IF('Feuille calcul'!W66=1,'Copie fichier cim'!U65,"")</f>
        <v/>
      </c>
    </row>
    <row r="67" spans="3:6" x14ac:dyDescent="0.25">
      <c r="C67" s="96" t="str">
        <f>'Feuille calcul'!X67</f>
        <v/>
      </c>
      <c r="D67" t="str">
        <f t="shared" si="1"/>
        <v>R082</v>
      </c>
      <c r="E67" t="str">
        <f t="shared" si="2"/>
        <v>R082</v>
      </c>
      <c r="F67" s="17">
        <f>IF('Feuille calcul'!W67=1,'Copie fichier cim'!U66,"")</f>
        <v>81646</v>
      </c>
    </row>
    <row r="68" spans="3:6" x14ac:dyDescent="0.25">
      <c r="C68" s="96" t="str">
        <f>'Feuille calcul'!X68</f>
        <v>R083</v>
      </c>
      <c r="D68" t="str">
        <f t="shared" ref="D68:D131" si="3">IF(C68="",D67,C68)</f>
        <v>R083</v>
      </c>
      <c r="E68" t="str">
        <f t="shared" si="2"/>
        <v/>
      </c>
      <c r="F68" s="17" t="str">
        <f>IF('Feuille calcul'!W68=1,'Copie fichier cim'!U67,"")</f>
        <v/>
      </c>
    </row>
    <row r="69" spans="3:6" x14ac:dyDescent="0.25">
      <c r="C69" s="96" t="str">
        <f>'Feuille calcul'!X69</f>
        <v/>
      </c>
      <c r="D69" t="str">
        <f t="shared" si="3"/>
        <v>R083</v>
      </c>
      <c r="E69" t="str">
        <f t="shared" ref="E69:E132" si="4">IF(F69&lt;&gt;"",D69,"")</f>
        <v/>
      </c>
      <c r="F69" s="17" t="str">
        <f>IF('Feuille calcul'!W69=1,'Copie fichier cim'!U68,"")</f>
        <v/>
      </c>
    </row>
    <row r="70" spans="3:6" x14ac:dyDescent="0.25">
      <c r="C70" s="96" t="str">
        <f>'Feuille calcul'!X70</f>
        <v/>
      </c>
      <c r="D70" t="str">
        <f t="shared" si="3"/>
        <v>R083</v>
      </c>
      <c r="E70" t="str">
        <f t="shared" si="4"/>
        <v/>
      </c>
      <c r="F70" s="17" t="str">
        <f>IF('Feuille calcul'!W70=1,'Copie fichier cim'!U69,"")</f>
        <v/>
      </c>
    </row>
    <row r="71" spans="3:6" x14ac:dyDescent="0.25">
      <c r="C71" s="96" t="str">
        <f>'Feuille calcul'!X71</f>
        <v/>
      </c>
      <c r="D71" t="str">
        <f t="shared" si="3"/>
        <v>R083</v>
      </c>
      <c r="E71" t="str">
        <f t="shared" si="4"/>
        <v/>
      </c>
      <c r="F71" s="17" t="str">
        <f>IF('Feuille calcul'!W71=1,'Copie fichier cim'!U70,"")</f>
        <v/>
      </c>
    </row>
    <row r="72" spans="3:6" x14ac:dyDescent="0.25">
      <c r="C72" s="96" t="str">
        <f>'Feuille calcul'!X72</f>
        <v/>
      </c>
      <c r="D72" t="str">
        <f t="shared" si="3"/>
        <v>R083</v>
      </c>
      <c r="E72" t="str">
        <f t="shared" si="4"/>
        <v/>
      </c>
      <c r="F72" s="17" t="str">
        <f>IF('Feuille calcul'!W72=1,'Copie fichier cim'!U71,"")</f>
        <v/>
      </c>
    </row>
    <row r="73" spans="3:6" x14ac:dyDescent="0.25">
      <c r="C73" s="96" t="str">
        <f>'Feuille calcul'!X73</f>
        <v/>
      </c>
      <c r="D73" t="str">
        <f t="shared" si="3"/>
        <v>R083</v>
      </c>
      <c r="E73" t="str">
        <f t="shared" si="4"/>
        <v/>
      </c>
      <c r="F73" s="17" t="str">
        <f>IF('Feuille calcul'!W73=1,'Copie fichier cim'!U72,"")</f>
        <v/>
      </c>
    </row>
    <row r="74" spans="3:6" x14ac:dyDescent="0.25">
      <c r="C74" s="96" t="str">
        <f>'Feuille calcul'!X74</f>
        <v/>
      </c>
      <c r="D74" t="str">
        <f t="shared" si="3"/>
        <v>R083</v>
      </c>
      <c r="E74" t="str">
        <f t="shared" si="4"/>
        <v/>
      </c>
      <c r="F74" s="17" t="str">
        <f>IF('Feuille calcul'!W74=1,'Copie fichier cim'!U73,"")</f>
        <v/>
      </c>
    </row>
    <row r="75" spans="3:6" x14ac:dyDescent="0.25">
      <c r="C75" s="96" t="str">
        <f>'Feuille calcul'!X75</f>
        <v/>
      </c>
      <c r="D75" t="str">
        <f t="shared" si="3"/>
        <v>R083</v>
      </c>
      <c r="E75" t="str">
        <f t="shared" si="4"/>
        <v/>
      </c>
      <c r="F75" s="17" t="str">
        <f>IF('Feuille calcul'!W75=1,'Copie fichier cim'!U74,"")</f>
        <v/>
      </c>
    </row>
    <row r="76" spans="3:6" x14ac:dyDescent="0.25">
      <c r="C76" s="96" t="str">
        <f>'Feuille calcul'!X76</f>
        <v/>
      </c>
      <c r="D76" t="str">
        <f t="shared" si="3"/>
        <v>R083</v>
      </c>
      <c r="E76" t="str">
        <f t="shared" si="4"/>
        <v/>
      </c>
      <c r="F76" s="17" t="str">
        <f>IF('Feuille calcul'!W76=1,'Copie fichier cim'!U75,"")</f>
        <v/>
      </c>
    </row>
    <row r="77" spans="3:6" x14ac:dyDescent="0.25">
      <c r="C77" s="96" t="str">
        <f>'Feuille calcul'!X77</f>
        <v/>
      </c>
      <c r="D77" t="str">
        <f t="shared" si="3"/>
        <v>R083</v>
      </c>
      <c r="E77" t="str">
        <f t="shared" si="4"/>
        <v/>
      </c>
      <c r="F77" s="17" t="str">
        <f>IF('Feuille calcul'!W77=1,'Copie fichier cim'!U76,"")</f>
        <v/>
      </c>
    </row>
    <row r="78" spans="3:6" x14ac:dyDescent="0.25">
      <c r="C78" s="96" t="str">
        <f>'Feuille calcul'!X78</f>
        <v/>
      </c>
      <c r="D78" t="str">
        <f t="shared" si="3"/>
        <v>R083</v>
      </c>
      <c r="E78" t="str">
        <f t="shared" si="4"/>
        <v/>
      </c>
      <c r="F78" s="17" t="str">
        <f>IF('Feuille calcul'!W78=1,'Copie fichier cim'!U77,"")</f>
        <v/>
      </c>
    </row>
    <row r="79" spans="3:6" x14ac:dyDescent="0.25">
      <c r="C79" s="96" t="str">
        <f>'Feuille calcul'!X79</f>
        <v/>
      </c>
      <c r="D79" t="str">
        <f t="shared" si="3"/>
        <v>R083</v>
      </c>
      <c r="E79" t="str">
        <f t="shared" si="4"/>
        <v/>
      </c>
      <c r="F79" s="17" t="str">
        <f>IF('Feuille calcul'!W79=1,'Copie fichier cim'!U78,"")</f>
        <v/>
      </c>
    </row>
    <row r="80" spans="3:6" x14ac:dyDescent="0.25">
      <c r="C80" s="96" t="str">
        <f>'Feuille calcul'!X80</f>
        <v/>
      </c>
      <c r="D80" t="str">
        <f t="shared" si="3"/>
        <v>R083</v>
      </c>
      <c r="E80" t="str">
        <f t="shared" si="4"/>
        <v>R083</v>
      </c>
      <c r="F80" s="17">
        <f>IF('Feuille calcul'!W80=1,'Copie fichier cim'!U79,"")</f>
        <v>87710</v>
      </c>
    </row>
    <row r="81" spans="3:6" x14ac:dyDescent="0.25">
      <c r="C81" s="96" t="str">
        <f>'Feuille calcul'!X81</f>
        <v>R087</v>
      </c>
      <c r="D81" t="str">
        <f t="shared" si="3"/>
        <v>R087</v>
      </c>
      <c r="E81" t="str">
        <f t="shared" si="4"/>
        <v/>
      </c>
      <c r="F81" s="17" t="str">
        <f>IF('Feuille calcul'!W81=1,'Copie fichier cim'!U80,"")</f>
        <v/>
      </c>
    </row>
    <row r="82" spans="3:6" x14ac:dyDescent="0.25">
      <c r="C82" s="96" t="str">
        <f>'Feuille calcul'!X82</f>
        <v/>
      </c>
      <c r="D82" t="str">
        <f t="shared" si="3"/>
        <v>R087</v>
      </c>
      <c r="E82" t="str">
        <f t="shared" si="4"/>
        <v/>
      </c>
      <c r="F82" s="17" t="str">
        <f>IF('Feuille calcul'!W82=1,'Copie fichier cim'!U81,"")</f>
        <v/>
      </c>
    </row>
    <row r="83" spans="3:6" x14ac:dyDescent="0.25">
      <c r="C83" s="96" t="str">
        <f>'Feuille calcul'!X83</f>
        <v/>
      </c>
      <c r="D83" t="str">
        <f t="shared" si="3"/>
        <v>R087</v>
      </c>
      <c r="E83" t="str">
        <f t="shared" si="4"/>
        <v/>
      </c>
      <c r="F83" s="17" t="str">
        <f>IF('Feuille calcul'!W83=1,'Copie fichier cim'!U82,"")</f>
        <v/>
      </c>
    </row>
    <row r="84" spans="3:6" x14ac:dyDescent="0.25">
      <c r="C84" s="96" t="str">
        <f>'Feuille calcul'!X84</f>
        <v/>
      </c>
      <c r="D84" t="str">
        <f t="shared" si="3"/>
        <v>R087</v>
      </c>
      <c r="E84" t="str">
        <f t="shared" si="4"/>
        <v>R087</v>
      </c>
      <c r="F84" s="17">
        <f>IF('Feuille calcul'!W84=1,'Copie fichier cim'!U83,"")</f>
        <v>86098</v>
      </c>
    </row>
    <row r="85" spans="3:6" x14ac:dyDescent="0.25">
      <c r="C85" s="96" t="str">
        <f>'Feuille calcul'!X85</f>
        <v/>
      </c>
      <c r="D85" t="str">
        <f t="shared" si="3"/>
        <v>R087</v>
      </c>
      <c r="E85" t="str">
        <f t="shared" si="4"/>
        <v/>
      </c>
      <c r="F85" s="17" t="str">
        <f>IF('Feuille calcul'!W85=1,'Copie fichier cim'!U84,"")</f>
        <v/>
      </c>
    </row>
    <row r="86" spans="3:6" x14ac:dyDescent="0.25">
      <c r="C86" s="96" t="str">
        <f>'Feuille calcul'!X86</f>
        <v/>
      </c>
      <c r="D86" t="str">
        <f t="shared" si="3"/>
        <v>R087</v>
      </c>
      <c r="E86" t="str">
        <f t="shared" si="4"/>
        <v/>
      </c>
      <c r="F86" s="17" t="str">
        <f>IF('Feuille calcul'!W86=1,'Copie fichier cim'!U85,"")</f>
        <v/>
      </c>
    </row>
    <row r="87" spans="3:6" x14ac:dyDescent="0.25">
      <c r="C87" s="96" t="str">
        <f>'Feuille calcul'!X87</f>
        <v/>
      </c>
      <c r="D87" t="str">
        <f t="shared" si="3"/>
        <v>R087</v>
      </c>
      <c r="E87" t="str">
        <f t="shared" si="4"/>
        <v/>
      </c>
      <c r="F87" s="17" t="str">
        <f>IF('Feuille calcul'!W87=1,'Copie fichier cim'!U86,"")</f>
        <v/>
      </c>
    </row>
    <row r="88" spans="3:6" x14ac:dyDescent="0.25">
      <c r="C88" s="96" t="str">
        <f>'Feuille calcul'!X88</f>
        <v/>
      </c>
      <c r="D88" t="str">
        <f t="shared" si="3"/>
        <v>R087</v>
      </c>
      <c r="E88" t="str">
        <f t="shared" si="4"/>
        <v/>
      </c>
      <c r="F88" s="17" t="str">
        <f>IF('Feuille calcul'!W88=1,'Copie fichier cim'!U87,"")</f>
        <v/>
      </c>
    </row>
    <row r="89" spans="3:6" x14ac:dyDescent="0.25">
      <c r="C89" s="96" t="str">
        <f>'Feuille calcul'!X89</f>
        <v/>
      </c>
      <c r="D89" t="str">
        <f t="shared" si="3"/>
        <v>R087</v>
      </c>
      <c r="E89" t="str">
        <f t="shared" si="4"/>
        <v/>
      </c>
      <c r="F89" s="17" t="str">
        <f>IF('Feuille calcul'!W89=1,'Copie fichier cim'!U88,"")</f>
        <v/>
      </c>
    </row>
    <row r="90" spans="3:6" x14ac:dyDescent="0.25">
      <c r="C90" s="96" t="str">
        <f>'Feuille calcul'!X90</f>
        <v/>
      </c>
      <c r="D90" t="str">
        <f t="shared" si="3"/>
        <v>R087</v>
      </c>
      <c r="E90" t="str">
        <f t="shared" si="4"/>
        <v/>
      </c>
      <c r="F90" s="17" t="str">
        <f>IF('Feuille calcul'!W90=1,'Copie fichier cim'!U89,"")</f>
        <v/>
      </c>
    </row>
    <row r="91" spans="3:6" x14ac:dyDescent="0.25">
      <c r="C91" s="96" t="str">
        <f>'Feuille calcul'!X91</f>
        <v/>
      </c>
      <c r="D91" t="str">
        <f t="shared" si="3"/>
        <v>R087</v>
      </c>
      <c r="E91" t="str">
        <f t="shared" si="4"/>
        <v/>
      </c>
      <c r="F91" s="17" t="str">
        <f>IF('Feuille calcul'!W91=1,'Copie fichier cim'!U90,"")</f>
        <v/>
      </c>
    </row>
    <row r="92" spans="3:6" x14ac:dyDescent="0.25">
      <c r="C92" s="96" t="str">
        <f>'Feuille calcul'!X92</f>
        <v/>
      </c>
      <c r="D92" t="str">
        <f t="shared" si="3"/>
        <v>R087</v>
      </c>
      <c r="E92" t="str">
        <f t="shared" si="4"/>
        <v/>
      </c>
      <c r="F92" s="17" t="str">
        <f>IF('Feuille calcul'!W92=1,'Copie fichier cim'!U91,"")</f>
        <v/>
      </c>
    </row>
    <row r="93" spans="3:6" x14ac:dyDescent="0.25">
      <c r="C93" s="96" t="str">
        <f>'Feuille calcul'!X93</f>
        <v/>
      </c>
      <c r="D93" t="str">
        <f t="shared" si="3"/>
        <v>R087</v>
      </c>
      <c r="E93" t="str">
        <f t="shared" si="4"/>
        <v/>
      </c>
      <c r="F93" s="17" t="str">
        <f>IF('Feuille calcul'!W93=1,'Copie fichier cim'!U92,"")</f>
        <v/>
      </c>
    </row>
    <row r="94" spans="3:6" x14ac:dyDescent="0.25">
      <c r="C94" s="96" t="str">
        <f>'Feuille calcul'!X94</f>
        <v/>
      </c>
      <c r="D94" t="str">
        <f t="shared" si="3"/>
        <v>R087</v>
      </c>
      <c r="E94" t="str">
        <f t="shared" si="4"/>
        <v/>
      </c>
      <c r="F94" s="17" t="str">
        <f>IF('Feuille calcul'!W94=1,'Copie fichier cim'!U93,"")</f>
        <v/>
      </c>
    </row>
    <row r="95" spans="3:6" x14ac:dyDescent="0.25">
      <c r="C95" s="96" t="str">
        <f>'Feuille calcul'!X95</f>
        <v/>
      </c>
      <c r="D95" t="str">
        <f t="shared" si="3"/>
        <v>R087</v>
      </c>
      <c r="E95" t="str">
        <f t="shared" si="4"/>
        <v/>
      </c>
      <c r="F95" s="17" t="str">
        <f>IF('Feuille calcul'!W95=1,'Copie fichier cim'!U94,"")</f>
        <v/>
      </c>
    </row>
    <row r="96" spans="3:6" x14ac:dyDescent="0.25">
      <c r="C96" s="96" t="str">
        <f>'Feuille calcul'!X96</f>
        <v/>
      </c>
      <c r="D96" t="str">
        <f t="shared" si="3"/>
        <v>R087</v>
      </c>
      <c r="E96" t="str">
        <f t="shared" si="4"/>
        <v/>
      </c>
      <c r="F96" s="17" t="str">
        <f>IF('Feuille calcul'!W96=1,'Copie fichier cim'!U95,"")</f>
        <v/>
      </c>
    </row>
    <row r="97" spans="3:6" x14ac:dyDescent="0.25">
      <c r="C97" s="96" t="str">
        <f>'Feuille calcul'!X97</f>
        <v/>
      </c>
      <c r="D97" t="str">
        <f t="shared" si="3"/>
        <v>R087</v>
      </c>
      <c r="E97" t="str">
        <f t="shared" si="4"/>
        <v/>
      </c>
      <c r="F97" s="17" t="str">
        <f>IF('Feuille calcul'!W97=1,'Copie fichier cim'!U96,"")</f>
        <v/>
      </c>
    </row>
    <row r="98" spans="3:6" x14ac:dyDescent="0.25">
      <c r="C98" s="96" t="str">
        <f>'Feuille calcul'!X98</f>
        <v/>
      </c>
      <c r="D98" t="str">
        <f t="shared" si="3"/>
        <v>R087</v>
      </c>
      <c r="E98" t="str">
        <f t="shared" si="4"/>
        <v/>
      </c>
      <c r="F98" s="17" t="str">
        <f>IF('Feuille calcul'!W98=1,'Copie fichier cim'!U97,"")</f>
        <v/>
      </c>
    </row>
    <row r="99" spans="3:6" x14ac:dyDescent="0.25">
      <c r="C99" s="96" t="str">
        <f>'Feuille calcul'!X99</f>
        <v/>
      </c>
      <c r="D99" t="str">
        <f t="shared" si="3"/>
        <v>R087</v>
      </c>
      <c r="E99" t="str">
        <f t="shared" si="4"/>
        <v/>
      </c>
      <c r="F99" s="17" t="str">
        <f>IF('Feuille calcul'!W99=1,'Copie fichier cim'!U98,"")</f>
        <v/>
      </c>
    </row>
    <row r="100" spans="3:6" x14ac:dyDescent="0.25">
      <c r="C100" s="96" t="str">
        <f>'Feuille calcul'!X100</f>
        <v/>
      </c>
      <c r="D100" t="str">
        <f t="shared" si="3"/>
        <v>R087</v>
      </c>
      <c r="E100" t="str">
        <f t="shared" si="4"/>
        <v/>
      </c>
      <c r="F100" s="17" t="str">
        <f>IF('Feuille calcul'!W100=1,'Copie fichier cim'!U99,"")</f>
        <v/>
      </c>
    </row>
    <row r="101" spans="3:6" x14ac:dyDescent="0.25">
      <c r="C101" s="96" t="str">
        <f>'Feuille calcul'!X101</f>
        <v/>
      </c>
      <c r="D101" t="str">
        <f t="shared" si="3"/>
        <v>R087</v>
      </c>
      <c r="E101" t="str">
        <f t="shared" si="4"/>
        <v/>
      </c>
      <c r="F101" s="17" t="str">
        <f>IF('Feuille calcul'!W101=1,'Copie fichier cim'!U100,"")</f>
        <v/>
      </c>
    </row>
    <row r="102" spans="3:6" x14ac:dyDescent="0.25">
      <c r="C102" s="96" t="str">
        <f>'Feuille calcul'!X102</f>
        <v/>
      </c>
      <c r="D102" t="str">
        <f t="shared" si="3"/>
        <v>R087</v>
      </c>
      <c r="E102" t="str">
        <f t="shared" si="4"/>
        <v/>
      </c>
      <c r="F102" s="17" t="str">
        <f>IF('Feuille calcul'!W102=1,'Copie fichier cim'!U101,"")</f>
        <v/>
      </c>
    </row>
    <row r="103" spans="3:6" x14ac:dyDescent="0.25">
      <c r="C103" s="96" t="str">
        <f>'Feuille calcul'!X103</f>
        <v/>
      </c>
      <c r="D103" t="str">
        <f t="shared" si="3"/>
        <v>R087</v>
      </c>
      <c r="E103" t="str">
        <f t="shared" si="4"/>
        <v/>
      </c>
      <c r="F103" s="17" t="str">
        <f>IF('Feuille calcul'!W103=1,'Copie fichier cim'!U102,"")</f>
        <v/>
      </c>
    </row>
    <row r="104" spans="3:6" x14ac:dyDescent="0.25">
      <c r="C104" s="96" t="str">
        <f>'Feuille calcul'!X104</f>
        <v/>
      </c>
      <c r="D104" t="str">
        <f t="shared" si="3"/>
        <v>R087</v>
      </c>
      <c r="E104" t="str">
        <f t="shared" si="4"/>
        <v/>
      </c>
      <c r="F104" s="17" t="str">
        <f>IF('Feuille calcul'!W104=1,'Copie fichier cim'!U103,"")</f>
        <v/>
      </c>
    </row>
    <row r="105" spans="3:6" x14ac:dyDescent="0.25">
      <c r="C105" s="96" t="str">
        <f>'Feuille calcul'!X105</f>
        <v/>
      </c>
      <c r="D105" t="str">
        <f t="shared" si="3"/>
        <v>R087</v>
      </c>
      <c r="E105" t="str">
        <f t="shared" si="4"/>
        <v/>
      </c>
      <c r="F105" s="17" t="str">
        <f>IF('Feuille calcul'!W105=1,'Copie fichier cim'!U104,"")</f>
        <v/>
      </c>
    </row>
    <row r="106" spans="3:6" x14ac:dyDescent="0.25">
      <c r="C106" s="96" t="str">
        <f>'Feuille calcul'!X106</f>
        <v/>
      </c>
      <c r="D106" t="str">
        <f t="shared" si="3"/>
        <v>R087</v>
      </c>
      <c r="E106" t="str">
        <f t="shared" si="4"/>
        <v/>
      </c>
      <c r="F106" s="17" t="str">
        <f>IF('Feuille calcul'!W106=1,'Copie fichier cim'!U105,"")</f>
        <v/>
      </c>
    </row>
    <row r="107" spans="3:6" x14ac:dyDescent="0.25">
      <c r="C107" s="96" t="str">
        <f>'Feuille calcul'!X107</f>
        <v/>
      </c>
      <c r="D107" t="str">
        <f t="shared" si="3"/>
        <v>R087</v>
      </c>
      <c r="E107" t="str">
        <f t="shared" si="4"/>
        <v/>
      </c>
      <c r="F107" s="17" t="str">
        <f>IF('Feuille calcul'!W107=1,'Copie fichier cim'!U106,"")</f>
        <v/>
      </c>
    </row>
    <row r="108" spans="3:6" x14ac:dyDescent="0.25">
      <c r="C108" s="96" t="str">
        <f>'Feuille calcul'!X108</f>
        <v/>
      </c>
      <c r="D108" t="str">
        <f t="shared" si="3"/>
        <v>R087</v>
      </c>
      <c r="E108" t="str">
        <f t="shared" si="4"/>
        <v/>
      </c>
      <c r="F108" s="17" t="str">
        <f>IF('Feuille calcul'!W108=1,'Copie fichier cim'!U107,"")</f>
        <v/>
      </c>
    </row>
    <row r="109" spans="3:6" x14ac:dyDescent="0.25">
      <c r="C109" s="96" t="str">
        <f>'Feuille calcul'!X109</f>
        <v/>
      </c>
      <c r="D109" t="str">
        <f t="shared" si="3"/>
        <v>R087</v>
      </c>
      <c r="E109" t="str">
        <f t="shared" si="4"/>
        <v/>
      </c>
      <c r="F109" s="17" t="str">
        <f>IF('Feuille calcul'!W109=1,'Copie fichier cim'!U108,"")</f>
        <v/>
      </c>
    </row>
    <row r="110" spans="3:6" x14ac:dyDescent="0.25">
      <c r="C110" s="96" t="str">
        <f>'Feuille calcul'!X110</f>
        <v/>
      </c>
      <c r="D110" t="str">
        <f t="shared" si="3"/>
        <v>R087</v>
      </c>
      <c r="E110" t="str">
        <f t="shared" si="4"/>
        <v/>
      </c>
      <c r="F110" s="17" t="str">
        <f>IF('Feuille calcul'!W110=1,'Copie fichier cim'!U109,"")</f>
        <v/>
      </c>
    </row>
    <row r="111" spans="3:6" x14ac:dyDescent="0.25">
      <c r="C111" s="96" t="str">
        <f>'Feuille calcul'!X111</f>
        <v/>
      </c>
      <c r="D111" t="str">
        <f t="shared" si="3"/>
        <v>R087</v>
      </c>
      <c r="E111" t="str">
        <f t="shared" si="4"/>
        <v/>
      </c>
      <c r="F111" s="17" t="str">
        <f>IF('Feuille calcul'!W111=1,'Copie fichier cim'!U110,"")</f>
        <v/>
      </c>
    </row>
    <row r="112" spans="3:6" x14ac:dyDescent="0.25">
      <c r="C112" s="96" t="str">
        <f>'Feuille calcul'!X112</f>
        <v/>
      </c>
      <c r="D112" t="str">
        <f t="shared" si="3"/>
        <v>R087</v>
      </c>
      <c r="E112" t="str">
        <f t="shared" si="4"/>
        <v/>
      </c>
      <c r="F112" s="17" t="str">
        <f>IF('Feuille calcul'!W112=1,'Copie fichier cim'!U111,"")</f>
        <v/>
      </c>
    </row>
    <row r="113" spans="3:6" x14ac:dyDescent="0.25">
      <c r="C113" s="96" t="str">
        <f>'Feuille calcul'!X113</f>
        <v/>
      </c>
      <c r="D113" t="str">
        <f t="shared" si="3"/>
        <v>R087</v>
      </c>
      <c r="E113" t="str">
        <f t="shared" si="4"/>
        <v/>
      </c>
      <c r="F113" s="17" t="str">
        <f>IF('Feuille calcul'!W113=1,'Copie fichier cim'!U112,"")</f>
        <v/>
      </c>
    </row>
    <row r="114" spans="3:6" x14ac:dyDescent="0.25">
      <c r="C114" s="96" t="str">
        <f>'Feuille calcul'!X114</f>
        <v/>
      </c>
      <c r="D114" t="str">
        <f t="shared" si="3"/>
        <v>R087</v>
      </c>
      <c r="E114" t="str">
        <f t="shared" si="4"/>
        <v/>
      </c>
      <c r="F114" s="17" t="str">
        <f>IF('Feuille calcul'!W114=1,'Copie fichier cim'!U113,"")</f>
        <v/>
      </c>
    </row>
    <row r="115" spans="3:6" x14ac:dyDescent="0.25">
      <c r="C115" s="96" t="str">
        <f>'Feuille calcul'!X115</f>
        <v/>
      </c>
      <c r="D115" t="str">
        <f t="shared" si="3"/>
        <v>R087</v>
      </c>
      <c r="E115" t="str">
        <f t="shared" si="4"/>
        <v/>
      </c>
      <c r="F115" s="17" t="str">
        <f>IF('Feuille calcul'!W115=1,'Copie fichier cim'!U114,"")</f>
        <v/>
      </c>
    </row>
    <row r="116" spans="3:6" x14ac:dyDescent="0.25">
      <c r="C116" s="96" t="str">
        <f>'Feuille calcul'!X116</f>
        <v/>
      </c>
      <c r="D116" t="str">
        <f t="shared" si="3"/>
        <v>R087</v>
      </c>
      <c r="E116" t="str">
        <f t="shared" si="4"/>
        <v/>
      </c>
      <c r="F116" s="17" t="str">
        <f>IF('Feuille calcul'!W116=1,'Copie fichier cim'!U115,"")</f>
        <v/>
      </c>
    </row>
    <row r="117" spans="3:6" x14ac:dyDescent="0.25">
      <c r="C117" s="96" t="str">
        <f>'Feuille calcul'!X117</f>
        <v/>
      </c>
      <c r="D117" t="str">
        <f t="shared" si="3"/>
        <v>R087</v>
      </c>
      <c r="E117" t="str">
        <f t="shared" si="4"/>
        <v/>
      </c>
      <c r="F117" s="17" t="str">
        <f>IF('Feuille calcul'!W117=1,'Copie fichier cim'!U116,"")</f>
        <v/>
      </c>
    </row>
    <row r="118" spans="3:6" x14ac:dyDescent="0.25">
      <c r="C118" s="96" t="str">
        <f>'Feuille calcul'!X118</f>
        <v/>
      </c>
      <c r="D118" t="str">
        <f t="shared" si="3"/>
        <v>R087</v>
      </c>
      <c r="E118" t="str">
        <f t="shared" si="4"/>
        <v/>
      </c>
      <c r="F118" s="17" t="str">
        <f>IF('Feuille calcul'!W118=1,'Copie fichier cim'!U117,"")</f>
        <v/>
      </c>
    </row>
    <row r="119" spans="3:6" x14ac:dyDescent="0.25">
      <c r="C119" s="96" t="str">
        <f>'Feuille calcul'!X119</f>
        <v/>
      </c>
      <c r="D119" t="str">
        <f t="shared" si="3"/>
        <v>R087</v>
      </c>
      <c r="E119" t="str">
        <f t="shared" si="4"/>
        <v/>
      </c>
      <c r="F119" s="17" t="str">
        <f>IF('Feuille calcul'!W119=1,'Copie fichier cim'!U118,"")</f>
        <v/>
      </c>
    </row>
    <row r="120" spans="3:6" x14ac:dyDescent="0.25">
      <c r="C120" s="96" t="str">
        <f>'Feuille calcul'!X120</f>
        <v/>
      </c>
      <c r="D120" t="str">
        <f t="shared" si="3"/>
        <v>R087</v>
      </c>
      <c r="E120" t="str">
        <f t="shared" si="4"/>
        <v/>
      </c>
      <c r="F120" s="17" t="str">
        <f>IF('Feuille calcul'!W120=1,'Copie fichier cim'!U119,"")</f>
        <v/>
      </c>
    </row>
    <row r="121" spans="3:6" x14ac:dyDescent="0.25">
      <c r="C121" s="96" t="str">
        <f>'Feuille calcul'!X121</f>
        <v/>
      </c>
      <c r="D121" t="str">
        <f t="shared" si="3"/>
        <v>R087</v>
      </c>
      <c r="E121" t="str">
        <f t="shared" si="4"/>
        <v/>
      </c>
      <c r="F121" s="17" t="str">
        <f>IF('Feuille calcul'!W121=1,'Copie fichier cim'!U120,"")</f>
        <v/>
      </c>
    </row>
    <row r="122" spans="3:6" x14ac:dyDescent="0.25">
      <c r="C122" s="96" t="str">
        <f>'Feuille calcul'!X122</f>
        <v/>
      </c>
      <c r="D122" t="str">
        <f t="shared" si="3"/>
        <v>R087</v>
      </c>
      <c r="E122" t="str">
        <f t="shared" si="4"/>
        <v/>
      </c>
      <c r="F122" s="17" t="str">
        <f>IF('Feuille calcul'!W122=1,'Copie fichier cim'!U121,"")</f>
        <v/>
      </c>
    </row>
    <row r="123" spans="3:6" x14ac:dyDescent="0.25">
      <c r="C123" s="96" t="str">
        <f>'Feuille calcul'!X123</f>
        <v/>
      </c>
      <c r="D123" t="str">
        <f t="shared" si="3"/>
        <v>R087</v>
      </c>
      <c r="E123" t="str">
        <f t="shared" si="4"/>
        <v/>
      </c>
      <c r="F123" s="17" t="str">
        <f>IF('Feuille calcul'!W123=1,'Copie fichier cim'!U122,"")</f>
        <v/>
      </c>
    </row>
    <row r="124" spans="3:6" x14ac:dyDescent="0.25">
      <c r="C124" s="96" t="str">
        <f>'Feuille calcul'!X124</f>
        <v/>
      </c>
      <c r="D124" t="str">
        <f t="shared" si="3"/>
        <v>R087</v>
      </c>
      <c r="E124" t="str">
        <f t="shared" si="4"/>
        <v/>
      </c>
      <c r="F124" s="17" t="str">
        <f>IF('Feuille calcul'!W124=1,'Copie fichier cim'!U123,"")</f>
        <v/>
      </c>
    </row>
    <row r="125" spans="3:6" x14ac:dyDescent="0.25">
      <c r="C125" s="96" t="str">
        <f>'Feuille calcul'!X125</f>
        <v/>
      </c>
      <c r="D125" t="str">
        <f t="shared" si="3"/>
        <v>R087</v>
      </c>
      <c r="E125" t="str">
        <f t="shared" si="4"/>
        <v/>
      </c>
      <c r="F125" s="17" t="str">
        <f>IF('Feuille calcul'!W125=1,'Copie fichier cim'!U124,"")</f>
        <v/>
      </c>
    </row>
    <row r="126" spans="3:6" x14ac:dyDescent="0.25">
      <c r="C126" s="96" t="str">
        <f>'Feuille calcul'!X126</f>
        <v/>
      </c>
      <c r="D126" t="str">
        <f t="shared" si="3"/>
        <v>R087</v>
      </c>
      <c r="E126" t="str">
        <f t="shared" si="4"/>
        <v/>
      </c>
      <c r="F126" s="17" t="str">
        <f>IF('Feuille calcul'!W126=1,'Copie fichier cim'!U125,"")</f>
        <v/>
      </c>
    </row>
    <row r="127" spans="3:6" x14ac:dyDescent="0.25">
      <c r="C127" s="96" t="str">
        <f>'Feuille calcul'!X127</f>
        <v/>
      </c>
      <c r="D127" t="str">
        <f t="shared" si="3"/>
        <v>R087</v>
      </c>
      <c r="E127" t="str">
        <f t="shared" si="4"/>
        <v/>
      </c>
      <c r="F127" s="17" t="str">
        <f>IF('Feuille calcul'!W127=1,'Copie fichier cim'!U126,"")</f>
        <v/>
      </c>
    </row>
    <row r="128" spans="3:6" x14ac:dyDescent="0.25">
      <c r="C128" s="96" t="str">
        <f>'Feuille calcul'!X128</f>
        <v/>
      </c>
      <c r="D128" t="str">
        <f t="shared" si="3"/>
        <v>R087</v>
      </c>
      <c r="E128" t="str">
        <f t="shared" si="4"/>
        <v/>
      </c>
      <c r="F128" s="17" t="str">
        <f>IF('Feuille calcul'!W128=1,'Copie fichier cim'!U127,"")</f>
        <v/>
      </c>
    </row>
    <row r="129" spans="3:6" x14ac:dyDescent="0.25">
      <c r="C129" s="96" t="str">
        <f>'Feuille calcul'!X129</f>
        <v/>
      </c>
      <c r="D129" t="str">
        <f t="shared" si="3"/>
        <v>R087</v>
      </c>
      <c r="E129" t="str">
        <f t="shared" si="4"/>
        <v/>
      </c>
      <c r="F129" s="17" t="str">
        <f>IF('Feuille calcul'!W129=1,'Copie fichier cim'!U128,"")</f>
        <v/>
      </c>
    </row>
    <row r="130" spans="3:6" x14ac:dyDescent="0.25">
      <c r="C130" s="96" t="str">
        <f>'Feuille calcul'!X130</f>
        <v/>
      </c>
      <c r="D130" t="str">
        <f t="shared" si="3"/>
        <v>R087</v>
      </c>
      <c r="E130" t="str">
        <f t="shared" si="4"/>
        <v/>
      </c>
      <c r="F130" s="17" t="str">
        <f>IF('Feuille calcul'!W130=1,'Copie fichier cim'!U129,"")</f>
        <v/>
      </c>
    </row>
    <row r="131" spans="3:6" x14ac:dyDescent="0.25">
      <c r="C131" s="96" t="str">
        <f>'Feuille calcul'!X131</f>
        <v/>
      </c>
      <c r="D131" t="str">
        <f t="shared" si="3"/>
        <v>R087</v>
      </c>
      <c r="E131" t="str">
        <f t="shared" si="4"/>
        <v/>
      </c>
      <c r="F131" s="17" t="str">
        <f>IF('Feuille calcul'!W131=1,'Copie fichier cim'!U130,"")</f>
        <v/>
      </c>
    </row>
    <row r="132" spans="3:6" x14ac:dyDescent="0.25">
      <c r="C132" s="96" t="str">
        <f>'Feuille calcul'!X132</f>
        <v/>
      </c>
      <c r="D132" t="str">
        <f t="shared" ref="D132:D195" si="5">IF(C132="",D131,C132)</f>
        <v>R087</v>
      </c>
      <c r="E132" t="str">
        <f t="shared" si="4"/>
        <v/>
      </c>
      <c r="F132" s="17" t="str">
        <f>IF('Feuille calcul'!W132=1,'Copie fichier cim'!U131,"")</f>
        <v/>
      </c>
    </row>
    <row r="133" spans="3:6" x14ac:dyDescent="0.25">
      <c r="C133" s="96" t="str">
        <f>'Feuille calcul'!X133</f>
        <v/>
      </c>
      <c r="D133" t="str">
        <f t="shared" si="5"/>
        <v>R087</v>
      </c>
      <c r="E133" t="str">
        <f t="shared" ref="E133:E196" si="6">IF(F133&lt;&gt;"",D133,"")</f>
        <v/>
      </c>
      <c r="F133" s="17" t="str">
        <f>IF('Feuille calcul'!W133=1,'Copie fichier cim'!U132,"")</f>
        <v/>
      </c>
    </row>
    <row r="134" spans="3:6" x14ac:dyDescent="0.25">
      <c r="C134" s="96" t="str">
        <f>'Feuille calcul'!X134</f>
        <v/>
      </c>
      <c r="D134" t="str">
        <f t="shared" si="5"/>
        <v>R087</v>
      </c>
      <c r="E134" t="str">
        <f t="shared" si="6"/>
        <v/>
      </c>
      <c r="F134" s="17" t="str">
        <f>IF('Feuille calcul'!W134=1,'Copie fichier cim'!U133,"")</f>
        <v/>
      </c>
    </row>
    <row r="135" spans="3:6" x14ac:dyDescent="0.25">
      <c r="C135" s="96" t="str">
        <f>'Feuille calcul'!X135</f>
        <v/>
      </c>
      <c r="D135" t="str">
        <f t="shared" si="5"/>
        <v>R087</v>
      </c>
      <c r="E135" t="str">
        <f t="shared" si="6"/>
        <v/>
      </c>
      <c r="F135" s="17" t="str">
        <f>IF('Feuille calcul'!W135=1,'Copie fichier cim'!U134,"")</f>
        <v/>
      </c>
    </row>
    <row r="136" spans="3:6" x14ac:dyDescent="0.25">
      <c r="C136" s="96" t="str">
        <f>'Feuille calcul'!X136</f>
        <v/>
      </c>
      <c r="D136" t="str">
        <f t="shared" si="5"/>
        <v>R087</v>
      </c>
      <c r="E136" t="str">
        <f t="shared" si="6"/>
        <v/>
      </c>
      <c r="F136" s="17" t="str">
        <f>IF('Feuille calcul'!W136=1,'Copie fichier cim'!U135,"")</f>
        <v/>
      </c>
    </row>
    <row r="137" spans="3:6" x14ac:dyDescent="0.25">
      <c r="C137" s="96" t="str">
        <f>'Feuille calcul'!X137</f>
        <v/>
      </c>
      <c r="D137" t="str">
        <f t="shared" si="5"/>
        <v>R087</v>
      </c>
      <c r="E137" t="str">
        <f t="shared" si="6"/>
        <v/>
      </c>
      <c r="F137" s="17" t="str">
        <f>IF('Feuille calcul'!W137=1,'Copie fichier cim'!U136,"")</f>
        <v/>
      </c>
    </row>
    <row r="138" spans="3:6" x14ac:dyDescent="0.25">
      <c r="C138" s="96" t="str">
        <f>'Feuille calcul'!X138</f>
        <v/>
      </c>
      <c r="D138" t="str">
        <f t="shared" si="5"/>
        <v>R087</v>
      </c>
      <c r="E138" t="str">
        <f t="shared" si="6"/>
        <v/>
      </c>
      <c r="F138" s="17" t="str">
        <f>IF('Feuille calcul'!W138=1,'Copie fichier cim'!U137,"")</f>
        <v/>
      </c>
    </row>
    <row r="139" spans="3:6" x14ac:dyDescent="0.25">
      <c r="C139" s="96" t="str">
        <f>'Feuille calcul'!X139</f>
        <v/>
      </c>
      <c r="D139" t="str">
        <f t="shared" si="5"/>
        <v>R087</v>
      </c>
      <c r="E139" t="str">
        <f t="shared" si="6"/>
        <v/>
      </c>
      <c r="F139" s="17" t="str">
        <f>IF('Feuille calcul'!W139=1,'Copie fichier cim'!U138,"")</f>
        <v/>
      </c>
    </row>
    <row r="140" spans="3:6" x14ac:dyDescent="0.25">
      <c r="C140" s="96" t="str">
        <f>'Feuille calcul'!X140</f>
        <v/>
      </c>
      <c r="D140" t="str">
        <f t="shared" si="5"/>
        <v>R087</v>
      </c>
      <c r="E140" t="str">
        <f t="shared" si="6"/>
        <v/>
      </c>
      <c r="F140" s="17" t="str">
        <f>IF('Feuille calcul'!W140=1,'Copie fichier cim'!U139,"")</f>
        <v/>
      </c>
    </row>
    <row r="141" spans="3:6" x14ac:dyDescent="0.25">
      <c r="C141" s="96" t="str">
        <f>'Feuille calcul'!X141</f>
        <v/>
      </c>
      <c r="D141" t="str">
        <f t="shared" si="5"/>
        <v>R087</v>
      </c>
      <c r="E141" t="str">
        <f t="shared" si="6"/>
        <v/>
      </c>
      <c r="F141" s="17" t="str">
        <f>IF('Feuille calcul'!W141=1,'Copie fichier cim'!U140,"")</f>
        <v/>
      </c>
    </row>
    <row r="142" spans="3:6" x14ac:dyDescent="0.25">
      <c r="C142" s="96" t="str">
        <f>'Feuille calcul'!X142</f>
        <v/>
      </c>
      <c r="D142" t="str">
        <f t="shared" si="5"/>
        <v>R087</v>
      </c>
      <c r="E142" t="str">
        <f t="shared" si="6"/>
        <v/>
      </c>
      <c r="F142" s="17" t="str">
        <f>IF('Feuille calcul'!W142=1,'Copie fichier cim'!U141,"")</f>
        <v/>
      </c>
    </row>
    <row r="143" spans="3:6" x14ac:dyDescent="0.25">
      <c r="C143" s="96" t="str">
        <f>'Feuille calcul'!X143</f>
        <v/>
      </c>
      <c r="D143" t="str">
        <f t="shared" si="5"/>
        <v>R087</v>
      </c>
      <c r="E143" t="str">
        <f t="shared" si="6"/>
        <v/>
      </c>
      <c r="F143" s="17" t="str">
        <f>IF('Feuille calcul'!W143=1,'Copie fichier cim'!U142,"")</f>
        <v/>
      </c>
    </row>
    <row r="144" spans="3:6" x14ac:dyDescent="0.25">
      <c r="C144" s="96" t="str">
        <f>'Feuille calcul'!X144</f>
        <v/>
      </c>
      <c r="D144" t="str">
        <f t="shared" si="5"/>
        <v>R087</v>
      </c>
      <c r="E144" t="str">
        <f t="shared" si="6"/>
        <v/>
      </c>
      <c r="F144" s="17" t="str">
        <f>IF('Feuille calcul'!W144=1,'Copie fichier cim'!U143,"")</f>
        <v/>
      </c>
    </row>
    <row r="145" spans="3:6" x14ac:dyDescent="0.25">
      <c r="C145" s="96" t="str">
        <f>'Feuille calcul'!X145</f>
        <v/>
      </c>
      <c r="D145" t="str">
        <f t="shared" si="5"/>
        <v>R087</v>
      </c>
      <c r="E145" t="str">
        <f t="shared" si="6"/>
        <v/>
      </c>
      <c r="F145" s="17" t="str">
        <f>IF('Feuille calcul'!W145=1,'Copie fichier cim'!U144,"")</f>
        <v/>
      </c>
    </row>
    <row r="146" spans="3:6" x14ac:dyDescent="0.25">
      <c r="C146" s="96" t="str">
        <f>'Feuille calcul'!X146</f>
        <v/>
      </c>
      <c r="D146" t="str">
        <f t="shared" si="5"/>
        <v>R087</v>
      </c>
      <c r="E146" t="str">
        <f t="shared" si="6"/>
        <v/>
      </c>
      <c r="F146" s="17" t="str">
        <f>IF('Feuille calcul'!W146=1,'Copie fichier cim'!U145,"")</f>
        <v/>
      </c>
    </row>
    <row r="147" spans="3:6" x14ac:dyDescent="0.25">
      <c r="C147" s="96" t="str">
        <f>'Feuille calcul'!X147</f>
        <v/>
      </c>
      <c r="D147" t="str">
        <f t="shared" si="5"/>
        <v>R087</v>
      </c>
      <c r="E147" t="str">
        <f t="shared" si="6"/>
        <v/>
      </c>
      <c r="F147" s="17" t="str">
        <f>IF('Feuille calcul'!W147=1,'Copie fichier cim'!U146,"")</f>
        <v/>
      </c>
    </row>
    <row r="148" spans="3:6" x14ac:dyDescent="0.25">
      <c r="C148" s="96" t="str">
        <f>'Feuille calcul'!X148</f>
        <v/>
      </c>
      <c r="D148" t="str">
        <f t="shared" si="5"/>
        <v>R087</v>
      </c>
      <c r="E148" t="str">
        <f t="shared" si="6"/>
        <v/>
      </c>
      <c r="F148" s="17" t="str">
        <f>IF('Feuille calcul'!W148=1,'Copie fichier cim'!U147,"")</f>
        <v/>
      </c>
    </row>
    <row r="149" spans="3:6" x14ac:dyDescent="0.25">
      <c r="C149" s="96" t="str">
        <f>'Feuille calcul'!X149</f>
        <v/>
      </c>
      <c r="D149" t="str">
        <f t="shared" si="5"/>
        <v>R087</v>
      </c>
      <c r="E149" t="str">
        <f t="shared" si="6"/>
        <v/>
      </c>
      <c r="F149" s="17" t="str">
        <f>IF('Feuille calcul'!W149=1,'Copie fichier cim'!U148,"")</f>
        <v/>
      </c>
    </row>
    <row r="150" spans="3:6" x14ac:dyDescent="0.25">
      <c r="C150" s="96" t="str">
        <f>'Feuille calcul'!X150</f>
        <v/>
      </c>
      <c r="D150" t="str">
        <f t="shared" si="5"/>
        <v>R087</v>
      </c>
      <c r="E150" t="str">
        <f t="shared" si="6"/>
        <v/>
      </c>
      <c r="F150" s="17" t="str">
        <f>IF('Feuille calcul'!W150=1,'Copie fichier cim'!U149,"")</f>
        <v/>
      </c>
    </row>
    <row r="151" spans="3:6" x14ac:dyDescent="0.25">
      <c r="C151" s="96" t="str">
        <f>'Feuille calcul'!X151</f>
        <v/>
      </c>
      <c r="D151" t="str">
        <f t="shared" si="5"/>
        <v>R087</v>
      </c>
      <c r="E151" t="str">
        <f t="shared" si="6"/>
        <v/>
      </c>
      <c r="F151" s="17" t="str">
        <f>IF('Feuille calcul'!W151=1,'Copie fichier cim'!U150,"")</f>
        <v/>
      </c>
    </row>
    <row r="152" spans="3:6" x14ac:dyDescent="0.25">
      <c r="C152" s="96" t="str">
        <f>'Feuille calcul'!X152</f>
        <v/>
      </c>
      <c r="D152" t="str">
        <f t="shared" si="5"/>
        <v>R087</v>
      </c>
      <c r="E152" t="str">
        <f t="shared" si="6"/>
        <v/>
      </c>
      <c r="F152" s="17" t="str">
        <f>IF('Feuille calcul'!W152=1,'Copie fichier cim'!U151,"")</f>
        <v/>
      </c>
    </row>
    <row r="153" spans="3:6" x14ac:dyDescent="0.25">
      <c r="C153" s="96" t="str">
        <f>'Feuille calcul'!X153</f>
        <v/>
      </c>
      <c r="D153" t="str">
        <f t="shared" si="5"/>
        <v>R087</v>
      </c>
      <c r="E153" t="str">
        <f t="shared" si="6"/>
        <v/>
      </c>
      <c r="F153" s="17" t="str">
        <f>IF('Feuille calcul'!W153=1,'Copie fichier cim'!U152,"")</f>
        <v/>
      </c>
    </row>
    <row r="154" spans="3:6" x14ac:dyDescent="0.25">
      <c r="C154" s="96" t="str">
        <f>'Feuille calcul'!X154</f>
        <v/>
      </c>
      <c r="D154" t="str">
        <f t="shared" si="5"/>
        <v>R087</v>
      </c>
      <c r="E154" t="str">
        <f t="shared" si="6"/>
        <v/>
      </c>
      <c r="F154" s="17" t="str">
        <f>IF('Feuille calcul'!W154=1,'Copie fichier cim'!U153,"")</f>
        <v/>
      </c>
    </row>
    <row r="155" spans="3:6" x14ac:dyDescent="0.25">
      <c r="C155" s="96" t="str">
        <f>'Feuille calcul'!X155</f>
        <v/>
      </c>
      <c r="D155" t="str">
        <f t="shared" si="5"/>
        <v>R087</v>
      </c>
      <c r="E155" t="str">
        <f t="shared" si="6"/>
        <v/>
      </c>
      <c r="F155" s="17" t="str">
        <f>IF('Feuille calcul'!W155=1,'Copie fichier cim'!U154,"")</f>
        <v/>
      </c>
    </row>
    <row r="156" spans="3:6" x14ac:dyDescent="0.25">
      <c r="C156" s="96" t="str">
        <f>'Feuille calcul'!X156</f>
        <v/>
      </c>
      <c r="D156" t="str">
        <f t="shared" si="5"/>
        <v>R087</v>
      </c>
      <c r="E156" t="str">
        <f t="shared" si="6"/>
        <v/>
      </c>
      <c r="F156" s="17" t="str">
        <f>IF('Feuille calcul'!W156=1,'Copie fichier cim'!U155,"")</f>
        <v/>
      </c>
    </row>
    <row r="157" spans="3:6" x14ac:dyDescent="0.25">
      <c r="C157" s="96" t="str">
        <f>'Feuille calcul'!X157</f>
        <v/>
      </c>
      <c r="D157" t="str">
        <f t="shared" si="5"/>
        <v>R087</v>
      </c>
      <c r="E157" t="str">
        <f t="shared" si="6"/>
        <v/>
      </c>
      <c r="F157" s="17" t="str">
        <f>IF('Feuille calcul'!W157=1,'Copie fichier cim'!U156,"")</f>
        <v/>
      </c>
    </row>
    <row r="158" spans="3:6" x14ac:dyDescent="0.25">
      <c r="C158" s="96" t="str">
        <f>'Feuille calcul'!X158</f>
        <v/>
      </c>
      <c r="D158" t="str">
        <f t="shared" si="5"/>
        <v>R087</v>
      </c>
      <c r="E158" t="str">
        <f t="shared" si="6"/>
        <v/>
      </c>
      <c r="F158" s="17" t="str">
        <f>IF('Feuille calcul'!W158=1,'Copie fichier cim'!U157,"")</f>
        <v/>
      </c>
    </row>
    <row r="159" spans="3:6" x14ac:dyDescent="0.25">
      <c r="C159" s="96" t="str">
        <f>'Feuille calcul'!X159</f>
        <v/>
      </c>
      <c r="D159" t="str">
        <f t="shared" si="5"/>
        <v>R087</v>
      </c>
      <c r="E159" t="str">
        <f t="shared" si="6"/>
        <v/>
      </c>
      <c r="F159" s="17" t="str">
        <f>IF('Feuille calcul'!W159=1,'Copie fichier cim'!U158,"")</f>
        <v/>
      </c>
    </row>
    <row r="160" spans="3:6" x14ac:dyDescent="0.25">
      <c r="C160" s="96" t="str">
        <f>'Feuille calcul'!X160</f>
        <v/>
      </c>
      <c r="D160" t="str">
        <f t="shared" si="5"/>
        <v>R087</v>
      </c>
      <c r="E160" t="str">
        <f t="shared" si="6"/>
        <v/>
      </c>
      <c r="F160" s="17" t="str">
        <f>IF('Feuille calcul'!W160=1,'Copie fichier cim'!U159,"")</f>
        <v/>
      </c>
    </row>
    <row r="161" spans="3:6" x14ac:dyDescent="0.25">
      <c r="C161" s="96" t="str">
        <f>'Feuille calcul'!X161</f>
        <v/>
      </c>
      <c r="D161" t="str">
        <f t="shared" si="5"/>
        <v>R087</v>
      </c>
      <c r="E161" t="str">
        <f t="shared" si="6"/>
        <v/>
      </c>
      <c r="F161" s="17" t="str">
        <f>IF('Feuille calcul'!W161=1,'Copie fichier cim'!U160,"")</f>
        <v/>
      </c>
    </row>
    <row r="162" spans="3:6" x14ac:dyDescent="0.25">
      <c r="C162" s="96" t="str">
        <f>'Feuille calcul'!X162</f>
        <v/>
      </c>
      <c r="D162" t="str">
        <f t="shared" si="5"/>
        <v>R087</v>
      </c>
      <c r="E162" t="str">
        <f t="shared" si="6"/>
        <v/>
      </c>
      <c r="F162" s="17" t="str">
        <f>IF('Feuille calcul'!W162=1,'Copie fichier cim'!U161,"")</f>
        <v/>
      </c>
    </row>
    <row r="163" spans="3:6" x14ac:dyDescent="0.25">
      <c r="C163" s="96" t="str">
        <f>'Feuille calcul'!X163</f>
        <v/>
      </c>
      <c r="D163" t="str">
        <f t="shared" si="5"/>
        <v>R087</v>
      </c>
      <c r="E163" t="str">
        <f t="shared" si="6"/>
        <v/>
      </c>
      <c r="F163" s="17" t="str">
        <f>IF('Feuille calcul'!W163=1,'Copie fichier cim'!U162,"")</f>
        <v/>
      </c>
    </row>
    <row r="164" spans="3:6" x14ac:dyDescent="0.25">
      <c r="C164" s="96" t="str">
        <f>'Feuille calcul'!X164</f>
        <v/>
      </c>
      <c r="D164" t="str">
        <f t="shared" si="5"/>
        <v>R087</v>
      </c>
      <c r="E164" t="str">
        <f t="shared" si="6"/>
        <v/>
      </c>
      <c r="F164" s="17" t="str">
        <f>IF('Feuille calcul'!W164=1,'Copie fichier cim'!U163,"")</f>
        <v/>
      </c>
    </row>
    <row r="165" spans="3:6" x14ac:dyDescent="0.25">
      <c r="C165" s="96" t="str">
        <f>'Feuille calcul'!X165</f>
        <v/>
      </c>
      <c r="D165" t="str">
        <f t="shared" si="5"/>
        <v>R087</v>
      </c>
      <c r="E165" t="str">
        <f t="shared" si="6"/>
        <v/>
      </c>
      <c r="F165" s="17" t="str">
        <f>IF('Feuille calcul'!W165=1,'Copie fichier cim'!U164,"")</f>
        <v/>
      </c>
    </row>
    <row r="166" spans="3:6" x14ac:dyDescent="0.25">
      <c r="C166" s="96" t="str">
        <f>'Feuille calcul'!X166</f>
        <v/>
      </c>
      <c r="D166" t="str">
        <f t="shared" si="5"/>
        <v>R087</v>
      </c>
      <c r="E166" t="str">
        <f t="shared" si="6"/>
        <v/>
      </c>
      <c r="F166" s="17" t="str">
        <f>IF('Feuille calcul'!W166=1,'Copie fichier cim'!U165,"")</f>
        <v/>
      </c>
    </row>
    <row r="167" spans="3:6" x14ac:dyDescent="0.25">
      <c r="C167" s="96" t="str">
        <f>'Feuille calcul'!X167</f>
        <v/>
      </c>
      <c r="D167" t="str">
        <f t="shared" si="5"/>
        <v>R087</v>
      </c>
      <c r="E167" t="str">
        <f t="shared" si="6"/>
        <v/>
      </c>
      <c r="F167" s="17" t="str">
        <f>IF('Feuille calcul'!W167=1,'Copie fichier cim'!U166,"")</f>
        <v/>
      </c>
    </row>
    <row r="168" spans="3:6" x14ac:dyDescent="0.25">
      <c r="C168" s="96" t="str">
        <f>'Feuille calcul'!X168</f>
        <v/>
      </c>
      <c r="D168" t="str">
        <f t="shared" si="5"/>
        <v>R087</v>
      </c>
      <c r="E168" t="str">
        <f t="shared" si="6"/>
        <v/>
      </c>
      <c r="F168" s="17" t="str">
        <f>IF('Feuille calcul'!W168=1,'Copie fichier cim'!U167,"")</f>
        <v/>
      </c>
    </row>
    <row r="169" spans="3:6" x14ac:dyDescent="0.25">
      <c r="C169" s="96" t="str">
        <f>'Feuille calcul'!X169</f>
        <v/>
      </c>
      <c r="D169" t="str">
        <f t="shared" si="5"/>
        <v>R087</v>
      </c>
      <c r="E169" t="str">
        <f t="shared" si="6"/>
        <v/>
      </c>
      <c r="F169" s="17" t="str">
        <f>IF('Feuille calcul'!W169=1,'Copie fichier cim'!U168,"")</f>
        <v/>
      </c>
    </row>
    <row r="170" spans="3:6" x14ac:dyDescent="0.25">
      <c r="C170" s="96" t="str">
        <f>'Feuille calcul'!X170</f>
        <v/>
      </c>
      <c r="D170" t="str">
        <f t="shared" si="5"/>
        <v>R087</v>
      </c>
      <c r="E170" t="str">
        <f t="shared" si="6"/>
        <v/>
      </c>
      <c r="F170" s="17" t="str">
        <f>IF('Feuille calcul'!W170=1,'Copie fichier cim'!U169,"")</f>
        <v/>
      </c>
    </row>
    <row r="171" spans="3:6" x14ac:dyDescent="0.25">
      <c r="C171" s="96" t="str">
        <f>'Feuille calcul'!X171</f>
        <v/>
      </c>
      <c r="D171" t="str">
        <f t="shared" si="5"/>
        <v>R087</v>
      </c>
      <c r="E171" t="str">
        <f t="shared" si="6"/>
        <v/>
      </c>
      <c r="F171" s="17" t="str">
        <f>IF('Feuille calcul'!W171=1,'Copie fichier cim'!U170,"")</f>
        <v/>
      </c>
    </row>
    <row r="172" spans="3:6" x14ac:dyDescent="0.25">
      <c r="C172" s="96" t="str">
        <f>'Feuille calcul'!X172</f>
        <v/>
      </c>
      <c r="D172" t="str">
        <f t="shared" si="5"/>
        <v>R087</v>
      </c>
      <c r="E172" t="str">
        <f t="shared" si="6"/>
        <v/>
      </c>
      <c r="F172" s="17" t="str">
        <f>IF('Feuille calcul'!W172=1,'Copie fichier cim'!U171,"")</f>
        <v/>
      </c>
    </row>
    <row r="173" spans="3:6" x14ac:dyDescent="0.25">
      <c r="C173" s="96" t="str">
        <f>'Feuille calcul'!X173</f>
        <v/>
      </c>
      <c r="D173" t="str">
        <f t="shared" si="5"/>
        <v>R087</v>
      </c>
      <c r="E173" t="str">
        <f t="shared" si="6"/>
        <v/>
      </c>
      <c r="F173" s="17" t="str">
        <f>IF('Feuille calcul'!W173=1,'Copie fichier cim'!U172,"")</f>
        <v/>
      </c>
    </row>
    <row r="174" spans="3:6" x14ac:dyDescent="0.25">
      <c r="C174" s="96" t="str">
        <f>'Feuille calcul'!X174</f>
        <v/>
      </c>
      <c r="D174" t="str">
        <f t="shared" si="5"/>
        <v>R087</v>
      </c>
      <c r="E174" t="str">
        <f t="shared" si="6"/>
        <v/>
      </c>
      <c r="F174" s="17" t="str">
        <f>IF('Feuille calcul'!W174=1,'Copie fichier cim'!U173,"")</f>
        <v/>
      </c>
    </row>
    <row r="175" spans="3:6" x14ac:dyDescent="0.25">
      <c r="C175" s="96" t="str">
        <f>'Feuille calcul'!X175</f>
        <v/>
      </c>
      <c r="D175" t="str">
        <f t="shared" si="5"/>
        <v>R087</v>
      </c>
      <c r="E175" t="str">
        <f t="shared" si="6"/>
        <v/>
      </c>
      <c r="F175" s="17" t="str">
        <f>IF('Feuille calcul'!W175=1,'Copie fichier cim'!U174,"")</f>
        <v/>
      </c>
    </row>
    <row r="176" spans="3:6" x14ac:dyDescent="0.25">
      <c r="C176" s="96" t="str">
        <f>'Feuille calcul'!X176</f>
        <v/>
      </c>
      <c r="D176" t="str">
        <f t="shared" si="5"/>
        <v>R087</v>
      </c>
      <c r="E176" t="str">
        <f t="shared" si="6"/>
        <v/>
      </c>
      <c r="F176" s="17" t="str">
        <f>IF('Feuille calcul'!W176=1,'Copie fichier cim'!U175,"")</f>
        <v/>
      </c>
    </row>
    <row r="177" spans="3:6" x14ac:dyDescent="0.25">
      <c r="C177" s="96" t="str">
        <f>'Feuille calcul'!X177</f>
        <v/>
      </c>
      <c r="D177" t="str">
        <f t="shared" si="5"/>
        <v>R087</v>
      </c>
      <c r="E177" t="str">
        <f t="shared" si="6"/>
        <v/>
      </c>
      <c r="F177" s="17" t="str">
        <f>IF('Feuille calcul'!W177=1,'Copie fichier cim'!U176,"")</f>
        <v/>
      </c>
    </row>
    <row r="178" spans="3:6" x14ac:dyDescent="0.25">
      <c r="C178" s="96" t="str">
        <f>'Feuille calcul'!X178</f>
        <v/>
      </c>
      <c r="D178" t="str">
        <f t="shared" si="5"/>
        <v>R087</v>
      </c>
      <c r="E178" t="str">
        <f t="shared" si="6"/>
        <v/>
      </c>
      <c r="F178" s="17" t="str">
        <f>IF('Feuille calcul'!W178=1,'Copie fichier cim'!U177,"")</f>
        <v/>
      </c>
    </row>
    <row r="179" spans="3:6" x14ac:dyDescent="0.25">
      <c r="C179" s="96" t="str">
        <f>'Feuille calcul'!X179</f>
        <v/>
      </c>
      <c r="D179" t="str">
        <f t="shared" si="5"/>
        <v>R087</v>
      </c>
      <c r="E179" t="str">
        <f t="shared" si="6"/>
        <v/>
      </c>
      <c r="F179" s="17" t="str">
        <f>IF('Feuille calcul'!W179=1,'Copie fichier cim'!U178,"")</f>
        <v/>
      </c>
    </row>
    <row r="180" spans="3:6" x14ac:dyDescent="0.25">
      <c r="C180" s="96" t="str">
        <f>'Feuille calcul'!X180</f>
        <v/>
      </c>
      <c r="D180" t="str">
        <f t="shared" si="5"/>
        <v>R087</v>
      </c>
      <c r="E180" t="str">
        <f t="shared" si="6"/>
        <v/>
      </c>
      <c r="F180" s="17" t="str">
        <f>IF('Feuille calcul'!W180=1,'Copie fichier cim'!U179,"")</f>
        <v/>
      </c>
    </row>
    <row r="181" spans="3:6" x14ac:dyDescent="0.25">
      <c r="C181" s="96" t="str">
        <f>'Feuille calcul'!X181</f>
        <v/>
      </c>
      <c r="D181" t="str">
        <f t="shared" si="5"/>
        <v>R087</v>
      </c>
      <c r="E181" t="str">
        <f t="shared" si="6"/>
        <v/>
      </c>
      <c r="F181" s="17" t="str">
        <f>IF('Feuille calcul'!W181=1,'Copie fichier cim'!U180,"")</f>
        <v/>
      </c>
    </row>
    <row r="182" spans="3:6" x14ac:dyDescent="0.25">
      <c r="C182" s="96" t="str">
        <f>'Feuille calcul'!X182</f>
        <v/>
      </c>
      <c r="D182" t="str">
        <f t="shared" si="5"/>
        <v>R087</v>
      </c>
      <c r="E182" t="str">
        <f t="shared" si="6"/>
        <v/>
      </c>
      <c r="F182" s="17" t="str">
        <f>IF('Feuille calcul'!W182=1,'Copie fichier cim'!U181,"")</f>
        <v/>
      </c>
    </row>
    <row r="183" spans="3:6" x14ac:dyDescent="0.25">
      <c r="C183" s="96" t="str">
        <f>'Feuille calcul'!X183</f>
        <v/>
      </c>
      <c r="D183" t="str">
        <f t="shared" si="5"/>
        <v>R087</v>
      </c>
      <c r="E183" t="str">
        <f t="shared" si="6"/>
        <v/>
      </c>
      <c r="F183" s="17" t="str">
        <f>IF('Feuille calcul'!W183=1,'Copie fichier cim'!U182,"")</f>
        <v/>
      </c>
    </row>
    <row r="184" spans="3:6" x14ac:dyDescent="0.25">
      <c r="C184" s="96" t="str">
        <f>'Feuille calcul'!X184</f>
        <v/>
      </c>
      <c r="D184" t="str">
        <f t="shared" si="5"/>
        <v>R087</v>
      </c>
      <c r="E184" t="str">
        <f t="shared" si="6"/>
        <v/>
      </c>
      <c r="F184" s="17" t="str">
        <f>IF('Feuille calcul'!W184=1,'Copie fichier cim'!U183,"")</f>
        <v/>
      </c>
    </row>
    <row r="185" spans="3:6" x14ac:dyDescent="0.25">
      <c r="C185" s="96" t="str">
        <f>'Feuille calcul'!X185</f>
        <v/>
      </c>
      <c r="D185" t="str">
        <f t="shared" si="5"/>
        <v>R087</v>
      </c>
      <c r="E185" t="str">
        <f t="shared" si="6"/>
        <v/>
      </c>
      <c r="F185" s="17" t="str">
        <f>IF('Feuille calcul'!W185=1,'Copie fichier cim'!U184,"")</f>
        <v/>
      </c>
    </row>
    <row r="186" spans="3:6" x14ac:dyDescent="0.25">
      <c r="C186" s="96" t="str">
        <f>'Feuille calcul'!X186</f>
        <v/>
      </c>
      <c r="D186" t="str">
        <f t="shared" si="5"/>
        <v>R087</v>
      </c>
      <c r="E186" t="str">
        <f t="shared" si="6"/>
        <v/>
      </c>
      <c r="F186" s="17" t="str">
        <f>IF('Feuille calcul'!W186=1,'Copie fichier cim'!U185,"")</f>
        <v/>
      </c>
    </row>
    <row r="187" spans="3:6" x14ac:dyDescent="0.25">
      <c r="C187" s="96" t="str">
        <f>'Feuille calcul'!X187</f>
        <v/>
      </c>
      <c r="D187" t="str">
        <f t="shared" si="5"/>
        <v>R087</v>
      </c>
      <c r="E187" t="str">
        <f t="shared" si="6"/>
        <v/>
      </c>
      <c r="F187" s="17" t="str">
        <f>IF('Feuille calcul'!W187=1,'Copie fichier cim'!U186,"")</f>
        <v/>
      </c>
    </row>
    <row r="188" spans="3:6" x14ac:dyDescent="0.25">
      <c r="C188" s="96" t="str">
        <f>'Feuille calcul'!X188</f>
        <v/>
      </c>
      <c r="D188" t="str">
        <f t="shared" si="5"/>
        <v>R087</v>
      </c>
      <c r="E188" t="str">
        <f t="shared" si="6"/>
        <v/>
      </c>
      <c r="F188" s="17" t="str">
        <f>IF('Feuille calcul'!W188=1,'Copie fichier cim'!U187,"")</f>
        <v/>
      </c>
    </row>
    <row r="189" spans="3:6" x14ac:dyDescent="0.25">
      <c r="C189" s="96" t="str">
        <f>'Feuille calcul'!X189</f>
        <v/>
      </c>
      <c r="D189" t="str">
        <f t="shared" si="5"/>
        <v>R087</v>
      </c>
      <c r="E189" t="str">
        <f t="shared" si="6"/>
        <v/>
      </c>
      <c r="F189" s="17" t="str">
        <f>IF('Feuille calcul'!W189=1,'Copie fichier cim'!U188,"")</f>
        <v/>
      </c>
    </row>
    <row r="190" spans="3:6" x14ac:dyDescent="0.25">
      <c r="C190" s="96" t="str">
        <f>'Feuille calcul'!X190</f>
        <v/>
      </c>
      <c r="D190" t="str">
        <f t="shared" si="5"/>
        <v>R087</v>
      </c>
      <c r="E190" t="str">
        <f t="shared" si="6"/>
        <v/>
      </c>
      <c r="F190" s="17" t="str">
        <f>IF('Feuille calcul'!W190=1,'Copie fichier cim'!U189,"")</f>
        <v/>
      </c>
    </row>
    <row r="191" spans="3:6" x14ac:dyDescent="0.25">
      <c r="C191" s="96" t="str">
        <f>'Feuille calcul'!X191</f>
        <v/>
      </c>
      <c r="D191" t="str">
        <f t="shared" si="5"/>
        <v>R087</v>
      </c>
      <c r="E191" t="str">
        <f t="shared" si="6"/>
        <v/>
      </c>
      <c r="F191" s="17" t="str">
        <f>IF('Feuille calcul'!W191=1,'Copie fichier cim'!U190,"")</f>
        <v/>
      </c>
    </row>
    <row r="192" spans="3:6" x14ac:dyDescent="0.25">
      <c r="C192" s="96" t="str">
        <f>'Feuille calcul'!X192</f>
        <v/>
      </c>
      <c r="D192" t="str">
        <f t="shared" si="5"/>
        <v>R087</v>
      </c>
      <c r="E192" t="str">
        <f t="shared" si="6"/>
        <v/>
      </c>
      <c r="F192" s="17" t="str">
        <f>IF('Feuille calcul'!W192=1,'Copie fichier cim'!U191,"")</f>
        <v/>
      </c>
    </row>
    <row r="193" spans="3:6" x14ac:dyDescent="0.25">
      <c r="C193" s="96" t="str">
        <f>'Feuille calcul'!X193</f>
        <v/>
      </c>
      <c r="D193" t="str">
        <f t="shared" si="5"/>
        <v>R087</v>
      </c>
      <c r="E193" t="str">
        <f t="shared" si="6"/>
        <v/>
      </c>
      <c r="F193" s="17" t="str">
        <f>IF('Feuille calcul'!W193=1,'Copie fichier cim'!U192,"")</f>
        <v/>
      </c>
    </row>
    <row r="194" spans="3:6" x14ac:dyDescent="0.25">
      <c r="C194" s="96" t="str">
        <f>'Feuille calcul'!X194</f>
        <v/>
      </c>
      <c r="D194" t="str">
        <f t="shared" si="5"/>
        <v>R087</v>
      </c>
      <c r="E194" t="str">
        <f t="shared" si="6"/>
        <v/>
      </c>
      <c r="F194" s="17" t="str">
        <f>IF('Feuille calcul'!W194=1,'Copie fichier cim'!U193,"")</f>
        <v/>
      </c>
    </row>
    <row r="195" spans="3:6" x14ac:dyDescent="0.25">
      <c r="C195" s="96" t="str">
        <f>'Feuille calcul'!X195</f>
        <v/>
      </c>
      <c r="D195" t="str">
        <f t="shared" si="5"/>
        <v>R087</v>
      </c>
      <c r="E195" t="str">
        <f t="shared" si="6"/>
        <v/>
      </c>
      <c r="F195" s="17" t="str">
        <f>IF('Feuille calcul'!W195=1,'Copie fichier cim'!U194,"")</f>
        <v/>
      </c>
    </row>
    <row r="196" spans="3:6" x14ac:dyDescent="0.25">
      <c r="C196" s="96" t="str">
        <f>'Feuille calcul'!X196</f>
        <v/>
      </c>
      <c r="D196" t="str">
        <f t="shared" ref="D196:D200" si="7">IF(C196="",D195,C196)</f>
        <v>R087</v>
      </c>
      <c r="E196" t="str">
        <f t="shared" si="6"/>
        <v/>
      </c>
      <c r="F196" s="17" t="str">
        <f>IF('Feuille calcul'!W196=1,'Copie fichier cim'!U195,"")</f>
        <v/>
      </c>
    </row>
    <row r="197" spans="3:6" x14ac:dyDescent="0.25">
      <c r="C197" s="96" t="str">
        <f>'Feuille calcul'!X197</f>
        <v/>
      </c>
      <c r="D197" t="str">
        <f t="shared" si="7"/>
        <v>R087</v>
      </c>
      <c r="E197" t="str">
        <f t="shared" ref="E197:E200" si="8">IF(F197&lt;&gt;"",D197,"")</f>
        <v/>
      </c>
      <c r="F197" s="17" t="str">
        <f>IF('Feuille calcul'!W197=1,'Copie fichier cim'!U196,"")</f>
        <v/>
      </c>
    </row>
    <row r="198" spans="3:6" x14ac:dyDescent="0.25">
      <c r="C198" s="96" t="str">
        <f>'Feuille calcul'!X198</f>
        <v/>
      </c>
      <c r="D198" t="str">
        <f t="shared" si="7"/>
        <v>R087</v>
      </c>
      <c r="E198" t="str">
        <f t="shared" si="8"/>
        <v/>
      </c>
      <c r="F198" s="17" t="str">
        <f>IF('Feuille calcul'!W198=1,'Copie fichier cim'!U197,"")</f>
        <v/>
      </c>
    </row>
    <row r="199" spans="3:6" x14ac:dyDescent="0.25">
      <c r="C199" s="96" t="str">
        <f>'Feuille calcul'!X199</f>
        <v/>
      </c>
      <c r="D199" t="str">
        <f t="shared" si="7"/>
        <v>R087</v>
      </c>
      <c r="E199" t="str">
        <f t="shared" si="8"/>
        <v/>
      </c>
      <c r="F199" s="17" t="str">
        <f>IF('Feuille calcul'!W199=1,'Copie fichier cim'!U198,"")</f>
        <v/>
      </c>
    </row>
    <row r="200" spans="3:6" x14ac:dyDescent="0.25">
      <c r="C200" s="96" t="str">
        <f>'Feuille calcul'!X200</f>
        <v/>
      </c>
      <c r="D200" t="str">
        <f t="shared" si="7"/>
        <v>R087</v>
      </c>
      <c r="E200" t="str">
        <f t="shared" si="8"/>
        <v/>
      </c>
      <c r="F200" s="17" t="str">
        <f>IF('Feuille calcul'!W200=1,'Copie fichier cim'!U199,"")</f>
        <v/>
      </c>
    </row>
  </sheetData>
  <phoneticPr fontId="13" type="noConversion"/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1915ED-230E-40E2-80E1-3E420002F4A6}">
  <sheetPr codeName="Feuil7"/>
  <dimension ref="A1:K200"/>
  <sheetViews>
    <sheetView workbookViewId="0">
      <selection activeCell="G21" sqref="G21"/>
    </sheetView>
  </sheetViews>
  <sheetFormatPr baseColWidth="10" defaultRowHeight="15" x14ac:dyDescent="0.25"/>
  <cols>
    <col min="2" max="3" width="11.42578125" style="28"/>
  </cols>
  <sheetData>
    <row r="1" spans="1:11" x14ac:dyDescent="0.25">
      <c r="A1" t="s">
        <v>3</v>
      </c>
      <c r="B1" s="28" t="s">
        <v>4</v>
      </c>
      <c r="C1" s="28" t="s">
        <v>5</v>
      </c>
      <c r="D1" t="s">
        <v>6</v>
      </c>
      <c r="E1" t="s">
        <v>7</v>
      </c>
      <c r="F1" t="s">
        <v>8</v>
      </c>
      <c r="G1" t="s">
        <v>9</v>
      </c>
      <c r="K1" t="s">
        <v>14</v>
      </c>
    </row>
    <row r="2" spans="1:11" x14ac:dyDescent="0.25">
      <c r="A2" t="s">
        <v>90</v>
      </c>
      <c r="B2" s="28">
        <v>44581.166666666664</v>
      </c>
      <c r="C2" s="28">
        <v>44581.180555555555</v>
      </c>
      <c r="D2" t="s">
        <v>43</v>
      </c>
      <c r="E2" t="s">
        <v>91</v>
      </c>
      <c r="F2" t="s">
        <v>17</v>
      </c>
      <c r="G2">
        <v>98</v>
      </c>
      <c r="K2" t="s">
        <v>72</v>
      </c>
    </row>
    <row r="3" spans="1:11" x14ac:dyDescent="0.25">
      <c r="A3" t="s">
        <v>90</v>
      </c>
      <c r="B3" s="28">
        <v>44581.222222222219</v>
      </c>
      <c r="C3" s="28">
        <v>44581.350694444445</v>
      </c>
      <c r="D3" t="s">
        <v>51</v>
      </c>
      <c r="E3" t="s">
        <v>91</v>
      </c>
      <c r="F3" t="s">
        <v>17</v>
      </c>
      <c r="G3">
        <v>10145</v>
      </c>
      <c r="K3" t="s">
        <v>42</v>
      </c>
    </row>
    <row r="4" spans="1:11" x14ac:dyDescent="0.25">
      <c r="A4" t="s">
        <v>90</v>
      </c>
      <c r="B4" s="28">
        <v>44581.350694444445</v>
      </c>
      <c r="C4" s="28">
        <v>44581.684027777781</v>
      </c>
      <c r="D4" t="s">
        <v>45</v>
      </c>
      <c r="E4" t="s">
        <v>91</v>
      </c>
      <c r="F4" t="s">
        <v>17</v>
      </c>
      <c r="G4">
        <v>28040</v>
      </c>
      <c r="K4" t="s">
        <v>42</v>
      </c>
    </row>
    <row r="5" spans="1:11" x14ac:dyDescent="0.25">
      <c r="A5" t="s">
        <v>90</v>
      </c>
      <c r="B5" s="28">
        <v>44581.684027777781</v>
      </c>
      <c r="C5" s="28">
        <v>44581.760416666664</v>
      </c>
      <c r="D5" t="s">
        <v>43</v>
      </c>
      <c r="E5" t="s">
        <v>91</v>
      </c>
      <c r="F5" t="s">
        <v>17</v>
      </c>
      <c r="G5">
        <v>6025</v>
      </c>
      <c r="K5" t="s">
        <v>42</v>
      </c>
    </row>
    <row r="6" spans="1:11" x14ac:dyDescent="0.25">
      <c r="A6" t="s">
        <v>90</v>
      </c>
      <c r="B6" s="28">
        <v>44581.854166666664</v>
      </c>
      <c r="C6" s="28">
        <v>44581.864583333336</v>
      </c>
      <c r="D6" t="s">
        <v>43</v>
      </c>
      <c r="E6" t="s">
        <v>91</v>
      </c>
      <c r="F6" t="s">
        <v>17</v>
      </c>
      <c r="G6">
        <v>102</v>
      </c>
      <c r="K6" t="s">
        <v>77</v>
      </c>
    </row>
    <row r="7" spans="1:11" x14ac:dyDescent="0.25">
      <c r="A7" t="s">
        <v>92</v>
      </c>
      <c r="B7" s="28">
        <v>44581</v>
      </c>
      <c r="C7" s="28">
        <v>44581.163194444445</v>
      </c>
      <c r="D7" t="s">
        <v>93</v>
      </c>
      <c r="E7" t="s">
        <v>17</v>
      </c>
      <c r="F7" t="s">
        <v>54</v>
      </c>
      <c r="G7">
        <v>23062</v>
      </c>
      <c r="K7" t="s">
        <v>83</v>
      </c>
    </row>
    <row r="8" spans="1:11" x14ac:dyDescent="0.25">
      <c r="A8" t="s">
        <v>92</v>
      </c>
      <c r="B8" s="28">
        <v>44581</v>
      </c>
      <c r="C8" s="28">
        <v>44581.163194444445</v>
      </c>
      <c r="D8" t="s">
        <v>93</v>
      </c>
      <c r="E8" t="s">
        <v>17</v>
      </c>
      <c r="F8" t="s">
        <v>54</v>
      </c>
      <c r="G8">
        <v>5</v>
      </c>
      <c r="K8" t="s">
        <v>86</v>
      </c>
    </row>
    <row r="9" spans="1:11" x14ac:dyDescent="0.25">
      <c r="A9" t="s">
        <v>92</v>
      </c>
      <c r="B9" s="28">
        <v>44581.163194444445</v>
      </c>
      <c r="C9" s="28">
        <v>44581.8125</v>
      </c>
      <c r="D9" t="s">
        <v>93</v>
      </c>
      <c r="E9" t="s">
        <v>17</v>
      </c>
      <c r="F9" t="s">
        <v>46</v>
      </c>
      <c r="G9">
        <v>68915</v>
      </c>
      <c r="K9" t="s">
        <v>83</v>
      </c>
    </row>
    <row r="10" spans="1:11" x14ac:dyDescent="0.25">
      <c r="A10" t="s">
        <v>92</v>
      </c>
      <c r="B10" s="28">
        <v>44581.163194444445</v>
      </c>
      <c r="C10" s="28">
        <v>44581.8125</v>
      </c>
      <c r="D10" t="s">
        <v>93</v>
      </c>
      <c r="E10" t="s">
        <v>17</v>
      </c>
      <c r="F10" t="s">
        <v>46</v>
      </c>
      <c r="G10">
        <v>5</v>
      </c>
      <c r="K10" t="s">
        <v>86</v>
      </c>
    </row>
    <row r="11" spans="1:11" x14ac:dyDescent="0.25">
      <c r="A11" t="s">
        <v>92</v>
      </c>
      <c r="B11" s="28">
        <v>44581.166666666664</v>
      </c>
      <c r="C11" s="28">
        <v>44581.180555555555</v>
      </c>
      <c r="D11" t="s">
        <v>93</v>
      </c>
      <c r="E11" t="s">
        <v>17</v>
      </c>
      <c r="F11" t="s">
        <v>54</v>
      </c>
      <c r="G11">
        <v>98</v>
      </c>
      <c r="K11" t="s">
        <v>72</v>
      </c>
    </row>
    <row r="12" spans="1:11" x14ac:dyDescent="0.25">
      <c r="A12" t="s">
        <v>92</v>
      </c>
      <c r="B12" s="28">
        <v>44581.280555555553</v>
      </c>
      <c r="C12" s="28">
        <v>44581.707638888889</v>
      </c>
      <c r="D12" t="s">
        <v>93</v>
      </c>
      <c r="E12" t="s">
        <v>17</v>
      </c>
      <c r="F12" t="s">
        <v>44</v>
      </c>
      <c r="G12">
        <v>1550</v>
      </c>
      <c r="K12" t="s">
        <v>89</v>
      </c>
    </row>
    <row r="13" spans="1:11" x14ac:dyDescent="0.25">
      <c r="A13" t="s">
        <v>92</v>
      </c>
      <c r="B13" s="28">
        <v>44581.8125</v>
      </c>
      <c r="C13" s="28">
        <v>44581</v>
      </c>
      <c r="D13" t="s">
        <v>93</v>
      </c>
      <c r="E13" t="s">
        <v>17</v>
      </c>
      <c r="F13" t="s">
        <v>44</v>
      </c>
      <c r="G13">
        <v>13952</v>
      </c>
      <c r="K13" t="s">
        <v>83</v>
      </c>
    </row>
    <row r="14" spans="1:11" x14ac:dyDescent="0.25">
      <c r="A14" t="s">
        <v>92</v>
      </c>
      <c r="B14" s="28">
        <v>44581.8125</v>
      </c>
      <c r="C14" s="28">
        <v>44581</v>
      </c>
      <c r="D14" t="s">
        <v>93</v>
      </c>
      <c r="E14" t="s">
        <v>17</v>
      </c>
      <c r="F14" t="s">
        <v>44</v>
      </c>
      <c r="G14">
        <v>1</v>
      </c>
      <c r="K14" t="s">
        <v>86</v>
      </c>
    </row>
    <row r="15" spans="1:11" x14ac:dyDescent="0.25">
      <c r="A15" t="s">
        <v>92</v>
      </c>
      <c r="B15" s="28">
        <v>44581.854166666664</v>
      </c>
      <c r="C15" s="28">
        <v>44581.864583333336</v>
      </c>
      <c r="D15" t="s">
        <v>93</v>
      </c>
      <c r="E15" t="s">
        <v>17</v>
      </c>
      <c r="F15" t="s">
        <v>46</v>
      </c>
      <c r="G15">
        <v>102</v>
      </c>
      <c r="K15" t="s">
        <v>77</v>
      </c>
    </row>
    <row r="16" spans="1:11" x14ac:dyDescent="0.25">
      <c r="B16"/>
      <c r="C16"/>
    </row>
    <row r="17" spans="2:3" x14ac:dyDescent="0.25">
      <c r="B17"/>
      <c r="C17"/>
    </row>
    <row r="18" spans="2:3" x14ac:dyDescent="0.25">
      <c r="B18"/>
      <c r="C18"/>
    </row>
    <row r="19" spans="2:3" x14ac:dyDescent="0.25">
      <c r="B19"/>
      <c r="C19"/>
    </row>
    <row r="20" spans="2:3" x14ac:dyDescent="0.25">
      <c r="B20"/>
      <c r="C20"/>
    </row>
    <row r="21" spans="2:3" x14ac:dyDescent="0.25">
      <c r="B21"/>
      <c r="C21"/>
    </row>
    <row r="22" spans="2:3" x14ac:dyDescent="0.25">
      <c r="B22"/>
      <c r="C22"/>
    </row>
    <row r="23" spans="2:3" x14ac:dyDescent="0.25">
      <c r="B23"/>
      <c r="C23"/>
    </row>
    <row r="24" spans="2:3" x14ac:dyDescent="0.25">
      <c r="B24"/>
      <c r="C24"/>
    </row>
    <row r="25" spans="2:3" x14ac:dyDescent="0.25">
      <c r="B25"/>
      <c r="C25"/>
    </row>
    <row r="26" spans="2:3" x14ac:dyDescent="0.25">
      <c r="B26"/>
      <c r="C26"/>
    </row>
    <row r="27" spans="2:3" x14ac:dyDescent="0.25">
      <c r="B27"/>
      <c r="C27"/>
    </row>
    <row r="28" spans="2:3" x14ac:dyDescent="0.25">
      <c r="B28"/>
      <c r="C28"/>
    </row>
    <row r="29" spans="2:3" x14ac:dyDescent="0.25">
      <c r="B29"/>
      <c r="C29"/>
    </row>
    <row r="30" spans="2:3" x14ac:dyDescent="0.25">
      <c r="B30"/>
      <c r="C30"/>
    </row>
    <row r="31" spans="2:3" x14ac:dyDescent="0.25">
      <c r="B31"/>
      <c r="C31"/>
    </row>
    <row r="32" spans="2:3" x14ac:dyDescent="0.25">
      <c r="B32"/>
      <c r="C32"/>
    </row>
    <row r="33" spans="2:3" x14ac:dyDescent="0.25">
      <c r="B33"/>
      <c r="C33"/>
    </row>
    <row r="34" spans="2:3" x14ac:dyDescent="0.25">
      <c r="B34"/>
      <c r="C34"/>
    </row>
    <row r="35" spans="2:3" x14ac:dyDescent="0.25">
      <c r="B35"/>
      <c r="C35"/>
    </row>
    <row r="36" spans="2:3" x14ac:dyDescent="0.25">
      <c r="B36"/>
      <c r="C36"/>
    </row>
    <row r="37" spans="2:3" x14ac:dyDescent="0.25">
      <c r="B37"/>
      <c r="C37"/>
    </row>
    <row r="38" spans="2:3" x14ac:dyDescent="0.25">
      <c r="B38"/>
      <c r="C38"/>
    </row>
    <row r="39" spans="2:3" x14ac:dyDescent="0.25">
      <c r="B39"/>
      <c r="C39"/>
    </row>
    <row r="40" spans="2:3" x14ac:dyDescent="0.25">
      <c r="B40"/>
      <c r="C40"/>
    </row>
    <row r="41" spans="2:3" x14ac:dyDescent="0.25">
      <c r="B41"/>
      <c r="C41"/>
    </row>
    <row r="42" spans="2:3" x14ac:dyDescent="0.25">
      <c r="B42"/>
      <c r="C42"/>
    </row>
    <row r="43" spans="2:3" x14ac:dyDescent="0.25">
      <c r="B43"/>
      <c r="C43"/>
    </row>
    <row r="44" spans="2:3" x14ac:dyDescent="0.25">
      <c r="B44"/>
      <c r="C44"/>
    </row>
    <row r="45" spans="2:3" x14ac:dyDescent="0.25">
      <c r="B45"/>
      <c r="C45"/>
    </row>
    <row r="46" spans="2:3" x14ac:dyDescent="0.25">
      <c r="B46"/>
      <c r="C46"/>
    </row>
    <row r="47" spans="2:3" x14ac:dyDescent="0.25">
      <c r="B47"/>
      <c r="C47"/>
    </row>
    <row r="48" spans="2:3" x14ac:dyDescent="0.25">
      <c r="B48"/>
      <c r="C48"/>
    </row>
    <row r="49" spans="2:3" x14ac:dyDescent="0.25">
      <c r="B49"/>
      <c r="C49"/>
    </row>
    <row r="50" spans="2:3" x14ac:dyDescent="0.25">
      <c r="B50"/>
      <c r="C50"/>
    </row>
    <row r="51" spans="2:3" x14ac:dyDescent="0.25">
      <c r="B51"/>
      <c r="C51"/>
    </row>
    <row r="52" spans="2:3" x14ac:dyDescent="0.25">
      <c r="B52"/>
      <c r="C52"/>
    </row>
    <row r="53" spans="2:3" x14ac:dyDescent="0.25">
      <c r="B53"/>
      <c r="C53"/>
    </row>
    <row r="54" spans="2:3" x14ac:dyDescent="0.25">
      <c r="B54"/>
      <c r="C54"/>
    </row>
    <row r="55" spans="2:3" x14ac:dyDescent="0.25">
      <c r="B55"/>
      <c r="C55"/>
    </row>
    <row r="56" spans="2:3" x14ac:dyDescent="0.25">
      <c r="B56"/>
      <c r="C56"/>
    </row>
    <row r="57" spans="2:3" x14ac:dyDescent="0.25">
      <c r="B57"/>
      <c r="C57"/>
    </row>
    <row r="58" spans="2:3" x14ac:dyDescent="0.25">
      <c r="B58"/>
      <c r="C58"/>
    </row>
    <row r="59" spans="2:3" x14ac:dyDescent="0.25">
      <c r="B59"/>
      <c r="C59"/>
    </row>
    <row r="60" spans="2:3" x14ac:dyDescent="0.25">
      <c r="B60"/>
      <c r="C60"/>
    </row>
    <row r="61" spans="2:3" x14ac:dyDescent="0.25">
      <c r="B61"/>
      <c r="C61"/>
    </row>
    <row r="62" spans="2:3" x14ac:dyDescent="0.25">
      <c r="B62"/>
      <c r="C62"/>
    </row>
    <row r="63" spans="2:3" x14ac:dyDescent="0.25">
      <c r="B63"/>
      <c r="C63"/>
    </row>
    <row r="64" spans="2:3" x14ac:dyDescent="0.25">
      <c r="B64"/>
      <c r="C64"/>
    </row>
    <row r="65" spans="2:3" x14ac:dyDescent="0.25">
      <c r="B65"/>
      <c r="C65"/>
    </row>
    <row r="66" spans="2:3" x14ac:dyDescent="0.25">
      <c r="B66"/>
      <c r="C66"/>
    </row>
    <row r="67" spans="2:3" x14ac:dyDescent="0.25">
      <c r="B67"/>
      <c r="C67"/>
    </row>
    <row r="68" spans="2:3" x14ac:dyDescent="0.25">
      <c r="B68"/>
      <c r="C68"/>
    </row>
    <row r="69" spans="2:3" x14ac:dyDescent="0.25">
      <c r="B69"/>
      <c r="C69"/>
    </row>
    <row r="70" spans="2:3" x14ac:dyDescent="0.25">
      <c r="B70"/>
      <c r="C70"/>
    </row>
    <row r="71" spans="2:3" x14ac:dyDescent="0.25">
      <c r="B71"/>
      <c r="C71"/>
    </row>
    <row r="72" spans="2:3" x14ac:dyDescent="0.25">
      <c r="B72"/>
      <c r="C72"/>
    </row>
    <row r="73" spans="2:3" x14ac:dyDescent="0.25">
      <c r="B73"/>
      <c r="C73"/>
    </row>
    <row r="74" spans="2:3" x14ac:dyDescent="0.25">
      <c r="B74"/>
      <c r="C74"/>
    </row>
    <row r="75" spans="2:3" x14ac:dyDescent="0.25">
      <c r="B75"/>
      <c r="C75"/>
    </row>
    <row r="76" spans="2:3" x14ac:dyDescent="0.25">
      <c r="B76"/>
      <c r="C76"/>
    </row>
    <row r="77" spans="2:3" x14ac:dyDescent="0.25">
      <c r="B77"/>
      <c r="C77"/>
    </row>
    <row r="78" spans="2:3" x14ac:dyDescent="0.25">
      <c r="B78"/>
      <c r="C78"/>
    </row>
    <row r="79" spans="2:3" x14ac:dyDescent="0.25">
      <c r="B79"/>
      <c r="C79"/>
    </row>
    <row r="80" spans="2:3" x14ac:dyDescent="0.25">
      <c r="B80"/>
      <c r="C80"/>
    </row>
    <row r="81" spans="2:3" x14ac:dyDescent="0.25">
      <c r="B81"/>
      <c r="C81"/>
    </row>
    <row r="82" spans="2:3" x14ac:dyDescent="0.25">
      <c r="B82"/>
      <c r="C82"/>
    </row>
    <row r="83" spans="2:3" x14ac:dyDescent="0.25">
      <c r="B83"/>
      <c r="C83"/>
    </row>
    <row r="84" spans="2:3" x14ac:dyDescent="0.25">
      <c r="B84"/>
      <c r="C84"/>
    </row>
    <row r="85" spans="2:3" x14ac:dyDescent="0.25">
      <c r="B85"/>
      <c r="C85"/>
    </row>
    <row r="86" spans="2:3" x14ac:dyDescent="0.25">
      <c r="B86"/>
      <c r="C86"/>
    </row>
    <row r="87" spans="2:3" x14ac:dyDescent="0.25">
      <c r="B87"/>
      <c r="C87"/>
    </row>
    <row r="88" spans="2:3" x14ac:dyDescent="0.25">
      <c r="B88"/>
      <c r="C88"/>
    </row>
    <row r="89" spans="2:3" x14ac:dyDescent="0.25">
      <c r="B89"/>
      <c r="C89"/>
    </row>
    <row r="90" spans="2:3" x14ac:dyDescent="0.25">
      <c r="B90"/>
      <c r="C90"/>
    </row>
    <row r="91" spans="2:3" x14ac:dyDescent="0.25">
      <c r="B91"/>
      <c r="C91"/>
    </row>
    <row r="92" spans="2:3" x14ac:dyDescent="0.25">
      <c r="B92"/>
      <c r="C92"/>
    </row>
    <row r="93" spans="2:3" x14ac:dyDescent="0.25">
      <c r="B93"/>
      <c r="C93"/>
    </row>
    <row r="94" spans="2:3" x14ac:dyDescent="0.25">
      <c r="B94"/>
      <c r="C94"/>
    </row>
    <row r="95" spans="2:3" x14ac:dyDescent="0.25">
      <c r="B95"/>
      <c r="C95"/>
    </row>
    <row r="96" spans="2:3" x14ac:dyDescent="0.25">
      <c r="B96"/>
      <c r="C96"/>
    </row>
    <row r="97" spans="2:3" x14ac:dyDescent="0.25">
      <c r="B97"/>
      <c r="C97"/>
    </row>
    <row r="98" spans="2:3" x14ac:dyDescent="0.25">
      <c r="B98"/>
      <c r="C98"/>
    </row>
    <row r="99" spans="2:3" x14ac:dyDescent="0.25">
      <c r="B99"/>
      <c r="C99"/>
    </row>
    <row r="100" spans="2:3" x14ac:dyDescent="0.25">
      <c r="B100"/>
      <c r="C100"/>
    </row>
    <row r="101" spans="2:3" x14ac:dyDescent="0.25">
      <c r="B101"/>
      <c r="C101"/>
    </row>
    <row r="102" spans="2:3" x14ac:dyDescent="0.25">
      <c r="B102"/>
      <c r="C102"/>
    </row>
    <row r="103" spans="2:3" x14ac:dyDescent="0.25">
      <c r="B103"/>
      <c r="C103"/>
    </row>
    <row r="104" spans="2:3" x14ac:dyDescent="0.25">
      <c r="B104"/>
      <c r="C104"/>
    </row>
    <row r="105" spans="2:3" x14ac:dyDescent="0.25">
      <c r="B105"/>
      <c r="C105"/>
    </row>
    <row r="106" spans="2:3" x14ac:dyDescent="0.25">
      <c r="B106"/>
      <c r="C106"/>
    </row>
    <row r="107" spans="2:3" x14ac:dyDescent="0.25">
      <c r="B107"/>
      <c r="C107"/>
    </row>
    <row r="108" spans="2:3" x14ac:dyDescent="0.25">
      <c r="B108"/>
      <c r="C108"/>
    </row>
    <row r="109" spans="2:3" x14ac:dyDescent="0.25">
      <c r="B109"/>
      <c r="C109"/>
    </row>
    <row r="110" spans="2:3" x14ac:dyDescent="0.25">
      <c r="B110"/>
      <c r="C110"/>
    </row>
    <row r="111" spans="2:3" x14ac:dyDescent="0.25">
      <c r="B111"/>
      <c r="C111"/>
    </row>
    <row r="112" spans="2:3" x14ac:dyDescent="0.25">
      <c r="B112"/>
      <c r="C112"/>
    </row>
    <row r="113" spans="2:3" x14ac:dyDescent="0.25">
      <c r="B113"/>
      <c r="C113"/>
    </row>
    <row r="114" spans="2:3" x14ac:dyDescent="0.25">
      <c r="B114"/>
      <c r="C114"/>
    </row>
    <row r="115" spans="2:3" x14ac:dyDescent="0.25">
      <c r="B115"/>
      <c r="C115"/>
    </row>
    <row r="116" spans="2:3" x14ac:dyDescent="0.25">
      <c r="B116"/>
      <c r="C116"/>
    </row>
    <row r="117" spans="2:3" x14ac:dyDescent="0.25">
      <c r="B117"/>
      <c r="C117"/>
    </row>
    <row r="118" spans="2:3" x14ac:dyDescent="0.25">
      <c r="B118"/>
      <c r="C118"/>
    </row>
    <row r="119" spans="2:3" x14ac:dyDescent="0.25">
      <c r="B119"/>
      <c r="C119"/>
    </row>
    <row r="120" spans="2:3" x14ac:dyDescent="0.25">
      <c r="B120"/>
      <c r="C120"/>
    </row>
    <row r="121" spans="2:3" x14ac:dyDescent="0.25">
      <c r="B121"/>
      <c r="C121"/>
    </row>
    <row r="122" spans="2:3" x14ac:dyDescent="0.25">
      <c r="B122"/>
      <c r="C122"/>
    </row>
    <row r="123" spans="2:3" x14ac:dyDescent="0.25">
      <c r="B123"/>
      <c r="C123"/>
    </row>
    <row r="124" spans="2:3" x14ac:dyDescent="0.25">
      <c r="B124"/>
      <c r="C124"/>
    </row>
    <row r="125" spans="2:3" x14ac:dyDescent="0.25">
      <c r="B125"/>
      <c r="C125"/>
    </row>
    <row r="126" spans="2:3" x14ac:dyDescent="0.25">
      <c r="B126"/>
      <c r="C126"/>
    </row>
    <row r="127" spans="2:3" x14ac:dyDescent="0.25">
      <c r="B127"/>
      <c r="C127"/>
    </row>
    <row r="128" spans="2:3" x14ac:dyDescent="0.25">
      <c r="B128"/>
      <c r="C128"/>
    </row>
    <row r="129" spans="2:3" x14ac:dyDescent="0.25">
      <c r="B129"/>
      <c r="C129"/>
    </row>
    <row r="130" spans="2:3" x14ac:dyDescent="0.25">
      <c r="B130"/>
      <c r="C130"/>
    </row>
    <row r="131" spans="2:3" x14ac:dyDescent="0.25">
      <c r="B131"/>
      <c r="C131"/>
    </row>
    <row r="132" spans="2:3" x14ac:dyDescent="0.25">
      <c r="B132"/>
      <c r="C132"/>
    </row>
    <row r="133" spans="2:3" x14ac:dyDescent="0.25">
      <c r="B133"/>
      <c r="C133"/>
    </row>
    <row r="134" spans="2:3" x14ac:dyDescent="0.25">
      <c r="B134"/>
      <c r="C134"/>
    </row>
    <row r="135" spans="2:3" x14ac:dyDescent="0.25">
      <c r="B135"/>
      <c r="C135"/>
    </row>
    <row r="136" spans="2:3" x14ac:dyDescent="0.25">
      <c r="B136"/>
      <c r="C136"/>
    </row>
    <row r="137" spans="2:3" x14ac:dyDescent="0.25">
      <c r="B137"/>
      <c r="C137"/>
    </row>
    <row r="138" spans="2:3" x14ac:dyDescent="0.25">
      <c r="B138"/>
      <c r="C138"/>
    </row>
    <row r="139" spans="2:3" x14ac:dyDescent="0.25">
      <c r="B139"/>
      <c r="C139"/>
    </row>
    <row r="140" spans="2:3" x14ac:dyDescent="0.25">
      <c r="B140"/>
      <c r="C140"/>
    </row>
    <row r="141" spans="2:3" x14ac:dyDescent="0.25">
      <c r="B141"/>
      <c r="C141"/>
    </row>
    <row r="142" spans="2:3" x14ac:dyDescent="0.25">
      <c r="B142"/>
      <c r="C142"/>
    </row>
    <row r="143" spans="2:3" x14ac:dyDescent="0.25">
      <c r="B143"/>
      <c r="C143"/>
    </row>
    <row r="144" spans="2:3" x14ac:dyDescent="0.25">
      <c r="B144"/>
      <c r="C144"/>
    </row>
    <row r="145" spans="2:3" x14ac:dyDescent="0.25">
      <c r="B145"/>
      <c r="C145"/>
    </row>
    <row r="146" spans="2:3" x14ac:dyDescent="0.25">
      <c r="B146"/>
      <c r="C146"/>
    </row>
    <row r="147" spans="2:3" x14ac:dyDescent="0.25">
      <c r="B147"/>
      <c r="C147"/>
    </row>
    <row r="148" spans="2:3" x14ac:dyDescent="0.25">
      <c r="B148"/>
      <c r="C148"/>
    </row>
    <row r="149" spans="2:3" x14ac:dyDescent="0.25">
      <c r="B149"/>
      <c r="C149"/>
    </row>
    <row r="150" spans="2:3" x14ac:dyDescent="0.25">
      <c r="B150"/>
      <c r="C150"/>
    </row>
    <row r="151" spans="2:3" x14ac:dyDescent="0.25">
      <c r="B151"/>
      <c r="C151"/>
    </row>
    <row r="152" spans="2:3" x14ac:dyDescent="0.25">
      <c r="B152"/>
      <c r="C152"/>
    </row>
    <row r="153" spans="2:3" x14ac:dyDescent="0.25">
      <c r="B153"/>
      <c r="C153"/>
    </row>
    <row r="154" spans="2:3" x14ac:dyDescent="0.25">
      <c r="B154"/>
      <c r="C154"/>
    </row>
    <row r="155" spans="2:3" x14ac:dyDescent="0.25">
      <c r="B155"/>
      <c r="C155"/>
    </row>
    <row r="156" spans="2:3" x14ac:dyDescent="0.25">
      <c r="B156"/>
      <c r="C156"/>
    </row>
    <row r="157" spans="2:3" x14ac:dyDescent="0.25">
      <c r="B157"/>
      <c r="C157"/>
    </row>
    <row r="158" spans="2:3" x14ac:dyDescent="0.25">
      <c r="B158"/>
      <c r="C158"/>
    </row>
    <row r="159" spans="2:3" x14ac:dyDescent="0.25">
      <c r="B159"/>
      <c r="C159"/>
    </row>
    <row r="160" spans="2:3" x14ac:dyDescent="0.25">
      <c r="B160"/>
      <c r="C160"/>
    </row>
    <row r="161" spans="2:3" x14ac:dyDescent="0.25">
      <c r="B161"/>
      <c r="C161"/>
    </row>
    <row r="162" spans="2:3" x14ac:dyDescent="0.25">
      <c r="B162"/>
      <c r="C162"/>
    </row>
    <row r="163" spans="2:3" x14ac:dyDescent="0.25">
      <c r="B163"/>
      <c r="C163"/>
    </row>
    <row r="164" spans="2:3" x14ac:dyDescent="0.25">
      <c r="B164"/>
      <c r="C164"/>
    </row>
    <row r="165" spans="2:3" x14ac:dyDescent="0.25">
      <c r="B165"/>
      <c r="C165"/>
    </row>
    <row r="166" spans="2:3" x14ac:dyDescent="0.25">
      <c r="B166"/>
      <c r="C166"/>
    </row>
    <row r="167" spans="2:3" x14ac:dyDescent="0.25">
      <c r="B167"/>
      <c r="C167"/>
    </row>
    <row r="168" spans="2:3" x14ac:dyDescent="0.25">
      <c r="B168"/>
      <c r="C168"/>
    </row>
    <row r="169" spans="2:3" x14ac:dyDescent="0.25">
      <c r="B169"/>
      <c r="C169"/>
    </row>
    <row r="170" spans="2:3" x14ac:dyDescent="0.25">
      <c r="B170"/>
      <c r="C170"/>
    </row>
    <row r="171" spans="2:3" x14ac:dyDescent="0.25">
      <c r="B171"/>
      <c r="C171"/>
    </row>
    <row r="172" spans="2:3" x14ac:dyDescent="0.25">
      <c r="B172"/>
      <c r="C172"/>
    </row>
    <row r="173" spans="2:3" x14ac:dyDescent="0.25">
      <c r="B173"/>
      <c r="C173"/>
    </row>
    <row r="174" spans="2:3" x14ac:dyDescent="0.25">
      <c r="B174"/>
      <c r="C174"/>
    </row>
    <row r="175" spans="2:3" x14ac:dyDescent="0.25">
      <c r="B175"/>
      <c r="C175"/>
    </row>
    <row r="176" spans="2:3" x14ac:dyDescent="0.25">
      <c r="B176"/>
      <c r="C176"/>
    </row>
    <row r="177" spans="2:3" x14ac:dyDescent="0.25">
      <c r="B177"/>
      <c r="C177"/>
    </row>
    <row r="178" spans="2:3" x14ac:dyDescent="0.25">
      <c r="B178"/>
      <c r="C178"/>
    </row>
    <row r="179" spans="2:3" x14ac:dyDescent="0.25">
      <c r="B179"/>
      <c r="C179"/>
    </row>
    <row r="180" spans="2:3" x14ac:dyDescent="0.25">
      <c r="B180"/>
      <c r="C180"/>
    </row>
    <row r="181" spans="2:3" x14ac:dyDescent="0.25">
      <c r="B181"/>
      <c r="C181"/>
    </row>
    <row r="182" spans="2:3" x14ac:dyDescent="0.25">
      <c r="B182"/>
      <c r="C182"/>
    </row>
    <row r="183" spans="2:3" x14ac:dyDescent="0.25">
      <c r="B183"/>
      <c r="C183"/>
    </row>
    <row r="184" spans="2:3" x14ac:dyDescent="0.25">
      <c r="B184"/>
      <c r="C184"/>
    </row>
    <row r="185" spans="2:3" x14ac:dyDescent="0.25">
      <c r="B185"/>
      <c r="C185"/>
    </row>
    <row r="186" spans="2:3" x14ac:dyDescent="0.25">
      <c r="B186"/>
      <c r="C186"/>
    </row>
    <row r="187" spans="2:3" x14ac:dyDescent="0.25">
      <c r="B187"/>
      <c r="C187"/>
    </row>
    <row r="188" spans="2:3" x14ac:dyDescent="0.25">
      <c r="B188"/>
      <c r="C188"/>
    </row>
    <row r="189" spans="2:3" x14ac:dyDescent="0.25">
      <c r="B189"/>
      <c r="C189"/>
    </row>
    <row r="190" spans="2:3" x14ac:dyDescent="0.25">
      <c r="B190"/>
      <c r="C190"/>
    </row>
    <row r="191" spans="2:3" x14ac:dyDescent="0.25">
      <c r="B191"/>
      <c r="C191"/>
    </row>
    <row r="192" spans="2:3" x14ac:dyDescent="0.25">
      <c r="B192"/>
      <c r="C192"/>
    </row>
    <row r="193" spans="2:3" x14ac:dyDescent="0.25">
      <c r="B193"/>
      <c r="C193"/>
    </row>
    <row r="194" spans="2:3" x14ac:dyDescent="0.25">
      <c r="B194"/>
      <c r="C194"/>
    </row>
    <row r="195" spans="2:3" x14ac:dyDescent="0.25">
      <c r="B195"/>
      <c r="C195"/>
    </row>
    <row r="196" spans="2:3" x14ac:dyDescent="0.25">
      <c r="B196"/>
      <c r="C196"/>
    </row>
    <row r="197" spans="2:3" x14ac:dyDescent="0.25">
      <c r="B197"/>
      <c r="C197"/>
    </row>
    <row r="198" spans="2:3" x14ac:dyDescent="0.25">
      <c r="B198"/>
      <c r="C198"/>
    </row>
    <row r="199" spans="2:3" x14ac:dyDescent="0.25">
      <c r="B199"/>
      <c r="C199"/>
    </row>
    <row r="200" spans="2:3" x14ac:dyDescent="0.25">
      <c r="B200"/>
      <c r="C200"/>
    </row>
  </sheetData>
  <sortState xmlns:xlrd2="http://schemas.microsoft.com/office/spreadsheetml/2017/richdata2" ref="A12:K78">
    <sortCondition descending="1" ref="A2:A200"/>
    <sortCondition ref="B2:B200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Boîtes de dialogue</vt:lpstr>
      </vt:variant>
      <vt:variant>
        <vt:i4>1</vt:i4>
      </vt:variant>
    </vt:vector>
  </HeadingPairs>
  <TitlesOfParts>
    <vt:vector size="5" baseType="lpstr">
      <vt:lpstr>Copie fichier cim</vt:lpstr>
      <vt:lpstr>Feuille calcul</vt:lpstr>
      <vt:lpstr>Volume CIM pour CTC</vt:lpstr>
      <vt:lpstr>Tri</vt:lpstr>
      <vt:lpstr>Boutons de 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Joel DEVAUX</cp:lastModifiedBy>
  <dcterms:created xsi:type="dcterms:W3CDTF">2022-01-11T08:25:36Z</dcterms:created>
  <dcterms:modified xsi:type="dcterms:W3CDTF">2022-01-25T18:15:26Z</dcterms:modified>
</cp:coreProperties>
</file>