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filterPrivacy="1"/>
  <xr:revisionPtr revIDLastSave="0" documentId="8_{5A7B0BC7-C825-4020-A5C7-4F2D3C0FBD6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QUANTITE ESSENCE PRIS PAR IMMAT" sheetId="3" r:id="rId1"/>
    <sheet name="SAISIE FACTURES" sheetId="1" r:id="rId2"/>
  </sheets>
  <definedNames>
    <definedName name="_xlnm._FilterDatabase" localSheetId="1" hidden="1">'SAISIE FACTURES'!$A$1:$O$1</definedName>
  </definedNames>
  <calcPr calcId="162913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4" i="1" l="1"/>
  <c r="M25" i="1"/>
  <c r="N25" i="1"/>
  <c r="M26" i="1"/>
  <c r="N26" i="1"/>
  <c r="M27" i="1"/>
  <c r="N27" i="1"/>
  <c r="M28" i="1"/>
  <c r="N28" i="1"/>
  <c r="M29" i="1"/>
  <c r="N29" i="1"/>
  <c r="M30" i="1"/>
  <c r="N30" i="1"/>
  <c r="M31" i="1"/>
  <c r="N31" i="1"/>
  <c r="M32" i="1"/>
  <c r="N32" i="1"/>
  <c r="M23" i="1"/>
  <c r="M12" i="1"/>
  <c r="K12" i="1" s="1"/>
  <c r="L12" i="1" s="1"/>
  <c r="M13" i="1"/>
  <c r="K13" i="1" s="1"/>
  <c r="L13" i="1" s="1"/>
  <c r="N13" i="1"/>
  <c r="M14" i="1"/>
  <c r="K14" i="1" s="1"/>
  <c r="L14" i="1" s="1"/>
  <c r="N14" i="1"/>
  <c r="M15" i="1"/>
  <c r="K15" i="1" s="1"/>
  <c r="L15" i="1" s="1"/>
  <c r="N15" i="1"/>
  <c r="M16" i="1"/>
  <c r="K16" i="1" s="1"/>
  <c r="L16" i="1" s="1"/>
  <c r="N16" i="1"/>
  <c r="M17" i="1"/>
  <c r="K17" i="1" s="1"/>
  <c r="L17" i="1" s="1"/>
  <c r="N17" i="1"/>
  <c r="M18" i="1"/>
  <c r="K18" i="1" s="1"/>
  <c r="L18" i="1" s="1"/>
  <c r="N18" i="1"/>
  <c r="M19" i="1"/>
  <c r="K19" i="1" s="1"/>
  <c r="L19" i="1" s="1"/>
  <c r="N19" i="1"/>
  <c r="M20" i="1"/>
  <c r="K20" i="1" s="1"/>
  <c r="L20" i="1" s="1"/>
  <c r="N20" i="1"/>
  <c r="M21" i="1"/>
  <c r="K21" i="1" s="1"/>
  <c r="L21" i="1" s="1"/>
  <c r="N21" i="1"/>
  <c r="M22" i="1"/>
  <c r="K22" i="1" s="1"/>
  <c r="L22" i="1" s="1"/>
  <c r="N22" i="1"/>
  <c r="K23" i="1"/>
  <c r="L23" i="1" s="1"/>
  <c r="N23" i="1"/>
  <c r="N4" i="1"/>
  <c r="N5" i="1"/>
  <c r="N6" i="1"/>
  <c r="N7" i="1"/>
  <c r="N8" i="1"/>
  <c r="N9" i="1"/>
  <c r="N11" i="1"/>
  <c r="N3" i="1"/>
  <c r="M10" i="1"/>
  <c r="K10" i="1" s="1"/>
  <c r="L10" i="1" s="1"/>
  <c r="M11" i="1"/>
  <c r="M3" i="1"/>
  <c r="K3" i="1" s="1"/>
  <c r="L3" i="1" s="1"/>
  <c r="M4" i="1"/>
  <c r="M5" i="1"/>
  <c r="K5" i="1" s="1"/>
  <c r="L5" i="1" s="1"/>
  <c r="M6" i="1"/>
  <c r="M7" i="1"/>
  <c r="K7" i="1" s="1"/>
  <c r="L7" i="1" s="1"/>
  <c r="M8" i="1"/>
  <c r="M9" i="1"/>
  <c r="K9" i="1" s="1"/>
  <c r="L9" i="1" s="1"/>
  <c r="M2" i="1"/>
  <c r="K2" i="1" s="1"/>
  <c r="K32" i="1" l="1"/>
  <c r="L32" i="1" s="1"/>
  <c r="K31" i="1"/>
  <c r="L31" i="1" s="1"/>
  <c r="K30" i="1"/>
  <c r="L30" i="1" s="1"/>
  <c r="K29" i="1"/>
  <c r="L29" i="1" s="1"/>
  <c r="K28" i="1"/>
  <c r="L28" i="1" s="1"/>
  <c r="K27" i="1"/>
  <c r="L27" i="1" s="1"/>
  <c r="K26" i="1"/>
  <c r="L26" i="1" s="1"/>
  <c r="K25" i="1"/>
  <c r="L25" i="1" s="1"/>
  <c r="K24" i="1"/>
  <c r="L24" i="1" s="1"/>
  <c r="K11" i="1"/>
  <c r="L11" i="1" s="1"/>
  <c r="L2" i="1"/>
  <c r="K8" i="1"/>
  <c r="L8" i="1" s="1"/>
  <c r="K6" i="1"/>
  <c r="L6" i="1" s="1"/>
  <c r="K4" i="1"/>
  <c r="L4" i="1" s="1"/>
</calcChain>
</file>

<file path=xl/sharedStrings.xml><?xml version="1.0" encoding="utf-8"?>
<sst xmlns="http://schemas.openxmlformats.org/spreadsheetml/2006/main" count="187" uniqueCount="33">
  <si>
    <t xml:space="preserve">ANNEE </t>
  </si>
  <si>
    <t xml:space="preserve">MOIS </t>
  </si>
  <si>
    <t>JOURS</t>
  </si>
  <si>
    <t>FOURNISSEUR</t>
  </si>
  <si>
    <t>LIEU</t>
  </si>
  <si>
    <t>KM NOTES</t>
  </si>
  <si>
    <t>QUANTITE PRISE</t>
  </si>
  <si>
    <t>PRIX UNITAIRE</t>
  </si>
  <si>
    <t>HT</t>
  </si>
  <si>
    <t>TVA</t>
  </si>
  <si>
    <t>TTC</t>
  </si>
  <si>
    <t>COMMENTAIRES</t>
  </si>
  <si>
    <t>IMMATRICULATION</t>
  </si>
  <si>
    <t>JANVIER</t>
  </si>
  <si>
    <t>AVIA</t>
  </si>
  <si>
    <t>ECOLE VALENTIN</t>
  </si>
  <si>
    <t>BESANCON</t>
  </si>
  <si>
    <t>CHALEZEULE</t>
  </si>
  <si>
    <t>BEURE</t>
  </si>
  <si>
    <t>POUILLEY Français</t>
  </si>
  <si>
    <t>Total général</t>
  </si>
  <si>
    <t>VILLE</t>
  </si>
  <si>
    <t>(Tous)</t>
  </si>
  <si>
    <t>Somme de QUANTITE PRISE</t>
  </si>
  <si>
    <t>CONSOMMATION AU 100 KM</t>
  </si>
  <si>
    <t xml:space="preserve">ERREUR DE SAISIE </t>
  </si>
  <si>
    <t/>
  </si>
  <si>
    <t>ECOT</t>
  </si>
  <si>
    <t>CHANGEMENT DE VEHICULE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</si>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</sst>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0\ &quot;€&quot;_-;\-* #,##0.0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2" borderId="0" applyNumberFormat="0" applyBorder="0" applyAlignment="0"/>
  </cellStyleXfs>
  <cellXfs count="26"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16" fontId="0" fillId="0" borderId="1" xfId="0" applyNumberFormat="1" applyBorder="1"/>
    <xf numFmtId="16" fontId="1" fillId="2" borderId="1" xfId="2" applyNumberFormat="1" applyBorder="1"/>
    <xf numFmtId="0" fontId="1" fillId="2" borderId="1" xfId="2" applyBorder="1"/>
    <xf numFmtId="44" fontId="1" fillId="2" borderId="1" xfId="2" applyNumberFormat="1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1" xfId="0" applyFill="1" applyBorder="1"/>
    <xf numFmtId="0" fontId="0" fillId="0" borderId="1" xfId="1" applyNumberFormat="1" applyFont="1" applyBorder="1"/>
    <xf numFmtId="2" fontId="0" fillId="0" borderId="1" xfId="1" applyNumberFormat="1" applyFont="1" applyBorder="1"/>
    <xf numFmtId="0" fontId="2" fillId="0" borderId="1" xfId="0" applyFont="1" applyBorder="1" applyAlignment="1">
      <alignment horizontal="center" vertical="center" wrapText="1"/>
    </xf>
    <xf numFmtId="2" fontId="1" fillId="2" borderId="1" xfId="2" applyNumberFormat="1" applyBorder="1"/>
    <xf numFmtId="44" fontId="1" fillId="0" borderId="1" xfId="2" applyNumberFormat="1" applyFill="1" applyBorder="1"/>
    <xf numFmtId="2" fontId="1" fillId="0" borderId="1" xfId="2" applyNumberFormat="1" applyFill="1" applyBorder="1"/>
    <xf numFmtId="164" fontId="0" fillId="0" borderId="1" xfId="1" applyNumberFormat="1" applyFont="1" applyBorder="1" applyProtection="1">
      <protection locked="0"/>
    </xf>
    <xf numFmtId="164" fontId="0" fillId="0" borderId="1" xfId="1" applyNumberFormat="1" applyFont="1" applyBorder="1"/>
    <xf numFmtId="164" fontId="1" fillId="2" borderId="1" xfId="2" applyNumberFormat="1" applyBorder="1"/>
    <xf numFmtId="164" fontId="1" fillId="0" borderId="1" xfId="2" applyNumberFormat="1" applyFill="1" applyBorder="1"/>
    <xf numFmtId="0" fontId="0" fillId="0" borderId="0" xfId="0" applyAlignment="1">
      <alignment horizontal="center" vertical="center" wrapText="1"/>
    </xf>
    <xf numFmtId="0" fontId="0" fillId="2" borderId="1" xfId="2" applyFont="1" applyBorder="1"/>
  </cellXfs>
  <cellStyles count="3">
    <cellStyle name="Monétaire" xfId="1" builtinId="4"/>
    <cellStyle name="Normal" xfId="0" builtinId="0"/>
    <cellStyle name="POINTÉ" xfId="2" xr:uid="{7A0463BF-A96F-4128-A4DF-07A5AEC88FDC}"/>
  </cellStyles>
  <dxfs count="3">
    <dxf>
      <alignment horizontal="center" vertical="center" wrapText="1"/>
    </dxf>
    <dxf>
      <alignment horizontal="center" vertical="center" wrapText="1"/>
    </dxf>
    <dxf>
      <alignment horizontal="center" vertical="center"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361.60524247685" createdVersion="6" refreshedVersion="6" minRefreshableVersion="3" recordCount="32" xr:uid="{6339DC55-88E4-4C8D-BD8E-FD4C29380DCC}">
  <cacheSource type="worksheet">
    <worksheetSource ref="A1:O1048576" sheet="SAISIE FACTURES"/>
  </cacheSource>
  <cacheFields count="17">
    <cacheField name="VILLE" numFmtId="0">
      <sharedItems containsBlank="1" count="2">
        <s v="BESANCON"/>
        <m/>
      </sharedItems>
    </cacheField>
    <cacheField name="IMMATRICULATION" numFmtId="0">
      <sharedItems containsBlank="1" count="9">
        <s v="A"/>
        <s v="B"/>
        <s v="C"/>
        <s v="D"/>
        <m/>
        <s v="DW - 524 - GL" u="1"/>
        <s v="DX - 295 - LS" u="1"/>
        <s v="HORS PARC MULTI" u="1"/>
        <s v="DJ - 573 - JE" u="1"/>
      </sharedItems>
    </cacheField>
    <cacheField name="FOURNISSEUR" numFmtId="0">
      <sharedItems containsBlank="1"/>
    </cacheField>
    <cacheField name="ANNEE " numFmtId="0">
      <sharedItems containsString="0" containsBlank="1" containsNumber="1" containsInteger="1" minValue="2017" maxValue="2017" count="2">
        <n v="2017"/>
        <m/>
      </sharedItems>
    </cacheField>
    <cacheField name="MOIS " numFmtId="0">
      <sharedItems containsBlank="1" count="2">
        <s v="JANVIER"/>
        <m/>
      </sharedItems>
    </cacheField>
    <cacheField name="JOURS" numFmtId="0">
      <sharedItems containsNonDate="0" containsDate="1" containsString="0" containsBlank="1" minDate="2017-01-03T00:00:00" maxDate="2018-01-26T00:00:00" count="20">
        <d v="2017-01-04T00:00:00"/>
        <d v="2017-01-09T00:00:00"/>
        <d v="2017-01-18T00:00:00"/>
        <d v="2017-01-23T00:00:00"/>
        <d v="2017-01-24T00:00:00"/>
        <d v="2017-01-25T00:00:00"/>
        <d v="2017-01-28T00:00:00"/>
        <d v="2017-01-31T00:00:00"/>
        <d v="2017-01-06T00:00:00"/>
        <d v="2017-01-26T00:00:00"/>
        <d v="2017-01-03T00:00:00"/>
        <d v="2017-01-05T00:00:00"/>
        <d v="2017-01-12T00:00:00"/>
        <d v="2017-01-13T00:00:00"/>
        <d v="2017-01-16T00:00:00"/>
        <d v="2017-01-17T00:00:00"/>
        <d v="2017-01-20T00:00:00"/>
        <d v="2017-01-19T00:00:00"/>
        <d v="2018-01-25T00:00:00"/>
        <m/>
      </sharedItems>
      <fieldGroup par="16" base="5">
        <rangePr groupBy="months" startDate="2017-01-03T00:00:00" endDate="2018-01-2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1/2018"/>
        </groupItems>
      </fieldGroup>
    </cacheField>
    <cacheField name="LIEU" numFmtId="0">
      <sharedItems containsBlank="1"/>
    </cacheField>
    <cacheField name="KM NOTES" numFmtId="0">
      <sharedItems containsString="0" containsBlank="1" containsNumber="1" containsInteger="1" minValue="69308" maxValue="198041"/>
    </cacheField>
    <cacheField name="QUANTITE PRISE" numFmtId="0">
      <sharedItems containsString="0" containsBlank="1" containsNumber="1" minValue="34.17" maxValue="96.42"/>
    </cacheField>
    <cacheField name="PRIX UNITAIRE" numFmtId="0">
      <sharedItems containsString="0" containsBlank="1" containsNumber="1" minValue="1.32" maxValue="1.4139999999999999"/>
    </cacheField>
    <cacheField name="HT" numFmtId="0">
      <sharedItems containsString="0" containsBlank="1" containsNumber="1" minValue="37.843274999999998" maxValue="106.78515"/>
    </cacheField>
    <cacheField name="TVA" numFmtId="0">
      <sharedItems containsString="0" containsBlank="1" containsNumber="1" minValue="7.5686549999999997" maxValue="21.357029999999995"/>
    </cacheField>
    <cacheField name="TTC" numFmtId="0">
      <sharedItems containsString="0" containsBlank="1" containsNumber="1" minValue="45.411929999999998" maxValue="128.14218"/>
    </cacheField>
    <cacheField name="CONSOMMATION AU 100 KM" numFmtId="0">
      <sharedItems containsString="0" containsBlank="1" containsNumber="1" minValue="-11.306595365418895" maxValue="17.689189189189189"/>
    </cacheField>
    <cacheField name="COMMENTAIRES" numFmtId="0">
      <sharedItems containsBlank="1"/>
    </cacheField>
    <cacheField name="Trimestres" numFmtId="0" databaseField="0">
      <fieldGroup base="5">
        <rangePr groupBy="quarters" startDate="2017-01-03T00:00:00" endDate="2018-01-26T00:00:00"/>
        <groupItems count="6">
          <s v="&lt;03/01/2017"/>
          <s v="Trimestre1"/>
          <s v="Trimestre2"/>
          <s v="Trimestre3"/>
          <s v="Trimestre4"/>
          <s v="&gt;26/01/2018"/>
        </groupItems>
      </fieldGroup>
    </cacheField>
    <cacheField name="Années" numFmtId="0" databaseField="0">
      <fieldGroup base="5">
        <rangePr groupBy="years" startDate="2017-01-03T00:00:00" endDate="2018-01-26T00:00:00"/>
        <groupItems count="4">
          <s v="&lt;03/01/2017"/>
          <s v="2017"/>
          <s v="2018"/>
          <s v="&gt;26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x v="0"/>
    <x v="0"/>
    <s v="AVIA"/>
    <x v="0"/>
    <x v="0"/>
    <x v="0"/>
    <s v="ECOLE VALENTIN"/>
    <n v="160065"/>
    <n v="47.96"/>
    <n v="1.329"/>
    <n v="53.115699999999997"/>
    <n v="10.623139999999999"/>
    <n v="63.738839999999996"/>
    <m/>
    <m/>
  </r>
  <r>
    <x v="0"/>
    <x v="0"/>
    <s v="AVIA"/>
    <x v="0"/>
    <x v="0"/>
    <x v="1"/>
    <s v="BESANCON"/>
    <n v="161174"/>
    <n v="85.9"/>
    <n v="1.329"/>
    <n v="95.134250000000009"/>
    <n v="19.026849999999996"/>
    <n v="114.1611"/>
    <n v="7.745716862037872"/>
    <m/>
  </r>
  <r>
    <x v="0"/>
    <x v="0"/>
    <s v="AVIA"/>
    <x v="0"/>
    <x v="0"/>
    <x v="2"/>
    <s v="CHALEZEULE"/>
    <n v="162776"/>
    <n v="86.25"/>
    <n v="1.329"/>
    <n v="95.521875000000009"/>
    <n v="19.10437499999999"/>
    <n v="114.62625"/>
    <n v="5.3838951310861427"/>
    <m/>
  </r>
  <r>
    <x v="0"/>
    <x v="0"/>
    <s v="AVIA"/>
    <x v="0"/>
    <x v="0"/>
    <x v="3"/>
    <s v="BEURE"/>
    <n v="163769"/>
    <n v="88.98"/>
    <n v="1.32"/>
    <n v="97.878000000000014"/>
    <n v="19.575599999999994"/>
    <n v="117.45360000000001"/>
    <n v="8.9607250755287016"/>
    <m/>
  </r>
  <r>
    <x v="0"/>
    <x v="0"/>
    <s v="AVIA"/>
    <x v="0"/>
    <x v="0"/>
    <x v="4"/>
    <s v="ECOLE VALENTIN"/>
    <n v="164101"/>
    <n v="47.9"/>
    <n v="1.329"/>
    <n v="53.049250000000001"/>
    <n v="10.609849999999994"/>
    <n v="63.659099999999995"/>
    <n v="14.427710843373495"/>
    <m/>
  </r>
  <r>
    <x v="0"/>
    <x v="0"/>
    <s v="AVIA"/>
    <x v="0"/>
    <x v="0"/>
    <x v="5"/>
    <s v="ECOLE VALENTIN"/>
    <n v="167541"/>
    <n v="66.150000000000006"/>
    <n v="1.329"/>
    <n v="73.261125000000007"/>
    <n v="14.652225000000001"/>
    <n v="87.913350000000008"/>
    <n v="1.92296511627907"/>
    <m/>
  </r>
  <r>
    <x v="0"/>
    <x v="0"/>
    <s v="AVIA"/>
    <x v="0"/>
    <x v="0"/>
    <x v="6"/>
    <s v="BESANCON"/>
    <n v="165096"/>
    <n v="81.12"/>
    <n v="1.329"/>
    <n v="89.840400000000002"/>
    <n v="17.96808"/>
    <n v="107.80848"/>
    <n v="-3.3177914110429447"/>
    <m/>
  </r>
  <r>
    <x v="0"/>
    <x v="0"/>
    <s v="AVIA"/>
    <x v="0"/>
    <x v="0"/>
    <x v="7"/>
    <s v="POUILLEY Français"/>
    <n v="165642"/>
    <n v="77.19"/>
    <n v="1.32"/>
    <n v="84.909000000000006"/>
    <n v="16.981799999999993"/>
    <n v="101.8908"/>
    <n v="14.137362637362637"/>
    <m/>
  </r>
  <r>
    <x v="0"/>
    <x v="1"/>
    <s v="AVIA"/>
    <x v="0"/>
    <x v="0"/>
    <x v="8"/>
    <s v="ECOLE VALENTIN"/>
    <n v="184700"/>
    <n v="51.17"/>
    <n v="1.329"/>
    <n v="56.670775000000006"/>
    <n v="11.334154999999996"/>
    <n v="68.004930000000002"/>
    <m/>
    <m/>
  </r>
  <r>
    <x v="0"/>
    <x v="1"/>
    <s v="AVIA"/>
    <x v="0"/>
    <x v="0"/>
    <x v="9"/>
    <s v="CHALEZEULE"/>
    <n v="185075"/>
    <n v="51.93"/>
    <n v="1.329"/>
    <n v="57.512474999999995"/>
    <n v="11.502494999999996"/>
    <n v="69.014969999999991"/>
    <n v="13.848000000000001"/>
    <m/>
  </r>
  <r>
    <x v="0"/>
    <x v="2"/>
    <s v="AVIA"/>
    <x v="0"/>
    <x v="0"/>
    <x v="10"/>
    <s v="BESANCON"/>
    <n v="82062"/>
    <n v="60.69"/>
    <n v="1.329"/>
    <n v="67.214174999999997"/>
    <n v="13.442835000000002"/>
    <n v="80.65701"/>
    <m/>
    <m/>
  </r>
  <r>
    <x v="0"/>
    <x v="2"/>
    <s v="AVIA"/>
    <x v="0"/>
    <x v="0"/>
    <x v="11"/>
    <s v="CHALEZEULE"/>
    <n v="81501"/>
    <n v="63.43"/>
    <n v="1.329"/>
    <n v="70.248724999999993"/>
    <n v="14.049745000000001"/>
    <n v="84.298469999999995"/>
    <n v="-11.306595365418895"/>
    <s v="ERREUR DE SAISIE "/>
  </r>
  <r>
    <x v="0"/>
    <x v="2"/>
    <s v="AVIA"/>
    <x v="0"/>
    <x v="0"/>
    <x v="12"/>
    <s v="BESANCON"/>
    <n v="82789"/>
    <n v="74.599999999999994"/>
    <n v="1.329"/>
    <n v="82.619499999999988"/>
    <n v="16.523899999999998"/>
    <n v="99.143399999999986"/>
    <n v="5.7919254658385082"/>
    <m/>
  </r>
  <r>
    <x v="0"/>
    <x v="2"/>
    <s v="AVIA"/>
    <x v="0"/>
    <x v="0"/>
    <x v="13"/>
    <s v="ECOLE VALENTIN"/>
    <n v="83160"/>
    <n v="43.82"/>
    <n v="1.329"/>
    <n v="48.530650000000001"/>
    <n v="9.7061299999999946"/>
    <n v="58.236779999999996"/>
    <n v="11.811320754716981"/>
    <m/>
  </r>
  <r>
    <x v="0"/>
    <x v="2"/>
    <s v="AVIA"/>
    <x v="0"/>
    <x v="0"/>
    <x v="14"/>
    <s v="CHALEZEULE"/>
    <n v="83560"/>
    <n v="70.61"/>
    <n v="1.329"/>
    <n v="78.200575000000001"/>
    <n v="15.640114999999994"/>
    <n v="93.840689999999995"/>
    <n v="17.6525"/>
    <m/>
  </r>
  <r>
    <x v="0"/>
    <x v="2"/>
    <s v="AVIA"/>
    <x v="0"/>
    <x v="0"/>
    <x v="15"/>
    <s v="BESANCON"/>
    <n v="83782"/>
    <n v="39.270000000000003"/>
    <n v="1.329"/>
    <n v="43.491525000000003"/>
    <n v="8.6983049999999977"/>
    <n v="52.189830000000001"/>
    <n v="17.689189189189189"/>
    <m/>
  </r>
  <r>
    <x v="0"/>
    <x v="2"/>
    <s v="AVIA"/>
    <x v="0"/>
    <x v="0"/>
    <x v="2"/>
    <s v="CHALEZEULE"/>
    <n v="84190"/>
    <n v="65.87"/>
    <n v="1.329"/>
    <n v="72.951025000000001"/>
    <n v="14.590204999999997"/>
    <n v="87.541229999999999"/>
    <n v="16.144607843137255"/>
    <m/>
  </r>
  <r>
    <x v="0"/>
    <x v="2"/>
    <s v="AVIA"/>
    <x v="0"/>
    <x v="0"/>
    <x v="16"/>
    <s v="BESANCON"/>
    <n v="196974"/>
    <n v="78.89"/>
    <n v="1.329"/>
    <n v="87.370675000000006"/>
    <n v="17.47413499999999"/>
    <n v="104.84481"/>
    <n v="6.9947864945382326E-2"/>
    <m/>
  </r>
  <r>
    <x v="0"/>
    <x v="2"/>
    <s v="AVIA"/>
    <x v="0"/>
    <x v="0"/>
    <x v="4"/>
    <s v="ECOLE VALENTIN"/>
    <n v="196335"/>
    <n v="53.96"/>
    <n v="1.329"/>
    <n v="59.7607"/>
    <n v="11.95214"/>
    <n v="71.71284"/>
    <n v="-8.4444444444444446"/>
    <s v="ERREUR DE SAISIE "/>
  </r>
  <r>
    <x v="0"/>
    <x v="2"/>
    <s v="AVIA"/>
    <x v="0"/>
    <x v="0"/>
    <x v="5"/>
    <s v="CHALEZEULE"/>
    <n v="197557"/>
    <n v="34.17"/>
    <n v="1.329"/>
    <n v="37.843274999999998"/>
    <n v="7.5686549999999997"/>
    <n v="45.411929999999998"/>
    <n v="2.7962356792144027"/>
    <m/>
  </r>
  <r>
    <x v="0"/>
    <x v="2"/>
    <s v="AVIA"/>
    <x v="0"/>
    <x v="0"/>
    <x v="5"/>
    <s v="ECOLE VALENTIN"/>
    <n v="198041"/>
    <n v="72"/>
    <n v="1.329"/>
    <n v="79.740000000000009"/>
    <n v="15.947999999999993"/>
    <n v="95.688000000000002"/>
    <n v="14.87603305785124"/>
    <m/>
  </r>
  <r>
    <x v="0"/>
    <x v="2"/>
    <s v="AVIA"/>
    <x v="0"/>
    <x v="0"/>
    <x v="6"/>
    <s v="ECOLE VALENTIN"/>
    <n v="82830"/>
    <n v="81.62"/>
    <n v="1.329"/>
    <n v="90.39415000000001"/>
    <n v="18.078829999999996"/>
    <n v="108.47298000000001"/>
    <n v="-7.0843929833088848E-2"/>
    <s v="CHANGEMENT DE VEHICULE"/>
  </r>
  <r>
    <x v="0"/>
    <x v="3"/>
    <s v="AVIA"/>
    <x v="0"/>
    <x v="0"/>
    <x v="10"/>
    <s v="ECOLE VALENTIN"/>
    <n v="69308"/>
    <n v="88.02"/>
    <n v="1.329"/>
    <n v="97.482150000000004"/>
    <n v="19.496429999999989"/>
    <n v="116.97857999999999"/>
    <m/>
    <m/>
  </r>
  <r>
    <x v="0"/>
    <x v="3"/>
    <s v="AVIA"/>
    <x v="0"/>
    <x v="0"/>
    <x v="8"/>
    <s v="CHALEZEULE"/>
    <n v="69882"/>
    <n v="78.48"/>
    <n v="1.329"/>
    <n v="86.916600000000003"/>
    <n v="17.383319999999998"/>
    <n v="104.29992"/>
    <n v="13.672473867595819"/>
    <m/>
  </r>
  <r>
    <x v="0"/>
    <x v="3"/>
    <s v="AVIA"/>
    <x v="0"/>
    <x v="0"/>
    <x v="1"/>
    <s v="ECOLE VALENTIN"/>
    <n v="70502"/>
    <n v="92.3"/>
    <n v="1.329"/>
    <n v="102.22225"/>
    <n v="20.444449999999989"/>
    <n v="122.66669999999999"/>
    <n v="14.887096774193548"/>
    <m/>
  </r>
  <r>
    <x v="0"/>
    <x v="3"/>
    <s v="AVIA"/>
    <x v="0"/>
    <x v="0"/>
    <x v="12"/>
    <s v="CHALEZEULE"/>
    <n v="70945"/>
    <n v="66.260000000000005"/>
    <n v="1.329"/>
    <n v="73.382950000000008"/>
    <n v="14.67658999999999"/>
    <n v="88.059539999999998"/>
    <n v="14.957110609480814"/>
    <m/>
  </r>
  <r>
    <x v="0"/>
    <x v="3"/>
    <s v="AVIA"/>
    <x v="0"/>
    <x v="0"/>
    <x v="14"/>
    <s v="ECOT"/>
    <n v="71438"/>
    <n v="71.349999999999994"/>
    <n v="1.4139999999999999"/>
    <n v="84.074083333333334"/>
    <n v="16.814816666666658"/>
    <n v="100.88889999999999"/>
    <n v="14.472616632860039"/>
    <m/>
  </r>
  <r>
    <x v="0"/>
    <x v="3"/>
    <s v="AVIA"/>
    <x v="0"/>
    <x v="0"/>
    <x v="17"/>
    <s v="CHALEZEULE"/>
    <n v="72741"/>
    <n v="96.42"/>
    <n v="1.329"/>
    <n v="106.78515"/>
    <n v="21.357029999999995"/>
    <n v="128.14218"/>
    <n v="7.3998465080583271"/>
    <m/>
  </r>
  <r>
    <x v="0"/>
    <x v="3"/>
    <s v="AVIA"/>
    <x v="0"/>
    <x v="0"/>
    <x v="3"/>
    <s v="ECOLE VALENTIN"/>
    <n v="73222"/>
    <n v="70.17"/>
    <n v="1.329"/>
    <n v="77.71327500000001"/>
    <n v="15.542654999999996"/>
    <n v="93.255930000000006"/>
    <n v="14.588357588357589"/>
    <m/>
  </r>
  <r>
    <x v="0"/>
    <x v="3"/>
    <s v="AVIA"/>
    <x v="0"/>
    <x v="0"/>
    <x v="18"/>
    <s v="ECOLE VALENTIN"/>
    <n v="73796"/>
    <n v="81.349999999999994"/>
    <n v="1.329"/>
    <n v="90.095124999999996"/>
    <n v="18.019024999999999"/>
    <n v="108.11415"/>
    <n v="14.172473867595818"/>
    <m/>
  </r>
  <r>
    <x v="0"/>
    <x v="3"/>
    <s v="AVIA"/>
    <x v="0"/>
    <x v="0"/>
    <x v="9"/>
    <s v="ECOLE VALENTIN"/>
    <n v="74361"/>
    <n v="77.17"/>
    <n v="1.329"/>
    <n v="85.465775000000008"/>
    <n v="17.093154999999996"/>
    <n v="102.55893"/>
    <n v="13.658407079646018"/>
    <m/>
  </r>
  <r>
    <x v="1"/>
    <x v="4"/>
    <m/>
    <x v="1"/>
    <x v="1"/>
    <x v="19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08058B-220A-4B4F-9100-39A0A0C64A26}" name="Tableau croisé dynamique2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IMMATRICULATION" colHeaderCaption="">
  <location ref="A4:C10" firstHeaderRow="1" firstDataRow="2" firstDataCol="1" rowPageCount="2" colPageCount="1"/>
  <pivotFields count="17">
    <pivotField axis="axisPage" showAll="0">
      <items count="3">
        <item x="0"/>
        <item x="1"/>
        <item t="default"/>
      </items>
    </pivotField>
    <pivotField axis="axisRow" showAll="0">
      <items count="10">
        <item h="1" m="1" x="8"/>
        <item h="1" m="1" x="7"/>
        <item h="1" x="4"/>
        <item h="1" m="1" x="5"/>
        <item h="1" m="1" x="6"/>
        <item x="0"/>
        <item x="1"/>
        <item x="2"/>
        <item x="3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axis="axisCol" showAll="0">
      <items count="3">
        <item x="0"/>
        <item h="1"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1"/>
  </rowFields>
  <rowItems count="5">
    <i>
      <x v="5"/>
    </i>
    <i>
      <x v="6"/>
    </i>
    <i>
      <x v="7"/>
    </i>
    <i>
      <x v="8"/>
    </i>
    <i t="grand">
      <x/>
    </i>
  </rowItems>
  <colFields count="1">
    <field x="4"/>
  </colFields>
  <colItems count="2">
    <i>
      <x/>
    </i>
    <i t="grand">
      <x/>
    </i>
  </colItems>
  <pageFields count="2">
    <pageField fld="0" hier="-1"/>
    <pageField fld="3" hier="-1"/>
  </pageFields>
  <dataFields count="1">
    <dataField name="Somme de QUANTITE PRISE" fld="8" baseField="0" baseItem="0"/>
  </dataFields>
  <formats count="1">
    <format dxfId="2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</formats>
  <chartFormats count="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20914-22C8-419F-93E9-2150ECC74B54}">
  <dimension ref="A1:C10"/>
  <sheetViews>
    <sheetView tabSelected="1" workbookViewId="0">
      <selection activeCell="B6" sqref="B6"/>
    </sheetView>
  </sheetViews>
  <sheetFormatPr baseColWidth="10" defaultRowHeight="15" x14ac:dyDescent="0.25"/>
  <cols>
    <col min="1" max="1" width="25.5703125" bestFit="1" customWidth="1"/>
    <col min="2" max="2" width="8.85546875" bestFit="1" customWidth="1"/>
    <col min="3" max="3" width="12.5703125" bestFit="1" customWidth="1"/>
    <col min="4" max="4" width="30.5703125" bestFit="1" customWidth="1"/>
    <col min="5" max="5" width="31.28515625" customWidth="1"/>
  </cols>
  <sheetData>
    <row r="1" spans="1:3" x14ac:dyDescent="0.25">
      <c r="A1" s="10" t="s">
        <v>21</v>
      </c>
      <c r="B1" t="s">
        <v>22</v>
      </c>
    </row>
    <row r="2" spans="1:3" x14ac:dyDescent="0.25">
      <c r="A2" s="10" t="s">
        <v>0</v>
      </c>
      <c r="B2" t="s">
        <v>22</v>
      </c>
    </row>
    <row r="4" spans="1:3" x14ac:dyDescent="0.25">
      <c r="A4" s="10" t="s">
        <v>23</v>
      </c>
      <c r="B4" s="10" t="s">
        <v>26</v>
      </c>
    </row>
    <row r="5" spans="1:3" x14ac:dyDescent="0.25">
      <c r="A5" s="10" t="s">
        <v>12</v>
      </c>
      <c r="B5" t="s">
        <v>13</v>
      </c>
      <c r="C5" s="24" t="s">
        <v>20</v>
      </c>
    </row>
    <row r="6" spans="1:3" x14ac:dyDescent="0.25">
      <c r="A6" s="12" t="s">
        <v>29</v>
      </c>
      <c r="B6" s="11">
        <v>581.45000000000005</v>
      </c>
      <c r="C6" s="11">
        <v>581.45000000000005</v>
      </c>
    </row>
    <row r="7" spans="1:3" x14ac:dyDescent="0.25">
      <c r="A7" s="12" t="s">
        <v>30</v>
      </c>
      <c r="B7" s="11">
        <v>103.1</v>
      </c>
      <c r="C7" s="11">
        <v>103.1</v>
      </c>
    </row>
    <row r="8" spans="1:3" x14ac:dyDescent="0.25">
      <c r="A8" s="12" t="s">
        <v>31</v>
      </c>
      <c r="B8" s="11">
        <v>738.93</v>
      </c>
      <c r="C8" s="11">
        <v>738.93</v>
      </c>
    </row>
    <row r="9" spans="1:3" x14ac:dyDescent="0.25">
      <c r="A9" s="12" t="s">
        <v>32</v>
      </c>
      <c r="B9" s="11">
        <v>721.52</v>
      </c>
      <c r="C9" s="11">
        <v>721.52</v>
      </c>
    </row>
    <row r="10" spans="1:3" x14ac:dyDescent="0.25">
      <c r="A10" s="12" t="s">
        <v>20</v>
      </c>
      <c r="B10" s="11">
        <v>2145</v>
      </c>
      <c r="C10" s="11">
        <v>2145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workbookViewId="0">
      <selection activeCell="I1" sqref="I1:I1048576"/>
    </sheetView>
  </sheetViews>
  <sheetFormatPr baseColWidth="10" defaultColWidth="9.140625" defaultRowHeight="15" x14ac:dyDescent="0.25"/>
  <cols>
    <col min="1" max="1" width="10.85546875" bestFit="1" customWidth="1"/>
    <col min="2" max="2" width="18.140625" bestFit="1" customWidth="1"/>
    <col min="3" max="3" width="13.5703125" bestFit="1" customWidth="1"/>
    <col min="6" max="6" width="10.7109375" bestFit="1" customWidth="1"/>
    <col min="7" max="7" width="16.85546875" bestFit="1" customWidth="1"/>
    <col min="8" max="8" width="10.140625" bestFit="1" customWidth="1"/>
    <col min="9" max="9" width="15.28515625" bestFit="1" customWidth="1"/>
    <col min="10" max="10" width="13.85546875" bestFit="1" customWidth="1"/>
    <col min="13" max="13" width="10.85546875" bestFit="1" customWidth="1"/>
    <col min="14" max="14" width="21.5703125" bestFit="1" customWidth="1"/>
    <col min="15" max="15" width="25.42578125" bestFit="1" customWidth="1"/>
  </cols>
  <sheetData>
    <row r="1" spans="1:15" ht="30" x14ac:dyDescent="0.25">
      <c r="A1" s="5" t="s">
        <v>21</v>
      </c>
      <c r="B1" s="5" t="s">
        <v>12</v>
      </c>
      <c r="C1" s="5" t="s">
        <v>3</v>
      </c>
      <c r="D1" s="5" t="s">
        <v>0</v>
      </c>
      <c r="E1" s="5" t="s">
        <v>1</v>
      </c>
      <c r="F1" s="5" t="s">
        <v>2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16" t="s">
        <v>24</v>
      </c>
      <c r="O1" s="5" t="s">
        <v>11</v>
      </c>
    </row>
    <row r="2" spans="1:15" x14ac:dyDescent="0.25">
      <c r="A2" s="2" t="s">
        <v>16</v>
      </c>
      <c r="B2" s="2" t="s">
        <v>29</v>
      </c>
      <c r="C2" s="2" t="s">
        <v>14</v>
      </c>
      <c r="D2" s="2">
        <v>2017</v>
      </c>
      <c r="E2" s="2" t="s">
        <v>13</v>
      </c>
      <c r="F2" s="6">
        <v>42739</v>
      </c>
      <c r="G2" s="1" t="s">
        <v>15</v>
      </c>
      <c r="H2" s="1">
        <v>160065</v>
      </c>
      <c r="I2" s="1">
        <v>47.96</v>
      </c>
      <c r="J2" s="20">
        <v>1.329</v>
      </c>
      <c r="K2" s="3">
        <f>+M2/1.2</f>
        <v>53.115699999999997</v>
      </c>
      <c r="L2" s="4">
        <f>+M2-K2</f>
        <v>10.623139999999999</v>
      </c>
      <c r="M2" s="3">
        <f>+I2*J2</f>
        <v>63.738839999999996</v>
      </c>
      <c r="N2" s="14"/>
      <c r="O2" s="2"/>
    </row>
    <row r="3" spans="1:15" x14ac:dyDescent="0.25">
      <c r="A3" s="2" t="s">
        <v>16</v>
      </c>
      <c r="B3" s="2" t="s">
        <v>29</v>
      </c>
      <c r="C3" s="2" t="s">
        <v>14</v>
      </c>
      <c r="D3" s="2">
        <v>2017</v>
      </c>
      <c r="E3" s="2" t="s">
        <v>13</v>
      </c>
      <c r="F3" s="6">
        <v>42744</v>
      </c>
      <c r="G3" s="1" t="s">
        <v>16</v>
      </c>
      <c r="H3" s="1">
        <v>161174</v>
      </c>
      <c r="I3" s="1">
        <v>85.9</v>
      </c>
      <c r="J3" s="20">
        <v>1.329</v>
      </c>
      <c r="K3" s="3">
        <f t="shared" ref="K3:K9" si="0">+M3/1.2</f>
        <v>95.134250000000009</v>
      </c>
      <c r="L3" s="4">
        <f t="shared" ref="L3:L32" si="1">+M3-K3</f>
        <v>19.026849999999996</v>
      </c>
      <c r="M3" s="3">
        <f t="shared" ref="M3:M9" si="2">+I3*J3</f>
        <v>114.1611</v>
      </c>
      <c r="N3" s="15">
        <f>(I3*100)/(H3-H2)</f>
        <v>7.745716862037872</v>
      </c>
      <c r="O3" s="2"/>
    </row>
    <row r="4" spans="1:15" x14ac:dyDescent="0.25">
      <c r="A4" s="2" t="s">
        <v>16</v>
      </c>
      <c r="B4" s="2" t="s">
        <v>29</v>
      </c>
      <c r="C4" s="2" t="s">
        <v>14</v>
      </c>
      <c r="D4" s="2">
        <v>2017</v>
      </c>
      <c r="E4" s="2" t="s">
        <v>13</v>
      </c>
      <c r="F4" s="6">
        <v>42753</v>
      </c>
      <c r="G4" s="1" t="s">
        <v>17</v>
      </c>
      <c r="H4" s="1">
        <v>162776</v>
      </c>
      <c r="I4" s="1">
        <v>86.25</v>
      </c>
      <c r="J4" s="20">
        <v>1.329</v>
      </c>
      <c r="K4" s="3">
        <f t="shared" si="0"/>
        <v>95.521875000000009</v>
      </c>
      <c r="L4" s="4">
        <f t="shared" si="1"/>
        <v>19.10437499999999</v>
      </c>
      <c r="M4" s="3">
        <f t="shared" si="2"/>
        <v>114.62625</v>
      </c>
      <c r="N4" s="15">
        <f>(I4*100)/(H4-H3)</f>
        <v>5.3838951310861427</v>
      </c>
      <c r="O4" s="2"/>
    </row>
    <row r="5" spans="1:15" x14ac:dyDescent="0.25">
      <c r="A5" s="2" t="s">
        <v>16</v>
      </c>
      <c r="B5" s="2" t="s">
        <v>29</v>
      </c>
      <c r="C5" s="2" t="s">
        <v>14</v>
      </c>
      <c r="D5" s="2">
        <v>2017</v>
      </c>
      <c r="E5" s="2" t="s">
        <v>13</v>
      </c>
      <c r="F5" s="6">
        <v>42758</v>
      </c>
      <c r="G5" s="1" t="s">
        <v>18</v>
      </c>
      <c r="H5" s="1">
        <v>163769</v>
      </c>
      <c r="I5" s="1">
        <v>88.98</v>
      </c>
      <c r="J5" s="20">
        <v>1.32</v>
      </c>
      <c r="K5" s="3">
        <f t="shared" si="0"/>
        <v>97.878000000000014</v>
      </c>
      <c r="L5" s="4">
        <f t="shared" si="1"/>
        <v>19.575599999999994</v>
      </c>
      <c r="M5" s="3">
        <f t="shared" si="2"/>
        <v>117.45360000000001</v>
      </c>
      <c r="N5" s="15">
        <f>(I5*100)/(H5-H4)</f>
        <v>8.9607250755287016</v>
      </c>
      <c r="O5" s="2"/>
    </row>
    <row r="6" spans="1:15" x14ac:dyDescent="0.25">
      <c r="A6" s="2" t="s">
        <v>16</v>
      </c>
      <c r="B6" s="2" t="s">
        <v>29</v>
      </c>
      <c r="C6" s="2" t="s">
        <v>14</v>
      </c>
      <c r="D6" s="2">
        <v>2017</v>
      </c>
      <c r="E6" s="2" t="s">
        <v>13</v>
      </c>
      <c r="F6" s="6">
        <v>42759</v>
      </c>
      <c r="G6" s="1" t="s">
        <v>15</v>
      </c>
      <c r="H6" s="1">
        <v>164101</v>
      </c>
      <c r="I6" s="1">
        <v>47.9</v>
      </c>
      <c r="J6" s="20">
        <v>1.329</v>
      </c>
      <c r="K6" s="3">
        <f t="shared" si="0"/>
        <v>53.049250000000001</v>
      </c>
      <c r="L6" s="4">
        <f t="shared" si="1"/>
        <v>10.609849999999994</v>
      </c>
      <c r="M6" s="3">
        <f t="shared" si="2"/>
        <v>63.659099999999995</v>
      </c>
      <c r="N6" s="15">
        <f>(I6*100)/(H6-H5)</f>
        <v>14.427710843373495</v>
      </c>
      <c r="O6" s="2"/>
    </row>
    <row r="7" spans="1:15" x14ac:dyDescent="0.25">
      <c r="A7" s="2" t="s">
        <v>16</v>
      </c>
      <c r="B7" s="2" t="s">
        <v>29</v>
      </c>
      <c r="C7" s="2" t="s">
        <v>14</v>
      </c>
      <c r="D7" s="2">
        <v>2017</v>
      </c>
      <c r="E7" s="2" t="s">
        <v>13</v>
      </c>
      <c r="F7" s="6">
        <v>42760</v>
      </c>
      <c r="G7" s="1" t="s">
        <v>15</v>
      </c>
      <c r="H7" s="1">
        <v>167541</v>
      </c>
      <c r="I7" s="1">
        <v>66.150000000000006</v>
      </c>
      <c r="J7" s="20">
        <v>1.329</v>
      </c>
      <c r="K7" s="3">
        <f t="shared" si="0"/>
        <v>73.261125000000007</v>
      </c>
      <c r="L7" s="4">
        <f t="shared" si="1"/>
        <v>14.652225000000001</v>
      </c>
      <c r="M7" s="3">
        <f t="shared" si="2"/>
        <v>87.913350000000008</v>
      </c>
      <c r="N7" s="15">
        <f>(I7*100)/(H7-H6)</f>
        <v>1.92296511627907</v>
      </c>
      <c r="O7" s="2"/>
    </row>
    <row r="8" spans="1:15" x14ac:dyDescent="0.25">
      <c r="A8" s="2" t="s">
        <v>16</v>
      </c>
      <c r="B8" s="2" t="s">
        <v>29</v>
      </c>
      <c r="C8" s="2" t="s">
        <v>14</v>
      </c>
      <c r="D8" s="2">
        <v>2017</v>
      </c>
      <c r="E8" s="2" t="s">
        <v>13</v>
      </c>
      <c r="F8" s="6">
        <v>42763</v>
      </c>
      <c r="G8" s="1" t="s">
        <v>16</v>
      </c>
      <c r="H8" s="1">
        <v>165096</v>
      </c>
      <c r="I8" s="1">
        <v>81.12</v>
      </c>
      <c r="J8" s="20">
        <v>1.329</v>
      </c>
      <c r="K8" s="3">
        <f t="shared" si="0"/>
        <v>89.840400000000002</v>
      </c>
      <c r="L8" s="4">
        <f t="shared" si="1"/>
        <v>17.96808</v>
      </c>
      <c r="M8" s="3">
        <f t="shared" si="2"/>
        <v>107.80848</v>
      </c>
      <c r="N8" s="15">
        <f>(I8*100)/(H8-H7)</f>
        <v>-3.3177914110429447</v>
      </c>
      <c r="O8" s="2"/>
    </row>
    <row r="9" spans="1:15" x14ac:dyDescent="0.25">
      <c r="A9" s="2" t="s">
        <v>16</v>
      </c>
      <c r="B9" s="2" t="s">
        <v>29</v>
      </c>
      <c r="C9" s="2" t="s">
        <v>14</v>
      </c>
      <c r="D9" s="2">
        <v>2017</v>
      </c>
      <c r="E9" s="2" t="s">
        <v>13</v>
      </c>
      <c r="F9" s="6">
        <v>42766</v>
      </c>
      <c r="G9" s="1" t="s">
        <v>19</v>
      </c>
      <c r="H9" s="1">
        <v>165642</v>
      </c>
      <c r="I9" s="1">
        <v>77.19</v>
      </c>
      <c r="J9" s="20">
        <v>1.32</v>
      </c>
      <c r="K9" s="3">
        <f t="shared" si="0"/>
        <v>84.909000000000006</v>
      </c>
      <c r="L9" s="4">
        <f t="shared" si="1"/>
        <v>16.981799999999993</v>
      </c>
      <c r="M9" s="3">
        <f t="shared" si="2"/>
        <v>101.8908</v>
      </c>
      <c r="N9" s="15">
        <f>(I9*100)/(H9-H8)</f>
        <v>14.137362637362637</v>
      </c>
      <c r="O9" s="2"/>
    </row>
    <row r="10" spans="1:15" x14ac:dyDescent="0.25">
      <c r="A10" s="2" t="s">
        <v>16</v>
      </c>
      <c r="B10" s="13" t="s">
        <v>30</v>
      </c>
      <c r="C10" s="13" t="s">
        <v>14</v>
      </c>
      <c r="D10" s="13">
        <v>2017</v>
      </c>
      <c r="E10" s="13" t="s">
        <v>13</v>
      </c>
      <c r="F10" s="6">
        <v>42741</v>
      </c>
      <c r="G10" s="2" t="s">
        <v>15</v>
      </c>
      <c r="H10" s="2">
        <v>184700</v>
      </c>
      <c r="I10" s="2">
        <v>51.17</v>
      </c>
      <c r="J10" s="21">
        <v>1.329</v>
      </c>
      <c r="K10" s="3">
        <f t="shared" ref="K10:K11" si="3">+M10/1.2</f>
        <v>56.670775000000006</v>
      </c>
      <c r="L10" s="4">
        <f t="shared" si="1"/>
        <v>11.334154999999996</v>
      </c>
      <c r="M10" s="3">
        <f t="shared" ref="M10:M11" si="4">+I10*J10</f>
        <v>68.004930000000002</v>
      </c>
      <c r="N10" s="15"/>
      <c r="O10" s="2"/>
    </row>
    <row r="11" spans="1:15" x14ac:dyDescent="0.25">
      <c r="A11" s="8" t="s">
        <v>16</v>
      </c>
      <c r="B11" s="25" t="s">
        <v>30</v>
      </c>
      <c r="C11" s="8" t="s">
        <v>14</v>
      </c>
      <c r="D11" s="8">
        <v>2017</v>
      </c>
      <c r="E11" s="8" t="s">
        <v>13</v>
      </c>
      <c r="F11" s="7">
        <v>42761</v>
      </c>
      <c r="G11" s="8" t="s">
        <v>17</v>
      </c>
      <c r="H11" s="8">
        <v>185075</v>
      </c>
      <c r="I11" s="8">
        <v>51.93</v>
      </c>
      <c r="J11" s="22">
        <v>1.329</v>
      </c>
      <c r="K11" s="9">
        <f t="shared" si="3"/>
        <v>57.512474999999995</v>
      </c>
      <c r="L11" s="9">
        <f t="shared" si="1"/>
        <v>11.502494999999996</v>
      </c>
      <c r="M11" s="9">
        <f t="shared" si="4"/>
        <v>69.014969999999991</v>
      </c>
      <c r="N11" s="17">
        <f>(I11*100)/(H11-H10)</f>
        <v>13.848000000000001</v>
      </c>
      <c r="O11" s="8"/>
    </row>
    <row r="12" spans="1:15" x14ac:dyDescent="0.25">
      <c r="A12" s="13" t="s">
        <v>16</v>
      </c>
      <c r="B12" s="13" t="s">
        <v>31</v>
      </c>
      <c r="C12" s="13" t="s">
        <v>14</v>
      </c>
      <c r="D12" s="13">
        <v>2017</v>
      </c>
      <c r="E12" s="13" t="s">
        <v>13</v>
      </c>
      <c r="F12" s="6">
        <v>42738</v>
      </c>
      <c r="G12" s="2" t="s">
        <v>16</v>
      </c>
      <c r="H12" s="2">
        <v>82062</v>
      </c>
      <c r="I12" s="2">
        <v>60.69</v>
      </c>
      <c r="J12" s="20">
        <v>1.329</v>
      </c>
      <c r="K12" s="18">
        <f t="shared" ref="K12:K23" si="5">+M12/1.2</f>
        <v>67.214174999999997</v>
      </c>
      <c r="L12" s="18">
        <f t="shared" si="1"/>
        <v>13.442835000000002</v>
      </c>
      <c r="M12" s="18">
        <f t="shared" ref="M12:M22" si="6">+I12*J12</f>
        <v>80.65701</v>
      </c>
      <c r="N12" s="19"/>
      <c r="O12" s="2"/>
    </row>
    <row r="13" spans="1:15" x14ac:dyDescent="0.25">
      <c r="A13" s="13" t="s">
        <v>16</v>
      </c>
      <c r="B13" s="13" t="s">
        <v>31</v>
      </c>
      <c r="C13" s="13" t="s">
        <v>14</v>
      </c>
      <c r="D13" s="13">
        <v>2017</v>
      </c>
      <c r="E13" s="13" t="s">
        <v>13</v>
      </c>
      <c r="F13" s="6">
        <v>42740</v>
      </c>
      <c r="G13" s="2" t="s">
        <v>17</v>
      </c>
      <c r="H13" s="2">
        <v>81501</v>
      </c>
      <c r="I13" s="2">
        <v>63.43</v>
      </c>
      <c r="J13" s="20">
        <v>1.329</v>
      </c>
      <c r="K13" s="18">
        <f t="shared" si="5"/>
        <v>70.248724999999993</v>
      </c>
      <c r="L13" s="18">
        <f t="shared" si="1"/>
        <v>14.049745000000001</v>
      </c>
      <c r="M13" s="18">
        <f t="shared" si="6"/>
        <v>84.298469999999995</v>
      </c>
      <c r="N13" s="19">
        <f>(I13*100)/(H13-H12)</f>
        <v>-11.306595365418895</v>
      </c>
      <c r="O13" s="2" t="s">
        <v>25</v>
      </c>
    </row>
    <row r="14" spans="1:15" x14ac:dyDescent="0.25">
      <c r="A14" s="13" t="s">
        <v>16</v>
      </c>
      <c r="B14" s="13" t="s">
        <v>31</v>
      </c>
      <c r="C14" s="13" t="s">
        <v>14</v>
      </c>
      <c r="D14" s="13">
        <v>2017</v>
      </c>
      <c r="E14" s="13" t="s">
        <v>13</v>
      </c>
      <c r="F14" s="6">
        <v>42747</v>
      </c>
      <c r="G14" s="2" t="s">
        <v>16</v>
      </c>
      <c r="H14" s="2">
        <v>82789</v>
      </c>
      <c r="I14" s="2">
        <v>74.599999999999994</v>
      </c>
      <c r="J14" s="20">
        <v>1.329</v>
      </c>
      <c r="K14" s="18">
        <f t="shared" si="5"/>
        <v>82.619499999999988</v>
      </c>
      <c r="L14" s="18">
        <f t="shared" si="1"/>
        <v>16.523899999999998</v>
      </c>
      <c r="M14" s="18">
        <f t="shared" si="6"/>
        <v>99.143399999999986</v>
      </c>
      <c r="N14" s="19">
        <f>(I14*100)/(H14-H13)</f>
        <v>5.7919254658385082</v>
      </c>
      <c r="O14" s="2"/>
    </row>
    <row r="15" spans="1:15" x14ac:dyDescent="0.25">
      <c r="A15" s="13" t="s">
        <v>16</v>
      </c>
      <c r="B15" s="13" t="s">
        <v>31</v>
      </c>
      <c r="C15" s="13" t="s">
        <v>14</v>
      </c>
      <c r="D15" s="13">
        <v>2017</v>
      </c>
      <c r="E15" s="13" t="s">
        <v>13</v>
      </c>
      <c r="F15" s="6">
        <v>42748</v>
      </c>
      <c r="G15" s="2" t="s">
        <v>15</v>
      </c>
      <c r="H15" s="2">
        <v>83160</v>
      </c>
      <c r="I15" s="2">
        <v>43.82</v>
      </c>
      <c r="J15" s="20">
        <v>1.329</v>
      </c>
      <c r="K15" s="18">
        <f t="shared" si="5"/>
        <v>48.530650000000001</v>
      </c>
      <c r="L15" s="18">
        <f t="shared" si="1"/>
        <v>9.7061299999999946</v>
      </c>
      <c r="M15" s="18">
        <f t="shared" si="6"/>
        <v>58.236779999999996</v>
      </c>
      <c r="N15" s="19">
        <f>(I15*100)/(H15-H14)</f>
        <v>11.811320754716981</v>
      </c>
      <c r="O15" s="2"/>
    </row>
    <row r="16" spans="1:15" x14ac:dyDescent="0.25">
      <c r="A16" s="13" t="s">
        <v>16</v>
      </c>
      <c r="B16" s="13" t="s">
        <v>31</v>
      </c>
      <c r="C16" s="13" t="s">
        <v>14</v>
      </c>
      <c r="D16" s="13">
        <v>2017</v>
      </c>
      <c r="E16" s="13" t="s">
        <v>13</v>
      </c>
      <c r="F16" s="6">
        <v>42751</v>
      </c>
      <c r="G16" s="2" t="s">
        <v>17</v>
      </c>
      <c r="H16" s="2">
        <v>83560</v>
      </c>
      <c r="I16" s="2">
        <v>70.61</v>
      </c>
      <c r="J16" s="20">
        <v>1.329</v>
      </c>
      <c r="K16" s="18">
        <f t="shared" si="5"/>
        <v>78.200575000000001</v>
      </c>
      <c r="L16" s="18">
        <f t="shared" si="1"/>
        <v>15.640114999999994</v>
      </c>
      <c r="M16" s="18">
        <f t="shared" si="6"/>
        <v>93.840689999999995</v>
      </c>
      <c r="N16" s="19">
        <f>(I16*100)/(H16-H15)</f>
        <v>17.6525</v>
      </c>
      <c r="O16" s="2"/>
    </row>
    <row r="17" spans="1:15" x14ac:dyDescent="0.25">
      <c r="A17" s="13" t="s">
        <v>16</v>
      </c>
      <c r="B17" s="13" t="s">
        <v>31</v>
      </c>
      <c r="C17" s="13" t="s">
        <v>14</v>
      </c>
      <c r="D17" s="13">
        <v>2017</v>
      </c>
      <c r="E17" s="13" t="s">
        <v>13</v>
      </c>
      <c r="F17" s="6">
        <v>42752</v>
      </c>
      <c r="G17" s="2" t="s">
        <v>16</v>
      </c>
      <c r="H17" s="2">
        <v>83782</v>
      </c>
      <c r="I17" s="2">
        <v>39.270000000000003</v>
      </c>
      <c r="J17" s="20">
        <v>1.329</v>
      </c>
      <c r="K17" s="18">
        <f t="shared" si="5"/>
        <v>43.491525000000003</v>
      </c>
      <c r="L17" s="18">
        <f t="shared" si="1"/>
        <v>8.6983049999999977</v>
      </c>
      <c r="M17" s="18">
        <f t="shared" si="6"/>
        <v>52.189830000000001</v>
      </c>
      <c r="N17" s="19">
        <f>(I17*100)/(H17-H16)</f>
        <v>17.689189189189189</v>
      </c>
      <c r="O17" s="2"/>
    </row>
    <row r="18" spans="1:15" x14ac:dyDescent="0.25">
      <c r="A18" s="13" t="s">
        <v>16</v>
      </c>
      <c r="B18" s="13" t="s">
        <v>31</v>
      </c>
      <c r="C18" s="13" t="s">
        <v>14</v>
      </c>
      <c r="D18" s="13">
        <v>2017</v>
      </c>
      <c r="E18" s="13" t="s">
        <v>13</v>
      </c>
      <c r="F18" s="6">
        <v>42753</v>
      </c>
      <c r="G18" s="2" t="s">
        <v>17</v>
      </c>
      <c r="H18" s="2">
        <v>84190</v>
      </c>
      <c r="I18" s="2">
        <v>65.87</v>
      </c>
      <c r="J18" s="20">
        <v>1.329</v>
      </c>
      <c r="K18" s="18">
        <f t="shared" si="5"/>
        <v>72.951025000000001</v>
      </c>
      <c r="L18" s="18">
        <f t="shared" si="1"/>
        <v>14.590204999999997</v>
      </c>
      <c r="M18" s="18">
        <f t="shared" si="6"/>
        <v>87.541229999999999</v>
      </c>
      <c r="N18" s="19">
        <f>(I18*100)/(H18-H17)</f>
        <v>16.144607843137255</v>
      </c>
      <c r="O18" s="2"/>
    </row>
    <row r="19" spans="1:15" x14ac:dyDescent="0.25">
      <c r="A19" s="13" t="s">
        <v>16</v>
      </c>
      <c r="B19" s="13" t="s">
        <v>31</v>
      </c>
      <c r="C19" s="13" t="s">
        <v>14</v>
      </c>
      <c r="D19" s="13">
        <v>2017</v>
      </c>
      <c r="E19" s="13" t="s">
        <v>13</v>
      </c>
      <c r="F19" s="6">
        <v>42755</v>
      </c>
      <c r="G19" s="2" t="s">
        <v>16</v>
      </c>
      <c r="H19" s="2">
        <v>196974</v>
      </c>
      <c r="I19" s="2">
        <v>78.89</v>
      </c>
      <c r="J19" s="20">
        <v>1.329</v>
      </c>
      <c r="K19" s="18">
        <f t="shared" si="5"/>
        <v>87.370675000000006</v>
      </c>
      <c r="L19" s="18">
        <f t="shared" si="1"/>
        <v>17.47413499999999</v>
      </c>
      <c r="M19" s="18">
        <f t="shared" si="6"/>
        <v>104.84481</v>
      </c>
      <c r="N19" s="19">
        <f>(I19*100)/(H19-H18)</f>
        <v>6.9947864945382326E-2</v>
      </c>
      <c r="O19" s="2"/>
    </row>
    <row r="20" spans="1:15" x14ac:dyDescent="0.25">
      <c r="A20" s="13" t="s">
        <v>16</v>
      </c>
      <c r="B20" s="13" t="s">
        <v>31</v>
      </c>
      <c r="C20" s="13" t="s">
        <v>14</v>
      </c>
      <c r="D20" s="13">
        <v>2017</v>
      </c>
      <c r="E20" s="13" t="s">
        <v>13</v>
      </c>
      <c r="F20" s="6">
        <v>42759</v>
      </c>
      <c r="G20" s="2" t="s">
        <v>15</v>
      </c>
      <c r="H20" s="2">
        <v>196335</v>
      </c>
      <c r="I20" s="2">
        <v>53.96</v>
      </c>
      <c r="J20" s="21">
        <v>1.329</v>
      </c>
      <c r="K20" s="18">
        <f t="shared" si="5"/>
        <v>59.7607</v>
      </c>
      <c r="L20" s="18">
        <f t="shared" si="1"/>
        <v>11.95214</v>
      </c>
      <c r="M20" s="18">
        <f t="shared" si="6"/>
        <v>71.71284</v>
      </c>
      <c r="N20" s="19">
        <f>(I20*100)/(H20-H19)</f>
        <v>-8.4444444444444446</v>
      </c>
      <c r="O20" s="2" t="s">
        <v>25</v>
      </c>
    </row>
    <row r="21" spans="1:15" x14ac:dyDescent="0.25">
      <c r="A21" s="13" t="s">
        <v>16</v>
      </c>
      <c r="B21" s="13" t="s">
        <v>31</v>
      </c>
      <c r="C21" s="13" t="s">
        <v>14</v>
      </c>
      <c r="D21" s="13">
        <v>2017</v>
      </c>
      <c r="E21" s="13" t="s">
        <v>13</v>
      </c>
      <c r="F21" s="6">
        <v>42760</v>
      </c>
      <c r="G21" s="2" t="s">
        <v>17</v>
      </c>
      <c r="H21" s="2">
        <v>197557</v>
      </c>
      <c r="I21" s="2">
        <v>34.17</v>
      </c>
      <c r="J21" s="23">
        <v>1.329</v>
      </c>
      <c r="K21" s="18">
        <f t="shared" si="5"/>
        <v>37.843274999999998</v>
      </c>
      <c r="L21" s="18">
        <f t="shared" si="1"/>
        <v>7.5686549999999997</v>
      </c>
      <c r="M21" s="18">
        <f t="shared" si="6"/>
        <v>45.411929999999998</v>
      </c>
      <c r="N21" s="19">
        <f>(I21*100)/(H21-H20)</f>
        <v>2.7962356792144027</v>
      </c>
      <c r="O21" s="2"/>
    </row>
    <row r="22" spans="1:15" x14ac:dyDescent="0.25">
      <c r="A22" s="13" t="s">
        <v>16</v>
      </c>
      <c r="B22" s="13" t="s">
        <v>31</v>
      </c>
      <c r="C22" s="13" t="s">
        <v>14</v>
      </c>
      <c r="D22" s="13">
        <v>2017</v>
      </c>
      <c r="E22" s="13" t="s">
        <v>13</v>
      </c>
      <c r="F22" s="6">
        <v>42760</v>
      </c>
      <c r="G22" s="2" t="s">
        <v>15</v>
      </c>
      <c r="H22" s="2">
        <v>198041</v>
      </c>
      <c r="I22" s="2">
        <v>72</v>
      </c>
      <c r="J22" s="20">
        <v>1.329</v>
      </c>
      <c r="K22" s="18">
        <f t="shared" si="5"/>
        <v>79.740000000000009</v>
      </c>
      <c r="L22" s="18">
        <f t="shared" si="1"/>
        <v>15.947999999999993</v>
      </c>
      <c r="M22" s="18">
        <f t="shared" si="6"/>
        <v>95.688000000000002</v>
      </c>
      <c r="N22" s="19">
        <f>(I22*100)/(H22-H21)</f>
        <v>14.87603305785124</v>
      </c>
      <c r="O22" s="2"/>
    </row>
    <row r="23" spans="1:15" x14ac:dyDescent="0.25">
      <c r="A23" s="13" t="s">
        <v>16</v>
      </c>
      <c r="B23" s="13" t="s">
        <v>31</v>
      </c>
      <c r="C23" s="13" t="s">
        <v>14</v>
      </c>
      <c r="D23" s="13">
        <v>2017</v>
      </c>
      <c r="E23" s="13" t="s">
        <v>13</v>
      </c>
      <c r="F23" s="6">
        <v>42763</v>
      </c>
      <c r="G23" s="2" t="s">
        <v>15</v>
      </c>
      <c r="H23" s="2">
        <v>82830</v>
      </c>
      <c r="I23" s="2">
        <v>81.62</v>
      </c>
      <c r="J23" s="20">
        <v>1.329</v>
      </c>
      <c r="K23" s="18">
        <f t="shared" si="5"/>
        <v>90.39415000000001</v>
      </c>
      <c r="L23" s="18">
        <f t="shared" si="1"/>
        <v>18.078829999999996</v>
      </c>
      <c r="M23" s="18">
        <f>+I23*J23</f>
        <v>108.47298000000001</v>
      </c>
      <c r="N23" s="19">
        <f>(I23*100)/(H23-H22)</f>
        <v>-7.0843929833088848E-2</v>
      </c>
      <c r="O23" s="2" t="s">
        <v>28</v>
      </c>
    </row>
    <row r="24" spans="1:15" x14ac:dyDescent="0.25">
      <c r="A24" s="13" t="s">
        <v>16</v>
      </c>
      <c r="B24" s="13" t="s">
        <v>32</v>
      </c>
      <c r="C24" s="13" t="s">
        <v>14</v>
      </c>
      <c r="D24" s="13">
        <v>2017</v>
      </c>
      <c r="E24" s="13" t="s">
        <v>13</v>
      </c>
      <c r="F24" s="6">
        <v>42738</v>
      </c>
      <c r="G24" s="2" t="s">
        <v>15</v>
      </c>
      <c r="H24" s="2">
        <v>69308</v>
      </c>
      <c r="I24" s="2">
        <v>88.02</v>
      </c>
      <c r="J24" s="2">
        <v>1.329</v>
      </c>
      <c r="K24" s="18">
        <f t="shared" ref="K24:K32" si="7">+M24/1.2</f>
        <v>97.482150000000004</v>
      </c>
      <c r="L24" s="18">
        <f t="shared" si="1"/>
        <v>19.496429999999989</v>
      </c>
      <c r="M24" s="18">
        <f t="shared" ref="M24:M32" si="8">+I24*J24</f>
        <v>116.97857999999999</v>
      </c>
      <c r="N24" s="19"/>
      <c r="O24" s="2"/>
    </row>
    <row r="25" spans="1:15" x14ac:dyDescent="0.25">
      <c r="A25" s="13" t="s">
        <v>16</v>
      </c>
      <c r="B25" s="13" t="s">
        <v>32</v>
      </c>
      <c r="C25" s="13" t="s">
        <v>14</v>
      </c>
      <c r="D25" s="13">
        <v>2017</v>
      </c>
      <c r="E25" s="13" t="s">
        <v>13</v>
      </c>
      <c r="F25" s="6">
        <v>42741</v>
      </c>
      <c r="G25" s="2" t="s">
        <v>17</v>
      </c>
      <c r="H25" s="2">
        <v>69882</v>
      </c>
      <c r="I25" s="2">
        <v>78.48</v>
      </c>
      <c r="J25" s="2">
        <v>1.329</v>
      </c>
      <c r="K25" s="18">
        <f t="shared" si="7"/>
        <v>86.916600000000003</v>
      </c>
      <c r="L25" s="18">
        <f t="shared" si="1"/>
        <v>17.383319999999998</v>
      </c>
      <c r="M25" s="18">
        <f t="shared" si="8"/>
        <v>104.29992</v>
      </c>
      <c r="N25" s="19">
        <f>(I25*100)/(H25-H24)</f>
        <v>13.672473867595819</v>
      </c>
      <c r="O25" s="2"/>
    </row>
    <row r="26" spans="1:15" x14ac:dyDescent="0.25">
      <c r="A26" s="13" t="s">
        <v>16</v>
      </c>
      <c r="B26" s="13" t="s">
        <v>32</v>
      </c>
      <c r="C26" s="13" t="s">
        <v>14</v>
      </c>
      <c r="D26" s="13">
        <v>2017</v>
      </c>
      <c r="E26" s="13" t="s">
        <v>13</v>
      </c>
      <c r="F26" s="6">
        <v>42744</v>
      </c>
      <c r="G26" s="2" t="s">
        <v>15</v>
      </c>
      <c r="H26" s="2">
        <v>70502</v>
      </c>
      <c r="I26" s="2">
        <v>92.3</v>
      </c>
      <c r="J26" s="2">
        <v>1.329</v>
      </c>
      <c r="K26" s="18">
        <f t="shared" si="7"/>
        <v>102.22225</v>
      </c>
      <c r="L26" s="18">
        <f t="shared" si="1"/>
        <v>20.444449999999989</v>
      </c>
      <c r="M26" s="18">
        <f t="shared" si="8"/>
        <v>122.66669999999999</v>
      </c>
      <c r="N26" s="19">
        <f>(I26*100)/(H26-H25)</f>
        <v>14.887096774193548</v>
      </c>
      <c r="O26" s="2"/>
    </row>
    <row r="27" spans="1:15" x14ac:dyDescent="0.25">
      <c r="A27" s="13" t="s">
        <v>16</v>
      </c>
      <c r="B27" s="13" t="s">
        <v>32</v>
      </c>
      <c r="C27" s="13" t="s">
        <v>14</v>
      </c>
      <c r="D27" s="13">
        <v>2017</v>
      </c>
      <c r="E27" s="13" t="s">
        <v>13</v>
      </c>
      <c r="F27" s="6">
        <v>42747</v>
      </c>
      <c r="G27" s="2" t="s">
        <v>17</v>
      </c>
      <c r="H27" s="2">
        <v>70945</v>
      </c>
      <c r="I27" s="2">
        <v>66.260000000000005</v>
      </c>
      <c r="J27" s="2">
        <v>1.329</v>
      </c>
      <c r="K27" s="18">
        <f t="shared" si="7"/>
        <v>73.382950000000008</v>
      </c>
      <c r="L27" s="18">
        <f t="shared" si="1"/>
        <v>14.67658999999999</v>
      </c>
      <c r="M27" s="18">
        <f t="shared" si="8"/>
        <v>88.059539999999998</v>
      </c>
      <c r="N27" s="19">
        <f>(I27*100)/(H27-H26)</f>
        <v>14.957110609480814</v>
      </c>
      <c r="O27" s="2"/>
    </row>
    <row r="28" spans="1:15" x14ac:dyDescent="0.25">
      <c r="A28" s="13" t="s">
        <v>16</v>
      </c>
      <c r="B28" s="13" t="s">
        <v>32</v>
      </c>
      <c r="C28" s="13" t="s">
        <v>14</v>
      </c>
      <c r="D28" s="13">
        <v>2017</v>
      </c>
      <c r="E28" s="13" t="s">
        <v>13</v>
      </c>
      <c r="F28" s="6">
        <v>42751</v>
      </c>
      <c r="G28" s="2" t="s">
        <v>27</v>
      </c>
      <c r="H28" s="2">
        <v>71438</v>
      </c>
      <c r="I28" s="2">
        <v>71.349999999999994</v>
      </c>
      <c r="J28" s="2">
        <v>1.4139999999999999</v>
      </c>
      <c r="K28" s="18">
        <f t="shared" si="7"/>
        <v>84.074083333333334</v>
      </c>
      <c r="L28" s="18">
        <f t="shared" si="1"/>
        <v>16.814816666666658</v>
      </c>
      <c r="M28" s="18">
        <f t="shared" si="8"/>
        <v>100.88889999999999</v>
      </c>
      <c r="N28" s="19">
        <f>(I28*100)/(H28-H27)</f>
        <v>14.472616632860039</v>
      </c>
      <c r="O28" s="2"/>
    </row>
    <row r="29" spans="1:15" x14ac:dyDescent="0.25">
      <c r="A29" s="13" t="s">
        <v>16</v>
      </c>
      <c r="B29" s="13" t="s">
        <v>32</v>
      </c>
      <c r="C29" s="13" t="s">
        <v>14</v>
      </c>
      <c r="D29" s="13">
        <v>2017</v>
      </c>
      <c r="E29" s="13" t="s">
        <v>13</v>
      </c>
      <c r="F29" s="6">
        <v>42754</v>
      </c>
      <c r="G29" s="2" t="s">
        <v>17</v>
      </c>
      <c r="H29" s="2">
        <v>72741</v>
      </c>
      <c r="I29" s="2">
        <v>96.42</v>
      </c>
      <c r="J29" s="2">
        <v>1.329</v>
      </c>
      <c r="K29" s="18">
        <f t="shared" si="7"/>
        <v>106.78515</v>
      </c>
      <c r="L29" s="18">
        <f t="shared" si="1"/>
        <v>21.357029999999995</v>
      </c>
      <c r="M29" s="18">
        <f t="shared" si="8"/>
        <v>128.14218</v>
      </c>
      <c r="N29" s="19">
        <f>(I29*100)/(H29-H28)</f>
        <v>7.3998465080583271</v>
      </c>
      <c r="O29" s="2"/>
    </row>
    <row r="30" spans="1:15" x14ac:dyDescent="0.25">
      <c r="A30" s="13" t="s">
        <v>16</v>
      </c>
      <c r="B30" s="13" t="s">
        <v>32</v>
      </c>
      <c r="C30" s="13" t="s">
        <v>14</v>
      </c>
      <c r="D30" s="13">
        <v>2017</v>
      </c>
      <c r="E30" s="13" t="s">
        <v>13</v>
      </c>
      <c r="F30" s="6">
        <v>42758</v>
      </c>
      <c r="G30" s="2" t="s">
        <v>15</v>
      </c>
      <c r="H30" s="2">
        <v>73222</v>
      </c>
      <c r="I30" s="2">
        <v>70.17</v>
      </c>
      <c r="J30" s="2">
        <v>1.329</v>
      </c>
      <c r="K30" s="18">
        <f t="shared" si="7"/>
        <v>77.71327500000001</v>
      </c>
      <c r="L30" s="18">
        <f t="shared" si="1"/>
        <v>15.542654999999996</v>
      </c>
      <c r="M30" s="18">
        <f t="shared" si="8"/>
        <v>93.255930000000006</v>
      </c>
      <c r="N30" s="19">
        <f>(I30*100)/(H30-H29)</f>
        <v>14.588357588357589</v>
      </c>
      <c r="O30" s="2"/>
    </row>
    <row r="31" spans="1:15" x14ac:dyDescent="0.25">
      <c r="A31" s="13" t="s">
        <v>16</v>
      </c>
      <c r="B31" s="13" t="s">
        <v>32</v>
      </c>
      <c r="C31" s="13" t="s">
        <v>14</v>
      </c>
      <c r="D31" s="13">
        <v>2017</v>
      </c>
      <c r="E31" s="13" t="s">
        <v>13</v>
      </c>
      <c r="F31" s="6">
        <v>43125</v>
      </c>
      <c r="G31" s="2" t="s">
        <v>15</v>
      </c>
      <c r="H31" s="2">
        <v>73796</v>
      </c>
      <c r="I31" s="2">
        <v>81.349999999999994</v>
      </c>
      <c r="J31" s="2">
        <v>1.329</v>
      </c>
      <c r="K31" s="18">
        <f t="shared" si="7"/>
        <v>90.095124999999996</v>
      </c>
      <c r="L31" s="18">
        <f t="shared" si="1"/>
        <v>18.019024999999999</v>
      </c>
      <c r="M31" s="18">
        <f t="shared" si="8"/>
        <v>108.11415</v>
      </c>
      <c r="N31" s="19">
        <f>(I31*100)/(H31-H30)</f>
        <v>14.172473867595818</v>
      </c>
      <c r="O31" s="2"/>
    </row>
    <row r="32" spans="1:15" x14ac:dyDescent="0.25">
      <c r="A32" s="13" t="s">
        <v>16</v>
      </c>
      <c r="B32" s="13" t="s">
        <v>32</v>
      </c>
      <c r="C32" s="13" t="s">
        <v>14</v>
      </c>
      <c r="D32" s="13">
        <v>2017</v>
      </c>
      <c r="E32" s="13" t="s">
        <v>13</v>
      </c>
      <c r="F32" s="6">
        <v>42761</v>
      </c>
      <c r="G32" s="2" t="s">
        <v>15</v>
      </c>
      <c r="H32" s="2">
        <v>74361</v>
      </c>
      <c r="I32" s="2">
        <v>77.17</v>
      </c>
      <c r="J32" s="2">
        <v>1.329</v>
      </c>
      <c r="K32" s="18">
        <f t="shared" si="7"/>
        <v>85.465775000000008</v>
      </c>
      <c r="L32" s="18">
        <f t="shared" si="1"/>
        <v>17.093154999999996</v>
      </c>
      <c r="M32" s="18">
        <f t="shared" si="8"/>
        <v>102.55893</v>
      </c>
      <c r="N32" s="19">
        <f>(I32*100)/(H32-H31)</f>
        <v>13.658407079646018</v>
      </c>
      <c r="O32" s="2"/>
    </row>
  </sheetData>
  <autoFilter ref="A1:O1" xr:uid="{8393BB37-3C7B-4888-B997-C3EBD0802E4D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QUANTITE ESSENCE PRIS PAR IMMAT</vt:lpstr>
      <vt:lpstr>SAISIE 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2018-09-18T12:32:02Z</dcterms:modified>
</cp:coreProperties>
</file>