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onnées" sheetId="1" r:id="rId4"/>
  </sheets>
  <definedNames/>
  <calcPr/>
</workbook>
</file>

<file path=xl/sharedStrings.xml><?xml version="1.0" encoding="utf-8"?>
<sst xmlns="http://schemas.openxmlformats.org/spreadsheetml/2006/main" count="7" uniqueCount="7">
  <si>
    <t>Commentaires</t>
  </si>
  <si>
    <t>Shots 60ml</t>
  </si>
  <si>
    <t>Bouteilles (237 / 240ml)</t>
  </si>
  <si>
    <t>Bouteilles (1L)</t>
  </si>
  <si>
    <t>PAF - Expe0030337 - CHR
372 x Jouvence 60ml (72B)
72 x Absolu 60ml (72D)
72 x Elixir BIO 60ml (72D)
72 x Attraction BIO 60ml (72B)
72 x Elevation BIO 60ml (72C)</t>
  </si>
  <si>
    <t>Yumi - Expe0030281 - Autre
3 x Baiser Volé 60ml (3F)
4 x Coup de Foudre 60ml (4E)
4 x Garde du Corps 60ml (4G)
3 x Petit Frisson 60ml (3F)
4 x Comme un Rêve 60ml (4D) 
Relivraison de la commande Cyke numéro 201282</t>
  </si>
  <si>
    <t>PAF - Expe0030410 - GSS
18 x Amour 240ml (18B)
48 x Absolu 60ml (48C)
24 x Légèreté 240ml (24D)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</si>
</sst>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shrinkToFit="0" wrapText="1"/>
    </xf>
    <xf borderId="0" fillId="0" fontId="2" numFmtId="0" xfId="0" applyAlignment="1" applyFont="1">
      <alignment horizontal="center" shrinkToFit="0" wrapText="1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3" t="s">
        <v>1</v>
      </c>
      <c r="AX1" s="3" t="s">
        <v>2</v>
      </c>
      <c r="AY1" s="3" t="s">
        <v>3</v>
      </c>
    </row>
    <row r="2">
      <c r="A2" s="4" t="s">
        <v>4</v>
      </c>
      <c r="B2" s="5" t="str">
        <f>IFERROR(__xludf.DUMMYFUNCTION("SPLIT(A2,CHAR(10))"),"PAF - Expe0030337 - CHR")</f>
        <v>PAF - Expe0030337 - CHR</v>
      </c>
      <c r="C2" s="5" t="str">
        <f>IFERROR(__xludf.DUMMYFUNCTION("""COMPUTED_VALUE"""),"372 x Jouvence 60ml (72B)")</f>
        <v>372 x Jouvence 60ml (72B)</v>
      </c>
      <c r="D2" s="5" t="str">
        <f>IFERROR(__xludf.DUMMYFUNCTION("""COMPUTED_VALUE"""),"72 x Absolu 60ml (72D)")</f>
        <v>72 x Absolu 60ml (72D)</v>
      </c>
      <c r="E2" s="5" t="str">
        <f>IFERROR(__xludf.DUMMYFUNCTION("""COMPUTED_VALUE"""),"72 x Elixir BIO 60ml (72D)")</f>
        <v>72 x Elixir BIO 60ml (72D)</v>
      </c>
      <c r="F2" s="5" t="str">
        <f>IFERROR(__xludf.DUMMYFUNCTION("""COMPUTED_VALUE"""),"72 x Attraction BIO 60ml (72B)")</f>
        <v>72 x Attraction BIO 60ml (72B)</v>
      </c>
      <c r="G2" s="5" t="str">
        <f>IFERROR(__xludf.DUMMYFUNCTION("""COMPUTED_VALUE"""),"72 x Elevation BIO 60ml (72C)")</f>
        <v>72 x Elevation BIO 60ml (72C)</v>
      </c>
      <c r="H2" s="5"/>
      <c r="I2" s="5"/>
      <c r="J2" s="5"/>
      <c r="K2" s="5"/>
      <c r="L2" s="5"/>
      <c r="M2" s="5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6">
        <f t="shared" ref="AW2:AW4" si="1"> IF(ISNUMBER(SEARCH("60ml",C2)),LEFT(C2,2),0)+IF(ISNUMBER(SEARCH("60ml",D2)),LEFT(D2,2),0)+IF(ISNUMBER(SEARCH("60ml",E2)),LEFT(E2,2),0)+IF(ISNUMBER(SEARCH("60ml",F2)),LEFT(F2,2),0)+IF(ISNUMBER(SEARCH("60ml",G2)),LEFT(G2,2),0)+IF(ISNUMBER(SEARCH("60ml",H2)),LEFT(H2,2),0)+IF(ISNUMBER(SEARCH("60ml",I2)),LEFT(I2,2),0)+IF(ISNUMBER(SEARCH("60ml",J2)),LEFT(J2,2),0)+IF(ISNUMBER(SEARCH("60ml",K2)),LEFT(K2,2),0)+IF(ISNUMBER(SEARCH("60ml",L2)),LEFT(L2,2),0)+IF(ISNUMBER(SEARCH("60ml",M2)),LEFT(M2,2),0)+IF(ISNUMBER(SEARCH("60ml",N2)),LEFT(N2,2),0)+IF(ISNUMBER(SEARCH("60ml",O2)),LEFT(O2,2),0)+IF(ISNUMBER(SEARCH("60ml",P2)),LEFT(P2,2),0)+IF(ISNUMBER(SEARCH("60ml",Q2)),LEFT(Q2,2),0)+IF(ISNUMBER(SEARCH("60ml",R2)),LEFT(R2,2),0)+IF(ISNUMBER(SEARCH("60ml",S2)),LEFT(S2,2),0)+IF(ISNUMBER(SEARCH("60ml",T2)),LEFT(T2,2),0)+IF(ISNUMBER(SEARCH("60ml",U2)),LEFT(U2,2),0)</f>
        <v>325</v>
      </c>
      <c r="AX2" s="6">
        <f t="shared" ref="AX2:AX4" si="2">IF(ISNUMBER(SEARCH("237ml",C2)),LEFT(C2,2),0)+IF(ISNUMBER(SEARCH("237ml",D2)),LEFT(D2,2),0)+IF(ISNUMBER(SEARCH("237ml",E2)),LEFT(E2,2),0)+IF(ISNUMBER(SEARCH("237ml",F2)),LEFT(F2,2),0)+IF(ISNUMBER(SEARCH("237ml",G2)),LEFT(G2,2),0)+IF(ISNUMBER(SEARCH("237ml",H2)),LEFT(H2,2),0)+IF(ISNUMBER(SEARCH("237ml",I2)),LEFT(I2,2),0)+IF(ISNUMBER(SEARCH("237ml",J2)),LEFT(J2,2),0)+IF(ISNUMBER(SEARCH("237ml",K2)),LEFT(K2,2),0)+IF(ISNUMBER(SEARCH("237ml",L2)),LEFT(L2,2),0)+IF(ISNUMBER(SEARCH("237ml",M2)),LEFT(M2,2),0)+IF(ISNUMBER(SEARCH("237ml",N2)),LEFT(N2,2),0)+IF(ISNUMBER(SEARCH("237ml",O2)),LEFT(O2,2),0)+IF(ISNUMBER(SEARCH("237ml",P2)),LEFT(P2,2),0)+IF(ISNUMBER(SEARCH("237ml",Q2)),LEFT(Q2,2),0)+IF(ISNUMBER(SEARCH("237ml",R2)),LEFT(R2,2),0)+IF(ISNUMBER(SEARCH("237ml",S2)),LEFT(S2,2),0)+IF(ISNUMBER(SEARCH("237ml",T2)),LEFT(T2,2),0)+IF(ISNUMBER(SEARCH("237ml",U2)),LEFT(U2,2),0)+IF(ISNUMBER(SEARCH("240ml",C2)),LEFT(C2,2),0)+IF(ISNUMBER(SEARCH("240ml",D2)),LEFT(D2,2),0)+IF(ISNUMBER(SEARCH("240ml",E2)),LEFT(E2,2),0)+IF(ISNUMBER(SEARCH("240ml",F2)),LEFT(F2,2),0)+IF(ISNUMBER(SEARCH("240ml",G2)),LEFT(G2,2),0)+IF(ISNUMBER(SEARCH("240ml",H2)),LEFT(H2,2),0)+IF(ISNUMBER(SEARCH("240ml",I2)),LEFT(I2,2),0)+IF(ISNUMBER(SEARCH("240ml",J2)),LEFT(J2,2),0)+IF(ISNUMBER(SEARCH("240ml",K2)),LEFT(K2,2),0)+IF(ISNUMBER(SEARCH("240ml",L2)),LEFT(L2,2),0)+IF(ISNUMBER(SEARCH("240ml",M2)),LEFT(M2,2),0)+IF(ISNUMBER(SEARCH("240ml",N2)),LEFT(N2,2),0)+IF(ISNUMBER(SEARCH("240ml",O2)),LEFT(O2,2),0)+IF(ISNUMBER(SEARCH("240ml",P2)),LEFT(P2,2),0)+IF(ISNUMBER(SEARCH("240ml",Q2)),LEFT(Q2,2),0)+IF(ISNUMBER(SEARCH("240ml",R2)),LEFT(R2,2),0)+IF(ISNUMBER(SEARCH("240ml",S2)),LEFT(S2,2),0)+IF(ISNUMBER(SEARCH("240ml",T2)),LEFT(T2,2),0)+IF(ISNUMBER(SEARCH("240ml",U2)),LEFT(U2,2),0)</f>
        <v>0</v>
      </c>
      <c r="AY2" s="6">
        <f t="shared" ref="AY2:AY4" si="3">IF(ISNUMBER(SEARCH("1000ml",C2)),LEFT(C2,2),0)+IF(ISNUMBER(SEARCH("1000ml",D2)),LEFT(D2,2),0)+IF(ISNUMBER(SEARCH("1000ml",E2)),LEFT(E2,2),0)+IF(ISNUMBER(SEARCH("1000ml",F2)),LEFT(F2,2),0)+IF(ISNUMBER(SEARCH("1000ml",G2)),LEFT(G2,2),0)+IF(ISNUMBER(SEARCH("1000ml",H2)),LEFT(H2,2),0)+IF(ISNUMBER(SEARCH("1000ml",I2)),LEFT(I2,2),0)+IF(ISNUMBER(SEARCH("1000ml",J2)),LEFT(J2,2),0)+IF(ISNUMBER(SEARCH("1000ml",K2)),LEFT(K2,2),0)+IF(ISNUMBER(SEARCH("1000ml",L2)),LEFT(L2,2),0)+IF(ISNUMBER(SEARCH("1000ml",M2)),LEFT(M2,2),0)+IF(ISNUMBER(SEARCH("1000ml",N2)),LEFT(N2,2),0)+IF(ISNUMBER(SEARCH("1000ml",O2)),LEFT(O2,2),0)+IF(ISNUMBER(SEARCH("1000ml",P2)),LEFT(P2,2),0)+IF(ISNUMBER(SEARCH("1000ml",Q2)),LEFT(Q2,2),0)+IF(ISNUMBER(SEARCH("1000ml",R2)),LEFT(R2,2),0)+IF(ISNUMBER(SEARCH("1000ml",S2)),LEFT(S2,2),0)+IF(ISNUMBER(SEARCH("1000ml",T2)),LEFT(T2,2),0)+IF(ISNUMBER(SEARCH("1000ml",U2)),LEFT(U2,2),0)</f>
        <v>0</v>
      </c>
    </row>
    <row r="3">
      <c r="A3" s="7" t="s">
        <v>5</v>
      </c>
      <c r="B3" s="5" t="str">
        <f>IFERROR(__xludf.DUMMYFUNCTION("SPLIT(A3,CHAR(10))"),"Yumi - Expe0030281 - Autre")</f>
        <v>Yumi - Expe0030281 - Autre</v>
      </c>
      <c r="C3" s="5" t="str">
        <f>IFERROR(__xludf.DUMMYFUNCTION("""COMPUTED_VALUE"""),"3 x Baiser Volé 60ml (3F)")</f>
        <v>3 x Baiser Volé 60ml (3F)</v>
      </c>
      <c r="D3" s="5" t="str">
        <f>IFERROR(__xludf.DUMMYFUNCTION("""COMPUTED_VALUE"""),"4 x Coup de Foudre 60ml (4E)")</f>
        <v>4 x Coup de Foudre 60ml (4E)</v>
      </c>
      <c r="E3" s="5" t="str">
        <f>IFERROR(__xludf.DUMMYFUNCTION("""COMPUTED_VALUE"""),"4 x Garde du Corps 60ml (4G)")</f>
        <v>4 x Garde du Corps 60ml (4G)</v>
      </c>
      <c r="F3" s="5" t="str">
        <f>IFERROR(__xludf.DUMMYFUNCTION("""COMPUTED_VALUE"""),"3 x Petit Frisson 60ml (3F)")</f>
        <v>3 x Petit Frisson 60ml (3F)</v>
      </c>
      <c r="G3" s="5" t="str">
        <f>IFERROR(__xludf.DUMMYFUNCTION("""COMPUTED_VALUE"""),"4 x Comme un Rêve 60ml (4D) ")</f>
        <v>4 x Comme un Rêve 60ml (4D) </v>
      </c>
      <c r="H3" s="5" t="str">
        <f>IFERROR(__xludf.DUMMYFUNCTION("""COMPUTED_VALUE"""),"Relivraison de la commande Cyke numéro 201282")</f>
        <v>Relivraison de la commande Cyke numéro 201282</v>
      </c>
      <c r="I3" s="5"/>
      <c r="J3" s="5"/>
      <c r="K3" s="5"/>
      <c r="L3" s="5"/>
      <c r="M3" s="5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6">
        <f t="shared" si="1"/>
        <v>18</v>
      </c>
      <c r="AX3" s="6">
        <f t="shared" si="2"/>
        <v>0</v>
      </c>
      <c r="AY3" s="6">
        <f t="shared" si="3"/>
        <v>0</v>
      </c>
    </row>
    <row r="4">
      <c r="A4" s="7" t="s">
        <v>6</v>
      </c>
      <c r="B4" s="5" t="str">
        <f>IFERROR(__xludf.DUMMYFUNCTION("SPLIT(A4,CHAR(10))"),"PAF - Expe0030410 - GSS")</f>
        <v>PAF - Expe0030410 - GSS</v>
      </c>
      <c r="C4" s="5" t="str">
        <f>IFERROR(__xludf.DUMMYFUNCTION("""COMPUTED_VALUE"""),"18 x Amour 240ml (18B)")</f>
        <v>18 x Amour 240ml (18B)</v>
      </c>
      <c r="D4" s="5" t="str">
        <f>IFERROR(__xludf.DUMMYFUNCTION("""COMPUTED_VALUE"""),"48 x Absolu 60ml (48C)")</f>
        <v>48 x Absolu 60ml (48C)</v>
      </c>
      <c r="E4" s="5" t="str">
        <f>IFERROR(__xludf.DUMMYFUNCTION("""COMPUTED_VALUE"""),"24 x Légèreté 240ml (24D)")</f>
        <v>24 x Légèreté 240ml (24D)</v>
      </c>
      <c r="F4" s="5"/>
      <c r="G4" s="5"/>
      <c r="H4" s="5"/>
      <c r="I4" s="5"/>
      <c r="J4" s="5"/>
      <c r="K4" s="5"/>
      <c r="L4" s="5"/>
      <c r="M4" s="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6">
        <f t="shared" si="1"/>
        <v>48</v>
      </c>
      <c r="AX4" s="6">
        <f t="shared" si="2"/>
        <v>42</v>
      </c>
      <c r="AY4" s="6">
        <f t="shared" si="3"/>
        <v>0</v>
      </c>
    </row>
  </sheetData>
  <drawing r:id="rId1"/>
</worksheet>
</file>