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8B429B8-1E7D-4109-BC50-09BBFB9818E5}" xr6:coauthVersionLast="47" xr6:coauthVersionMax="47" xr10:uidLastSave="{00000000-0000-0000-0000-000000000000}"/>
  <bookViews>
    <workbookView xWindow="-108" yWindow="-108" windowWidth="23256" windowHeight="13896" activeTab="1" xr2:uid="{A37C33DB-320F-46BD-A15A-723B92A79B67}"/>
  </bookViews>
  <sheets>
    <sheet name="ENTREES" sheetId="2" r:id="rId1"/>
    <sheet name="DONNEES" sheetId="1" r:id="rId2"/>
    <sheet name="Requête" sheetId="3" r:id="rId3"/>
  </sheets>
  <definedNames>
    <definedName name="DonnéesExternes_1" localSheetId="2" hidden="1">Requête!$A$1:$I$14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H4" i="1" a="1"/>
  <c r="H4" i="1" s="1"/>
  <c r="H3" i="1" a="1"/>
  <c r="H3" i="1" s="1"/>
  <c r="H5" i="1" a="1"/>
  <c r="H5" i="1" s="1"/>
  <c r="I5" i="1"/>
  <c r="I4" i="1"/>
  <c r="J4" i="1"/>
  <c r="J3" i="1"/>
  <c r="I2" i="1"/>
  <c r="H2" i="1" a="1"/>
  <c r="H2" i="1" s="1"/>
  <c r="J5" i="1" l="1"/>
  <c r="J2" i="1"/>
  <c r="K5" i="1" l="1"/>
  <c r="K3" i="1"/>
  <c r="K4" i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88834C-D146-4C0B-9702-42636B746678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xr16:uid="{5B6AA882-5A89-4422-9F3F-5A14ED9F725C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<sst xmlns="http://schemas.openxmlformats.org/spreadsheetml/2006/main" count="169" uniqueCount="69">
  <si>
    <t>DATE CROISIERE</t>
  </si>
  <si>
    <t>DUREE</t>
  </si>
  <si>
    <t>BATEAU</t>
  </si>
  <si>
    <t>AMBIANCE</t>
  </si>
  <si>
    <t>POINTS OBTENUS</t>
  </si>
  <si>
    <t>MSC ARMONIA</t>
  </si>
  <si>
    <t>MSC BELLISSIMA</t>
  </si>
  <si>
    <t>MSC DIVINA</t>
  </si>
  <si>
    <t xml:space="preserve">MSC EURIBIA </t>
  </si>
  <si>
    <t>MSF FANTASIA</t>
  </si>
  <si>
    <t>MSC GRANDIOSA</t>
  </si>
  <si>
    <t>MSC LIRICA</t>
  </si>
  <si>
    <t>MSC MAGNIFICA</t>
  </si>
  <si>
    <t>MSC MERAVIGLIA</t>
  </si>
  <si>
    <t>MSC MUSICA</t>
  </si>
  <si>
    <t>MSC OPERA</t>
  </si>
  <si>
    <t>MSC ORCHESTRA</t>
  </si>
  <si>
    <t>MSC POESIA</t>
  </si>
  <si>
    <t>MSC PREZIOSA</t>
  </si>
  <si>
    <t>MSC SEASCAPE</t>
  </si>
  <si>
    <t>MSCSEASHORE</t>
  </si>
  <si>
    <t>MSC SEASIDE</t>
  </si>
  <si>
    <t>MSC SEAVIEW</t>
  </si>
  <si>
    <t>MSC SINFONIA</t>
  </si>
  <si>
    <t>MSC SPLENDIDA</t>
  </si>
  <si>
    <t>MSC VIRTUOSA</t>
  </si>
  <si>
    <t>MSC WORLD AMERICA</t>
  </si>
  <si>
    <t>MSC WORLD EUROPA</t>
  </si>
  <si>
    <t>MSC WORLD ASIA</t>
  </si>
  <si>
    <t>MSC WORLD ATLANTIC</t>
  </si>
  <si>
    <t>NOMS BATEAUX</t>
  </si>
  <si>
    <t>BELLA</t>
  </si>
  <si>
    <t>FANTASTICA</t>
  </si>
  <si>
    <t>AUREA</t>
  </si>
  <si>
    <t>YACHT CLUB</t>
  </si>
  <si>
    <t>ANNIVERSAIRE</t>
  </si>
  <si>
    <t>Inférieure à 5 nuits ou 6 jour</t>
  </si>
  <si>
    <t>de 5 à 9 nuits ou 6 à 10 jours</t>
  </si>
  <si>
    <t>de plus de 9 nuits ou 10 jours</t>
  </si>
  <si>
    <t>points</t>
  </si>
  <si>
    <t xml:space="preserve">FORFAITS </t>
  </si>
  <si>
    <t>BOISSONS</t>
  </si>
  <si>
    <t>INTERNET - WIFI</t>
  </si>
  <si>
    <t>BONUS</t>
  </si>
  <si>
    <t>FABIEN</t>
  </si>
  <si>
    <t>SEJOUR</t>
  </si>
  <si>
    <t>FORFAITS PRE PAYES</t>
  </si>
  <si>
    <t>EXCURSION 1</t>
  </si>
  <si>
    <t>EXCURSION 2</t>
  </si>
  <si>
    <t>EXCURSION 3</t>
  </si>
  <si>
    <t>POINTS SEJOUR</t>
  </si>
  <si>
    <t>POINTS FORFAITS</t>
  </si>
  <si>
    <t>TOTAL FABIEN</t>
  </si>
  <si>
    <t>DIVERS</t>
  </si>
  <si>
    <t>AUTRES</t>
  </si>
  <si>
    <t>G2</t>
  </si>
  <si>
    <t>DU 07/02/2026 AU 14/02/2026</t>
  </si>
  <si>
    <t>MASSAGE</t>
  </si>
  <si>
    <t>DU 11/03/2026 AU 25/03/2026</t>
  </si>
  <si>
    <t>TABLEAU FABIEN</t>
  </si>
  <si>
    <t>SOURCE BAROUTE</t>
  </si>
  <si>
    <t>POINTS FORFAIT</t>
  </si>
  <si>
    <t>Points</t>
  </si>
  <si>
    <t>DU 11/02/2026 au 17/02/2026</t>
  </si>
  <si>
    <t>DU 21/03 AU 18/03/2026</t>
  </si>
  <si>
    <t>Du 01/05/2026 au 15/5/2026</t>
  </si>
  <si>
    <t>Du 14/07/2026 au 15/07/2026</t>
  </si>
  <si>
    <t>du 15/07/2026 au 31/07/2026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</si>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</sst>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3D2D629-E222-4310-B581-A28E03BBA315}" autoFormatId="16" applyNumberFormats="0" applyBorderFormats="0" applyFontFormats="0" applyPatternFormats="0" applyAlignmentFormats="0" applyWidthHeightFormats="0">
  <queryTableRefresh nextId="10">
    <queryTableFields count="9">
      <queryTableField id="1" name="DATE CROISIERE" tableColumnId="1"/>
      <queryTableField id="2" name="BATEAU" tableColumnId="2"/>
      <queryTableField id="3" name="AMBIANCE" tableColumnId="3"/>
      <queryTableField id="4" name="SEJOUR" tableColumnId="4"/>
      <queryTableField id="5" name="FORFAITS PRE PAYES" tableColumnId="5"/>
      <queryTableField id="6" name="POINTS FORFAIT" tableColumnId="6"/>
      <queryTableField id="7" name="POINTS SEJOUR" tableColumnId="7"/>
      <queryTableField id="8" name="Points" tableColumnId="8"/>
      <queryTableField id="9" name="FABIEN" tableColumnId="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375D8-7E6D-4E38-9B0F-4885125907A6}" name="Tableau1" displayName="Tableau1" ref="A1:G26" totalsRowShown="0">
  <autoFilter ref="A1:G26" xr:uid="{EF1375D8-7E6D-4E38-9B0F-4885125907A6}"/>
  <tableColumns count="7">
    <tableColumn id="1" xr3:uid="{E9B2BA35-C4A3-4B9D-A3C9-D657DA4326EF}" name="NOMS BATEAUX"/>
    <tableColumn id="2" xr3:uid="{A460261B-02B7-4B21-AD19-B1706CA15016}" name="AMBIANCE"/>
    <tableColumn id="7" xr3:uid="{1C2A3495-6456-4B49-81B5-730C95B436E1}" name="DUREE"/>
    <tableColumn id="8" xr3:uid="{4BA53A4B-60D0-4CBF-ACE1-BC8DE8F9932F}" name="points" dataDxfId="1"/>
    <tableColumn id="3" xr3:uid="{42EAC7E9-2A15-4F53-811A-FD4F65221FFE}" name="FORFAITS "/>
    <tableColumn id="4" xr3:uid="{D7E6D0C0-E1CA-4A1E-8DFD-1A575146E1D9}" name="FORFAITS PRE PAYES"/>
    <tableColumn id="6" xr3:uid="{2427E998-A58A-4F3B-8F43-296A432CB816}" name="FABIE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CE9916-6540-45EE-AAFD-DC1C7CD82F76}" name="Tableau2" displayName="Tableau2" ref="C1:K5" totalsRowShown="0">
  <autoFilter ref="C1:K5" xr:uid="{2ECE9916-6540-45EE-AAFD-DC1C7CD82F76}"/>
  <tableColumns count="9">
    <tableColumn id="1" xr3:uid="{10CBFADA-4A7D-43C6-AC7F-2E02A70B9165}" name="DATE CROISIERE"/>
    <tableColumn id="3" xr3:uid="{576DC8B3-7299-457D-BB57-FA13F4BBC835}" name="BATEAU"/>
    <tableColumn id="4" xr3:uid="{DEA7CD8D-7907-4C54-AAA6-5D40D148A6A5}" name="AMBIANCE"/>
    <tableColumn id="5" xr3:uid="{E46811E5-E137-4AF2-A236-E3F7B373446F}" name="SEJOUR"/>
    <tableColumn id="11" xr3:uid="{E85A5628-4361-452B-AAC3-D1FF0FC9C72F}" name="FORFAITS PRE PAYES"/>
    <tableColumn id="12" xr3:uid="{D9A83678-F6D3-4779-AF97-12FB8B6A43DD}" name="POINTS SEJOUR" dataDxfId="5">
      <calculatedColumnFormula array="1">_xlfn.LET(_xlpm.r,_xlfn.XLOOKUP(Tableau2[[#This Row],[AMBIANCE]]&amp;Tableau2[[#This Row],[SEJOUR]],Tableau1[AMBIANCE]&amp;Tableau1[DUREE],Tableau1[points],""),IF(_xlpm.r=0,"",_xlpm.r))</calculatedColumnFormula>
    </tableColumn>
    <tableColumn id="8" xr3:uid="{DE6DFD86-B9FA-49DB-85CA-F83544025328}" name="POINTS FORFAITS" dataDxfId="4">
      <calculatedColumnFormula>_xlfn.LET(_xlpm.r,_xlfn.XLOOKUP(Tableau2[[#This Row],[FORFAITS PRE PAYES]],Tableau1[[FORFAITS ]],Tableau1[FORFAITS PRE PAYES],""),IF(_xlpm.r=0,"",_xlpm.r))</calculatedColumnFormula>
    </tableColumn>
    <tableColumn id="9" xr3:uid="{486C8D93-2099-4D5B-81F8-BA2864FB6F19}" name="POINTS OBTENUS" dataDxfId="3">
      <calculatedColumnFormula>IF(COUNTIF(C$1:Tableau2[[#This Row],[DATE CROISIERE]],Tableau2[[#This Row],[DATE CROISIERE]])&gt;1,"",SUMIFS(Tableau2[POINTS SEJOUR],Tableau2[DATE CROISIERE],Tableau2[[#This Row],[DATE CROISIERE]])+SUMIFS(Tableau2[POINTS FORFAITS],Tableau2[DATE CROISIERE],Tableau2[[#This Row],[DATE CROISIERE]]))</calculatedColumnFormula>
    </tableColumn>
    <tableColumn id="10" xr3:uid="{E996B624-9C92-4EEE-B857-049D9594BFBA}" name="TOTAL FABIEN" dataDxfId="2">
      <calculatedColumnFormula>IF(COUNTIF(C$1:Tableau2[[#This Row],[DATE CROISIERE]],Tableau2[[#This Row],[DATE CROISIERE]])&gt;1,"",ENTREES!$G$2+SUM($J$1:Tableau2[[#This Row],[POINTS OBTENUS]]))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C7D30D-A052-4169-986A-E644E7F8B0E2}" name="tData" displayName="tData" ref="C8:G21" totalsRowShown="0">
  <autoFilter ref="C8:G21" xr:uid="{6EC7D30D-A052-4169-986A-E644E7F8B0E2}"/>
  <tableColumns count="5">
    <tableColumn id="1" xr3:uid="{4994B11B-1AB7-432E-917D-6AE6C1148792}" name="DATE CROISIERE"/>
    <tableColumn id="2" xr3:uid="{4E432FF9-AE1A-4AB5-90AC-09AC5C7938FE}" name="BATEAU"/>
    <tableColumn id="3" xr3:uid="{95E98BD9-F460-4BB2-9B1D-EB85F6941669}" name="AMBIANCE"/>
    <tableColumn id="4" xr3:uid="{E6723E5E-090C-4A75-ABAC-2A4525B9A74C}" name="SEJOUR"/>
    <tableColumn id="5" xr3:uid="{3293063B-7364-4849-8B19-B8224AAFB9C8}" name="FORFAITS PRE PAY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74649C8-5227-4E52-8364-B3E9B88213E6}" name="tData_1" displayName="tData_1" ref="A1:I14" tableType="queryTable" totalsRowShown="0">
  <autoFilter ref="A1:I14" xr:uid="{C74649C8-5227-4E52-8364-B3E9B88213E6}"/>
  <tableColumns count="9">
    <tableColumn id="1" xr3:uid="{9065FFCA-9664-4A27-BE57-597FBD08415C}" uniqueName="1" name="DATE CROISIERE" queryTableFieldId="1"/>
    <tableColumn id="2" xr3:uid="{D78D84CE-3F37-400B-A4C9-420CFE1503EC}" uniqueName="2" name="BATEAU" queryTableFieldId="2"/>
    <tableColumn id="3" xr3:uid="{2FAC1E4D-78E0-48D1-9FB5-8327801B268C}" uniqueName="3" name="AMBIANCE" queryTableFieldId="3"/>
    <tableColumn id="4" xr3:uid="{3C7A3EDF-C508-44CC-9759-46F0E3F6B356}" uniqueName="4" name="SEJOUR" queryTableFieldId="4"/>
    <tableColumn id="5" xr3:uid="{A3EA1348-2A96-49FA-937B-93694369577D}" uniqueName="5" name="FORFAITS PRE PAYES" queryTableFieldId="5"/>
    <tableColumn id="6" xr3:uid="{9F2AF980-4BF2-4A42-B644-91F5ACAA69B9}" uniqueName="6" name="POINTS FORFAIT" queryTableFieldId="6"/>
    <tableColumn id="7" xr3:uid="{5698A425-6FDC-48BE-8EE8-29F6028F470D}" uniqueName="7" name="POINTS SEJOUR" queryTableFieldId="7"/>
    <tableColumn id="8" xr3:uid="{606D8CE1-6E35-4898-9BC5-AB2B85E6F179}" uniqueName="8" name="Points" queryTableFieldId="8"/>
    <tableColumn id="9" xr3:uid="{1718378F-985F-4EA9-84F3-CA49D9887CC4}" uniqueName="9" name="FABIEN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723D-BE7E-4DE2-8A83-112186CA4839}">
  <sheetPr codeName="Feuil2"/>
  <dimension ref="A1:G26"/>
  <sheetViews>
    <sheetView topLeftCell="B1" workbookViewId="0">
      <selection activeCell="E12" sqref="E12"/>
    </sheetView>
  </sheetViews>
  <sheetFormatPr baseColWidth="10" defaultRowHeight="14.4" x14ac:dyDescent="0.3"/>
  <cols>
    <col min="1" max="1" width="21.6640625" customWidth="1"/>
    <col min="2" max="3" width="32.88671875" customWidth="1"/>
    <col min="4" max="4" width="13" style="1" customWidth="1"/>
    <col min="5" max="5" width="29.88671875" customWidth="1"/>
    <col min="6" max="6" width="28.88671875" customWidth="1"/>
    <col min="7" max="7" width="35.109375" style="1" customWidth="1"/>
  </cols>
  <sheetData>
    <row r="1" spans="1:7" x14ac:dyDescent="0.3">
      <c r="A1" t="s">
        <v>30</v>
      </c>
      <c r="B1" t="s">
        <v>3</v>
      </c>
      <c r="C1" t="s">
        <v>1</v>
      </c>
      <c r="D1" s="1" t="s">
        <v>39</v>
      </c>
      <c r="E1" t="s">
        <v>40</v>
      </c>
      <c r="F1" t="s">
        <v>46</v>
      </c>
      <c r="G1" s="1" t="s">
        <v>44</v>
      </c>
    </row>
    <row r="2" spans="1:7" x14ac:dyDescent="0.3">
      <c r="A2" t="s">
        <v>5</v>
      </c>
      <c r="B2" s="2" t="s">
        <v>31</v>
      </c>
      <c r="C2" s="2" t="s">
        <v>36</v>
      </c>
      <c r="D2" s="3">
        <v>200</v>
      </c>
      <c r="E2" s="10" t="s">
        <v>41</v>
      </c>
      <c r="F2" s="10">
        <v>200</v>
      </c>
      <c r="G2" s="1">
        <v>55000</v>
      </c>
    </row>
    <row r="3" spans="1:7" x14ac:dyDescent="0.3">
      <c r="A3" t="s">
        <v>6</v>
      </c>
      <c r="B3" s="2" t="s">
        <v>31</v>
      </c>
      <c r="C3" s="2" t="s">
        <v>37</v>
      </c>
      <c r="D3" s="3">
        <v>500</v>
      </c>
      <c r="E3" s="11" t="s">
        <v>42</v>
      </c>
      <c r="F3" s="11">
        <v>100</v>
      </c>
    </row>
    <row r="4" spans="1:7" x14ac:dyDescent="0.3">
      <c r="A4" t="s">
        <v>7</v>
      </c>
      <c r="B4" s="2" t="s">
        <v>31</v>
      </c>
      <c r="C4" s="2" t="s">
        <v>38</v>
      </c>
      <c r="D4" s="3">
        <v>700</v>
      </c>
      <c r="E4" s="12" t="s">
        <v>47</v>
      </c>
      <c r="F4" s="12">
        <v>100</v>
      </c>
    </row>
    <row r="5" spans="1:7" x14ac:dyDescent="0.3">
      <c r="A5" t="s">
        <v>8</v>
      </c>
      <c r="B5" s="4" t="s">
        <v>32</v>
      </c>
      <c r="C5" s="4" t="s">
        <v>36</v>
      </c>
      <c r="D5" s="5">
        <v>400</v>
      </c>
      <c r="E5" s="12" t="s">
        <v>48</v>
      </c>
      <c r="F5" s="12">
        <v>200</v>
      </c>
    </row>
    <row r="6" spans="1:7" x14ac:dyDescent="0.3">
      <c r="A6" t="s">
        <v>9</v>
      </c>
      <c r="B6" s="4" t="s">
        <v>32</v>
      </c>
      <c r="C6" s="4" t="s">
        <v>37</v>
      </c>
      <c r="D6" s="5">
        <v>700</v>
      </c>
      <c r="E6" s="12" t="s">
        <v>49</v>
      </c>
      <c r="F6" s="12">
        <v>300</v>
      </c>
    </row>
    <row r="7" spans="1:7" x14ac:dyDescent="0.3">
      <c r="A7" t="s">
        <v>10</v>
      </c>
      <c r="B7" s="4" t="s">
        <v>32</v>
      </c>
      <c r="C7" s="4" t="s">
        <v>38</v>
      </c>
      <c r="D7" s="5">
        <v>1000</v>
      </c>
      <c r="E7" s="13" t="s">
        <v>43</v>
      </c>
      <c r="F7" s="13">
        <v>100</v>
      </c>
    </row>
    <row r="8" spans="1:7" x14ac:dyDescent="0.3">
      <c r="A8" t="s">
        <v>11</v>
      </c>
      <c r="B8" s="6" t="s">
        <v>33</v>
      </c>
      <c r="C8" s="6" t="s">
        <v>36</v>
      </c>
      <c r="D8" s="7">
        <v>600</v>
      </c>
      <c r="E8" s="14" t="s">
        <v>35</v>
      </c>
      <c r="F8" s="14">
        <v>200</v>
      </c>
    </row>
    <row r="9" spans="1:7" x14ac:dyDescent="0.3">
      <c r="A9" t="s">
        <v>12</v>
      </c>
      <c r="B9" s="6" t="s">
        <v>33</v>
      </c>
      <c r="C9" s="6" t="s">
        <v>37</v>
      </c>
      <c r="D9" s="7">
        <v>1000</v>
      </c>
      <c r="E9" t="s">
        <v>53</v>
      </c>
      <c r="F9">
        <v>100</v>
      </c>
    </row>
    <row r="10" spans="1:7" x14ac:dyDescent="0.3">
      <c r="A10" t="s">
        <v>13</v>
      </c>
      <c r="B10" s="6" t="s">
        <v>33</v>
      </c>
      <c r="C10" s="6" t="s">
        <v>38</v>
      </c>
      <c r="D10" s="7">
        <v>1500</v>
      </c>
      <c r="E10" t="s">
        <v>54</v>
      </c>
      <c r="F10">
        <v>100</v>
      </c>
    </row>
    <row r="11" spans="1:7" x14ac:dyDescent="0.3">
      <c r="A11" t="s">
        <v>14</v>
      </c>
      <c r="B11" s="8" t="s">
        <v>34</v>
      </c>
      <c r="C11" s="8" t="s">
        <v>36</v>
      </c>
      <c r="D11" s="9">
        <v>800</v>
      </c>
      <c r="E11" t="s">
        <v>57</v>
      </c>
      <c r="F11">
        <v>100</v>
      </c>
    </row>
    <row r="12" spans="1:7" x14ac:dyDescent="0.3">
      <c r="A12" t="s">
        <v>15</v>
      </c>
      <c r="B12" s="8" t="s">
        <v>34</v>
      </c>
      <c r="C12" s="8" t="s">
        <v>37</v>
      </c>
      <c r="D12" s="9">
        <v>1500</v>
      </c>
    </row>
    <row r="13" spans="1:7" x14ac:dyDescent="0.3">
      <c r="A13" t="s">
        <v>16</v>
      </c>
      <c r="B13" s="8" t="s">
        <v>34</v>
      </c>
      <c r="C13" s="8" t="s">
        <v>38</v>
      </c>
      <c r="D13" s="9">
        <v>2000</v>
      </c>
    </row>
    <row r="14" spans="1:7" x14ac:dyDescent="0.3">
      <c r="A14" t="s">
        <v>17</v>
      </c>
    </row>
    <row r="15" spans="1:7" x14ac:dyDescent="0.3">
      <c r="A15" t="s">
        <v>18</v>
      </c>
    </row>
    <row r="16" spans="1:7" x14ac:dyDescent="0.3">
      <c r="A16" t="s">
        <v>19</v>
      </c>
    </row>
    <row r="17" spans="1:1" x14ac:dyDescent="0.3">
      <c r="A17" t="s">
        <v>20</v>
      </c>
    </row>
    <row r="18" spans="1:1" x14ac:dyDescent="0.3">
      <c r="A18" t="s">
        <v>21</v>
      </c>
    </row>
    <row r="19" spans="1:1" x14ac:dyDescent="0.3">
      <c r="A19" t="s">
        <v>22</v>
      </c>
    </row>
    <row r="20" spans="1:1" x14ac:dyDescent="0.3">
      <c r="A20" t="s">
        <v>23</v>
      </c>
    </row>
    <row r="21" spans="1:1" x14ac:dyDescent="0.3">
      <c r="A21" t="s">
        <v>24</v>
      </c>
    </row>
    <row r="22" spans="1:1" x14ac:dyDescent="0.3">
      <c r="A22" t="s">
        <v>25</v>
      </c>
    </row>
    <row r="23" spans="1:1" x14ac:dyDescent="0.3">
      <c r="A23" t="s">
        <v>26</v>
      </c>
    </row>
    <row r="24" spans="1:1" x14ac:dyDescent="0.3">
      <c r="A24" t="s">
        <v>27</v>
      </c>
    </row>
    <row r="25" spans="1:1" x14ac:dyDescent="0.3">
      <c r="A25" t="s">
        <v>28</v>
      </c>
    </row>
    <row r="26" spans="1:1" x14ac:dyDescent="0.3">
      <c r="A26" t="s">
        <v>29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38C1-E833-4800-A392-8D12F2BB94EA}">
  <sheetPr codeName="Feuil1"/>
  <dimension ref="A1:Q21"/>
  <sheetViews>
    <sheetView tabSelected="1" workbookViewId="0">
      <selection activeCell="F26" sqref="F26"/>
    </sheetView>
  </sheetViews>
  <sheetFormatPr baseColWidth="10" defaultRowHeight="14.4" x14ac:dyDescent="0.3"/>
  <cols>
    <col min="3" max="3" width="26.44140625" bestFit="1" customWidth="1"/>
    <col min="4" max="4" width="13" bestFit="1" customWidth="1"/>
    <col min="5" max="5" width="12.5546875" bestFit="1" customWidth="1"/>
    <col min="6" max="6" width="24.6640625" bestFit="1" customWidth="1"/>
    <col min="7" max="7" width="20.77734375" bestFit="1" customWidth="1"/>
    <col min="8" max="8" width="17" bestFit="1" customWidth="1"/>
    <col min="9" max="9" width="16.44140625" bestFit="1" customWidth="1"/>
    <col min="10" max="10" width="8.44140625" bestFit="1" customWidth="1"/>
    <col min="11" max="11" width="9.33203125" bestFit="1" customWidth="1"/>
    <col min="12" max="12" width="13.77734375" bestFit="1" customWidth="1"/>
    <col min="13" max="13" width="9.33203125" bestFit="1" customWidth="1"/>
    <col min="14" max="16" width="11.6640625" customWidth="1"/>
  </cols>
  <sheetData>
    <row r="1" spans="1:17" x14ac:dyDescent="0.3">
      <c r="C1" t="s">
        <v>0</v>
      </c>
      <c r="D1" t="s">
        <v>2</v>
      </c>
      <c r="E1" t="s">
        <v>3</v>
      </c>
      <c r="F1" t="s">
        <v>45</v>
      </c>
      <c r="G1" t="s">
        <v>46</v>
      </c>
      <c r="H1" t="s">
        <v>50</v>
      </c>
      <c r="I1" t="s">
        <v>51</v>
      </c>
      <c r="J1" t="s">
        <v>4</v>
      </c>
      <c r="K1" t="s">
        <v>52</v>
      </c>
    </row>
    <row r="2" spans="1:17" x14ac:dyDescent="0.3">
      <c r="A2" s="16" t="s">
        <v>59</v>
      </c>
      <c r="B2" s="16"/>
      <c r="C2" t="s">
        <v>56</v>
      </c>
      <c r="D2" t="s">
        <v>27</v>
      </c>
      <c r="E2" t="s">
        <v>34</v>
      </c>
      <c r="F2" t="s">
        <v>37</v>
      </c>
      <c r="G2" t="s">
        <v>43</v>
      </c>
      <c r="H2" s="15" cm="1">
        <f t="array" ref="H2">_xlfn.LET(_xlpm.r,_xlfn.XLOOKUP(Tableau2[[#This Row],[AMBIANCE]]&amp;Tableau2[[#This Row],[SEJOUR]],Tableau1[AMBIANCE]&amp;Tableau1[DUREE],Tableau1[points],""),IF(_xlpm.r=0,"",_xlpm.r))</f>
        <v>1500</v>
      </c>
      <c r="I2" s="15">
        <f>_xlfn.LET(_xlpm.r,_xlfn.XLOOKUP(Tableau2[[#This Row],[FORFAITS PRE PAYES]],Tableau1[[FORFAITS ]],Tableau1[FORFAITS PRE PAYES],""),IF(_xlpm.r=0,"",_xlpm.r))</f>
        <v>100</v>
      </c>
      <c r="J2" s="15">
        <f>IF(COUNTIF(C$1:Tableau2[[#This Row],[DATE CROISIERE]],Tableau2[[#This Row],[DATE CROISIERE]])&gt;1,"",SUMIFS(Tableau2[POINTS SEJOUR],Tableau2[DATE CROISIERE],Tableau2[[#This Row],[DATE CROISIERE]])+SUMIFS(Tableau2[POINTS FORFAITS],Tableau2[DATE CROISIERE],Tableau2[[#This Row],[DATE CROISIERE]]))</f>
        <v>1800</v>
      </c>
      <c r="K2" s="15">
        <f>IF(COUNTIF(C$1:Tableau2[[#This Row],[DATE CROISIERE]],Tableau2[[#This Row],[DATE CROISIERE]])&gt;1,"",ENTREES!$G$2+SUM($J$1:Tableau2[[#This Row],[POINTS OBTENUS]]))</f>
        <v>56800</v>
      </c>
      <c r="Q2" s="1"/>
    </row>
    <row r="3" spans="1:17" x14ac:dyDescent="0.3">
      <c r="A3" s="16"/>
      <c r="B3" s="16"/>
      <c r="C3" t="s">
        <v>56</v>
      </c>
      <c r="G3" t="s">
        <v>47</v>
      </c>
      <c r="H3" s="15" t="str" cm="1">
        <f t="array" ref="H3">_xlfn.LET(_xlpm.r,_xlfn.XLOOKUP(Tableau2[[#This Row],[AMBIANCE]]&amp;Tableau2[[#This Row],[SEJOUR]],Tableau1[AMBIANCE]&amp;Tableau1[DUREE],Tableau1[points],""),IF(_xlpm.r=0,"",_xlpm.r))</f>
        <v/>
      </c>
      <c r="I3" s="15">
        <f>_xlfn.LET(_xlpm.r,_xlfn.XLOOKUP(Tableau2[[#This Row],[FORFAITS PRE PAYES]],Tableau1[[FORFAITS ]],Tableau1[FORFAITS PRE PAYES],""),IF(_xlpm.r=0,"",_xlpm.r))</f>
        <v>100</v>
      </c>
      <c r="J3" s="15" t="str">
        <f>IF(COUNTIF(C$1:Tableau2[[#This Row],[DATE CROISIERE]],Tableau2[[#This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K3" s="15" t="str">
        <f>IF(COUNTIF(C$1:Tableau2[[#This Row],[DATE CROISIERE]],Tableau2[[#This Row],[DATE CROISIERE]])&gt;1,"",ENTREES!$G$2+SUM($J$1:Tableau2[[#This Row],[POINTS OBTENUS]]))</f>
        <v/>
      </c>
    </row>
    <row r="4" spans="1:17" x14ac:dyDescent="0.3">
      <c r="A4" s="16"/>
      <c r="B4" s="16"/>
      <c r="C4" t="s">
        <v>56</v>
      </c>
      <c r="G4" t="s">
        <v>57</v>
      </c>
      <c r="H4" s="15" t="str" cm="1">
        <f t="array" ref="H4">_xlfn.LET(_xlpm.r,_xlfn.XLOOKUP(Tableau2[[#This Row],[AMBIANCE]]&amp;Tableau2[[#This Row],[SEJOUR]],Tableau1[AMBIANCE]&amp;Tableau1[DUREE],Tableau1[points],""),IF(_xlpm.r=0,"",_xlpm.r))</f>
        <v/>
      </c>
      <c r="I4" s="15">
        <f>_xlfn.LET(_xlpm.r,_xlfn.XLOOKUP(Tableau2[[#This Row],[FORFAITS PRE PAYES]],Tableau1[[FORFAITS ]],Tableau1[FORFAITS PRE PAYES],""),IF(_xlpm.r=0,"",_xlpm.r))</f>
        <v>100</v>
      </c>
      <c r="J4" s="15" t="str">
        <f>IF(COUNTIF(C$1:Tableau2[[#This Row],[DATE CROISIERE]],Tableau2[[#This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K4" s="15" t="str">
        <f>IF(COUNTIF(C$1:Tableau2[[#This Row],[DATE CROISIERE]],Tableau2[[#This Row],[DATE CROISIERE]])&gt;1,"",ENTREES!$G$2+SUM($J$1:Tableau2[[#This Row],[POINTS OBTENUS]]))</f>
        <v/>
      </c>
    </row>
    <row r="5" spans="1:17" x14ac:dyDescent="0.3">
      <c r="A5" s="16"/>
      <c r="B5" s="16"/>
      <c r="C5" t="s">
        <v>58</v>
      </c>
      <c r="D5" t="s">
        <v>10</v>
      </c>
      <c r="E5" t="s">
        <v>33</v>
      </c>
      <c r="F5" t="s">
        <v>37</v>
      </c>
      <c r="G5" t="s">
        <v>53</v>
      </c>
      <c r="H5" s="15" cm="1">
        <f t="array" ref="H5">_xlfn.LET(_xlpm.r,_xlfn.XLOOKUP(Tableau2[[#This Row],[AMBIANCE]]&amp;Tableau2[[#This Row],[SEJOUR]],Tableau1[AMBIANCE]&amp;Tableau1[DUREE],Tableau1[points],""),IF(_xlpm.r=0,"",_xlpm.r))</f>
        <v>1000</v>
      </c>
      <c r="I5" s="15">
        <f>_xlfn.LET(_xlpm.r,_xlfn.XLOOKUP(Tableau2[[#This Row],[FORFAITS PRE PAYES]],Tableau1[[FORFAITS ]],Tableau1[FORFAITS PRE PAYES],""),IF(_xlpm.r=0,"",_xlpm.r))</f>
        <v>100</v>
      </c>
      <c r="J5" s="15">
        <f>IF(COUNTIF(C$1:Tableau2[[#This Row],[DATE CROISIERE]],Tableau2[[#This Row],[DATE CROISIERE]])&gt;1,"",SUMIFS(Tableau2[POINTS SEJOUR],Tableau2[DATE CROISIERE],Tableau2[[#This Row],[DATE CROISIERE]])+SUMIFS(Tableau2[POINTS FORFAITS],Tableau2[DATE CROISIERE],Tableau2[[#This Row],[DATE CROISIERE]]))</f>
        <v>1100</v>
      </c>
      <c r="K5" s="15">
        <f>IF(COUNTIF(C$1:Tableau2[[#This Row],[DATE CROISIERE]],Tableau2[[#This Row],[DATE CROISIERE]])&gt;1,"",ENTREES!$G$2+SUM($J$1:Tableau2[[#This Row],[POINTS OBTENUS]]))</f>
        <v>57900</v>
      </c>
    </row>
    <row r="6" spans="1:17" x14ac:dyDescent="0.3">
      <c r="O6" t="s">
        <v>55</v>
      </c>
    </row>
    <row r="8" spans="1:17" x14ac:dyDescent="0.3">
      <c r="C8" t="s">
        <v>0</v>
      </c>
      <c r="D8" t="s">
        <v>2</v>
      </c>
      <c r="E8" t="s">
        <v>3</v>
      </c>
      <c r="F8" t="s">
        <v>45</v>
      </c>
      <c r="G8" t="s">
        <v>46</v>
      </c>
    </row>
    <row r="9" spans="1:17" x14ac:dyDescent="0.3">
      <c r="A9" s="16" t="s">
        <v>60</v>
      </c>
      <c r="B9" s="16"/>
      <c r="C9" t="s">
        <v>63</v>
      </c>
      <c r="D9" t="s">
        <v>9</v>
      </c>
      <c r="E9" t="s">
        <v>34</v>
      </c>
      <c r="F9" t="s">
        <v>37</v>
      </c>
      <c r="G9" t="s">
        <v>41</v>
      </c>
    </row>
    <row r="10" spans="1:17" x14ac:dyDescent="0.3">
      <c r="A10" s="16"/>
      <c r="B10" s="16"/>
      <c r="G10" t="s">
        <v>43</v>
      </c>
    </row>
    <row r="11" spans="1:17" x14ac:dyDescent="0.3">
      <c r="A11" s="16"/>
      <c r="B11" s="16"/>
      <c r="C11" t="s">
        <v>64</v>
      </c>
      <c r="D11" t="s">
        <v>7</v>
      </c>
      <c r="E11" t="s">
        <v>32</v>
      </c>
      <c r="F11" t="s">
        <v>37</v>
      </c>
      <c r="G11" t="s">
        <v>47</v>
      </c>
    </row>
    <row r="12" spans="1:17" x14ac:dyDescent="0.3">
      <c r="A12" s="16"/>
      <c r="B12" s="16"/>
      <c r="G12" t="s">
        <v>42</v>
      </c>
    </row>
    <row r="13" spans="1:17" x14ac:dyDescent="0.3">
      <c r="G13" t="s">
        <v>41</v>
      </c>
    </row>
    <row r="14" spans="1:17" x14ac:dyDescent="0.3">
      <c r="C14" t="s">
        <v>65</v>
      </c>
      <c r="E14" t="s">
        <v>34</v>
      </c>
      <c r="F14" t="s">
        <v>38</v>
      </c>
      <c r="G14" t="s">
        <v>41</v>
      </c>
    </row>
    <row r="15" spans="1:17" x14ac:dyDescent="0.3">
      <c r="G15" t="s">
        <v>43</v>
      </c>
    </row>
    <row r="16" spans="1:17" x14ac:dyDescent="0.3">
      <c r="G16" t="s">
        <v>53</v>
      </c>
    </row>
    <row r="17" spans="3:7" x14ac:dyDescent="0.3">
      <c r="G17" t="s">
        <v>35</v>
      </c>
    </row>
    <row r="18" spans="3:7" x14ac:dyDescent="0.3">
      <c r="G18" t="s">
        <v>49</v>
      </c>
    </row>
    <row r="19" spans="3:7" x14ac:dyDescent="0.3">
      <c r="C19" t="s">
        <v>66</v>
      </c>
      <c r="E19" t="s">
        <v>31</v>
      </c>
      <c r="F19" t="s">
        <v>36</v>
      </c>
    </row>
    <row r="20" spans="3:7" x14ac:dyDescent="0.3">
      <c r="C20" t="s">
        <v>67</v>
      </c>
      <c r="D20" t="s">
        <v>11</v>
      </c>
      <c r="E20" t="s">
        <v>34</v>
      </c>
      <c r="F20" t="s">
        <v>37</v>
      </c>
      <c r="G20" t="s">
        <v>48</v>
      </c>
    </row>
    <row r="21" spans="3:7" x14ac:dyDescent="0.3">
      <c r="G21" t="s">
        <v>41</v>
      </c>
    </row>
  </sheetData>
  <mergeCells count="2">
    <mergeCell ref="A2:B5"/>
    <mergeCell ref="A9:B12"/>
  </mergeCells>
  <phoneticPr fontId="1" type="noConversion"/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F15959-7371-4A8B-B7B3-74344BB2DF09}">
          <x14:formula1>
            <xm:f>ENTREES!$A$2:$A$48</xm:f>
          </x14:formula1>
          <xm:sqref>D2:D5 D9:D21</xm:sqref>
        </x14:dataValidation>
        <x14:dataValidation type="list" allowBlank="1" showInputMessage="1" showErrorMessage="1" xr:uid="{8B2A25B8-205F-42C8-B4C9-0769FDF864CA}">
          <x14:formula1>
            <xm:f>ENTREES!$B$2:$B$26</xm:f>
          </x14:formula1>
          <xm:sqref>E2:E5 E9:E21</xm:sqref>
        </x14:dataValidation>
        <x14:dataValidation type="list" allowBlank="1" showInputMessage="1" showErrorMessage="1" xr:uid="{724F54DA-1C75-4B42-8CB6-D1EC71D86AE0}">
          <x14:formula1>
            <xm:f>ENTREES!$C$2:$C$4</xm:f>
          </x14:formula1>
          <xm:sqref>F2:F5 F9:F21</xm:sqref>
        </x14:dataValidation>
        <x14:dataValidation type="list" allowBlank="1" showInputMessage="1" showErrorMessage="1" xr:uid="{71D446D2-0C90-4230-AC49-8C929B4BF67B}">
          <x14:formula1>
            <xm:f>ENTREES!$E$2:$E$20</xm:f>
          </x14:formula1>
          <xm:sqref>G2:H5 G9:G21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04E5-AA40-4623-8298-36986057A579}">
  <dimension ref="A1:I14"/>
  <sheetViews>
    <sheetView showGridLines="0" workbookViewId="0">
      <selection activeCell="D7" sqref="D7"/>
    </sheetView>
  </sheetViews>
  <sheetFormatPr baseColWidth="10" defaultRowHeight="14.4" x14ac:dyDescent="0.3"/>
  <cols>
    <col min="1" max="1" width="26.33203125" bestFit="1" customWidth="1"/>
    <col min="2" max="2" width="12.88671875" bestFit="1" customWidth="1"/>
    <col min="3" max="3" width="12.5546875" bestFit="1" customWidth="1"/>
    <col min="4" max="4" width="24.5546875" bestFit="1" customWidth="1"/>
    <col min="5" max="5" width="20.77734375" bestFit="1" customWidth="1"/>
    <col min="6" max="6" width="17" bestFit="1" customWidth="1"/>
    <col min="7" max="7" width="16.44140625" bestFit="1" customWidth="1"/>
    <col min="8" max="8" width="8.44140625" bestFit="1" customWidth="1"/>
    <col min="9" max="9" width="9.33203125" bestFit="1" customWidth="1"/>
  </cols>
  <sheetData>
    <row r="1" spans="1:9" x14ac:dyDescent="0.3">
      <c r="A1" t="s">
        <v>0</v>
      </c>
      <c r="B1" t="s">
        <v>2</v>
      </c>
      <c r="C1" t="s">
        <v>3</v>
      </c>
      <c r="D1" t="s">
        <v>45</v>
      </c>
      <c r="E1" t="s">
        <v>46</v>
      </c>
      <c r="F1" t="s">
        <v>61</v>
      </c>
      <c r="G1" t="s">
        <v>50</v>
      </c>
      <c r="H1" t="s">
        <v>62</v>
      </c>
      <c r="I1" t="s">
        <v>44</v>
      </c>
    </row>
    <row r="2" spans="1:9" x14ac:dyDescent="0.3">
      <c r="A2" t="s">
        <v>63</v>
      </c>
      <c r="B2" t="s">
        <v>9</v>
      </c>
      <c r="C2" t="s">
        <v>34</v>
      </c>
      <c r="D2" t="s">
        <v>37</v>
      </c>
      <c r="E2" t="s">
        <v>41</v>
      </c>
      <c r="F2">
        <v>200</v>
      </c>
      <c r="G2">
        <v>1500</v>
      </c>
      <c r="H2">
        <v>1800</v>
      </c>
      <c r="I2">
        <v>56800</v>
      </c>
    </row>
    <row r="3" spans="1:9" x14ac:dyDescent="0.3">
      <c r="E3" t="s">
        <v>43</v>
      </c>
      <c r="F3">
        <v>100</v>
      </c>
    </row>
    <row r="4" spans="1:9" x14ac:dyDescent="0.3">
      <c r="A4" t="s">
        <v>64</v>
      </c>
      <c r="B4" t="s">
        <v>7</v>
      </c>
      <c r="C4" t="s">
        <v>32</v>
      </c>
      <c r="D4" t="s">
        <v>37</v>
      </c>
      <c r="E4" t="s">
        <v>47</v>
      </c>
      <c r="F4">
        <v>100</v>
      </c>
      <c r="G4">
        <v>700</v>
      </c>
      <c r="H4">
        <v>1100</v>
      </c>
      <c r="I4">
        <v>57900</v>
      </c>
    </row>
    <row r="5" spans="1:9" x14ac:dyDescent="0.3">
      <c r="E5" t="s">
        <v>42</v>
      </c>
      <c r="F5">
        <v>100</v>
      </c>
    </row>
    <row r="6" spans="1:9" x14ac:dyDescent="0.3">
      <c r="E6" t="s">
        <v>41</v>
      </c>
      <c r="F6">
        <v>200</v>
      </c>
    </row>
    <row r="7" spans="1:9" x14ac:dyDescent="0.3">
      <c r="A7" t="s">
        <v>65</v>
      </c>
      <c r="B7" t="s">
        <v>7</v>
      </c>
      <c r="C7" t="s">
        <v>34</v>
      </c>
      <c r="D7" t="s">
        <v>38</v>
      </c>
      <c r="E7" t="s">
        <v>41</v>
      </c>
      <c r="F7">
        <v>200</v>
      </c>
      <c r="G7">
        <v>2000</v>
      </c>
      <c r="H7">
        <v>2900</v>
      </c>
      <c r="I7">
        <v>60800</v>
      </c>
    </row>
    <row r="8" spans="1:9" x14ac:dyDescent="0.3">
      <c r="E8" t="s">
        <v>43</v>
      </c>
      <c r="F8">
        <v>100</v>
      </c>
    </row>
    <row r="9" spans="1:9" x14ac:dyDescent="0.3">
      <c r="E9" t="s">
        <v>53</v>
      </c>
      <c r="F9">
        <v>100</v>
      </c>
    </row>
    <row r="10" spans="1:9" x14ac:dyDescent="0.3">
      <c r="E10" t="s">
        <v>35</v>
      </c>
      <c r="F10">
        <v>200</v>
      </c>
    </row>
    <row r="11" spans="1:9" x14ac:dyDescent="0.3">
      <c r="E11" t="s">
        <v>49</v>
      </c>
      <c r="F11">
        <v>300</v>
      </c>
    </row>
    <row r="12" spans="1:9" x14ac:dyDescent="0.3">
      <c r="A12" t="s">
        <v>66</v>
      </c>
      <c r="B12" t="s">
        <v>7</v>
      </c>
      <c r="C12" t="s">
        <v>31</v>
      </c>
      <c r="D12" t="s">
        <v>36</v>
      </c>
      <c r="E12" t="s">
        <v>68</v>
      </c>
      <c r="F12">
        <v>0</v>
      </c>
      <c r="G12">
        <v>200</v>
      </c>
      <c r="H12">
        <v>200</v>
      </c>
      <c r="I12">
        <v>61000</v>
      </c>
    </row>
    <row r="13" spans="1:9" x14ac:dyDescent="0.3">
      <c r="A13" t="s">
        <v>67</v>
      </c>
      <c r="B13" t="s">
        <v>11</v>
      </c>
      <c r="C13" t="s">
        <v>34</v>
      </c>
      <c r="D13" t="s">
        <v>37</v>
      </c>
      <c r="E13" t="s">
        <v>48</v>
      </c>
      <c r="F13">
        <v>200</v>
      </c>
      <c r="G13">
        <v>1500</v>
      </c>
      <c r="H13">
        <v>1900</v>
      </c>
      <c r="I13">
        <v>62900</v>
      </c>
    </row>
    <row r="14" spans="1:9" x14ac:dyDescent="0.3">
      <c r="E14" t="s">
        <v>41</v>
      </c>
      <c r="F14">
        <v>200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107177-958A-41E1-B9D2-95BFC8B37BA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ENTREES</vt:lpstr>
      <vt:lpstr>DONNEES</vt:lpstr>
      <vt:lpstr>Requête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DUVERNOIS Arnaud</cp:lastModifiedBy>
  <dcterms:created xsi:type="dcterms:W3CDTF">2026-01-19T13:06:23Z</dcterms:created>
  <dcterms:modified xsi:type="dcterms:W3CDTF">2026-01-23T10:22:08Z</dcterms:modified>
</cp:coreProperties>
</file>