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A2E92902-4C92-4580-841C-1B67CF65B2AA}" xr6:coauthVersionLast="47" xr6:coauthVersionMax="47" xr10:uidLastSave="{00000000-0000-0000-0000-000000000000}"/>
  <bookViews>
    <workbookView xWindow="-108" yWindow="-108" windowWidth="23256" windowHeight="13896" firstSheet="2" activeTab="6" xr2:uid="{D3E309CA-DFDE-49A0-9F02-D4AB21F90001}"/>
  </bookViews>
  <sheets>
    <sheet name="Sources_Commande" sheetId="4" r:id="rId1"/>
    <sheet name="Répart effectif" sheetId="1" r:id="rId2"/>
    <sheet name="Planning sup OTO" sheetId="9" r:id="rId3"/>
    <sheet name="Absences_effectifs" sheetId="28" r:id="rId4"/>
    <sheet name="Planning abs" sheetId="40" r:id="rId5"/>
    <sheet name="Date analyse contrat" sheetId="23" r:id="rId6"/>
    <sheet name="Affectations" sheetId="17" r:id="rId7"/>
    <sheet name="Calendrier" sheetId="10" state="hidden" r:id="rId8"/>
  </sheets>
  <functionGroups builtInGroupCount="19"/>
  <externalReferences>
    <externalReference r:id="rId9"/>
  </externalReferences>
  <definedNames>
    <definedName name="_1Whole">#REF!</definedName>
    <definedName name="_xlnm._FilterDatabase" localSheetId="3" hidden="1">Absences_effectifs!$A$1:$G$7</definedName>
    <definedName name="_xlnm._FilterDatabase" localSheetId="6" hidden="1">Affectations!$A$1:$C$1</definedName>
    <definedName name="_xlnm._FilterDatabase" localSheetId="1" hidden="1">'Répart effectif'!$A$1:$B$6</definedName>
    <definedName name="_xleta.DATE" hidden="1" xlm="1">#NAME?</definedName>
    <definedName name="_xleta.IF" hidden="1" xlm="1">#NAME?</definedName>
    <definedName name="An" localSheetId="7">Calendrier!$A$2</definedName>
    <definedName name="Fériés" localSheetId="7">Calendrier!$Y$4:$Y$25</definedName>
    <definedName name="Fériés">[1]mensuel!$L$3:$L$15</definedName>
    <definedName name="HNOSemaine">#REF!</definedName>
    <definedName name="HNOWE">#REF!</definedName>
    <definedName name="HO">#REF!</definedName>
    <definedName name="JFR">#REF!</definedName>
    <definedName name="JFRbis">#REF!</definedName>
    <definedName name="Query1">#REF!</definedName>
    <definedName name="tridate" localSheetId="7">#REF!</definedName>
    <definedName name="tridate">#REF!</definedName>
    <definedName name="_xlnm.Print_Area" localSheetId="7">Calendrier!$A$1:$X$68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3" l="1"/>
  <c r="F2" i="23" s="1"/>
  <c r="F3" i="23"/>
  <c r="F4" i="23"/>
  <c r="E5" i="23"/>
  <c r="F5" i="23" s="1"/>
  <c r="D2" i="23"/>
  <c r="D3" i="23"/>
  <c r="D4" i="23"/>
  <c r="D5" i="23"/>
  <c r="A3" i="9" l="1"/>
  <c r="A4" i="9" s="1"/>
  <c r="A5" i="9" s="1"/>
  <c r="A6" i="9" s="1"/>
  <c r="A7" i="9" s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Y23" i="10" l="1"/>
  <c r="Y22" i="10"/>
  <c r="Y19" i="10"/>
  <c r="Y18" i="10"/>
  <c r="Y15" i="10"/>
  <c r="Y14" i="10"/>
  <c r="Y11" i="10"/>
  <c r="Y10" i="10"/>
  <c r="Y7" i="10"/>
  <c r="Y6" i="10"/>
  <c r="B6" i="10"/>
  <c r="C6" i="10" s="1"/>
  <c r="C5" i="10"/>
  <c r="B5" i="10"/>
  <c r="F4" i="10"/>
  <c r="J4" i="10" s="1"/>
  <c r="C4" i="10"/>
  <c r="Y2" i="10"/>
  <c r="Y25" i="10" s="1"/>
  <c r="B2" i="10"/>
  <c r="J5" i="10" l="1"/>
  <c r="K4" i="10"/>
  <c r="J2" i="10"/>
  <c r="F5" i="10"/>
  <c r="B7" i="10"/>
  <c r="G4" i="10"/>
  <c r="F2" i="10"/>
  <c r="N4" i="10"/>
  <c r="Y4" i="10"/>
  <c r="Y8" i="10"/>
  <c r="Y12" i="10"/>
  <c r="Y16" i="10"/>
  <c r="Y20" i="10"/>
  <c r="Y24" i="10"/>
  <c r="Y5" i="10"/>
  <c r="Y9" i="10"/>
  <c r="Y13" i="10"/>
  <c r="Y17" i="10"/>
  <c r="Y21" i="10"/>
  <c r="R4" i="10" l="1"/>
  <c r="N5" i="10"/>
  <c r="O4" i="10"/>
  <c r="N2" i="10"/>
  <c r="F6" i="10"/>
  <c r="G5" i="10"/>
  <c r="B8" i="10"/>
  <c r="C7" i="10"/>
  <c r="K5" i="10"/>
  <c r="J6" i="10"/>
  <c r="B9" i="10" l="1"/>
  <c r="C8" i="10"/>
  <c r="J7" i="10"/>
  <c r="K6" i="10"/>
  <c r="N6" i="10"/>
  <c r="O5" i="10"/>
  <c r="F7" i="10"/>
  <c r="G6" i="10"/>
  <c r="R5" i="10"/>
  <c r="S4" i="10"/>
  <c r="V4" i="10"/>
  <c r="R2" i="10"/>
  <c r="B38" i="10" l="1"/>
  <c r="W4" i="10"/>
  <c r="V2" i="10"/>
  <c r="V5" i="10"/>
  <c r="G7" i="10"/>
  <c r="F8" i="10"/>
  <c r="J8" i="10"/>
  <c r="K7" i="10"/>
  <c r="R6" i="10"/>
  <c r="S5" i="10"/>
  <c r="N7" i="10"/>
  <c r="O6" i="10"/>
  <c r="C9" i="10"/>
  <c r="B10" i="10"/>
  <c r="B11" i="10" l="1"/>
  <c r="C10" i="10"/>
  <c r="F9" i="10"/>
  <c r="G8" i="10"/>
  <c r="V6" i="10"/>
  <c r="W5" i="10"/>
  <c r="N8" i="10"/>
  <c r="O7" i="10"/>
  <c r="J9" i="10"/>
  <c r="K8" i="10"/>
  <c r="S6" i="10"/>
  <c r="R7" i="10"/>
  <c r="C38" i="10"/>
  <c r="B39" i="10"/>
  <c r="F38" i="10"/>
  <c r="B36" i="10"/>
  <c r="J38" i="10" l="1"/>
  <c r="G38" i="10"/>
  <c r="F36" i="10"/>
  <c r="F39" i="10"/>
  <c r="O8" i="10"/>
  <c r="N9" i="10"/>
  <c r="F10" i="10"/>
  <c r="G9" i="10"/>
  <c r="R8" i="10"/>
  <c r="S7" i="10"/>
  <c r="C39" i="10"/>
  <c r="B40" i="10"/>
  <c r="J10" i="10"/>
  <c r="K9" i="10"/>
  <c r="V7" i="10"/>
  <c r="W6" i="10"/>
  <c r="B12" i="10"/>
  <c r="C11" i="10"/>
  <c r="G39" i="10" l="1"/>
  <c r="F40" i="10"/>
  <c r="W7" i="10"/>
  <c r="V8" i="10"/>
  <c r="F11" i="10"/>
  <c r="G10" i="10"/>
  <c r="N10" i="10"/>
  <c r="O9" i="10"/>
  <c r="C40" i="10"/>
  <c r="B41" i="10"/>
  <c r="B13" i="10"/>
  <c r="C12" i="10"/>
  <c r="K10" i="10"/>
  <c r="J11" i="10"/>
  <c r="R9" i="10"/>
  <c r="S8" i="10"/>
  <c r="K38" i="10"/>
  <c r="J39" i="10"/>
  <c r="J36" i="10"/>
  <c r="N38" i="10"/>
  <c r="S9" i="10" l="1"/>
  <c r="R10" i="10"/>
  <c r="C13" i="10"/>
  <c r="B14" i="10"/>
  <c r="N11" i="10"/>
  <c r="O10" i="10"/>
  <c r="N36" i="10"/>
  <c r="R38" i="10"/>
  <c r="O38" i="10"/>
  <c r="N39" i="10"/>
  <c r="V9" i="10"/>
  <c r="W8" i="10"/>
  <c r="K39" i="10"/>
  <c r="J40" i="10"/>
  <c r="J12" i="10"/>
  <c r="K11" i="10"/>
  <c r="C41" i="10"/>
  <c r="B42" i="10"/>
  <c r="F41" i="10"/>
  <c r="G40" i="10"/>
  <c r="F12" i="10"/>
  <c r="G11" i="10"/>
  <c r="S38" i="10" l="1"/>
  <c r="R39" i="10"/>
  <c r="R36" i="10"/>
  <c r="V38" i="10"/>
  <c r="C14" i="10"/>
  <c r="B15" i="10"/>
  <c r="G41" i="10"/>
  <c r="F42" i="10"/>
  <c r="J13" i="10"/>
  <c r="K12" i="10"/>
  <c r="V10" i="10"/>
  <c r="W9" i="10"/>
  <c r="C42" i="10"/>
  <c r="B43" i="10"/>
  <c r="K40" i="10"/>
  <c r="J41" i="10"/>
  <c r="O39" i="10"/>
  <c r="N40" i="10"/>
  <c r="R11" i="10"/>
  <c r="S10" i="10"/>
  <c r="G12" i="10"/>
  <c r="F13" i="10"/>
  <c r="O11" i="10"/>
  <c r="N12" i="10"/>
  <c r="F14" i="10" l="1"/>
  <c r="G13" i="10"/>
  <c r="N41" i="10"/>
  <c r="O40" i="10"/>
  <c r="C43" i="10"/>
  <c r="B44" i="10"/>
  <c r="B16" i="10"/>
  <c r="C15" i="10"/>
  <c r="S39" i="10"/>
  <c r="R40" i="10"/>
  <c r="N13" i="10"/>
  <c r="O12" i="10"/>
  <c r="K41" i="10"/>
  <c r="J42" i="10"/>
  <c r="G42" i="10"/>
  <c r="F43" i="10"/>
  <c r="W38" i="10"/>
  <c r="V36" i="10"/>
  <c r="B1" i="10"/>
  <c r="V39" i="10"/>
  <c r="R12" i="10"/>
  <c r="S11" i="10"/>
  <c r="V11" i="10"/>
  <c r="W10" i="10"/>
  <c r="K13" i="10"/>
  <c r="J14" i="10"/>
  <c r="N14" i="10" l="1"/>
  <c r="O13" i="10"/>
  <c r="B17" i="10"/>
  <c r="C16" i="10"/>
  <c r="O41" i="10"/>
  <c r="N42" i="10"/>
  <c r="K42" i="10"/>
  <c r="J43" i="10"/>
  <c r="S40" i="10"/>
  <c r="R41" i="10"/>
  <c r="C44" i="10"/>
  <c r="B45" i="10"/>
  <c r="V40" i="10"/>
  <c r="W39" i="10"/>
  <c r="G43" i="10"/>
  <c r="F44" i="10"/>
  <c r="V12" i="10"/>
  <c r="W11" i="10"/>
  <c r="J15" i="10"/>
  <c r="K14" i="10"/>
  <c r="R13" i="10"/>
  <c r="S12" i="10"/>
  <c r="F15" i="10"/>
  <c r="G14" i="10"/>
  <c r="G15" i="10" l="1"/>
  <c r="F16" i="10"/>
  <c r="J16" i="10"/>
  <c r="K15" i="10"/>
  <c r="C17" i="10"/>
  <c r="B18" i="10"/>
  <c r="R14" i="10"/>
  <c r="S13" i="10"/>
  <c r="W12" i="10"/>
  <c r="V13" i="10"/>
  <c r="G44" i="10"/>
  <c r="F45" i="10"/>
  <c r="C45" i="10"/>
  <c r="B46" i="10"/>
  <c r="K43" i="10"/>
  <c r="J44" i="10"/>
  <c r="S41" i="10"/>
  <c r="R42" i="10"/>
  <c r="O42" i="10"/>
  <c r="N43" i="10"/>
  <c r="W40" i="10"/>
  <c r="V41" i="10"/>
  <c r="N15" i="10"/>
  <c r="O14" i="10"/>
  <c r="K44" i="10" l="1"/>
  <c r="J45" i="10"/>
  <c r="J17" i="10"/>
  <c r="K16" i="10"/>
  <c r="O43" i="10"/>
  <c r="N44" i="10"/>
  <c r="G45" i="10"/>
  <c r="F46" i="10"/>
  <c r="N16" i="10"/>
  <c r="O15" i="10"/>
  <c r="S14" i="10"/>
  <c r="R15" i="10"/>
  <c r="W41" i="10"/>
  <c r="V42" i="10"/>
  <c r="S42" i="10"/>
  <c r="R43" i="10"/>
  <c r="C46" i="10"/>
  <c r="B47" i="10"/>
  <c r="V14" i="10"/>
  <c r="W13" i="10"/>
  <c r="B19" i="10"/>
  <c r="C18" i="10"/>
  <c r="F17" i="10"/>
  <c r="G16" i="10"/>
  <c r="B20" i="10" l="1"/>
  <c r="C19" i="10"/>
  <c r="S43" i="10"/>
  <c r="R44" i="10"/>
  <c r="V15" i="10"/>
  <c r="W14" i="10"/>
  <c r="K17" i="10"/>
  <c r="J18" i="10"/>
  <c r="O16" i="10"/>
  <c r="N17" i="10"/>
  <c r="R16" i="10"/>
  <c r="S15" i="10"/>
  <c r="G46" i="10"/>
  <c r="F47" i="10"/>
  <c r="F18" i="10"/>
  <c r="G17" i="10"/>
  <c r="C47" i="10"/>
  <c r="B48" i="10"/>
  <c r="W42" i="10"/>
  <c r="V43" i="10"/>
  <c r="O44" i="10"/>
  <c r="N45" i="10"/>
  <c r="K45" i="10"/>
  <c r="J46" i="10"/>
  <c r="K18" i="10" l="1"/>
  <c r="J19" i="10"/>
  <c r="R17" i="10"/>
  <c r="S16" i="10"/>
  <c r="K46" i="10"/>
  <c r="J47" i="10"/>
  <c r="W43" i="10"/>
  <c r="V44" i="10"/>
  <c r="S44" i="10"/>
  <c r="R45" i="10"/>
  <c r="O45" i="10"/>
  <c r="N46" i="10"/>
  <c r="C48" i="10"/>
  <c r="B49" i="10"/>
  <c r="G47" i="10"/>
  <c r="F48" i="10"/>
  <c r="N18" i="10"/>
  <c r="O17" i="10"/>
  <c r="F19" i="10"/>
  <c r="G18" i="10"/>
  <c r="W15" i="10"/>
  <c r="V16" i="10"/>
  <c r="B21" i="10"/>
  <c r="C20" i="10"/>
  <c r="O46" i="10" l="1"/>
  <c r="N47" i="10"/>
  <c r="C21" i="10"/>
  <c r="B22" i="10"/>
  <c r="G19" i="10"/>
  <c r="F20" i="10"/>
  <c r="R18" i="10"/>
  <c r="S17" i="10"/>
  <c r="V17" i="10"/>
  <c r="W16" i="10"/>
  <c r="C49" i="10"/>
  <c r="B50" i="10"/>
  <c r="S45" i="10"/>
  <c r="R46" i="10"/>
  <c r="K47" i="10"/>
  <c r="J48" i="10"/>
  <c r="J20" i="10"/>
  <c r="K19" i="10"/>
  <c r="G48" i="10"/>
  <c r="F49" i="10"/>
  <c r="W44" i="10"/>
  <c r="V45" i="10"/>
  <c r="N19" i="10"/>
  <c r="O18" i="10"/>
  <c r="G49" i="10" l="1"/>
  <c r="F50" i="10"/>
  <c r="K48" i="10"/>
  <c r="J49" i="10"/>
  <c r="C50" i="10"/>
  <c r="B51" i="10"/>
  <c r="C22" i="10"/>
  <c r="B23" i="10"/>
  <c r="O19" i="10"/>
  <c r="N20" i="10"/>
  <c r="R19" i="10"/>
  <c r="S18" i="10"/>
  <c r="W45" i="10"/>
  <c r="V46" i="10"/>
  <c r="S46" i="10"/>
  <c r="R47" i="10"/>
  <c r="G20" i="10"/>
  <c r="F21" i="10"/>
  <c r="O47" i="10"/>
  <c r="N48" i="10"/>
  <c r="J21" i="10"/>
  <c r="K20" i="10"/>
  <c r="V18" i="10"/>
  <c r="W17" i="10"/>
  <c r="O48" i="10" l="1"/>
  <c r="N49" i="10"/>
  <c r="S47" i="10"/>
  <c r="R48" i="10"/>
  <c r="B24" i="10"/>
  <c r="C23" i="10"/>
  <c r="V19" i="10"/>
  <c r="W18" i="10"/>
  <c r="R20" i="10"/>
  <c r="S19" i="10"/>
  <c r="K49" i="10"/>
  <c r="J50" i="10"/>
  <c r="F22" i="10"/>
  <c r="G21" i="10"/>
  <c r="W46" i="10"/>
  <c r="V47" i="10"/>
  <c r="N21" i="10"/>
  <c r="O20" i="10"/>
  <c r="C51" i="10"/>
  <c r="B52" i="10"/>
  <c r="G50" i="10"/>
  <c r="F51" i="10"/>
  <c r="K21" i="10"/>
  <c r="J22" i="10"/>
  <c r="J23" i="10" l="1"/>
  <c r="K22" i="10"/>
  <c r="S48" i="10"/>
  <c r="R49" i="10"/>
  <c r="V20" i="10"/>
  <c r="W19" i="10"/>
  <c r="O49" i="10"/>
  <c r="N50" i="10"/>
  <c r="C52" i="10"/>
  <c r="B53" i="10"/>
  <c r="W47" i="10"/>
  <c r="V48" i="10"/>
  <c r="K50" i="10"/>
  <c r="J51" i="10"/>
  <c r="G51" i="10"/>
  <c r="F52" i="10"/>
  <c r="N22" i="10"/>
  <c r="O21" i="10"/>
  <c r="F23" i="10"/>
  <c r="G22" i="10"/>
  <c r="R21" i="10"/>
  <c r="S20" i="10"/>
  <c r="B25" i="10"/>
  <c r="C24" i="10"/>
  <c r="G52" i="10" l="1"/>
  <c r="F53" i="10"/>
  <c r="O50" i="10"/>
  <c r="N51" i="10"/>
  <c r="S49" i="10"/>
  <c r="R50" i="10"/>
  <c r="C25" i="10"/>
  <c r="B26" i="10"/>
  <c r="G23" i="10"/>
  <c r="F24" i="10"/>
  <c r="W48" i="10"/>
  <c r="V49" i="10"/>
  <c r="K51" i="10"/>
  <c r="J52" i="10"/>
  <c r="C53" i="10"/>
  <c r="B54" i="10"/>
  <c r="R22" i="10"/>
  <c r="S21" i="10"/>
  <c r="N23" i="10"/>
  <c r="O22" i="10"/>
  <c r="W20" i="10"/>
  <c r="V21" i="10"/>
  <c r="J24" i="10"/>
  <c r="K23" i="10"/>
  <c r="W49" i="10" l="1"/>
  <c r="V50" i="10"/>
  <c r="O51" i="10"/>
  <c r="N52" i="10"/>
  <c r="J25" i="10"/>
  <c r="K24" i="10"/>
  <c r="N24" i="10"/>
  <c r="O23" i="10"/>
  <c r="C54" i="10"/>
  <c r="B55" i="10"/>
  <c r="B27" i="10"/>
  <c r="C26" i="10"/>
  <c r="V22" i="10"/>
  <c r="W21" i="10"/>
  <c r="K52" i="10"/>
  <c r="J53" i="10"/>
  <c r="F25" i="10"/>
  <c r="G24" i="10"/>
  <c r="S50" i="10"/>
  <c r="R51" i="10"/>
  <c r="G53" i="10"/>
  <c r="F54" i="10"/>
  <c r="S22" i="10"/>
  <c r="R23" i="10"/>
  <c r="O52" i="10" l="1"/>
  <c r="N53" i="10"/>
  <c r="C27" i="10"/>
  <c r="B28" i="10"/>
  <c r="O24" i="10"/>
  <c r="N25" i="10"/>
  <c r="C55" i="10"/>
  <c r="B56" i="10"/>
  <c r="W50" i="10"/>
  <c r="V51" i="10"/>
  <c r="R24" i="10"/>
  <c r="S23" i="10"/>
  <c r="S51" i="10"/>
  <c r="R52" i="10"/>
  <c r="K53" i="10"/>
  <c r="J54" i="10"/>
  <c r="G54" i="10"/>
  <c r="F55" i="10"/>
  <c r="F26" i="10"/>
  <c r="G25" i="10"/>
  <c r="V23" i="10"/>
  <c r="W22" i="10"/>
  <c r="J26" i="10"/>
  <c r="K25" i="10"/>
  <c r="C56" i="10" l="1"/>
  <c r="B57" i="10"/>
  <c r="B29" i="10"/>
  <c r="C28" i="10"/>
  <c r="K26" i="10"/>
  <c r="J27" i="10"/>
  <c r="G26" i="10"/>
  <c r="F27" i="10"/>
  <c r="R25" i="10"/>
  <c r="S24" i="10"/>
  <c r="G55" i="10"/>
  <c r="F56" i="10"/>
  <c r="S52" i="10"/>
  <c r="R53" i="10"/>
  <c r="W51" i="10"/>
  <c r="V52" i="10"/>
  <c r="N26" i="10"/>
  <c r="O25" i="10"/>
  <c r="O53" i="10"/>
  <c r="N54" i="10"/>
  <c r="K54" i="10"/>
  <c r="J55" i="10"/>
  <c r="W23" i="10"/>
  <c r="V24" i="10"/>
  <c r="W52" i="10" l="1"/>
  <c r="V53" i="10"/>
  <c r="C29" i="10"/>
  <c r="B30" i="10"/>
  <c r="O54" i="10"/>
  <c r="N55" i="10"/>
  <c r="G27" i="10"/>
  <c r="F28" i="10"/>
  <c r="K55" i="10"/>
  <c r="J56" i="10"/>
  <c r="S53" i="10"/>
  <c r="R54" i="10"/>
  <c r="J28" i="10"/>
  <c r="K27" i="10"/>
  <c r="C57" i="10"/>
  <c r="B58" i="10"/>
  <c r="V25" i="10"/>
  <c r="W24" i="10"/>
  <c r="G56" i="10"/>
  <c r="F57" i="10"/>
  <c r="O26" i="10"/>
  <c r="N27" i="10"/>
  <c r="S25" i="10"/>
  <c r="R26" i="10"/>
  <c r="R27" i="10" l="1"/>
  <c r="S26" i="10"/>
  <c r="G57" i="10"/>
  <c r="F58" i="10"/>
  <c r="C58" i="10"/>
  <c r="B59" i="10"/>
  <c r="S54" i="10"/>
  <c r="R55" i="10"/>
  <c r="G28" i="10"/>
  <c r="F29" i="10"/>
  <c r="B31" i="10"/>
  <c r="C30" i="10"/>
  <c r="O27" i="10"/>
  <c r="N28" i="10"/>
  <c r="K56" i="10"/>
  <c r="J57" i="10"/>
  <c r="O55" i="10"/>
  <c r="N56" i="10"/>
  <c r="W53" i="10"/>
  <c r="V54" i="10"/>
  <c r="V26" i="10"/>
  <c r="W25" i="10"/>
  <c r="K28" i="10"/>
  <c r="J29" i="10"/>
  <c r="J30" i="10" l="1"/>
  <c r="K29" i="10"/>
  <c r="W54" i="10"/>
  <c r="V55" i="10"/>
  <c r="K57" i="10"/>
  <c r="J58" i="10"/>
  <c r="S55" i="10"/>
  <c r="R56" i="10"/>
  <c r="G58" i="10"/>
  <c r="F59" i="10"/>
  <c r="B33" i="10"/>
  <c r="C33" i="10" s="1"/>
  <c r="C31" i="10"/>
  <c r="B34" i="10"/>
  <c r="C34" i="10" s="1"/>
  <c r="B32" i="10"/>
  <c r="C32" i="10" s="1"/>
  <c r="O56" i="10"/>
  <c r="N57" i="10"/>
  <c r="O28" i="10"/>
  <c r="N29" i="10"/>
  <c r="G29" i="10"/>
  <c r="F30" i="10"/>
  <c r="C59" i="10"/>
  <c r="B60" i="10"/>
  <c r="W26" i="10"/>
  <c r="V27" i="10"/>
  <c r="S27" i="10"/>
  <c r="R28" i="10"/>
  <c r="W27" i="10" l="1"/>
  <c r="V28" i="10"/>
  <c r="G30" i="10"/>
  <c r="F31" i="10"/>
  <c r="O57" i="10"/>
  <c r="N58" i="10"/>
  <c r="S56" i="10"/>
  <c r="R57" i="10"/>
  <c r="W55" i="10"/>
  <c r="V56" i="10"/>
  <c r="R29" i="10"/>
  <c r="S28" i="10"/>
  <c r="C60" i="10"/>
  <c r="B61" i="10"/>
  <c r="O29" i="10"/>
  <c r="N30" i="10"/>
  <c r="G59" i="10"/>
  <c r="F60" i="10"/>
  <c r="K58" i="10"/>
  <c r="J59" i="10"/>
  <c r="K30" i="10"/>
  <c r="J31" i="10"/>
  <c r="K59" i="10" l="1"/>
  <c r="J60" i="10"/>
  <c r="O30" i="10"/>
  <c r="N31" i="10"/>
  <c r="S57" i="10"/>
  <c r="R58" i="10"/>
  <c r="G31" i="10"/>
  <c r="F34" i="10"/>
  <c r="G34" i="10" s="1"/>
  <c r="F33" i="10"/>
  <c r="G33" i="10" s="1"/>
  <c r="F32" i="10"/>
  <c r="G32" i="10" s="1"/>
  <c r="S29" i="10"/>
  <c r="R30" i="10"/>
  <c r="J34" i="10"/>
  <c r="K34" i="10" s="1"/>
  <c r="J32" i="10"/>
  <c r="K32" i="10" s="1"/>
  <c r="K31" i="10"/>
  <c r="J33" i="10"/>
  <c r="K33" i="10" s="1"/>
  <c r="G60" i="10"/>
  <c r="F61" i="10"/>
  <c r="C61" i="10"/>
  <c r="B62" i="10"/>
  <c r="W56" i="10"/>
  <c r="V57" i="10"/>
  <c r="O58" i="10"/>
  <c r="N59" i="10"/>
  <c r="W28" i="10"/>
  <c r="V29" i="10"/>
  <c r="O59" i="10" l="1"/>
  <c r="N60" i="10"/>
  <c r="C62" i="10"/>
  <c r="B63" i="10"/>
  <c r="W29" i="10"/>
  <c r="V30" i="10"/>
  <c r="W57" i="10"/>
  <c r="V58" i="10"/>
  <c r="G61" i="10"/>
  <c r="F62" i="10"/>
  <c r="S58" i="10"/>
  <c r="R59" i="10"/>
  <c r="K60" i="10"/>
  <c r="J61" i="10"/>
  <c r="R31" i="10"/>
  <c r="S30" i="10"/>
  <c r="O31" i="10"/>
  <c r="N34" i="10"/>
  <c r="O34" i="10" s="1"/>
  <c r="N33" i="10"/>
  <c r="O33" i="10" s="1"/>
  <c r="N32" i="10"/>
  <c r="O32" i="10" s="1"/>
  <c r="S31" i="10" l="1"/>
  <c r="R32" i="10"/>
  <c r="S32" i="10" s="1"/>
  <c r="R33" i="10"/>
  <c r="S33" i="10" s="1"/>
  <c r="R34" i="10"/>
  <c r="S34" i="10" s="1"/>
  <c r="K61" i="10"/>
  <c r="J62" i="10"/>
  <c r="G62" i="10"/>
  <c r="F63" i="10"/>
  <c r="W30" i="10"/>
  <c r="V31" i="10"/>
  <c r="O60" i="10"/>
  <c r="N61" i="10"/>
  <c r="S59" i="10"/>
  <c r="R60" i="10"/>
  <c r="W58" i="10"/>
  <c r="V59" i="10"/>
  <c r="C63" i="10"/>
  <c r="B64" i="10"/>
  <c r="W59" i="10" l="1"/>
  <c r="V60" i="10"/>
  <c r="O61" i="10"/>
  <c r="N62" i="10"/>
  <c r="G63" i="10"/>
  <c r="F64" i="10"/>
  <c r="C64" i="10"/>
  <c r="B65" i="10"/>
  <c r="S60" i="10"/>
  <c r="R61" i="10"/>
  <c r="W31" i="10"/>
  <c r="V34" i="10"/>
  <c r="W34" i="10" s="1"/>
  <c r="V33" i="10"/>
  <c r="W33" i="10" s="1"/>
  <c r="V32" i="10"/>
  <c r="W32" i="10" s="1"/>
  <c r="K62" i="10"/>
  <c r="J63" i="10"/>
  <c r="C65" i="10" l="1"/>
  <c r="B66" i="10"/>
  <c r="C66" i="10" s="1"/>
  <c r="B67" i="10"/>
  <c r="C67" i="10" s="1"/>
  <c r="B68" i="10"/>
  <c r="C68" i="10" s="1"/>
  <c r="O62" i="10"/>
  <c r="N63" i="10"/>
  <c r="S61" i="10"/>
  <c r="R62" i="10"/>
  <c r="G64" i="10"/>
  <c r="F65" i="10"/>
  <c r="W60" i="10"/>
  <c r="V61" i="10"/>
  <c r="K63" i="10"/>
  <c r="J64" i="10"/>
  <c r="K64" i="10" l="1"/>
  <c r="J65" i="10"/>
  <c r="G65" i="10"/>
  <c r="F68" i="10"/>
  <c r="G68" i="10" s="1"/>
  <c r="F67" i="10"/>
  <c r="G67" i="10" s="1"/>
  <c r="F66" i="10"/>
  <c r="G66" i="10" s="1"/>
  <c r="O63" i="10"/>
  <c r="N64" i="10"/>
  <c r="W61" i="10"/>
  <c r="V62" i="10"/>
  <c r="S62" i="10"/>
  <c r="R63" i="10"/>
  <c r="W62" i="10" l="1"/>
  <c r="V63" i="10"/>
  <c r="K65" i="10"/>
  <c r="J67" i="10"/>
  <c r="K67" i="10" s="1"/>
  <c r="J68" i="10"/>
  <c r="K68" i="10" s="1"/>
  <c r="J66" i="10"/>
  <c r="K66" i="10" s="1"/>
  <c r="S63" i="10"/>
  <c r="R64" i="10"/>
  <c r="O64" i="10"/>
  <c r="N65" i="10"/>
  <c r="S64" i="10" l="1"/>
  <c r="R65" i="10"/>
  <c r="W63" i="10"/>
  <c r="V64" i="10"/>
  <c r="O65" i="10"/>
  <c r="N68" i="10"/>
  <c r="O68" i="10" s="1"/>
  <c r="N67" i="10"/>
  <c r="O67" i="10" s="1"/>
  <c r="N66" i="10"/>
  <c r="O66" i="10" s="1"/>
  <c r="W64" i="10" l="1"/>
  <c r="V65" i="10"/>
  <c r="S65" i="10"/>
  <c r="R68" i="10"/>
  <c r="S68" i="10" s="1"/>
  <c r="R66" i="10"/>
  <c r="S66" i="10" s="1"/>
  <c r="R67" i="10"/>
  <c r="S67" i="10" s="1"/>
  <c r="W65" i="10" l="1"/>
  <c r="V68" i="10"/>
  <c r="W68" i="10" s="1"/>
  <c r="V67" i="10"/>
  <c r="W67" i="10" s="1"/>
  <c r="V66" i="10"/>
  <c r="W66" i="10" s="1"/>
</calcChain>
</file>

<file path=xl/sharedStrings.xml><?xml version="1.0" encoding="utf-8"?>
<sst xmlns="http://schemas.openxmlformats.org/spreadsheetml/2006/main" count="217" uniqueCount="92">
  <si>
    <t>Colonne1</t>
  </si>
  <si>
    <t/>
  </si>
  <si>
    <t>Motif(s) d'absence / mission</t>
  </si>
  <si>
    <t>Janvier, Février, Mars, Avril, Mai</t>
  </si>
  <si>
    <t>Juin</t>
  </si>
  <si>
    <t>Juillet</t>
  </si>
  <si>
    <t>Août</t>
  </si>
  <si>
    <t>Septembre</t>
  </si>
  <si>
    <t>Octobre, Novembre, Décembre</t>
  </si>
  <si>
    <t>Total</t>
  </si>
  <si>
    <t xml:space="preserve"> 02/01; 14/02; 17/02; 31/03; 06/03; 18/03; 17/04 </t>
  </si>
  <si>
    <t xml:space="preserve"> 13/01; 07/02; 19/02; 31/03; 09/05; 12/05; 30/05 </t>
  </si>
  <si>
    <t xml:space="preserve"> 28/07-31/07 </t>
  </si>
  <si>
    <t xml:space="preserve"> 01/08; 
 04/08-08/08; 
 11/08-14/08 </t>
  </si>
  <si>
    <t xml:space="preserve"> 01/07-31/07 </t>
  </si>
  <si>
    <t xml:space="preserve"> 01/08-31/08 </t>
  </si>
  <si>
    <t xml:space="preserve"> 01/09-30/09 </t>
  </si>
  <si>
    <t xml:space="preserve"> 01/10-19/10 </t>
  </si>
  <si>
    <t xml:space="preserve"> 09/06 </t>
  </si>
  <si>
    <t>Date</t>
  </si>
  <si>
    <t>Sup</t>
  </si>
  <si>
    <t>Collaborateur</t>
  </si>
  <si>
    <t>Nom</t>
  </si>
  <si>
    <t>Date début</t>
  </si>
  <si>
    <t>Date fin</t>
  </si>
  <si>
    <t>Nom Prénom pour exploit</t>
  </si>
  <si>
    <t>Sources</t>
  </si>
  <si>
    <t>Résultat</t>
  </si>
  <si>
    <t>Fichier</t>
  </si>
  <si>
    <t>Outil</t>
  </si>
  <si>
    <t>Nom report</t>
  </si>
  <si>
    <t>Colonne2</t>
  </si>
  <si>
    <t>Feuille affectation</t>
  </si>
  <si>
    <t>Répartition des effctifs</t>
  </si>
  <si>
    <t>Kélio</t>
  </si>
  <si>
    <t>Suivi des valideurs</t>
  </si>
  <si>
    <t>onglet jaune</t>
  </si>
  <si>
    <t>remplacer les espaces dans les noms et prénoms par _</t>
  </si>
  <si>
    <t>Import_brut_ans_kelio</t>
  </si>
  <si>
    <t>editionPlanningAnnuelCongesReporting</t>
  </si>
  <si>
    <t>Planning sup OTO</t>
  </si>
  <si>
    <t>Excel</t>
  </si>
  <si>
    <t>Organisation sup PRO BTP</t>
  </si>
  <si>
    <t>entrée manuelle</t>
  </si>
  <si>
    <t>Date contrat</t>
  </si>
  <si>
    <t xml:space="preserve">Renseigner le nom / prénom / date de debu et date de fin de contrat </t>
  </si>
  <si>
    <t xml:space="preserve">Actions </t>
  </si>
  <si>
    <t>Répart effectif  : supprimer le management</t>
  </si>
  <si>
    <t>Commandes</t>
  </si>
  <si>
    <t>puis supprimer l'ensemble des colonnes vides du fichier généré
remplacer les espaces dans la colonne nom par _</t>
  </si>
  <si>
    <t>Absences_effectifs</t>
  </si>
  <si>
    <t>Macro</t>
  </si>
  <si>
    <t>Import OTO</t>
  </si>
  <si>
    <t>Extraction OTO collaborateur</t>
  </si>
  <si>
    <t>Onglet jaune</t>
  </si>
  <si>
    <t>Date Analyse contrat</t>
  </si>
  <si>
    <t>Planning abs</t>
  </si>
  <si>
    <t>Affectation</t>
  </si>
  <si>
    <t xml:space="preserve">Lancer les commandes dans l ordre des boutons </t>
  </si>
  <si>
    <t>Date début OTO</t>
  </si>
  <si>
    <t>Date du dernier OTO</t>
  </si>
  <si>
    <t>Date minimum du prochain OTO</t>
  </si>
  <si>
    <t xml:space="preserve"> 01/01-03/01; 04/01-28/01; 29/01-31/01; 01/02-27/02; 28/02; 01/03-26/03; 
 27/03-31/03; 01/04-24/04; 25/04-30/04; 01/05-16/05; 17/05-31/05 </t>
  </si>
  <si>
    <t xml:space="preserve"> 25/02; 21/03; 28/04-30/04; 02/05; 30/05 </t>
  </si>
  <si>
    <t xml:space="preserve"> 20/01-21/01; 19/03-21/03; 04/04; 04/04; 26/05-27/05 </t>
  </si>
  <si>
    <t xml:space="preserve"> 06/06 </t>
  </si>
  <si>
    <t xml:space="preserve"> 17/06; 
 02/06-04/06 </t>
  </si>
  <si>
    <t xml:space="preserve"> 30/06; 
 01/06-15/06; 
 16/06; 17/06 </t>
  </si>
  <si>
    <t>carotte</t>
  </si>
  <si>
    <t>Choux</t>
  </si>
  <si>
    <t>Patate</t>
  </si>
  <si>
    <t>Brocoli</t>
  </si>
  <si>
    <t>Celeri</t>
  </si>
  <si>
    <t>Carotte</t>
  </si>
  <si>
    <t>Chocolat</t>
  </si>
  <si>
    <t>Vanille</t>
  </si>
  <si>
    <t>Fraise</t>
  </si>
  <si>
    <t>Cafe</t>
  </si>
  <si>
    <t>Superviseur</t>
  </si>
  <si>
    <t>Collab 1</t>
  </si>
  <si>
    <t>Collab 2</t>
  </si>
  <si>
    <t>Collab 3</t>
  </si>
  <si>
    <t>Collab 4</t>
  </si>
  <si>
    <t>Collab 5</t>
  </si>
  <si>
    <t>chocolat</t>
  </si>
  <si>
    <t>choux</t>
  </si>
  <si>
    <t>patate</t>
  </si>
  <si>
    <t>celeri</t>
  </si>
  <si>
    <t>brocoli</t>
  </si>
  <si>
    <t>vanille</t>
  </si>
  <si>
    <t>fraise</t>
  </si>
  <si>
    <t>cafe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</si>
</sst>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\ mmm\ yy"/>
    <numFmt numFmtId="165" formatCode="ddd\ d\ mmmm"/>
    <numFmt numFmtId="166" formatCode="&quot;Fériés &quot;0"/>
    <numFmt numFmtId="167" formatCode="ddd\ * dd\-mm\-yy"/>
  </numFmts>
  <fonts count="15" x14ac:knownFonts="1">
    <font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name val="Aptos Narrow"/>
      <family val="2"/>
      <scheme val="minor"/>
    </font>
    <font>
      <sz val="11"/>
      <color rgb="FF000000"/>
      <name val="Aptos Narrow"/>
      <family val="2"/>
    </font>
    <font>
      <b/>
      <u/>
      <sz val="18"/>
      <color theme="1"/>
      <name val="Aptos Narrow"/>
      <family val="2"/>
      <scheme val="minor"/>
    </font>
    <font>
      <sz val="8"/>
      <color indexed="8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gray125">
        <bgColor indexed="42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7">
    <xf numFmtId="0" fontId="0" fillId="0" borderId="0" xfId="0"/>
    <xf numFmtId="0" fontId="0" fillId="3" borderId="0" xfId="0" applyFill="1"/>
    <xf numFmtId="14" fontId="0" fillId="0" borderId="0" xfId="0" applyNumberFormat="1"/>
    <xf numFmtId="164" fontId="3" fillId="0" borderId="0" xfId="2" applyNumberFormat="1" applyFont="1" applyAlignment="1">
      <alignment horizontal="centerContinuous" vertical="center"/>
    </xf>
    <xf numFmtId="0" fontId="2" fillId="0" borderId="0" xfId="2" applyAlignment="1">
      <alignment horizontal="centerContinuous" vertical="top"/>
    </xf>
    <xf numFmtId="0" fontId="2" fillId="0" borderId="0" xfId="2"/>
    <xf numFmtId="0" fontId="4" fillId="0" borderId="0" xfId="2" applyFont="1" applyAlignment="1">
      <alignment vertical="center"/>
    </xf>
    <xf numFmtId="166" fontId="5" fillId="4" borderId="3" xfId="2" applyNumberFormat="1" applyFont="1" applyFill="1" applyBorder="1" applyAlignment="1">
      <alignment horizontal="centerContinuous" vertical="center"/>
    </xf>
    <xf numFmtId="164" fontId="2" fillId="0" borderId="0" xfId="2" applyNumberFormat="1" applyAlignment="1">
      <alignment horizontal="center"/>
    </xf>
    <xf numFmtId="0" fontId="2" fillId="0" borderId="0" xfId="2" applyAlignment="1">
      <alignment horizontal="center"/>
    </xf>
    <xf numFmtId="0" fontId="2" fillId="4" borderId="4" xfId="2" applyFill="1" applyBorder="1"/>
    <xf numFmtId="164" fontId="6" fillId="5" borderId="5" xfId="2" applyNumberFormat="1" applyFont="1" applyFill="1" applyBorder="1" applyAlignment="1">
      <alignment vertical="center"/>
    </xf>
    <xf numFmtId="0" fontId="7" fillId="5" borderId="6" xfId="2" applyFont="1" applyFill="1" applyBorder="1" applyAlignment="1">
      <alignment horizontal="center" vertical="center"/>
    </xf>
    <xf numFmtId="0" fontId="6" fillId="5" borderId="6" xfId="2" applyFont="1" applyFill="1" applyBorder="1" applyAlignment="1">
      <alignment vertical="center"/>
    </xf>
    <xf numFmtId="0" fontId="6" fillId="0" borderId="0" xfId="2" applyFont="1" applyAlignment="1">
      <alignment vertical="center"/>
    </xf>
    <xf numFmtId="164" fontId="6" fillId="0" borderId="6" xfId="2" applyNumberFormat="1" applyFont="1" applyBorder="1" applyAlignment="1">
      <alignment vertical="center"/>
    </xf>
    <xf numFmtId="0" fontId="7" fillId="0" borderId="6" xfId="2" applyFont="1" applyBorder="1" applyAlignment="1">
      <alignment horizontal="center" vertical="center"/>
    </xf>
    <xf numFmtId="0" fontId="6" fillId="0" borderId="6" xfId="2" applyFont="1" applyBorder="1" applyAlignment="1">
      <alignment vertical="center"/>
    </xf>
    <xf numFmtId="0" fontId="8" fillId="0" borderId="6" xfId="2" applyFont="1" applyBorder="1" applyAlignment="1">
      <alignment horizontal="center" vertical="center"/>
    </xf>
    <xf numFmtId="0" fontId="6" fillId="0" borderId="7" xfId="2" applyFont="1" applyBorder="1" applyAlignment="1">
      <alignment vertical="center"/>
    </xf>
    <xf numFmtId="167" fontId="5" fillId="4" borderId="3" xfId="2" applyNumberFormat="1" applyFont="1" applyFill="1" applyBorder="1" applyAlignment="1">
      <alignment vertical="center"/>
    </xf>
    <xf numFmtId="0" fontId="2" fillId="0" borderId="0" xfId="2" applyAlignment="1">
      <alignment vertical="center"/>
    </xf>
    <xf numFmtId="164" fontId="6" fillId="0" borderId="8" xfId="2" applyNumberFormat="1" applyFont="1" applyBorder="1" applyAlignment="1">
      <alignment vertical="center"/>
    </xf>
    <xf numFmtId="0" fontId="7" fillId="0" borderId="9" xfId="2" applyFont="1" applyBorder="1" applyAlignment="1">
      <alignment horizontal="center" vertical="center"/>
    </xf>
    <xf numFmtId="0" fontId="6" fillId="0" borderId="9" xfId="2" applyFont="1" applyBorder="1" applyAlignment="1">
      <alignment vertical="center"/>
    </xf>
    <xf numFmtId="164" fontId="6" fillId="0" borderId="9" xfId="2" applyNumberFormat="1" applyFont="1" applyBorder="1" applyAlignment="1">
      <alignment vertical="center"/>
    </xf>
    <xf numFmtId="0" fontId="8" fillId="0" borderId="9" xfId="2" applyFont="1" applyBorder="1" applyAlignment="1">
      <alignment horizontal="center" vertical="center"/>
    </xf>
    <xf numFmtId="167" fontId="5" fillId="4" borderId="10" xfId="2" applyNumberFormat="1" applyFont="1" applyFill="1" applyBorder="1" applyAlignment="1">
      <alignment vertical="center"/>
    </xf>
    <xf numFmtId="167" fontId="5" fillId="4" borderId="4" xfId="2" applyNumberFormat="1" applyFont="1" applyFill="1" applyBorder="1" applyAlignment="1">
      <alignment vertical="center"/>
    </xf>
    <xf numFmtId="164" fontId="6" fillId="0" borderId="11" xfId="2" applyNumberFormat="1" applyFont="1" applyBorder="1" applyAlignment="1">
      <alignment vertical="center"/>
    </xf>
    <xf numFmtId="0" fontId="7" fillId="0" borderId="11" xfId="2" applyFont="1" applyBorder="1" applyAlignment="1">
      <alignment horizontal="center" vertical="center"/>
    </xf>
    <xf numFmtId="0" fontId="6" fillId="0" borderId="11" xfId="2" applyFont="1" applyBorder="1" applyAlignment="1">
      <alignment vertical="center"/>
    </xf>
    <xf numFmtId="0" fontId="8" fillId="0" borderId="11" xfId="2" applyFont="1" applyBorder="1" applyAlignment="1">
      <alignment horizontal="center" vertical="center"/>
    </xf>
    <xf numFmtId="164" fontId="2" fillId="0" borderId="0" xfId="2" applyNumberFormat="1"/>
    <xf numFmtId="166" fontId="5" fillId="0" borderId="0" xfId="2" applyNumberFormat="1" applyFont="1" applyAlignment="1">
      <alignment horizontal="centerContinuous" vertical="center"/>
    </xf>
    <xf numFmtId="167" fontId="5" fillId="0" borderId="0" xfId="2" applyNumberFormat="1" applyFont="1" applyAlignment="1">
      <alignment vertical="center"/>
    </xf>
    <xf numFmtId="0" fontId="11" fillId="3" borderId="0" xfId="0" applyFont="1" applyFill="1"/>
    <xf numFmtId="0" fontId="0" fillId="3" borderId="0" xfId="0" applyFill="1" applyAlignment="1">
      <alignment wrapText="1"/>
    </xf>
    <xf numFmtId="0" fontId="12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/>
    </xf>
    <xf numFmtId="4" fontId="14" fillId="2" borderId="1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165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Normal" xfId="0" builtinId="0"/>
    <cellStyle name="Normal 112 2" xfId="2" xr:uid="{2CFE5168-F521-47D6-AE1B-731D3EC049A3}"/>
    <cellStyle name="Normal 2" xfId="1" xr:uid="{4FD8ADE5-3DB1-4027-AE62-63A5F22F130D}"/>
  </cellStyles>
  <dxfs count="17"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7620</xdr:rowOff>
        </xdr:from>
        <xdr:to>
          <xdr:col>2</xdr:col>
          <xdr:colOff>342900</xdr:colOff>
          <xdr:row>22</xdr:row>
          <xdr:rowOff>22860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Abs effectifs sup lignes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23</xdr:row>
          <xdr:rowOff>114300</xdr:rowOff>
        </xdr:from>
        <xdr:to>
          <xdr:col>2</xdr:col>
          <xdr:colOff>350520</xdr:colOff>
          <xdr:row>27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Création Planning abs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</xdr:colOff>
          <xdr:row>33</xdr:row>
          <xdr:rowOff>99060</xdr:rowOff>
        </xdr:from>
        <xdr:to>
          <xdr:col>2</xdr:col>
          <xdr:colOff>350520</xdr:colOff>
          <xdr:row>37</xdr:row>
          <xdr:rowOff>121920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Génération planning Affectation OTO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29</xdr:row>
          <xdr:rowOff>7620</xdr:rowOff>
        </xdr:from>
        <xdr:to>
          <xdr:col>2</xdr:col>
          <xdr:colOff>335280</xdr:colOff>
          <xdr:row>32</xdr:row>
          <xdr:rowOff>68580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Date Analyse Contrat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34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20F8A55-2B54-4E09-96CA-F41E89F4C0FC}"/>
            </a:ext>
          </a:extLst>
        </xdr:cNvPr>
        <xdr:cNvSpPr>
          <a:spLocks noChangeArrowheads="1"/>
        </xdr:cNvSpPr>
      </xdr:nvSpPr>
      <xdr:spPr bwMode="auto">
        <a:xfrm>
          <a:off x="95250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1</xdr:row>
      <xdr:rowOff>0</xdr:rowOff>
    </xdr:from>
    <xdr:to>
      <xdr:col>4</xdr:col>
      <xdr:colOff>9525</xdr:colOff>
      <xdr:row>2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136C2EC4-EE56-434C-935E-C6762B0EF3EB}"/>
            </a:ext>
          </a:extLst>
        </xdr:cNvPr>
        <xdr:cNvSpPr>
          <a:spLocks noChangeArrowheads="1"/>
        </xdr:cNvSpPr>
      </xdr:nvSpPr>
      <xdr:spPr bwMode="auto">
        <a:xfrm>
          <a:off x="9525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</xdr:row>
      <xdr:rowOff>0</xdr:rowOff>
    </xdr:from>
    <xdr:to>
      <xdr:col>8</xdr:col>
      <xdr:colOff>0</xdr:colOff>
      <xdr:row>34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3F600C21-5DB7-4CAB-A9A7-3934E5299BB8}"/>
            </a:ext>
          </a:extLst>
        </xdr:cNvPr>
        <xdr:cNvSpPr>
          <a:spLocks noChangeArrowheads="1"/>
        </xdr:cNvSpPr>
      </xdr:nvSpPr>
      <xdr:spPr bwMode="auto">
        <a:xfrm>
          <a:off x="1781175" y="400050"/>
          <a:ext cx="1581150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8</xdr:col>
      <xdr:colOff>9525</xdr:colOff>
      <xdr:row>2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9E5FC7-4D1C-483A-B0CF-96C7A954B05B}"/>
            </a:ext>
          </a:extLst>
        </xdr:cNvPr>
        <xdr:cNvSpPr>
          <a:spLocks noChangeArrowheads="1"/>
        </xdr:cNvSpPr>
      </xdr:nvSpPr>
      <xdr:spPr bwMode="auto">
        <a:xfrm>
          <a:off x="1781175" y="1809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7DEF674A-5138-4728-AE25-AC8DC0398D44}"/>
            </a:ext>
          </a:extLst>
        </xdr:cNvPr>
        <xdr:cNvSpPr>
          <a:spLocks noChangeArrowheads="1"/>
        </xdr:cNvSpPr>
      </xdr:nvSpPr>
      <xdr:spPr bwMode="auto">
        <a:xfrm>
          <a:off x="3457575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12</xdr:col>
      <xdr:colOff>0</xdr:colOff>
      <xdr:row>2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328A2764-D383-43DD-A8EB-E74ACBC59950}"/>
            </a:ext>
          </a:extLst>
        </xdr:cNvPr>
        <xdr:cNvSpPr>
          <a:spLocks noChangeArrowheads="1"/>
        </xdr:cNvSpPr>
      </xdr:nvSpPr>
      <xdr:spPr bwMode="auto">
        <a:xfrm>
          <a:off x="3457575" y="1809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</xdr:row>
      <xdr:rowOff>0</xdr:rowOff>
    </xdr:from>
    <xdr:to>
      <xdr:col>16</xdr:col>
      <xdr:colOff>0</xdr:colOff>
      <xdr:row>34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7EEA6218-8D31-43B3-B739-9D6BDEDBC235}"/>
            </a:ext>
          </a:extLst>
        </xdr:cNvPr>
        <xdr:cNvSpPr>
          <a:spLocks noChangeArrowheads="1"/>
        </xdr:cNvSpPr>
      </xdr:nvSpPr>
      <xdr:spPr bwMode="auto">
        <a:xfrm>
          <a:off x="5143500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</xdr:row>
      <xdr:rowOff>0</xdr:rowOff>
    </xdr:from>
    <xdr:to>
      <xdr:col>16</xdr:col>
      <xdr:colOff>9525</xdr:colOff>
      <xdr:row>2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FF86099F-3D22-45C1-B218-F4E0828B2C0D}"/>
            </a:ext>
          </a:extLst>
        </xdr:cNvPr>
        <xdr:cNvSpPr>
          <a:spLocks noChangeArrowheads="1"/>
        </xdr:cNvSpPr>
      </xdr:nvSpPr>
      <xdr:spPr bwMode="auto">
        <a:xfrm>
          <a:off x="514350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</xdr:row>
      <xdr:rowOff>0</xdr:rowOff>
    </xdr:from>
    <xdr:to>
      <xdr:col>20</xdr:col>
      <xdr:colOff>0</xdr:colOff>
      <xdr:row>34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CBD31762-7B40-4D1B-B865-3D244AFC207D}"/>
            </a:ext>
          </a:extLst>
        </xdr:cNvPr>
        <xdr:cNvSpPr>
          <a:spLocks noChangeArrowheads="1"/>
        </xdr:cNvSpPr>
      </xdr:nvSpPr>
      <xdr:spPr bwMode="auto">
        <a:xfrm>
          <a:off x="6829425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1</xdr:row>
      <xdr:rowOff>0</xdr:rowOff>
    </xdr:from>
    <xdr:to>
      <xdr:col>20</xdr:col>
      <xdr:colOff>9525</xdr:colOff>
      <xdr:row>2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C15EC369-8D7F-4CC7-807D-39FF700F9B71}"/>
            </a:ext>
          </a:extLst>
        </xdr:cNvPr>
        <xdr:cNvSpPr>
          <a:spLocks noChangeArrowheads="1"/>
        </xdr:cNvSpPr>
      </xdr:nvSpPr>
      <xdr:spPr bwMode="auto">
        <a:xfrm>
          <a:off x="682942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3</xdr:row>
      <xdr:rowOff>0</xdr:rowOff>
    </xdr:from>
    <xdr:to>
      <xdr:col>24</xdr:col>
      <xdr:colOff>0</xdr:colOff>
      <xdr:row>34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039BA2F9-B357-4E92-9FC4-ABC13E802371}"/>
            </a:ext>
          </a:extLst>
        </xdr:cNvPr>
        <xdr:cNvSpPr>
          <a:spLocks noChangeArrowheads="1"/>
        </xdr:cNvSpPr>
      </xdr:nvSpPr>
      <xdr:spPr bwMode="auto">
        <a:xfrm>
          <a:off x="8515350" y="4000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9525</xdr:colOff>
      <xdr:row>1</xdr:row>
      <xdr:rowOff>0</xdr:rowOff>
    </xdr:from>
    <xdr:to>
      <xdr:col>24</xdr:col>
      <xdr:colOff>19050</xdr:colOff>
      <xdr:row>2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928A23D5-44E0-423C-A201-308808D7E9AE}"/>
            </a:ext>
          </a:extLst>
        </xdr:cNvPr>
        <xdr:cNvSpPr>
          <a:spLocks noChangeArrowheads="1"/>
        </xdr:cNvSpPr>
      </xdr:nvSpPr>
      <xdr:spPr bwMode="auto">
        <a:xfrm>
          <a:off x="852487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14DAA6DC-1565-4AB0-A677-4B175D86EFB7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35</xdr:row>
      <xdr:rowOff>0</xdr:rowOff>
    </xdr:from>
    <xdr:to>
      <xdr:col>4</xdr:col>
      <xdr:colOff>9525</xdr:colOff>
      <xdr:row>36</xdr:row>
      <xdr:rowOff>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20412AFA-62B5-486E-8E5E-C1AAA10E9AB9}"/>
            </a:ext>
          </a:extLst>
        </xdr:cNvPr>
        <xdr:cNvSpPr>
          <a:spLocks noChangeArrowheads="1"/>
        </xdr:cNvSpPr>
      </xdr:nvSpPr>
      <xdr:spPr bwMode="auto">
        <a:xfrm>
          <a:off x="9525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8</xdr:col>
      <xdr:colOff>0</xdr:colOff>
      <xdr:row>68</xdr:row>
      <xdr:rowOff>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4FA29B7C-52C6-47CA-B772-EA26041B64B1}"/>
            </a:ext>
          </a:extLst>
        </xdr:cNvPr>
        <xdr:cNvSpPr>
          <a:spLocks noChangeArrowheads="1"/>
        </xdr:cNvSpPr>
      </xdr:nvSpPr>
      <xdr:spPr bwMode="auto">
        <a:xfrm>
          <a:off x="1781175" y="8058150"/>
          <a:ext cx="1581150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8</xdr:col>
      <xdr:colOff>9525</xdr:colOff>
      <xdr:row>36</xdr:row>
      <xdr:rowOff>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686A75D5-24F6-49A5-9957-7D0C4412A7F8}"/>
            </a:ext>
          </a:extLst>
        </xdr:cNvPr>
        <xdr:cNvSpPr>
          <a:spLocks noChangeArrowheads="1"/>
        </xdr:cNvSpPr>
      </xdr:nvSpPr>
      <xdr:spPr bwMode="auto">
        <a:xfrm>
          <a:off x="1781175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37</xdr:row>
      <xdr:rowOff>0</xdr:rowOff>
    </xdr:from>
    <xdr:to>
      <xdr:col>12</xdr:col>
      <xdr:colOff>0</xdr:colOff>
      <xdr:row>68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66F80714-9D45-4877-8285-B877B4E48AC0}"/>
            </a:ext>
          </a:extLst>
        </xdr:cNvPr>
        <xdr:cNvSpPr>
          <a:spLocks noChangeArrowheads="1"/>
        </xdr:cNvSpPr>
      </xdr:nvSpPr>
      <xdr:spPr bwMode="auto">
        <a:xfrm>
          <a:off x="3457575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34</xdr:row>
      <xdr:rowOff>161925</xdr:rowOff>
    </xdr:from>
    <xdr:to>
      <xdr:col>12</xdr:col>
      <xdr:colOff>0</xdr:colOff>
      <xdr:row>36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35A818-83CC-47B8-82D4-689D73EA6F95}"/>
            </a:ext>
          </a:extLst>
        </xdr:cNvPr>
        <xdr:cNvSpPr>
          <a:spLocks noChangeArrowheads="1"/>
        </xdr:cNvSpPr>
      </xdr:nvSpPr>
      <xdr:spPr bwMode="auto">
        <a:xfrm>
          <a:off x="3457575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37</xdr:row>
      <xdr:rowOff>0</xdr:rowOff>
    </xdr:from>
    <xdr:to>
      <xdr:col>16</xdr:col>
      <xdr:colOff>0</xdr:colOff>
      <xdr:row>68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64551D28-A2EF-45B5-A6F4-2E675315EB88}"/>
            </a:ext>
          </a:extLst>
        </xdr:cNvPr>
        <xdr:cNvSpPr>
          <a:spLocks noChangeArrowheads="1"/>
        </xdr:cNvSpPr>
      </xdr:nvSpPr>
      <xdr:spPr bwMode="auto">
        <a:xfrm>
          <a:off x="514350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0</xdr:rowOff>
    </xdr:from>
    <xdr:to>
      <xdr:col>16</xdr:col>
      <xdr:colOff>9525</xdr:colOff>
      <xdr:row>36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C6B03806-26D4-4629-AF0D-906055CD1367}"/>
            </a:ext>
          </a:extLst>
        </xdr:cNvPr>
        <xdr:cNvSpPr>
          <a:spLocks noChangeArrowheads="1"/>
        </xdr:cNvSpPr>
      </xdr:nvSpPr>
      <xdr:spPr bwMode="auto">
        <a:xfrm>
          <a:off x="514350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37</xdr:row>
      <xdr:rowOff>0</xdr:rowOff>
    </xdr:from>
    <xdr:to>
      <xdr:col>20</xdr:col>
      <xdr:colOff>0</xdr:colOff>
      <xdr:row>68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DE9E3F88-60BC-406E-A932-A38C7DA07B67}"/>
            </a:ext>
          </a:extLst>
        </xdr:cNvPr>
        <xdr:cNvSpPr>
          <a:spLocks noChangeArrowheads="1"/>
        </xdr:cNvSpPr>
      </xdr:nvSpPr>
      <xdr:spPr bwMode="auto">
        <a:xfrm>
          <a:off x="6829425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35</xdr:row>
      <xdr:rowOff>0</xdr:rowOff>
    </xdr:from>
    <xdr:to>
      <xdr:col>20</xdr:col>
      <xdr:colOff>9525</xdr:colOff>
      <xdr:row>36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4C4106DE-7CB9-41C4-A9E8-E95422BFDB05}"/>
            </a:ext>
          </a:extLst>
        </xdr:cNvPr>
        <xdr:cNvSpPr>
          <a:spLocks noChangeArrowheads="1"/>
        </xdr:cNvSpPr>
      </xdr:nvSpPr>
      <xdr:spPr bwMode="auto">
        <a:xfrm>
          <a:off x="6829425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37</xdr:row>
      <xdr:rowOff>0</xdr:rowOff>
    </xdr:from>
    <xdr:to>
      <xdr:col>24</xdr:col>
      <xdr:colOff>0</xdr:colOff>
      <xdr:row>68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C63EE062-98E0-41F1-98B0-F7BDEFE421CC}"/>
            </a:ext>
          </a:extLst>
        </xdr:cNvPr>
        <xdr:cNvSpPr>
          <a:spLocks noChangeArrowheads="1"/>
        </xdr:cNvSpPr>
      </xdr:nvSpPr>
      <xdr:spPr bwMode="auto">
        <a:xfrm>
          <a:off x="85153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20</xdr:col>
      <xdr:colOff>104775</xdr:colOff>
      <xdr:row>35</xdr:row>
      <xdr:rowOff>0</xdr:rowOff>
    </xdr:from>
    <xdr:to>
      <xdr:col>23</xdr:col>
      <xdr:colOff>571500</xdr:colOff>
      <xdr:row>36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408F792C-6514-4BBC-869D-9ACBA00B2CA2}"/>
            </a:ext>
          </a:extLst>
        </xdr:cNvPr>
        <xdr:cNvSpPr>
          <a:spLocks noChangeArrowheads="1"/>
        </xdr:cNvSpPr>
      </xdr:nvSpPr>
      <xdr:spPr bwMode="auto">
        <a:xfrm>
          <a:off x="8515350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6" name="AutoShape 34">
          <a:extLst>
            <a:ext uri="{FF2B5EF4-FFF2-40B4-BE49-F238E27FC236}">
              <a16:creationId xmlns:a16="http://schemas.microsoft.com/office/drawing/2014/main" id="{D18A0895-9810-40B3-AFAF-62812B25751A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7" name="AutoShape 35">
          <a:extLst>
            <a:ext uri="{FF2B5EF4-FFF2-40B4-BE49-F238E27FC236}">
              <a16:creationId xmlns:a16="http://schemas.microsoft.com/office/drawing/2014/main" id="{9CE4848A-BCAA-4A7C-8C65-886314FA970D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8" name="AutoShape 54">
          <a:extLst>
            <a:ext uri="{FF2B5EF4-FFF2-40B4-BE49-F238E27FC236}">
              <a16:creationId xmlns:a16="http://schemas.microsoft.com/office/drawing/2014/main" id="{0B3561BA-2042-427B-A44F-9CCEB4BB6FB4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29" name="AutoShape 55">
          <a:extLst>
            <a:ext uri="{FF2B5EF4-FFF2-40B4-BE49-F238E27FC236}">
              <a16:creationId xmlns:a16="http://schemas.microsoft.com/office/drawing/2014/main" id="{6FEF298C-EDE5-47BB-943D-464ED0369A13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30" name="AutoShape 72">
          <a:extLst>
            <a:ext uri="{FF2B5EF4-FFF2-40B4-BE49-F238E27FC236}">
              <a16:creationId xmlns:a16="http://schemas.microsoft.com/office/drawing/2014/main" id="{0187DC9A-5049-450A-878C-4FEBC544DA0B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37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31" name="AutoShape 73">
          <a:extLst>
            <a:ext uri="{FF2B5EF4-FFF2-40B4-BE49-F238E27FC236}">
              <a16:creationId xmlns:a16="http://schemas.microsoft.com/office/drawing/2014/main" id="{8C7FC1B0-5C43-42E5-85AE-4A94CB93AA11}"/>
            </a:ext>
          </a:extLst>
        </xdr:cNvPr>
        <xdr:cNvSpPr>
          <a:spLocks noChangeArrowheads="1"/>
        </xdr:cNvSpPr>
      </xdr:nvSpPr>
      <xdr:spPr bwMode="auto">
        <a:xfrm>
          <a:off x="95250" y="8058150"/>
          <a:ext cx="1590675" cy="7381875"/>
        </a:xfrm>
        <a:prstGeom prst="roundRect">
          <a:avLst>
            <a:gd name="adj" fmla="val 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</xdr:row>
      <xdr:rowOff>0</xdr:rowOff>
    </xdr:from>
    <xdr:to>
      <xdr:col>8</xdr:col>
      <xdr:colOff>9525</xdr:colOff>
      <xdr:row>2</xdr:row>
      <xdr:rowOff>0</xdr:rowOff>
    </xdr:to>
    <xdr:sp macro="" textlink="">
      <xdr:nvSpPr>
        <xdr:cNvPr id="32" name="AutoShape 84">
          <a:extLst>
            <a:ext uri="{FF2B5EF4-FFF2-40B4-BE49-F238E27FC236}">
              <a16:creationId xmlns:a16="http://schemas.microsoft.com/office/drawing/2014/main" id="{6C2867C4-1422-4BC9-8AE6-566FFAFF7046}"/>
            </a:ext>
          </a:extLst>
        </xdr:cNvPr>
        <xdr:cNvSpPr>
          <a:spLocks noChangeArrowheads="1"/>
        </xdr:cNvSpPr>
      </xdr:nvSpPr>
      <xdr:spPr bwMode="auto">
        <a:xfrm>
          <a:off x="1781175" y="1809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</xdr:row>
      <xdr:rowOff>0</xdr:rowOff>
    </xdr:from>
    <xdr:to>
      <xdr:col>12</xdr:col>
      <xdr:colOff>9525</xdr:colOff>
      <xdr:row>2</xdr:row>
      <xdr:rowOff>0</xdr:rowOff>
    </xdr:to>
    <xdr:sp macro="" textlink="">
      <xdr:nvSpPr>
        <xdr:cNvPr id="33" name="AutoShape 85">
          <a:extLst>
            <a:ext uri="{FF2B5EF4-FFF2-40B4-BE49-F238E27FC236}">
              <a16:creationId xmlns:a16="http://schemas.microsoft.com/office/drawing/2014/main" id="{045A5E56-2B1E-46AE-972B-C17DA423B45A}"/>
            </a:ext>
          </a:extLst>
        </xdr:cNvPr>
        <xdr:cNvSpPr>
          <a:spLocks noChangeArrowheads="1"/>
        </xdr:cNvSpPr>
      </xdr:nvSpPr>
      <xdr:spPr bwMode="auto">
        <a:xfrm>
          <a:off x="345757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1</xdr:row>
      <xdr:rowOff>0</xdr:rowOff>
    </xdr:from>
    <xdr:to>
      <xdr:col>16</xdr:col>
      <xdr:colOff>9525</xdr:colOff>
      <xdr:row>2</xdr:row>
      <xdr:rowOff>0</xdr:rowOff>
    </xdr:to>
    <xdr:sp macro="" textlink="">
      <xdr:nvSpPr>
        <xdr:cNvPr id="34" name="AutoShape 86">
          <a:extLst>
            <a:ext uri="{FF2B5EF4-FFF2-40B4-BE49-F238E27FC236}">
              <a16:creationId xmlns:a16="http://schemas.microsoft.com/office/drawing/2014/main" id="{DAA994D3-4C11-4897-B1D1-2ED9C9D6B279}"/>
            </a:ext>
          </a:extLst>
        </xdr:cNvPr>
        <xdr:cNvSpPr>
          <a:spLocks noChangeArrowheads="1"/>
        </xdr:cNvSpPr>
      </xdr:nvSpPr>
      <xdr:spPr bwMode="auto">
        <a:xfrm>
          <a:off x="514350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1</xdr:row>
      <xdr:rowOff>0</xdr:rowOff>
    </xdr:from>
    <xdr:to>
      <xdr:col>20</xdr:col>
      <xdr:colOff>9525</xdr:colOff>
      <xdr:row>2</xdr:row>
      <xdr:rowOff>0</xdr:rowOff>
    </xdr:to>
    <xdr:sp macro="" textlink="">
      <xdr:nvSpPr>
        <xdr:cNvPr id="35" name="AutoShape 87">
          <a:extLst>
            <a:ext uri="{FF2B5EF4-FFF2-40B4-BE49-F238E27FC236}">
              <a16:creationId xmlns:a16="http://schemas.microsoft.com/office/drawing/2014/main" id="{74D8AE1B-4E82-4B10-9549-CC92EF9136BF}"/>
            </a:ext>
          </a:extLst>
        </xdr:cNvPr>
        <xdr:cNvSpPr>
          <a:spLocks noChangeArrowheads="1"/>
        </xdr:cNvSpPr>
      </xdr:nvSpPr>
      <xdr:spPr bwMode="auto">
        <a:xfrm>
          <a:off x="6829425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1</xdr:row>
      <xdr:rowOff>0</xdr:rowOff>
    </xdr:from>
    <xdr:to>
      <xdr:col>24</xdr:col>
      <xdr:colOff>9525</xdr:colOff>
      <xdr:row>2</xdr:row>
      <xdr:rowOff>0</xdr:rowOff>
    </xdr:to>
    <xdr:sp macro="" textlink="">
      <xdr:nvSpPr>
        <xdr:cNvPr id="36" name="AutoShape 88">
          <a:extLst>
            <a:ext uri="{FF2B5EF4-FFF2-40B4-BE49-F238E27FC236}">
              <a16:creationId xmlns:a16="http://schemas.microsoft.com/office/drawing/2014/main" id="{9E76569E-0953-4CE8-B57A-114852620096}"/>
            </a:ext>
          </a:extLst>
        </xdr:cNvPr>
        <xdr:cNvSpPr>
          <a:spLocks noChangeArrowheads="1"/>
        </xdr:cNvSpPr>
      </xdr:nvSpPr>
      <xdr:spPr bwMode="auto">
        <a:xfrm>
          <a:off x="8515350" y="1809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0</xdr:rowOff>
    </xdr:from>
    <xdr:to>
      <xdr:col>8</xdr:col>
      <xdr:colOff>9525</xdr:colOff>
      <xdr:row>36</xdr:row>
      <xdr:rowOff>0</xdr:rowOff>
    </xdr:to>
    <xdr:sp macro="" textlink="">
      <xdr:nvSpPr>
        <xdr:cNvPr id="37" name="AutoShape 89">
          <a:extLst>
            <a:ext uri="{FF2B5EF4-FFF2-40B4-BE49-F238E27FC236}">
              <a16:creationId xmlns:a16="http://schemas.microsoft.com/office/drawing/2014/main" id="{D9352761-B6FE-45B4-8208-82F6CAE71F5A}"/>
            </a:ext>
          </a:extLst>
        </xdr:cNvPr>
        <xdr:cNvSpPr>
          <a:spLocks noChangeArrowheads="1"/>
        </xdr:cNvSpPr>
      </xdr:nvSpPr>
      <xdr:spPr bwMode="auto">
        <a:xfrm>
          <a:off x="1781175" y="7839075"/>
          <a:ext cx="1590675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35</xdr:row>
      <xdr:rowOff>0</xdr:rowOff>
    </xdr:from>
    <xdr:to>
      <xdr:col>12</xdr:col>
      <xdr:colOff>9525</xdr:colOff>
      <xdr:row>36</xdr:row>
      <xdr:rowOff>0</xdr:rowOff>
    </xdr:to>
    <xdr:sp macro="" textlink="">
      <xdr:nvSpPr>
        <xdr:cNvPr id="38" name="AutoShape 90">
          <a:extLst>
            <a:ext uri="{FF2B5EF4-FFF2-40B4-BE49-F238E27FC236}">
              <a16:creationId xmlns:a16="http://schemas.microsoft.com/office/drawing/2014/main" id="{85805B67-CB7B-4A29-8695-F65ABF64A34A}"/>
            </a:ext>
          </a:extLst>
        </xdr:cNvPr>
        <xdr:cNvSpPr>
          <a:spLocks noChangeArrowheads="1"/>
        </xdr:cNvSpPr>
      </xdr:nvSpPr>
      <xdr:spPr bwMode="auto">
        <a:xfrm>
          <a:off x="3457575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0</xdr:colOff>
      <xdr:row>35</xdr:row>
      <xdr:rowOff>0</xdr:rowOff>
    </xdr:from>
    <xdr:to>
      <xdr:col>16</xdr:col>
      <xdr:colOff>9525</xdr:colOff>
      <xdr:row>36</xdr:row>
      <xdr:rowOff>0</xdr:rowOff>
    </xdr:to>
    <xdr:sp macro="" textlink="">
      <xdr:nvSpPr>
        <xdr:cNvPr id="39" name="AutoShape 91">
          <a:extLst>
            <a:ext uri="{FF2B5EF4-FFF2-40B4-BE49-F238E27FC236}">
              <a16:creationId xmlns:a16="http://schemas.microsoft.com/office/drawing/2014/main" id="{2EF81E53-B57D-488F-AA5A-2466163A42C2}"/>
            </a:ext>
          </a:extLst>
        </xdr:cNvPr>
        <xdr:cNvSpPr>
          <a:spLocks noChangeArrowheads="1"/>
        </xdr:cNvSpPr>
      </xdr:nvSpPr>
      <xdr:spPr bwMode="auto">
        <a:xfrm>
          <a:off x="514350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17</xdr:col>
      <xdr:colOff>0</xdr:colOff>
      <xdr:row>35</xdr:row>
      <xdr:rowOff>0</xdr:rowOff>
    </xdr:from>
    <xdr:to>
      <xdr:col>20</xdr:col>
      <xdr:colOff>9525</xdr:colOff>
      <xdr:row>36</xdr:row>
      <xdr:rowOff>0</xdr:rowOff>
    </xdr:to>
    <xdr:sp macro="" textlink="">
      <xdr:nvSpPr>
        <xdr:cNvPr id="40" name="AutoShape 92">
          <a:extLst>
            <a:ext uri="{FF2B5EF4-FFF2-40B4-BE49-F238E27FC236}">
              <a16:creationId xmlns:a16="http://schemas.microsoft.com/office/drawing/2014/main" id="{E356275C-4AB5-4E06-8D6B-CBC6F9383E8D}"/>
            </a:ext>
          </a:extLst>
        </xdr:cNvPr>
        <xdr:cNvSpPr>
          <a:spLocks noChangeArrowheads="1"/>
        </xdr:cNvSpPr>
      </xdr:nvSpPr>
      <xdr:spPr bwMode="auto">
        <a:xfrm>
          <a:off x="6829425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0</xdr:colOff>
      <xdr:row>35</xdr:row>
      <xdr:rowOff>0</xdr:rowOff>
    </xdr:from>
    <xdr:to>
      <xdr:col>24</xdr:col>
      <xdr:colOff>9525</xdr:colOff>
      <xdr:row>36</xdr:row>
      <xdr:rowOff>0</xdr:rowOff>
    </xdr:to>
    <xdr:sp macro="" textlink="">
      <xdr:nvSpPr>
        <xdr:cNvPr id="41" name="AutoShape 93">
          <a:extLst>
            <a:ext uri="{FF2B5EF4-FFF2-40B4-BE49-F238E27FC236}">
              <a16:creationId xmlns:a16="http://schemas.microsoft.com/office/drawing/2014/main" id="{6B17BE00-0C16-4A90-999D-D3FC075BE5C7}"/>
            </a:ext>
          </a:extLst>
        </xdr:cNvPr>
        <xdr:cNvSpPr>
          <a:spLocks noChangeArrowheads="1"/>
        </xdr:cNvSpPr>
      </xdr:nvSpPr>
      <xdr:spPr bwMode="auto">
        <a:xfrm>
          <a:off x="8515350" y="7839075"/>
          <a:ext cx="1600200" cy="180975"/>
        </a:xfrm>
        <a:prstGeom prst="roundRect">
          <a:avLst>
            <a:gd name="adj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\dfs-fi07\Users\e.boisson\Desktop\Calendrie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suel"/>
      <sheetName val="trimestriel"/>
      <sheetName val="semestriel"/>
      <sheetName val="annuel"/>
    </sheetNames>
    <sheetDataSet>
      <sheetData sheetId="0">
        <row r="3">
          <cell r="L3">
            <v>42370</v>
          </cell>
        </row>
        <row r="4">
          <cell r="L4">
            <v>42456</v>
          </cell>
        </row>
        <row r="5">
          <cell r="L5">
            <v>42457</v>
          </cell>
        </row>
        <row r="6">
          <cell r="L6">
            <v>42491</v>
          </cell>
        </row>
        <row r="7">
          <cell r="L7">
            <v>42498</v>
          </cell>
        </row>
        <row r="8">
          <cell r="L8">
            <v>42495</v>
          </cell>
        </row>
        <row r="9">
          <cell r="L9">
            <v>42505</v>
          </cell>
        </row>
        <row r="10">
          <cell r="L10">
            <v>42506</v>
          </cell>
        </row>
        <row r="11">
          <cell r="L11">
            <v>42565</v>
          </cell>
        </row>
        <row r="12">
          <cell r="L12">
            <v>42597</v>
          </cell>
        </row>
        <row r="13">
          <cell r="L13">
            <v>42675</v>
          </cell>
        </row>
        <row r="14">
          <cell r="L14">
            <v>42685</v>
          </cell>
        </row>
        <row r="15">
          <cell r="L15">
            <v>42729</v>
          </cell>
        </row>
      </sheetData>
      <sheetData sheetId="1" refreshError="1"/>
      <sheetData sheetId="2" refreshError="1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C3CAC7-7564-486F-837E-D2578A605EA0}" name="Tableau1" displayName="Tableau1" ref="B2:F11" totalsRowShown="0" headerRowDxfId="16" dataDxfId="15">
  <autoFilter ref="B2:F11" xr:uid="{71C3CAC7-7564-486F-837E-D2578A605EA0}"/>
  <tableColumns count="5">
    <tableColumn id="1" xr3:uid="{6320A748-A4BE-4D64-A89A-F3016A69F060}" name="Fichier" dataDxfId="14"/>
    <tableColumn id="2" xr3:uid="{B16A4FA0-6A35-40B5-B072-7C2BDDA7BDE0}" name="Outil" dataDxfId="13"/>
    <tableColumn id="3" xr3:uid="{CD9221F7-4588-4C2A-982C-0827B6205718}" name="Nom report" dataDxfId="12"/>
    <tableColumn id="4" xr3:uid="{AC324CD0-5C1B-4D6C-898D-F7954DEC8B70}" name="Colonne1" dataDxfId="11"/>
    <tableColumn id="5" xr3:uid="{A907427F-1BFA-4D49-A04E-D6B8435026FE}" name="Colonne2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86867A-3E26-4735-971E-AA3452C3C153}" name="Tableau2" displayName="Tableau2" ref="A1:B22" totalsRowShown="0">
  <autoFilter ref="A1:B22" xr:uid="{C486867A-3E26-4735-971E-AA3452C3C153}"/>
  <tableColumns count="2">
    <tableColumn id="1" xr3:uid="{5E275B6A-1746-47E6-B2C9-D8126F278292}" name="Date" dataDxfId="9">
      <calculatedColumnFormula>WORKDAY(A1,1,Calendrier!Fériés)</calculatedColumnFormula>
    </tableColumn>
    <tableColumn id="2" xr3:uid="{700640A6-E384-4431-B281-9948EECE5EF8}" name="Sup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9C392-D9CF-47F9-93FF-1726B7C289E0}" name="Tableau8" displayName="Tableau8" ref="A1:F5" totalsRowShown="0">
  <autoFilter ref="A1:F5" xr:uid="{F369C392-D9CF-47F9-93FF-1726B7C289E0}"/>
  <tableColumns count="6">
    <tableColumn id="1" xr3:uid="{02F1A3E9-ED3B-40EC-B4B8-380D750463E3}" name="Nom Prénom pour exploit"/>
    <tableColumn id="2" xr3:uid="{B2BEECD4-559E-4FB0-A456-A1CC50C5B65A}" name="Date début" dataDxfId="8"/>
    <tableColumn id="3" xr3:uid="{3532C225-4C66-4CEB-B635-BBA9B20A981D}" name="Date fin" dataDxfId="7"/>
    <tableColumn id="4" xr3:uid="{DEEC98EA-E45E-4396-8CEB-FFEF203C0455}" name="Date début OTO" dataDxfId="6">
      <calculatedColumnFormula>B2+15</calculatedColumnFormula>
    </tableColumn>
    <tableColumn id="5" xr3:uid="{F10F1DAE-B382-44FC-B0AC-E6C863BDEA93}" name="Date du dernier OTO" dataDxfId="5">
      <calculatedColumnFormula>IFERROR(VLOOKUP(A2,#REF!,2,FALSE),"")</calculatedColumnFormula>
    </tableColumn>
    <tableColumn id="6" xr3:uid="{A9563F15-C25B-4BA9-BA96-29A60037DADD}" name="Date minimum du prochain OTO" dataDxfId="4">
      <calculatedColumnFormula>IF(Tableau8[[#This Row],[Date du dernier OTO]]="",TODAY(),IF(E2="",D2,E2+30))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9F5E1-500D-4FB4-AB71-C290549EB018}">
  <sheetPr codeName="Feuil3">
    <tabColor theme="0"/>
  </sheetPr>
  <dimension ref="A1:L21"/>
  <sheetViews>
    <sheetView workbookViewId="0">
      <selection activeCell="D13" sqref="D13"/>
    </sheetView>
  </sheetViews>
  <sheetFormatPr baseColWidth="10" defaultColWidth="11.44140625" defaultRowHeight="14.4" x14ac:dyDescent="0.3"/>
  <cols>
    <col min="1" max="1" width="11.44140625" style="1"/>
    <col min="2" max="2" width="26" style="1" customWidth="1"/>
    <col min="3" max="3" width="7.6640625" style="1" bestFit="1" customWidth="1"/>
    <col min="4" max="4" width="61.33203125" style="1" customWidth="1"/>
    <col min="5" max="5" width="23.5546875" style="1" customWidth="1"/>
    <col min="6" max="16384" width="11.44140625" style="1"/>
  </cols>
  <sheetData>
    <row r="1" spans="1:12" ht="23.4" x14ac:dyDescent="0.45">
      <c r="A1" s="36" t="s">
        <v>26</v>
      </c>
      <c r="K1" s="36" t="s">
        <v>27</v>
      </c>
    </row>
    <row r="2" spans="1:12" x14ac:dyDescent="0.3">
      <c r="B2" s="1" t="s">
        <v>28</v>
      </c>
      <c r="C2" s="1" t="s">
        <v>29</v>
      </c>
      <c r="D2" s="1" t="s">
        <v>30</v>
      </c>
      <c r="E2" s="1" t="s">
        <v>0</v>
      </c>
      <c r="F2" s="1" t="s">
        <v>31</v>
      </c>
      <c r="L2" s="1" t="s">
        <v>32</v>
      </c>
    </row>
    <row r="3" spans="1:12" x14ac:dyDescent="0.3">
      <c r="B3" s="1" t="s">
        <v>38</v>
      </c>
      <c r="C3" s="1" t="s">
        <v>34</v>
      </c>
      <c r="D3" s="1" t="s">
        <v>39</v>
      </c>
      <c r="E3" s="1" t="s">
        <v>36</v>
      </c>
    </row>
    <row r="4" spans="1:12" x14ac:dyDescent="0.3">
      <c r="B4" s="1" t="s">
        <v>52</v>
      </c>
      <c r="C4" s="1" t="s">
        <v>41</v>
      </c>
      <c r="D4" s="1" t="s">
        <v>53</v>
      </c>
      <c r="E4" s="1" t="s">
        <v>54</v>
      </c>
    </row>
    <row r="5" spans="1:12" x14ac:dyDescent="0.3"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</row>
    <row r="6" spans="1:12" x14ac:dyDescent="0.3">
      <c r="B6" s="1" t="s">
        <v>40</v>
      </c>
      <c r="C6" s="1" t="s">
        <v>41</v>
      </c>
      <c r="D6" s="1" t="s">
        <v>42</v>
      </c>
      <c r="E6" s="1" t="s">
        <v>43</v>
      </c>
    </row>
    <row r="7" spans="1:12" x14ac:dyDescent="0.3">
      <c r="B7" s="1" t="s">
        <v>44</v>
      </c>
      <c r="C7" s="1" t="s">
        <v>41</v>
      </c>
      <c r="D7" s="1" t="s">
        <v>45</v>
      </c>
      <c r="E7" s="1" t="s">
        <v>43</v>
      </c>
    </row>
    <row r="8" spans="1:12" x14ac:dyDescent="0.3">
      <c r="B8" s="1" t="s">
        <v>50</v>
      </c>
      <c r="C8" s="1" t="s">
        <v>51</v>
      </c>
    </row>
    <row r="9" spans="1:12" x14ac:dyDescent="0.3">
      <c r="B9" s="1" t="s">
        <v>56</v>
      </c>
      <c r="C9" s="1" t="s">
        <v>51</v>
      </c>
    </row>
    <row r="10" spans="1:12" x14ac:dyDescent="0.3">
      <c r="B10" s="1" t="s">
        <v>55</v>
      </c>
      <c r="C10" s="1" t="s">
        <v>51</v>
      </c>
    </row>
    <row r="11" spans="1:12" x14ac:dyDescent="0.3">
      <c r="B11" s="1" t="s">
        <v>57</v>
      </c>
      <c r="C11" s="1" t="s">
        <v>51</v>
      </c>
    </row>
    <row r="13" spans="1:12" ht="23.4" x14ac:dyDescent="0.45">
      <c r="A13" s="36" t="s">
        <v>46</v>
      </c>
    </row>
    <row r="14" spans="1:12" x14ac:dyDescent="0.3">
      <c r="B14" s="1" t="s">
        <v>47</v>
      </c>
    </row>
    <row r="15" spans="1:12" x14ac:dyDescent="0.3">
      <c r="B15" s="1" t="s">
        <v>58</v>
      </c>
    </row>
    <row r="18" spans="1:4" ht="23.4" x14ac:dyDescent="0.45">
      <c r="A18" s="36" t="s">
        <v>48</v>
      </c>
    </row>
    <row r="21" spans="1:4" ht="28.8" x14ac:dyDescent="0.3">
      <c r="D21" s="37" t="s">
        <v>49</v>
      </c>
    </row>
  </sheetData>
  <phoneticPr fontId="9" type="noConversion"/>
  <pageMargins left="0.7" right="0.7" top="0.75" bottom="0.75" header="0.3" footer="0.3"/>
  <headerFooter>
    <oddFooter>&amp;L_x000D_&amp;1#&amp;"Calibri"&amp;8&amp;K000000 LIMITED SHARING</oddFooter>
  </headerFooter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3" name="Button 5">
              <controlPr defaultSize="0" print="0" autoFill="0" autoPict="0" macro="[0]!Création_Absences_Effectifs_ligne_vide">
                <anchor moveWithCells="1" sizeWithCells="1">
                  <from>
                    <xdr:col>1</xdr:col>
                    <xdr:colOff>0</xdr:colOff>
                    <xdr:row>19</xdr:row>
                    <xdr:rowOff>7620</xdr:rowOff>
                  </from>
                  <to>
                    <xdr:col>2</xdr:col>
                    <xdr:colOff>342900</xdr:colOff>
                    <xdr:row>22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TransformerTableau">
                <anchor moveWithCells="1" sizeWithCells="1">
                  <from>
                    <xdr:col>1</xdr:col>
                    <xdr:colOff>30480</xdr:colOff>
                    <xdr:row>23</xdr:row>
                    <xdr:rowOff>114300</xdr:rowOff>
                  </from>
                  <to>
                    <xdr:col>2</xdr:col>
                    <xdr:colOff>350520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GenererGroupesAffectation">
                <anchor moveWithCells="1" sizeWithCells="1">
                  <from>
                    <xdr:col>1</xdr:col>
                    <xdr:colOff>60960</xdr:colOff>
                    <xdr:row>33</xdr:row>
                    <xdr:rowOff>99060</xdr:rowOff>
                  </from>
                  <to>
                    <xdr:col>2</xdr:col>
                    <xdr:colOff>350520</xdr:colOff>
                    <xdr:row>37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Date_Analyse_Contrat">
                <anchor moveWithCells="1" sizeWithCells="1">
                  <from>
                    <xdr:col>1</xdr:col>
                    <xdr:colOff>68580</xdr:colOff>
                    <xdr:row>29</xdr:row>
                    <xdr:rowOff>7620</xdr:rowOff>
                  </from>
                  <to>
                    <xdr:col>2</xdr:col>
                    <xdr:colOff>335280</xdr:colOff>
                    <xdr:row>32</xdr:row>
                    <xdr:rowOff>68580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C1882-54C8-4FD1-AAFA-B25A62EBC265}">
  <sheetPr codeName="Feuil1">
    <tabColor rgb="FFFFFF00"/>
  </sheetPr>
  <dimension ref="A1:B6"/>
  <sheetViews>
    <sheetView workbookViewId="0">
      <selection sqref="A1:B6"/>
    </sheetView>
  </sheetViews>
  <sheetFormatPr baseColWidth="10" defaultColWidth="11.44140625" defaultRowHeight="14.4" x14ac:dyDescent="0.3"/>
  <cols>
    <col min="1" max="1" width="36.44140625" bestFit="1" customWidth="1"/>
    <col min="2" max="2" width="27.88671875" customWidth="1"/>
  </cols>
  <sheetData>
    <row r="1" spans="1:2" x14ac:dyDescent="0.3">
      <c r="A1" t="s">
        <v>21</v>
      </c>
      <c r="B1" t="s">
        <v>20</v>
      </c>
    </row>
    <row r="2" spans="1:2" x14ac:dyDescent="0.3">
      <c r="A2" t="s">
        <v>68</v>
      </c>
      <c r="B2" t="s">
        <v>74</v>
      </c>
    </row>
    <row r="3" spans="1:2" x14ac:dyDescent="0.3">
      <c r="A3" t="s">
        <v>69</v>
      </c>
      <c r="B3" t="s">
        <v>75</v>
      </c>
    </row>
    <row r="4" spans="1:2" x14ac:dyDescent="0.3">
      <c r="A4" t="s">
        <v>70</v>
      </c>
      <c r="B4" t="s">
        <v>76</v>
      </c>
    </row>
    <row r="5" spans="1:2" x14ac:dyDescent="0.3">
      <c r="A5" t="s">
        <v>71</v>
      </c>
      <c r="B5" t="s">
        <v>77</v>
      </c>
    </row>
    <row r="6" spans="1:2" x14ac:dyDescent="0.3">
      <c r="A6" t="s">
        <v>72</v>
      </c>
      <c r="B6" t="s">
        <v>75</v>
      </c>
    </row>
  </sheetData>
  <autoFilter ref="A1:B6" xr:uid="{BD8C1882-54C8-4FD1-AAFA-B25A62EBC265}">
    <sortState xmlns:xlrd2="http://schemas.microsoft.com/office/spreadsheetml/2017/richdata2" ref="A2:B6">
      <sortCondition ref="A1:A6"/>
    </sortState>
  </autoFilter>
  <pageMargins left="0.7" right="0.7" top="0.75" bottom="0.75" header="0.3" footer="0.3"/>
  <headerFooter>
    <oddFooter>&amp;L_x000D_&amp;1#&amp;"Calibri"&amp;8&amp;K000000 LIMITED SHARING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B3152-52E8-4BFA-9D6D-5B645CBCB3A4}">
  <sheetPr codeName="Feuil8">
    <tabColor theme="9"/>
  </sheetPr>
  <dimension ref="A1:B22"/>
  <sheetViews>
    <sheetView workbookViewId="0">
      <selection sqref="A1:B22"/>
    </sheetView>
  </sheetViews>
  <sheetFormatPr baseColWidth="10" defaultColWidth="11.44140625" defaultRowHeight="14.4" x14ac:dyDescent="0.3"/>
  <cols>
    <col min="2" max="2" width="24.33203125" customWidth="1"/>
  </cols>
  <sheetData>
    <row r="1" spans="1:2" x14ac:dyDescent="0.3">
      <c r="A1" t="s">
        <v>19</v>
      </c>
      <c r="B1" t="s">
        <v>20</v>
      </c>
    </row>
    <row r="2" spans="1:2" x14ac:dyDescent="0.3">
      <c r="A2" s="2">
        <v>45825</v>
      </c>
      <c r="B2" t="s">
        <v>74</v>
      </c>
    </row>
    <row r="3" spans="1:2" x14ac:dyDescent="0.3">
      <c r="A3" s="2">
        <f>WORKDAY(A2,1,Calendrier!Fériés)</f>
        <v>45826</v>
      </c>
      <c r="B3" t="s">
        <v>74</v>
      </c>
    </row>
    <row r="4" spans="1:2" x14ac:dyDescent="0.3">
      <c r="A4" s="2">
        <f>WORKDAY(A3,1,Calendrier!Fériés)</f>
        <v>45827</v>
      </c>
      <c r="B4" t="s">
        <v>74</v>
      </c>
    </row>
    <row r="5" spans="1:2" x14ac:dyDescent="0.3">
      <c r="A5" s="2">
        <f>WORKDAY(A4,1,Calendrier!Fériés)</f>
        <v>45828</v>
      </c>
      <c r="B5" t="s">
        <v>74</v>
      </c>
    </row>
    <row r="6" spans="1:2" x14ac:dyDescent="0.3">
      <c r="A6" s="2">
        <f>WORKDAY(A5,1,Calendrier!Fériés)</f>
        <v>45831</v>
      </c>
    </row>
    <row r="7" spans="1:2" x14ac:dyDescent="0.3">
      <c r="A7" s="2">
        <f>WORKDAY(A6,1,Calendrier!Fériés)</f>
        <v>45832</v>
      </c>
    </row>
    <row r="8" spans="1:2" x14ac:dyDescent="0.3">
      <c r="A8" s="2">
        <f>WORKDAY(A7,1,Calendrier!Fériés)</f>
        <v>45833</v>
      </c>
      <c r="B8" t="s">
        <v>75</v>
      </c>
    </row>
    <row r="9" spans="1:2" x14ac:dyDescent="0.3">
      <c r="A9" s="2">
        <f>WORKDAY(A8,1,Calendrier!Fériés)</f>
        <v>45834</v>
      </c>
      <c r="B9" t="s">
        <v>75</v>
      </c>
    </row>
    <row r="10" spans="1:2" x14ac:dyDescent="0.3">
      <c r="A10" s="2">
        <f>WORKDAY(A9,1,Calendrier!Fériés)</f>
        <v>45835</v>
      </c>
      <c r="B10" t="s">
        <v>75</v>
      </c>
    </row>
    <row r="11" spans="1:2" x14ac:dyDescent="0.3">
      <c r="A11" s="2">
        <f>WORKDAY(A10,1,Calendrier!Fériés)</f>
        <v>45838</v>
      </c>
      <c r="B11" t="s">
        <v>76</v>
      </c>
    </row>
    <row r="12" spans="1:2" x14ac:dyDescent="0.3">
      <c r="A12" s="2">
        <f>WORKDAY(A11,1,Calendrier!Fériés)</f>
        <v>45839</v>
      </c>
      <c r="B12" t="s">
        <v>76</v>
      </c>
    </row>
    <row r="13" spans="1:2" x14ac:dyDescent="0.3">
      <c r="A13" s="2">
        <f>WORKDAY(A12,1,Calendrier!Fériés)</f>
        <v>45840</v>
      </c>
      <c r="B13" t="s">
        <v>76</v>
      </c>
    </row>
    <row r="14" spans="1:2" x14ac:dyDescent="0.3">
      <c r="A14" s="2">
        <f>WORKDAY(A13,1,Calendrier!Fériés)</f>
        <v>45841</v>
      </c>
      <c r="B14" t="s">
        <v>76</v>
      </c>
    </row>
    <row r="15" spans="1:2" x14ac:dyDescent="0.3">
      <c r="A15" s="2">
        <f>WORKDAY(A14,1,Calendrier!Fériés)</f>
        <v>45842</v>
      </c>
      <c r="B15" t="s">
        <v>77</v>
      </c>
    </row>
    <row r="16" spans="1:2" x14ac:dyDescent="0.3">
      <c r="A16" s="2">
        <f>WORKDAY(A15,1,Calendrier!Fériés)</f>
        <v>45845</v>
      </c>
      <c r="B16" t="s">
        <v>76</v>
      </c>
    </row>
    <row r="17" spans="1:2" x14ac:dyDescent="0.3">
      <c r="A17" s="2">
        <f>WORKDAY(A16,1,Calendrier!Fériés)</f>
        <v>45846</v>
      </c>
    </row>
    <row r="18" spans="1:2" x14ac:dyDescent="0.3">
      <c r="A18" s="2">
        <f>WORKDAY(A17,1,Calendrier!Fériés)</f>
        <v>45847</v>
      </c>
      <c r="B18" t="s">
        <v>76</v>
      </c>
    </row>
    <row r="19" spans="1:2" x14ac:dyDescent="0.3">
      <c r="A19" s="2">
        <f>WORKDAY(A18,1,Calendrier!Fériés)</f>
        <v>45848</v>
      </c>
      <c r="B19" t="s">
        <v>77</v>
      </c>
    </row>
    <row r="20" spans="1:2" x14ac:dyDescent="0.3">
      <c r="A20" s="2">
        <f>WORKDAY(A19,1,Calendrier!Fériés)</f>
        <v>45849</v>
      </c>
      <c r="B20" t="s">
        <v>77</v>
      </c>
    </row>
    <row r="21" spans="1:2" x14ac:dyDescent="0.3">
      <c r="A21" s="2">
        <f>WORKDAY(A20,1,Calendrier!Fériés)</f>
        <v>45853</v>
      </c>
      <c r="B21" t="s">
        <v>77</v>
      </c>
    </row>
    <row r="22" spans="1:2" x14ac:dyDescent="0.3">
      <c r="A22" s="2">
        <f>WORKDAY(A21,1,Calendrier!Fériés)</f>
        <v>45854</v>
      </c>
      <c r="B22" t="s">
        <v>77</v>
      </c>
    </row>
  </sheetData>
  <dataValidations count="1">
    <dataValidation allowBlank="1" showInputMessage="1" showErrorMessage="1" sqref="B2:B22" xr:uid="{E4FC888E-3610-4061-9DA4-A1BCFBBB13AF}"/>
  </dataValidations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580BC-2578-4CDD-BF43-11D03E526704}">
  <sheetPr codeName="Feuil4">
    <tabColor theme="8"/>
  </sheetPr>
  <dimension ref="A1:H7"/>
  <sheetViews>
    <sheetView workbookViewId="0">
      <selection activeCell="A3" sqref="A3:A7"/>
    </sheetView>
  </sheetViews>
  <sheetFormatPr baseColWidth="10" defaultRowHeight="14.4" x14ac:dyDescent="0.3"/>
  <sheetData>
    <row r="1" spans="1:8" x14ac:dyDescent="0.3">
      <c r="A1" s="38" t="s">
        <v>1</v>
      </c>
      <c r="B1" s="44" t="s">
        <v>1</v>
      </c>
      <c r="C1" s="44" t="s">
        <v>1</v>
      </c>
      <c r="D1" s="44" t="s">
        <v>1</v>
      </c>
      <c r="E1" s="44" t="s">
        <v>1</v>
      </c>
      <c r="F1" s="44" t="s">
        <v>1</v>
      </c>
      <c r="G1" s="44" t="s">
        <v>1</v>
      </c>
      <c r="H1" s="38" t="s">
        <v>1</v>
      </c>
    </row>
    <row r="2" spans="1:8" x14ac:dyDescent="0.3">
      <c r="A2" s="42" t="s">
        <v>2</v>
      </c>
      <c r="B2" s="43" t="s">
        <v>3</v>
      </c>
      <c r="C2" s="43" t="s">
        <v>4</v>
      </c>
      <c r="D2" s="43" t="s">
        <v>5</v>
      </c>
      <c r="E2" s="43" t="s">
        <v>6</v>
      </c>
      <c r="F2" s="43" t="s">
        <v>7</v>
      </c>
      <c r="G2" s="43" t="s">
        <v>8</v>
      </c>
      <c r="H2" s="43" t="s">
        <v>9</v>
      </c>
    </row>
    <row r="3" spans="1:8" x14ac:dyDescent="0.3">
      <c r="A3" s="40" t="s">
        <v>68</v>
      </c>
      <c r="B3" s="40" t="s">
        <v>10</v>
      </c>
      <c r="C3" s="39" t="s">
        <v>1</v>
      </c>
      <c r="D3" s="39" t="s">
        <v>1</v>
      </c>
      <c r="E3" s="40" t="s">
        <v>1</v>
      </c>
      <c r="F3" s="39" t="s">
        <v>1</v>
      </c>
      <c r="G3" s="40" t="s">
        <v>1</v>
      </c>
      <c r="H3" s="41">
        <v>4.5</v>
      </c>
    </row>
    <row r="4" spans="1:8" x14ac:dyDescent="0.3">
      <c r="A4" s="40" t="s">
        <v>69</v>
      </c>
      <c r="B4" s="40" t="s">
        <v>63</v>
      </c>
      <c r="C4" s="39" t="s">
        <v>18</v>
      </c>
      <c r="D4" s="39" t="s">
        <v>1</v>
      </c>
      <c r="E4" s="40" t="s">
        <v>1</v>
      </c>
      <c r="F4" s="39" t="s">
        <v>1</v>
      </c>
      <c r="G4" s="40" t="s">
        <v>1</v>
      </c>
      <c r="H4" s="41">
        <v>7.0049999999999999</v>
      </c>
    </row>
    <row r="5" spans="1:8" x14ac:dyDescent="0.3">
      <c r="A5" s="40" t="s">
        <v>70</v>
      </c>
      <c r="B5" s="40" t="s">
        <v>64</v>
      </c>
      <c r="C5" s="39" t="s">
        <v>65</v>
      </c>
      <c r="D5" s="39" t="s">
        <v>1</v>
      </c>
      <c r="E5" s="40" t="s">
        <v>1</v>
      </c>
      <c r="F5" s="39" t="s">
        <v>1</v>
      </c>
      <c r="G5" s="40" t="s">
        <v>1</v>
      </c>
      <c r="H5" s="41">
        <v>8.8290000000000006</v>
      </c>
    </row>
    <row r="6" spans="1:8" x14ac:dyDescent="0.3">
      <c r="A6" s="40" t="s">
        <v>71</v>
      </c>
      <c r="B6" s="40" t="s">
        <v>11</v>
      </c>
      <c r="C6" s="39" t="s">
        <v>66</v>
      </c>
      <c r="D6" s="39" t="s">
        <v>12</v>
      </c>
      <c r="E6" s="40" t="s">
        <v>13</v>
      </c>
      <c r="F6" s="39" t="s">
        <v>1</v>
      </c>
      <c r="G6" s="40" t="s">
        <v>1</v>
      </c>
      <c r="H6" s="41">
        <v>22.238</v>
      </c>
    </row>
    <row r="7" spans="1:8" x14ac:dyDescent="0.3">
      <c r="A7" s="40" t="s">
        <v>72</v>
      </c>
      <c r="B7" s="40" t="s">
        <v>62</v>
      </c>
      <c r="C7" s="39" t="s">
        <v>67</v>
      </c>
      <c r="D7" s="39" t="s">
        <v>14</v>
      </c>
      <c r="E7" s="40" t="s">
        <v>15</v>
      </c>
      <c r="F7" s="39" t="s">
        <v>16</v>
      </c>
      <c r="G7" s="40" t="s">
        <v>17</v>
      </c>
      <c r="H7" s="41">
        <v>246</v>
      </c>
    </row>
  </sheetData>
  <mergeCells count="1">
    <mergeCell ref="B1:G1"/>
  </mergeCells>
  <pageMargins left="0.7" right="0.7" top="0.75" bottom="0.75" header="0.3" footer="0.3"/>
  <headerFooter>
    <oddFooter>&amp;L_x000D_&amp;1#&amp;"Calibri"&amp;8&amp;K000000 LIMITED SHARING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C00C7-7920-4BB1-8A49-F2B3ED2A19E3}">
  <sheetPr codeName="Feuil16">
    <tabColor theme="8"/>
  </sheetPr>
  <dimension ref="A1:B51"/>
  <sheetViews>
    <sheetView workbookViewId="0">
      <selection sqref="A1:B18"/>
    </sheetView>
  </sheetViews>
  <sheetFormatPr baseColWidth="10" defaultRowHeight="14.4" x14ac:dyDescent="0.3"/>
  <sheetData>
    <row r="1" spans="1:2" x14ac:dyDescent="0.3">
      <c r="A1" t="s">
        <v>22</v>
      </c>
      <c r="B1" t="s">
        <v>19</v>
      </c>
    </row>
    <row r="2" spans="1:2" x14ac:dyDescent="0.3">
      <c r="A2" t="s">
        <v>73</v>
      </c>
      <c r="B2" s="2">
        <v>45659</v>
      </c>
    </row>
    <row r="3" spans="1:2" x14ac:dyDescent="0.3">
      <c r="A3" t="s">
        <v>73</v>
      </c>
      <c r="B3" s="2">
        <v>45702</v>
      </c>
    </row>
    <row r="4" spans="1:2" x14ac:dyDescent="0.3">
      <c r="A4" t="s">
        <v>73</v>
      </c>
      <c r="B4" s="2">
        <v>45705</v>
      </c>
    </row>
    <row r="5" spans="1:2" x14ac:dyDescent="0.3">
      <c r="A5" t="s">
        <v>73</v>
      </c>
      <c r="B5" s="2">
        <v>45747</v>
      </c>
    </row>
    <row r="6" spans="1:2" x14ac:dyDescent="0.3">
      <c r="A6" t="s">
        <v>73</v>
      </c>
      <c r="B6" s="2">
        <v>45722</v>
      </c>
    </row>
    <row r="7" spans="1:2" x14ac:dyDescent="0.3">
      <c r="A7" t="s">
        <v>73</v>
      </c>
      <c r="B7" s="2">
        <v>45734</v>
      </c>
    </row>
    <row r="8" spans="1:2" x14ac:dyDescent="0.3">
      <c r="A8" t="s">
        <v>73</v>
      </c>
      <c r="B8" s="2">
        <v>45764</v>
      </c>
    </row>
    <row r="9" spans="1:2" x14ac:dyDescent="0.3">
      <c r="A9" t="s">
        <v>69</v>
      </c>
      <c r="B9" s="2">
        <v>45713</v>
      </c>
    </row>
    <row r="10" spans="1:2" x14ac:dyDescent="0.3">
      <c r="A10" t="s">
        <v>69</v>
      </c>
      <c r="B10" s="2">
        <v>45737</v>
      </c>
    </row>
    <row r="11" spans="1:2" x14ac:dyDescent="0.3">
      <c r="A11" t="s">
        <v>69</v>
      </c>
      <c r="B11" s="2">
        <v>45775</v>
      </c>
    </row>
    <row r="12" spans="1:2" x14ac:dyDescent="0.3">
      <c r="A12" t="s">
        <v>69</v>
      </c>
      <c r="B12" s="2">
        <v>45776</v>
      </c>
    </row>
    <row r="13" spans="1:2" x14ac:dyDescent="0.3">
      <c r="A13" t="s">
        <v>69</v>
      </c>
      <c r="B13" s="2">
        <v>45777</v>
      </c>
    </row>
    <row r="14" spans="1:2" x14ac:dyDescent="0.3">
      <c r="A14" t="s">
        <v>69</v>
      </c>
      <c r="B14" s="2">
        <v>45779</v>
      </c>
    </row>
    <row r="15" spans="1:2" x14ac:dyDescent="0.3">
      <c r="A15" t="s">
        <v>69</v>
      </c>
      <c r="B15" s="2">
        <v>45807</v>
      </c>
    </row>
    <row r="16" spans="1:2" x14ac:dyDescent="0.3">
      <c r="A16" t="s">
        <v>69</v>
      </c>
      <c r="B16" s="2">
        <v>45817</v>
      </c>
    </row>
    <row r="17" spans="1:2" x14ac:dyDescent="0.3">
      <c r="A17" t="s">
        <v>70</v>
      </c>
      <c r="B17" s="2">
        <v>45677</v>
      </c>
    </row>
    <row r="18" spans="1:2" x14ac:dyDescent="0.3">
      <c r="A18" t="s">
        <v>70</v>
      </c>
      <c r="B18" s="2">
        <v>45678</v>
      </c>
    </row>
    <row r="19" spans="1:2" x14ac:dyDescent="0.3">
      <c r="A19" t="s">
        <v>70</v>
      </c>
      <c r="B19" s="2">
        <v>45735</v>
      </c>
    </row>
    <row r="20" spans="1:2" x14ac:dyDescent="0.3">
      <c r="A20" t="s">
        <v>70</v>
      </c>
      <c r="B20" s="2">
        <v>45736</v>
      </c>
    </row>
    <row r="21" spans="1:2" x14ac:dyDescent="0.3">
      <c r="A21" t="s">
        <v>70</v>
      </c>
      <c r="B21" s="2">
        <v>45737</v>
      </c>
    </row>
    <row r="22" spans="1:2" x14ac:dyDescent="0.3">
      <c r="A22" t="s">
        <v>70</v>
      </c>
      <c r="B22" s="2">
        <v>45751</v>
      </c>
    </row>
    <row r="23" spans="1:2" x14ac:dyDescent="0.3">
      <c r="A23" t="s">
        <v>70</v>
      </c>
      <c r="B23" s="2">
        <v>45751</v>
      </c>
    </row>
    <row r="24" spans="1:2" x14ac:dyDescent="0.3">
      <c r="A24" t="s">
        <v>70</v>
      </c>
      <c r="B24" s="2">
        <v>45803</v>
      </c>
    </row>
    <row r="25" spans="1:2" x14ac:dyDescent="0.3">
      <c r="A25" t="s">
        <v>70</v>
      </c>
      <c r="B25" s="2">
        <v>45804</v>
      </c>
    </row>
    <row r="26" spans="1:2" x14ac:dyDescent="0.3">
      <c r="A26" t="s">
        <v>70</v>
      </c>
      <c r="B26" s="2">
        <v>45814</v>
      </c>
    </row>
    <row r="27" spans="1:2" x14ac:dyDescent="0.3">
      <c r="A27" t="s">
        <v>71</v>
      </c>
      <c r="B27" s="2">
        <v>45670</v>
      </c>
    </row>
    <row r="28" spans="1:2" x14ac:dyDescent="0.3">
      <c r="A28" t="s">
        <v>71</v>
      </c>
      <c r="B28" s="2">
        <v>45695</v>
      </c>
    </row>
    <row r="29" spans="1:2" x14ac:dyDescent="0.3">
      <c r="A29" t="s">
        <v>71</v>
      </c>
      <c r="B29" s="2">
        <v>45707</v>
      </c>
    </row>
    <row r="30" spans="1:2" x14ac:dyDescent="0.3">
      <c r="A30" t="s">
        <v>71</v>
      </c>
      <c r="B30" s="2">
        <v>45747</v>
      </c>
    </row>
    <row r="31" spans="1:2" x14ac:dyDescent="0.3">
      <c r="A31" t="s">
        <v>71</v>
      </c>
      <c r="B31" s="2">
        <v>45786</v>
      </c>
    </row>
    <row r="32" spans="1:2" x14ac:dyDescent="0.3">
      <c r="A32" t="s">
        <v>71</v>
      </c>
      <c r="B32" s="2">
        <v>45789</v>
      </c>
    </row>
    <row r="33" spans="1:2" x14ac:dyDescent="0.3">
      <c r="A33" t="s">
        <v>71</v>
      </c>
      <c r="B33" s="2">
        <v>45807</v>
      </c>
    </row>
    <row r="34" spans="1:2" x14ac:dyDescent="0.3">
      <c r="A34" t="s">
        <v>71</v>
      </c>
      <c r="B34" s="2">
        <v>45825</v>
      </c>
    </row>
    <row r="35" spans="1:2" x14ac:dyDescent="0.3">
      <c r="A35" t="s">
        <v>71</v>
      </c>
      <c r="B35" s="2">
        <v>45810</v>
      </c>
    </row>
    <row r="36" spans="1:2" x14ac:dyDescent="0.3">
      <c r="A36" t="s">
        <v>71</v>
      </c>
      <c r="B36" s="2">
        <v>45811</v>
      </c>
    </row>
    <row r="37" spans="1:2" x14ac:dyDescent="0.3">
      <c r="A37" t="s">
        <v>71</v>
      </c>
      <c r="B37" s="2">
        <v>45812</v>
      </c>
    </row>
    <row r="38" spans="1:2" x14ac:dyDescent="0.3">
      <c r="A38" t="s">
        <v>71</v>
      </c>
      <c r="B38" s="2">
        <v>45866</v>
      </c>
    </row>
    <row r="39" spans="1:2" x14ac:dyDescent="0.3">
      <c r="A39" t="s">
        <v>71</v>
      </c>
      <c r="B39" s="2">
        <v>45867</v>
      </c>
    </row>
    <row r="40" spans="1:2" x14ac:dyDescent="0.3">
      <c r="A40" t="s">
        <v>71</v>
      </c>
      <c r="B40" s="2">
        <v>45868</v>
      </c>
    </row>
    <row r="41" spans="1:2" x14ac:dyDescent="0.3">
      <c r="A41" t="s">
        <v>71</v>
      </c>
      <c r="B41" s="2">
        <v>45869</v>
      </c>
    </row>
    <row r="42" spans="1:2" x14ac:dyDescent="0.3">
      <c r="A42" t="s">
        <v>71</v>
      </c>
      <c r="B42" s="2">
        <v>45870</v>
      </c>
    </row>
    <row r="43" spans="1:2" x14ac:dyDescent="0.3">
      <c r="A43" t="s">
        <v>71</v>
      </c>
      <c r="B43" s="2">
        <v>45873</v>
      </c>
    </row>
    <row r="44" spans="1:2" x14ac:dyDescent="0.3">
      <c r="A44" t="s">
        <v>71</v>
      </c>
      <c r="B44" s="2">
        <v>45874</v>
      </c>
    </row>
    <row r="45" spans="1:2" x14ac:dyDescent="0.3">
      <c r="A45" t="s">
        <v>71</v>
      </c>
      <c r="B45" s="2">
        <v>45875</v>
      </c>
    </row>
    <row r="46" spans="1:2" x14ac:dyDescent="0.3">
      <c r="A46" t="s">
        <v>71</v>
      </c>
      <c r="B46" s="2">
        <v>45876</v>
      </c>
    </row>
    <row r="47" spans="1:2" x14ac:dyDescent="0.3">
      <c r="A47" t="s">
        <v>71</v>
      </c>
      <c r="B47" s="2">
        <v>45877</v>
      </c>
    </row>
    <row r="48" spans="1:2" x14ac:dyDescent="0.3">
      <c r="A48" t="s">
        <v>71</v>
      </c>
      <c r="B48" s="2">
        <v>45880</v>
      </c>
    </row>
    <row r="49" spans="1:2" x14ac:dyDescent="0.3">
      <c r="A49" t="s">
        <v>71</v>
      </c>
      <c r="B49" s="2">
        <v>45881</v>
      </c>
    </row>
    <row r="50" spans="1:2" x14ac:dyDescent="0.3">
      <c r="A50" t="s">
        <v>71</v>
      </c>
      <c r="B50" s="2">
        <v>45882</v>
      </c>
    </row>
    <row r="51" spans="1:2" x14ac:dyDescent="0.3">
      <c r="A51" t="s">
        <v>71</v>
      </c>
      <c r="B51" s="2">
        <v>45883</v>
      </c>
    </row>
  </sheetData>
  <pageMargins left="0.7" right="0.7" top="0.75" bottom="0.75" header="0.3" footer="0.3"/>
  <headerFooter>
    <oddFooter>&amp;L_x000D_&amp;1#&amp;"Calibri"&amp;8&amp;K000000 LIMITED SHARING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C42D5-58D3-40F0-9278-9ACC723B6D74}">
  <sheetPr codeName="Feuil10">
    <tabColor theme="8"/>
  </sheetPr>
  <dimension ref="A1:F5"/>
  <sheetViews>
    <sheetView workbookViewId="0">
      <selection sqref="A1:F5"/>
    </sheetView>
  </sheetViews>
  <sheetFormatPr baseColWidth="10" defaultRowHeight="14.4" x14ac:dyDescent="0.3"/>
  <cols>
    <col min="1" max="1" width="26.109375" customWidth="1"/>
    <col min="2" max="2" width="13.109375" customWidth="1"/>
    <col min="3" max="3" width="11.88671875" customWidth="1"/>
    <col min="4" max="4" width="17.44140625" customWidth="1"/>
    <col min="5" max="5" width="21.44140625" customWidth="1"/>
    <col min="6" max="6" width="31.6640625" customWidth="1"/>
  </cols>
  <sheetData>
    <row r="1" spans="1:6" x14ac:dyDescent="0.3">
      <c r="A1" t="s">
        <v>25</v>
      </c>
      <c r="B1" t="s">
        <v>23</v>
      </c>
      <c r="C1" t="s">
        <v>24</v>
      </c>
      <c r="D1" t="s">
        <v>59</v>
      </c>
      <c r="E1" t="s">
        <v>60</v>
      </c>
      <c r="F1" t="s">
        <v>61</v>
      </c>
    </row>
    <row r="2" spans="1:6" x14ac:dyDescent="0.3">
      <c r="A2" t="s">
        <v>73</v>
      </c>
      <c r="B2" s="2">
        <v>45635</v>
      </c>
      <c r="C2" s="2">
        <v>45933</v>
      </c>
      <c r="D2" s="2">
        <f t="shared" ref="D2:D5" si="0">B2+15</f>
        <v>45650</v>
      </c>
      <c r="E2" s="2" t="str">
        <f>IFERROR(VLOOKUP(A2,#REF!,2,FALSE),"")</f>
        <v/>
      </c>
      <c r="F2" s="2">
        <f ca="1">IF(Tableau8[[#This Row],[Date du dernier OTO]]="",TODAY(),IF(E2="",D2,E2+30))</f>
        <v>45826</v>
      </c>
    </row>
    <row r="3" spans="1:6" x14ac:dyDescent="0.3">
      <c r="A3" t="s">
        <v>69</v>
      </c>
      <c r="B3" s="2">
        <v>45579</v>
      </c>
      <c r="C3" s="2">
        <v>45835</v>
      </c>
      <c r="D3" s="2">
        <f t="shared" si="0"/>
        <v>45594</v>
      </c>
      <c r="E3" s="2">
        <v>45813.518078703702</v>
      </c>
      <c r="F3" s="2">
        <f ca="1">IF(Tableau8[[#This Row],[Date du dernier OTO]]="",TODAY(),IF(E3="",D3,E3+30))</f>
        <v>45843.518078703702</v>
      </c>
    </row>
    <row r="4" spans="1:6" x14ac:dyDescent="0.3">
      <c r="A4" t="s">
        <v>70</v>
      </c>
      <c r="B4" s="2">
        <v>44235</v>
      </c>
      <c r="C4" s="2"/>
      <c r="D4" s="2">
        <f t="shared" si="0"/>
        <v>44250</v>
      </c>
      <c r="E4" s="2">
        <v>45792.476412037002</v>
      </c>
      <c r="F4" s="2">
        <f ca="1">IF(Tableau8[[#This Row],[Date du dernier OTO]]="",TODAY(),IF(E4="",D4,E4+30))</f>
        <v>45822.476412037002</v>
      </c>
    </row>
    <row r="5" spans="1:6" x14ac:dyDescent="0.3">
      <c r="A5" t="s">
        <v>71</v>
      </c>
      <c r="B5" s="2">
        <v>44655</v>
      </c>
      <c r="C5" s="2"/>
      <c r="D5" s="2">
        <f t="shared" si="0"/>
        <v>44670</v>
      </c>
      <c r="E5" s="2" t="str">
        <f>IFERROR(VLOOKUP(A5,#REF!,2,FALSE),"")</f>
        <v/>
      </c>
      <c r="F5" s="2">
        <f ca="1">IF(Tableau8[[#This Row],[Date du dernier OTO]]="",TODAY(),IF(E5="",D5,E5+30))</f>
        <v>45826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E243C-E90B-4767-A6BE-D7B7C20BD199}">
  <sheetPr codeName="Feuil7">
    <tabColor theme="8"/>
  </sheetPr>
  <dimension ref="A1:G19"/>
  <sheetViews>
    <sheetView tabSelected="1" workbookViewId="0">
      <selection activeCell="C2" sqref="C2"/>
    </sheetView>
  </sheetViews>
  <sheetFormatPr baseColWidth="10" defaultColWidth="11.44140625" defaultRowHeight="14.4" x14ac:dyDescent="0.3"/>
  <cols>
    <col min="3" max="3" width="31.44140625" bestFit="1" customWidth="1"/>
  </cols>
  <sheetData>
    <row r="1" spans="1:7" x14ac:dyDescent="0.3">
      <c r="A1" t="s">
        <v>19</v>
      </c>
      <c r="B1" t="s">
        <v>78</v>
      </c>
      <c r="C1" t="s">
        <v>79</v>
      </c>
      <c r="D1" t="s">
        <v>80</v>
      </c>
      <c r="E1" t="s">
        <v>81</v>
      </c>
      <c r="F1" t="s">
        <v>82</v>
      </c>
      <c r="G1" t="s">
        <v>83</v>
      </c>
    </row>
    <row r="2" spans="1:7" x14ac:dyDescent="0.3">
      <c r="A2" s="2">
        <v>45825</v>
      </c>
      <c r="B2" t="s">
        <v>84</v>
      </c>
      <c r="C2" t="s">
        <v>85</v>
      </c>
      <c r="D2" t="s">
        <v>86</v>
      </c>
      <c r="E2" t="s">
        <v>87</v>
      </c>
    </row>
    <row r="3" spans="1:7" x14ac:dyDescent="0.3">
      <c r="A3" s="2">
        <v>45826</v>
      </c>
      <c r="B3" t="s">
        <v>84</v>
      </c>
      <c r="C3" t="s">
        <v>88</v>
      </c>
    </row>
    <row r="4" spans="1:7" x14ac:dyDescent="0.3">
      <c r="A4" s="2">
        <v>45827</v>
      </c>
      <c r="B4" t="s">
        <v>84</v>
      </c>
    </row>
    <row r="5" spans="1:7" x14ac:dyDescent="0.3">
      <c r="A5" s="2">
        <v>45828</v>
      </c>
      <c r="B5" t="s">
        <v>84</v>
      </c>
    </row>
    <row r="6" spans="1:7" x14ac:dyDescent="0.3">
      <c r="A6" s="2">
        <v>45833</v>
      </c>
      <c r="B6" t="s">
        <v>89</v>
      </c>
      <c r="C6" t="s">
        <v>68</v>
      </c>
    </row>
    <row r="7" spans="1:7" x14ac:dyDescent="0.3">
      <c r="A7" s="2">
        <v>45834</v>
      </c>
      <c r="B7" t="s">
        <v>89</v>
      </c>
    </row>
    <row r="8" spans="1:7" x14ac:dyDescent="0.3">
      <c r="A8" s="2">
        <v>45835</v>
      </c>
      <c r="B8" t="s">
        <v>89</v>
      </c>
    </row>
    <row r="9" spans="1:7" x14ac:dyDescent="0.3">
      <c r="A9" s="2">
        <v>45838</v>
      </c>
      <c r="B9" t="s">
        <v>90</v>
      </c>
    </row>
    <row r="10" spans="1:7" x14ac:dyDescent="0.3">
      <c r="A10" s="2">
        <v>45839</v>
      </c>
      <c r="B10" t="s">
        <v>90</v>
      </c>
    </row>
    <row r="11" spans="1:7" x14ac:dyDescent="0.3">
      <c r="A11" s="2">
        <v>45840</v>
      </c>
      <c r="B11" t="s">
        <v>90</v>
      </c>
    </row>
    <row r="12" spans="1:7" x14ac:dyDescent="0.3">
      <c r="A12" s="2">
        <v>45841</v>
      </c>
      <c r="B12" t="s">
        <v>90</v>
      </c>
    </row>
    <row r="13" spans="1:7" x14ac:dyDescent="0.3">
      <c r="A13" s="2">
        <v>45842</v>
      </c>
      <c r="B13" t="s">
        <v>91</v>
      </c>
    </row>
    <row r="14" spans="1:7" x14ac:dyDescent="0.3">
      <c r="A14" s="2">
        <v>45845</v>
      </c>
      <c r="B14" t="s">
        <v>90</v>
      </c>
    </row>
    <row r="15" spans="1:7" x14ac:dyDescent="0.3">
      <c r="A15" s="2">
        <v>45847</v>
      </c>
      <c r="B15" t="s">
        <v>90</v>
      </c>
    </row>
    <row r="16" spans="1:7" x14ac:dyDescent="0.3">
      <c r="A16" s="2">
        <v>45848</v>
      </c>
      <c r="B16" t="s">
        <v>91</v>
      </c>
    </row>
    <row r="17" spans="1:2" x14ac:dyDescent="0.3">
      <c r="A17" s="2">
        <v>45849</v>
      </c>
      <c r="B17" t="s">
        <v>91</v>
      </c>
    </row>
    <row r="18" spans="1:2" x14ac:dyDescent="0.3">
      <c r="A18" s="2">
        <v>45853</v>
      </c>
      <c r="B18" t="s">
        <v>91</v>
      </c>
    </row>
    <row r="19" spans="1:2" x14ac:dyDescent="0.3">
      <c r="A19" s="2">
        <v>45854</v>
      </c>
      <c r="B19" t="s">
        <v>91</v>
      </c>
    </row>
  </sheetData>
  <pageMargins left="0.7" right="0.7" top="0.75" bottom="0.75" header="0.3" footer="0.3"/>
  <headerFooter>
    <oddFooter>&amp;L_x000D_&amp;1#&amp;"Calibri"&amp;8&amp;K000000 LIMITED SHARING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F5FE1-EBB0-4A1E-A3C6-2CC94A2C73E6}">
  <sheetPr codeName="Feuil9">
    <tabColor theme="1"/>
  </sheetPr>
  <dimension ref="B1:Y68"/>
  <sheetViews>
    <sheetView zoomScale="85" workbookViewId="0">
      <pane xSplit="1" ySplit="3" topLeftCell="B4" activePane="bottomRight" state="frozen"/>
      <selection pane="topRight" activeCell="B10" sqref="B10"/>
      <selection pane="bottomLeft" activeCell="B10" sqref="B10"/>
      <selection pane="bottomRight" activeCell="B10" sqref="B10"/>
    </sheetView>
  </sheetViews>
  <sheetFormatPr baseColWidth="10" defaultColWidth="11.44140625" defaultRowHeight="13.8" x14ac:dyDescent="0.25"/>
  <cols>
    <col min="1" max="1" width="1.44140625" style="5" customWidth="1"/>
    <col min="2" max="2" width="14.5546875" style="33" customWidth="1"/>
    <col min="3" max="3" width="3.33203125" style="33" customWidth="1"/>
    <col min="4" max="4" width="6" style="5" customWidth="1"/>
    <col min="5" max="5" width="1.44140625" style="5" customWidth="1"/>
    <col min="6" max="6" width="14.44140625" style="5" customWidth="1"/>
    <col min="7" max="7" width="3.33203125" style="5" customWidth="1"/>
    <col min="8" max="8" width="6" style="5" customWidth="1"/>
    <col min="9" max="9" width="1.44140625" style="5" customWidth="1"/>
    <col min="10" max="10" width="14.44140625" style="5" customWidth="1"/>
    <col min="11" max="11" width="3.33203125" style="5" customWidth="1"/>
    <col min="12" max="12" width="6.109375" style="5" customWidth="1"/>
    <col min="13" max="13" width="1.44140625" style="5" customWidth="1"/>
    <col min="14" max="14" width="14.44140625" style="5" customWidth="1"/>
    <col min="15" max="15" width="3.33203125" style="5" customWidth="1"/>
    <col min="16" max="16" width="6.109375" style="5" customWidth="1"/>
    <col min="17" max="17" width="1.44140625" style="5" customWidth="1"/>
    <col min="18" max="18" width="14.44140625" style="5" customWidth="1"/>
    <col min="19" max="19" width="3.33203125" style="5" customWidth="1"/>
    <col min="20" max="20" width="6.109375" style="5" customWidth="1"/>
    <col min="21" max="21" width="1.44140625" style="5" customWidth="1"/>
    <col min="22" max="22" width="14.44140625" style="5" customWidth="1"/>
    <col min="23" max="23" width="3.33203125" style="5" customWidth="1"/>
    <col min="24" max="24" width="6.109375" style="5" customWidth="1"/>
    <col min="25" max="25" width="13.44140625" style="5" bestFit="1" customWidth="1"/>
    <col min="26" max="256" width="11.44140625" style="5"/>
    <col min="257" max="257" width="1.44140625" style="5" customWidth="1"/>
    <col min="258" max="258" width="14.5546875" style="5" customWidth="1"/>
    <col min="259" max="259" width="3.33203125" style="5" customWidth="1"/>
    <col min="260" max="260" width="6" style="5" customWidth="1"/>
    <col min="261" max="261" width="1.44140625" style="5" customWidth="1"/>
    <col min="262" max="262" width="14.44140625" style="5" customWidth="1"/>
    <col min="263" max="263" width="3.33203125" style="5" customWidth="1"/>
    <col min="264" max="264" width="6" style="5" customWidth="1"/>
    <col min="265" max="265" width="1.44140625" style="5" customWidth="1"/>
    <col min="266" max="266" width="14.44140625" style="5" customWidth="1"/>
    <col min="267" max="267" width="3.33203125" style="5" customWidth="1"/>
    <col min="268" max="268" width="6.109375" style="5" customWidth="1"/>
    <col min="269" max="269" width="1.44140625" style="5" customWidth="1"/>
    <col min="270" max="270" width="14.44140625" style="5" customWidth="1"/>
    <col min="271" max="271" width="3.33203125" style="5" customWidth="1"/>
    <col min="272" max="272" width="6.109375" style="5" customWidth="1"/>
    <col min="273" max="273" width="1.44140625" style="5" customWidth="1"/>
    <col min="274" max="274" width="14.44140625" style="5" customWidth="1"/>
    <col min="275" max="275" width="3.33203125" style="5" customWidth="1"/>
    <col min="276" max="276" width="6.109375" style="5" customWidth="1"/>
    <col min="277" max="277" width="1.44140625" style="5" customWidth="1"/>
    <col min="278" max="278" width="14.44140625" style="5" customWidth="1"/>
    <col min="279" max="279" width="3.33203125" style="5" customWidth="1"/>
    <col min="280" max="280" width="6.109375" style="5" customWidth="1"/>
    <col min="281" max="281" width="13.44140625" style="5" bestFit="1" customWidth="1"/>
    <col min="282" max="512" width="11.44140625" style="5"/>
    <col min="513" max="513" width="1.44140625" style="5" customWidth="1"/>
    <col min="514" max="514" width="14.5546875" style="5" customWidth="1"/>
    <col min="515" max="515" width="3.33203125" style="5" customWidth="1"/>
    <col min="516" max="516" width="6" style="5" customWidth="1"/>
    <col min="517" max="517" width="1.44140625" style="5" customWidth="1"/>
    <col min="518" max="518" width="14.44140625" style="5" customWidth="1"/>
    <col min="519" max="519" width="3.33203125" style="5" customWidth="1"/>
    <col min="520" max="520" width="6" style="5" customWidth="1"/>
    <col min="521" max="521" width="1.44140625" style="5" customWidth="1"/>
    <col min="522" max="522" width="14.44140625" style="5" customWidth="1"/>
    <col min="523" max="523" width="3.33203125" style="5" customWidth="1"/>
    <col min="524" max="524" width="6.109375" style="5" customWidth="1"/>
    <col min="525" max="525" width="1.44140625" style="5" customWidth="1"/>
    <col min="526" max="526" width="14.44140625" style="5" customWidth="1"/>
    <col min="527" max="527" width="3.33203125" style="5" customWidth="1"/>
    <col min="528" max="528" width="6.109375" style="5" customWidth="1"/>
    <col min="529" max="529" width="1.44140625" style="5" customWidth="1"/>
    <col min="530" max="530" width="14.44140625" style="5" customWidth="1"/>
    <col min="531" max="531" width="3.33203125" style="5" customWidth="1"/>
    <col min="532" max="532" width="6.109375" style="5" customWidth="1"/>
    <col min="533" max="533" width="1.44140625" style="5" customWidth="1"/>
    <col min="534" max="534" width="14.44140625" style="5" customWidth="1"/>
    <col min="535" max="535" width="3.33203125" style="5" customWidth="1"/>
    <col min="536" max="536" width="6.109375" style="5" customWidth="1"/>
    <col min="537" max="537" width="13.44140625" style="5" bestFit="1" customWidth="1"/>
    <col min="538" max="768" width="11.44140625" style="5"/>
    <col min="769" max="769" width="1.44140625" style="5" customWidth="1"/>
    <col min="770" max="770" width="14.5546875" style="5" customWidth="1"/>
    <col min="771" max="771" width="3.33203125" style="5" customWidth="1"/>
    <col min="772" max="772" width="6" style="5" customWidth="1"/>
    <col min="773" max="773" width="1.44140625" style="5" customWidth="1"/>
    <col min="774" max="774" width="14.44140625" style="5" customWidth="1"/>
    <col min="775" max="775" width="3.33203125" style="5" customWidth="1"/>
    <col min="776" max="776" width="6" style="5" customWidth="1"/>
    <col min="777" max="777" width="1.44140625" style="5" customWidth="1"/>
    <col min="778" max="778" width="14.44140625" style="5" customWidth="1"/>
    <col min="779" max="779" width="3.33203125" style="5" customWidth="1"/>
    <col min="780" max="780" width="6.109375" style="5" customWidth="1"/>
    <col min="781" max="781" width="1.44140625" style="5" customWidth="1"/>
    <col min="782" max="782" width="14.44140625" style="5" customWidth="1"/>
    <col min="783" max="783" width="3.33203125" style="5" customWidth="1"/>
    <col min="784" max="784" width="6.109375" style="5" customWidth="1"/>
    <col min="785" max="785" width="1.44140625" style="5" customWidth="1"/>
    <col min="786" max="786" width="14.44140625" style="5" customWidth="1"/>
    <col min="787" max="787" width="3.33203125" style="5" customWidth="1"/>
    <col min="788" max="788" width="6.109375" style="5" customWidth="1"/>
    <col min="789" max="789" width="1.44140625" style="5" customWidth="1"/>
    <col min="790" max="790" width="14.44140625" style="5" customWidth="1"/>
    <col min="791" max="791" width="3.33203125" style="5" customWidth="1"/>
    <col min="792" max="792" width="6.109375" style="5" customWidth="1"/>
    <col min="793" max="793" width="13.44140625" style="5" bestFit="1" customWidth="1"/>
    <col min="794" max="1024" width="11.44140625" style="5"/>
    <col min="1025" max="1025" width="1.44140625" style="5" customWidth="1"/>
    <col min="1026" max="1026" width="14.5546875" style="5" customWidth="1"/>
    <col min="1027" max="1027" width="3.33203125" style="5" customWidth="1"/>
    <col min="1028" max="1028" width="6" style="5" customWidth="1"/>
    <col min="1029" max="1029" width="1.44140625" style="5" customWidth="1"/>
    <col min="1030" max="1030" width="14.44140625" style="5" customWidth="1"/>
    <col min="1031" max="1031" width="3.33203125" style="5" customWidth="1"/>
    <col min="1032" max="1032" width="6" style="5" customWidth="1"/>
    <col min="1033" max="1033" width="1.44140625" style="5" customWidth="1"/>
    <col min="1034" max="1034" width="14.44140625" style="5" customWidth="1"/>
    <col min="1035" max="1035" width="3.33203125" style="5" customWidth="1"/>
    <col min="1036" max="1036" width="6.109375" style="5" customWidth="1"/>
    <col min="1037" max="1037" width="1.44140625" style="5" customWidth="1"/>
    <col min="1038" max="1038" width="14.44140625" style="5" customWidth="1"/>
    <col min="1039" max="1039" width="3.33203125" style="5" customWidth="1"/>
    <col min="1040" max="1040" width="6.109375" style="5" customWidth="1"/>
    <col min="1041" max="1041" width="1.44140625" style="5" customWidth="1"/>
    <col min="1042" max="1042" width="14.44140625" style="5" customWidth="1"/>
    <col min="1043" max="1043" width="3.33203125" style="5" customWidth="1"/>
    <col min="1044" max="1044" width="6.109375" style="5" customWidth="1"/>
    <col min="1045" max="1045" width="1.44140625" style="5" customWidth="1"/>
    <col min="1046" max="1046" width="14.44140625" style="5" customWidth="1"/>
    <col min="1047" max="1047" width="3.33203125" style="5" customWidth="1"/>
    <col min="1048" max="1048" width="6.109375" style="5" customWidth="1"/>
    <col min="1049" max="1049" width="13.44140625" style="5" bestFit="1" customWidth="1"/>
    <col min="1050" max="1280" width="11.44140625" style="5"/>
    <col min="1281" max="1281" width="1.44140625" style="5" customWidth="1"/>
    <col min="1282" max="1282" width="14.5546875" style="5" customWidth="1"/>
    <col min="1283" max="1283" width="3.33203125" style="5" customWidth="1"/>
    <col min="1284" max="1284" width="6" style="5" customWidth="1"/>
    <col min="1285" max="1285" width="1.44140625" style="5" customWidth="1"/>
    <col min="1286" max="1286" width="14.44140625" style="5" customWidth="1"/>
    <col min="1287" max="1287" width="3.33203125" style="5" customWidth="1"/>
    <col min="1288" max="1288" width="6" style="5" customWidth="1"/>
    <col min="1289" max="1289" width="1.44140625" style="5" customWidth="1"/>
    <col min="1290" max="1290" width="14.44140625" style="5" customWidth="1"/>
    <col min="1291" max="1291" width="3.33203125" style="5" customWidth="1"/>
    <col min="1292" max="1292" width="6.109375" style="5" customWidth="1"/>
    <col min="1293" max="1293" width="1.44140625" style="5" customWidth="1"/>
    <col min="1294" max="1294" width="14.44140625" style="5" customWidth="1"/>
    <col min="1295" max="1295" width="3.33203125" style="5" customWidth="1"/>
    <col min="1296" max="1296" width="6.109375" style="5" customWidth="1"/>
    <col min="1297" max="1297" width="1.44140625" style="5" customWidth="1"/>
    <col min="1298" max="1298" width="14.44140625" style="5" customWidth="1"/>
    <col min="1299" max="1299" width="3.33203125" style="5" customWidth="1"/>
    <col min="1300" max="1300" width="6.109375" style="5" customWidth="1"/>
    <col min="1301" max="1301" width="1.44140625" style="5" customWidth="1"/>
    <col min="1302" max="1302" width="14.44140625" style="5" customWidth="1"/>
    <col min="1303" max="1303" width="3.33203125" style="5" customWidth="1"/>
    <col min="1304" max="1304" width="6.109375" style="5" customWidth="1"/>
    <col min="1305" max="1305" width="13.44140625" style="5" bestFit="1" customWidth="1"/>
    <col min="1306" max="1536" width="11.44140625" style="5"/>
    <col min="1537" max="1537" width="1.44140625" style="5" customWidth="1"/>
    <col min="1538" max="1538" width="14.5546875" style="5" customWidth="1"/>
    <col min="1539" max="1539" width="3.33203125" style="5" customWidth="1"/>
    <col min="1540" max="1540" width="6" style="5" customWidth="1"/>
    <col min="1541" max="1541" width="1.44140625" style="5" customWidth="1"/>
    <col min="1542" max="1542" width="14.44140625" style="5" customWidth="1"/>
    <col min="1543" max="1543" width="3.33203125" style="5" customWidth="1"/>
    <col min="1544" max="1544" width="6" style="5" customWidth="1"/>
    <col min="1545" max="1545" width="1.44140625" style="5" customWidth="1"/>
    <col min="1546" max="1546" width="14.44140625" style="5" customWidth="1"/>
    <col min="1547" max="1547" width="3.33203125" style="5" customWidth="1"/>
    <col min="1548" max="1548" width="6.109375" style="5" customWidth="1"/>
    <col min="1549" max="1549" width="1.44140625" style="5" customWidth="1"/>
    <col min="1550" max="1550" width="14.44140625" style="5" customWidth="1"/>
    <col min="1551" max="1551" width="3.33203125" style="5" customWidth="1"/>
    <col min="1552" max="1552" width="6.109375" style="5" customWidth="1"/>
    <col min="1553" max="1553" width="1.44140625" style="5" customWidth="1"/>
    <col min="1554" max="1554" width="14.44140625" style="5" customWidth="1"/>
    <col min="1555" max="1555" width="3.33203125" style="5" customWidth="1"/>
    <col min="1556" max="1556" width="6.109375" style="5" customWidth="1"/>
    <col min="1557" max="1557" width="1.44140625" style="5" customWidth="1"/>
    <col min="1558" max="1558" width="14.44140625" style="5" customWidth="1"/>
    <col min="1559" max="1559" width="3.33203125" style="5" customWidth="1"/>
    <col min="1560" max="1560" width="6.109375" style="5" customWidth="1"/>
    <col min="1561" max="1561" width="13.44140625" style="5" bestFit="1" customWidth="1"/>
    <col min="1562" max="1792" width="11.44140625" style="5"/>
    <col min="1793" max="1793" width="1.44140625" style="5" customWidth="1"/>
    <col min="1794" max="1794" width="14.5546875" style="5" customWidth="1"/>
    <col min="1795" max="1795" width="3.33203125" style="5" customWidth="1"/>
    <col min="1796" max="1796" width="6" style="5" customWidth="1"/>
    <col min="1797" max="1797" width="1.44140625" style="5" customWidth="1"/>
    <col min="1798" max="1798" width="14.44140625" style="5" customWidth="1"/>
    <col min="1799" max="1799" width="3.33203125" style="5" customWidth="1"/>
    <col min="1800" max="1800" width="6" style="5" customWidth="1"/>
    <col min="1801" max="1801" width="1.44140625" style="5" customWidth="1"/>
    <col min="1802" max="1802" width="14.44140625" style="5" customWidth="1"/>
    <col min="1803" max="1803" width="3.33203125" style="5" customWidth="1"/>
    <col min="1804" max="1804" width="6.109375" style="5" customWidth="1"/>
    <col min="1805" max="1805" width="1.44140625" style="5" customWidth="1"/>
    <col min="1806" max="1806" width="14.44140625" style="5" customWidth="1"/>
    <col min="1807" max="1807" width="3.33203125" style="5" customWidth="1"/>
    <col min="1808" max="1808" width="6.109375" style="5" customWidth="1"/>
    <col min="1809" max="1809" width="1.44140625" style="5" customWidth="1"/>
    <col min="1810" max="1810" width="14.44140625" style="5" customWidth="1"/>
    <col min="1811" max="1811" width="3.33203125" style="5" customWidth="1"/>
    <col min="1812" max="1812" width="6.109375" style="5" customWidth="1"/>
    <col min="1813" max="1813" width="1.44140625" style="5" customWidth="1"/>
    <col min="1814" max="1814" width="14.44140625" style="5" customWidth="1"/>
    <col min="1815" max="1815" width="3.33203125" style="5" customWidth="1"/>
    <col min="1816" max="1816" width="6.109375" style="5" customWidth="1"/>
    <col min="1817" max="1817" width="13.44140625" style="5" bestFit="1" customWidth="1"/>
    <col min="1818" max="2048" width="11.44140625" style="5"/>
    <col min="2049" max="2049" width="1.44140625" style="5" customWidth="1"/>
    <col min="2050" max="2050" width="14.5546875" style="5" customWidth="1"/>
    <col min="2051" max="2051" width="3.33203125" style="5" customWidth="1"/>
    <col min="2052" max="2052" width="6" style="5" customWidth="1"/>
    <col min="2053" max="2053" width="1.44140625" style="5" customWidth="1"/>
    <col min="2054" max="2054" width="14.44140625" style="5" customWidth="1"/>
    <col min="2055" max="2055" width="3.33203125" style="5" customWidth="1"/>
    <col min="2056" max="2056" width="6" style="5" customWidth="1"/>
    <col min="2057" max="2057" width="1.44140625" style="5" customWidth="1"/>
    <col min="2058" max="2058" width="14.44140625" style="5" customWidth="1"/>
    <col min="2059" max="2059" width="3.33203125" style="5" customWidth="1"/>
    <col min="2060" max="2060" width="6.109375" style="5" customWidth="1"/>
    <col min="2061" max="2061" width="1.44140625" style="5" customWidth="1"/>
    <col min="2062" max="2062" width="14.44140625" style="5" customWidth="1"/>
    <col min="2063" max="2063" width="3.33203125" style="5" customWidth="1"/>
    <col min="2064" max="2064" width="6.109375" style="5" customWidth="1"/>
    <col min="2065" max="2065" width="1.44140625" style="5" customWidth="1"/>
    <col min="2066" max="2066" width="14.44140625" style="5" customWidth="1"/>
    <col min="2067" max="2067" width="3.33203125" style="5" customWidth="1"/>
    <col min="2068" max="2068" width="6.109375" style="5" customWidth="1"/>
    <col min="2069" max="2069" width="1.44140625" style="5" customWidth="1"/>
    <col min="2070" max="2070" width="14.44140625" style="5" customWidth="1"/>
    <col min="2071" max="2071" width="3.33203125" style="5" customWidth="1"/>
    <col min="2072" max="2072" width="6.109375" style="5" customWidth="1"/>
    <col min="2073" max="2073" width="13.44140625" style="5" bestFit="1" customWidth="1"/>
    <col min="2074" max="2304" width="11.44140625" style="5"/>
    <col min="2305" max="2305" width="1.44140625" style="5" customWidth="1"/>
    <col min="2306" max="2306" width="14.5546875" style="5" customWidth="1"/>
    <col min="2307" max="2307" width="3.33203125" style="5" customWidth="1"/>
    <col min="2308" max="2308" width="6" style="5" customWidth="1"/>
    <col min="2309" max="2309" width="1.44140625" style="5" customWidth="1"/>
    <col min="2310" max="2310" width="14.44140625" style="5" customWidth="1"/>
    <col min="2311" max="2311" width="3.33203125" style="5" customWidth="1"/>
    <col min="2312" max="2312" width="6" style="5" customWidth="1"/>
    <col min="2313" max="2313" width="1.44140625" style="5" customWidth="1"/>
    <col min="2314" max="2314" width="14.44140625" style="5" customWidth="1"/>
    <col min="2315" max="2315" width="3.33203125" style="5" customWidth="1"/>
    <col min="2316" max="2316" width="6.109375" style="5" customWidth="1"/>
    <col min="2317" max="2317" width="1.44140625" style="5" customWidth="1"/>
    <col min="2318" max="2318" width="14.44140625" style="5" customWidth="1"/>
    <col min="2319" max="2319" width="3.33203125" style="5" customWidth="1"/>
    <col min="2320" max="2320" width="6.109375" style="5" customWidth="1"/>
    <col min="2321" max="2321" width="1.44140625" style="5" customWidth="1"/>
    <col min="2322" max="2322" width="14.44140625" style="5" customWidth="1"/>
    <col min="2323" max="2323" width="3.33203125" style="5" customWidth="1"/>
    <col min="2324" max="2324" width="6.109375" style="5" customWidth="1"/>
    <col min="2325" max="2325" width="1.44140625" style="5" customWidth="1"/>
    <col min="2326" max="2326" width="14.44140625" style="5" customWidth="1"/>
    <col min="2327" max="2327" width="3.33203125" style="5" customWidth="1"/>
    <col min="2328" max="2328" width="6.109375" style="5" customWidth="1"/>
    <col min="2329" max="2329" width="13.44140625" style="5" bestFit="1" customWidth="1"/>
    <col min="2330" max="2560" width="11.44140625" style="5"/>
    <col min="2561" max="2561" width="1.44140625" style="5" customWidth="1"/>
    <col min="2562" max="2562" width="14.5546875" style="5" customWidth="1"/>
    <col min="2563" max="2563" width="3.33203125" style="5" customWidth="1"/>
    <col min="2564" max="2564" width="6" style="5" customWidth="1"/>
    <col min="2565" max="2565" width="1.44140625" style="5" customWidth="1"/>
    <col min="2566" max="2566" width="14.44140625" style="5" customWidth="1"/>
    <col min="2567" max="2567" width="3.33203125" style="5" customWidth="1"/>
    <col min="2568" max="2568" width="6" style="5" customWidth="1"/>
    <col min="2569" max="2569" width="1.44140625" style="5" customWidth="1"/>
    <col min="2570" max="2570" width="14.44140625" style="5" customWidth="1"/>
    <col min="2571" max="2571" width="3.33203125" style="5" customWidth="1"/>
    <col min="2572" max="2572" width="6.109375" style="5" customWidth="1"/>
    <col min="2573" max="2573" width="1.44140625" style="5" customWidth="1"/>
    <col min="2574" max="2574" width="14.44140625" style="5" customWidth="1"/>
    <col min="2575" max="2575" width="3.33203125" style="5" customWidth="1"/>
    <col min="2576" max="2576" width="6.109375" style="5" customWidth="1"/>
    <col min="2577" max="2577" width="1.44140625" style="5" customWidth="1"/>
    <col min="2578" max="2578" width="14.44140625" style="5" customWidth="1"/>
    <col min="2579" max="2579" width="3.33203125" style="5" customWidth="1"/>
    <col min="2580" max="2580" width="6.109375" style="5" customWidth="1"/>
    <col min="2581" max="2581" width="1.44140625" style="5" customWidth="1"/>
    <col min="2582" max="2582" width="14.44140625" style="5" customWidth="1"/>
    <col min="2583" max="2583" width="3.33203125" style="5" customWidth="1"/>
    <col min="2584" max="2584" width="6.109375" style="5" customWidth="1"/>
    <col min="2585" max="2585" width="13.44140625" style="5" bestFit="1" customWidth="1"/>
    <col min="2586" max="2816" width="11.44140625" style="5"/>
    <col min="2817" max="2817" width="1.44140625" style="5" customWidth="1"/>
    <col min="2818" max="2818" width="14.5546875" style="5" customWidth="1"/>
    <col min="2819" max="2819" width="3.33203125" style="5" customWidth="1"/>
    <col min="2820" max="2820" width="6" style="5" customWidth="1"/>
    <col min="2821" max="2821" width="1.44140625" style="5" customWidth="1"/>
    <col min="2822" max="2822" width="14.44140625" style="5" customWidth="1"/>
    <col min="2823" max="2823" width="3.33203125" style="5" customWidth="1"/>
    <col min="2824" max="2824" width="6" style="5" customWidth="1"/>
    <col min="2825" max="2825" width="1.44140625" style="5" customWidth="1"/>
    <col min="2826" max="2826" width="14.44140625" style="5" customWidth="1"/>
    <col min="2827" max="2827" width="3.33203125" style="5" customWidth="1"/>
    <col min="2828" max="2828" width="6.109375" style="5" customWidth="1"/>
    <col min="2829" max="2829" width="1.44140625" style="5" customWidth="1"/>
    <col min="2830" max="2830" width="14.44140625" style="5" customWidth="1"/>
    <col min="2831" max="2831" width="3.33203125" style="5" customWidth="1"/>
    <col min="2832" max="2832" width="6.109375" style="5" customWidth="1"/>
    <col min="2833" max="2833" width="1.44140625" style="5" customWidth="1"/>
    <col min="2834" max="2834" width="14.44140625" style="5" customWidth="1"/>
    <col min="2835" max="2835" width="3.33203125" style="5" customWidth="1"/>
    <col min="2836" max="2836" width="6.109375" style="5" customWidth="1"/>
    <col min="2837" max="2837" width="1.44140625" style="5" customWidth="1"/>
    <col min="2838" max="2838" width="14.44140625" style="5" customWidth="1"/>
    <col min="2839" max="2839" width="3.33203125" style="5" customWidth="1"/>
    <col min="2840" max="2840" width="6.109375" style="5" customWidth="1"/>
    <col min="2841" max="2841" width="13.44140625" style="5" bestFit="1" customWidth="1"/>
    <col min="2842" max="3072" width="11.44140625" style="5"/>
    <col min="3073" max="3073" width="1.44140625" style="5" customWidth="1"/>
    <col min="3074" max="3074" width="14.5546875" style="5" customWidth="1"/>
    <col min="3075" max="3075" width="3.33203125" style="5" customWidth="1"/>
    <col min="3076" max="3076" width="6" style="5" customWidth="1"/>
    <col min="3077" max="3077" width="1.44140625" style="5" customWidth="1"/>
    <col min="3078" max="3078" width="14.44140625" style="5" customWidth="1"/>
    <col min="3079" max="3079" width="3.33203125" style="5" customWidth="1"/>
    <col min="3080" max="3080" width="6" style="5" customWidth="1"/>
    <col min="3081" max="3081" width="1.44140625" style="5" customWidth="1"/>
    <col min="3082" max="3082" width="14.44140625" style="5" customWidth="1"/>
    <col min="3083" max="3083" width="3.33203125" style="5" customWidth="1"/>
    <col min="3084" max="3084" width="6.109375" style="5" customWidth="1"/>
    <col min="3085" max="3085" width="1.44140625" style="5" customWidth="1"/>
    <col min="3086" max="3086" width="14.44140625" style="5" customWidth="1"/>
    <col min="3087" max="3087" width="3.33203125" style="5" customWidth="1"/>
    <col min="3088" max="3088" width="6.109375" style="5" customWidth="1"/>
    <col min="3089" max="3089" width="1.44140625" style="5" customWidth="1"/>
    <col min="3090" max="3090" width="14.44140625" style="5" customWidth="1"/>
    <col min="3091" max="3091" width="3.33203125" style="5" customWidth="1"/>
    <col min="3092" max="3092" width="6.109375" style="5" customWidth="1"/>
    <col min="3093" max="3093" width="1.44140625" style="5" customWidth="1"/>
    <col min="3094" max="3094" width="14.44140625" style="5" customWidth="1"/>
    <col min="3095" max="3095" width="3.33203125" style="5" customWidth="1"/>
    <col min="3096" max="3096" width="6.109375" style="5" customWidth="1"/>
    <col min="3097" max="3097" width="13.44140625" style="5" bestFit="1" customWidth="1"/>
    <col min="3098" max="3328" width="11.44140625" style="5"/>
    <col min="3329" max="3329" width="1.44140625" style="5" customWidth="1"/>
    <col min="3330" max="3330" width="14.5546875" style="5" customWidth="1"/>
    <col min="3331" max="3331" width="3.33203125" style="5" customWidth="1"/>
    <col min="3332" max="3332" width="6" style="5" customWidth="1"/>
    <col min="3333" max="3333" width="1.44140625" style="5" customWidth="1"/>
    <col min="3334" max="3334" width="14.44140625" style="5" customWidth="1"/>
    <col min="3335" max="3335" width="3.33203125" style="5" customWidth="1"/>
    <col min="3336" max="3336" width="6" style="5" customWidth="1"/>
    <col min="3337" max="3337" width="1.44140625" style="5" customWidth="1"/>
    <col min="3338" max="3338" width="14.44140625" style="5" customWidth="1"/>
    <col min="3339" max="3339" width="3.33203125" style="5" customWidth="1"/>
    <col min="3340" max="3340" width="6.109375" style="5" customWidth="1"/>
    <col min="3341" max="3341" width="1.44140625" style="5" customWidth="1"/>
    <col min="3342" max="3342" width="14.44140625" style="5" customWidth="1"/>
    <col min="3343" max="3343" width="3.33203125" style="5" customWidth="1"/>
    <col min="3344" max="3344" width="6.109375" style="5" customWidth="1"/>
    <col min="3345" max="3345" width="1.44140625" style="5" customWidth="1"/>
    <col min="3346" max="3346" width="14.44140625" style="5" customWidth="1"/>
    <col min="3347" max="3347" width="3.33203125" style="5" customWidth="1"/>
    <col min="3348" max="3348" width="6.109375" style="5" customWidth="1"/>
    <col min="3349" max="3349" width="1.44140625" style="5" customWidth="1"/>
    <col min="3350" max="3350" width="14.44140625" style="5" customWidth="1"/>
    <col min="3351" max="3351" width="3.33203125" style="5" customWidth="1"/>
    <col min="3352" max="3352" width="6.109375" style="5" customWidth="1"/>
    <col min="3353" max="3353" width="13.44140625" style="5" bestFit="1" customWidth="1"/>
    <col min="3354" max="3584" width="11.44140625" style="5"/>
    <col min="3585" max="3585" width="1.44140625" style="5" customWidth="1"/>
    <col min="3586" max="3586" width="14.5546875" style="5" customWidth="1"/>
    <col min="3587" max="3587" width="3.33203125" style="5" customWidth="1"/>
    <col min="3588" max="3588" width="6" style="5" customWidth="1"/>
    <col min="3589" max="3589" width="1.44140625" style="5" customWidth="1"/>
    <col min="3590" max="3590" width="14.44140625" style="5" customWidth="1"/>
    <col min="3591" max="3591" width="3.33203125" style="5" customWidth="1"/>
    <col min="3592" max="3592" width="6" style="5" customWidth="1"/>
    <col min="3593" max="3593" width="1.44140625" style="5" customWidth="1"/>
    <col min="3594" max="3594" width="14.44140625" style="5" customWidth="1"/>
    <col min="3595" max="3595" width="3.33203125" style="5" customWidth="1"/>
    <col min="3596" max="3596" width="6.109375" style="5" customWidth="1"/>
    <col min="3597" max="3597" width="1.44140625" style="5" customWidth="1"/>
    <col min="3598" max="3598" width="14.44140625" style="5" customWidth="1"/>
    <col min="3599" max="3599" width="3.33203125" style="5" customWidth="1"/>
    <col min="3600" max="3600" width="6.109375" style="5" customWidth="1"/>
    <col min="3601" max="3601" width="1.44140625" style="5" customWidth="1"/>
    <col min="3602" max="3602" width="14.44140625" style="5" customWidth="1"/>
    <col min="3603" max="3603" width="3.33203125" style="5" customWidth="1"/>
    <col min="3604" max="3604" width="6.109375" style="5" customWidth="1"/>
    <col min="3605" max="3605" width="1.44140625" style="5" customWidth="1"/>
    <col min="3606" max="3606" width="14.44140625" style="5" customWidth="1"/>
    <col min="3607" max="3607" width="3.33203125" style="5" customWidth="1"/>
    <col min="3608" max="3608" width="6.109375" style="5" customWidth="1"/>
    <col min="3609" max="3609" width="13.44140625" style="5" bestFit="1" customWidth="1"/>
    <col min="3610" max="3840" width="11.44140625" style="5"/>
    <col min="3841" max="3841" width="1.44140625" style="5" customWidth="1"/>
    <col min="3842" max="3842" width="14.5546875" style="5" customWidth="1"/>
    <col min="3843" max="3843" width="3.33203125" style="5" customWidth="1"/>
    <col min="3844" max="3844" width="6" style="5" customWidth="1"/>
    <col min="3845" max="3845" width="1.44140625" style="5" customWidth="1"/>
    <col min="3846" max="3846" width="14.44140625" style="5" customWidth="1"/>
    <col min="3847" max="3847" width="3.33203125" style="5" customWidth="1"/>
    <col min="3848" max="3848" width="6" style="5" customWidth="1"/>
    <col min="3849" max="3849" width="1.44140625" style="5" customWidth="1"/>
    <col min="3850" max="3850" width="14.44140625" style="5" customWidth="1"/>
    <col min="3851" max="3851" width="3.33203125" style="5" customWidth="1"/>
    <col min="3852" max="3852" width="6.109375" style="5" customWidth="1"/>
    <col min="3853" max="3853" width="1.44140625" style="5" customWidth="1"/>
    <col min="3854" max="3854" width="14.44140625" style="5" customWidth="1"/>
    <col min="3855" max="3855" width="3.33203125" style="5" customWidth="1"/>
    <col min="3856" max="3856" width="6.109375" style="5" customWidth="1"/>
    <col min="3857" max="3857" width="1.44140625" style="5" customWidth="1"/>
    <col min="3858" max="3858" width="14.44140625" style="5" customWidth="1"/>
    <col min="3859" max="3859" width="3.33203125" style="5" customWidth="1"/>
    <col min="3860" max="3860" width="6.109375" style="5" customWidth="1"/>
    <col min="3861" max="3861" width="1.44140625" style="5" customWidth="1"/>
    <col min="3862" max="3862" width="14.44140625" style="5" customWidth="1"/>
    <col min="3863" max="3863" width="3.33203125" style="5" customWidth="1"/>
    <col min="3864" max="3864" width="6.109375" style="5" customWidth="1"/>
    <col min="3865" max="3865" width="13.44140625" style="5" bestFit="1" customWidth="1"/>
    <col min="3866" max="4096" width="11.44140625" style="5"/>
    <col min="4097" max="4097" width="1.44140625" style="5" customWidth="1"/>
    <col min="4098" max="4098" width="14.5546875" style="5" customWidth="1"/>
    <col min="4099" max="4099" width="3.33203125" style="5" customWidth="1"/>
    <col min="4100" max="4100" width="6" style="5" customWidth="1"/>
    <col min="4101" max="4101" width="1.44140625" style="5" customWidth="1"/>
    <col min="4102" max="4102" width="14.44140625" style="5" customWidth="1"/>
    <col min="4103" max="4103" width="3.33203125" style="5" customWidth="1"/>
    <col min="4104" max="4104" width="6" style="5" customWidth="1"/>
    <col min="4105" max="4105" width="1.44140625" style="5" customWidth="1"/>
    <col min="4106" max="4106" width="14.44140625" style="5" customWidth="1"/>
    <col min="4107" max="4107" width="3.33203125" style="5" customWidth="1"/>
    <col min="4108" max="4108" width="6.109375" style="5" customWidth="1"/>
    <col min="4109" max="4109" width="1.44140625" style="5" customWidth="1"/>
    <col min="4110" max="4110" width="14.44140625" style="5" customWidth="1"/>
    <col min="4111" max="4111" width="3.33203125" style="5" customWidth="1"/>
    <col min="4112" max="4112" width="6.109375" style="5" customWidth="1"/>
    <col min="4113" max="4113" width="1.44140625" style="5" customWidth="1"/>
    <col min="4114" max="4114" width="14.44140625" style="5" customWidth="1"/>
    <col min="4115" max="4115" width="3.33203125" style="5" customWidth="1"/>
    <col min="4116" max="4116" width="6.109375" style="5" customWidth="1"/>
    <col min="4117" max="4117" width="1.44140625" style="5" customWidth="1"/>
    <col min="4118" max="4118" width="14.44140625" style="5" customWidth="1"/>
    <col min="4119" max="4119" width="3.33203125" style="5" customWidth="1"/>
    <col min="4120" max="4120" width="6.109375" style="5" customWidth="1"/>
    <col min="4121" max="4121" width="13.44140625" style="5" bestFit="1" customWidth="1"/>
    <col min="4122" max="4352" width="11.44140625" style="5"/>
    <col min="4353" max="4353" width="1.44140625" style="5" customWidth="1"/>
    <col min="4354" max="4354" width="14.5546875" style="5" customWidth="1"/>
    <col min="4355" max="4355" width="3.33203125" style="5" customWidth="1"/>
    <col min="4356" max="4356" width="6" style="5" customWidth="1"/>
    <col min="4357" max="4357" width="1.44140625" style="5" customWidth="1"/>
    <col min="4358" max="4358" width="14.44140625" style="5" customWidth="1"/>
    <col min="4359" max="4359" width="3.33203125" style="5" customWidth="1"/>
    <col min="4360" max="4360" width="6" style="5" customWidth="1"/>
    <col min="4361" max="4361" width="1.44140625" style="5" customWidth="1"/>
    <col min="4362" max="4362" width="14.44140625" style="5" customWidth="1"/>
    <col min="4363" max="4363" width="3.33203125" style="5" customWidth="1"/>
    <col min="4364" max="4364" width="6.109375" style="5" customWidth="1"/>
    <col min="4365" max="4365" width="1.44140625" style="5" customWidth="1"/>
    <col min="4366" max="4366" width="14.44140625" style="5" customWidth="1"/>
    <col min="4367" max="4367" width="3.33203125" style="5" customWidth="1"/>
    <col min="4368" max="4368" width="6.109375" style="5" customWidth="1"/>
    <col min="4369" max="4369" width="1.44140625" style="5" customWidth="1"/>
    <col min="4370" max="4370" width="14.44140625" style="5" customWidth="1"/>
    <col min="4371" max="4371" width="3.33203125" style="5" customWidth="1"/>
    <col min="4372" max="4372" width="6.109375" style="5" customWidth="1"/>
    <col min="4373" max="4373" width="1.44140625" style="5" customWidth="1"/>
    <col min="4374" max="4374" width="14.44140625" style="5" customWidth="1"/>
    <col min="4375" max="4375" width="3.33203125" style="5" customWidth="1"/>
    <col min="4376" max="4376" width="6.109375" style="5" customWidth="1"/>
    <col min="4377" max="4377" width="13.44140625" style="5" bestFit="1" customWidth="1"/>
    <col min="4378" max="4608" width="11.44140625" style="5"/>
    <col min="4609" max="4609" width="1.44140625" style="5" customWidth="1"/>
    <col min="4610" max="4610" width="14.5546875" style="5" customWidth="1"/>
    <col min="4611" max="4611" width="3.33203125" style="5" customWidth="1"/>
    <col min="4612" max="4612" width="6" style="5" customWidth="1"/>
    <col min="4613" max="4613" width="1.44140625" style="5" customWidth="1"/>
    <col min="4614" max="4614" width="14.44140625" style="5" customWidth="1"/>
    <col min="4615" max="4615" width="3.33203125" style="5" customWidth="1"/>
    <col min="4616" max="4616" width="6" style="5" customWidth="1"/>
    <col min="4617" max="4617" width="1.44140625" style="5" customWidth="1"/>
    <col min="4618" max="4618" width="14.44140625" style="5" customWidth="1"/>
    <col min="4619" max="4619" width="3.33203125" style="5" customWidth="1"/>
    <col min="4620" max="4620" width="6.109375" style="5" customWidth="1"/>
    <col min="4621" max="4621" width="1.44140625" style="5" customWidth="1"/>
    <col min="4622" max="4622" width="14.44140625" style="5" customWidth="1"/>
    <col min="4623" max="4623" width="3.33203125" style="5" customWidth="1"/>
    <col min="4624" max="4624" width="6.109375" style="5" customWidth="1"/>
    <col min="4625" max="4625" width="1.44140625" style="5" customWidth="1"/>
    <col min="4626" max="4626" width="14.44140625" style="5" customWidth="1"/>
    <col min="4627" max="4627" width="3.33203125" style="5" customWidth="1"/>
    <col min="4628" max="4628" width="6.109375" style="5" customWidth="1"/>
    <col min="4629" max="4629" width="1.44140625" style="5" customWidth="1"/>
    <col min="4630" max="4630" width="14.44140625" style="5" customWidth="1"/>
    <col min="4631" max="4631" width="3.33203125" style="5" customWidth="1"/>
    <col min="4632" max="4632" width="6.109375" style="5" customWidth="1"/>
    <col min="4633" max="4633" width="13.44140625" style="5" bestFit="1" customWidth="1"/>
    <col min="4634" max="4864" width="11.44140625" style="5"/>
    <col min="4865" max="4865" width="1.44140625" style="5" customWidth="1"/>
    <col min="4866" max="4866" width="14.5546875" style="5" customWidth="1"/>
    <col min="4867" max="4867" width="3.33203125" style="5" customWidth="1"/>
    <col min="4868" max="4868" width="6" style="5" customWidth="1"/>
    <col min="4869" max="4869" width="1.44140625" style="5" customWidth="1"/>
    <col min="4870" max="4870" width="14.44140625" style="5" customWidth="1"/>
    <col min="4871" max="4871" width="3.33203125" style="5" customWidth="1"/>
    <col min="4872" max="4872" width="6" style="5" customWidth="1"/>
    <col min="4873" max="4873" width="1.44140625" style="5" customWidth="1"/>
    <col min="4874" max="4874" width="14.44140625" style="5" customWidth="1"/>
    <col min="4875" max="4875" width="3.33203125" style="5" customWidth="1"/>
    <col min="4876" max="4876" width="6.109375" style="5" customWidth="1"/>
    <col min="4877" max="4877" width="1.44140625" style="5" customWidth="1"/>
    <col min="4878" max="4878" width="14.44140625" style="5" customWidth="1"/>
    <col min="4879" max="4879" width="3.33203125" style="5" customWidth="1"/>
    <col min="4880" max="4880" width="6.109375" style="5" customWidth="1"/>
    <col min="4881" max="4881" width="1.44140625" style="5" customWidth="1"/>
    <col min="4882" max="4882" width="14.44140625" style="5" customWidth="1"/>
    <col min="4883" max="4883" width="3.33203125" style="5" customWidth="1"/>
    <col min="4884" max="4884" width="6.109375" style="5" customWidth="1"/>
    <col min="4885" max="4885" width="1.44140625" style="5" customWidth="1"/>
    <col min="4886" max="4886" width="14.44140625" style="5" customWidth="1"/>
    <col min="4887" max="4887" width="3.33203125" style="5" customWidth="1"/>
    <col min="4888" max="4888" width="6.109375" style="5" customWidth="1"/>
    <col min="4889" max="4889" width="13.44140625" style="5" bestFit="1" customWidth="1"/>
    <col min="4890" max="5120" width="11.44140625" style="5"/>
    <col min="5121" max="5121" width="1.44140625" style="5" customWidth="1"/>
    <col min="5122" max="5122" width="14.5546875" style="5" customWidth="1"/>
    <col min="5123" max="5123" width="3.33203125" style="5" customWidth="1"/>
    <col min="5124" max="5124" width="6" style="5" customWidth="1"/>
    <col min="5125" max="5125" width="1.44140625" style="5" customWidth="1"/>
    <col min="5126" max="5126" width="14.44140625" style="5" customWidth="1"/>
    <col min="5127" max="5127" width="3.33203125" style="5" customWidth="1"/>
    <col min="5128" max="5128" width="6" style="5" customWidth="1"/>
    <col min="5129" max="5129" width="1.44140625" style="5" customWidth="1"/>
    <col min="5130" max="5130" width="14.44140625" style="5" customWidth="1"/>
    <col min="5131" max="5131" width="3.33203125" style="5" customWidth="1"/>
    <col min="5132" max="5132" width="6.109375" style="5" customWidth="1"/>
    <col min="5133" max="5133" width="1.44140625" style="5" customWidth="1"/>
    <col min="5134" max="5134" width="14.44140625" style="5" customWidth="1"/>
    <col min="5135" max="5135" width="3.33203125" style="5" customWidth="1"/>
    <col min="5136" max="5136" width="6.109375" style="5" customWidth="1"/>
    <col min="5137" max="5137" width="1.44140625" style="5" customWidth="1"/>
    <col min="5138" max="5138" width="14.44140625" style="5" customWidth="1"/>
    <col min="5139" max="5139" width="3.33203125" style="5" customWidth="1"/>
    <col min="5140" max="5140" width="6.109375" style="5" customWidth="1"/>
    <col min="5141" max="5141" width="1.44140625" style="5" customWidth="1"/>
    <col min="5142" max="5142" width="14.44140625" style="5" customWidth="1"/>
    <col min="5143" max="5143" width="3.33203125" style="5" customWidth="1"/>
    <col min="5144" max="5144" width="6.109375" style="5" customWidth="1"/>
    <col min="5145" max="5145" width="13.44140625" style="5" bestFit="1" customWidth="1"/>
    <col min="5146" max="5376" width="11.44140625" style="5"/>
    <col min="5377" max="5377" width="1.44140625" style="5" customWidth="1"/>
    <col min="5378" max="5378" width="14.5546875" style="5" customWidth="1"/>
    <col min="5379" max="5379" width="3.33203125" style="5" customWidth="1"/>
    <col min="5380" max="5380" width="6" style="5" customWidth="1"/>
    <col min="5381" max="5381" width="1.44140625" style="5" customWidth="1"/>
    <col min="5382" max="5382" width="14.44140625" style="5" customWidth="1"/>
    <col min="5383" max="5383" width="3.33203125" style="5" customWidth="1"/>
    <col min="5384" max="5384" width="6" style="5" customWidth="1"/>
    <col min="5385" max="5385" width="1.44140625" style="5" customWidth="1"/>
    <col min="5386" max="5386" width="14.44140625" style="5" customWidth="1"/>
    <col min="5387" max="5387" width="3.33203125" style="5" customWidth="1"/>
    <col min="5388" max="5388" width="6.109375" style="5" customWidth="1"/>
    <col min="5389" max="5389" width="1.44140625" style="5" customWidth="1"/>
    <col min="5390" max="5390" width="14.44140625" style="5" customWidth="1"/>
    <col min="5391" max="5391" width="3.33203125" style="5" customWidth="1"/>
    <col min="5392" max="5392" width="6.109375" style="5" customWidth="1"/>
    <col min="5393" max="5393" width="1.44140625" style="5" customWidth="1"/>
    <col min="5394" max="5394" width="14.44140625" style="5" customWidth="1"/>
    <col min="5395" max="5395" width="3.33203125" style="5" customWidth="1"/>
    <col min="5396" max="5396" width="6.109375" style="5" customWidth="1"/>
    <col min="5397" max="5397" width="1.44140625" style="5" customWidth="1"/>
    <col min="5398" max="5398" width="14.44140625" style="5" customWidth="1"/>
    <col min="5399" max="5399" width="3.33203125" style="5" customWidth="1"/>
    <col min="5400" max="5400" width="6.109375" style="5" customWidth="1"/>
    <col min="5401" max="5401" width="13.44140625" style="5" bestFit="1" customWidth="1"/>
    <col min="5402" max="5632" width="11.44140625" style="5"/>
    <col min="5633" max="5633" width="1.44140625" style="5" customWidth="1"/>
    <col min="5634" max="5634" width="14.5546875" style="5" customWidth="1"/>
    <col min="5635" max="5635" width="3.33203125" style="5" customWidth="1"/>
    <col min="5636" max="5636" width="6" style="5" customWidth="1"/>
    <col min="5637" max="5637" width="1.44140625" style="5" customWidth="1"/>
    <col min="5638" max="5638" width="14.44140625" style="5" customWidth="1"/>
    <col min="5639" max="5639" width="3.33203125" style="5" customWidth="1"/>
    <col min="5640" max="5640" width="6" style="5" customWidth="1"/>
    <col min="5641" max="5641" width="1.44140625" style="5" customWidth="1"/>
    <col min="5642" max="5642" width="14.44140625" style="5" customWidth="1"/>
    <col min="5643" max="5643" width="3.33203125" style="5" customWidth="1"/>
    <col min="5644" max="5644" width="6.109375" style="5" customWidth="1"/>
    <col min="5645" max="5645" width="1.44140625" style="5" customWidth="1"/>
    <col min="5646" max="5646" width="14.44140625" style="5" customWidth="1"/>
    <col min="5647" max="5647" width="3.33203125" style="5" customWidth="1"/>
    <col min="5648" max="5648" width="6.109375" style="5" customWidth="1"/>
    <col min="5649" max="5649" width="1.44140625" style="5" customWidth="1"/>
    <col min="5650" max="5650" width="14.44140625" style="5" customWidth="1"/>
    <col min="5651" max="5651" width="3.33203125" style="5" customWidth="1"/>
    <col min="5652" max="5652" width="6.109375" style="5" customWidth="1"/>
    <col min="5653" max="5653" width="1.44140625" style="5" customWidth="1"/>
    <col min="5654" max="5654" width="14.44140625" style="5" customWidth="1"/>
    <col min="5655" max="5655" width="3.33203125" style="5" customWidth="1"/>
    <col min="5656" max="5656" width="6.109375" style="5" customWidth="1"/>
    <col min="5657" max="5657" width="13.44140625" style="5" bestFit="1" customWidth="1"/>
    <col min="5658" max="5888" width="11.44140625" style="5"/>
    <col min="5889" max="5889" width="1.44140625" style="5" customWidth="1"/>
    <col min="5890" max="5890" width="14.5546875" style="5" customWidth="1"/>
    <col min="5891" max="5891" width="3.33203125" style="5" customWidth="1"/>
    <col min="5892" max="5892" width="6" style="5" customWidth="1"/>
    <col min="5893" max="5893" width="1.44140625" style="5" customWidth="1"/>
    <col min="5894" max="5894" width="14.44140625" style="5" customWidth="1"/>
    <col min="5895" max="5895" width="3.33203125" style="5" customWidth="1"/>
    <col min="5896" max="5896" width="6" style="5" customWidth="1"/>
    <col min="5897" max="5897" width="1.44140625" style="5" customWidth="1"/>
    <col min="5898" max="5898" width="14.44140625" style="5" customWidth="1"/>
    <col min="5899" max="5899" width="3.33203125" style="5" customWidth="1"/>
    <col min="5900" max="5900" width="6.109375" style="5" customWidth="1"/>
    <col min="5901" max="5901" width="1.44140625" style="5" customWidth="1"/>
    <col min="5902" max="5902" width="14.44140625" style="5" customWidth="1"/>
    <col min="5903" max="5903" width="3.33203125" style="5" customWidth="1"/>
    <col min="5904" max="5904" width="6.109375" style="5" customWidth="1"/>
    <col min="5905" max="5905" width="1.44140625" style="5" customWidth="1"/>
    <col min="5906" max="5906" width="14.44140625" style="5" customWidth="1"/>
    <col min="5907" max="5907" width="3.33203125" style="5" customWidth="1"/>
    <col min="5908" max="5908" width="6.109375" style="5" customWidth="1"/>
    <col min="5909" max="5909" width="1.44140625" style="5" customWidth="1"/>
    <col min="5910" max="5910" width="14.44140625" style="5" customWidth="1"/>
    <col min="5911" max="5911" width="3.33203125" style="5" customWidth="1"/>
    <col min="5912" max="5912" width="6.109375" style="5" customWidth="1"/>
    <col min="5913" max="5913" width="13.44140625" style="5" bestFit="1" customWidth="1"/>
    <col min="5914" max="6144" width="11.44140625" style="5"/>
    <col min="6145" max="6145" width="1.44140625" style="5" customWidth="1"/>
    <col min="6146" max="6146" width="14.5546875" style="5" customWidth="1"/>
    <col min="6147" max="6147" width="3.33203125" style="5" customWidth="1"/>
    <col min="6148" max="6148" width="6" style="5" customWidth="1"/>
    <col min="6149" max="6149" width="1.44140625" style="5" customWidth="1"/>
    <col min="6150" max="6150" width="14.44140625" style="5" customWidth="1"/>
    <col min="6151" max="6151" width="3.33203125" style="5" customWidth="1"/>
    <col min="6152" max="6152" width="6" style="5" customWidth="1"/>
    <col min="6153" max="6153" width="1.44140625" style="5" customWidth="1"/>
    <col min="6154" max="6154" width="14.44140625" style="5" customWidth="1"/>
    <col min="6155" max="6155" width="3.33203125" style="5" customWidth="1"/>
    <col min="6156" max="6156" width="6.109375" style="5" customWidth="1"/>
    <col min="6157" max="6157" width="1.44140625" style="5" customWidth="1"/>
    <col min="6158" max="6158" width="14.44140625" style="5" customWidth="1"/>
    <col min="6159" max="6159" width="3.33203125" style="5" customWidth="1"/>
    <col min="6160" max="6160" width="6.109375" style="5" customWidth="1"/>
    <col min="6161" max="6161" width="1.44140625" style="5" customWidth="1"/>
    <col min="6162" max="6162" width="14.44140625" style="5" customWidth="1"/>
    <col min="6163" max="6163" width="3.33203125" style="5" customWidth="1"/>
    <col min="6164" max="6164" width="6.109375" style="5" customWidth="1"/>
    <col min="6165" max="6165" width="1.44140625" style="5" customWidth="1"/>
    <col min="6166" max="6166" width="14.44140625" style="5" customWidth="1"/>
    <col min="6167" max="6167" width="3.33203125" style="5" customWidth="1"/>
    <col min="6168" max="6168" width="6.109375" style="5" customWidth="1"/>
    <col min="6169" max="6169" width="13.44140625" style="5" bestFit="1" customWidth="1"/>
    <col min="6170" max="6400" width="11.44140625" style="5"/>
    <col min="6401" max="6401" width="1.44140625" style="5" customWidth="1"/>
    <col min="6402" max="6402" width="14.5546875" style="5" customWidth="1"/>
    <col min="6403" max="6403" width="3.33203125" style="5" customWidth="1"/>
    <col min="6404" max="6404" width="6" style="5" customWidth="1"/>
    <col min="6405" max="6405" width="1.44140625" style="5" customWidth="1"/>
    <col min="6406" max="6406" width="14.44140625" style="5" customWidth="1"/>
    <col min="6407" max="6407" width="3.33203125" style="5" customWidth="1"/>
    <col min="6408" max="6408" width="6" style="5" customWidth="1"/>
    <col min="6409" max="6409" width="1.44140625" style="5" customWidth="1"/>
    <col min="6410" max="6410" width="14.44140625" style="5" customWidth="1"/>
    <col min="6411" max="6411" width="3.33203125" style="5" customWidth="1"/>
    <col min="6412" max="6412" width="6.109375" style="5" customWidth="1"/>
    <col min="6413" max="6413" width="1.44140625" style="5" customWidth="1"/>
    <col min="6414" max="6414" width="14.44140625" style="5" customWidth="1"/>
    <col min="6415" max="6415" width="3.33203125" style="5" customWidth="1"/>
    <col min="6416" max="6416" width="6.109375" style="5" customWidth="1"/>
    <col min="6417" max="6417" width="1.44140625" style="5" customWidth="1"/>
    <col min="6418" max="6418" width="14.44140625" style="5" customWidth="1"/>
    <col min="6419" max="6419" width="3.33203125" style="5" customWidth="1"/>
    <col min="6420" max="6420" width="6.109375" style="5" customWidth="1"/>
    <col min="6421" max="6421" width="1.44140625" style="5" customWidth="1"/>
    <col min="6422" max="6422" width="14.44140625" style="5" customWidth="1"/>
    <col min="6423" max="6423" width="3.33203125" style="5" customWidth="1"/>
    <col min="6424" max="6424" width="6.109375" style="5" customWidth="1"/>
    <col min="6425" max="6425" width="13.44140625" style="5" bestFit="1" customWidth="1"/>
    <col min="6426" max="6656" width="11.44140625" style="5"/>
    <col min="6657" max="6657" width="1.44140625" style="5" customWidth="1"/>
    <col min="6658" max="6658" width="14.5546875" style="5" customWidth="1"/>
    <col min="6659" max="6659" width="3.33203125" style="5" customWidth="1"/>
    <col min="6660" max="6660" width="6" style="5" customWidth="1"/>
    <col min="6661" max="6661" width="1.44140625" style="5" customWidth="1"/>
    <col min="6662" max="6662" width="14.44140625" style="5" customWidth="1"/>
    <col min="6663" max="6663" width="3.33203125" style="5" customWidth="1"/>
    <col min="6664" max="6664" width="6" style="5" customWidth="1"/>
    <col min="6665" max="6665" width="1.44140625" style="5" customWidth="1"/>
    <col min="6666" max="6666" width="14.44140625" style="5" customWidth="1"/>
    <col min="6667" max="6667" width="3.33203125" style="5" customWidth="1"/>
    <col min="6668" max="6668" width="6.109375" style="5" customWidth="1"/>
    <col min="6669" max="6669" width="1.44140625" style="5" customWidth="1"/>
    <col min="6670" max="6670" width="14.44140625" style="5" customWidth="1"/>
    <col min="6671" max="6671" width="3.33203125" style="5" customWidth="1"/>
    <col min="6672" max="6672" width="6.109375" style="5" customWidth="1"/>
    <col min="6673" max="6673" width="1.44140625" style="5" customWidth="1"/>
    <col min="6674" max="6674" width="14.44140625" style="5" customWidth="1"/>
    <col min="6675" max="6675" width="3.33203125" style="5" customWidth="1"/>
    <col min="6676" max="6676" width="6.109375" style="5" customWidth="1"/>
    <col min="6677" max="6677" width="1.44140625" style="5" customWidth="1"/>
    <col min="6678" max="6678" width="14.44140625" style="5" customWidth="1"/>
    <col min="6679" max="6679" width="3.33203125" style="5" customWidth="1"/>
    <col min="6680" max="6680" width="6.109375" style="5" customWidth="1"/>
    <col min="6681" max="6681" width="13.44140625" style="5" bestFit="1" customWidth="1"/>
    <col min="6682" max="6912" width="11.44140625" style="5"/>
    <col min="6913" max="6913" width="1.44140625" style="5" customWidth="1"/>
    <col min="6914" max="6914" width="14.5546875" style="5" customWidth="1"/>
    <col min="6915" max="6915" width="3.33203125" style="5" customWidth="1"/>
    <col min="6916" max="6916" width="6" style="5" customWidth="1"/>
    <col min="6917" max="6917" width="1.44140625" style="5" customWidth="1"/>
    <col min="6918" max="6918" width="14.44140625" style="5" customWidth="1"/>
    <col min="6919" max="6919" width="3.33203125" style="5" customWidth="1"/>
    <col min="6920" max="6920" width="6" style="5" customWidth="1"/>
    <col min="6921" max="6921" width="1.44140625" style="5" customWidth="1"/>
    <col min="6922" max="6922" width="14.44140625" style="5" customWidth="1"/>
    <col min="6923" max="6923" width="3.33203125" style="5" customWidth="1"/>
    <col min="6924" max="6924" width="6.109375" style="5" customWidth="1"/>
    <col min="6925" max="6925" width="1.44140625" style="5" customWidth="1"/>
    <col min="6926" max="6926" width="14.44140625" style="5" customWidth="1"/>
    <col min="6927" max="6927" width="3.33203125" style="5" customWidth="1"/>
    <col min="6928" max="6928" width="6.109375" style="5" customWidth="1"/>
    <col min="6929" max="6929" width="1.44140625" style="5" customWidth="1"/>
    <col min="6930" max="6930" width="14.44140625" style="5" customWidth="1"/>
    <col min="6931" max="6931" width="3.33203125" style="5" customWidth="1"/>
    <col min="6932" max="6932" width="6.109375" style="5" customWidth="1"/>
    <col min="6933" max="6933" width="1.44140625" style="5" customWidth="1"/>
    <col min="6934" max="6934" width="14.44140625" style="5" customWidth="1"/>
    <col min="6935" max="6935" width="3.33203125" style="5" customWidth="1"/>
    <col min="6936" max="6936" width="6.109375" style="5" customWidth="1"/>
    <col min="6937" max="6937" width="13.44140625" style="5" bestFit="1" customWidth="1"/>
    <col min="6938" max="7168" width="11.44140625" style="5"/>
    <col min="7169" max="7169" width="1.44140625" style="5" customWidth="1"/>
    <col min="7170" max="7170" width="14.5546875" style="5" customWidth="1"/>
    <col min="7171" max="7171" width="3.33203125" style="5" customWidth="1"/>
    <col min="7172" max="7172" width="6" style="5" customWidth="1"/>
    <col min="7173" max="7173" width="1.44140625" style="5" customWidth="1"/>
    <col min="7174" max="7174" width="14.44140625" style="5" customWidth="1"/>
    <col min="7175" max="7175" width="3.33203125" style="5" customWidth="1"/>
    <col min="7176" max="7176" width="6" style="5" customWidth="1"/>
    <col min="7177" max="7177" width="1.44140625" style="5" customWidth="1"/>
    <col min="7178" max="7178" width="14.44140625" style="5" customWidth="1"/>
    <col min="7179" max="7179" width="3.33203125" style="5" customWidth="1"/>
    <col min="7180" max="7180" width="6.109375" style="5" customWidth="1"/>
    <col min="7181" max="7181" width="1.44140625" style="5" customWidth="1"/>
    <col min="7182" max="7182" width="14.44140625" style="5" customWidth="1"/>
    <col min="7183" max="7183" width="3.33203125" style="5" customWidth="1"/>
    <col min="7184" max="7184" width="6.109375" style="5" customWidth="1"/>
    <col min="7185" max="7185" width="1.44140625" style="5" customWidth="1"/>
    <col min="7186" max="7186" width="14.44140625" style="5" customWidth="1"/>
    <col min="7187" max="7187" width="3.33203125" style="5" customWidth="1"/>
    <col min="7188" max="7188" width="6.109375" style="5" customWidth="1"/>
    <col min="7189" max="7189" width="1.44140625" style="5" customWidth="1"/>
    <col min="7190" max="7190" width="14.44140625" style="5" customWidth="1"/>
    <col min="7191" max="7191" width="3.33203125" style="5" customWidth="1"/>
    <col min="7192" max="7192" width="6.109375" style="5" customWidth="1"/>
    <col min="7193" max="7193" width="13.44140625" style="5" bestFit="1" customWidth="1"/>
    <col min="7194" max="7424" width="11.44140625" style="5"/>
    <col min="7425" max="7425" width="1.44140625" style="5" customWidth="1"/>
    <col min="7426" max="7426" width="14.5546875" style="5" customWidth="1"/>
    <col min="7427" max="7427" width="3.33203125" style="5" customWidth="1"/>
    <col min="7428" max="7428" width="6" style="5" customWidth="1"/>
    <col min="7429" max="7429" width="1.44140625" style="5" customWidth="1"/>
    <col min="7430" max="7430" width="14.44140625" style="5" customWidth="1"/>
    <col min="7431" max="7431" width="3.33203125" style="5" customWidth="1"/>
    <col min="7432" max="7432" width="6" style="5" customWidth="1"/>
    <col min="7433" max="7433" width="1.44140625" style="5" customWidth="1"/>
    <col min="7434" max="7434" width="14.44140625" style="5" customWidth="1"/>
    <col min="7435" max="7435" width="3.33203125" style="5" customWidth="1"/>
    <col min="7436" max="7436" width="6.109375" style="5" customWidth="1"/>
    <col min="7437" max="7437" width="1.44140625" style="5" customWidth="1"/>
    <col min="7438" max="7438" width="14.44140625" style="5" customWidth="1"/>
    <col min="7439" max="7439" width="3.33203125" style="5" customWidth="1"/>
    <col min="7440" max="7440" width="6.109375" style="5" customWidth="1"/>
    <col min="7441" max="7441" width="1.44140625" style="5" customWidth="1"/>
    <col min="7442" max="7442" width="14.44140625" style="5" customWidth="1"/>
    <col min="7443" max="7443" width="3.33203125" style="5" customWidth="1"/>
    <col min="7444" max="7444" width="6.109375" style="5" customWidth="1"/>
    <col min="7445" max="7445" width="1.44140625" style="5" customWidth="1"/>
    <col min="7446" max="7446" width="14.44140625" style="5" customWidth="1"/>
    <col min="7447" max="7447" width="3.33203125" style="5" customWidth="1"/>
    <col min="7448" max="7448" width="6.109375" style="5" customWidth="1"/>
    <col min="7449" max="7449" width="13.44140625" style="5" bestFit="1" customWidth="1"/>
    <col min="7450" max="7680" width="11.44140625" style="5"/>
    <col min="7681" max="7681" width="1.44140625" style="5" customWidth="1"/>
    <col min="7682" max="7682" width="14.5546875" style="5" customWidth="1"/>
    <col min="7683" max="7683" width="3.33203125" style="5" customWidth="1"/>
    <col min="7684" max="7684" width="6" style="5" customWidth="1"/>
    <col min="7685" max="7685" width="1.44140625" style="5" customWidth="1"/>
    <col min="7686" max="7686" width="14.44140625" style="5" customWidth="1"/>
    <col min="7687" max="7687" width="3.33203125" style="5" customWidth="1"/>
    <col min="7688" max="7688" width="6" style="5" customWidth="1"/>
    <col min="7689" max="7689" width="1.44140625" style="5" customWidth="1"/>
    <col min="7690" max="7690" width="14.44140625" style="5" customWidth="1"/>
    <col min="7691" max="7691" width="3.33203125" style="5" customWidth="1"/>
    <col min="7692" max="7692" width="6.109375" style="5" customWidth="1"/>
    <col min="7693" max="7693" width="1.44140625" style="5" customWidth="1"/>
    <col min="7694" max="7694" width="14.44140625" style="5" customWidth="1"/>
    <col min="7695" max="7695" width="3.33203125" style="5" customWidth="1"/>
    <col min="7696" max="7696" width="6.109375" style="5" customWidth="1"/>
    <col min="7697" max="7697" width="1.44140625" style="5" customWidth="1"/>
    <col min="7698" max="7698" width="14.44140625" style="5" customWidth="1"/>
    <col min="7699" max="7699" width="3.33203125" style="5" customWidth="1"/>
    <col min="7700" max="7700" width="6.109375" style="5" customWidth="1"/>
    <col min="7701" max="7701" width="1.44140625" style="5" customWidth="1"/>
    <col min="7702" max="7702" width="14.44140625" style="5" customWidth="1"/>
    <col min="7703" max="7703" width="3.33203125" style="5" customWidth="1"/>
    <col min="7704" max="7704" width="6.109375" style="5" customWidth="1"/>
    <col min="7705" max="7705" width="13.44140625" style="5" bestFit="1" customWidth="1"/>
    <col min="7706" max="7936" width="11.44140625" style="5"/>
    <col min="7937" max="7937" width="1.44140625" style="5" customWidth="1"/>
    <col min="7938" max="7938" width="14.5546875" style="5" customWidth="1"/>
    <col min="7939" max="7939" width="3.33203125" style="5" customWidth="1"/>
    <col min="7940" max="7940" width="6" style="5" customWidth="1"/>
    <col min="7941" max="7941" width="1.44140625" style="5" customWidth="1"/>
    <col min="7942" max="7942" width="14.44140625" style="5" customWidth="1"/>
    <col min="7943" max="7943" width="3.33203125" style="5" customWidth="1"/>
    <col min="7944" max="7944" width="6" style="5" customWidth="1"/>
    <col min="7945" max="7945" width="1.44140625" style="5" customWidth="1"/>
    <col min="7946" max="7946" width="14.44140625" style="5" customWidth="1"/>
    <col min="7947" max="7947" width="3.33203125" style="5" customWidth="1"/>
    <col min="7948" max="7948" width="6.109375" style="5" customWidth="1"/>
    <col min="7949" max="7949" width="1.44140625" style="5" customWidth="1"/>
    <col min="7950" max="7950" width="14.44140625" style="5" customWidth="1"/>
    <col min="7951" max="7951" width="3.33203125" style="5" customWidth="1"/>
    <col min="7952" max="7952" width="6.109375" style="5" customWidth="1"/>
    <col min="7953" max="7953" width="1.44140625" style="5" customWidth="1"/>
    <col min="7954" max="7954" width="14.44140625" style="5" customWidth="1"/>
    <col min="7955" max="7955" width="3.33203125" style="5" customWidth="1"/>
    <col min="7956" max="7956" width="6.109375" style="5" customWidth="1"/>
    <col min="7957" max="7957" width="1.44140625" style="5" customWidth="1"/>
    <col min="7958" max="7958" width="14.44140625" style="5" customWidth="1"/>
    <col min="7959" max="7959" width="3.33203125" style="5" customWidth="1"/>
    <col min="7960" max="7960" width="6.109375" style="5" customWidth="1"/>
    <col min="7961" max="7961" width="13.44140625" style="5" bestFit="1" customWidth="1"/>
    <col min="7962" max="8192" width="11.44140625" style="5"/>
    <col min="8193" max="8193" width="1.44140625" style="5" customWidth="1"/>
    <col min="8194" max="8194" width="14.5546875" style="5" customWidth="1"/>
    <col min="8195" max="8195" width="3.33203125" style="5" customWidth="1"/>
    <col min="8196" max="8196" width="6" style="5" customWidth="1"/>
    <col min="8197" max="8197" width="1.44140625" style="5" customWidth="1"/>
    <col min="8198" max="8198" width="14.44140625" style="5" customWidth="1"/>
    <col min="8199" max="8199" width="3.33203125" style="5" customWidth="1"/>
    <col min="8200" max="8200" width="6" style="5" customWidth="1"/>
    <col min="8201" max="8201" width="1.44140625" style="5" customWidth="1"/>
    <col min="8202" max="8202" width="14.44140625" style="5" customWidth="1"/>
    <col min="8203" max="8203" width="3.33203125" style="5" customWidth="1"/>
    <col min="8204" max="8204" width="6.109375" style="5" customWidth="1"/>
    <col min="8205" max="8205" width="1.44140625" style="5" customWidth="1"/>
    <col min="8206" max="8206" width="14.44140625" style="5" customWidth="1"/>
    <col min="8207" max="8207" width="3.33203125" style="5" customWidth="1"/>
    <col min="8208" max="8208" width="6.109375" style="5" customWidth="1"/>
    <col min="8209" max="8209" width="1.44140625" style="5" customWidth="1"/>
    <col min="8210" max="8210" width="14.44140625" style="5" customWidth="1"/>
    <col min="8211" max="8211" width="3.33203125" style="5" customWidth="1"/>
    <col min="8212" max="8212" width="6.109375" style="5" customWidth="1"/>
    <col min="8213" max="8213" width="1.44140625" style="5" customWidth="1"/>
    <col min="8214" max="8214" width="14.44140625" style="5" customWidth="1"/>
    <col min="8215" max="8215" width="3.33203125" style="5" customWidth="1"/>
    <col min="8216" max="8216" width="6.109375" style="5" customWidth="1"/>
    <col min="8217" max="8217" width="13.44140625" style="5" bestFit="1" customWidth="1"/>
    <col min="8218" max="8448" width="11.44140625" style="5"/>
    <col min="8449" max="8449" width="1.44140625" style="5" customWidth="1"/>
    <col min="8450" max="8450" width="14.5546875" style="5" customWidth="1"/>
    <col min="8451" max="8451" width="3.33203125" style="5" customWidth="1"/>
    <col min="8452" max="8452" width="6" style="5" customWidth="1"/>
    <col min="8453" max="8453" width="1.44140625" style="5" customWidth="1"/>
    <col min="8454" max="8454" width="14.44140625" style="5" customWidth="1"/>
    <col min="8455" max="8455" width="3.33203125" style="5" customWidth="1"/>
    <col min="8456" max="8456" width="6" style="5" customWidth="1"/>
    <col min="8457" max="8457" width="1.44140625" style="5" customWidth="1"/>
    <col min="8458" max="8458" width="14.44140625" style="5" customWidth="1"/>
    <col min="8459" max="8459" width="3.33203125" style="5" customWidth="1"/>
    <col min="8460" max="8460" width="6.109375" style="5" customWidth="1"/>
    <col min="8461" max="8461" width="1.44140625" style="5" customWidth="1"/>
    <col min="8462" max="8462" width="14.44140625" style="5" customWidth="1"/>
    <col min="8463" max="8463" width="3.33203125" style="5" customWidth="1"/>
    <col min="8464" max="8464" width="6.109375" style="5" customWidth="1"/>
    <col min="8465" max="8465" width="1.44140625" style="5" customWidth="1"/>
    <col min="8466" max="8466" width="14.44140625" style="5" customWidth="1"/>
    <col min="8467" max="8467" width="3.33203125" style="5" customWidth="1"/>
    <col min="8468" max="8468" width="6.109375" style="5" customWidth="1"/>
    <col min="8469" max="8469" width="1.44140625" style="5" customWidth="1"/>
    <col min="8470" max="8470" width="14.44140625" style="5" customWidth="1"/>
    <col min="8471" max="8471" width="3.33203125" style="5" customWidth="1"/>
    <col min="8472" max="8472" width="6.109375" style="5" customWidth="1"/>
    <col min="8473" max="8473" width="13.44140625" style="5" bestFit="1" customWidth="1"/>
    <col min="8474" max="8704" width="11.44140625" style="5"/>
    <col min="8705" max="8705" width="1.44140625" style="5" customWidth="1"/>
    <col min="8706" max="8706" width="14.5546875" style="5" customWidth="1"/>
    <col min="8707" max="8707" width="3.33203125" style="5" customWidth="1"/>
    <col min="8708" max="8708" width="6" style="5" customWidth="1"/>
    <col min="8709" max="8709" width="1.44140625" style="5" customWidth="1"/>
    <col min="8710" max="8710" width="14.44140625" style="5" customWidth="1"/>
    <col min="8711" max="8711" width="3.33203125" style="5" customWidth="1"/>
    <col min="8712" max="8712" width="6" style="5" customWidth="1"/>
    <col min="8713" max="8713" width="1.44140625" style="5" customWidth="1"/>
    <col min="8714" max="8714" width="14.44140625" style="5" customWidth="1"/>
    <col min="8715" max="8715" width="3.33203125" style="5" customWidth="1"/>
    <col min="8716" max="8716" width="6.109375" style="5" customWidth="1"/>
    <col min="8717" max="8717" width="1.44140625" style="5" customWidth="1"/>
    <col min="8718" max="8718" width="14.44140625" style="5" customWidth="1"/>
    <col min="8719" max="8719" width="3.33203125" style="5" customWidth="1"/>
    <col min="8720" max="8720" width="6.109375" style="5" customWidth="1"/>
    <col min="8721" max="8721" width="1.44140625" style="5" customWidth="1"/>
    <col min="8722" max="8722" width="14.44140625" style="5" customWidth="1"/>
    <col min="8723" max="8723" width="3.33203125" style="5" customWidth="1"/>
    <col min="8724" max="8724" width="6.109375" style="5" customWidth="1"/>
    <col min="8725" max="8725" width="1.44140625" style="5" customWidth="1"/>
    <col min="8726" max="8726" width="14.44140625" style="5" customWidth="1"/>
    <col min="8727" max="8727" width="3.33203125" style="5" customWidth="1"/>
    <col min="8728" max="8728" width="6.109375" style="5" customWidth="1"/>
    <col min="8729" max="8729" width="13.44140625" style="5" bestFit="1" customWidth="1"/>
    <col min="8730" max="8960" width="11.44140625" style="5"/>
    <col min="8961" max="8961" width="1.44140625" style="5" customWidth="1"/>
    <col min="8962" max="8962" width="14.5546875" style="5" customWidth="1"/>
    <col min="8963" max="8963" width="3.33203125" style="5" customWidth="1"/>
    <col min="8964" max="8964" width="6" style="5" customWidth="1"/>
    <col min="8965" max="8965" width="1.44140625" style="5" customWidth="1"/>
    <col min="8966" max="8966" width="14.44140625" style="5" customWidth="1"/>
    <col min="8967" max="8967" width="3.33203125" style="5" customWidth="1"/>
    <col min="8968" max="8968" width="6" style="5" customWidth="1"/>
    <col min="8969" max="8969" width="1.44140625" style="5" customWidth="1"/>
    <col min="8970" max="8970" width="14.44140625" style="5" customWidth="1"/>
    <col min="8971" max="8971" width="3.33203125" style="5" customWidth="1"/>
    <col min="8972" max="8972" width="6.109375" style="5" customWidth="1"/>
    <col min="8973" max="8973" width="1.44140625" style="5" customWidth="1"/>
    <col min="8974" max="8974" width="14.44140625" style="5" customWidth="1"/>
    <col min="8975" max="8975" width="3.33203125" style="5" customWidth="1"/>
    <col min="8976" max="8976" width="6.109375" style="5" customWidth="1"/>
    <col min="8977" max="8977" width="1.44140625" style="5" customWidth="1"/>
    <col min="8978" max="8978" width="14.44140625" style="5" customWidth="1"/>
    <col min="8979" max="8979" width="3.33203125" style="5" customWidth="1"/>
    <col min="8980" max="8980" width="6.109375" style="5" customWidth="1"/>
    <col min="8981" max="8981" width="1.44140625" style="5" customWidth="1"/>
    <col min="8982" max="8982" width="14.44140625" style="5" customWidth="1"/>
    <col min="8983" max="8983" width="3.33203125" style="5" customWidth="1"/>
    <col min="8984" max="8984" width="6.109375" style="5" customWidth="1"/>
    <col min="8985" max="8985" width="13.44140625" style="5" bestFit="1" customWidth="1"/>
    <col min="8986" max="9216" width="11.44140625" style="5"/>
    <col min="9217" max="9217" width="1.44140625" style="5" customWidth="1"/>
    <col min="9218" max="9218" width="14.5546875" style="5" customWidth="1"/>
    <col min="9219" max="9219" width="3.33203125" style="5" customWidth="1"/>
    <col min="9220" max="9220" width="6" style="5" customWidth="1"/>
    <col min="9221" max="9221" width="1.44140625" style="5" customWidth="1"/>
    <col min="9222" max="9222" width="14.44140625" style="5" customWidth="1"/>
    <col min="9223" max="9223" width="3.33203125" style="5" customWidth="1"/>
    <col min="9224" max="9224" width="6" style="5" customWidth="1"/>
    <col min="9225" max="9225" width="1.44140625" style="5" customWidth="1"/>
    <col min="9226" max="9226" width="14.44140625" style="5" customWidth="1"/>
    <col min="9227" max="9227" width="3.33203125" style="5" customWidth="1"/>
    <col min="9228" max="9228" width="6.109375" style="5" customWidth="1"/>
    <col min="9229" max="9229" width="1.44140625" style="5" customWidth="1"/>
    <col min="9230" max="9230" width="14.44140625" style="5" customWidth="1"/>
    <col min="9231" max="9231" width="3.33203125" style="5" customWidth="1"/>
    <col min="9232" max="9232" width="6.109375" style="5" customWidth="1"/>
    <col min="9233" max="9233" width="1.44140625" style="5" customWidth="1"/>
    <col min="9234" max="9234" width="14.44140625" style="5" customWidth="1"/>
    <col min="9235" max="9235" width="3.33203125" style="5" customWidth="1"/>
    <col min="9236" max="9236" width="6.109375" style="5" customWidth="1"/>
    <col min="9237" max="9237" width="1.44140625" style="5" customWidth="1"/>
    <col min="9238" max="9238" width="14.44140625" style="5" customWidth="1"/>
    <col min="9239" max="9239" width="3.33203125" style="5" customWidth="1"/>
    <col min="9240" max="9240" width="6.109375" style="5" customWidth="1"/>
    <col min="9241" max="9241" width="13.44140625" style="5" bestFit="1" customWidth="1"/>
    <col min="9242" max="9472" width="11.44140625" style="5"/>
    <col min="9473" max="9473" width="1.44140625" style="5" customWidth="1"/>
    <col min="9474" max="9474" width="14.5546875" style="5" customWidth="1"/>
    <col min="9475" max="9475" width="3.33203125" style="5" customWidth="1"/>
    <col min="9476" max="9476" width="6" style="5" customWidth="1"/>
    <col min="9477" max="9477" width="1.44140625" style="5" customWidth="1"/>
    <col min="9478" max="9478" width="14.44140625" style="5" customWidth="1"/>
    <col min="9479" max="9479" width="3.33203125" style="5" customWidth="1"/>
    <col min="9480" max="9480" width="6" style="5" customWidth="1"/>
    <col min="9481" max="9481" width="1.44140625" style="5" customWidth="1"/>
    <col min="9482" max="9482" width="14.44140625" style="5" customWidth="1"/>
    <col min="9483" max="9483" width="3.33203125" style="5" customWidth="1"/>
    <col min="9484" max="9484" width="6.109375" style="5" customWidth="1"/>
    <col min="9485" max="9485" width="1.44140625" style="5" customWidth="1"/>
    <col min="9486" max="9486" width="14.44140625" style="5" customWidth="1"/>
    <col min="9487" max="9487" width="3.33203125" style="5" customWidth="1"/>
    <col min="9488" max="9488" width="6.109375" style="5" customWidth="1"/>
    <col min="9489" max="9489" width="1.44140625" style="5" customWidth="1"/>
    <col min="9490" max="9490" width="14.44140625" style="5" customWidth="1"/>
    <col min="9491" max="9491" width="3.33203125" style="5" customWidth="1"/>
    <col min="9492" max="9492" width="6.109375" style="5" customWidth="1"/>
    <col min="9493" max="9493" width="1.44140625" style="5" customWidth="1"/>
    <col min="9494" max="9494" width="14.44140625" style="5" customWidth="1"/>
    <col min="9495" max="9495" width="3.33203125" style="5" customWidth="1"/>
    <col min="9496" max="9496" width="6.109375" style="5" customWidth="1"/>
    <col min="9497" max="9497" width="13.44140625" style="5" bestFit="1" customWidth="1"/>
    <col min="9498" max="9728" width="11.44140625" style="5"/>
    <col min="9729" max="9729" width="1.44140625" style="5" customWidth="1"/>
    <col min="9730" max="9730" width="14.5546875" style="5" customWidth="1"/>
    <col min="9731" max="9731" width="3.33203125" style="5" customWidth="1"/>
    <col min="9732" max="9732" width="6" style="5" customWidth="1"/>
    <col min="9733" max="9733" width="1.44140625" style="5" customWidth="1"/>
    <col min="9734" max="9734" width="14.44140625" style="5" customWidth="1"/>
    <col min="9735" max="9735" width="3.33203125" style="5" customWidth="1"/>
    <col min="9736" max="9736" width="6" style="5" customWidth="1"/>
    <col min="9737" max="9737" width="1.44140625" style="5" customWidth="1"/>
    <col min="9738" max="9738" width="14.44140625" style="5" customWidth="1"/>
    <col min="9739" max="9739" width="3.33203125" style="5" customWidth="1"/>
    <col min="9740" max="9740" width="6.109375" style="5" customWidth="1"/>
    <col min="9741" max="9741" width="1.44140625" style="5" customWidth="1"/>
    <col min="9742" max="9742" width="14.44140625" style="5" customWidth="1"/>
    <col min="9743" max="9743" width="3.33203125" style="5" customWidth="1"/>
    <col min="9744" max="9744" width="6.109375" style="5" customWidth="1"/>
    <col min="9745" max="9745" width="1.44140625" style="5" customWidth="1"/>
    <col min="9746" max="9746" width="14.44140625" style="5" customWidth="1"/>
    <col min="9747" max="9747" width="3.33203125" style="5" customWidth="1"/>
    <col min="9748" max="9748" width="6.109375" style="5" customWidth="1"/>
    <col min="9749" max="9749" width="1.44140625" style="5" customWidth="1"/>
    <col min="9750" max="9750" width="14.44140625" style="5" customWidth="1"/>
    <col min="9751" max="9751" width="3.33203125" style="5" customWidth="1"/>
    <col min="9752" max="9752" width="6.109375" style="5" customWidth="1"/>
    <col min="9753" max="9753" width="13.44140625" style="5" bestFit="1" customWidth="1"/>
    <col min="9754" max="9984" width="11.44140625" style="5"/>
    <col min="9985" max="9985" width="1.44140625" style="5" customWidth="1"/>
    <col min="9986" max="9986" width="14.5546875" style="5" customWidth="1"/>
    <col min="9987" max="9987" width="3.33203125" style="5" customWidth="1"/>
    <col min="9988" max="9988" width="6" style="5" customWidth="1"/>
    <col min="9989" max="9989" width="1.44140625" style="5" customWidth="1"/>
    <col min="9990" max="9990" width="14.44140625" style="5" customWidth="1"/>
    <col min="9991" max="9991" width="3.33203125" style="5" customWidth="1"/>
    <col min="9992" max="9992" width="6" style="5" customWidth="1"/>
    <col min="9993" max="9993" width="1.44140625" style="5" customWidth="1"/>
    <col min="9994" max="9994" width="14.44140625" style="5" customWidth="1"/>
    <col min="9995" max="9995" width="3.33203125" style="5" customWidth="1"/>
    <col min="9996" max="9996" width="6.109375" style="5" customWidth="1"/>
    <col min="9997" max="9997" width="1.44140625" style="5" customWidth="1"/>
    <col min="9998" max="9998" width="14.44140625" style="5" customWidth="1"/>
    <col min="9999" max="9999" width="3.33203125" style="5" customWidth="1"/>
    <col min="10000" max="10000" width="6.109375" style="5" customWidth="1"/>
    <col min="10001" max="10001" width="1.44140625" style="5" customWidth="1"/>
    <col min="10002" max="10002" width="14.44140625" style="5" customWidth="1"/>
    <col min="10003" max="10003" width="3.33203125" style="5" customWidth="1"/>
    <col min="10004" max="10004" width="6.109375" style="5" customWidth="1"/>
    <col min="10005" max="10005" width="1.44140625" style="5" customWidth="1"/>
    <col min="10006" max="10006" width="14.44140625" style="5" customWidth="1"/>
    <col min="10007" max="10007" width="3.33203125" style="5" customWidth="1"/>
    <col min="10008" max="10008" width="6.109375" style="5" customWidth="1"/>
    <col min="10009" max="10009" width="13.44140625" style="5" bestFit="1" customWidth="1"/>
    <col min="10010" max="10240" width="11.44140625" style="5"/>
    <col min="10241" max="10241" width="1.44140625" style="5" customWidth="1"/>
    <col min="10242" max="10242" width="14.5546875" style="5" customWidth="1"/>
    <col min="10243" max="10243" width="3.33203125" style="5" customWidth="1"/>
    <col min="10244" max="10244" width="6" style="5" customWidth="1"/>
    <col min="10245" max="10245" width="1.44140625" style="5" customWidth="1"/>
    <col min="10246" max="10246" width="14.44140625" style="5" customWidth="1"/>
    <col min="10247" max="10247" width="3.33203125" style="5" customWidth="1"/>
    <col min="10248" max="10248" width="6" style="5" customWidth="1"/>
    <col min="10249" max="10249" width="1.44140625" style="5" customWidth="1"/>
    <col min="10250" max="10250" width="14.44140625" style="5" customWidth="1"/>
    <col min="10251" max="10251" width="3.33203125" style="5" customWidth="1"/>
    <col min="10252" max="10252" width="6.109375" style="5" customWidth="1"/>
    <col min="10253" max="10253" width="1.44140625" style="5" customWidth="1"/>
    <col min="10254" max="10254" width="14.44140625" style="5" customWidth="1"/>
    <col min="10255" max="10255" width="3.33203125" style="5" customWidth="1"/>
    <col min="10256" max="10256" width="6.109375" style="5" customWidth="1"/>
    <col min="10257" max="10257" width="1.44140625" style="5" customWidth="1"/>
    <col min="10258" max="10258" width="14.44140625" style="5" customWidth="1"/>
    <col min="10259" max="10259" width="3.33203125" style="5" customWidth="1"/>
    <col min="10260" max="10260" width="6.109375" style="5" customWidth="1"/>
    <col min="10261" max="10261" width="1.44140625" style="5" customWidth="1"/>
    <col min="10262" max="10262" width="14.44140625" style="5" customWidth="1"/>
    <col min="10263" max="10263" width="3.33203125" style="5" customWidth="1"/>
    <col min="10264" max="10264" width="6.109375" style="5" customWidth="1"/>
    <col min="10265" max="10265" width="13.44140625" style="5" bestFit="1" customWidth="1"/>
    <col min="10266" max="10496" width="11.44140625" style="5"/>
    <col min="10497" max="10497" width="1.44140625" style="5" customWidth="1"/>
    <col min="10498" max="10498" width="14.5546875" style="5" customWidth="1"/>
    <col min="10499" max="10499" width="3.33203125" style="5" customWidth="1"/>
    <col min="10500" max="10500" width="6" style="5" customWidth="1"/>
    <col min="10501" max="10501" width="1.44140625" style="5" customWidth="1"/>
    <col min="10502" max="10502" width="14.44140625" style="5" customWidth="1"/>
    <col min="10503" max="10503" width="3.33203125" style="5" customWidth="1"/>
    <col min="10504" max="10504" width="6" style="5" customWidth="1"/>
    <col min="10505" max="10505" width="1.44140625" style="5" customWidth="1"/>
    <col min="10506" max="10506" width="14.44140625" style="5" customWidth="1"/>
    <col min="10507" max="10507" width="3.33203125" style="5" customWidth="1"/>
    <col min="10508" max="10508" width="6.109375" style="5" customWidth="1"/>
    <col min="10509" max="10509" width="1.44140625" style="5" customWidth="1"/>
    <col min="10510" max="10510" width="14.44140625" style="5" customWidth="1"/>
    <col min="10511" max="10511" width="3.33203125" style="5" customWidth="1"/>
    <col min="10512" max="10512" width="6.109375" style="5" customWidth="1"/>
    <col min="10513" max="10513" width="1.44140625" style="5" customWidth="1"/>
    <col min="10514" max="10514" width="14.44140625" style="5" customWidth="1"/>
    <col min="10515" max="10515" width="3.33203125" style="5" customWidth="1"/>
    <col min="10516" max="10516" width="6.109375" style="5" customWidth="1"/>
    <col min="10517" max="10517" width="1.44140625" style="5" customWidth="1"/>
    <col min="10518" max="10518" width="14.44140625" style="5" customWidth="1"/>
    <col min="10519" max="10519" width="3.33203125" style="5" customWidth="1"/>
    <col min="10520" max="10520" width="6.109375" style="5" customWidth="1"/>
    <col min="10521" max="10521" width="13.44140625" style="5" bestFit="1" customWidth="1"/>
    <col min="10522" max="10752" width="11.44140625" style="5"/>
    <col min="10753" max="10753" width="1.44140625" style="5" customWidth="1"/>
    <col min="10754" max="10754" width="14.5546875" style="5" customWidth="1"/>
    <col min="10755" max="10755" width="3.33203125" style="5" customWidth="1"/>
    <col min="10756" max="10756" width="6" style="5" customWidth="1"/>
    <col min="10757" max="10757" width="1.44140625" style="5" customWidth="1"/>
    <col min="10758" max="10758" width="14.44140625" style="5" customWidth="1"/>
    <col min="10759" max="10759" width="3.33203125" style="5" customWidth="1"/>
    <col min="10760" max="10760" width="6" style="5" customWidth="1"/>
    <col min="10761" max="10761" width="1.44140625" style="5" customWidth="1"/>
    <col min="10762" max="10762" width="14.44140625" style="5" customWidth="1"/>
    <col min="10763" max="10763" width="3.33203125" style="5" customWidth="1"/>
    <col min="10764" max="10764" width="6.109375" style="5" customWidth="1"/>
    <col min="10765" max="10765" width="1.44140625" style="5" customWidth="1"/>
    <col min="10766" max="10766" width="14.44140625" style="5" customWidth="1"/>
    <col min="10767" max="10767" width="3.33203125" style="5" customWidth="1"/>
    <col min="10768" max="10768" width="6.109375" style="5" customWidth="1"/>
    <col min="10769" max="10769" width="1.44140625" style="5" customWidth="1"/>
    <col min="10770" max="10770" width="14.44140625" style="5" customWidth="1"/>
    <col min="10771" max="10771" width="3.33203125" style="5" customWidth="1"/>
    <col min="10772" max="10772" width="6.109375" style="5" customWidth="1"/>
    <col min="10773" max="10773" width="1.44140625" style="5" customWidth="1"/>
    <col min="10774" max="10774" width="14.44140625" style="5" customWidth="1"/>
    <col min="10775" max="10775" width="3.33203125" style="5" customWidth="1"/>
    <col min="10776" max="10776" width="6.109375" style="5" customWidth="1"/>
    <col min="10777" max="10777" width="13.44140625" style="5" bestFit="1" customWidth="1"/>
    <col min="10778" max="11008" width="11.44140625" style="5"/>
    <col min="11009" max="11009" width="1.44140625" style="5" customWidth="1"/>
    <col min="11010" max="11010" width="14.5546875" style="5" customWidth="1"/>
    <col min="11011" max="11011" width="3.33203125" style="5" customWidth="1"/>
    <col min="11012" max="11012" width="6" style="5" customWidth="1"/>
    <col min="11013" max="11013" width="1.44140625" style="5" customWidth="1"/>
    <col min="11014" max="11014" width="14.44140625" style="5" customWidth="1"/>
    <col min="11015" max="11015" width="3.33203125" style="5" customWidth="1"/>
    <col min="11016" max="11016" width="6" style="5" customWidth="1"/>
    <col min="11017" max="11017" width="1.44140625" style="5" customWidth="1"/>
    <col min="11018" max="11018" width="14.44140625" style="5" customWidth="1"/>
    <col min="11019" max="11019" width="3.33203125" style="5" customWidth="1"/>
    <col min="11020" max="11020" width="6.109375" style="5" customWidth="1"/>
    <col min="11021" max="11021" width="1.44140625" style="5" customWidth="1"/>
    <col min="11022" max="11022" width="14.44140625" style="5" customWidth="1"/>
    <col min="11023" max="11023" width="3.33203125" style="5" customWidth="1"/>
    <col min="11024" max="11024" width="6.109375" style="5" customWidth="1"/>
    <col min="11025" max="11025" width="1.44140625" style="5" customWidth="1"/>
    <col min="11026" max="11026" width="14.44140625" style="5" customWidth="1"/>
    <col min="11027" max="11027" width="3.33203125" style="5" customWidth="1"/>
    <col min="11028" max="11028" width="6.109375" style="5" customWidth="1"/>
    <col min="11029" max="11029" width="1.44140625" style="5" customWidth="1"/>
    <col min="11030" max="11030" width="14.44140625" style="5" customWidth="1"/>
    <col min="11031" max="11031" width="3.33203125" style="5" customWidth="1"/>
    <col min="11032" max="11032" width="6.109375" style="5" customWidth="1"/>
    <col min="11033" max="11033" width="13.44140625" style="5" bestFit="1" customWidth="1"/>
    <col min="11034" max="11264" width="11.44140625" style="5"/>
    <col min="11265" max="11265" width="1.44140625" style="5" customWidth="1"/>
    <col min="11266" max="11266" width="14.5546875" style="5" customWidth="1"/>
    <col min="11267" max="11267" width="3.33203125" style="5" customWidth="1"/>
    <col min="11268" max="11268" width="6" style="5" customWidth="1"/>
    <col min="11269" max="11269" width="1.44140625" style="5" customWidth="1"/>
    <col min="11270" max="11270" width="14.44140625" style="5" customWidth="1"/>
    <col min="11271" max="11271" width="3.33203125" style="5" customWidth="1"/>
    <col min="11272" max="11272" width="6" style="5" customWidth="1"/>
    <col min="11273" max="11273" width="1.44140625" style="5" customWidth="1"/>
    <col min="11274" max="11274" width="14.44140625" style="5" customWidth="1"/>
    <col min="11275" max="11275" width="3.33203125" style="5" customWidth="1"/>
    <col min="11276" max="11276" width="6.109375" style="5" customWidth="1"/>
    <col min="11277" max="11277" width="1.44140625" style="5" customWidth="1"/>
    <col min="11278" max="11278" width="14.44140625" style="5" customWidth="1"/>
    <col min="11279" max="11279" width="3.33203125" style="5" customWidth="1"/>
    <col min="11280" max="11280" width="6.109375" style="5" customWidth="1"/>
    <col min="11281" max="11281" width="1.44140625" style="5" customWidth="1"/>
    <col min="11282" max="11282" width="14.44140625" style="5" customWidth="1"/>
    <col min="11283" max="11283" width="3.33203125" style="5" customWidth="1"/>
    <col min="11284" max="11284" width="6.109375" style="5" customWidth="1"/>
    <col min="11285" max="11285" width="1.44140625" style="5" customWidth="1"/>
    <col min="11286" max="11286" width="14.44140625" style="5" customWidth="1"/>
    <col min="11287" max="11287" width="3.33203125" style="5" customWidth="1"/>
    <col min="11288" max="11288" width="6.109375" style="5" customWidth="1"/>
    <col min="11289" max="11289" width="13.44140625" style="5" bestFit="1" customWidth="1"/>
    <col min="11290" max="11520" width="11.44140625" style="5"/>
    <col min="11521" max="11521" width="1.44140625" style="5" customWidth="1"/>
    <col min="11522" max="11522" width="14.5546875" style="5" customWidth="1"/>
    <col min="11523" max="11523" width="3.33203125" style="5" customWidth="1"/>
    <col min="11524" max="11524" width="6" style="5" customWidth="1"/>
    <col min="11525" max="11525" width="1.44140625" style="5" customWidth="1"/>
    <col min="11526" max="11526" width="14.44140625" style="5" customWidth="1"/>
    <col min="11527" max="11527" width="3.33203125" style="5" customWidth="1"/>
    <col min="11528" max="11528" width="6" style="5" customWidth="1"/>
    <col min="11529" max="11529" width="1.44140625" style="5" customWidth="1"/>
    <col min="11530" max="11530" width="14.44140625" style="5" customWidth="1"/>
    <col min="11531" max="11531" width="3.33203125" style="5" customWidth="1"/>
    <col min="11532" max="11532" width="6.109375" style="5" customWidth="1"/>
    <col min="11533" max="11533" width="1.44140625" style="5" customWidth="1"/>
    <col min="11534" max="11534" width="14.44140625" style="5" customWidth="1"/>
    <col min="11535" max="11535" width="3.33203125" style="5" customWidth="1"/>
    <col min="11536" max="11536" width="6.109375" style="5" customWidth="1"/>
    <col min="11537" max="11537" width="1.44140625" style="5" customWidth="1"/>
    <col min="11538" max="11538" width="14.44140625" style="5" customWidth="1"/>
    <col min="11539" max="11539" width="3.33203125" style="5" customWidth="1"/>
    <col min="11540" max="11540" width="6.109375" style="5" customWidth="1"/>
    <col min="11541" max="11541" width="1.44140625" style="5" customWidth="1"/>
    <col min="11542" max="11542" width="14.44140625" style="5" customWidth="1"/>
    <col min="11543" max="11543" width="3.33203125" style="5" customWidth="1"/>
    <col min="11544" max="11544" width="6.109375" style="5" customWidth="1"/>
    <col min="11545" max="11545" width="13.44140625" style="5" bestFit="1" customWidth="1"/>
    <col min="11546" max="11776" width="11.44140625" style="5"/>
    <col min="11777" max="11777" width="1.44140625" style="5" customWidth="1"/>
    <col min="11778" max="11778" width="14.5546875" style="5" customWidth="1"/>
    <col min="11779" max="11779" width="3.33203125" style="5" customWidth="1"/>
    <col min="11780" max="11780" width="6" style="5" customWidth="1"/>
    <col min="11781" max="11781" width="1.44140625" style="5" customWidth="1"/>
    <col min="11782" max="11782" width="14.44140625" style="5" customWidth="1"/>
    <col min="11783" max="11783" width="3.33203125" style="5" customWidth="1"/>
    <col min="11784" max="11784" width="6" style="5" customWidth="1"/>
    <col min="11785" max="11785" width="1.44140625" style="5" customWidth="1"/>
    <col min="11786" max="11786" width="14.44140625" style="5" customWidth="1"/>
    <col min="11787" max="11787" width="3.33203125" style="5" customWidth="1"/>
    <col min="11788" max="11788" width="6.109375" style="5" customWidth="1"/>
    <col min="11789" max="11789" width="1.44140625" style="5" customWidth="1"/>
    <col min="11790" max="11790" width="14.44140625" style="5" customWidth="1"/>
    <col min="11791" max="11791" width="3.33203125" style="5" customWidth="1"/>
    <col min="11792" max="11792" width="6.109375" style="5" customWidth="1"/>
    <col min="11793" max="11793" width="1.44140625" style="5" customWidth="1"/>
    <col min="11794" max="11794" width="14.44140625" style="5" customWidth="1"/>
    <col min="11795" max="11795" width="3.33203125" style="5" customWidth="1"/>
    <col min="11796" max="11796" width="6.109375" style="5" customWidth="1"/>
    <col min="11797" max="11797" width="1.44140625" style="5" customWidth="1"/>
    <col min="11798" max="11798" width="14.44140625" style="5" customWidth="1"/>
    <col min="11799" max="11799" width="3.33203125" style="5" customWidth="1"/>
    <col min="11800" max="11800" width="6.109375" style="5" customWidth="1"/>
    <col min="11801" max="11801" width="13.44140625" style="5" bestFit="1" customWidth="1"/>
    <col min="11802" max="12032" width="11.44140625" style="5"/>
    <col min="12033" max="12033" width="1.44140625" style="5" customWidth="1"/>
    <col min="12034" max="12034" width="14.5546875" style="5" customWidth="1"/>
    <col min="12035" max="12035" width="3.33203125" style="5" customWidth="1"/>
    <col min="12036" max="12036" width="6" style="5" customWidth="1"/>
    <col min="12037" max="12037" width="1.44140625" style="5" customWidth="1"/>
    <col min="12038" max="12038" width="14.44140625" style="5" customWidth="1"/>
    <col min="12039" max="12039" width="3.33203125" style="5" customWidth="1"/>
    <col min="12040" max="12040" width="6" style="5" customWidth="1"/>
    <col min="12041" max="12041" width="1.44140625" style="5" customWidth="1"/>
    <col min="12042" max="12042" width="14.44140625" style="5" customWidth="1"/>
    <col min="12043" max="12043" width="3.33203125" style="5" customWidth="1"/>
    <col min="12044" max="12044" width="6.109375" style="5" customWidth="1"/>
    <col min="12045" max="12045" width="1.44140625" style="5" customWidth="1"/>
    <col min="12046" max="12046" width="14.44140625" style="5" customWidth="1"/>
    <col min="12047" max="12047" width="3.33203125" style="5" customWidth="1"/>
    <col min="12048" max="12048" width="6.109375" style="5" customWidth="1"/>
    <col min="12049" max="12049" width="1.44140625" style="5" customWidth="1"/>
    <col min="12050" max="12050" width="14.44140625" style="5" customWidth="1"/>
    <col min="12051" max="12051" width="3.33203125" style="5" customWidth="1"/>
    <col min="12052" max="12052" width="6.109375" style="5" customWidth="1"/>
    <col min="12053" max="12053" width="1.44140625" style="5" customWidth="1"/>
    <col min="12054" max="12054" width="14.44140625" style="5" customWidth="1"/>
    <col min="12055" max="12055" width="3.33203125" style="5" customWidth="1"/>
    <col min="12056" max="12056" width="6.109375" style="5" customWidth="1"/>
    <col min="12057" max="12057" width="13.44140625" style="5" bestFit="1" customWidth="1"/>
    <col min="12058" max="12288" width="11.44140625" style="5"/>
    <col min="12289" max="12289" width="1.44140625" style="5" customWidth="1"/>
    <col min="12290" max="12290" width="14.5546875" style="5" customWidth="1"/>
    <col min="12291" max="12291" width="3.33203125" style="5" customWidth="1"/>
    <col min="12292" max="12292" width="6" style="5" customWidth="1"/>
    <col min="12293" max="12293" width="1.44140625" style="5" customWidth="1"/>
    <col min="12294" max="12294" width="14.44140625" style="5" customWidth="1"/>
    <col min="12295" max="12295" width="3.33203125" style="5" customWidth="1"/>
    <col min="12296" max="12296" width="6" style="5" customWidth="1"/>
    <col min="12297" max="12297" width="1.44140625" style="5" customWidth="1"/>
    <col min="12298" max="12298" width="14.44140625" style="5" customWidth="1"/>
    <col min="12299" max="12299" width="3.33203125" style="5" customWidth="1"/>
    <col min="12300" max="12300" width="6.109375" style="5" customWidth="1"/>
    <col min="12301" max="12301" width="1.44140625" style="5" customWidth="1"/>
    <col min="12302" max="12302" width="14.44140625" style="5" customWidth="1"/>
    <col min="12303" max="12303" width="3.33203125" style="5" customWidth="1"/>
    <col min="12304" max="12304" width="6.109375" style="5" customWidth="1"/>
    <col min="12305" max="12305" width="1.44140625" style="5" customWidth="1"/>
    <col min="12306" max="12306" width="14.44140625" style="5" customWidth="1"/>
    <col min="12307" max="12307" width="3.33203125" style="5" customWidth="1"/>
    <col min="12308" max="12308" width="6.109375" style="5" customWidth="1"/>
    <col min="12309" max="12309" width="1.44140625" style="5" customWidth="1"/>
    <col min="12310" max="12310" width="14.44140625" style="5" customWidth="1"/>
    <col min="12311" max="12311" width="3.33203125" style="5" customWidth="1"/>
    <col min="12312" max="12312" width="6.109375" style="5" customWidth="1"/>
    <col min="12313" max="12313" width="13.44140625" style="5" bestFit="1" customWidth="1"/>
    <col min="12314" max="12544" width="11.44140625" style="5"/>
    <col min="12545" max="12545" width="1.44140625" style="5" customWidth="1"/>
    <col min="12546" max="12546" width="14.5546875" style="5" customWidth="1"/>
    <col min="12547" max="12547" width="3.33203125" style="5" customWidth="1"/>
    <col min="12548" max="12548" width="6" style="5" customWidth="1"/>
    <col min="12549" max="12549" width="1.44140625" style="5" customWidth="1"/>
    <col min="12550" max="12550" width="14.44140625" style="5" customWidth="1"/>
    <col min="12551" max="12551" width="3.33203125" style="5" customWidth="1"/>
    <col min="12552" max="12552" width="6" style="5" customWidth="1"/>
    <col min="12553" max="12553" width="1.44140625" style="5" customWidth="1"/>
    <col min="12554" max="12554" width="14.44140625" style="5" customWidth="1"/>
    <col min="12555" max="12555" width="3.33203125" style="5" customWidth="1"/>
    <col min="12556" max="12556" width="6.109375" style="5" customWidth="1"/>
    <col min="12557" max="12557" width="1.44140625" style="5" customWidth="1"/>
    <col min="12558" max="12558" width="14.44140625" style="5" customWidth="1"/>
    <col min="12559" max="12559" width="3.33203125" style="5" customWidth="1"/>
    <col min="12560" max="12560" width="6.109375" style="5" customWidth="1"/>
    <col min="12561" max="12561" width="1.44140625" style="5" customWidth="1"/>
    <col min="12562" max="12562" width="14.44140625" style="5" customWidth="1"/>
    <col min="12563" max="12563" width="3.33203125" style="5" customWidth="1"/>
    <col min="12564" max="12564" width="6.109375" style="5" customWidth="1"/>
    <col min="12565" max="12565" width="1.44140625" style="5" customWidth="1"/>
    <col min="12566" max="12566" width="14.44140625" style="5" customWidth="1"/>
    <col min="12567" max="12567" width="3.33203125" style="5" customWidth="1"/>
    <col min="12568" max="12568" width="6.109375" style="5" customWidth="1"/>
    <col min="12569" max="12569" width="13.44140625" style="5" bestFit="1" customWidth="1"/>
    <col min="12570" max="12800" width="11.44140625" style="5"/>
    <col min="12801" max="12801" width="1.44140625" style="5" customWidth="1"/>
    <col min="12802" max="12802" width="14.5546875" style="5" customWidth="1"/>
    <col min="12803" max="12803" width="3.33203125" style="5" customWidth="1"/>
    <col min="12804" max="12804" width="6" style="5" customWidth="1"/>
    <col min="12805" max="12805" width="1.44140625" style="5" customWidth="1"/>
    <col min="12806" max="12806" width="14.44140625" style="5" customWidth="1"/>
    <col min="12807" max="12807" width="3.33203125" style="5" customWidth="1"/>
    <col min="12808" max="12808" width="6" style="5" customWidth="1"/>
    <col min="12809" max="12809" width="1.44140625" style="5" customWidth="1"/>
    <col min="12810" max="12810" width="14.44140625" style="5" customWidth="1"/>
    <col min="12811" max="12811" width="3.33203125" style="5" customWidth="1"/>
    <col min="12812" max="12812" width="6.109375" style="5" customWidth="1"/>
    <col min="12813" max="12813" width="1.44140625" style="5" customWidth="1"/>
    <col min="12814" max="12814" width="14.44140625" style="5" customWidth="1"/>
    <col min="12815" max="12815" width="3.33203125" style="5" customWidth="1"/>
    <col min="12816" max="12816" width="6.109375" style="5" customWidth="1"/>
    <col min="12817" max="12817" width="1.44140625" style="5" customWidth="1"/>
    <col min="12818" max="12818" width="14.44140625" style="5" customWidth="1"/>
    <col min="12819" max="12819" width="3.33203125" style="5" customWidth="1"/>
    <col min="12820" max="12820" width="6.109375" style="5" customWidth="1"/>
    <col min="12821" max="12821" width="1.44140625" style="5" customWidth="1"/>
    <col min="12822" max="12822" width="14.44140625" style="5" customWidth="1"/>
    <col min="12823" max="12823" width="3.33203125" style="5" customWidth="1"/>
    <col min="12824" max="12824" width="6.109375" style="5" customWidth="1"/>
    <col min="12825" max="12825" width="13.44140625" style="5" bestFit="1" customWidth="1"/>
    <col min="12826" max="13056" width="11.44140625" style="5"/>
    <col min="13057" max="13057" width="1.44140625" style="5" customWidth="1"/>
    <col min="13058" max="13058" width="14.5546875" style="5" customWidth="1"/>
    <col min="13059" max="13059" width="3.33203125" style="5" customWidth="1"/>
    <col min="13060" max="13060" width="6" style="5" customWidth="1"/>
    <col min="13061" max="13061" width="1.44140625" style="5" customWidth="1"/>
    <col min="13062" max="13062" width="14.44140625" style="5" customWidth="1"/>
    <col min="13063" max="13063" width="3.33203125" style="5" customWidth="1"/>
    <col min="13064" max="13064" width="6" style="5" customWidth="1"/>
    <col min="13065" max="13065" width="1.44140625" style="5" customWidth="1"/>
    <col min="13066" max="13066" width="14.44140625" style="5" customWidth="1"/>
    <col min="13067" max="13067" width="3.33203125" style="5" customWidth="1"/>
    <col min="13068" max="13068" width="6.109375" style="5" customWidth="1"/>
    <col min="13069" max="13069" width="1.44140625" style="5" customWidth="1"/>
    <col min="13070" max="13070" width="14.44140625" style="5" customWidth="1"/>
    <col min="13071" max="13071" width="3.33203125" style="5" customWidth="1"/>
    <col min="13072" max="13072" width="6.109375" style="5" customWidth="1"/>
    <col min="13073" max="13073" width="1.44140625" style="5" customWidth="1"/>
    <col min="13074" max="13074" width="14.44140625" style="5" customWidth="1"/>
    <col min="13075" max="13075" width="3.33203125" style="5" customWidth="1"/>
    <col min="13076" max="13076" width="6.109375" style="5" customWidth="1"/>
    <col min="13077" max="13077" width="1.44140625" style="5" customWidth="1"/>
    <col min="13078" max="13078" width="14.44140625" style="5" customWidth="1"/>
    <col min="13079" max="13079" width="3.33203125" style="5" customWidth="1"/>
    <col min="13080" max="13080" width="6.109375" style="5" customWidth="1"/>
    <col min="13081" max="13081" width="13.44140625" style="5" bestFit="1" customWidth="1"/>
    <col min="13082" max="13312" width="11.44140625" style="5"/>
    <col min="13313" max="13313" width="1.44140625" style="5" customWidth="1"/>
    <col min="13314" max="13314" width="14.5546875" style="5" customWidth="1"/>
    <col min="13315" max="13315" width="3.33203125" style="5" customWidth="1"/>
    <col min="13316" max="13316" width="6" style="5" customWidth="1"/>
    <col min="13317" max="13317" width="1.44140625" style="5" customWidth="1"/>
    <col min="13318" max="13318" width="14.44140625" style="5" customWidth="1"/>
    <col min="13319" max="13319" width="3.33203125" style="5" customWidth="1"/>
    <col min="13320" max="13320" width="6" style="5" customWidth="1"/>
    <col min="13321" max="13321" width="1.44140625" style="5" customWidth="1"/>
    <col min="13322" max="13322" width="14.44140625" style="5" customWidth="1"/>
    <col min="13323" max="13323" width="3.33203125" style="5" customWidth="1"/>
    <col min="13324" max="13324" width="6.109375" style="5" customWidth="1"/>
    <col min="13325" max="13325" width="1.44140625" style="5" customWidth="1"/>
    <col min="13326" max="13326" width="14.44140625" style="5" customWidth="1"/>
    <col min="13327" max="13327" width="3.33203125" style="5" customWidth="1"/>
    <col min="13328" max="13328" width="6.109375" style="5" customWidth="1"/>
    <col min="13329" max="13329" width="1.44140625" style="5" customWidth="1"/>
    <col min="13330" max="13330" width="14.44140625" style="5" customWidth="1"/>
    <col min="13331" max="13331" width="3.33203125" style="5" customWidth="1"/>
    <col min="13332" max="13332" width="6.109375" style="5" customWidth="1"/>
    <col min="13333" max="13333" width="1.44140625" style="5" customWidth="1"/>
    <col min="13334" max="13334" width="14.44140625" style="5" customWidth="1"/>
    <col min="13335" max="13335" width="3.33203125" style="5" customWidth="1"/>
    <col min="13336" max="13336" width="6.109375" style="5" customWidth="1"/>
    <col min="13337" max="13337" width="13.44140625" style="5" bestFit="1" customWidth="1"/>
    <col min="13338" max="13568" width="11.44140625" style="5"/>
    <col min="13569" max="13569" width="1.44140625" style="5" customWidth="1"/>
    <col min="13570" max="13570" width="14.5546875" style="5" customWidth="1"/>
    <col min="13571" max="13571" width="3.33203125" style="5" customWidth="1"/>
    <col min="13572" max="13572" width="6" style="5" customWidth="1"/>
    <col min="13573" max="13573" width="1.44140625" style="5" customWidth="1"/>
    <col min="13574" max="13574" width="14.44140625" style="5" customWidth="1"/>
    <col min="13575" max="13575" width="3.33203125" style="5" customWidth="1"/>
    <col min="13576" max="13576" width="6" style="5" customWidth="1"/>
    <col min="13577" max="13577" width="1.44140625" style="5" customWidth="1"/>
    <col min="13578" max="13578" width="14.44140625" style="5" customWidth="1"/>
    <col min="13579" max="13579" width="3.33203125" style="5" customWidth="1"/>
    <col min="13580" max="13580" width="6.109375" style="5" customWidth="1"/>
    <col min="13581" max="13581" width="1.44140625" style="5" customWidth="1"/>
    <col min="13582" max="13582" width="14.44140625" style="5" customWidth="1"/>
    <col min="13583" max="13583" width="3.33203125" style="5" customWidth="1"/>
    <col min="13584" max="13584" width="6.109375" style="5" customWidth="1"/>
    <col min="13585" max="13585" width="1.44140625" style="5" customWidth="1"/>
    <col min="13586" max="13586" width="14.44140625" style="5" customWidth="1"/>
    <col min="13587" max="13587" width="3.33203125" style="5" customWidth="1"/>
    <col min="13588" max="13588" width="6.109375" style="5" customWidth="1"/>
    <col min="13589" max="13589" width="1.44140625" style="5" customWidth="1"/>
    <col min="13590" max="13590" width="14.44140625" style="5" customWidth="1"/>
    <col min="13591" max="13591" width="3.33203125" style="5" customWidth="1"/>
    <col min="13592" max="13592" width="6.109375" style="5" customWidth="1"/>
    <col min="13593" max="13593" width="13.44140625" style="5" bestFit="1" customWidth="1"/>
    <col min="13594" max="13824" width="11.44140625" style="5"/>
    <col min="13825" max="13825" width="1.44140625" style="5" customWidth="1"/>
    <col min="13826" max="13826" width="14.5546875" style="5" customWidth="1"/>
    <col min="13827" max="13827" width="3.33203125" style="5" customWidth="1"/>
    <col min="13828" max="13828" width="6" style="5" customWidth="1"/>
    <col min="13829" max="13829" width="1.44140625" style="5" customWidth="1"/>
    <col min="13830" max="13830" width="14.44140625" style="5" customWidth="1"/>
    <col min="13831" max="13831" width="3.33203125" style="5" customWidth="1"/>
    <col min="13832" max="13832" width="6" style="5" customWidth="1"/>
    <col min="13833" max="13833" width="1.44140625" style="5" customWidth="1"/>
    <col min="13834" max="13834" width="14.44140625" style="5" customWidth="1"/>
    <col min="13835" max="13835" width="3.33203125" style="5" customWidth="1"/>
    <col min="13836" max="13836" width="6.109375" style="5" customWidth="1"/>
    <col min="13837" max="13837" width="1.44140625" style="5" customWidth="1"/>
    <col min="13838" max="13838" width="14.44140625" style="5" customWidth="1"/>
    <col min="13839" max="13839" width="3.33203125" style="5" customWidth="1"/>
    <col min="13840" max="13840" width="6.109375" style="5" customWidth="1"/>
    <col min="13841" max="13841" width="1.44140625" style="5" customWidth="1"/>
    <col min="13842" max="13842" width="14.44140625" style="5" customWidth="1"/>
    <col min="13843" max="13843" width="3.33203125" style="5" customWidth="1"/>
    <col min="13844" max="13844" width="6.109375" style="5" customWidth="1"/>
    <col min="13845" max="13845" width="1.44140625" style="5" customWidth="1"/>
    <col min="13846" max="13846" width="14.44140625" style="5" customWidth="1"/>
    <col min="13847" max="13847" width="3.33203125" style="5" customWidth="1"/>
    <col min="13848" max="13848" width="6.109375" style="5" customWidth="1"/>
    <col min="13849" max="13849" width="13.44140625" style="5" bestFit="1" customWidth="1"/>
    <col min="13850" max="14080" width="11.44140625" style="5"/>
    <col min="14081" max="14081" width="1.44140625" style="5" customWidth="1"/>
    <col min="14082" max="14082" width="14.5546875" style="5" customWidth="1"/>
    <col min="14083" max="14083" width="3.33203125" style="5" customWidth="1"/>
    <col min="14084" max="14084" width="6" style="5" customWidth="1"/>
    <col min="14085" max="14085" width="1.44140625" style="5" customWidth="1"/>
    <col min="14086" max="14086" width="14.44140625" style="5" customWidth="1"/>
    <col min="14087" max="14087" width="3.33203125" style="5" customWidth="1"/>
    <col min="14088" max="14088" width="6" style="5" customWidth="1"/>
    <col min="14089" max="14089" width="1.44140625" style="5" customWidth="1"/>
    <col min="14090" max="14090" width="14.44140625" style="5" customWidth="1"/>
    <col min="14091" max="14091" width="3.33203125" style="5" customWidth="1"/>
    <col min="14092" max="14092" width="6.109375" style="5" customWidth="1"/>
    <col min="14093" max="14093" width="1.44140625" style="5" customWidth="1"/>
    <col min="14094" max="14094" width="14.44140625" style="5" customWidth="1"/>
    <col min="14095" max="14095" width="3.33203125" style="5" customWidth="1"/>
    <col min="14096" max="14096" width="6.109375" style="5" customWidth="1"/>
    <col min="14097" max="14097" width="1.44140625" style="5" customWidth="1"/>
    <col min="14098" max="14098" width="14.44140625" style="5" customWidth="1"/>
    <col min="14099" max="14099" width="3.33203125" style="5" customWidth="1"/>
    <col min="14100" max="14100" width="6.109375" style="5" customWidth="1"/>
    <col min="14101" max="14101" width="1.44140625" style="5" customWidth="1"/>
    <col min="14102" max="14102" width="14.44140625" style="5" customWidth="1"/>
    <col min="14103" max="14103" width="3.33203125" style="5" customWidth="1"/>
    <col min="14104" max="14104" width="6.109375" style="5" customWidth="1"/>
    <col min="14105" max="14105" width="13.44140625" style="5" bestFit="1" customWidth="1"/>
    <col min="14106" max="14336" width="11.44140625" style="5"/>
    <col min="14337" max="14337" width="1.44140625" style="5" customWidth="1"/>
    <col min="14338" max="14338" width="14.5546875" style="5" customWidth="1"/>
    <col min="14339" max="14339" width="3.33203125" style="5" customWidth="1"/>
    <col min="14340" max="14340" width="6" style="5" customWidth="1"/>
    <col min="14341" max="14341" width="1.44140625" style="5" customWidth="1"/>
    <col min="14342" max="14342" width="14.44140625" style="5" customWidth="1"/>
    <col min="14343" max="14343" width="3.33203125" style="5" customWidth="1"/>
    <col min="14344" max="14344" width="6" style="5" customWidth="1"/>
    <col min="14345" max="14345" width="1.44140625" style="5" customWidth="1"/>
    <col min="14346" max="14346" width="14.44140625" style="5" customWidth="1"/>
    <col min="14347" max="14347" width="3.33203125" style="5" customWidth="1"/>
    <col min="14348" max="14348" width="6.109375" style="5" customWidth="1"/>
    <col min="14349" max="14349" width="1.44140625" style="5" customWidth="1"/>
    <col min="14350" max="14350" width="14.44140625" style="5" customWidth="1"/>
    <col min="14351" max="14351" width="3.33203125" style="5" customWidth="1"/>
    <col min="14352" max="14352" width="6.109375" style="5" customWidth="1"/>
    <col min="14353" max="14353" width="1.44140625" style="5" customWidth="1"/>
    <col min="14354" max="14354" width="14.44140625" style="5" customWidth="1"/>
    <col min="14355" max="14355" width="3.33203125" style="5" customWidth="1"/>
    <col min="14356" max="14356" width="6.109375" style="5" customWidth="1"/>
    <col min="14357" max="14357" width="1.44140625" style="5" customWidth="1"/>
    <col min="14358" max="14358" width="14.44140625" style="5" customWidth="1"/>
    <col min="14359" max="14359" width="3.33203125" style="5" customWidth="1"/>
    <col min="14360" max="14360" width="6.109375" style="5" customWidth="1"/>
    <col min="14361" max="14361" width="13.44140625" style="5" bestFit="1" customWidth="1"/>
    <col min="14362" max="14592" width="11.44140625" style="5"/>
    <col min="14593" max="14593" width="1.44140625" style="5" customWidth="1"/>
    <col min="14594" max="14594" width="14.5546875" style="5" customWidth="1"/>
    <col min="14595" max="14595" width="3.33203125" style="5" customWidth="1"/>
    <col min="14596" max="14596" width="6" style="5" customWidth="1"/>
    <col min="14597" max="14597" width="1.44140625" style="5" customWidth="1"/>
    <col min="14598" max="14598" width="14.44140625" style="5" customWidth="1"/>
    <col min="14599" max="14599" width="3.33203125" style="5" customWidth="1"/>
    <col min="14600" max="14600" width="6" style="5" customWidth="1"/>
    <col min="14601" max="14601" width="1.44140625" style="5" customWidth="1"/>
    <col min="14602" max="14602" width="14.44140625" style="5" customWidth="1"/>
    <col min="14603" max="14603" width="3.33203125" style="5" customWidth="1"/>
    <col min="14604" max="14604" width="6.109375" style="5" customWidth="1"/>
    <col min="14605" max="14605" width="1.44140625" style="5" customWidth="1"/>
    <col min="14606" max="14606" width="14.44140625" style="5" customWidth="1"/>
    <col min="14607" max="14607" width="3.33203125" style="5" customWidth="1"/>
    <col min="14608" max="14608" width="6.109375" style="5" customWidth="1"/>
    <col min="14609" max="14609" width="1.44140625" style="5" customWidth="1"/>
    <col min="14610" max="14610" width="14.44140625" style="5" customWidth="1"/>
    <col min="14611" max="14611" width="3.33203125" style="5" customWidth="1"/>
    <col min="14612" max="14612" width="6.109375" style="5" customWidth="1"/>
    <col min="14613" max="14613" width="1.44140625" style="5" customWidth="1"/>
    <col min="14614" max="14614" width="14.44140625" style="5" customWidth="1"/>
    <col min="14615" max="14615" width="3.33203125" style="5" customWidth="1"/>
    <col min="14616" max="14616" width="6.109375" style="5" customWidth="1"/>
    <col min="14617" max="14617" width="13.44140625" style="5" bestFit="1" customWidth="1"/>
    <col min="14618" max="14848" width="11.44140625" style="5"/>
    <col min="14849" max="14849" width="1.44140625" style="5" customWidth="1"/>
    <col min="14850" max="14850" width="14.5546875" style="5" customWidth="1"/>
    <col min="14851" max="14851" width="3.33203125" style="5" customWidth="1"/>
    <col min="14852" max="14852" width="6" style="5" customWidth="1"/>
    <col min="14853" max="14853" width="1.44140625" style="5" customWidth="1"/>
    <col min="14854" max="14854" width="14.44140625" style="5" customWidth="1"/>
    <col min="14855" max="14855" width="3.33203125" style="5" customWidth="1"/>
    <col min="14856" max="14856" width="6" style="5" customWidth="1"/>
    <col min="14857" max="14857" width="1.44140625" style="5" customWidth="1"/>
    <col min="14858" max="14858" width="14.44140625" style="5" customWidth="1"/>
    <col min="14859" max="14859" width="3.33203125" style="5" customWidth="1"/>
    <col min="14860" max="14860" width="6.109375" style="5" customWidth="1"/>
    <col min="14861" max="14861" width="1.44140625" style="5" customWidth="1"/>
    <col min="14862" max="14862" width="14.44140625" style="5" customWidth="1"/>
    <col min="14863" max="14863" width="3.33203125" style="5" customWidth="1"/>
    <col min="14864" max="14864" width="6.109375" style="5" customWidth="1"/>
    <col min="14865" max="14865" width="1.44140625" style="5" customWidth="1"/>
    <col min="14866" max="14866" width="14.44140625" style="5" customWidth="1"/>
    <col min="14867" max="14867" width="3.33203125" style="5" customWidth="1"/>
    <col min="14868" max="14868" width="6.109375" style="5" customWidth="1"/>
    <col min="14869" max="14869" width="1.44140625" style="5" customWidth="1"/>
    <col min="14870" max="14870" width="14.44140625" style="5" customWidth="1"/>
    <col min="14871" max="14871" width="3.33203125" style="5" customWidth="1"/>
    <col min="14872" max="14872" width="6.109375" style="5" customWidth="1"/>
    <col min="14873" max="14873" width="13.44140625" style="5" bestFit="1" customWidth="1"/>
    <col min="14874" max="15104" width="11.44140625" style="5"/>
    <col min="15105" max="15105" width="1.44140625" style="5" customWidth="1"/>
    <col min="15106" max="15106" width="14.5546875" style="5" customWidth="1"/>
    <col min="15107" max="15107" width="3.33203125" style="5" customWidth="1"/>
    <col min="15108" max="15108" width="6" style="5" customWidth="1"/>
    <col min="15109" max="15109" width="1.44140625" style="5" customWidth="1"/>
    <col min="15110" max="15110" width="14.44140625" style="5" customWidth="1"/>
    <col min="15111" max="15111" width="3.33203125" style="5" customWidth="1"/>
    <col min="15112" max="15112" width="6" style="5" customWidth="1"/>
    <col min="15113" max="15113" width="1.44140625" style="5" customWidth="1"/>
    <col min="15114" max="15114" width="14.44140625" style="5" customWidth="1"/>
    <col min="15115" max="15115" width="3.33203125" style="5" customWidth="1"/>
    <col min="15116" max="15116" width="6.109375" style="5" customWidth="1"/>
    <col min="15117" max="15117" width="1.44140625" style="5" customWidth="1"/>
    <col min="15118" max="15118" width="14.44140625" style="5" customWidth="1"/>
    <col min="15119" max="15119" width="3.33203125" style="5" customWidth="1"/>
    <col min="15120" max="15120" width="6.109375" style="5" customWidth="1"/>
    <col min="15121" max="15121" width="1.44140625" style="5" customWidth="1"/>
    <col min="15122" max="15122" width="14.44140625" style="5" customWidth="1"/>
    <col min="15123" max="15123" width="3.33203125" style="5" customWidth="1"/>
    <col min="15124" max="15124" width="6.109375" style="5" customWidth="1"/>
    <col min="15125" max="15125" width="1.44140625" style="5" customWidth="1"/>
    <col min="15126" max="15126" width="14.44140625" style="5" customWidth="1"/>
    <col min="15127" max="15127" width="3.33203125" style="5" customWidth="1"/>
    <col min="15128" max="15128" width="6.109375" style="5" customWidth="1"/>
    <col min="15129" max="15129" width="13.44140625" style="5" bestFit="1" customWidth="1"/>
    <col min="15130" max="15360" width="11.44140625" style="5"/>
    <col min="15361" max="15361" width="1.44140625" style="5" customWidth="1"/>
    <col min="15362" max="15362" width="14.5546875" style="5" customWidth="1"/>
    <col min="15363" max="15363" width="3.33203125" style="5" customWidth="1"/>
    <col min="15364" max="15364" width="6" style="5" customWidth="1"/>
    <col min="15365" max="15365" width="1.44140625" style="5" customWidth="1"/>
    <col min="15366" max="15366" width="14.44140625" style="5" customWidth="1"/>
    <col min="15367" max="15367" width="3.33203125" style="5" customWidth="1"/>
    <col min="15368" max="15368" width="6" style="5" customWidth="1"/>
    <col min="15369" max="15369" width="1.44140625" style="5" customWidth="1"/>
    <col min="15370" max="15370" width="14.44140625" style="5" customWidth="1"/>
    <col min="15371" max="15371" width="3.33203125" style="5" customWidth="1"/>
    <col min="15372" max="15372" width="6.109375" style="5" customWidth="1"/>
    <col min="15373" max="15373" width="1.44140625" style="5" customWidth="1"/>
    <col min="15374" max="15374" width="14.44140625" style="5" customWidth="1"/>
    <col min="15375" max="15375" width="3.33203125" style="5" customWidth="1"/>
    <col min="15376" max="15376" width="6.109375" style="5" customWidth="1"/>
    <col min="15377" max="15377" width="1.44140625" style="5" customWidth="1"/>
    <col min="15378" max="15378" width="14.44140625" style="5" customWidth="1"/>
    <col min="15379" max="15379" width="3.33203125" style="5" customWidth="1"/>
    <col min="15380" max="15380" width="6.109375" style="5" customWidth="1"/>
    <col min="15381" max="15381" width="1.44140625" style="5" customWidth="1"/>
    <col min="15382" max="15382" width="14.44140625" style="5" customWidth="1"/>
    <col min="15383" max="15383" width="3.33203125" style="5" customWidth="1"/>
    <col min="15384" max="15384" width="6.109375" style="5" customWidth="1"/>
    <col min="15385" max="15385" width="13.44140625" style="5" bestFit="1" customWidth="1"/>
    <col min="15386" max="15616" width="11.44140625" style="5"/>
    <col min="15617" max="15617" width="1.44140625" style="5" customWidth="1"/>
    <col min="15618" max="15618" width="14.5546875" style="5" customWidth="1"/>
    <col min="15619" max="15619" width="3.33203125" style="5" customWidth="1"/>
    <col min="15620" max="15620" width="6" style="5" customWidth="1"/>
    <col min="15621" max="15621" width="1.44140625" style="5" customWidth="1"/>
    <col min="15622" max="15622" width="14.44140625" style="5" customWidth="1"/>
    <col min="15623" max="15623" width="3.33203125" style="5" customWidth="1"/>
    <col min="15624" max="15624" width="6" style="5" customWidth="1"/>
    <col min="15625" max="15625" width="1.44140625" style="5" customWidth="1"/>
    <col min="15626" max="15626" width="14.44140625" style="5" customWidth="1"/>
    <col min="15627" max="15627" width="3.33203125" style="5" customWidth="1"/>
    <col min="15628" max="15628" width="6.109375" style="5" customWidth="1"/>
    <col min="15629" max="15629" width="1.44140625" style="5" customWidth="1"/>
    <col min="15630" max="15630" width="14.44140625" style="5" customWidth="1"/>
    <col min="15631" max="15631" width="3.33203125" style="5" customWidth="1"/>
    <col min="15632" max="15632" width="6.109375" style="5" customWidth="1"/>
    <col min="15633" max="15633" width="1.44140625" style="5" customWidth="1"/>
    <col min="15634" max="15634" width="14.44140625" style="5" customWidth="1"/>
    <col min="15635" max="15635" width="3.33203125" style="5" customWidth="1"/>
    <col min="15636" max="15636" width="6.109375" style="5" customWidth="1"/>
    <col min="15637" max="15637" width="1.44140625" style="5" customWidth="1"/>
    <col min="15638" max="15638" width="14.44140625" style="5" customWidth="1"/>
    <col min="15639" max="15639" width="3.33203125" style="5" customWidth="1"/>
    <col min="15640" max="15640" width="6.109375" style="5" customWidth="1"/>
    <col min="15641" max="15641" width="13.44140625" style="5" bestFit="1" customWidth="1"/>
    <col min="15642" max="15872" width="11.44140625" style="5"/>
    <col min="15873" max="15873" width="1.44140625" style="5" customWidth="1"/>
    <col min="15874" max="15874" width="14.5546875" style="5" customWidth="1"/>
    <col min="15875" max="15875" width="3.33203125" style="5" customWidth="1"/>
    <col min="15876" max="15876" width="6" style="5" customWidth="1"/>
    <col min="15877" max="15877" width="1.44140625" style="5" customWidth="1"/>
    <col min="15878" max="15878" width="14.44140625" style="5" customWidth="1"/>
    <col min="15879" max="15879" width="3.33203125" style="5" customWidth="1"/>
    <col min="15880" max="15880" width="6" style="5" customWidth="1"/>
    <col min="15881" max="15881" width="1.44140625" style="5" customWidth="1"/>
    <col min="15882" max="15882" width="14.44140625" style="5" customWidth="1"/>
    <col min="15883" max="15883" width="3.33203125" style="5" customWidth="1"/>
    <col min="15884" max="15884" width="6.109375" style="5" customWidth="1"/>
    <col min="15885" max="15885" width="1.44140625" style="5" customWidth="1"/>
    <col min="15886" max="15886" width="14.44140625" style="5" customWidth="1"/>
    <col min="15887" max="15887" width="3.33203125" style="5" customWidth="1"/>
    <col min="15888" max="15888" width="6.109375" style="5" customWidth="1"/>
    <col min="15889" max="15889" width="1.44140625" style="5" customWidth="1"/>
    <col min="15890" max="15890" width="14.44140625" style="5" customWidth="1"/>
    <col min="15891" max="15891" width="3.33203125" style="5" customWidth="1"/>
    <col min="15892" max="15892" width="6.109375" style="5" customWidth="1"/>
    <col min="15893" max="15893" width="1.44140625" style="5" customWidth="1"/>
    <col min="15894" max="15894" width="14.44140625" style="5" customWidth="1"/>
    <col min="15895" max="15895" width="3.33203125" style="5" customWidth="1"/>
    <col min="15896" max="15896" width="6.109375" style="5" customWidth="1"/>
    <col min="15897" max="15897" width="13.44140625" style="5" bestFit="1" customWidth="1"/>
    <col min="15898" max="16128" width="11.44140625" style="5"/>
    <col min="16129" max="16129" width="1.44140625" style="5" customWidth="1"/>
    <col min="16130" max="16130" width="14.5546875" style="5" customWidth="1"/>
    <col min="16131" max="16131" width="3.33203125" style="5" customWidth="1"/>
    <col min="16132" max="16132" width="6" style="5" customWidth="1"/>
    <col min="16133" max="16133" width="1.44140625" style="5" customWidth="1"/>
    <col min="16134" max="16134" width="14.44140625" style="5" customWidth="1"/>
    <col min="16135" max="16135" width="3.33203125" style="5" customWidth="1"/>
    <col min="16136" max="16136" width="6" style="5" customWidth="1"/>
    <col min="16137" max="16137" width="1.44140625" style="5" customWidth="1"/>
    <col min="16138" max="16138" width="14.44140625" style="5" customWidth="1"/>
    <col min="16139" max="16139" width="3.33203125" style="5" customWidth="1"/>
    <col min="16140" max="16140" width="6.109375" style="5" customWidth="1"/>
    <col min="16141" max="16141" width="1.44140625" style="5" customWidth="1"/>
    <col min="16142" max="16142" width="14.44140625" style="5" customWidth="1"/>
    <col min="16143" max="16143" width="3.33203125" style="5" customWidth="1"/>
    <col min="16144" max="16144" width="6.109375" style="5" customWidth="1"/>
    <col min="16145" max="16145" width="1.44140625" style="5" customWidth="1"/>
    <col min="16146" max="16146" width="14.44140625" style="5" customWidth="1"/>
    <col min="16147" max="16147" width="3.33203125" style="5" customWidth="1"/>
    <col min="16148" max="16148" width="6.109375" style="5" customWidth="1"/>
    <col min="16149" max="16149" width="1.44140625" style="5" customWidth="1"/>
    <col min="16150" max="16150" width="14.44140625" style="5" customWidth="1"/>
    <col min="16151" max="16151" width="3.33203125" style="5" customWidth="1"/>
    <col min="16152" max="16152" width="6.109375" style="5" customWidth="1"/>
    <col min="16153" max="16153" width="13.44140625" style="5" bestFit="1" customWidth="1"/>
    <col min="16154" max="16384" width="11.44140625" style="5"/>
  </cols>
  <sheetData>
    <row r="1" spans="2:25" ht="14.25" customHeight="1" x14ac:dyDescent="0.25">
      <c r="B1" s="3" t="str">
        <f>"PERIODE   DU   "&amp;UPPER(TEXT(DATE(YEAR($B$4),MONTH($B$4),1),"jj mmmm aaaa"))&amp;"   AU   "&amp;UPPER(TEXT(DATE(YEAR($V$38),MONTH($V$38)+1,0),"jj mmmm aaaa"))</f>
        <v>PERIODE   DU   01 JANVIER 2025   AU   31 DÉCEMBRE 2025</v>
      </c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2:25" ht="14.25" customHeight="1" x14ac:dyDescent="0.25">
      <c r="B2" s="45" t="str">
        <f>UPPER(TEXT(B4,"mmmm aaaa"))</f>
        <v>JANVIER 2025</v>
      </c>
      <c r="C2" s="45"/>
      <c r="D2" s="46"/>
      <c r="E2" s="6"/>
      <c r="F2" s="45" t="str">
        <f>UPPER(TEXT(F4,"mmmm aaaa"))</f>
        <v>FÉVRIER 2025</v>
      </c>
      <c r="G2" s="45"/>
      <c r="H2" s="46"/>
      <c r="I2" s="6"/>
      <c r="J2" s="45" t="str">
        <f>UPPER(TEXT(J4,"mmmm aaaa"))</f>
        <v>MARS 2025</v>
      </c>
      <c r="K2" s="45"/>
      <c r="L2" s="46"/>
      <c r="M2" s="6"/>
      <c r="N2" s="45" t="str">
        <f>UPPER(TEXT(N4,"mmmm aaaa"))</f>
        <v>AVRIL 2025</v>
      </c>
      <c r="O2" s="45"/>
      <c r="P2" s="46"/>
      <c r="Q2" s="6"/>
      <c r="R2" s="45" t="str">
        <f>UPPER(TEXT(R4,"mmmm aaaa"))</f>
        <v>MAI 2025</v>
      </c>
      <c r="S2" s="45"/>
      <c r="T2" s="46"/>
      <c r="U2" s="6"/>
      <c r="V2" s="45" t="str">
        <f>UPPER(TEXT(V4,"mmmm aaaa"))</f>
        <v>JUIN 2025</v>
      </c>
      <c r="W2" s="45"/>
      <c r="X2" s="46"/>
      <c r="Y2" s="7">
        <f>YEAR(B4)</f>
        <v>2025</v>
      </c>
    </row>
    <row r="3" spans="2:25" ht="3" customHeight="1" x14ac:dyDescent="0.25">
      <c r="B3" s="8"/>
      <c r="C3" s="8"/>
      <c r="D3" s="9"/>
      <c r="F3" s="9"/>
      <c r="G3" s="9"/>
      <c r="H3" s="9"/>
      <c r="J3" s="9"/>
      <c r="K3" s="9"/>
      <c r="L3" s="9"/>
      <c r="N3" s="9"/>
      <c r="O3" s="9"/>
      <c r="P3" s="9"/>
      <c r="R3" s="9"/>
      <c r="S3" s="9"/>
      <c r="T3" s="9"/>
      <c r="V3" s="9"/>
      <c r="W3" s="9"/>
      <c r="X3" s="9"/>
      <c r="Y3" s="10"/>
    </row>
    <row r="4" spans="2:25" s="21" customFormat="1" ht="18.75" customHeight="1" x14ac:dyDescent="0.3">
      <c r="B4" s="11">
        <v>45658</v>
      </c>
      <c r="C4" s="12">
        <f>INT((B4+5-SUM(MOD(DATE(YEAR(B4-MOD(B4-2,7)+3),1,2),{1E+99;7})*{1;-1}))/7)</f>
        <v>1</v>
      </c>
      <c r="D4" s="13"/>
      <c r="E4" s="14"/>
      <c r="F4" s="15">
        <f>DATE(YEAR(B4),MONTH(B4)+1,1)</f>
        <v>45689</v>
      </c>
      <c r="G4" s="16">
        <f>INT((F4+5-SUM(MOD(DATE(YEAR(F4-MOD(F4-2,7)+3),1,2),{1E+99;7})*{1;-1}))/7)</f>
        <v>5</v>
      </c>
      <c r="H4" s="17"/>
      <c r="I4" s="14"/>
      <c r="J4" s="15">
        <f>DATE(YEAR(F4),MONTH(F4)+1,1)</f>
        <v>45717</v>
      </c>
      <c r="K4" s="16">
        <f>INT((J4+5-SUM(MOD(DATE(YEAR(J4-MOD(J4-2,7)+3),1,2),{1E+99;7})*{1;-1}))/7)</f>
        <v>9</v>
      </c>
      <c r="L4" s="17"/>
      <c r="M4" s="14"/>
      <c r="N4" s="15">
        <f>DATE(YEAR(J4),MONTH(J4)+1,1)</f>
        <v>45748</v>
      </c>
      <c r="O4" s="18">
        <f>INT((N4+5-SUM(MOD(DATE(YEAR(N4-MOD(N4-2,7)+3),1,2),{1E+99;7})*{1;-1}))/7)</f>
        <v>14</v>
      </c>
      <c r="P4" s="17"/>
      <c r="Q4" s="14"/>
      <c r="R4" s="15">
        <f>DATE(YEAR(N4),MONTH(N4)+1,1)</f>
        <v>45778</v>
      </c>
      <c r="S4" s="16">
        <f>INT((R4+5-SUM(MOD(DATE(YEAR(R4-MOD(R4-2,7)+3),1,2),{1E+99;7})*{1;-1}))/7)</f>
        <v>18</v>
      </c>
      <c r="T4" s="17"/>
      <c r="U4" s="14"/>
      <c r="V4" s="15">
        <f>DATE(YEAR(R4),MONTH(R4)+1,1)</f>
        <v>45809</v>
      </c>
      <c r="W4" s="16">
        <f>INT((V4+5-SUM(MOD(DATE(YEAR(V4-MOD(V4-2,7)+3),1,2),{1E+99;7})*{1;-1}))/7)</f>
        <v>22</v>
      </c>
      <c r="X4" s="19"/>
      <c r="Y4" s="20">
        <f>DATE($Y$2,1,1)</f>
        <v>45658</v>
      </c>
    </row>
    <row r="5" spans="2:25" s="21" customFormat="1" ht="18.75" customHeight="1" x14ac:dyDescent="0.3">
      <c r="B5" s="22">
        <f>B4+1</f>
        <v>45659</v>
      </c>
      <c r="C5" s="23" t="str">
        <f>IF(B5="","",IF(WEEKDAY(B5)=2,INT((B5+5-SUM(MOD(DATE(YEAR(B5-MOD(B5-2,7)+3),1,2),{1E+99;7})*{1;-1}))/7),""))</f>
        <v/>
      </c>
      <c r="D5" s="24"/>
      <c r="E5" s="14"/>
      <c r="F5" s="25">
        <f>F4+1</f>
        <v>45690</v>
      </c>
      <c r="G5" s="23" t="str">
        <f>IF(F5="","",IF(WEEKDAY(F5)=2,INT((F5+5-SUM(MOD(DATE(YEAR(F5-MOD(F5-2,7)+3),1,2),{1E+99;7})*{1;-1}))/7),""))</f>
        <v/>
      </c>
      <c r="H5" s="24"/>
      <c r="I5" s="14"/>
      <c r="J5" s="25">
        <f>J4+1</f>
        <v>45718</v>
      </c>
      <c r="K5" s="23" t="str">
        <f>IF(J5="","",IF(WEEKDAY(J5)=2,INT((J5+5-SUM(MOD(DATE(YEAR(J5-MOD(J5-2,7)+3),1,2),{1E+99;7})*{1;-1}))/7),""))</f>
        <v/>
      </c>
      <c r="L5" s="24"/>
      <c r="M5" s="14"/>
      <c r="N5" s="25">
        <f>N4+1</f>
        <v>45749</v>
      </c>
      <c r="O5" s="26" t="str">
        <f>IF(N5="","",IF(WEEKDAY(N5)=2,INT((N5+5-SUM(MOD(DATE(YEAR(N5-MOD(N5-2,7)+3),1,2),{1E+99;7})*{1;-1}))/7),""))</f>
        <v/>
      </c>
      <c r="P5" s="24"/>
      <c r="Q5" s="14"/>
      <c r="R5" s="25">
        <f>R4+1</f>
        <v>45779</v>
      </c>
      <c r="S5" s="23" t="str">
        <f>IF(R5="","",IF(WEEKDAY(R5)=2,INT((R5+5-SUM(MOD(DATE(YEAR(R5-MOD(R5-2,7)+3),1,2),{1E+99;7})*{1;-1}))/7),""))</f>
        <v/>
      </c>
      <c r="T5" s="24"/>
      <c r="U5" s="14"/>
      <c r="V5" s="25">
        <f>V4+1</f>
        <v>45810</v>
      </c>
      <c r="W5" s="23">
        <f>IF(V5="","",IF(WEEKDAY(V5)=2,INT((V5+5-SUM(MOD(DATE(YEAR(V5-MOD(V5-2,7)+3),1,2),{1E+99;7})*{1;-1}))/7),""))</f>
        <v>23</v>
      </c>
      <c r="X5" s="24"/>
      <c r="Y5" s="27">
        <f>DATE($Y$2,3,29.56+0.979*MOD(204-11*MOD($Y$2,19),30)-WEEKDAY(DATE($Y$2,3,28.56+0.979*MOD(204-11*MOD($Y$2,19),30))))+1</f>
        <v>45768</v>
      </c>
    </row>
    <row r="6" spans="2:25" s="21" customFormat="1" ht="18.75" customHeight="1" x14ac:dyDescent="0.3">
      <c r="B6" s="22">
        <f t="shared" ref="B6:B31" si="0">B5+1</f>
        <v>45660</v>
      </c>
      <c r="C6" s="23" t="str">
        <f>IF(B6="","",IF(WEEKDAY(B6)=2,INT((B6+5-SUM(MOD(DATE(YEAR(B6-MOD(B6-2,7)+3),1,2),{1E+99;7})*{1;-1}))/7),""))</f>
        <v/>
      </c>
      <c r="D6" s="24"/>
      <c r="E6" s="14"/>
      <c r="F6" s="25">
        <f t="shared" ref="F6:F31" si="1">F5+1</f>
        <v>45691</v>
      </c>
      <c r="G6" s="23">
        <f>IF(F6="","",IF(WEEKDAY(F6)=2,INT((F6+5-SUM(MOD(DATE(YEAR(F6-MOD(F6-2,7)+3),1,2),{1E+99;7})*{1;-1}))/7),""))</f>
        <v>6</v>
      </c>
      <c r="H6" s="24"/>
      <c r="I6" s="14"/>
      <c r="J6" s="25">
        <f t="shared" ref="J6:J31" si="2">J5+1</f>
        <v>45719</v>
      </c>
      <c r="K6" s="23">
        <f>IF(J6="","",IF(WEEKDAY(J6)=2,INT((J6+5-SUM(MOD(DATE(YEAR(J6-MOD(J6-2,7)+3),1,2),{1E+99;7})*{1;-1}))/7),""))</f>
        <v>10</v>
      </c>
      <c r="L6" s="24"/>
      <c r="M6" s="14"/>
      <c r="N6" s="25">
        <f t="shared" ref="N6:N31" si="3">N5+1</f>
        <v>45750</v>
      </c>
      <c r="O6" s="26" t="str">
        <f>IF(N6="","",IF(WEEKDAY(N6)=2,INT((N6+5-SUM(MOD(DATE(YEAR(N6-MOD(N6-2,7)+3),1,2),{1E+99;7})*{1;-1}))/7),""))</f>
        <v/>
      </c>
      <c r="P6" s="24"/>
      <c r="Q6" s="14"/>
      <c r="R6" s="25">
        <f t="shared" ref="R6:R31" si="4">R5+1</f>
        <v>45780</v>
      </c>
      <c r="S6" s="23" t="str">
        <f>IF(R6="","",IF(WEEKDAY(R6)=2,INT((R6+5-SUM(MOD(DATE(YEAR(R6-MOD(R6-2,7)+3),1,2),{1E+99;7})*{1;-1}))/7),""))</f>
        <v/>
      </c>
      <c r="T6" s="24"/>
      <c r="U6" s="14"/>
      <c r="V6" s="25">
        <f t="shared" ref="V6:V31" si="5">V5+1</f>
        <v>45811</v>
      </c>
      <c r="W6" s="23" t="str">
        <f>IF(V6="","",IF(WEEKDAY(V6)=2,INT((V6+5-SUM(MOD(DATE(YEAR(V6-MOD(V6-2,7)+3),1,2),{1E+99;7})*{1;-1}))/7),""))</f>
        <v/>
      </c>
      <c r="X6" s="24"/>
      <c r="Y6" s="27">
        <f>DATE($Y$2,5,1)</f>
        <v>45778</v>
      </c>
    </row>
    <row r="7" spans="2:25" s="21" customFormat="1" ht="18.75" customHeight="1" x14ac:dyDescent="0.3">
      <c r="B7" s="22">
        <f t="shared" si="0"/>
        <v>45661</v>
      </c>
      <c r="C7" s="23" t="str">
        <f>IF(B7="","",IF(WEEKDAY(B7)=2,INT((B7+5-SUM(MOD(DATE(YEAR(B7-MOD(B7-2,7)+3),1,2),{1E+99;7})*{1;-1}))/7),""))</f>
        <v/>
      </c>
      <c r="D7" s="24"/>
      <c r="E7" s="14"/>
      <c r="F7" s="25">
        <f t="shared" si="1"/>
        <v>45692</v>
      </c>
      <c r="G7" s="23" t="str">
        <f>IF(F7="","",IF(WEEKDAY(F7)=2,INT((F7+5-SUM(MOD(DATE(YEAR(F7-MOD(F7-2,7)+3),1,2),{1E+99;7})*{1;-1}))/7),""))</f>
        <v/>
      </c>
      <c r="H7" s="24"/>
      <c r="I7" s="14"/>
      <c r="J7" s="25">
        <f t="shared" si="2"/>
        <v>45720</v>
      </c>
      <c r="K7" s="23" t="str">
        <f>IF(J7="","",IF(WEEKDAY(J7)=2,INT((J7+5-SUM(MOD(DATE(YEAR(J7-MOD(J7-2,7)+3),1,2),{1E+99;7})*{1;-1}))/7),""))</f>
        <v/>
      </c>
      <c r="L7" s="24"/>
      <c r="M7" s="14"/>
      <c r="N7" s="25">
        <f t="shared" si="3"/>
        <v>45751</v>
      </c>
      <c r="O7" s="26" t="str">
        <f>IF(N7="","",IF(WEEKDAY(N7)=2,INT((N7+5-SUM(MOD(DATE(YEAR(N7-MOD(N7-2,7)+3),1,2),{1E+99;7})*{1;-1}))/7),""))</f>
        <v/>
      </c>
      <c r="P7" s="24"/>
      <c r="Q7" s="14"/>
      <c r="R7" s="25">
        <f t="shared" si="4"/>
        <v>45781</v>
      </c>
      <c r="S7" s="23" t="str">
        <f>IF(R7="","",IF(WEEKDAY(R7)=2,INT((R7+5-SUM(MOD(DATE(YEAR(R7-MOD(R7-2,7)+3),1,2),{1E+99;7})*{1;-1}))/7),""))</f>
        <v/>
      </c>
      <c r="T7" s="24"/>
      <c r="U7" s="14"/>
      <c r="V7" s="25">
        <f t="shared" si="5"/>
        <v>45812</v>
      </c>
      <c r="W7" s="23" t="str">
        <f>IF(V7="","",IF(WEEKDAY(V7)=2,INT((V7+5-SUM(MOD(DATE(YEAR(V7-MOD(V7-2,7)+3),1,2),{1E+99;7})*{1;-1}))/7),""))</f>
        <v/>
      </c>
      <c r="X7" s="24"/>
      <c r="Y7" s="27">
        <f>DATE($Y$2,5,8)</f>
        <v>45785</v>
      </c>
    </row>
    <row r="8" spans="2:25" s="21" customFormat="1" ht="18.75" customHeight="1" x14ac:dyDescent="0.3">
      <c r="B8" s="22">
        <f t="shared" si="0"/>
        <v>45662</v>
      </c>
      <c r="C8" s="23" t="str">
        <f>IF(B8="","",IF(WEEKDAY(B8)=2,INT((B8+5-SUM(MOD(DATE(YEAR(B8-MOD(B8-2,7)+3),1,2),{1E+99;7})*{1;-1}))/7),""))</f>
        <v/>
      </c>
      <c r="D8" s="24"/>
      <c r="E8" s="14"/>
      <c r="F8" s="25">
        <f t="shared" si="1"/>
        <v>45693</v>
      </c>
      <c r="G8" s="23" t="str">
        <f>IF(F8="","",IF(WEEKDAY(F8)=2,INT((F8+5-SUM(MOD(DATE(YEAR(F8-MOD(F8-2,7)+3),1,2),{1E+99;7})*{1;-1}))/7),""))</f>
        <v/>
      </c>
      <c r="H8" s="24"/>
      <c r="I8" s="14"/>
      <c r="J8" s="25">
        <f t="shared" si="2"/>
        <v>45721</v>
      </c>
      <c r="K8" s="23" t="str">
        <f>IF(J8="","",IF(WEEKDAY(J8)=2,INT((J8+5-SUM(MOD(DATE(YEAR(J8-MOD(J8-2,7)+3),1,2),{1E+99;7})*{1;-1}))/7),""))</f>
        <v/>
      </c>
      <c r="L8" s="24"/>
      <c r="M8" s="14"/>
      <c r="N8" s="25">
        <f t="shared" si="3"/>
        <v>45752</v>
      </c>
      <c r="O8" s="26" t="str">
        <f>IF(N8="","",IF(WEEKDAY(N8)=2,INT((N8+5-SUM(MOD(DATE(YEAR(N8-MOD(N8-2,7)+3),1,2),{1E+99;7})*{1;-1}))/7),""))</f>
        <v/>
      </c>
      <c r="P8" s="24"/>
      <c r="Q8" s="14"/>
      <c r="R8" s="25">
        <f t="shared" si="4"/>
        <v>45782</v>
      </c>
      <c r="S8" s="23">
        <f>IF(R8="","",IF(WEEKDAY(R8)=2,INT((R8+5-SUM(MOD(DATE(YEAR(R8-MOD(R8-2,7)+3),1,2),{1E+99;7})*{1;-1}))/7),""))</f>
        <v>19</v>
      </c>
      <c r="T8" s="24"/>
      <c r="U8" s="14"/>
      <c r="V8" s="25">
        <f t="shared" si="5"/>
        <v>45813</v>
      </c>
      <c r="W8" s="23" t="str">
        <f>IF(V8="","",IF(WEEKDAY(V8)=2,INT((V8+5-SUM(MOD(DATE(YEAR(V8-MOD(V8-2,7)+3),1,2),{1E+99;7})*{1;-1}))/7),""))</f>
        <v/>
      </c>
      <c r="X8" s="24"/>
      <c r="Y8" s="27">
        <f>DATE($Y$2,3,29.56+0.979*MOD(204-11*MOD($Y$2,19),30)-WEEKDAY(DATE($Y$2,3,28.56+0.979*MOD(204-11*MOD($Y$2,19),30))))+39</f>
        <v>45806</v>
      </c>
    </row>
    <row r="9" spans="2:25" s="21" customFormat="1" ht="18.75" customHeight="1" x14ac:dyDescent="0.3">
      <c r="B9" s="22">
        <f t="shared" si="0"/>
        <v>45663</v>
      </c>
      <c r="C9" s="23">
        <f>IF(B9="","",IF(WEEKDAY(B9)=2,INT((B9+5-SUM(MOD(DATE(YEAR(B9-MOD(B9-2,7)+3),1,2),{1E+99;7})*{1;-1}))/7),""))</f>
        <v>2</v>
      </c>
      <c r="D9" s="24"/>
      <c r="E9" s="14"/>
      <c r="F9" s="25">
        <f t="shared" si="1"/>
        <v>45694</v>
      </c>
      <c r="G9" s="23" t="str">
        <f>IF(F9="","",IF(WEEKDAY(F9)=2,INT((F9+5-SUM(MOD(DATE(YEAR(F9-MOD(F9-2,7)+3),1,2),{1E+99;7})*{1;-1}))/7),""))</f>
        <v/>
      </c>
      <c r="H9" s="24"/>
      <c r="I9" s="14"/>
      <c r="J9" s="25">
        <f t="shared" si="2"/>
        <v>45722</v>
      </c>
      <c r="K9" s="23" t="str">
        <f>IF(J9="","",IF(WEEKDAY(J9)=2,INT((J9+5-SUM(MOD(DATE(YEAR(J9-MOD(J9-2,7)+3),1,2),{1E+99;7})*{1;-1}))/7),""))</f>
        <v/>
      </c>
      <c r="L9" s="24"/>
      <c r="M9" s="14"/>
      <c r="N9" s="25">
        <f t="shared" si="3"/>
        <v>45753</v>
      </c>
      <c r="O9" s="26" t="str">
        <f>IF(N9="","",IF(WEEKDAY(N9)=2,INT((N9+5-SUM(MOD(DATE(YEAR(N9-MOD(N9-2,7)+3),1,2),{1E+99;7})*{1;-1}))/7),""))</f>
        <v/>
      </c>
      <c r="P9" s="24"/>
      <c r="Q9" s="14"/>
      <c r="R9" s="25">
        <f t="shared" si="4"/>
        <v>45783</v>
      </c>
      <c r="S9" s="23" t="str">
        <f>IF(R9="","",IF(WEEKDAY(R9)=2,INT((R9+5-SUM(MOD(DATE(YEAR(R9-MOD(R9-2,7)+3),1,2),{1E+99;7})*{1;-1}))/7),""))</f>
        <v/>
      </c>
      <c r="T9" s="24"/>
      <c r="U9" s="14"/>
      <c r="V9" s="25">
        <f t="shared" si="5"/>
        <v>45814</v>
      </c>
      <c r="W9" s="23" t="str">
        <f>IF(V9="","",IF(WEEKDAY(V9)=2,INT((V9+5-SUM(MOD(DATE(YEAR(V9-MOD(V9-2,7)+3),1,2),{1E+99;7})*{1;-1}))/7),""))</f>
        <v/>
      </c>
      <c r="X9" s="24"/>
      <c r="Y9" s="27">
        <f>(DATE($Y$2,3,29.56+0.979*MOD(204-11*MOD($Y$2,19),30)-WEEKDAY(DATE($Y$2,3,28.56+0.979*MOD(204-11*MOD($Y$2,19),30))))+1)+49</f>
        <v>45817</v>
      </c>
    </row>
    <row r="10" spans="2:25" s="21" customFormat="1" ht="18.75" customHeight="1" x14ac:dyDescent="0.3">
      <c r="B10" s="22">
        <f t="shared" si="0"/>
        <v>45664</v>
      </c>
      <c r="C10" s="23" t="str">
        <f>IF(B10="","",IF(WEEKDAY(B10)=2,INT((B10+5-SUM(MOD(DATE(YEAR(B10-MOD(B10-2,7)+3),1,2),{1E+99;7})*{1;-1}))/7),""))</f>
        <v/>
      </c>
      <c r="D10" s="24"/>
      <c r="E10" s="14"/>
      <c r="F10" s="25">
        <f t="shared" si="1"/>
        <v>45695</v>
      </c>
      <c r="G10" s="23" t="str">
        <f>IF(F10="","",IF(WEEKDAY(F10)=2,INT((F10+5-SUM(MOD(DATE(YEAR(F10-MOD(F10-2,7)+3),1,2),{1E+99;7})*{1;-1}))/7),""))</f>
        <v/>
      </c>
      <c r="H10" s="24"/>
      <c r="I10" s="14"/>
      <c r="J10" s="25">
        <f t="shared" si="2"/>
        <v>45723</v>
      </c>
      <c r="K10" s="23" t="str">
        <f>IF(J10="","",IF(WEEKDAY(J10)=2,INT((J10+5-SUM(MOD(DATE(YEAR(J10-MOD(J10-2,7)+3),1,2),{1E+99;7})*{1;-1}))/7),""))</f>
        <v/>
      </c>
      <c r="L10" s="24"/>
      <c r="M10" s="14"/>
      <c r="N10" s="25">
        <f t="shared" si="3"/>
        <v>45754</v>
      </c>
      <c r="O10" s="26">
        <f>IF(N10="","",IF(WEEKDAY(N10)=2,INT((N10+5-SUM(MOD(DATE(YEAR(N10-MOD(N10-2,7)+3),1,2),{1E+99;7})*{1;-1}))/7),""))</f>
        <v>15</v>
      </c>
      <c r="P10" s="24"/>
      <c r="Q10" s="14"/>
      <c r="R10" s="25">
        <f t="shared" si="4"/>
        <v>45784</v>
      </c>
      <c r="S10" s="23" t="str">
        <f>IF(R10="","",IF(WEEKDAY(R10)=2,INT((R10+5-SUM(MOD(DATE(YEAR(R10-MOD(R10-2,7)+3),1,2),{1E+99;7})*{1;-1}))/7),""))</f>
        <v/>
      </c>
      <c r="T10" s="24"/>
      <c r="U10" s="14"/>
      <c r="V10" s="25">
        <f t="shared" si="5"/>
        <v>45815</v>
      </c>
      <c r="W10" s="23" t="str">
        <f>IF(V10="","",IF(WEEKDAY(V10)=2,INT((V10+5-SUM(MOD(DATE(YEAR(V10-MOD(V10-2,7)+3),1,2),{1E+99;7})*{1;-1}))/7),""))</f>
        <v/>
      </c>
      <c r="X10" s="24"/>
      <c r="Y10" s="27">
        <f>DATE($Y$2,7,14)</f>
        <v>45852</v>
      </c>
    </row>
    <row r="11" spans="2:25" s="21" customFormat="1" ht="18.75" customHeight="1" x14ac:dyDescent="0.3">
      <c r="B11" s="22">
        <f t="shared" si="0"/>
        <v>45665</v>
      </c>
      <c r="C11" s="23" t="str">
        <f>IF(B11="","",IF(WEEKDAY(B11)=2,INT((B11+5-SUM(MOD(DATE(YEAR(B11-MOD(B11-2,7)+3),1,2),{1E+99;7})*{1;-1}))/7),""))</f>
        <v/>
      </c>
      <c r="D11" s="24"/>
      <c r="E11" s="14"/>
      <c r="F11" s="25">
        <f t="shared" si="1"/>
        <v>45696</v>
      </c>
      <c r="G11" s="23" t="str">
        <f>IF(F11="","",IF(WEEKDAY(F11)=2,INT((F11+5-SUM(MOD(DATE(YEAR(F11-MOD(F11-2,7)+3),1,2),{1E+99;7})*{1;-1}))/7),""))</f>
        <v/>
      </c>
      <c r="H11" s="24"/>
      <c r="I11" s="14"/>
      <c r="J11" s="25">
        <f t="shared" si="2"/>
        <v>45724</v>
      </c>
      <c r="K11" s="23" t="str">
        <f>IF(J11="","",IF(WEEKDAY(J11)=2,INT((J11+5-SUM(MOD(DATE(YEAR(J11-MOD(J11-2,7)+3),1,2),{1E+99;7})*{1;-1}))/7),""))</f>
        <v/>
      </c>
      <c r="L11" s="24"/>
      <c r="M11" s="14"/>
      <c r="N11" s="25">
        <f t="shared" si="3"/>
        <v>45755</v>
      </c>
      <c r="O11" s="26" t="str">
        <f>IF(N11="","",IF(WEEKDAY(N11)=2,INT((N11+5-SUM(MOD(DATE(YEAR(N11-MOD(N11-2,7)+3),1,2),{1E+99;7})*{1;-1}))/7),""))</f>
        <v/>
      </c>
      <c r="P11" s="24"/>
      <c r="Q11" s="14"/>
      <c r="R11" s="25">
        <f t="shared" si="4"/>
        <v>45785</v>
      </c>
      <c r="S11" s="23" t="str">
        <f>IF(R11="","",IF(WEEKDAY(R11)=2,INT((R11+5-SUM(MOD(DATE(YEAR(R11-MOD(R11-2,7)+3),1,2),{1E+99;7})*{1;-1}))/7),""))</f>
        <v/>
      </c>
      <c r="T11" s="24"/>
      <c r="U11" s="14"/>
      <c r="V11" s="25">
        <f t="shared" si="5"/>
        <v>45816</v>
      </c>
      <c r="W11" s="23" t="str">
        <f>IF(V11="","",IF(WEEKDAY(V11)=2,INT((V11+5-SUM(MOD(DATE(YEAR(V11-MOD(V11-2,7)+3),1,2),{1E+99;7})*{1;-1}))/7),""))</f>
        <v/>
      </c>
      <c r="X11" s="24"/>
      <c r="Y11" s="27">
        <f>DATE($Y$2,8,15)</f>
        <v>45884</v>
      </c>
    </row>
    <row r="12" spans="2:25" s="21" customFormat="1" ht="18.75" customHeight="1" x14ac:dyDescent="0.3">
      <c r="B12" s="22">
        <f t="shared" si="0"/>
        <v>45666</v>
      </c>
      <c r="C12" s="23" t="str">
        <f>IF(B12="","",IF(WEEKDAY(B12)=2,INT((B12+5-SUM(MOD(DATE(YEAR(B12-MOD(B12-2,7)+3),1,2),{1E+99;7})*{1;-1}))/7),""))</f>
        <v/>
      </c>
      <c r="D12" s="24"/>
      <c r="E12" s="14"/>
      <c r="F12" s="25">
        <f t="shared" si="1"/>
        <v>45697</v>
      </c>
      <c r="G12" s="23" t="str">
        <f>IF(F12="","",IF(WEEKDAY(F12)=2,INT((F12+5-SUM(MOD(DATE(YEAR(F12-MOD(F12-2,7)+3),1,2),{1E+99;7})*{1;-1}))/7),""))</f>
        <v/>
      </c>
      <c r="H12" s="24"/>
      <c r="I12" s="14"/>
      <c r="J12" s="25">
        <f t="shared" si="2"/>
        <v>45725</v>
      </c>
      <c r="K12" s="23" t="str">
        <f>IF(J12="","",IF(WEEKDAY(J12)=2,INT((J12+5-SUM(MOD(DATE(YEAR(J12-MOD(J12-2,7)+3),1,2),{1E+99;7})*{1;-1}))/7),""))</f>
        <v/>
      </c>
      <c r="L12" s="24"/>
      <c r="M12" s="14"/>
      <c r="N12" s="25">
        <f t="shared" si="3"/>
        <v>45756</v>
      </c>
      <c r="O12" s="26" t="str">
        <f>IF(N12="","",IF(WEEKDAY(N12)=2,INT((N12+5-SUM(MOD(DATE(YEAR(N12-MOD(N12-2,7)+3),1,2),{1E+99;7})*{1;-1}))/7),""))</f>
        <v/>
      </c>
      <c r="P12" s="24"/>
      <c r="Q12" s="14"/>
      <c r="R12" s="25">
        <f t="shared" si="4"/>
        <v>45786</v>
      </c>
      <c r="S12" s="23" t="str">
        <f>IF(R12="","",IF(WEEKDAY(R12)=2,INT((R12+5-SUM(MOD(DATE(YEAR(R12-MOD(R12-2,7)+3),1,2),{1E+99;7})*{1;-1}))/7),""))</f>
        <v/>
      </c>
      <c r="T12" s="24"/>
      <c r="U12" s="14"/>
      <c r="V12" s="25">
        <f t="shared" si="5"/>
        <v>45817</v>
      </c>
      <c r="W12" s="23">
        <f>IF(V12="","",IF(WEEKDAY(V12)=2,INT((V12+5-SUM(MOD(DATE(YEAR(V12-MOD(V12-2,7)+3),1,2),{1E+99;7})*{1;-1}))/7),""))</f>
        <v>24</v>
      </c>
      <c r="X12" s="24"/>
      <c r="Y12" s="27">
        <f>DATE($Y$2,11,1)</f>
        <v>45962</v>
      </c>
    </row>
    <row r="13" spans="2:25" s="21" customFormat="1" ht="18.75" customHeight="1" x14ac:dyDescent="0.3">
      <c r="B13" s="22">
        <f t="shared" si="0"/>
        <v>45667</v>
      </c>
      <c r="C13" s="23" t="str">
        <f>IF(B13="","",IF(WEEKDAY(B13)=2,INT((B13+5-SUM(MOD(DATE(YEAR(B13-MOD(B13-2,7)+3),1,2),{1E+99;7})*{1;-1}))/7),""))</f>
        <v/>
      </c>
      <c r="D13" s="24"/>
      <c r="E13" s="14"/>
      <c r="F13" s="25">
        <f t="shared" si="1"/>
        <v>45698</v>
      </c>
      <c r="G13" s="23">
        <f>IF(F13="","",IF(WEEKDAY(F13)=2,INT((F13+5-SUM(MOD(DATE(YEAR(F13-MOD(F13-2,7)+3),1,2),{1E+99;7})*{1;-1}))/7),""))</f>
        <v>7</v>
      </c>
      <c r="H13" s="24"/>
      <c r="I13" s="14"/>
      <c r="J13" s="25">
        <f t="shared" si="2"/>
        <v>45726</v>
      </c>
      <c r="K13" s="23">
        <f>IF(J13="","",IF(WEEKDAY(J13)=2,INT((J13+5-SUM(MOD(DATE(YEAR(J13-MOD(J13-2,7)+3),1,2),{1E+99;7})*{1;-1}))/7),""))</f>
        <v>11</v>
      </c>
      <c r="L13" s="24"/>
      <c r="M13" s="14"/>
      <c r="N13" s="25">
        <f t="shared" si="3"/>
        <v>45757</v>
      </c>
      <c r="O13" s="26" t="str">
        <f>IF(N13="","",IF(WEEKDAY(N13)=2,INT((N13+5-SUM(MOD(DATE(YEAR(N13-MOD(N13-2,7)+3),1,2),{1E+99;7})*{1;-1}))/7),""))</f>
        <v/>
      </c>
      <c r="P13" s="24"/>
      <c r="Q13" s="14"/>
      <c r="R13" s="25">
        <f t="shared" si="4"/>
        <v>45787</v>
      </c>
      <c r="S13" s="23" t="str">
        <f>IF(R13="","",IF(WEEKDAY(R13)=2,INT((R13+5-SUM(MOD(DATE(YEAR(R13-MOD(R13-2,7)+3),1,2),{1E+99;7})*{1;-1}))/7),""))</f>
        <v/>
      </c>
      <c r="T13" s="24"/>
      <c r="U13" s="14"/>
      <c r="V13" s="25">
        <f t="shared" si="5"/>
        <v>45818</v>
      </c>
      <c r="W13" s="23" t="str">
        <f>IF(V13="","",IF(WEEKDAY(V13)=2,INT((V13+5-SUM(MOD(DATE(YEAR(V13-MOD(V13-2,7)+3),1,2),{1E+99;7})*{1;-1}))/7),""))</f>
        <v/>
      </c>
      <c r="X13" s="24"/>
      <c r="Y13" s="27">
        <f>DATE($Y$2,11,11)</f>
        <v>45972</v>
      </c>
    </row>
    <row r="14" spans="2:25" s="21" customFormat="1" ht="18.75" customHeight="1" x14ac:dyDescent="0.3">
      <c r="B14" s="22">
        <f t="shared" si="0"/>
        <v>45668</v>
      </c>
      <c r="C14" s="23" t="str">
        <f>IF(B14="","",IF(WEEKDAY(B14)=2,INT((B14+5-SUM(MOD(DATE(YEAR(B14-MOD(B14-2,7)+3),1,2),{1E+99;7})*{1;-1}))/7),""))</f>
        <v/>
      </c>
      <c r="D14" s="24"/>
      <c r="E14" s="14"/>
      <c r="F14" s="25">
        <f t="shared" si="1"/>
        <v>45699</v>
      </c>
      <c r="G14" s="23" t="str">
        <f>IF(F14="","",IF(WEEKDAY(F14)=2,INT((F14+5-SUM(MOD(DATE(YEAR(F14-MOD(F14-2,7)+3),1,2),{1E+99;7})*{1;-1}))/7),""))</f>
        <v/>
      </c>
      <c r="H14" s="24"/>
      <c r="I14" s="14"/>
      <c r="J14" s="25">
        <f t="shared" si="2"/>
        <v>45727</v>
      </c>
      <c r="K14" s="23" t="str">
        <f>IF(J14="","",IF(WEEKDAY(J14)=2,INT((J14+5-SUM(MOD(DATE(YEAR(J14-MOD(J14-2,7)+3),1,2),{1E+99;7})*{1;-1}))/7),""))</f>
        <v/>
      </c>
      <c r="L14" s="24"/>
      <c r="M14" s="14"/>
      <c r="N14" s="25">
        <f t="shared" si="3"/>
        <v>45758</v>
      </c>
      <c r="O14" s="26" t="str">
        <f>IF(N14="","",IF(WEEKDAY(N14)=2,INT((N14+5-SUM(MOD(DATE(YEAR(N14-MOD(N14-2,7)+3),1,2),{1E+99;7})*{1;-1}))/7),""))</f>
        <v/>
      </c>
      <c r="P14" s="24"/>
      <c r="Q14" s="14"/>
      <c r="R14" s="25">
        <f t="shared" si="4"/>
        <v>45788</v>
      </c>
      <c r="S14" s="23" t="str">
        <f>IF(R14="","",IF(WEEKDAY(R14)=2,INT((R14+5-SUM(MOD(DATE(YEAR(R14-MOD(R14-2,7)+3),1,2),{1E+99;7})*{1;-1}))/7),""))</f>
        <v/>
      </c>
      <c r="T14" s="24"/>
      <c r="U14" s="14"/>
      <c r="V14" s="25">
        <f t="shared" si="5"/>
        <v>45819</v>
      </c>
      <c r="W14" s="23" t="str">
        <f>IF(V14="","",IF(WEEKDAY(V14)=2,INT((V14+5-SUM(MOD(DATE(YEAR(V14-MOD(V14-2,7)+3),1,2),{1E+99;7})*{1;-1}))/7),""))</f>
        <v/>
      </c>
      <c r="X14" s="24"/>
      <c r="Y14" s="28">
        <f>DATE($Y$2,12,25)</f>
        <v>46016</v>
      </c>
    </row>
    <row r="15" spans="2:25" s="21" customFormat="1" ht="18.75" customHeight="1" x14ac:dyDescent="0.3">
      <c r="B15" s="22">
        <f t="shared" si="0"/>
        <v>45669</v>
      </c>
      <c r="C15" s="23" t="str">
        <f>IF(B15="","",IF(WEEKDAY(B15)=2,INT((B15+5-SUM(MOD(DATE(YEAR(B15-MOD(B15-2,7)+3),1,2),{1E+99;7})*{1;-1}))/7),""))</f>
        <v/>
      </c>
      <c r="D15" s="24"/>
      <c r="E15" s="14"/>
      <c r="F15" s="25">
        <f t="shared" si="1"/>
        <v>45700</v>
      </c>
      <c r="G15" s="23" t="str">
        <f>IF(F15="","",IF(WEEKDAY(F15)=2,INT((F15+5-SUM(MOD(DATE(YEAR(F15-MOD(F15-2,7)+3),1,2),{1E+99;7})*{1;-1}))/7),""))</f>
        <v/>
      </c>
      <c r="H15" s="24"/>
      <c r="I15" s="14"/>
      <c r="J15" s="25">
        <f t="shared" si="2"/>
        <v>45728</v>
      </c>
      <c r="K15" s="23" t="str">
        <f>IF(J15="","",IF(WEEKDAY(J15)=2,INT((J15+5-SUM(MOD(DATE(YEAR(J15-MOD(J15-2,7)+3),1,2),{1E+99;7})*{1;-1}))/7),""))</f>
        <v/>
      </c>
      <c r="L15" s="24"/>
      <c r="M15" s="14"/>
      <c r="N15" s="25">
        <f t="shared" si="3"/>
        <v>45759</v>
      </c>
      <c r="O15" s="26" t="str">
        <f>IF(N15="","",IF(WEEKDAY(N15)=2,INT((N15+5-SUM(MOD(DATE(YEAR(N15-MOD(N15-2,7)+3),1,2),{1E+99;7})*{1;-1}))/7),""))</f>
        <v/>
      </c>
      <c r="P15" s="24"/>
      <c r="Q15" s="14"/>
      <c r="R15" s="25">
        <f t="shared" si="4"/>
        <v>45789</v>
      </c>
      <c r="S15" s="23">
        <f>IF(R15="","",IF(WEEKDAY(R15)=2,INT((R15+5-SUM(MOD(DATE(YEAR(R15-MOD(R15-2,7)+3),1,2),{1E+99;7})*{1;-1}))/7),""))</f>
        <v>20</v>
      </c>
      <c r="T15" s="24"/>
      <c r="U15" s="14"/>
      <c r="V15" s="25">
        <f t="shared" si="5"/>
        <v>45820</v>
      </c>
      <c r="W15" s="23" t="str">
        <f>IF(V15="","",IF(WEEKDAY(V15)=2,INT((V15+5-SUM(MOD(DATE(YEAR(V15-MOD(V15-2,7)+3),1,2),{1E+99;7})*{1;-1}))/7),""))</f>
        <v/>
      </c>
      <c r="X15" s="24"/>
      <c r="Y15" s="20">
        <f>DATE($Y$2+1,1,1)</f>
        <v>46023</v>
      </c>
    </row>
    <row r="16" spans="2:25" s="21" customFormat="1" ht="18.75" customHeight="1" x14ac:dyDescent="0.3">
      <c r="B16" s="22">
        <f t="shared" si="0"/>
        <v>45670</v>
      </c>
      <c r="C16" s="23">
        <f>IF(B16="","",IF(WEEKDAY(B16)=2,INT((B16+5-SUM(MOD(DATE(YEAR(B16-MOD(B16-2,7)+3),1,2),{1E+99;7})*{1;-1}))/7),""))</f>
        <v>3</v>
      </c>
      <c r="D16" s="24"/>
      <c r="E16" s="14"/>
      <c r="F16" s="25">
        <f t="shared" si="1"/>
        <v>45701</v>
      </c>
      <c r="G16" s="23" t="str">
        <f>IF(F16="","",IF(WEEKDAY(F16)=2,INT((F16+5-SUM(MOD(DATE(YEAR(F16-MOD(F16-2,7)+3),1,2),{1E+99;7})*{1;-1}))/7),""))</f>
        <v/>
      </c>
      <c r="H16" s="24"/>
      <c r="I16" s="14"/>
      <c r="J16" s="25">
        <f t="shared" si="2"/>
        <v>45729</v>
      </c>
      <c r="K16" s="23" t="str">
        <f>IF(J16="","",IF(WEEKDAY(J16)=2,INT((J16+5-SUM(MOD(DATE(YEAR(J16-MOD(J16-2,7)+3),1,2),{1E+99;7})*{1;-1}))/7),""))</f>
        <v/>
      </c>
      <c r="L16" s="24"/>
      <c r="M16" s="14"/>
      <c r="N16" s="25">
        <f t="shared" si="3"/>
        <v>45760</v>
      </c>
      <c r="O16" s="26" t="str">
        <f>IF(N16="","",IF(WEEKDAY(N16)=2,INT((N16+5-SUM(MOD(DATE(YEAR(N16-MOD(N16-2,7)+3),1,2),{1E+99;7})*{1;-1}))/7),""))</f>
        <v/>
      </c>
      <c r="P16" s="24"/>
      <c r="Q16" s="14"/>
      <c r="R16" s="25">
        <f t="shared" si="4"/>
        <v>45790</v>
      </c>
      <c r="S16" s="23" t="str">
        <f>IF(R16="","",IF(WEEKDAY(R16)=2,INT((R16+5-SUM(MOD(DATE(YEAR(R16-MOD(R16-2,7)+3),1,2),{1E+99;7})*{1;-1}))/7),""))</f>
        <v/>
      </c>
      <c r="T16" s="24"/>
      <c r="U16" s="14"/>
      <c r="V16" s="25">
        <f t="shared" si="5"/>
        <v>45821</v>
      </c>
      <c r="W16" s="23" t="str">
        <f>IF(V16="","",IF(WEEKDAY(V16)=2,INT((V16+5-SUM(MOD(DATE(YEAR(V16-MOD(V16-2,7)+3),1,2),{1E+99;7})*{1;-1}))/7),""))</f>
        <v/>
      </c>
      <c r="X16" s="24"/>
      <c r="Y16" s="27">
        <f>DATE($Y$2+1,3,29.56+0.979*MOD(204-11*MOD($Y$2+1,19),30)-WEEKDAY(DATE($Y$2+1,3,28.56+0.979*MOD(204-11*MOD($Y$2+1,19),30))))+1</f>
        <v>46118</v>
      </c>
    </row>
    <row r="17" spans="2:25" s="21" customFormat="1" ht="18.75" customHeight="1" x14ac:dyDescent="0.3">
      <c r="B17" s="22">
        <f t="shared" si="0"/>
        <v>45671</v>
      </c>
      <c r="C17" s="23" t="str">
        <f>IF(B17="","",IF(WEEKDAY(B17)=2,INT((B17+5-SUM(MOD(DATE(YEAR(B17-MOD(B17-2,7)+3),1,2),{1E+99;7})*{1;-1}))/7),""))</f>
        <v/>
      </c>
      <c r="D17" s="24"/>
      <c r="E17" s="14"/>
      <c r="F17" s="25">
        <f t="shared" si="1"/>
        <v>45702</v>
      </c>
      <c r="G17" s="23" t="str">
        <f>IF(F17="","",IF(WEEKDAY(F17)=2,INT((F17+5-SUM(MOD(DATE(YEAR(F17-MOD(F17-2,7)+3),1,2),{1E+99;7})*{1;-1}))/7),""))</f>
        <v/>
      </c>
      <c r="H17" s="24"/>
      <c r="I17" s="14"/>
      <c r="J17" s="25">
        <f t="shared" si="2"/>
        <v>45730</v>
      </c>
      <c r="K17" s="23" t="str">
        <f>IF(J17="","",IF(WEEKDAY(J17)=2,INT((J17+5-SUM(MOD(DATE(YEAR(J17-MOD(J17-2,7)+3),1,2),{1E+99;7})*{1;-1}))/7),""))</f>
        <v/>
      </c>
      <c r="L17" s="24"/>
      <c r="M17" s="14"/>
      <c r="N17" s="25">
        <f t="shared" si="3"/>
        <v>45761</v>
      </c>
      <c r="O17" s="26">
        <f>IF(N17="","",IF(WEEKDAY(N17)=2,INT((N17+5-SUM(MOD(DATE(YEAR(N17-MOD(N17-2,7)+3),1,2),{1E+99;7})*{1;-1}))/7),""))</f>
        <v>16</v>
      </c>
      <c r="P17" s="24"/>
      <c r="Q17" s="14"/>
      <c r="R17" s="25">
        <f t="shared" si="4"/>
        <v>45791</v>
      </c>
      <c r="S17" s="23" t="str">
        <f>IF(R17="","",IF(WEEKDAY(R17)=2,INT((R17+5-SUM(MOD(DATE(YEAR(R17-MOD(R17-2,7)+3),1,2),{1E+99;7})*{1;-1}))/7),""))</f>
        <v/>
      </c>
      <c r="T17" s="24"/>
      <c r="U17" s="14"/>
      <c r="V17" s="25">
        <f t="shared" si="5"/>
        <v>45822</v>
      </c>
      <c r="W17" s="23" t="str">
        <f>IF(V17="","",IF(WEEKDAY(V17)=2,INT((V17+5-SUM(MOD(DATE(YEAR(V17-MOD(V17-2,7)+3),1,2),{1E+99;7})*{1;-1}))/7),""))</f>
        <v/>
      </c>
      <c r="X17" s="24"/>
      <c r="Y17" s="27">
        <f>DATE($Y$2+1,5,1)</f>
        <v>46143</v>
      </c>
    </row>
    <row r="18" spans="2:25" s="21" customFormat="1" ht="18.75" customHeight="1" x14ac:dyDescent="0.3">
      <c r="B18" s="22">
        <f t="shared" si="0"/>
        <v>45672</v>
      </c>
      <c r="C18" s="23" t="str">
        <f>IF(B18="","",IF(WEEKDAY(B18)=2,INT((B18+5-SUM(MOD(DATE(YEAR(B18-MOD(B18-2,7)+3),1,2),{1E+99;7})*{1;-1}))/7),""))</f>
        <v/>
      </c>
      <c r="D18" s="24"/>
      <c r="E18" s="14"/>
      <c r="F18" s="25">
        <f t="shared" si="1"/>
        <v>45703</v>
      </c>
      <c r="G18" s="23" t="str">
        <f>IF(F18="","",IF(WEEKDAY(F18)=2,INT((F18+5-SUM(MOD(DATE(YEAR(F18-MOD(F18-2,7)+3),1,2),{1E+99;7})*{1;-1}))/7),""))</f>
        <v/>
      </c>
      <c r="H18" s="24"/>
      <c r="I18" s="14"/>
      <c r="J18" s="25">
        <f t="shared" si="2"/>
        <v>45731</v>
      </c>
      <c r="K18" s="23" t="str">
        <f>IF(J18="","",IF(WEEKDAY(J18)=2,INT((J18+5-SUM(MOD(DATE(YEAR(J18-MOD(J18-2,7)+3),1,2),{1E+99;7})*{1;-1}))/7),""))</f>
        <v/>
      </c>
      <c r="L18" s="24"/>
      <c r="M18" s="14"/>
      <c r="N18" s="25">
        <f t="shared" si="3"/>
        <v>45762</v>
      </c>
      <c r="O18" s="26" t="str">
        <f>IF(N18="","",IF(WEEKDAY(N18)=2,INT((N18+5-SUM(MOD(DATE(YEAR(N18-MOD(N18-2,7)+3),1,2),{1E+99;7})*{1;-1}))/7),""))</f>
        <v/>
      </c>
      <c r="P18" s="24"/>
      <c r="Q18" s="14"/>
      <c r="R18" s="25">
        <f t="shared" si="4"/>
        <v>45792</v>
      </c>
      <c r="S18" s="23" t="str">
        <f>IF(R18="","",IF(WEEKDAY(R18)=2,INT((R18+5-SUM(MOD(DATE(YEAR(R18-MOD(R18-2,7)+3),1,2),{1E+99;7})*{1;-1}))/7),""))</f>
        <v/>
      </c>
      <c r="T18" s="24"/>
      <c r="U18" s="14"/>
      <c r="V18" s="25">
        <f t="shared" si="5"/>
        <v>45823</v>
      </c>
      <c r="W18" s="23" t="str">
        <f>IF(V18="","",IF(WEEKDAY(V18)=2,INT((V18+5-SUM(MOD(DATE(YEAR(V18-MOD(V18-2,7)+3),1,2),{1E+99;7})*{1;-1}))/7),""))</f>
        <v/>
      </c>
      <c r="X18" s="24"/>
      <c r="Y18" s="27">
        <f>DATE($Y$2+1,5,8)</f>
        <v>46150</v>
      </c>
    </row>
    <row r="19" spans="2:25" s="21" customFormat="1" ht="18.75" customHeight="1" x14ac:dyDescent="0.3">
      <c r="B19" s="22">
        <f t="shared" si="0"/>
        <v>45673</v>
      </c>
      <c r="C19" s="23" t="str">
        <f>IF(B19="","",IF(WEEKDAY(B19)=2,INT((B19+5-SUM(MOD(DATE(YEAR(B19-MOD(B19-2,7)+3),1,2),{1E+99;7})*{1;-1}))/7),""))</f>
        <v/>
      </c>
      <c r="D19" s="24"/>
      <c r="E19" s="14"/>
      <c r="F19" s="25">
        <f t="shared" si="1"/>
        <v>45704</v>
      </c>
      <c r="G19" s="23" t="str">
        <f>IF(F19="","",IF(WEEKDAY(F19)=2,INT((F19+5-SUM(MOD(DATE(YEAR(F19-MOD(F19-2,7)+3),1,2),{1E+99;7})*{1;-1}))/7),""))</f>
        <v/>
      </c>
      <c r="H19" s="24"/>
      <c r="I19" s="14"/>
      <c r="J19" s="25">
        <f t="shared" si="2"/>
        <v>45732</v>
      </c>
      <c r="K19" s="23" t="str">
        <f>IF(J19="","",IF(WEEKDAY(J19)=2,INT((J19+5-SUM(MOD(DATE(YEAR(J19-MOD(J19-2,7)+3),1,2),{1E+99;7})*{1;-1}))/7),""))</f>
        <v/>
      </c>
      <c r="L19" s="24"/>
      <c r="M19" s="14"/>
      <c r="N19" s="25">
        <f t="shared" si="3"/>
        <v>45763</v>
      </c>
      <c r="O19" s="26" t="str">
        <f>IF(N19="","",IF(WEEKDAY(N19)=2,INT((N19+5-SUM(MOD(DATE(YEAR(N19-MOD(N19-2,7)+3),1,2),{1E+99;7})*{1;-1}))/7),""))</f>
        <v/>
      </c>
      <c r="P19" s="24"/>
      <c r="Q19" s="14"/>
      <c r="R19" s="25">
        <f t="shared" si="4"/>
        <v>45793</v>
      </c>
      <c r="S19" s="23" t="str">
        <f>IF(R19="","",IF(WEEKDAY(R19)=2,INT((R19+5-SUM(MOD(DATE(YEAR(R19-MOD(R19-2,7)+3),1,2),{1E+99;7})*{1;-1}))/7),""))</f>
        <v/>
      </c>
      <c r="T19" s="24"/>
      <c r="U19" s="14"/>
      <c r="V19" s="25">
        <f t="shared" si="5"/>
        <v>45824</v>
      </c>
      <c r="W19" s="23">
        <f>IF(V19="","",IF(WEEKDAY(V19)=2,INT((V19+5-SUM(MOD(DATE(YEAR(V19-MOD(V19-2,7)+3),1,2),{1E+99;7})*{1;-1}))/7),""))</f>
        <v>25</v>
      </c>
      <c r="X19" s="24"/>
      <c r="Y19" s="27">
        <f>DATE($Y$2+1,3,29.56+0.979*MOD(204-11*MOD($Y$2+1,19),30)-WEEKDAY(DATE($Y$2+1,3,28.56+0.979*MOD(204-11*MOD($Y$2+1,19),30))))+39</f>
        <v>46156</v>
      </c>
    </row>
    <row r="20" spans="2:25" s="21" customFormat="1" ht="18.75" customHeight="1" x14ac:dyDescent="0.3">
      <c r="B20" s="22">
        <f t="shared" si="0"/>
        <v>45674</v>
      </c>
      <c r="C20" s="23" t="str">
        <f>IF(B20="","",IF(WEEKDAY(B20)=2,INT((B20+5-SUM(MOD(DATE(YEAR(B20-MOD(B20-2,7)+3),1,2),{1E+99;7})*{1;-1}))/7),""))</f>
        <v/>
      </c>
      <c r="D20" s="24"/>
      <c r="E20" s="14"/>
      <c r="F20" s="25">
        <f t="shared" si="1"/>
        <v>45705</v>
      </c>
      <c r="G20" s="23">
        <f>IF(F20="","",IF(WEEKDAY(F20)=2,INT((F20+5-SUM(MOD(DATE(YEAR(F20-MOD(F20-2,7)+3),1,2),{1E+99;7})*{1;-1}))/7),""))</f>
        <v>8</v>
      </c>
      <c r="H20" s="24"/>
      <c r="I20" s="14"/>
      <c r="J20" s="25">
        <f t="shared" si="2"/>
        <v>45733</v>
      </c>
      <c r="K20" s="23">
        <f>IF(J20="","",IF(WEEKDAY(J20)=2,INT((J20+5-SUM(MOD(DATE(YEAR(J20-MOD(J20-2,7)+3),1,2),{1E+99;7})*{1;-1}))/7),""))</f>
        <v>12</v>
      </c>
      <c r="L20" s="24"/>
      <c r="M20" s="14"/>
      <c r="N20" s="25">
        <f t="shared" si="3"/>
        <v>45764</v>
      </c>
      <c r="O20" s="26" t="str">
        <f>IF(N20="","",IF(WEEKDAY(N20)=2,INT((N20+5-SUM(MOD(DATE(YEAR(N20-MOD(N20-2,7)+3),1,2),{1E+99;7})*{1;-1}))/7),""))</f>
        <v/>
      </c>
      <c r="P20" s="24"/>
      <c r="Q20" s="14"/>
      <c r="R20" s="25">
        <f t="shared" si="4"/>
        <v>45794</v>
      </c>
      <c r="S20" s="23" t="str">
        <f>IF(R20="","",IF(WEEKDAY(R20)=2,INT((R20+5-SUM(MOD(DATE(YEAR(R20-MOD(R20-2,7)+3),1,2),{1E+99;7})*{1;-1}))/7),""))</f>
        <v/>
      </c>
      <c r="T20" s="24"/>
      <c r="U20" s="14"/>
      <c r="V20" s="25">
        <f t="shared" si="5"/>
        <v>45825</v>
      </c>
      <c r="W20" s="23" t="str">
        <f>IF(V20="","",IF(WEEKDAY(V20)=2,INT((V20+5-SUM(MOD(DATE(YEAR(V20-MOD(V20-2,7)+3),1,2),{1E+99;7})*{1;-1}))/7),""))</f>
        <v/>
      </c>
      <c r="X20" s="24"/>
      <c r="Y20" s="27">
        <f>(DATE($Y$2+1,3,29.56+0.979*MOD(204-11*MOD($Y$2+1,19),30)-WEEKDAY(DATE($Y$2+1,3,28.56+0.979*MOD(204-11*MOD($Y$2+1,19),30))))+1)+49</f>
        <v>46167</v>
      </c>
    </row>
    <row r="21" spans="2:25" s="21" customFormat="1" ht="18.75" customHeight="1" x14ac:dyDescent="0.3">
      <c r="B21" s="22">
        <f t="shared" si="0"/>
        <v>45675</v>
      </c>
      <c r="C21" s="23" t="str">
        <f>IF(B21="","",IF(WEEKDAY(B21)=2,INT((B21+5-SUM(MOD(DATE(YEAR(B21-MOD(B21-2,7)+3),1,2),{1E+99;7})*{1;-1}))/7),""))</f>
        <v/>
      </c>
      <c r="D21" s="24"/>
      <c r="E21" s="14"/>
      <c r="F21" s="25">
        <f t="shared" si="1"/>
        <v>45706</v>
      </c>
      <c r="G21" s="23" t="str">
        <f>IF(F21="","",IF(WEEKDAY(F21)=2,INT((F21+5-SUM(MOD(DATE(YEAR(F21-MOD(F21-2,7)+3),1,2),{1E+99;7})*{1;-1}))/7),""))</f>
        <v/>
      </c>
      <c r="H21" s="24"/>
      <c r="I21" s="14"/>
      <c r="J21" s="25">
        <f t="shared" si="2"/>
        <v>45734</v>
      </c>
      <c r="K21" s="23" t="str">
        <f>IF(J21="","",IF(WEEKDAY(J21)=2,INT((J21+5-SUM(MOD(DATE(YEAR(J21-MOD(J21-2,7)+3),1,2),{1E+99;7})*{1;-1}))/7),""))</f>
        <v/>
      </c>
      <c r="L21" s="24"/>
      <c r="M21" s="14"/>
      <c r="N21" s="25">
        <f t="shared" si="3"/>
        <v>45765</v>
      </c>
      <c r="O21" s="26" t="str">
        <f>IF(N21="","",IF(WEEKDAY(N21)=2,INT((N21+5-SUM(MOD(DATE(YEAR(N21-MOD(N21-2,7)+3),1,2),{1E+99;7})*{1;-1}))/7),""))</f>
        <v/>
      </c>
      <c r="P21" s="24"/>
      <c r="Q21" s="14"/>
      <c r="R21" s="25">
        <f t="shared" si="4"/>
        <v>45795</v>
      </c>
      <c r="S21" s="23" t="str">
        <f>IF(R21="","",IF(WEEKDAY(R21)=2,INT((R21+5-SUM(MOD(DATE(YEAR(R21-MOD(R21-2,7)+3),1,2),{1E+99;7})*{1;-1}))/7),""))</f>
        <v/>
      </c>
      <c r="T21" s="24"/>
      <c r="U21" s="14"/>
      <c r="V21" s="25">
        <f t="shared" si="5"/>
        <v>45826</v>
      </c>
      <c r="W21" s="23" t="str">
        <f>IF(V21="","",IF(WEEKDAY(V21)=2,INT((V21+5-SUM(MOD(DATE(YEAR(V21-MOD(V21-2,7)+3),1,2),{1E+99;7})*{1;-1}))/7),""))</f>
        <v/>
      </c>
      <c r="X21" s="24"/>
      <c r="Y21" s="27">
        <f>DATE($Y$2+1,7,14)</f>
        <v>46217</v>
      </c>
    </row>
    <row r="22" spans="2:25" s="21" customFormat="1" ht="18.75" customHeight="1" x14ac:dyDescent="0.3">
      <c r="B22" s="22">
        <f t="shared" si="0"/>
        <v>45676</v>
      </c>
      <c r="C22" s="23" t="str">
        <f>IF(B22="","",IF(WEEKDAY(B22)=2,INT((B22+5-SUM(MOD(DATE(YEAR(B22-MOD(B22-2,7)+3),1,2),{1E+99;7})*{1;-1}))/7),""))</f>
        <v/>
      </c>
      <c r="D22" s="24"/>
      <c r="E22" s="14"/>
      <c r="F22" s="25">
        <f t="shared" si="1"/>
        <v>45707</v>
      </c>
      <c r="G22" s="23" t="str">
        <f>IF(F22="","",IF(WEEKDAY(F22)=2,INT((F22+5-SUM(MOD(DATE(YEAR(F22-MOD(F22-2,7)+3),1,2),{1E+99;7})*{1;-1}))/7),""))</f>
        <v/>
      </c>
      <c r="H22" s="24"/>
      <c r="I22" s="14"/>
      <c r="J22" s="25">
        <f t="shared" si="2"/>
        <v>45735</v>
      </c>
      <c r="K22" s="23" t="str">
        <f>IF(J22="","",IF(WEEKDAY(J22)=2,INT((J22+5-SUM(MOD(DATE(YEAR(J22-MOD(J22-2,7)+3),1,2),{1E+99;7})*{1;-1}))/7),""))</f>
        <v/>
      </c>
      <c r="L22" s="24"/>
      <c r="M22" s="14"/>
      <c r="N22" s="25">
        <f t="shared" si="3"/>
        <v>45766</v>
      </c>
      <c r="O22" s="26" t="str">
        <f>IF(N22="","",IF(WEEKDAY(N22)=2,INT((N22+5-SUM(MOD(DATE(YEAR(N22-MOD(N22-2,7)+3),1,2),{1E+99;7})*{1;-1}))/7),""))</f>
        <v/>
      </c>
      <c r="P22" s="24"/>
      <c r="Q22" s="14"/>
      <c r="R22" s="25">
        <f t="shared" si="4"/>
        <v>45796</v>
      </c>
      <c r="S22" s="23">
        <f>IF(R22="","",IF(WEEKDAY(R22)=2,INT((R22+5-SUM(MOD(DATE(YEAR(R22-MOD(R22-2,7)+3),1,2),{1E+99;7})*{1;-1}))/7),""))</f>
        <v>21</v>
      </c>
      <c r="T22" s="24"/>
      <c r="U22" s="14"/>
      <c r="V22" s="25">
        <f t="shared" si="5"/>
        <v>45827</v>
      </c>
      <c r="W22" s="23" t="str">
        <f>IF(V22="","",IF(WEEKDAY(V22)=2,INT((V22+5-SUM(MOD(DATE(YEAR(V22-MOD(V22-2,7)+3),1,2),{1E+99;7})*{1;-1}))/7),""))</f>
        <v/>
      </c>
      <c r="X22" s="24"/>
      <c r="Y22" s="27">
        <f>DATE($Y$2+1,8,15)</f>
        <v>46249</v>
      </c>
    </row>
    <row r="23" spans="2:25" s="21" customFormat="1" ht="18.75" customHeight="1" x14ac:dyDescent="0.3">
      <c r="B23" s="22">
        <f t="shared" si="0"/>
        <v>45677</v>
      </c>
      <c r="C23" s="23">
        <f>IF(B23="","",IF(WEEKDAY(B23)=2,INT((B23+5-SUM(MOD(DATE(YEAR(B23-MOD(B23-2,7)+3),1,2),{1E+99;7})*{1;-1}))/7),""))</f>
        <v>4</v>
      </c>
      <c r="D23" s="24"/>
      <c r="E23" s="14"/>
      <c r="F23" s="25">
        <f t="shared" si="1"/>
        <v>45708</v>
      </c>
      <c r="G23" s="23" t="str">
        <f>IF(F23="","",IF(WEEKDAY(F23)=2,INT((F23+5-SUM(MOD(DATE(YEAR(F23-MOD(F23-2,7)+3),1,2),{1E+99;7})*{1;-1}))/7),""))</f>
        <v/>
      </c>
      <c r="H23" s="24"/>
      <c r="I23" s="14"/>
      <c r="J23" s="25">
        <f t="shared" si="2"/>
        <v>45736</v>
      </c>
      <c r="K23" s="23" t="str">
        <f>IF(J23="","",IF(WEEKDAY(J23)=2,INT((J23+5-SUM(MOD(DATE(YEAR(J23-MOD(J23-2,7)+3),1,2),{1E+99;7})*{1;-1}))/7),""))</f>
        <v/>
      </c>
      <c r="L23" s="24"/>
      <c r="M23" s="14"/>
      <c r="N23" s="25">
        <f t="shared" si="3"/>
        <v>45767</v>
      </c>
      <c r="O23" s="26" t="str">
        <f>IF(N23="","",IF(WEEKDAY(N23)=2,INT((N23+5-SUM(MOD(DATE(YEAR(N23-MOD(N23-2,7)+3),1,2),{1E+99;7})*{1;-1}))/7),""))</f>
        <v/>
      </c>
      <c r="P23" s="24"/>
      <c r="Q23" s="14"/>
      <c r="R23" s="25">
        <f t="shared" si="4"/>
        <v>45797</v>
      </c>
      <c r="S23" s="23" t="str">
        <f>IF(R23="","",IF(WEEKDAY(R23)=2,INT((R23+5-SUM(MOD(DATE(YEAR(R23-MOD(R23-2,7)+3),1,2),{1E+99;7})*{1;-1}))/7),""))</f>
        <v/>
      </c>
      <c r="T23" s="24"/>
      <c r="U23" s="14"/>
      <c r="V23" s="25">
        <f t="shared" si="5"/>
        <v>45828</v>
      </c>
      <c r="W23" s="23" t="str">
        <f>IF(V23="","",IF(WEEKDAY(V23)=2,INT((V23+5-SUM(MOD(DATE(YEAR(V23-MOD(V23-2,7)+3),1,2),{1E+99;7})*{1;-1}))/7),""))</f>
        <v/>
      </c>
      <c r="X23" s="24"/>
      <c r="Y23" s="27">
        <f>DATE($Y$2+1,11,1)</f>
        <v>46327</v>
      </c>
    </row>
    <row r="24" spans="2:25" s="21" customFormat="1" ht="18.75" customHeight="1" x14ac:dyDescent="0.3">
      <c r="B24" s="22">
        <f t="shared" si="0"/>
        <v>45678</v>
      </c>
      <c r="C24" s="23" t="str">
        <f>IF(B24="","",IF(WEEKDAY(B24)=2,INT((B24+5-SUM(MOD(DATE(YEAR(B24-MOD(B24-2,7)+3),1,2),{1E+99;7})*{1;-1}))/7),""))</f>
        <v/>
      </c>
      <c r="D24" s="24"/>
      <c r="E24" s="14"/>
      <c r="F24" s="25">
        <f t="shared" si="1"/>
        <v>45709</v>
      </c>
      <c r="G24" s="23" t="str">
        <f>IF(F24="","",IF(WEEKDAY(F24)=2,INT((F24+5-SUM(MOD(DATE(YEAR(F24-MOD(F24-2,7)+3),1,2),{1E+99;7})*{1;-1}))/7),""))</f>
        <v/>
      </c>
      <c r="H24" s="24"/>
      <c r="I24" s="14"/>
      <c r="J24" s="25">
        <f t="shared" si="2"/>
        <v>45737</v>
      </c>
      <c r="K24" s="23" t="str">
        <f>IF(J24="","",IF(WEEKDAY(J24)=2,INT((J24+5-SUM(MOD(DATE(YEAR(J24-MOD(J24-2,7)+3),1,2),{1E+99;7})*{1;-1}))/7),""))</f>
        <v/>
      </c>
      <c r="L24" s="24"/>
      <c r="M24" s="14"/>
      <c r="N24" s="25">
        <f t="shared" si="3"/>
        <v>45768</v>
      </c>
      <c r="O24" s="26">
        <f>IF(N24="","",IF(WEEKDAY(N24)=2,INT((N24+5-SUM(MOD(DATE(YEAR(N24-MOD(N24-2,7)+3),1,2),{1E+99;7})*{1;-1}))/7),""))</f>
        <v>17</v>
      </c>
      <c r="P24" s="24"/>
      <c r="Q24" s="14"/>
      <c r="R24" s="25">
        <f t="shared" si="4"/>
        <v>45798</v>
      </c>
      <c r="S24" s="23" t="str">
        <f>IF(R24="","",IF(WEEKDAY(R24)=2,INT((R24+5-SUM(MOD(DATE(YEAR(R24-MOD(R24-2,7)+3),1,2),{1E+99;7})*{1;-1}))/7),""))</f>
        <v/>
      </c>
      <c r="T24" s="24"/>
      <c r="U24" s="14"/>
      <c r="V24" s="25">
        <f t="shared" si="5"/>
        <v>45829</v>
      </c>
      <c r="W24" s="23" t="str">
        <f>IF(V24="","",IF(WEEKDAY(V24)=2,INT((V24+5-SUM(MOD(DATE(YEAR(V24-MOD(V24-2,7)+3),1,2),{1E+99;7})*{1;-1}))/7),""))</f>
        <v/>
      </c>
      <c r="X24" s="24"/>
      <c r="Y24" s="27">
        <f>DATE($Y$2+1,11,11)</f>
        <v>46337</v>
      </c>
    </row>
    <row r="25" spans="2:25" s="21" customFormat="1" ht="18.75" customHeight="1" x14ac:dyDescent="0.3">
      <c r="B25" s="22">
        <f t="shared" si="0"/>
        <v>45679</v>
      </c>
      <c r="C25" s="23" t="str">
        <f>IF(B25="","",IF(WEEKDAY(B25)=2,INT((B25+5-SUM(MOD(DATE(YEAR(B25-MOD(B25-2,7)+3),1,2),{1E+99;7})*{1;-1}))/7),""))</f>
        <v/>
      </c>
      <c r="D25" s="24"/>
      <c r="E25" s="14"/>
      <c r="F25" s="25">
        <f t="shared" si="1"/>
        <v>45710</v>
      </c>
      <c r="G25" s="23" t="str">
        <f>IF(F25="","",IF(WEEKDAY(F25)=2,INT((F25+5-SUM(MOD(DATE(YEAR(F25-MOD(F25-2,7)+3),1,2),{1E+99;7})*{1;-1}))/7),""))</f>
        <v/>
      </c>
      <c r="H25" s="24"/>
      <c r="I25" s="14"/>
      <c r="J25" s="25">
        <f t="shared" si="2"/>
        <v>45738</v>
      </c>
      <c r="K25" s="23" t="str">
        <f>IF(J25="","",IF(WEEKDAY(J25)=2,INT((J25+5-SUM(MOD(DATE(YEAR(J25-MOD(J25-2,7)+3),1,2),{1E+99;7})*{1;-1}))/7),""))</f>
        <v/>
      </c>
      <c r="L25" s="24"/>
      <c r="M25" s="14"/>
      <c r="N25" s="25">
        <f t="shared" si="3"/>
        <v>45769</v>
      </c>
      <c r="O25" s="26" t="str">
        <f>IF(N25="","",IF(WEEKDAY(N25)=2,INT((N25+5-SUM(MOD(DATE(YEAR(N25-MOD(N25-2,7)+3),1,2),{1E+99;7})*{1;-1}))/7),""))</f>
        <v/>
      </c>
      <c r="P25" s="24"/>
      <c r="Q25" s="14"/>
      <c r="R25" s="25">
        <f t="shared" si="4"/>
        <v>45799</v>
      </c>
      <c r="S25" s="23" t="str">
        <f>IF(R25="","",IF(WEEKDAY(R25)=2,INT((R25+5-SUM(MOD(DATE(YEAR(R25-MOD(R25-2,7)+3),1,2),{1E+99;7})*{1;-1}))/7),""))</f>
        <v/>
      </c>
      <c r="T25" s="24"/>
      <c r="U25" s="14"/>
      <c r="V25" s="25">
        <f t="shared" si="5"/>
        <v>45830</v>
      </c>
      <c r="W25" s="23" t="str">
        <f>IF(V25="","",IF(WEEKDAY(V25)=2,INT((V25+5-SUM(MOD(DATE(YEAR(V25-MOD(V25-2,7)+3),1,2),{1E+99;7})*{1;-1}))/7),""))</f>
        <v/>
      </c>
      <c r="X25" s="24"/>
      <c r="Y25" s="28">
        <f>DATE($Y$2+1,12,25)</f>
        <v>46381</v>
      </c>
    </row>
    <row r="26" spans="2:25" s="21" customFormat="1" ht="18.75" customHeight="1" x14ac:dyDescent="0.3">
      <c r="B26" s="22">
        <f t="shared" si="0"/>
        <v>45680</v>
      </c>
      <c r="C26" s="23" t="str">
        <f>IF(B26="","",IF(WEEKDAY(B26)=2,INT((B26+5-SUM(MOD(DATE(YEAR(B26-MOD(B26-2,7)+3),1,2),{1E+99;7})*{1;-1}))/7),""))</f>
        <v/>
      </c>
      <c r="D26" s="24"/>
      <c r="E26" s="14"/>
      <c r="F26" s="25">
        <f t="shared" si="1"/>
        <v>45711</v>
      </c>
      <c r="G26" s="23" t="str">
        <f>IF(F26="","",IF(WEEKDAY(F26)=2,INT((F26+5-SUM(MOD(DATE(YEAR(F26-MOD(F26-2,7)+3),1,2),{1E+99;7})*{1;-1}))/7),""))</f>
        <v/>
      </c>
      <c r="H26" s="24"/>
      <c r="I26" s="14"/>
      <c r="J26" s="25">
        <f t="shared" si="2"/>
        <v>45739</v>
      </c>
      <c r="K26" s="23" t="str">
        <f>IF(J26="","",IF(WEEKDAY(J26)=2,INT((J26+5-SUM(MOD(DATE(YEAR(J26-MOD(J26-2,7)+3),1,2),{1E+99;7})*{1;-1}))/7),""))</f>
        <v/>
      </c>
      <c r="L26" s="24"/>
      <c r="M26" s="14"/>
      <c r="N26" s="25">
        <f t="shared" si="3"/>
        <v>45770</v>
      </c>
      <c r="O26" s="26" t="str">
        <f>IF(N26="","",IF(WEEKDAY(N26)=2,INT((N26+5-SUM(MOD(DATE(YEAR(N26-MOD(N26-2,7)+3),1,2),{1E+99;7})*{1;-1}))/7),""))</f>
        <v/>
      </c>
      <c r="P26" s="24"/>
      <c r="Q26" s="14"/>
      <c r="R26" s="25">
        <f t="shared" si="4"/>
        <v>45800</v>
      </c>
      <c r="S26" s="23" t="str">
        <f>IF(R26="","",IF(WEEKDAY(R26)=2,INT((R26+5-SUM(MOD(DATE(YEAR(R26-MOD(R26-2,7)+3),1,2),{1E+99;7})*{1;-1}))/7),""))</f>
        <v/>
      </c>
      <c r="T26" s="24"/>
      <c r="U26" s="14"/>
      <c r="V26" s="25">
        <f t="shared" si="5"/>
        <v>45831</v>
      </c>
      <c r="W26" s="23">
        <f>IF(V26="","",IF(WEEKDAY(V26)=2,INT((V26+5-SUM(MOD(DATE(YEAR(V26-MOD(V26-2,7)+3),1,2),{1E+99;7})*{1;-1}))/7),""))</f>
        <v>26</v>
      </c>
      <c r="X26" s="24"/>
    </row>
    <row r="27" spans="2:25" s="21" customFormat="1" ht="18.75" customHeight="1" x14ac:dyDescent="0.3">
      <c r="B27" s="22">
        <f t="shared" si="0"/>
        <v>45681</v>
      </c>
      <c r="C27" s="23" t="str">
        <f>IF(B27="","",IF(WEEKDAY(B27)=2,INT((B27+5-SUM(MOD(DATE(YEAR(B27-MOD(B27-2,7)+3),1,2),{1E+99;7})*{1;-1}))/7),""))</f>
        <v/>
      </c>
      <c r="D27" s="24"/>
      <c r="E27" s="14"/>
      <c r="F27" s="25">
        <f t="shared" si="1"/>
        <v>45712</v>
      </c>
      <c r="G27" s="23">
        <f>IF(F27="","",IF(WEEKDAY(F27)=2,INT((F27+5-SUM(MOD(DATE(YEAR(F27-MOD(F27-2,7)+3),1,2),{1E+99;7})*{1;-1}))/7),""))</f>
        <v>9</v>
      </c>
      <c r="H27" s="24"/>
      <c r="I27" s="14"/>
      <c r="J27" s="25">
        <f t="shared" si="2"/>
        <v>45740</v>
      </c>
      <c r="K27" s="23">
        <f>IF(J27="","",IF(WEEKDAY(J27)=2,INT((J27+5-SUM(MOD(DATE(YEAR(J27-MOD(J27-2,7)+3),1,2),{1E+99;7})*{1;-1}))/7),""))</f>
        <v>13</v>
      </c>
      <c r="L27" s="24"/>
      <c r="M27" s="14"/>
      <c r="N27" s="25">
        <f t="shared" si="3"/>
        <v>45771</v>
      </c>
      <c r="O27" s="26" t="str">
        <f>IF(N27="","",IF(WEEKDAY(N27)=2,INT((N27+5-SUM(MOD(DATE(YEAR(N27-MOD(N27-2,7)+3),1,2),{1E+99;7})*{1;-1}))/7),""))</f>
        <v/>
      </c>
      <c r="P27" s="24"/>
      <c r="Q27" s="14"/>
      <c r="R27" s="25">
        <f t="shared" si="4"/>
        <v>45801</v>
      </c>
      <c r="S27" s="23" t="str">
        <f>IF(R27="","",IF(WEEKDAY(R27)=2,INT((R27+5-SUM(MOD(DATE(YEAR(R27-MOD(R27-2,7)+3),1,2),{1E+99;7})*{1;-1}))/7),""))</f>
        <v/>
      </c>
      <c r="T27" s="24"/>
      <c r="U27" s="14"/>
      <c r="V27" s="25">
        <f t="shared" si="5"/>
        <v>45832</v>
      </c>
      <c r="W27" s="23" t="str">
        <f>IF(V27="","",IF(WEEKDAY(V27)=2,INT((V27+5-SUM(MOD(DATE(YEAR(V27-MOD(V27-2,7)+3),1,2),{1E+99;7})*{1;-1}))/7),""))</f>
        <v/>
      </c>
      <c r="X27" s="24"/>
    </row>
    <row r="28" spans="2:25" s="21" customFormat="1" ht="18.75" customHeight="1" x14ac:dyDescent="0.3">
      <c r="B28" s="22">
        <f t="shared" si="0"/>
        <v>45682</v>
      </c>
      <c r="C28" s="23" t="str">
        <f>IF(B28="","",IF(WEEKDAY(B28)=2,INT((B28+5-SUM(MOD(DATE(YEAR(B28-MOD(B28-2,7)+3),1,2),{1E+99;7})*{1;-1}))/7),""))</f>
        <v/>
      </c>
      <c r="D28" s="24"/>
      <c r="E28" s="14"/>
      <c r="F28" s="25">
        <f t="shared" si="1"/>
        <v>45713</v>
      </c>
      <c r="G28" s="23" t="str">
        <f>IF(F28="","",IF(WEEKDAY(F28)=2,INT((F28+5-SUM(MOD(DATE(YEAR(F28-MOD(F28-2,7)+3),1,2),{1E+99;7})*{1;-1}))/7),""))</f>
        <v/>
      </c>
      <c r="H28" s="24"/>
      <c r="I28" s="14"/>
      <c r="J28" s="25">
        <f t="shared" si="2"/>
        <v>45741</v>
      </c>
      <c r="K28" s="23" t="str">
        <f>IF(J28="","",IF(WEEKDAY(J28)=2,INT((J28+5-SUM(MOD(DATE(YEAR(J28-MOD(J28-2,7)+3),1,2),{1E+99;7})*{1;-1}))/7),""))</f>
        <v/>
      </c>
      <c r="L28" s="24"/>
      <c r="M28" s="14"/>
      <c r="N28" s="25">
        <f t="shared" si="3"/>
        <v>45772</v>
      </c>
      <c r="O28" s="26" t="str">
        <f>IF(N28="","",IF(WEEKDAY(N28)=2,INT((N28+5-SUM(MOD(DATE(YEAR(N28-MOD(N28-2,7)+3),1,2),{1E+99;7})*{1;-1}))/7),""))</f>
        <v/>
      </c>
      <c r="P28" s="24"/>
      <c r="Q28" s="14"/>
      <c r="R28" s="25">
        <f t="shared" si="4"/>
        <v>45802</v>
      </c>
      <c r="S28" s="23" t="str">
        <f>IF(R28="","",IF(WEEKDAY(R28)=2,INT((R28+5-SUM(MOD(DATE(YEAR(R28-MOD(R28-2,7)+3),1,2),{1E+99;7})*{1;-1}))/7),""))</f>
        <v/>
      </c>
      <c r="T28" s="24"/>
      <c r="U28" s="14"/>
      <c r="V28" s="25">
        <f t="shared" si="5"/>
        <v>45833</v>
      </c>
      <c r="W28" s="23" t="str">
        <f>IF(V28="","",IF(WEEKDAY(V28)=2,INT((V28+5-SUM(MOD(DATE(YEAR(V28-MOD(V28-2,7)+3),1,2),{1E+99;7})*{1;-1}))/7),""))</f>
        <v/>
      </c>
      <c r="X28" s="24"/>
    </row>
    <row r="29" spans="2:25" s="21" customFormat="1" ht="18.75" customHeight="1" x14ac:dyDescent="0.3">
      <c r="B29" s="22">
        <f t="shared" si="0"/>
        <v>45683</v>
      </c>
      <c r="C29" s="23" t="str">
        <f>IF(B29="","",IF(WEEKDAY(B29)=2,INT((B29+5-SUM(MOD(DATE(YEAR(B29-MOD(B29-2,7)+3),1,2),{1E+99;7})*{1;-1}))/7),""))</f>
        <v/>
      </c>
      <c r="D29" s="24"/>
      <c r="E29" s="14"/>
      <c r="F29" s="25">
        <f t="shared" si="1"/>
        <v>45714</v>
      </c>
      <c r="G29" s="23" t="str">
        <f>IF(F29="","",IF(WEEKDAY(F29)=2,INT((F29+5-SUM(MOD(DATE(YEAR(F29-MOD(F29-2,7)+3),1,2),{1E+99;7})*{1;-1}))/7),""))</f>
        <v/>
      </c>
      <c r="H29" s="24"/>
      <c r="I29" s="14"/>
      <c r="J29" s="25">
        <f t="shared" si="2"/>
        <v>45742</v>
      </c>
      <c r="K29" s="23" t="str">
        <f>IF(J29="","",IF(WEEKDAY(J29)=2,INT((J29+5-SUM(MOD(DATE(YEAR(J29-MOD(J29-2,7)+3),1,2),{1E+99;7})*{1;-1}))/7),""))</f>
        <v/>
      </c>
      <c r="L29" s="24"/>
      <c r="M29" s="14"/>
      <c r="N29" s="25">
        <f t="shared" si="3"/>
        <v>45773</v>
      </c>
      <c r="O29" s="26" t="str">
        <f>IF(N29="","",IF(WEEKDAY(N29)=2,INT((N29+5-SUM(MOD(DATE(YEAR(N29-MOD(N29-2,7)+3),1,2),{1E+99;7})*{1;-1}))/7),""))</f>
        <v/>
      </c>
      <c r="P29" s="24"/>
      <c r="Q29" s="14"/>
      <c r="R29" s="25">
        <f t="shared" si="4"/>
        <v>45803</v>
      </c>
      <c r="S29" s="23">
        <f>IF(R29="","",IF(WEEKDAY(R29)=2,INT((R29+5-SUM(MOD(DATE(YEAR(R29-MOD(R29-2,7)+3),1,2),{1E+99;7})*{1;-1}))/7),""))</f>
        <v>22</v>
      </c>
      <c r="T29" s="24"/>
      <c r="U29" s="14"/>
      <c r="V29" s="25">
        <f t="shared" si="5"/>
        <v>45834</v>
      </c>
      <c r="W29" s="23" t="str">
        <f>IF(V29="","",IF(WEEKDAY(V29)=2,INT((V29+5-SUM(MOD(DATE(YEAR(V29-MOD(V29-2,7)+3),1,2),{1E+99;7})*{1;-1}))/7),""))</f>
        <v/>
      </c>
      <c r="X29" s="24"/>
    </row>
    <row r="30" spans="2:25" s="21" customFormat="1" ht="18.75" customHeight="1" x14ac:dyDescent="0.3">
      <c r="B30" s="22">
        <f t="shared" si="0"/>
        <v>45684</v>
      </c>
      <c r="C30" s="23">
        <f>IF(B30="","",IF(WEEKDAY(B30)=2,INT((B30+5-SUM(MOD(DATE(YEAR(B30-MOD(B30-2,7)+3),1,2),{1E+99;7})*{1;-1}))/7),""))</f>
        <v>5</v>
      </c>
      <c r="D30" s="24"/>
      <c r="E30" s="14"/>
      <c r="F30" s="25">
        <f t="shared" si="1"/>
        <v>45715</v>
      </c>
      <c r="G30" s="23" t="str">
        <f>IF(F30="","",IF(WEEKDAY(F30)=2,INT((F30+5-SUM(MOD(DATE(YEAR(F30-MOD(F30-2,7)+3),1,2),{1E+99;7})*{1;-1}))/7),""))</f>
        <v/>
      </c>
      <c r="H30" s="24"/>
      <c r="I30" s="14"/>
      <c r="J30" s="25">
        <f t="shared" si="2"/>
        <v>45743</v>
      </c>
      <c r="K30" s="23" t="str">
        <f>IF(J30="","",IF(WEEKDAY(J30)=2,INT((J30+5-SUM(MOD(DATE(YEAR(J30-MOD(J30-2,7)+3),1,2),{1E+99;7})*{1;-1}))/7),""))</f>
        <v/>
      </c>
      <c r="L30" s="24"/>
      <c r="M30" s="14"/>
      <c r="N30" s="25">
        <f t="shared" si="3"/>
        <v>45774</v>
      </c>
      <c r="O30" s="26" t="str">
        <f>IF(N30="","",IF(WEEKDAY(N30)=2,INT((N30+5-SUM(MOD(DATE(YEAR(N30-MOD(N30-2,7)+3),1,2),{1E+99;7})*{1;-1}))/7),""))</f>
        <v/>
      </c>
      <c r="P30" s="24"/>
      <c r="Q30" s="14"/>
      <c r="R30" s="25">
        <f t="shared" si="4"/>
        <v>45804</v>
      </c>
      <c r="S30" s="23" t="str">
        <f>IF(R30="","",IF(WEEKDAY(R30)=2,INT((R30+5-SUM(MOD(DATE(YEAR(R30-MOD(R30-2,7)+3),1,2),{1E+99;7})*{1;-1}))/7),""))</f>
        <v/>
      </c>
      <c r="T30" s="24"/>
      <c r="U30" s="14"/>
      <c r="V30" s="25">
        <f t="shared" si="5"/>
        <v>45835</v>
      </c>
      <c r="W30" s="23" t="str">
        <f>IF(V30="","",IF(WEEKDAY(V30)=2,INT((V30+5-SUM(MOD(DATE(YEAR(V30-MOD(V30-2,7)+3),1,2),{1E+99;7})*{1;-1}))/7),""))</f>
        <v/>
      </c>
      <c r="X30" s="24"/>
    </row>
    <row r="31" spans="2:25" s="21" customFormat="1" ht="18.75" customHeight="1" x14ac:dyDescent="0.3">
      <c r="B31" s="22">
        <f t="shared" si="0"/>
        <v>45685</v>
      </c>
      <c r="C31" s="23" t="str">
        <f>IF(B31="","",IF(WEEKDAY(B31)=2,INT((B31+5-SUM(MOD(DATE(YEAR(B31-MOD(B31-2,7)+3),1,2),{1E+99;7})*{1;-1}))/7),""))</f>
        <v/>
      </c>
      <c r="D31" s="24"/>
      <c r="E31" s="14"/>
      <c r="F31" s="25">
        <f t="shared" si="1"/>
        <v>45716</v>
      </c>
      <c r="G31" s="23" t="str">
        <f>IF(F31="","",IF(WEEKDAY(F31)=2,INT((F31+5-SUM(MOD(DATE(YEAR(F31-MOD(F31-2,7)+3),1,2),{1E+99;7})*{1;-1}))/7),""))</f>
        <v/>
      </c>
      <c r="H31" s="24"/>
      <c r="I31" s="14"/>
      <c r="J31" s="25">
        <f t="shared" si="2"/>
        <v>45744</v>
      </c>
      <c r="K31" s="23" t="str">
        <f>IF(J31="","",IF(WEEKDAY(J31)=2,INT((J31+5-SUM(MOD(DATE(YEAR(J31-MOD(J31-2,7)+3),1,2),{1E+99;7})*{1;-1}))/7),""))</f>
        <v/>
      </c>
      <c r="L31" s="24"/>
      <c r="M31" s="14"/>
      <c r="N31" s="25">
        <f t="shared" si="3"/>
        <v>45775</v>
      </c>
      <c r="O31" s="26">
        <f>IF(N31="","",IF(WEEKDAY(N31)=2,INT((N31+5-SUM(MOD(DATE(YEAR(N31-MOD(N31-2,7)+3),1,2),{1E+99;7})*{1;-1}))/7),""))</f>
        <v>18</v>
      </c>
      <c r="P31" s="24"/>
      <c r="Q31" s="14"/>
      <c r="R31" s="25">
        <f t="shared" si="4"/>
        <v>45805</v>
      </c>
      <c r="S31" s="23" t="str">
        <f>IF(R31="","",IF(WEEKDAY(R31)=2,INT((R31+5-SUM(MOD(DATE(YEAR(R31-MOD(R31-2,7)+3),1,2),{1E+99;7})*{1;-1}))/7),""))</f>
        <v/>
      </c>
      <c r="T31" s="24"/>
      <c r="U31" s="14"/>
      <c r="V31" s="25">
        <f t="shared" si="5"/>
        <v>45836</v>
      </c>
      <c r="W31" s="23" t="str">
        <f>IF(V31="","",IF(WEEKDAY(V31)=2,INT((V31+5-SUM(MOD(DATE(YEAR(V31-MOD(V31-2,7)+3),1,2),{1E+99;7})*{1;-1}))/7),""))</f>
        <v/>
      </c>
      <c r="X31" s="24"/>
    </row>
    <row r="32" spans="2:25" s="21" customFormat="1" ht="18.75" customHeight="1" x14ac:dyDescent="0.3">
      <c r="B32" s="22">
        <f>IF(MONTH(B$31+1)&lt;&gt;MONTH(B$31),"",B$31+1)</f>
        <v>45686</v>
      </c>
      <c r="C32" s="23" t="str">
        <f>IF(B32="","",IF(WEEKDAY(B32)=2,INT((B32+5-SUM(MOD(DATE(YEAR(B32-MOD(B32-2,7)+3),1,2),{1E+99;7})*{1;-1}))/7),""))</f>
        <v/>
      </c>
      <c r="D32" s="24"/>
      <c r="E32" s="14"/>
      <c r="F32" s="25" t="str">
        <f>IF(MONTH(F$31+1)&lt;&gt;MONTH(F$31),"",F$31+1)</f>
        <v/>
      </c>
      <c r="G32" s="23" t="str">
        <f>IF(F32="","",IF(WEEKDAY(F32)=2,INT((F32+5-SUM(MOD(DATE(YEAR(F32-MOD(F32-2,7)+3),1,2),{1E+99;7})*{1;-1}))/7),""))</f>
        <v/>
      </c>
      <c r="H32" s="24"/>
      <c r="I32" s="14"/>
      <c r="J32" s="25">
        <f>IF(MONTH(J$31+1)&lt;&gt;MONTH(J$31),"",J$31+1)</f>
        <v>45745</v>
      </c>
      <c r="K32" s="23" t="str">
        <f>IF(J32="","",IF(WEEKDAY(J32)=2,INT((J32+5-SUM(MOD(DATE(YEAR(J32-MOD(J32-2,7)+3),1,2),{1E+99;7})*{1;-1}))/7),""))</f>
        <v/>
      </c>
      <c r="L32" s="24"/>
      <c r="M32" s="14"/>
      <c r="N32" s="25">
        <f>IF(MONTH(N$31+1)&lt;&gt;MONTH(N$31),"",N$31+1)</f>
        <v>45776</v>
      </c>
      <c r="O32" s="26" t="str">
        <f>IF(N32="","",IF(WEEKDAY(N32)=2,INT((N32+5-SUM(MOD(DATE(YEAR(N32-MOD(N32-2,7)+3),1,2),{1E+99;7})*{1;-1}))/7),""))</f>
        <v/>
      </c>
      <c r="P32" s="24"/>
      <c r="Q32" s="14"/>
      <c r="R32" s="25">
        <f>IF(MONTH(R$31+1)&lt;&gt;MONTH(R$31),"",R$31+1)</f>
        <v>45806</v>
      </c>
      <c r="S32" s="23" t="str">
        <f>IF(R32="","",IF(WEEKDAY(R32)=2,INT((R32+5-SUM(MOD(DATE(YEAR(R32-MOD(R32-2,7)+3),1,2),{1E+99;7})*{1;-1}))/7),""))</f>
        <v/>
      </c>
      <c r="T32" s="24"/>
      <c r="U32" s="14"/>
      <c r="V32" s="25">
        <f>IF(MONTH(V$31+1)&lt;&gt;MONTH(V$31),"",V$31+1)</f>
        <v>45837</v>
      </c>
      <c r="W32" s="23" t="str">
        <f>IF(V32="","",IF(WEEKDAY(V32)=2,INT((V32+5-SUM(MOD(DATE(YEAR(V32-MOD(V32-2,7)+3),1,2),{1E+99;7})*{1;-1}))/7),""))</f>
        <v/>
      </c>
      <c r="X32" s="24"/>
    </row>
    <row r="33" spans="2:25" s="21" customFormat="1" ht="18.75" customHeight="1" x14ac:dyDescent="0.3">
      <c r="B33" s="22">
        <f>IF(MONTH(B$31+2)&lt;&gt;MONTH(B$31),"",B$31+2)</f>
        <v>45687</v>
      </c>
      <c r="C33" s="23" t="str">
        <f>IF(B33="","",IF(WEEKDAY(B33)=2,INT((B33+5-SUM(MOD(DATE(YEAR(B33-MOD(B33-2,7)+3),1,2),{1E+99;7})*{1;-1}))/7),""))</f>
        <v/>
      </c>
      <c r="D33" s="24"/>
      <c r="E33" s="14"/>
      <c r="F33" s="25" t="str">
        <f>IF(MONTH(F$31+2)&lt;&gt;MONTH(F$31),"",F$31+2)</f>
        <v/>
      </c>
      <c r="G33" s="23" t="str">
        <f>IF(F33="","",IF(WEEKDAY(F33)=2,INT((F33+5-SUM(MOD(DATE(YEAR(F33-MOD(F33-2,7)+3),1,2),{1E+99;7})*{1;-1}))/7),""))</f>
        <v/>
      </c>
      <c r="H33" s="24"/>
      <c r="I33" s="14"/>
      <c r="J33" s="25">
        <f>IF(MONTH(J$31+2)&lt;&gt;MONTH(J$31),"",J$31+2)</f>
        <v>45746</v>
      </c>
      <c r="K33" s="23" t="str">
        <f>IF(J33="","",IF(WEEKDAY(J33)=2,INT((J33+5-SUM(MOD(DATE(YEAR(J33-MOD(J33-2,7)+3),1,2),{1E+99;7})*{1;-1}))/7),""))</f>
        <v/>
      </c>
      <c r="L33" s="24"/>
      <c r="M33" s="14"/>
      <c r="N33" s="25">
        <f>IF(MONTH(N$31+2)&lt;&gt;MONTH(N$31),"",N$31+2)</f>
        <v>45777</v>
      </c>
      <c r="O33" s="26" t="str">
        <f>IF(N33="","",IF(WEEKDAY(N33)=2,INT((N33+5-SUM(MOD(DATE(YEAR(N33-MOD(N33-2,7)+3),1,2),{1E+99;7})*{1;-1}))/7),""))</f>
        <v/>
      </c>
      <c r="P33" s="24"/>
      <c r="Q33" s="14"/>
      <c r="R33" s="25">
        <f>IF(MONTH(R$31+2)&lt;&gt;MONTH(R$31),"",R$31+2)</f>
        <v>45807</v>
      </c>
      <c r="S33" s="23" t="str">
        <f>IF(R33="","",IF(WEEKDAY(R33)=2,INT((R33+5-SUM(MOD(DATE(YEAR(R33-MOD(R33-2,7)+3),1,2),{1E+99;7})*{1;-1}))/7),""))</f>
        <v/>
      </c>
      <c r="T33" s="24"/>
      <c r="U33" s="14"/>
      <c r="V33" s="25">
        <f>IF(MONTH(V$31+2)&lt;&gt;MONTH(V$31),"",V$31+2)</f>
        <v>45838</v>
      </c>
      <c r="W33" s="23">
        <f>IF(V33="","",IF(WEEKDAY(V33)=2,INT((V33+5-SUM(MOD(DATE(YEAR(V33-MOD(V33-2,7)+3),1,2),{1E+99;7})*{1;-1}))/7),""))</f>
        <v>27</v>
      </c>
      <c r="X33" s="24"/>
    </row>
    <row r="34" spans="2:25" s="21" customFormat="1" ht="18.75" customHeight="1" x14ac:dyDescent="0.25">
      <c r="B34" s="29">
        <f>IF(MONTH(B$31+3)&lt;&gt;MONTH(B$31),"",B$31+3)</f>
        <v>45688</v>
      </c>
      <c r="C34" s="30" t="str">
        <f>IF(B34="","",IF(WEEKDAY(B34)=2,INT((B34+5-SUM(MOD(DATE(YEAR(B34-MOD(B34-2,7)+3),1,2),{1E+99;7})*{1;-1}))/7),""))</f>
        <v/>
      </c>
      <c r="D34" s="31"/>
      <c r="E34" s="14"/>
      <c r="F34" s="29" t="str">
        <f>IF(MONTH(F$31+3)&lt;&gt;MONTH(F$31),"",F$31+3)</f>
        <v/>
      </c>
      <c r="G34" s="30" t="str">
        <f>IF(F34="","",IF(WEEKDAY(F34)=2,INT((F34+5-SUM(MOD(DATE(YEAR(F34-MOD(F34-2,7)+3),1,2),{1E+99;7})*{1;-1}))/7),""))</f>
        <v/>
      </c>
      <c r="H34" s="31"/>
      <c r="I34" s="14"/>
      <c r="J34" s="29">
        <f>IF(MONTH(J$31+3)&lt;&gt;MONTH(J$31),"",J$31+3)</f>
        <v>45747</v>
      </c>
      <c r="K34" s="30">
        <f>IF(J34="","",IF(WEEKDAY(J34)=2,INT((J34+5-SUM(MOD(DATE(YEAR(J34-MOD(J34-2,7)+3),1,2),{1E+99;7})*{1;-1}))/7),""))</f>
        <v>14</v>
      </c>
      <c r="L34" s="31"/>
      <c r="M34" s="14"/>
      <c r="N34" s="29" t="str">
        <f>IF(MONTH(N$31+3)&lt;&gt;MONTH(N$31),"",N$31+3)</f>
        <v/>
      </c>
      <c r="O34" s="32" t="str">
        <f>IF(N34="","",IF(WEEKDAY(N34)=2,INT((N34+5-SUM(MOD(DATE(YEAR(N34-MOD(N34-2,7)+3),1,2),{1E+99;7})*{1;-1}))/7),""))</f>
        <v/>
      </c>
      <c r="P34" s="31"/>
      <c r="Q34" s="14"/>
      <c r="R34" s="29">
        <f>IF(MONTH(R$31+3)&lt;&gt;MONTH(R$31),"",R$31+3)</f>
        <v>45808</v>
      </c>
      <c r="S34" s="30" t="str">
        <f>IF(R34="","",IF(WEEKDAY(R34)=2,INT((R34+5-SUM(MOD(DATE(YEAR(R34-MOD(R34-2,7)+3),1,2),{1E+99;7})*{1;-1}))/7),""))</f>
        <v/>
      </c>
      <c r="T34" s="31"/>
      <c r="U34" s="14"/>
      <c r="V34" s="29" t="str">
        <f>IF(MONTH(V$31+3)&lt;&gt;MONTH(V$31),"",V$31+3)</f>
        <v/>
      </c>
      <c r="W34" s="30" t="str">
        <f>IF(V34="","",IF(WEEKDAY(V34)=2,INT((V34+5-SUM(MOD(DATE(YEAR(V34-MOD(V34-2,7)+3),1,2),{1E+99;7})*{1;-1}))/7),""))</f>
        <v/>
      </c>
      <c r="X34" s="31"/>
      <c r="Y34" s="5"/>
    </row>
    <row r="35" spans="2:25" ht="4.5" customHeight="1" x14ac:dyDescent="0.25"/>
    <row r="36" spans="2:25" ht="14.25" customHeight="1" x14ac:dyDescent="0.25">
      <c r="B36" s="45" t="str">
        <f>UPPER(TEXT(B38,"mmmm aaaa"))</f>
        <v>JUILLET 2025</v>
      </c>
      <c r="C36" s="45"/>
      <c r="D36" s="46"/>
      <c r="E36" s="6"/>
      <c r="F36" s="45" t="str">
        <f>UPPER(TEXT(F38,"mmmm aaaa"))</f>
        <v>AOÛT 2025</v>
      </c>
      <c r="G36" s="45"/>
      <c r="H36" s="46"/>
      <c r="I36" s="6"/>
      <c r="J36" s="45" t="str">
        <f>UPPER(TEXT(J38,"mmmm aaaa"))</f>
        <v>SEPTEMBRE 2025</v>
      </c>
      <c r="K36" s="45"/>
      <c r="L36" s="46"/>
      <c r="M36" s="6"/>
      <c r="N36" s="45" t="str">
        <f>UPPER(TEXT(N38,"mmmm aaaa"))</f>
        <v>OCTOBRE 2025</v>
      </c>
      <c r="O36" s="45"/>
      <c r="P36" s="46"/>
      <c r="Q36" s="6"/>
      <c r="R36" s="45" t="str">
        <f>UPPER(TEXT(R38,"mmmm aaaa"))</f>
        <v>NOVEMBRE 2025</v>
      </c>
      <c r="S36" s="45"/>
      <c r="T36" s="46"/>
      <c r="U36" s="6"/>
      <c r="V36" s="45" t="str">
        <f>UPPER(TEXT(V38,"mmmm aaaa"))</f>
        <v>DÉCEMBRE 2025</v>
      </c>
      <c r="W36" s="45"/>
      <c r="X36" s="46"/>
      <c r="Y36" s="34"/>
    </row>
    <row r="37" spans="2:25" ht="3" customHeight="1" x14ac:dyDescent="0.25">
      <c r="B37" s="8"/>
      <c r="C37" s="8"/>
      <c r="D37" s="9"/>
      <c r="F37" s="9"/>
      <c r="G37" s="9"/>
      <c r="H37" s="9"/>
      <c r="J37" s="9"/>
      <c r="K37" s="9"/>
      <c r="L37" s="9"/>
      <c r="N37" s="9"/>
      <c r="O37" s="9"/>
      <c r="P37" s="9"/>
      <c r="R37" s="9"/>
      <c r="S37" s="9"/>
      <c r="T37" s="9"/>
      <c r="V37" s="9"/>
      <c r="W37" s="9"/>
      <c r="X37" s="9"/>
    </row>
    <row r="38" spans="2:25" s="21" customFormat="1" ht="18.75" customHeight="1" x14ac:dyDescent="0.3">
      <c r="B38" s="15">
        <f>DATE(YEAR(V4),MONTH(V4)+1,1)</f>
        <v>45839</v>
      </c>
      <c r="C38" s="16">
        <f>INT((B38+5-SUM(MOD(DATE(YEAR(B38-MOD(B38-2,7)+3),1,2),{1E+99;7})*{1;-1}))/7)</f>
        <v>27</v>
      </c>
      <c r="D38" s="17"/>
      <c r="E38" s="14"/>
      <c r="F38" s="15">
        <f>DATE(YEAR(B38),MONTH(B38)+1,1)</f>
        <v>45870</v>
      </c>
      <c r="G38" s="16">
        <f>INT((F38+5-SUM(MOD(DATE(YEAR(F38-MOD(F38-2,7)+3),1,2),{1E+99;7})*{1;-1}))/7)</f>
        <v>31</v>
      </c>
      <c r="H38" s="17"/>
      <c r="I38" s="14"/>
      <c r="J38" s="15">
        <f>DATE(YEAR(F38),MONTH(F38)+1,1)</f>
        <v>45901</v>
      </c>
      <c r="K38" s="16">
        <f>INT((J38+5-SUM(MOD(DATE(YEAR(J38-MOD(J38-2,7)+3),1,2),{1E+99;7})*{1;-1}))/7)</f>
        <v>36</v>
      </c>
      <c r="L38" s="17"/>
      <c r="M38" s="14"/>
      <c r="N38" s="15">
        <f>DATE(YEAR(J38),MONTH(J38)+1,1)</f>
        <v>45931</v>
      </c>
      <c r="O38" s="16">
        <f>INT((N38+5-SUM(MOD(DATE(YEAR(N38-MOD(N38-2,7)+3),1,2),{1E+99;7})*{1;-1}))/7)</f>
        <v>40</v>
      </c>
      <c r="P38" s="17"/>
      <c r="Q38" s="14"/>
      <c r="R38" s="15">
        <f>DATE(YEAR(N38),MONTH(N38)+1,1)</f>
        <v>45962</v>
      </c>
      <c r="S38" s="16">
        <f>INT((R38+5-SUM(MOD(DATE(YEAR(R38-MOD(R38-2,7)+3),1,2),{1E+99;7})*{1;-1}))/7)</f>
        <v>44</v>
      </c>
      <c r="T38" s="17"/>
      <c r="U38" s="14"/>
      <c r="V38" s="15">
        <f>DATE(YEAR(R38),MONTH(R38)+1,1)</f>
        <v>45992</v>
      </c>
      <c r="W38" s="16">
        <f>INT((V38+5-SUM(MOD(DATE(YEAR(V38-MOD(V38-2,7)+3),1,2),{1E+99;7})*{1;-1}))/7)</f>
        <v>49</v>
      </c>
      <c r="X38" s="17"/>
      <c r="Y38" s="35"/>
    </row>
    <row r="39" spans="2:25" s="21" customFormat="1" ht="18.75" customHeight="1" x14ac:dyDescent="0.3">
      <c r="B39" s="25">
        <f>B38+1</f>
        <v>45840</v>
      </c>
      <c r="C39" s="23" t="str">
        <f>IF(B39="","",IF(WEEKDAY(B39)=2,INT((B39+5-SUM(MOD(DATE(YEAR(B39-MOD(B39-2,7)+3),1,2),{1E+99;7})*{1;-1}))/7),""))</f>
        <v/>
      </c>
      <c r="D39" s="24"/>
      <c r="E39" s="14"/>
      <c r="F39" s="25">
        <f>F38+1</f>
        <v>45871</v>
      </c>
      <c r="G39" s="23" t="str">
        <f>IF(F39="","",IF(WEEKDAY(F39)=2,INT((F39+5-SUM(MOD(DATE(YEAR(F39-MOD(F39-2,7)+3),1,2),{1E+99;7})*{1;-1}))/7),""))</f>
        <v/>
      </c>
      <c r="H39" s="24"/>
      <c r="I39" s="14"/>
      <c r="J39" s="25">
        <f>J38+1</f>
        <v>45902</v>
      </c>
      <c r="K39" s="23" t="str">
        <f>IF(J39="","",IF(WEEKDAY(J39)=2,INT((J39+5-SUM(MOD(DATE(YEAR(J39-MOD(J39-2,7)+3),1,2),{1E+99;7})*{1;-1}))/7),""))</f>
        <v/>
      </c>
      <c r="L39" s="24"/>
      <c r="M39" s="14"/>
      <c r="N39" s="25">
        <f>N38+1</f>
        <v>45932</v>
      </c>
      <c r="O39" s="23" t="str">
        <f>IF(N39="","",IF(WEEKDAY(N39)=2,INT((N39+5-SUM(MOD(DATE(YEAR(N39-MOD(N39-2,7)+3),1,2),{1E+99;7})*{1;-1}))/7),""))</f>
        <v/>
      </c>
      <c r="P39" s="24"/>
      <c r="Q39" s="14"/>
      <c r="R39" s="25">
        <f>R38+1</f>
        <v>45963</v>
      </c>
      <c r="S39" s="23" t="str">
        <f>IF(R39="","",IF(WEEKDAY(R39)=2,INT((R39+5-SUM(MOD(DATE(YEAR(R39-MOD(R39-2,7)+3),1,2),{1E+99;7})*{1;-1}))/7),""))</f>
        <v/>
      </c>
      <c r="T39" s="24"/>
      <c r="U39" s="14"/>
      <c r="V39" s="25">
        <f>V38+1</f>
        <v>45993</v>
      </c>
      <c r="W39" s="23" t="str">
        <f>IF(V39="","",IF(WEEKDAY(V39)=2,INT((V39+5-SUM(MOD(DATE(YEAR(V39-MOD(V39-2,7)+3),1,2),{1E+99;7})*{1;-1}))/7),""))</f>
        <v/>
      </c>
      <c r="X39" s="24"/>
      <c r="Y39" s="35"/>
    </row>
    <row r="40" spans="2:25" s="21" customFormat="1" ht="18.75" customHeight="1" x14ac:dyDescent="0.3">
      <c r="B40" s="25">
        <f t="shared" ref="B40:B65" si="6">B39+1</f>
        <v>45841</v>
      </c>
      <c r="C40" s="23" t="str">
        <f>IF(B40="","",IF(WEEKDAY(B40)=2,INT((B40+5-SUM(MOD(DATE(YEAR(B40-MOD(B40-2,7)+3),1,2),{1E+99;7})*{1;-1}))/7),""))</f>
        <v/>
      </c>
      <c r="D40" s="24"/>
      <c r="E40" s="14"/>
      <c r="F40" s="25">
        <f t="shared" ref="F40:F65" si="7">F39+1</f>
        <v>45872</v>
      </c>
      <c r="G40" s="23" t="str">
        <f>IF(F40="","",IF(WEEKDAY(F40)=2,INT((F40+5-SUM(MOD(DATE(YEAR(F40-MOD(F40-2,7)+3),1,2),{1E+99;7})*{1;-1}))/7),""))</f>
        <v/>
      </c>
      <c r="H40" s="24"/>
      <c r="I40" s="14"/>
      <c r="J40" s="25">
        <f t="shared" ref="J40:J65" si="8">J39+1</f>
        <v>45903</v>
      </c>
      <c r="K40" s="23" t="str">
        <f>IF(J40="","",IF(WEEKDAY(J40)=2,INT((J40+5-SUM(MOD(DATE(YEAR(J40-MOD(J40-2,7)+3),1,2),{1E+99;7})*{1;-1}))/7),""))</f>
        <v/>
      </c>
      <c r="L40" s="24"/>
      <c r="M40" s="14"/>
      <c r="N40" s="25">
        <f t="shared" ref="N40:N65" si="9">N39+1</f>
        <v>45933</v>
      </c>
      <c r="O40" s="23" t="str">
        <f>IF(N40="","",IF(WEEKDAY(N40)=2,INT((N40+5-SUM(MOD(DATE(YEAR(N40-MOD(N40-2,7)+3),1,2),{1E+99;7})*{1;-1}))/7),""))</f>
        <v/>
      </c>
      <c r="P40" s="24"/>
      <c r="Q40" s="14"/>
      <c r="R40" s="25">
        <f t="shared" ref="R40:R65" si="10">R39+1</f>
        <v>45964</v>
      </c>
      <c r="S40" s="23">
        <f>IF(R40="","",IF(WEEKDAY(R40)=2,INT((R40+5-SUM(MOD(DATE(YEAR(R40-MOD(R40-2,7)+3),1,2),{1E+99;7})*{1;-1}))/7),""))</f>
        <v>45</v>
      </c>
      <c r="T40" s="24"/>
      <c r="U40" s="14"/>
      <c r="V40" s="25">
        <f t="shared" ref="V40:V65" si="11">V39+1</f>
        <v>45994</v>
      </c>
      <c r="W40" s="23" t="str">
        <f>IF(V40="","",IF(WEEKDAY(V40)=2,INT((V40+5-SUM(MOD(DATE(YEAR(V40-MOD(V40-2,7)+3),1,2),{1E+99;7})*{1;-1}))/7),""))</f>
        <v/>
      </c>
      <c r="X40" s="24"/>
      <c r="Y40" s="35"/>
    </row>
    <row r="41" spans="2:25" s="21" customFormat="1" ht="18.75" customHeight="1" x14ac:dyDescent="0.3">
      <c r="B41" s="25">
        <f t="shared" si="6"/>
        <v>45842</v>
      </c>
      <c r="C41" s="23" t="str">
        <f>IF(B41="","",IF(WEEKDAY(B41)=2,INT((B41+5-SUM(MOD(DATE(YEAR(B41-MOD(B41-2,7)+3),1,2),{1E+99;7})*{1;-1}))/7),""))</f>
        <v/>
      </c>
      <c r="D41" s="24"/>
      <c r="E41" s="14"/>
      <c r="F41" s="25">
        <f t="shared" si="7"/>
        <v>45873</v>
      </c>
      <c r="G41" s="23">
        <f>IF(F41="","",IF(WEEKDAY(F41)=2,INT((F41+5-SUM(MOD(DATE(YEAR(F41-MOD(F41-2,7)+3),1,2),{1E+99;7})*{1;-1}))/7),""))</f>
        <v>32</v>
      </c>
      <c r="H41" s="24"/>
      <c r="I41" s="14"/>
      <c r="J41" s="25">
        <f t="shared" si="8"/>
        <v>45904</v>
      </c>
      <c r="K41" s="23" t="str">
        <f>IF(J41="","",IF(WEEKDAY(J41)=2,INT((J41+5-SUM(MOD(DATE(YEAR(J41-MOD(J41-2,7)+3),1,2),{1E+99;7})*{1;-1}))/7),""))</f>
        <v/>
      </c>
      <c r="L41" s="24"/>
      <c r="M41" s="14"/>
      <c r="N41" s="25">
        <f t="shared" si="9"/>
        <v>45934</v>
      </c>
      <c r="O41" s="23" t="str">
        <f>IF(N41="","",IF(WEEKDAY(N41)=2,INT((N41+5-SUM(MOD(DATE(YEAR(N41-MOD(N41-2,7)+3),1,2),{1E+99;7})*{1;-1}))/7),""))</f>
        <v/>
      </c>
      <c r="P41" s="24"/>
      <c r="Q41" s="14"/>
      <c r="R41" s="25">
        <f t="shared" si="10"/>
        <v>45965</v>
      </c>
      <c r="S41" s="23" t="str">
        <f>IF(R41="","",IF(WEEKDAY(R41)=2,INT((R41+5-SUM(MOD(DATE(YEAR(R41-MOD(R41-2,7)+3),1,2),{1E+99;7})*{1;-1}))/7),""))</f>
        <v/>
      </c>
      <c r="T41" s="24"/>
      <c r="U41" s="14"/>
      <c r="V41" s="25">
        <f t="shared" si="11"/>
        <v>45995</v>
      </c>
      <c r="W41" s="23" t="str">
        <f>IF(V41="","",IF(WEEKDAY(V41)=2,INT((V41+5-SUM(MOD(DATE(YEAR(V41-MOD(V41-2,7)+3),1,2),{1E+99;7})*{1;-1}))/7),""))</f>
        <v/>
      </c>
      <c r="X41" s="24"/>
      <c r="Y41" s="35"/>
    </row>
    <row r="42" spans="2:25" s="21" customFormat="1" ht="18.75" customHeight="1" x14ac:dyDescent="0.3">
      <c r="B42" s="25">
        <f t="shared" si="6"/>
        <v>45843</v>
      </c>
      <c r="C42" s="23" t="str">
        <f>IF(B42="","",IF(WEEKDAY(B42)=2,INT((B42+5-SUM(MOD(DATE(YEAR(B42-MOD(B42-2,7)+3),1,2),{1E+99;7})*{1;-1}))/7),""))</f>
        <v/>
      </c>
      <c r="D42" s="24"/>
      <c r="E42" s="14"/>
      <c r="F42" s="25">
        <f t="shared" si="7"/>
        <v>45874</v>
      </c>
      <c r="G42" s="23" t="str">
        <f>IF(F42="","",IF(WEEKDAY(F42)=2,INT((F42+5-SUM(MOD(DATE(YEAR(F42-MOD(F42-2,7)+3),1,2),{1E+99;7})*{1;-1}))/7),""))</f>
        <v/>
      </c>
      <c r="H42" s="24"/>
      <c r="I42" s="14"/>
      <c r="J42" s="25">
        <f t="shared" si="8"/>
        <v>45905</v>
      </c>
      <c r="K42" s="23" t="str">
        <f>IF(J42="","",IF(WEEKDAY(J42)=2,INT((J42+5-SUM(MOD(DATE(YEAR(J42-MOD(J42-2,7)+3),1,2),{1E+99;7})*{1;-1}))/7),""))</f>
        <v/>
      </c>
      <c r="L42" s="24"/>
      <c r="M42" s="14"/>
      <c r="N42" s="25">
        <f t="shared" si="9"/>
        <v>45935</v>
      </c>
      <c r="O42" s="23" t="str">
        <f>IF(N42="","",IF(WEEKDAY(N42)=2,INT((N42+5-SUM(MOD(DATE(YEAR(N42-MOD(N42-2,7)+3),1,2),{1E+99;7})*{1;-1}))/7),""))</f>
        <v/>
      </c>
      <c r="P42" s="24"/>
      <c r="Q42" s="14"/>
      <c r="R42" s="25">
        <f t="shared" si="10"/>
        <v>45966</v>
      </c>
      <c r="S42" s="23" t="str">
        <f>IF(R42="","",IF(WEEKDAY(R42)=2,INT((R42+5-SUM(MOD(DATE(YEAR(R42-MOD(R42-2,7)+3),1,2),{1E+99;7})*{1;-1}))/7),""))</f>
        <v/>
      </c>
      <c r="T42" s="24"/>
      <c r="U42" s="14"/>
      <c r="V42" s="25">
        <f t="shared" si="11"/>
        <v>45996</v>
      </c>
      <c r="W42" s="23" t="str">
        <f>IF(V42="","",IF(WEEKDAY(V42)=2,INT((V42+5-SUM(MOD(DATE(YEAR(V42-MOD(V42-2,7)+3),1,2),{1E+99;7})*{1;-1}))/7),""))</f>
        <v/>
      </c>
      <c r="X42" s="24"/>
      <c r="Y42" s="35"/>
    </row>
    <row r="43" spans="2:25" s="21" customFormat="1" ht="18.75" customHeight="1" x14ac:dyDescent="0.3">
      <c r="B43" s="25">
        <f t="shared" si="6"/>
        <v>45844</v>
      </c>
      <c r="C43" s="23" t="str">
        <f>IF(B43="","",IF(WEEKDAY(B43)=2,INT((B43+5-SUM(MOD(DATE(YEAR(B43-MOD(B43-2,7)+3),1,2),{1E+99;7})*{1;-1}))/7),""))</f>
        <v/>
      </c>
      <c r="D43" s="24"/>
      <c r="E43" s="14"/>
      <c r="F43" s="25">
        <f t="shared" si="7"/>
        <v>45875</v>
      </c>
      <c r="G43" s="23" t="str">
        <f>IF(F43="","",IF(WEEKDAY(F43)=2,INT((F43+5-SUM(MOD(DATE(YEAR(F43-MOD(F43-2,7)+3),1,2),{1E+99;7})*{1;-1}))/7),""))</f>
        <v/>
      </c>
      <c r="H43" s="24"/>
      <c r="I43" s="14"/>
      <c r="J43" s="25">
        <f t="shared" si="8"/>
        <v>45906</v>
      </c>
      <c r="K43" s="23" t="str">
        <f>IF(J43="","",IF(WEEKDAY(J43)=2,INT((J43+5-SUM(MOD(DATE(YEAR(J43-MOD(J43-2,7)+3),1,2),{1E+99;7})*{1;-1}))/7),""))</f>
        <v/>
      </c>
      <c r="L43" s="24"/>
      <c r="M43" s="14"/>
      <c r="N43" s="25">
        <f t="shared" si="9"/>
        <v>45936</v>
      </c>
      <c r="O43" s="23">
        <f>IF(N43="","",IF(WEEKDAY(N43)=2,INT((N43+5-SUM(MOD(DATE(YEAR(N43-MOD(N43-2,7)+3),1,2),{1E+99;7})*{1;-1}))/7),""))</f>
        <v>41</v>
      </c>
      <c r="P43" s="24"/>
      <c r="Q43" s="14"/>
      <c r="R43" s="25">
        <f t="shared" si="10"/>
        <v>45967</v>
      </c>
      <c r="S43" s="23" t="str">
        <f>IF(R43="","",IF(WEEKDAY(R43)=2,INT((R43+5-SUM(MOD(DATE(YEAR(R43-MOD(R43-2,7)+3),1,2),{1E+99;7})*{1;-1}))/7),""))</f>
        <v/>
      </c>
      <c r="T43" s="24"/>
      <c r="U43" s="14"/>
      <c r="V43" s="25">
        <f t="shared" si="11"/>
        <v>45997</v>
      </c>
      <c r="W43" s="23" t="str">
        <f>IF(V43="","",IF(WEEKDAY(V43)=2,INT((V43+5-SUM(MOD(DATE(YEAR(V43-MOD(V43-2,7)+3),1,2),{1E+99;7})*{1;-1}))/7),""))</f>
        <v/>
      </c>
      <c r="X43" s="24"/>
      <c r="Y43" s="35"/>
    </row>
    <row r="44" spans="2:25" s="21" customFormat="1" ht="18.75" customHeight="1" x14ac:dyDescent="0.3">
      <c r="B44" s="25">
        <f t="shared" si="6"/>
        <v>45845</v>
      </c>
      <c r="C44" s="23">
        <f>IF(B44="","",IF(WEEKDAY(B44)=2,INT((B44+5-SUM(MOD(DATE(YEAR(B44-MOD(B44-2,7)+3),1,2),{1E+99;7})*{1;-1}))/7),""))</f>
        <v>28</v>
      </c>
      <c r="D44" s="24"/>
      <c r="E44" s="14"/>
      <c r="F44" s="25">
        <f t="shared" si="7"/>
        <v>45876</v>
      </c>
      <c r="G44" s="23" t="str">
        <f>IF(F44="","",IF(WEEKDAY(F44)=2,INT((F44+5-SUM(MOD(DATE(YEAR(F44-MOD(F44-2,7)+3),1,2),{1E+99;7})*{1;-1}))/7),""))</f>
        <v/>
      </c>
      <c r="H44" s="24"/>
      <c r="I44" s="14"/>
      <c r="J44" s="25">
        <f t="shared" si="8"/>
        <v>45907</v>
      </c>
      <c r="K44" s="23" t="str">
        <f>IF(J44="","",IF(WEEKDAY(J44)=2,INT((J44+5-SUM(MOD(DATE(YEAR(J44-MOD(J44-2,7)+3),1,2),{1E+99;7})*{1;-1}))/7),""))</f>
        <v/>
      </c>
      <c r="L44" s="24"/>
      <c r="M44" s="14"/>
      <c r="N44" s="25">
        <f t="shared" si="9"/>
        <v>45937</v>
      </c>
      <c r="O44" s="23" t="str">
        <f>IF(N44="","",IF(WEEKDAY(N44)=2,INT((N44+5-SUM(MOD(DATE(YEAR(N44-MOD(N44-2,7)+3),1,2),{1E+99;7})*{1;-1}))/7),""))</f>
        <v/>
      </c>
      <c r="P44" s="24"/>
      <c r="Q44" s="14"/>
      <c r="R44" s="25">
        <f t="shared" si="10"/>
        <v>45968</v>
      </c>
      <c r="S44" s="23" t="str">
        <f>IF(R44="","",IF(WEEKDAY(R44)=2,INT((R44+5-SUM(MOD(DATE(YEAR(R44-MOD(R44-2,7)+3),1,2),{1E+99;7})*{1;-1}))/7),""))</f>
        <v/>
      </c>
      <c r="T44" s="24"/>
      <c r="U44" s="14"/>
      <c r="V44" s="25">
        <f t="shared" si="11"/>
        <v>45998</v>
      </c>
      <c r="W44" s="23" t="str">
        <f>IF(V44="","",IF(WEEKDAY(V44)=2,INT((V44+5-SUM(MOD(DATE(YEAR(V44-MOD(V44-2,7)+3),1,2),{1E+99;7})*{1;-1}))/7),""))</f>
        <v/>
      </c>
      <c r="X44" s="24"/>
      <c r="Y44" s="35"/>
    </row>
    <row r="45" spans="2:25" s="21" customFormat="1" ht="18.75" customHeight="1" x14ac:dyDescent="0.3">
      <c r="B45" s="25">
        <f t="shared" si="6"/>
        <v>45846</v>
      </c>
      <c r="C45" s="23" t="str">
        <f>IF(B45="","",IF(WEEKDAY(B45)=2,INT((B45+5-SUM(MOD(DATE(YEAR(B45-MOD(B45-2,7)+3),1,2),{1E+99;7})*{1;-1}))/7),""))</f>
        <v/>
      </c>
      <c r="D45" s="24"/>
      <c r="E45" s="14"/>
      <c r="F45" s="25">
        <f t="shared" si="7"/>
        <v>45877</v>
      </c>
      <c r="G45" s="23" t="str">
        <f>IF(F45="","",IF(WEEKDAY(F45)=2,INT((F45+5-SUM(MOD(DATE(YEAR(F45-MOD(F45-2,7)+3),1,2),{1E+99;7})*{1;-1}))/7),""))</f>
        <v/>
      </c>
      <c r="H45" s="24"/>
      <c r="I45" s="14"/>
      <c r="J45" s="25">
        <f t="shared" si="8"/>
        <v>45908</v>
      </c>
      <c r="K45" s="23">
        <f>IF(J45="","",IF(WEEKDAY(J45)=2,INT((J45+5-SUM(MOD(DATE(YEAR(J45-MOD(J45-2,7)+3),1,2),{1E+99;7})*{1;-1}))/7),""))</f>
        <v>37</v>
      </c>
      <c r="L45" s="24"/>
      <c r="M45" s="14"/>
      <c r="N45" s="25">
        <f t="shared" si="9"/>
        <v>45938</v>
      </c>
      <c r="O45" s="23" t="str">
        <f>IF(N45="","",IF(WEEKDAY(N45)=2,INT((N45+5-SUM(MOD(DATE(YEAR(N45-MOD(N45-2,7)+3),1,2),{1E+99;7})*{1;-1}))/7),""))</f>
        <v/>
      </c>
      <c r="P45" s="24"/>
      <c r="Q45" s="14"/>
      <c r="R45" s="25">
        <f t="shared" si="10"/>
        <v>45969</v>
      </c>
      <c r="S45" s="23" t="str">
        <f>IF(R45="","",IF(WEEKDAY(R45)=2,INT((R45+5-SUM(MOD(DATE(YEAR(R45-MOD(R45-2,7)+3),1,2),{1E+99;7})*{1;-1}))/7),""))</f>
        <v/>
      </c>
      <c r="T45" s="24"/>
      <c r="U45" s="14"/>
      <c r="V45" s="25">
        <f t="shared" si="11"/>
        <v>45999</v>
      </c>
      <c r="W45" s="23">
        <f>IF(V45="","",IF(WEEKDAY(V45)=2,INT((V45+5-SUM(MOD(DATE(YEAR(V45-MOD(V45-2,7)+3),1,2),{1E+99;7})*{1;-1}))/7),""))</f>
        <v>50</v>
      </c>
      <c r="X45" s="24"/>
      <c r="Y45" s="35"/>
    </row>
    <row r="46" spans="2:25" s="21" customFormat="1" ht="18.75" customHeight="1" x14ac:dyDescent="0.3">
      <c r="B46" s="25">
        <f t="shared" si="6"/>
        <v>45847</v>
      </c>
      <c r="C46" s="23" t="str">
        <f>IF(B46="","",IF(WEEKDAY(B46)=2,INT((B46+5-SUM(MOD(DATE(YEAR(B46-MOD(B46-2,7)+3),1,2),{1E+99;7})*{1;-1}))/7),""))</f>
        <v/>
      </c>
      <c r="D46" s="24"/>
      <c r="E46" s="14"/>
      <c r="F46" s="25">
        <f t="shared" si="7"/>
        <v>45878</v>
      </c>
      <c r="G46" s="23" t="str">
        <f>IF(F46="","",IF(WEEKDAY(F46)=2,INT((F46+5-SUM(MOD(DATE(YEAR(F46-MOD(F46-2,7)+3),1,2),{1E+99;7})*{1;-1}))/7),""))</f>
        <v/>
      </c>
      <c r="H46" s="24"/>
      <c r="I46" s="14"/>
      <c r="J46" s="25">
        <f t="shared" si="8"/>
        <v>45909</v>
      </c>
      <c r="K46" s="23" t="str">
        <f>IF(J46="","",IF(WEEKDAY(J46)=2,INT((J46+5-SUM(MOD(DATE(YEAR(J46-MOD(J46-2,7)+3),1,2),{1E+99;7})*{1;-1}))/7),""))</f>
        <v/>
      </c>
      <c r="L46" s="24"/>
      <c r="M46" s="14"/>
      <c r="N46" s="25">
        <f t="shared" si="9"/>
        <v>45939</v>
      </c>
      <c r="O46" s="23" t="str">
        <f>IF(N46="","",IF(WEEKDAY(N46)=2,INT((N46+5-SUM(MOD(DATE(YEAR(N46-MOD(N46-2,7)+3),1,2),{1E+99;7})*{1;-1}))/7),""))</f>
        <v/>
      </c>
      <c r="P46" s="24"/>
      <c r="Q46" s="14"/>
      <c r="R46" s="25">
        <f t="shared" si="10"/>
        <v>45970</v>
      </c>
      <c r="S46" s="23" t="str">
        <f>IF(R46="","",IF(WEEKDAY(R46)=2,INT((R46+5-SUM(MOD(DATE(YEAR(R46-MOD(R46-2,7)+3),1,2),{1E+99;7})*{1;-1}))/7),""))</f>
        <v/>
      </c>
      <c r="T46" s="24"/>
      <c r="U46" s="14"/>
      <c r="V46" s="25">
        <f t="shared" si="11"/>
        <v>46000</v>
      </c>
      <c r="W46" s="23" t="str">
        <f>IF(V46="","",IF(WEEKDAY(V46)=2,INT((V46+5-SUM(MOD(DATE(YEAR(V46-MOD(V46-2,7)+3),1,2),{1E+99;7})*{1;-1}))/7),""))</f>
        <v/>
      </c>
      <c r="X46" s="24"/>
      <c r="Y46" s="35"/>
    </row>
    <row r="47" spans="2:25" s="21" customFormat="1" ht="18.75" customHeight="1" x14ac:dyDescent="0.3">
      <c r="B47" s="25">
        <f t="shared" si="6"/>
        <v>45848</v>
      </c>
      <c r="C47" s="23" t="str">
        <f>IF(B47="","",IF(WEEKDAY(B47)=2,INT((B47+5-SUM(MOD(DATE(YEAR(B47-MOD(B47-2,7)+3),1,2),{1E+99;7})*{1;-1}))/7),""))</f>
        <v/>
      </c>
      <c r="D47" s="24"/>
      <c r="E47" s="14"/>
      <c r="F47" s="25">
        <f t="shared" si="7"/>
        <v>45879</v>
      </c>
      <c r="G47" s="23" t="str">
        <f>IF(F47="","",IF(WEEKDAY(F47)=2,INT((F47+5-SUM(MOD(DATE(YEAR(F47-MOD(F47-2,7)+3),1,2),{1E+99;7})*{1;-1}))/7),""))</f>
        <v/>
      </c>
      <c r="H47" s="24"/>
      <c r="I47" s="14"/>
      <c r="J47" s="25">
        <f t="shared" si="8"/>
        <v>45910</v>
      </c>
      <c r="K47" s="23" t="str">
        <f>IF(J47="","",IF(WEEKDAY(J47)=2,INT((J47+5-SUM(MOD(DATE(YEAR(J47-MOD(J47-2,7)+3),1,2),{1E+99;7})*{1;-1}))/7),""))</f>
        <v/>
      </c>
      <c r="L47" s="24"/>
      <c r="M47" s="14"/>
      <c r="N47" s="25">
        <f t="shared" si="9"/>
        <v>45940</v>
      </c>
      <c r="O47" s="23" t="str">
        <f>IF(N47="","",IF(WEEKDAY(N47)=2,INT((N47+5-SUM(MOD(DATE(YEAR(N47-MOD(N47-2,7)+3),1,2),{1E+99;7})*{1;-1}))/7),""))</f>
        <v/>
      </c>
      <c r="P47" s="24"/>
      <c r="Q47" s="14"/>
      <c r="R47" s="25">
        <f t="shared" si="10"/>
        <v>45971</v>
      </c>
      <c r="S47" s="23">
        <f>IF(R47="","",IF(WEEKDAY(R47)=2,INT((R47+5-SUM(MOD(DATE(YEAR(R47-MOD(R47-2,7)+3),1,2),{1E+99;7})*{1;-1}))/7),""))</f>
        <v>46</v>
      </c>
      <c r="T47" s="24"/>
      <c r="U47" s="14"/>
      <c r="V47" s="25">
        <f t="shared" si="11"/>
        <v>46001</v>
      </c>
      <c r="W47" s="23" t="str">
        <f>IF(V47="","",IF(WEEKDAY(V47)=2,INT((V47+5-SUM(MOD(DATE(YEAR(V47-MOD(V47-2,7)+3),1,2),{1E+99;7})*{1;-1}))/7),""))</f>
        <v/>
      </c>
      <c r="X47" s="24"/>
      <c r="Y47" s="35"/>
    </row>
    <row r="48" spans="2:25" s="21" customFormat="1" ht="18.75" customHeight="1" x14ac:dyDescent="0.3">
      <c r="B48" s="25">
        <f t="shared" si="6"/>
        <v>45849</v>
      </c>
      <c r="C48" s="23" t="str">
        <f>IF(B48="","",IF(WEEKDAY(B48)=2,INT((B48+5-SUM(MOD(DATE(YEAR(B48-MOD(B48-2,7)+3),1,2),{1E+99;7})*{1;-1}))/7),""))</f>
        <v/>
      </c>
      <c r="D48" s="24"/>
      <c r="E48" s="14"/>
      <c r="F48" s="25">
        <f t="shared" si="7"/>
        <v>45880</v>
      </c>
      <c r="G48" s="23">
        <f>IF(F48="","",IF(WEEKDAY(F48)=2,INT((F48+5-SUM(MOD(DATE(YEAR(F48-MOD(F48-2,7)+3),1,2),{1E+99;7})*{1;-1}))/7),""))</f>
        <v>33</v>
      </c>
      <c r="H48" s="24"/>
      <c r="I48" s="14"/>
      <c r="J48" s="25">
        <f t="shared" si="8"/>
        <v>45911</v>
      </c>
      <c r="K48" s="23" t="str">
        <f>IF(J48="","",IF(WEEKDAY(J48)=2,INT((J48+5-SUM(MOD(DATE(YEAR(J48-MOD(J48-2,7)+3),1,2),{1E+99;7})*{1;-1}))/7),""))</f>
        <v/>
      </c>
      <c r="L48" s="24"/>
      <c r="M48" s="14"/>
      <c r="N48" s="25">
        <f t="shared" si="9"/>
        <v>45941</v>
      </c>
      <c r="O48" s="23" t="str">
        <f>IF(N48="","",IF(WEEKDAY(N48)=2,INT((N48+5-SUM(MOD(DATE(YEAR(N48-MOD(N48-2,7)+3),1,2),{1E+99;7})*{1;-1}))/7),""))</f>
        <v/>
      </c>
      <c r="P48" s="24"/>
      <c r="Q48" s="14"/>
      <c r="R48" s="25">
        <f t="shared" si="10"/>
        <v>45972</v>
      </c>
      <c r="S48" s="23" t="str">
        <f>IF(R48="","",IF(WEEKDAY(R48)=2,INT((R48+5-SUM(MOD(DATE(YEAR(R48-MOD(R48-2,7)+3),1,2),{1E+99;7})*{1;-1}))/7),""))</f>
        <v/>
      </c>
      <c r="T48" s="24"/>
      <c r="U48" s="14"/>
      <c r="V48" s="25">
        <f t="shared" si="11"/>
        <v>46002</v>
      </c>
      <c r="W48" s="23" t="str">
        <f>IF(V48="","",IF(WEEKDAY(V48)=2,INT((V48+5-SUM(MOD(DATE(YEAR(V48-MOD(V48-2,7)+3),1,2),{1E+99;7})*{1;-1}))/7),""))</f>
        <v/>
      </c>
      <c r="X48" s="24"/>
      <c r="Y48" s="35"/>
    </row>
    <row r="49" spans="2:25" s="21" customFormat="1" ht="18.75" customHeight="1" x14ac:dyDescent="0.3">
      <c r="B49" s="25">
        <f t="shared" si="6"/>
        <v>45850</v>
      </c>
      <c r="C49" s="23" t="str">
        <f>IF(B49="","",IF(WEEKDAY(B49)=2,INT((B49+5-SUM(MOD(DATE(YEAR(B49-MOD(B49-2,7)+3),1,2),{1E+99;7})*{1;-1}))/7),""))</f>
        <v/>
      </c>
      <c r="D49" s="24"/>
      <c r="E49" s="14"/>
      <c r="F49" s="25">
        <f t="shared" si="7"/>
        <v>45881</v>
      </c>
      <c r="G49" s="23" t="str">
        <f>IF(F49="","",IF(WEEKDAY(F49)=2,INT((F49+5-SUM(MOD(DATE(YEAR(F49-MOD(F49-2,7)+3),1,2),{1E+99;7})*{1;-1}))/7),""))</f>
        <v/>
      </c>
      <c r="H49" s="24"/>
      <c r="I49" s="14"/>
      <c r="J49" s="25">
        <f t="shared" si="8"/>
        <v>45912</v>
      </c>
      <c r="K49" s="23" t="str">
        <f>IF(J49="","",IF(WEEKDAY(J49)=2,INT((J49+5-SUM(MOD(DATE(YEAR(J49-MOD(J49-2,7)+3),1,2),{1E+99;7})*{1;-1}))/7),""))</f>
        <v/>
      </c>
      <c r="L49" s="24"/>
      <c r="M49" s="14"/>
      <c r="N49" s="25">
        <f t="shared" si="9"/>
        <v>45942</v>
      </c>
      <c r="O49" s="23" t="str">
        <f>IF(N49="","",IF(WEEKDAY(N49)=2,INT((N49+5-SUM(MOD(DATE(YEAR(N49-MOD(N49-2,7)+3),1,2),{1E+99;7})*{1;-1}))/7),""))</f>
        <v/>
      </c>
      <c r="P49" s="24"/>
      <c r="Q49" s="14"/>
      <c r="R49" s="25">
        <f t="shared" si="10"/>
        <v>45973</v>
      </c>
      <c r="S49" s="23" t="str">
        <f>IF(R49="","",IF(WEEKDAY(R49)=2,INT((R49+5-SUM(MOD(DATE(YEAR(R49-MOD(R49-2,7)+3),1,2),{1E+99;7})*{1;-1}))/7),""))</f>
        <v/>
      </c>
      <c r="T49" s="24"/>
      <c r="U49" s="14"/>
      <c r="V49" s="25">
        <f t="shared" si="11"/>
        <v>46003</v>
      </c>
      <c r="W49" s="23" t="str">
        <f>IF(V49="","",IF(WEEKDAY(V49)=2,INT((V49+5-SUM(MOD(DATE(YEAR(V49-MOD(V49-2,7)+3),1,2),{1E+99;7})*{1;-1}))/7),""))</f>
        <v/>
      </c>
      <c r="X49" s="24"/>
      <c r="Y49" s="35"/>
    </row>
    <row r="50" spans="2:25" s="21" customFormat="1" ht="18.75" customHeight="1" x14ac:dyDescent="0.3">
      <c r="B50" s="25">
        <f t="shared" si="6"/>
        <v>45851</v>
      </c>
      <c r="C50" s="23" t="str">
        <f>IF(B50="","",IF(WEEKDAY(B50)=2,INT((B50+5-SUM(MOD(DATE(YEAR(B50-MOD(B50-2,7)+3),1,2),{1E+99;7})*{1;-1}))/7),""))</f>
        <v/>
      </c>
      <c r="D50" s="24"/>
      <c r="E50" s="14"/>
      <c r="F50" s="25">
        <f t="shared" si="7"/>
        <v>45882</v>
      </c>
      <c r="G50" s="23" t="str">
        <f>IF(F50="","",IF(WEEKDAY(F50)=2,INT((F50+5-SUM(MOD(DATE(YEAR(F50-MOD(F50-2,7)+3),1,2),{1E+99;7})*{1;-1}))/7),""))</f>
        <v/>
      </c>
      <c r="H50" s="24"/>
      <c r="I50" s="14"/>
      <c r="J50" s="25">
        <f t="shared" si="8"/>
        <v>45913</v>
      </c>
      <c r="K50" s="23" t="str">
        <f>IF(J50="","",IF(WEEKDAY(J50)=2,INT((J50+5-SUM(MOD(DATE(YEAR(J50-MOD(J50-2,7)+3),1,2),{1E+99;7})*{1;-1}))/7),""))</f>
        <v/>
      </c>
      <c r="L50" s="24"/>
      <c r="M50" s="14"/>
      <c r="N50" s="25">
        <f t="shared" si="9"/>
        <v>45943</v>
      </c>
      <c r="O50" s="23">
        <f>IF(N50="","",IF(WEEKDAY(N50)=2,INT((N50+5-SUM(MOD(DATE(YEAR(N50-MOD(N50-2,7)+3),1,2),{1E+99;7})*{1;-1}))/7),""))</f>
        <v>42</v>
      </c>
      <c r="P50" s="24"/>
      <c r="Q50" s="14"/>
      <c r="R50" s="25">
        <f t="shared" si="10"/>
        <v>45974</v>
      </c>
      <c r="S50" s="23" t="str">
        <f>IF(R50="","",IF(WEEKDAY(R50)=2,INT((R50+5-SUM(MOD(DATE(YEAR(R50-MOD(R50-2,7)+3),1,2),{1E+99;7})*{1;-1}))/7),""))</f>
        <v/>
      </c>
      <c r="T50" s="24"/>
      <c r="U50" s="14"/>
      <c r="V50" s="25">
        <f t="shared" si="11"/>
        <v>46004</v>
      </c>
      <c r="W50" s="23" t="str">
        <f>IF(V50="","",IF(WEEKDAY(V50)=2,INT((V50+5-SUM(MOD(DATE(YEAR(V50-MOD(V50-2,7)+3),1,2),{1E+99;7})*{1;-1}))/7),""))</f>
        <v/>
      </c>
      <c r="X50" s="24"/>
      <c r="Y50" s="35"/>
    </row>
    <row r="51" spans="2:25" s="21" customFormat="1" ht="18.75" customHeight="1" x14ac:dyDescent="0.3">
      <c r="B51" s="25">
        <f t="shared" si="6"/>
        <v>45852</v>
      </c>
      <c r="C51" s="23">
        <f>IF(B51="","",IF(WEEKDAY(B51)=2,INT((B51+5-SUM(MOD(DATE(YEAR(B51-MOD(B51-2,7)+3),1,2),{1E+99;7})*{1;-1}))/7),""))</f>
        <v>29</v>
      </c>
      <c r="D51" s="24"/>
      <c r="E51" s="14"/>
      <c r="F51" s="25">
        <f t="shared" si="7"/>
        <v>45883</v>
      </c>
      <c r="G51" s="23" t="str">
        <f>IF(F51="","",IF(WEEKDAY(F51)=2,INT((F51+5-SUM(MOD(DATE(YEAR(F51-MOD(F51-2,7)+3),1,2),{1E+99;7})*{1;-1}))/7),""))</f>
        <v/>
      </c>
      <c r="H51" s="24"/>
      <c r="I51" s="14"/>
      <c r="J51" s="25">
        <f t="shared" si="8"/>
        <v>45914</v>
      </c>
      <c r="K51" s="23" t="str">
        <f>IF(J51="","",IF(WEEKDAY(J51)=2,INT((J51+5-SUM(MOD(DATE(YEAR(J51-MOD(J51-2,7)+3),1,2),{1E+99;7})*{1;-1}))/7),""))</f>
        <v/>
      </c>
      <c r="L51" s="24"/>
      <c r="M51" s="14"/>
      <c r="N51" s="25">
        <f t="shared" si="9"/>
        <v>45944</v>
      </c>
      <c r="O51" s="23" t="str">
        <f>IF(N51="","",IF(WEEKDAY(N51)=2,INT((N51+5-SUM(MOD(DATE(YEAR(N51-MOD(N51-2,7)+3),1,2),{1E+99;7})*{1;-1}))/7),""))</f>
        <v/>
      </c>
      <c r="P51" s="24"/>
      <c r="Q51" s="14"/>
      <c r="R51" s="25">
        <f t="shared" si="10"/>
        <v>45975</v>
      </c>
      <c r="S51" s="23" t="str">
        <f>IF(R51="","",IF(WEEKDAY(R51)=2,INT((R51+5-SUM(MOD(DATE(YEAR(R51-MOD(R51-2,7)+3),1,2),{1E+99;7})*{1;-1}))/7),""))</f>
        <v/>
      </c>
      <c r="T51" s="24"/>
      <c r="U51" s="14"/>
      <c r="V51" s="25">
        <f t="shared" si="11"/>
        <v>46005</v>
      </c>
      <c r="W51" s="23" t="str">
        <f>IF(V51="","",IF(WEEKDAY(V51)=2,INT((V51+5-SUM(MOD(DATE(YEAR(V51-MOD(V51-2,7)+3),1,2),{1E+99;7})*{1;-1}))/7),""))</f>
        <v/>
      </c>
      <c r="X51" s="24"/>
    </row>
    <row r="52" spans="2:25" s="21" customFormat="1" ht="18.75" customHeight="1" x14ac:dyDescent="0.3">
      <c r="B52" s="25">
        <f t="shared" si="6"/>
        <v>45853</v>
      </c>
      <c r="C52" s="23" t="str">
        <f>IF(B52="","",IF(WEEKDAY(B52)=2,INT((B52+5-SUM(MOD(DATE(YEAR(B52-MOD(B52-2,7)+3),1,2),{1E+99;7})*{1;-1}))/7),""))</f>
        <v/>
      </c>
      <c r="D52" s="24"/>
      <c r="E52" s="14"/>
      <c r="F52" s="25">
        <f t="shared" si="7"/>
        <v>45884</v>
      </c>
      <c r="G52" s="23" t="str">
        <f>IF(F52="","",IF(WEEKDAY(F52)=2,INT((F52+5-SUM(MOD(DATE(YEAR(F52-MOD(F52-2,7)+3),1,2),{1E+99;7})*{1;-1}))/7),""))</f>
        <v/>
      </c>
      <c r="H52" s="24"/>
      <c r="I52" s="14"/>
      <c r="J52" s="25">
        <f t="shared" si="8"/>
        <v>45915</v>
      </c>
      <c r="K52" s="23">
        <f>IF(J52="","",IF(WEEKDAY(J52)=2,INT((J52+5-SUM(MOD(DATE(YEAR(J52-MOD(J52-2,7)+3),1,2),{1E+99;7})*{1;-1}))/7),""))</f>
        <v>38</v>
      </c>
      <c r="L52" s="24"/>
      <c r="M52" s="14"/>
      <c r="N52" s="25">
        <f t="shared" si="9"/>
        <v>45945</v>
      </c>
      <c r="O52" s="23" t="str">
        <f>IF(N52="","",IF(WEEKDAY(N52)=2,INT((N52+5-SUM(MOD(DATE(YEAR(N52-MOD(N52-2,7)+3),1,2),{1E+99;7})*{1;-1}))/7),""))</f>
        <v/>
      </c>
      <c r="P52" s="24"/>
      <c r="Q52" s="14"/>
      <c r="R52" s="25">
        <f t="shared" si="10"/>
        <v>45976</v>
      </c>
      <c r="S52" s="23" t="str">
        <f>IF(R52="","",IF(WEEKDAY(R52)=2,INT((R52+5-SUM(MOD(DATE(YEAR(R52-MOD(R52-2,7)+3),1,2),{1E+99;7})*{1;-1}))/7),""))</f>
        <v/>
      </c>
      <c r="T52" s="24"/>
      <c r="U52" s="14"/>
      <c r="V52" s="25">
        <f t="shared" si="11"/>
        <v>46006</v>
      </c>
      <c r="W52" s="23">
        <f>IF(V52="","",IF(WEEKDAY(V52)=2,INT((V52+5-SUM(MOD(DATE(YEAR(V52-MOD(V52-2,7)+3),1,2),{1E+99;7})*{1;-1}))/7),""))</f>
        <v>51</v>
      </c>
      <c r="X52" s="24"/>
    </row>
    <row r="53" spans="2:25" s="21" customFormat="1" ht="18.75" customHeight="1" x14ac:dyDescent="0.3">
      <c r="B53" s="25">
        <f t="shared" si="6"/>
        <v>45854</v>
      </c>
      <c r="C53" s="23" t="str">
        <f>IF(B53="","",IF(WEEKDAY(B53)=2,INT((B53+5-SUM(MOD(DATE(YEAR(B53-MOD(B53-2,7)+3),1,2),{1E+99;7})*{1;-1}))/7),""))</f>
        <v/>
      </c>
      <c r="D53" s="24"/>
      <c r="E53" s="14"/>
      <c r="F53" s="25">
        <f t="shared" si="7"/>
        <v>45885</v>
      </c>
      <c r="G53" s="23" t="str">
        <f>IF(F53="","",IF(WEEKDAY(F53)=2,INT((F53+5-SUM(MOD(DATE(YEAR(F53-MOD(F53-2,7)+3),1,2),{1E+99;7})*{1;-1}))/7),""))</f>
        <v/>
      </c>
      <c r="H53" s="24"/>
      <c r="I53" s="14"/>
      <c r="J53" s="25">
        <f t="shared" si="8"/>
        <v>45916</v>
      </c>
      <c r="K53" s="23" t="str">
        <f>IF(J53="","",IF(WEEKDAY(J53)=2,INT((J53+5-SUM(MOD(DATE(YEAR(J53-MOD(J53-2,7)+3),1,2),{1E+99;7})*{1;-1}))/7),""))</f>
        <v/>
      </c>
      <c r="L53" s="24"/>
      <c r="M53" s="14"/>
      <c r="N53" s="25">
        <f t="shared" si="9"/>
        <v>45946</v>
      </c>
      <c r="O53" s="23" t="str">
        <f>IF(N53="","",IF(WEEKDAY(N53)=2,INT((N53+5-SUM(MOD(DATE(YEAR(N53-MOD(N53-2,7)+3),1,2),{1E+99;7})*{1;-1}))/7),""))</f>
        <v/>
      </c>
      <c r="P53" s="24"/>
      <c r="Q53" s="14"/>
      <c r="R53" s="25">
        <f t="shared" si="10"/>
        <v>45977</v>
      </c>
      <c r="S53" s="23" t="str">
        <f>IF(R53="","",IF(WEEKDAY(R53)=2,INT((R53+5-SUM(MOD(DATE(YEAR(R53-MOD(R53-2,7)+3),1,2),{1E+99;7})*{1;-1}))/7),""))</f>
        <v/>
      </c>
      <c r="T53" s="24"/>
      <c r="U53" s="14"/>
      <c r="V53" s="25">
        <f t="shared" si="11"/>
        <v>46007</v>
      </c>
      <c r="W53" s="23" t="str">
        <f>IF(V53="","",IF(WEEKDAY(V53)=2,INT((V53+5-SUM(MOD(DATE(YEAR(V53-MOD(V53-2,7)+3),1,2),{1E+99;7})*{1;-1}))/7),""))</f>
        <v/>
      </c>
      <c r="X53" s="24"/>
    </row>
    <row r="54" spans="2:25" s="21" customFormat="1" ht="18.75" customHeight="1" x14ac:dyDescent="0.3">
      <c r="B54" s="25">
        <f t="shared" si="6"/>
        <v>45855</v>
      </c>
      <c r="C54" s="23" t="str">
        <f>IF(B54="","",IF(WEEKDAY(B54)=2,INT((B54+5-SUM(MOD(DATE(YEAR(B54-MOD(B54-2,7)+3),1,2),{1E+99;7})*{1;-1}))/7),""))</f>
        <v/>
      </c>
      <c r="D54" s="24"/>
      <c r="E54" s="14"/>
      <c r="F54" s="25">
        <f t="shared" si="7"/>
        <v>45886</v>
      </c>
      <c r="G54" s="23" t="str">
        <f>IF(F54="","",IF(WEEKDAY(F54)=2,INT((F54+5-SUM(MOD(DATE(YEAR(F54-MOD(F54-2,7)+3),1,2),{1E+99;7})*{1;-1}))/7),""))</f>
        <v/>
      </c>
      <c r="H54" s="24"/>
      <c r="I54" s="14"/>
      <c r="J54" s="25">
        <f t="shared" si="8"/>
        <v>45917</v>
      </c>
      <c r="K54" s="23" t="str">
        <f>IF(J54="","",IF(WEEKDAY(J54)=2,INT((J54+5-SUM(MOD(DATE(YEAR(J54-MOD(J54-2,7)+3),1,2),{1E+99;7})*{1;-1}))/7),""))</f>
        <v/>
      </c>
      <c r="L54" s="24"/>
      <c r="M54" s="14"/>
      <c r="N54" s="25">
        <f t="shared" si="9"/>
        <v>45947</v>
      </c>
      <c r="O54" s="23" t="str">
        <f>IF(N54="","",IF(WEEKDAY(N54)=2,INT((N54+5-SUM(MOD(DATE(YEAR(N54-MOD(N54-2,7)+3),1,2),{1E+99;7})*{1;-1}))/7),""))</f>
        <v/>
      </c>
      <c r="P54" s="24"/>
      <c r="Q54" s="14"/>
      <c r="R54" s="25">
        <f t="shared" si="10"/>
        <v>45978</v>
      </c>
      <c r="S54" s="23">
        <f>IF(R54="","",IF(WEEKDAY(R54)=2,INT((R54+5-SUM(MOD(DATE(YEAR(R54-MOD(R54-2,7)+3),1,2),{1E+99;7})*{1;-1}))/7),""))</f>
        <v>47</v>
      </c>
      <c r="T54" s="24"/>
      <c r="U54" s="14"/>
      <c r="V54" s="25">
        <f t="shared" si="11"/>
        <v>46008</v>
      </c>
      <c r="W54" s="23" t="str">
        <f>IF(V54="","",IF(WEEKDAY(V54)=2,INT((V54+5-SUM(MOD(DATE(YEAR(V54-MOD(V54-2,7)+3),1,2),{1E+99;7})*{1;-1}))/7),""))</f>
        <v/>
      </c>
      <c r="X54" s="24"/>
    </row>
    <row r="55" spans="2:25" s="21" customFormat="1" ht="18.75" customHeight="1" x14ac:dyDescent="0.3">
      <c r="B55" s="25">
        <f t="shared" si="6"/>
        <v>45856</v>
      </c>
      <c r="C55" s="23" t="str">
        <f>IF(B55="","",IF(WEEKDAY(B55)=2,INT((B55+5-SUM(MOD(DATE(YEAR(B55-MOD(B55-2,7)+3),1,2),{1E+99;7})*{1;-1}))/7),""))</f>
        <v/>
      </c>
      <c r="D55" s="24"/>
      <c r="E55" s="14"/>
      <c r="F55" s="25">
        <f t="shared" si="7"/>
        <v>45887</v>
      </c>
      <c r="G55" s="23">
        <f>IF(F55="","",IF(WEEKDAY(F55)=2,INT((F55+5-SUM(MOD(DATE(YEAR(F55-MOD(F55-2,7)+3),1,2),{1E+99;7})*{1;-1}))/7),""))</f>
        <v>34</v>
      </c>
      <c r="H55" s="24"/>
      <c r="I55" s="14"/>
      <c r="J55" s="25">
        <f t="shared" si="8"/>
        <v>45918</v>
      </c>
      <c r="K55" s="23" t="str">
        <f>IF(J55="","",IF(WEEKDAY(J55)=2,INT((J55+5-SUM(MOD(DATE(YEAR(J55-MOD(J55-2,7)+3),1,2),{1E+99;7})*{1;-1}))/7),""))</f>
        <v/>
      </c>
      <c r="L55" s="24"/>
      <c r="M55" s="14"/>
      <c r="N55" s="25">
        <f t="shared" si="9"/>
        <v>45948</v>
      </c>
      <c r="O55" s="23" t="str">
        <f>IF(N55="","",IF(WEEKDAY(N55)=2,INT((N55+5-SUM(MOD(DATE(YEAR(N55-MOD(N55-2,7)+3),1,2),{1E+99;7})*{1;-1}))/7),""))</f>
        <v/>
      </c>
      <c r="P55" s="24"/>
      <c r="Q55" s="14"/>
      <c r="R55" s="25">
        <f t="shared" si="10"/>
        <v>45979</v>
      </c>
      <c r="S55" s="23" t="str">
        <f>IF(R55="","",IF(WEEKDAY(R55)=2,INT((R55+5-SUM(MOD(DATE(YEAR(R55-MOD(R55-2,7)+3),1,2),{1E+99;7})*{1;-1}))/7),""))</f>
        <v/>
      </c>
      <c r="T55" s="24"/>
      <c r="U55" s="14"/>
      <c r="V55" s="25">
        <f t="shared" si="11"/>
        <v>46009</v>
      </c>
      <c r="W55" s="23" t="str">
        <f>IF(V55="","",IF(WEEKDAY(V55)=2,INT((V55+5-SUM(MOD(DATE(YEAR(V55-MOD(V55-2,7)+3),1,2),{1E+99;7})*{1;-1}))/7),""))</f>
        <v/>
      </c>
      <c r="X55" s="24"/>
    </row>
    <row r="56" spans="2:25" s="21" customFormat="1" ht="18.75" customHeight="1" x14ac:dyDescent="0.3">
      <c r="B56" s="25">
        <f t="shared" si="6"/>
        <v>45857</v>
      </c>
      <c r="C56" s="23" t="str">
        <f>IF(B56="","",IF(WEEKDAY(B56)=2,INT((B56+5-SUM(MOD(DATE(YEAR(B56-MOD(B56-2,7)+3),1,2),{1E+99;7})*{1;-1}))/7),""))</f>
        <v/>
      </c>
      <c r="D56" s="24"/>
      <c r="E56" s="14"/>
      <c r="F56" s="25">
        <f t="shared" si="7"/>
        <v>45888</v>
      </c>
      <c r="G56" s="23" t="str">
        <f>IF(F56="","",IF(WEEKDAY(F56)=2,INT((F56+5-SUM(MOD(DATE(YEAR(F56-MOD(F56-2,7)+3),1,2),{1E+99;7})*{1;-1}))/7),""))</f>
        <v/>
      </c>
      <c r="H56" s="24"/>
      <c r="I56" s="14"/>
      <c r="J56" s="25">
        <f t="shared" si="8"/>
        <v>45919</v>
      </c>
      <c r="K56" s="23" t="str">
        <f>IF(J56="","",IF(WEEKDAY(J56)=2,INT((J56+5-SUM(MOD(DATE(YEAR(J56-MOD(J56-2,7)+3),1,2),{1E+99;7})*{1;-1}))/7),""))</f>
        <v/>
      </c>
      <c r="L56" s="24"/>
      <c r="M56" s="14"/>
      <c r="N56" s="25">
        <f t="shared" si="9"/>
        <v>45949</v>
      </c>
      <c r="O56" s="23" t="str">
        <f>IF(N56="","",IF(WEEKDAY(N56)=2,INT((N56+5-SUM(MOD(DATE(YEAR(N56-MOD(N56-2,7)+3),1,2),{1E+99;7})*{1;-1}))/7),""))</f>
        <v/>
      </c>
      <c r="P56" s="24"/>
      <c r="Q56" s="14"/>
      <c r="R56" s="25">
        <f t="shared" si="10"/>
        <v>45980</v>
      </c>
      <c r="S56" s="23" t="str">
        <f>IF(R56="","",IF(WEEKDAY(R56)=2,INT((R56+5-SUM(MOD(DATE(YEAR(R56-MOD(R56-2,7)+3),1,2),{1E+99;7})*{1;-1}))/7),""))</f>
        <v/>
      </c>
      <c r="T56" s="24"/>
      <c r="U56" s="14"/>
      <c r="V56" s="25">
        <f t="shared" si="11"/>
        <v>46010</v>
      </c>
      <c r="W56" s="23" t="str">
        <f>IF(V56="","",IF(WEEKDAY(V56)=2,INT((V56+5-SUM(MOD(DATE(YEAR(V56-MOD(V56-2,7)+3),1,2),{1E+99;7})*{1;-1}))/7),""))</f>
        <v/>
      </c>
      <c r="X56" s="24"/>
    </row>
    <row r="57" spans="2:25" s="21" customFormat="1" ht="18.75" customHeight="1" x14ac:dyDescent="0.3">
      <c r="B57" s="25">
        <f t="shared" si="6"/>
        <v>45858</v>
      </c>
      <c r="C57" s="23" t="str">
        <f>IF(B57="","",IF(WEEKDAY(B57)=2,INT((B57+5-SUM(MOD(DATE(YEAR(B57-MOD(B57-2,7)+3),1,2),{1E+99;7})*{1;-1}))/7),""))</f>
        <v/>
      </c>
      <c r="D57" s="24"/>
      <c r="E57" s="14"/>
      <c r="F57" s="25">
        <f t="shared" si="7"/>
        <v>45889</v>
      </c>
      <c r="G57" s="23" t="str">
        <f>IF(F57="","",IF(WEEKDAY(F57)=2,INT((F57+5-SUM(MOD(DATE(YEAR(F57-MOD(F57-2,7)+3),1,2),{1E+99;7})*{1;-1}))/7),""))</f>
        <v/>
      </c>
      <c r="H57" s="24"/>
      <c r="I57" s="14"/>
      <c r="J57" s="25">
        <f t="shared" si="8"/>
        <v>45920</v>
      </c>
      <c r="K57" s="23" t="str">
        <f>IF(J57="","",IF(WEEKDAY(J57)=2,INT((J57+5-SUM(MOD(DATE(YEAR(J57-MOD(J57-2,7)+3),1,2),{1E+99;7})*{1;-1}))/7),""))</f>
        <v/>
      </c>
      <c r="L57" s="24"/>
      <c r="M57" s="14"/>
      <c r="N57" s="25">
        <f t="shared" si="9"/>
        <v>45950</v>
      </c>
      <c r="O57" s="23">
        <f>IF(N57="","",IF(WEEKDAY(N57)=2,INT((N57+5-SUM(MOD(DATE(YEAR(N57-MOD(N57-2,7)+3),1,2),{1E+99;7})*{1;-1}))/7),""))</f>
        <v>43</v>
      </c>
      <c r="P57" s="24"/>
      <c r="Q57" s="14"/>
      <c r="R57" s="25">
        <f t="shared" si="10"/>
        <v>45981</v>
      </c>
      <c r="S57" s="23" t="str">
        <f>IF(R57="","",IF(WEEKDAY(R57)=2,INT((R57+5-SUM(MOD(DATE(YEAR(R57-MOD(R57-2,7)+3),1,2),{1E+99;7})*{1;-1}))/7),""))</f>
        <v/>
      </c>
      <c r="T57" s="24"/>
      <c r="U57" s="14"/>
      <c r="V57" s="25">
        <f t="shared" si="11"/>
        <v>46011</v>
      </c>
      <c r="W57" s="23" t="str">
        <f>IF(V57="","",IF(WEEKDAY(V57)=2,INT((V57+5-SUM(MOD(DATE(YEAR(V57-MOD(V57-2,7)+3),1,2),{1E+99;7})*{1;-1}))/7),""))</f>
        <v/>
      </c>
      <c r="X57" s="24"/>
    </row>
    <row r="58" spans="2:25" s="21" customFormat="1" ht="18.75" customHeight="1" x14ac:dyDescent="0.3">
      <c r="B58" s="25">
        <f t="shared" si="6"/>
        <v>45859</v>
      </c>
      <c r="C58" s="23">
        <f>IF(B58="","",IF(WEEKDAY(B58)=2,INT((B58+5-SUM(MOD(DATE(YEAR(B58-MOD(B58-2,7)+3),1,2),{1E+99;7})*{1;-1}))/7),""))</f>
        <v>30</v>
      </c>
      <c r="D58" s="24"/>
      <c r="E58" s="14"/>
      <c r="F58" s="25">
        <f t="shared" si="7"/>
        <v>45890</v>
      </c>
      <c r="G58" s="23" t="str">
        <f>IF(F58="","",IF(WEEKDAY(F58)=2,INT((F58+5-SUM(MOD(DATE(YEAR(F58-MOD(F58-2,7)+3),1,2),{1E+99;7})*{1;-1}))/7),""))</f>
        <v/>
      </c>
      <c r="H58" s="24"/>
      <c r="I58" s="14"/>
      <c r="J58" s="25">
        <f t="shared" si="8"/>
        <v>45921</v>
      </c>
      <c r="K58" s="23" t="str">
        <f>IF(J58="","",IF(WEEKDAY(J58)=2,INT((J58+5-SUM(MOD(DATE(YEAR(J58-MOD(J58-2,7)+3),1,2),{1E+99;7})*{1;-1}))/7),""))</f>
        <v/>
      </c>
      <c r="L58" s="24"/>
      <c r="M58" s="14"/>
      <c r="N58" s="25">
        <f t="shared" si="9"/>
        <v>45951</v>
      </c>
      <c r="O58" s="23" t="str">
        <f>IF(N58="","",IF(WEEKDAY(N58)=2,INT((N58+5-SUM(MOD(DATE(YEAR(N58-MOD(N58-2,7)+3),1,2),{1E+99;7})*{1;-1}))/7),""))</f>
        <v/>
      </c>
      <c r="P58" s="24"/>
      <c r="Q58" s="14"/>
      <c r="R58" s="25">
        <f t="shared" si="10"/>
        <v>45982</v>
      </c>
      <c r="S58" s="23" t="str">
        <f>IF(R58="","",IF(WEEKDAY(R58)=2,INT((R58+5-SUM(MOD(DATE(YEAR(R58-MOD(R58-2,7)+3),1,2),{1E+99;7})*{1;-1}))/7),""))</f>
        <v/>
      </c>
      <c r="T58" s="24"/>
      <c r="U58" s="14"/>
      <c r="V58" s="25">
        <f t="shared" si="11"/>
        <v>46012</v>
      </c>
      <c r="W58" s="23" t="str">
        <f>IF(V58="","",IF(WEEKDAY(V58)=2,INT((V58+5-SUM(MOD(DATE(YEAR(V58-MOD(V58-2,7)+3),1,2),{1E+99;7})*{1;-1}))/7),""))</f>
        <v/>
      </c>
      <c r="X58" s="24"/>
    </row>
    <row r="59" spans="2:25" s="21" customFormat="1" ht="18.75" customHeight="1" x14ac:dyDescent="0.3">
      <c r="B59" s="25">
        <f t="shared" si="6"/>
        <v>45860</v>
      </c>
      <c r="C59" s="23" t="str">
        <f>IF(B59="","",IF(WEEKDAY(B59)=2,INT((B59+5-SUM(MOD(DATE(YEAR(B59-MOD(B59-2,7)+3),1,2),{1E+99;7})*{1;-1}))/7),""))</f>
        <v/>
      </c>
      <c r="D59" s="24"/>
      <c r="E59" s="14"/>
      <c r="F59" s="25">
        <f t="shared" si="7"/>
        <v>45891</v>
      </c>
      <c r="G59" s="23" t="str">
        <f>IF(F59="","",IF(WEEKDAY(F59)=2,INT((F59+5-SUM(MOD(DATE(YEAR(F59-MOD(F59-2,7)+3),1,2),{1E+99;7})*{1;-1}))/7),""))</f>
        <v/>
      </c>
      <c r="H59" s="24"/>
      <c r="I59" s="14"/>
      <c r="J59" s="25">
        <f t="shared" si="8"/>
        <v>45922</v>
      </c>
      <c r="K59" s="23">
        <f>IF(J59="","",IF(WEEKDAY(J59)=2,INT((J59+5-SUM(MOD(DATE(YEAR(J59-MOD(J59-2,7)+3),1,2),{1E+99;7})*{1;-1}))/7),""))</f>
        <v>39</v>
      </c>
      <c r="L59" s="24"/>
      <c r="M59" s="14"/>
      <c r="N59" s="25">
        <f t="shared" si="9"/>
        <v>45952</v>
      </c>
      <c r="O59" s="23" t="str">
        <f>IF(N59="","",IF(WEEKDAY(N59)=2,INT((N59+5-SUM(MOD(DATE(YEAR(N59-MOD(N59-2,7)+3),1,2),{1E+99;7})*{1;-1}))/7),""))</f>
        <v/>
      </c>
      <c r="P59" s="24"/>
      <c r="Q59" s="14"/>
      <c r="R59" s="25">
        <f t="shared" si="10"/>
        <v>45983</v>
      </c>
      <c r="S59" s="23" t="str">
        <f>IF(R59="","",IF(WEEKDAY(R59)=2,INT((R59+5-SUM(MOD(DATE(YEAR(R59-MOD(R59-2,7)+3),1,2),{1E+99;7})*{1;-1}))/7),""))</f>
        <v/>
      </c>
      <c r="T59" s="24"/>
      <c r="U59" s="14"/>
      <c r="V59" s="25">
        <f t="shared" si="11"/>
        <v>46013</v>
      </c>
      <c r="W59" s="23">
        <f>IF(V59="","",IF(WEEKDAY(V59)=2,INT((V59+5-SUM(MOD(DATE(YEAR(V59-MOD(V59-2,7)+3),1,2),{1E+99;7})*{1;-1}))/7),""))</f>
        <v>52</v>
      </c>
      <c r="X59" s="24"/>
    </row>
    <row r="60" spans="2:25" s="21" customFormat="1" ht="18.75" customHeight="1" x14ac:dyDescent="0.3">
      <c r="B60" s="25">
        <f t="shared" si="6"/>
        <v>45861</v>
      </c>
      <c r="C60" s="23" t="str">
        <f>IF(B60="","",IF(WEEKDAY(B60)=2,INT((B60+5-SUM(MOD(DATE(YEAR(B60-MOD(B60-2,7)+3),1,2),{1E+99;7})*{1;-1}))/7),""))</f>
        <v/>
      </c>
      <c r="D60" s="24"/>
      <c r="E60" s="14"/>
      <c r="F60" s="25">
        <f t="shared" si="7"/>
        <v>45892</v>
      </c>
      <c r="G60" s="23" t="str">
        <f>IF(F60="","",IF(WEEKDAY(F60)=2,INT((F60+5-SUM(MOD(DATE(YEAR(F60-MOD(F60-2,7)+3),1,2),{1E+99;7})*{1;-1}))/7),""))</f>
        <v/>
      </c>
      <c r="H60" s="24"/>
      <c r="I60" s="14"/>
      <c r="J60" s="25">
        <f t="shared" si="8"/>
        <v>45923</v>
      </c>
      <c r="K60" s="23" t="str">
        <f>IF(J60="","",IF(WEEKDAY(J60)=2,INT((J60+5-SUM(MOD(DATE(YEAR(J60-MOD(J60-2,7)+3),1,2),{1E+99;7})*{1;-1}))/7),""))</f>
        <v/>
      </c>
      <c r="L60" s="24"/>
      <c r="M60" s="14"/>
      <c r="N60" s="25">
        <f t="shared" si="9"/>
        <v>45953</v>
      </c>
      <c r="O60" s="23" t="str">
        <f>IF(N60="","",IF(WEEKDAY(N60)=2,INT((N60+5-SUM(MOD(DATE(YEAR(N60-MOD(N60-2,7)+3),1,2),{1E+99;7})*{1;-1}))/7),""))</f>
        <v/>
      </c>
      <c r="P60" s="24"/>
      <c r="Q60" s="14"/>
      <c r="R60" s="25">
        <f t="shared" si="10"/>
        <v>45984</v>
      </c>
      <c r="S60" s="23" t="str">
        <f>IF(R60="","",IF(WEEKDAY(R60)=2,INT((R60+5-SUM(MOD(DATE(YEAR(R60-MOD(R60-2,7)+3),1,2),{1E+99;7})*{1;-1}))/7),""))</f>
        <v/>
      </c>
      <c r="T60" s="24"/>
      <c r="U60" s="14"/>
      <c r="V60" s="25">
        <f t="shared" si="11"/>
        <v>46014</v>
      </c>
      <c r="W60" s="23" t="str">
        <f>IF(V60="","",IF(WEEKDAY(V60)=2,INT((V60+5-SUM(MOD(DATE(YEAR(V60-MOD(V60-2,7)+3),1,2),{1E+99;7})*{1;-1}))/7),""))</f>
        <v/>
      </c>
      <c r="X60" s="24"/>
    </row>
    <row r="61" spans="2:25" s="21" customFormat="1" ht="18.75" customHeight="1" x14ac:dyDescent="0.3">
      <c r="B61" s="25">
        <f t="shared" si="6"/>
        <v>45862</v>
      </c>
      <c r="C61" s="23" t="str">
        <f>IF(B61="","",IF(WEEKDAY(B61)=2,INT((B61+5-SUM(MOD(DATE(YEAR(B61-MOD(B61-2,7)+3),1,2),{1E+99;7})*{1;-1}))/7),""))</f>
        <v/>
      </c>
      <c r="D61" s="24"/>
      <c r="E61" s="14"/>
      <c r="F61" s="25">
        <f t="shared" si="7"/>
        <v>45893</v>
      </c>
      <c r="G61" s="23" t="str">
        <f>IF(F61="","",IF(WEEKDAY(F61)=2,INT((F61+5-SUM(MOD(DATE(YEAR(F61-MOD(F61-2,7)+3),1,2),{1E+99;7})*{1;-1}))/7),""))</f>
        <v/>
      </c>
      <c r="H61" s="24"/>
      <c r="I61" s="14"/>
      <c r="J61" s="25">
        <f t="shared" si="8"/>
        <v>45924</v>
      </c>
      <c r="K61" s="23" t="str">
        <f>IF(J61="","",IF(WEEKDAY(J61)=2,INT((J61+5-SUM(MOD(DATE(YEAR(J61-MOD(J61-2,7)+3),1,2),{1E+99;7})*{1;-1}))/7),""))</f>
        <v/>
      </c>
      <c r="L61" s="24"/>
      <c r="M61" s="14"/>
      <c r="N61" s="25">
        <f t="shared" si="9"/>
        <v>45954</v>
      </c>
      <c r="O61" s="23" t="str">
        <f>IF(N61="","",IF(WEEKDAY(N61)=2,INT((N61+5-SUM(MOD(DATE(YEAR(N61-MOD(N61-2,7)+3),1,2),{1E+99;7})*{1;-1}))/7),""))</f>
        <v/>
      </c>
      <c r="P61" s="24"/>
      <c r="Q61" s="14"/>
      <c r="R61" s="25">
        <f t="shared" si="10"/>
        <v>45985</v>
      </c>
      <c r="S61" s="23">
        <f>IF(R61="","",IF(WEEKDAY(R61)=2,INT((R61+5-SUM(MOD(DATE(YEAR(R61-MOD(R61-2,7)+3),1,2),{1E+99;7})*{1;-1}))/7),""))</f>
        <v>48</v>
      </c>
      <c r="T61" s="24"/>
      <c r="U61" s="14"/>
      <c r="V61" s="25">
        <f t="shared" si="11"/>
        <v>46015</v>
      </c>
      <c r="W61" s="23" t="str">
        <f>IF(V61="","",IF(WEEKDAY(V61)=2,INT((V61+5-SUM(MOD(DATE(YEAR(V61-MOD(V61-2,7)+3),1,2),{1E+99;7})*{1;-1}))/7),""))</f>
        <v/>
      </c>
      <c r="X61" s="24"/>
    </row>
    <row r="62" spans="2:25" s="21" customFormat="1" ht="18.75" customHeight="1" x14ac:dyDescent="0.3">
      <c r="B62" s="25">
        <f t="shared" si="6"/>
        <v>45863</v>
      </c>
      <c r="C62" s="23" t="str">
        <f>IF(B62="","",IF(WEEKDAY(B62)=2,INT((B62+5-SUM(MOD(DATE(YEAR(B62-MOD(B62-2,7)+3),1,2),{1E+99;7})*{1;-1}))/7),""))</f>
        <v/>
      </c>
      <c r="D62" s="24"/>
      <c r="E62" s="14"/>
      <c r="F62" s="25">
        <f t="shared" si="7"/>
        <v>45894</v>
      </c>
      <c r="G62" s="23">
        <f>IF(F62="","",IF(WEEKDAY(F62)=2,INT((F62+5-SUM(MOD(DATE(YEAR(F62-MOD(F62-2,7)+3),1,2),{1E+99;7})*{1;-1}))/7),""))</f>
        <v>35</v>
      </c>
      <c r="H62" s="24"/>
      <c r="I62" s="14"/>
      <c r="J62" s="25">
        <f t="shared" si="8"/>
        <v>45925</v>
      </c>
      <c r="K62" s="23" t="str">
        <f>IF(J62="","",IF(WEEKDAY(J62)=2,INT((J62+5-SUM(MOD(DATE(YEAR(J62-MOD(J62-2,7)+3),1,2),{1E+99;7})*{1;-1}))/7),""))</f>
        <v/>
      </c>
      <c r="L62" s="24"/>
      <c r="M62" s="14"/>
      <c r="N62" s="25">
        <f t="shared" si="9"/>
        <v>45955</v>
      </c>
      <c r="O62" s="23" t="str">
        <f>IF(N62="","",IF(WEEKDAY(N62)=2,INT((N62+5-SUM(MOD(DATE(YEAR(N62-MOD(N62-2,7)+3),1,2),{1E+99;7})*{1;-1}))/7),""))</f>
        <v/>
      </c>
      <c r="P62" s="24"/>
      <c r="Q62" s="14"/>
      <c r="R62" s="25">
        <f t="shared" si="10"/>
        <v>45986</v>
      </c>
      <c r="S62" s="23" t="str">
        <f>IF(R62="","",IF(WEEKDAY(R62)=2,INT((R62+5-SUM(MOD(DATE(YEAR(R62-MOD(R62-2,7)+3),1,2),{1E+99;7})*{1;-1}))/7),""))</f>
        <v/>
      </c>
      <c r="T62" s="24"/>
      <c r="U62" s="14"/>
      <c r="V62" s="25">
        <f t="shared" si="11"/>
        <v>46016</v>
      </c>
      <c r="W62" s="23" t="str">
        <f>IF(V62="","",IF(WEEKDAY(V62)=2,INT((V62+5-SUM(MOD(DATE(YEAR(V62-MOD(V62-2,7)+3),1,2),{1E+99;7})*{1;-1}))/7),""))</f>
        <v/>
      </c>
      <c r="X62" s="24"/>
    </row>
    <row r="63" spans="2:25" s="21" customFormat="1" ht="18.75" customHeight="1" x14ac:dyDescent="0.3">
      <c r="B63" s="25">
        <f t="shared" si="6"/>
        <v>45864</v>
      </c>
      <c r="C63" s="23" t="str">
        <f>IF(B63="","",IF(WEEKDAY(B63)=2,INT((B63+5-SUM(MOD(DATE(YEAR(B63-MOD(B63-2,7)+3),1,2),{1E+99;7})*{1;-1}))/7),""))</f>
        <v/>
      </c>
      <c r="D63" s="24"/>
      <c r="E63" s="14"/>
      <c r="F63" s="25">
        <f t="shared" si="7"/>
        <v>45895</v>
      </c>
      <c r="G63" s="23" t="str">
        <f>IF(F63="","",IF(WEEKDAY(F63)=2,INT((F63+5-SUM(MOD(DATE(YEAR(F63-MOD(F63-2,7)+3),1,2),{1E+99;7})*{1;-1}))/7),""))</f>
        <v/>
      </c>
      <c r="H63" s="24"/>
      <c r="I63" s="14"/>
      <c r="J63" s="25">
        <f t="shared" si="8"/>
        <v>45926</v>
      </c>
      <c r="K63" s="23" t="str">
        <f>IF(J63="","",IF(WEEKDAY(J63)=2,INT((J63+5-SUM(MOD(DATE(YEAR(J63-MOD(J63-2,7)+3),1,2),{1E+99;7})*{1;-1}))/7),""))</f>
        <v/>
      </c>
      <c r="L63" s="24"/>
      <c r="M63" s="14"/>
      <c r="N63" s="25">
        <f t="shared" si="9"/>
        <v>45956</v>
      </c>
      <c r="O63" s="23" t="str">
        <f>IF(N63="","",IF(WEEKDAY(N63)=2,INT((N63+5-SUM(MOD(DATE(YEAR(N63-MOD(N63-2,7)+3),1,2),{1E+99;7})*{1;-1}))/7),""))</f>
        <v/>
      </c>
      <c r="P63" s="24"/>
      <c r="Q63" s="14"/>
      <c r="R63" s="25">
        <f t="shared" si="10"/>
        <v>45987</v>
      </c>
      <c r="S63" s="23" t="str">
        <f>IF(R63="","",IF(WEEKDAY(R63)=2,INT((R63+5-SUM(MOD(DATE(YEAR(R63-MOD(R63-2,7)+3),1,2),{1E+99;7})*{1;-1}))/7),""))</f>
        <v/>
      </c>
      <c r="T63" s="24"/>
      <c r="U63" s="14"/>
      <c r="V63" s="25">
        <f t="shared" si="11"/>
        <v>46017</v>
      </c>
      <c r="W63" s="23" t="str">
        <f>IF(V63="","",IF(WEEKDAY(V63)=2,INT((V63+5-SUM(MOD(DATE(YEAR(V63-MOD(V63-2,7)+3),1,2),{1E+99;7})*{1;-1}))/7),""))</f>
        <v/>
      </c>
      <c r="X63" s="24"/>
    </row>
    <row r="64" spans="2:25" s="21" customFormat="1" ht="18.75" customHeight="1" x14ac:dyDescent="0.3">
      <c r="B64" s="25">
        <f t="shared" si="6"/>
        <v>45865</v>
      </c>
      <c r="C64" s="23" t="str">
        <f>IF(B64="","",IF(WEEKDAY(B64)=2,INT((B64+5-SUM(MOD(DATE(YEAR(B64-MOD(B64-2,7)+3),1,2),{1E+99;7})*{1;-1}))/7),""))</f>
        <v/>
      </c>
      <c r="D64" s="24"/>
      <c r="E64" s="14"/>
      <c r="F64" s="25">
        <f t="shared" si="7"/>
        <v>45896</v>
      </c>
      <c r="G64" s="23" t="str">
        <f>IF(F64="","",IF(WEEKDAY(F64)=2,INT((F64+5-SUM(MOD(DATE(YEAR(F64-MOD(F64-2,7)+3),1,2),{1E+99;7})*{1;-1}))/7),""))</f>
        <v/>
      </c>
      <c r="H64" s="24"/>
      <c r="I64" s="14"/>
      <c r="J64" s="25">
        <f t="shared" si="8"/>
        <v>45927</v>
      </c>
      <c r="K64" s="23" t="str">
        <f>IF(J64="","",IF(WEEKDAY(J64)=2,INT((J64+5-SUM(MOD(DATE(YEAR(J64-MOD(J64-2,7)+3),1,2),{1E+99;7})*{1;-1}))/7),""))</f>
        <v/>
      </c>
      <c r="L64" s="24"/>
      <c r="M64" s="14"/>
      <c r="N64" s="25">
        <f t="shared" si="9"/>
        <v>45957</v>
      </c>
      <c r="O64" s="23">
        <f>IF(N64="","",IF(WEEKDAY(N64)=2,INT((N64+5-SUM(MOD(DATE(YEAR(N64-MOD(N64-2,7)+3),1,2),{1E+99;7})*{1;-1}))/7),""))</f>
        <v>44</v>
      </c>
      <c r="P64" s="24"/>
      <c r="Q64" s="14"/>
      <c r="R64" s="25">
        <f t="shared" si="10"/>
        <v>45988</v>
      </c>
      <c r="S64" s="23" t="str">
        <f>IF(R64="","",IF(WEEKDAY(R64)=2,INT((R64+5-SUM(MOD(DATE(YEAR(R64-MOD(R64-2,7)+3),1,2),{1E+99;7})*{1;-1}))/7),""))</f>
        <v/>
      </c>
      <c r="T64" s="24"/>
      <c r="U64" s="14"/>
      <c r="V64" s="25">
        <f t="shared" si="11"/>
        <v>46018</v>
      </c>
      <c r="W64" s="23" t="str">
        <f>IF(V64="","",IF(WEEKDAY(V64)=2,INT((V64+5-SUM(MOD(DATE(YEAR(V64-MOD(V64-2,7)+3),1,2),{1E+99;7})*{1;-1}))/7),""))</f>
        <v/>
      </c>
      <c r="X64" s="24"/>
    </row>
    <row r="65" spans="2:25" s="21" customFormat="1" ht="18.75" customHeight="1" x14ac:dyDescent="0.3">
      <c r="B65" s="25">
        <f t="shared" si="6"/>
        <v>45866</v>
      </c>
      <c r="C65" s="23">
        <f>IF(B65="","",IF(WEEKDAY(B65)=2,INT((B65+5-SUM(MOD(DATE(YEAR(B65-MOD(B65-2,7)+3),1,2),{1E+99;7})*{1;-1}))/7),""))</f>
        <v>31</v>
      </c>
      <c r="D65" s="24"/>
      <c r="E65" s="14"/>
      <c r="F65" s="25">
        <f t="shared" si="7"/>
        <v>45897</v>
      </c>
      <c r="G65" s="23" t="str">
        <f>IF(F65="","",IF(WEEKDAY(F65)=2,INT((F65+5-SUM(MOD(DATE(YEAR(F65-MOD(F65-2,7)+3),1,2),{1E+99;7})*{1;-1}))/7),""))</f>
        <v/>
      </c>
      <c r="H65" s="24"/>
      <c r="I65" s="14"/>
      <c r="J65" s="25">
        <f t="shared" si="8"/>
        <v>45928</v>
      </c>
      <c r="K65" s="23" t="str">
        <f>IF(J65="","",IF(WEEKDAY(J65)=2,INT((J65+5-SUM(MOD(DATE(YEAR(J65-MOD(J65-2,7)+3),1,2),{1E+99;7})*{1;-1}))/7),""))</f>
        <v/>
      </c>
      <c r="L65" s="24"/>
      <c r="M65" s="14"/>
      <c r="N65" s="25">
        <f t="shared" si="9"/>
        <v>45958</v>
      </c>
      <c r="O65" s="23" t="str">
        <f>IF(N65="","",IF(WEEKDAY(N65)=2,INT((N65+5-SUM(MOD(DATE(YEAR(N65-MOD(N65-2,7)+3),1,2),{1E+99;7})*{1;-1}))/7),""))</f>
        <v/>
      </c>
      <c r="P65" s="24"/>
      <c r="Q65" s="14"/>
      <c r="R65" s="25">
        <f t="shared" si="10"/>
        <v>45989</v>
      </c>
      <c r="S65" s="23" t="str">
        <f>IF(R65="","",IF(WEEKDAY(R65)=2,INT((R65+5-SUM(MOD(DATE(YEAR(R65-MOD(R65-2,7)+3),1,2),{1E+99;7})*{1;-1}))/7),""))</f>
        <v/>
      </c>
      <c r="T65" s="24"/>
      <c r="U65" s="14"/>
      <c r="V65" s="25">
        <f t="shared" si="11"/>
        <v>46019</v>
      </c>
      <c r="W65" s="23" t="str">
        <f>IF(V65="","",IF(WEEKDAY(V65)=2,INT((V65+5-SUM(MOD(DATE(YEAR(V65-MOD(V65-2,7)+3),1,2),{1E+99;7})*{1;-1}))/7),""))</f>
        <v/>
      </c>
      <c r="X65" s="24"/>
    </row>
    <row r="66" spans="2:25" s="21" customFormat="1" ht="18.75" customHeight="1" x14ac:dyDescent="0.3">
      <c r="B66" s="25">
        <f>IF(MONTH(B$65+1)&lt;&gt;MONTH(B$65),"",B$65+1)</f>
        <v>45867</v>
      </c>
      <c r="C66" s="23" t="str">
        <f>IF(B66="","",IF(WEEKDAY(B66)=2,INT((B66+5-SUM(MOD(DATE(YEAR(B66-MOD(B66-2,7)+3),1,2),{1E+99;7})*{1;-1}))/7),""))</f>
        <v/>
      </c>
      <c r="D66" s="24"/>
      <c r="E66" s="14"/>
      <c r="F66" s="25">
        <f>IF(MONTH(F$65+1)&lt;&gt;MONTH(F$65),"",F$65+1)</f>
        <v>45898</v>
      </c>
      <c r="G66" s="23" t="str">
        <f>IF(F66="","",IF(WEEKDAY(F66)=2,INT((F66+5-SUM(MOD(DATE(YEAR(F66-MOD(F66-2,7)+3),1,2),{1E+99;7})*{1;-1}))/7),""))</f>
        <v/>
      </c>
      <c r="H66" s="24"/>
      <c r="I66" s="14"/>
      <c r="J66" s="25">
        <f>IF(MONTH(J$65+1)&lt;&gt;MONTH(J$65),"",J$65+1)</f>
        <v>45929</v>
      </c>
      <c r="K66" s="23">
        <f>IF(J66="","",IF(WEEKDAY(J66)=2,INT((J66+5-SUM(MOD(DATE(YEAR(J66-MOD(J66-2,7)+3),1,2),{1E+99;7})*{1;-1}))/7),""))</f>
        <v>40</v>
      </c>
      <c r="L66" s="24"/>
      <c r="M66" s="14"/>
      <c r="N66" s="25">
        <f>IF(MONTH(N$65+1)&lt;&gt;MONTH(N$65),"",N$65+1)</f>
        <v>45959</v>
      </c>
      <c r="O66" s="23" t="str">
        <f>IF(N66="","",IF(WEEKDAY(N66)=2,INT((N66+5-SUM(MOD(DATE(YEAR(N66-MOD(N66-2,7)+3),1,2),{1E+99;7})*{1;-1}))/7),""))</f>
        <v/>
      </c>
      <c r="P66" s="24"/>
      <c r="Q66" s="14"/>
      <c r="R66" s="25">
        <f>IF(MONTH(R$65+1)&lt;&gt;MONTH(R$65),"",R$65+1)</f>
        <v>45990</v>
      </c>
      <c r="S66" s="23" t="str">
        <f>IF(R66="","",IF(WEEKDAY(R66)=2,INT((R66+5-SUM(MOD(DATE(YEAR(R66-MOD(R66-2,7)+3),1,2),{1E+99;7})*{1;-1}))/7),""))</f>
        <v/>
      </c>
      <c r="T66" s="24"/>
      <c r="U66" s="14"/>
      <c r="V66" s="25">
        <f>IF(MONTH(V$65+1)&lt;&gt;MONTH(V$65),"",V$65+1)</f>
        <v>46020</v>
      </c>
      <c r="W66" s="23">
        <f>IF(V66="","",IF(WEEKDAY(V66)=2,INT((V66+5-SUM(MOD(DATE(YEAR(V66-MOD(V66-2,7)+3),1,2),{1E+99;7})*{1;-1}))/7),""))</f>
        <v>1</v>
      </c>
      <c r="X66" s="24"/>
    </row>
    <row r="67" spans="2:25" s="21" customFormat="1" ht="18.75" customHeight="1" x14ac:dyDescent="0.3">
      <c r="B67" s="25">
        <f>IF(MONTH(B$65+2)&lt;&gt;MONTH(B$65),"",B$65+2)</f>
        <v>45868</v>
      </c>
      <c r="C67" s="23" t="str">
        <f>IF(B67="","",IF(WEEKDAY(B67)=2,INT((B67+5-SUM(MOD(DATE(YEAR(B67-MOD(B67-2,7)+3),1,2),{1E+99;7})*{1;-1}))/7),""))</f>
        <v/>
      </c>
      <c r="D67" s="24"/>
      <c r="E67" s="14"/>
      <c r="F67" s="25">
        <f>IF(MONTH(F$65+2)&lt;&gt;MONTH(F$65),"",F$65+2)</f>
        <v>45899</v>
      </c>
      <c r="G67" s="23" t="str">
        <f>IF(F67="","",IF(WEEKDAY(F67)=2,INT((F67+5-SUM(MOD(DATE(YEAR(F67-MOD(F67-2,7)+3),1,2),{1E+99;7})*{1;-1}))/7),""))</f>
        <v/>
      </c>
      <c r="H67" s="24"/>
      <c r="I67" s="14"/>
      <c r="J67" s="25">
        <f>IF(MONTH(J$65+2)&lt;&gt;MONTH(J$65),"",J$65+2)</f>
        <v>45930</v>
      </c>
      <c r="K67" s="23" t="str">
        <f>IF(J67="","",IF(WEEKDAY(J67)=2,INT((J67+5-SUM(MOD(DATE(YEAR(J67-MOD(J67-2,7)+3),1,2),{1E+99;7})*{1;-1}))/7),""))</f>
        <v/>
      </c>
      <c r="L67" s="24"/>
      <c r="M67" s="14"/>
      <c r="N67" s="25">
        <f>IF(MONTH(N$65+2)&lt;&gt;MONTH(N$65),"",N$65+2)</f>
        <v>45960</v>
      </c>
      <c r="O67" s="23" t="str">
        <f>IF(N67="","",IF(WEEKDAY(N67)=2,INT((N67+5-SUM(MOD(DATE(YEAR(N67-MOD(N67-2,7)+3),1,2),{1E+99;7})*{1;-1}))/7),""))</f>
        <v/>
      </c>
      <c r="P67" s="24"/>
      <c r="Q67" s="14"/>
      <c r="R67" s="25">
        <f>IF(MONTH(R$65+2)&lt;&gt;MONTH(R$65),"",R$65+2)</f>
        <v>45991</v>
      </c>
      <c r="S67" s="23" t="str">
        <f>IF(R67="","",IF(WEEKDAY(R67)=2,INT((R67+5-SUM(MOD(DATE(YEAR(R67-MOD(R67-2,7)+3),1,2),{1E+99;7})*{1;-1}))/7),""))</f>
        <v/>
      </c>
      <c r="T67" s="24"/>
      <c r="U67" s="14"/>
      <c r="V67" s="25">
        <f>IF(MONTH(V$65+2)&lt;&gt;MONTH(V$65),"",V$65+2)</f>
        <v>46021</v>
      </c>
      <c r="W67" s="23" t="str">
        <f>IF(V67="","",IF(WEEKDAY(V67)=2,INT((V67+5-SUM(MOD(DATE(YEAR(V67-MOD(V67-2,7)+3),1,2),{1E+99;7})*{1;-1}))/7),""))</f>
        <v/>
      </c>
      <c r="X67" s="24"/>
    </row>
    <row r="68" spans="2:25" s="21" customFormat="1" ht="18.75" customHeight="1" x14ac:dyDescent="0.25">
      <c r="B68" s="29">
        <f>IF(MONTH(B$65+3)&lt;&gt;MONTH(B$65),"",B$65+3)</f>
        <v>45869</v>
      </c>
      <c r="C68" s="30" t="str">
        <f>IF(B68="","",IF(WEEKDAY(B68)=2,INT((B68+5-SUM(MOD(DATE(YEAR(B68-MOD(B68-2,7)+3),1,2),{1E+99;7})*{1;-1}))/7),""))</f>
        <v/>
      </c>
      <c r="D68" s="31"/>
      <c r="E68" s="14"/>
      <c r="F68" s="29">
        <f>IF(MONTH(F$65+3)&lt;&gt;MONTH(F$65),"",F$65+3)</f>
        <v>45900</v>
      </c>
      <c r="G68" s="30" t="str">
        <f>IF(F68="","",IF(WEEKDAY(F68)=2,INT((F68+5-SUM(MOD(DATE(YEAR(F68-MOD(F68-2,7)+3),1,2),{1E+99;7})*{1;-1}))/7),""))</f>
        <v/>
      </c>
      <c r="H68" s="31"/>
      <c r="I68" s="14"/>
      <c r="J68" s="29" t="str">
        <f>IF(MONTH(J$65+3)&lt;&gt;MONTH(J$65),"",J$65+3)</f>
        <v/>
      </c>
      <c r="K68" s="30" t="str">
        <f>IF(J68="","",IF(WEEKDAY(J68)=2,INT((J68+5-SUM(MOD(DATE(YEAR(J68-MOD(J68-2,7)+3),1,2),{1E+99;7})*{1;-1}))/7),""))</f>
        <v/>
      </c>
      <c r="L68" s="31"/>
      <c r="M68" s="14"/>
      <c r="N68" s="29">
        <f>IF(MONTH(N$65+3)&lt;&gt;MONTH(N$65),"",N$65+3)</f>
        <v>45961</v>
      </c>
      <c r="O68" s="30" t="str">
        <f>IF(N68="","",IF(WEEKDAY(N68)=2,INT((N68+5-SUM(MOD(DATE(YEAR(N68-MOD(N68-2,7)+3),1,2),{1E+99;7})*{1;-1}))/7),""))</f>
        <v/>
      </c>
      <c r="P68" s="31"/>
      <c r="Q68" s="14"/>
      <c r="R68" s="29" t="str">
        <f>IF(MONTH(R$65+3)&lt;&gt;MONTH(R$65),"",R$65+3)</f>
        <v/>
      </c>
      <c r="S68" s="30" t="str">
        <f>IF(R68="","",IF(WEEKDAY(R68)=2,INT((R68+5-SUM(MOD(DATE(YEAR(R68-MOD(R68-2,7)+3),1,2),{1E+99;7})*{1;-1}))/7),""))</f>
        <v/>
      </c>
      <c r="T68" s="31"/>
      <c r="U68" s="14"/>
      <c r="V68" s="29">
        <f>IF(MONTH(V$65+3)&lt;&gt;MONTH(V$65),"",V$65+3)</f>
        <v>46022</v>
      </c>
      <c r="W68" s="30" t="str">
        <f>IF(V68="","",IF(WEEKDAY(V68)=2,INT((V68+5-SUM(MOD(DATE(YEAR(V68-MOD(V68-2,7)+3),1,2),{1E+99;7})*{1;-1}))/7),""))</f>
        <v/>
      </c>
      <c r="X68" s="31"/>
      <c r="Y68" s="5"/>
    </row>
  </sheetData>
  <mergeCells count="12">
    <mergeCell ref="V36:X36"/>
    <mergeCell ref="B2:D2"/>
    <mergeCell ref="F2:H2"/>
    <mergeCell ref="J2:L2"/>
    <mergeCell ref="N2:P2"/>
    <mergeCell ref="R2:T2"/>
    <mergeCell ref="V2:X2"/>
    <mergeCell ref="B36:D36"/>
    <mergeCell ref="F36:H36"/>
    <mergeCell ref="J36:L36"/>
    <mergeCell ref="N36:P36"/>
    <mergeCell ref="R36:T36"/>
  </mergeCells>
  <conditionalFormatting sqref="B35:D37 F35:H37 J35:L37 N35:P37 R35:T37 V35:X37 B69:D65536 F69:H65536 J69:L65536 N69:P65536 R69:T65536 V69:X65536">
    <cfRule type="expression" dxfId="3" priority="1" stopIfTrue="1">
      <formula>WEEKDAY($B35)=1</formula>
    </cfRule>
  </conditionalFormatting>
  <conditionalFormatting sqref="F4:F34 J4:J34 N4:N34 R4:R34 V4:V34 B5:B34 B38:B68 F38:F68 J38:J68 N38:N68 R38:R68 V38:V68">
    <cfRule type="expression" dxfId="2" priority="2" stopIfTrue="1">
      <formula>OR(WEEKDAY(B4)=1,COUNTIF(Fériés,B4))</formula>
    </cfRule>
  </conditionalFormatting>
  <conditionalFormatting sqref="G4:G34 K4:K34 O4:O34 S4:S34 W4:W34 C5:C34 C38:C68 G38:G68 K38:K68 O38:O68 S38:S68 W38:W68">
    <cfRule type="expression" dxfId="1" priority="4" stopIfTrue="1">
      <formula>OR(WEEKDAY(B4)=1,COUNTIF(Fériés,B4))</formula>
    </cfRule>
  </conditionalFormatting>
  <conditionalFormatting sqref="H4:H34 L4:L34 P4:P34 T4:T34 X4:X34 D5:D34 D38:D68 H38:H68 L38:L68 P38:P68 T38:T68 X38:X68">
    <cfRule type="expression" dxfId="0" priority="3" stopIfTrue="1">
      <formula>OR(WEEKDAY(B4)=1,COUNTIF(Fériés,B4))</formula>
    </cfRule>
  </conditionalFormatting>
  <printOptions horizontalCentered="1" verticalCentered="1"/>
  <pageMargins left="0" right="0" top="0" bottom="0" header="0.51181102362204722" footer="0.51181102362204722"/>
  <pageSetup paperSize="9" scale="70" orientation="portrait" r:id="rId1"/>
  <headerFooter alignWithMargins="0">
    <oddFooter>&amp;L_x000D_&amp;1#&amp;"Calibri"&amp;8&amp;K000000 LIMITED SHARING</oddFooter>
  </headerFooter>
  <drawing r:id="rId2"/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Sources_Commande</vt:lpstr>
      <vt:lpstr>Répart effectif</vt:lpstr>
      <vt:lpstr>Planning sup OTO</vt:lpstr>
      <vt:lpstr>Absences_effectifs</vt:lpstr>
      <vt:lpstr>Planning abs</vt:lpstr>
      <vt:lpstr>Date analyse contrat</vt:lpstr>
      <vt:lpstr>Affectations</vt:lpstr>
      <vt:lpstr>Calendrier</vt:lpstr>
      <vt:lpstr>Calendrier!An</vt:lpstr>
      <vt:lpstr>Calendrier!Fériés</vt:lpstr>
      <vt:lpstr>Calendrier!Zone_d_impression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Estelle BOISSON</dc:creator>
  <cp:keywords/>
  <dc:description/>
  <cp:lastModifiedBy>DUVERNOIS Arnaud</cp:lastModifiedBy>
  <cp:revision/>
  <dcterms:created xsi:type="dcterms:W3CDTF">2025-04-22T13:35:12Z</dcterms:created>
  <dcterms:modified xsi:type="dcterms:W3CDTF">2025-06-18T07:54:44Z</dcterms:modified>
  <cp:category/>
  <cp:contentStatus/>
</cp:coreProperties>
</file>