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E887D879-0385-4591-932B-A320F3A347BE}" xr6:coauthVersionLast="47" xr6:coauthVersionMax="47" xr10:uidLastSave="{00000000-0000-0000-0000-000000000000}"/>
  <bookViews>
    <workbookView xWindow="-108" yWindow="-108" windowWidth="23256" windowHeight="12576" tabRatio="802" activeTab="1" xr2:uid="{00000000-000D-0000-FFFF-FFFF00000000}"/>
  </bookViews>
  <sheets>
    <sheet name="Détails" sheetId="17" r:id="rId1"/>
    <sheet name="Absences" sheetId="18" r:id="rId2"/>
  </sheets>
  <externalReferences>
    <externalReference r:id="rId3"/>
  </externalReferences>
  <definedNames>
    <definedName name="d">#REF!</definedName>
    <definedName name="f">#REF!</definedName>
    <definedName name="Fériés">[1]Détails!$B$2:$L$16</definedName>
    <definedName name="MesFeries">Détails!$H$2:$H$16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7" i="18" l="1" a="1"/>
  <c r="D47" i="18" s="1"/>
  <c r="D46" i="18" a="1"/>
  <c r="D46" i="18" s="1"/>
  <c r="D45" i="18" a="1"/>
  <c r="D45" i="18" s="1"/>
  <c r="D44" i="18" a="1"/>
  <c r="D44" i="18" s="1"/>
  <c r="D43" i="18" a="1"/>
  <c r="D43" i="18" s="1"/>
  <c r="D42" i="18" a="1"/>
  <c r="D42" i="18" s="1"/>
  <c r="D41" i="18" a="1"/>
  <c r="D41" i="18" s="1"/>
  <c r="D40" i="18" a="1"/>
  <c r="D40" i="18" s="1"/>
  <c r="D39" i="18" a="1"/>
  <c r="D39" i="18" s="1"/>
  <c r="D38" i="18" a="1"/>
  <c r="D38" i="18" s="1"/>
  <c r="D35" i="18" a="1"/>
  <c r="D35" i="18" s="1"/>
  <c r="D34" i="18" a="1"/>
  <c r="D34" i="18" s="1"/>
  <c r="D33" i="18" a="1"/>
  <c r="D33" i="18" s="1"/>
  <c r="D32" i="18" a="1"/>
  <c r="D32" i="18" s="1"/>
  <c r="D31" i="18" a="1"/>
  <c r="D31" i="18" s="1"/>
  <c r="D30" i="18" a="1"/>
  <c r="D30" i="18" s="1"/>
  <c r="D29" i="18" a="1"/>
  <c r="D29" i="18" s="1"/>
  <c r="D28" i="18" a="1"/>
  <c r="D28" i="18" s="1"/>
  <c r="D27" i="18" a="1"/>
  <c r="D27" i="18" s="1"/>
  <c r="D26" i="18" a="1"/>
  <c r="D26" i="18" s="1"/>
  <c r="D15" i="18" a="1"/>
  <c r="D15" i="18" s="1"/>
  <c r="D16" i="18" a="1"/>
  <c r="D16" i="18" s="1"/>
  <c r="D17" i="18" a="1"/>
  <c r="D17" i="18" s="1"/>
  <c r="D18" i="18" a="1"/>
  <c r="D18" i="18"/>
  <c r="D19" i="18" a="1"/>
  <c r="D19" i="18" s="1"/>
  <c r="D20" i="18" a="1"/>
  <c r="D20" i="18" s="1"/>
  <c r="D21" i="18" a="1"/>
  <c r="D21" i="18" s="1"/>
  <c r="D22" i="18" a="1"/>
  <c r="D22" i="18" s="1"/>
  <c r="D23" i="18" a="1"/>
  <c r="D23" i="18" s="1"/>
  <c r="D14" i="18" a="1"/>
  <c r="D14" i="18" s="1"/>
  <c r="C14" i="18"/>
  <c r="D37" i="18" a="1"/>
  <c r="D37" i="18" s="1"/>
  <c r="D25" i="18" a="1"/>
  <c r="D25" i="18" s="1"/>
  <c r="D13" i="18" a="1"/>
  <c r="D13" i="18" s="1"/>
  <c r="D3" i="18" a="1"/>
  <c r="D3" i="18" s="1"/>
  <c r="D4" i="18" a="1"/>
  <c r="D4" i="18" s="1"/>
  <c r="D5" i="18" a="1"/>
  <c r="D5" i="18" s="1"/>
  <c r="D6" i="18" a="1"/>
  <c r="D6" i="18" s="1"/>
  <c r="D7" i="18" a="1"/>
  <c r="D7" i="18" s="1"/>
  <c r="D8" i="18" a="1"/>
  <c r="D8" i="18" s="1"/>
  <c r="D9" i="18" a="1"/>
  <c r="D9" i="18" s="1"/>
  <c r="D10" i="18" a="1"/>
  <c r="D10" i="18" s="1"/>
  <c r="D11" i="18" a="1"/>
  <c r="D11" i="18" s="1"/>
  <c r="D2" i="18" a="1"/>
  <c r="D2" i="18" s="1"/>
  <c r="D1" i="18" a="1"/>
  <c r="D1" i="18" s="1"/>
  <c r="C2" i="18"/>
  <c r="E7" i="17"/>
  <c r="C23" i="18" l="1"/>
  <c r="C22" i="18"/>
  <c r="C21" i="18"/>
  <c r="C20" i="18"/>
  <c r="C19" i="18"/>
  <c r="C18" i="18"/>
  <c r="C17" i="18"/>
  <c r="C16" i="18"/>
  <c r="C15" i="18"/>
  <c r="O13" i="17" l="1"/>
  <c r="N13" i="17"/>
  <c r="M13" i="17"/>
  <c r="O12" i="17"/>
  <c r="N12" i="17"/>
  <c r="M12" i="17"/>
  <c r="O11" i="17"/>
  <c r="N11" i="17"/>
  <c r="M11" i="17"/>
  <c r="O10" i="17"/>
  <c r="N10" i="17"/>
  <c r="M10" i="17"/>
  <c r="O9" i="17"/>
  <c r="N9" i="17"/>
  <c r="M9" i="17"/>
  <c r="O8" i="17"/>
  <c r="N8" i="17"/>
  <c r="M8" i="17"/>
  <c r="O7" i="17"/>
  <c r="N7" i="17"/>
  <c r="M7" i="17"/>
  <c r="O6" i="17"/>
  <c r="N6" i="17"/>
  <c r="M6" i="17"/>
  <c r="O5" i="17"/>
  <c r="N5" i="17"/>
  <c r="M5" i="17"/>
  <c r="O4" i="17"/>
  <c r="N4" i="17"/>
  <c r="O3" i="17"/>
  <c r="N3" i="17"/>
  <c r="M4" i="17"/>
  <c r="M3" i="17"/>
  <c r="K13" i="17"/>
  <c r="K12" i="17"/>
  <c r="K11" i="17"/>
  <c r="K10" i="17"/>
  <c r="K9" i="17"/>
  <c r="K8" i="17"/>
  <c r="K7" i="17"/>
  <c r="K6" i="17"/>
  <c r="K5" i="17"/>
  <c r="K4" i="17"/>
  <c r="K3" i="17"/>
  <c r="B13" i="17"/>
  <c r="B15" i="17" l="1"/>
  <c r="B3" i="17"/>
  <c r="B2" i="17"/>
  <c r="B4" i="17" l="1"/>
  <c r="B6" i="17"/>
  <c r="E5" i="17"/>
  <c r="O2" i="17" l="1"/>
  <c r="M2" i="17"/>
  <c r="N2" i="17"/>
  <c r="K2" i="17"/>
  <c r="H15" i="17" l="1"/>
  <c r="H14" i="17"/>
  <c r="H13" i="17"/>
  <c r="H11" i="17"/>
  <c r="H7" i="17"/>
  <c r="H6" i="17"/>
  <c r="H4" i="17"/>
  <c r="H2" i="17"/>
  <c r="H12" i="17" l="1"/>
  <c r="A19" i="17"/>
  <c r="A20" i="17" s="1"/>
  <c r="E2" i="17" l="1"/>
  <c r="H8" i="17" l="1"/>
  <c r="H16" i="17"/>
  <c r="H9" i="17" l="1"/>
  <c r="H10" i="17" s="1"/>
  <c r="H5" i="17"/>
  <c r="H3" i="17"/>
  <c r="C11" i="18" l="1"/>
  <c r="C4" i="18"/>
  <c r="C10" i="18"/>
  <c r="C9" i="18"/>
  <c r="C6" i="18"/>
  <c r="C8" i="18"/>
  <c r="C5" i="18"/>
  <c r="C7" i="18"/>
  <c r="C3" i="18"/>
  <c r="Q13" i="17"/>
  <c r="Q5" i="17"/>
  <c r="L3" i="17"/>
  <c r="Q8" i="17"/>
  <c r="L11" i="17"/>
  <c r="P8" i="17"/>
  <c r="P7" i="17"/>
  <c r="L2" i="17"/>
  <c r="P10" i="17"/>
  <c r="L12" i="17"/>
  <c r="P13" i="17"/>
  <c r="P5" i="17"/>
  <c r="L7" i="17"/>
  <c r="Q7" i="17"/>
  <c r="L6" i="17"/>
  <c r="Q6" i="17"/>
  <c r="P2" i="17"/>
  <c r="L13" i="17"/>
  <c r="Q9" i="17"/>
  <c r="L8" i="17"/>
  <c r="Q12" i="17"/>
  <c r="Q4" i="17"/>
  <c r="P12" i="17"/>
  <c r="P4" i="17"/>
  <c r="P11" i="17"/>
  <c r="P6" i="17"/>
  <c r="L4" i="17"/>
  <c r="P9" i="17"/>
  <c r="Q3" i="17"/>
  <c r="Q11" i="17"/>
  <c r="P3" i="17"/>
  <c r="Q10" i="17"/>
  <c r="L9" i="17"/>
  <c r="Q2" i="17"/>
  <c r="L10" i="17"/>
  <c r="L5" i="17"/>
  <c r="B14" i="17"/>
  <c r="B16" i="17"/>
  <c r="B17" i="17"/>
  <c r="B5" i="17"/>
  <c r="B7" i="17"/>
  <c r="B8" i="1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<sst xmlns="http://schemas.openxmlformats.org/spreadsheetml/2006/main" count="63" uniqueCount="59">
  <si>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</si>
  <si>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</si>
  <si>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</si>
  <si>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</si>
  <si>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</si>
  <si>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</si>
  <si>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</si>
  <si>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</si>
  <si>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</si>
  <si>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</si>
  <si>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</si>
  <si>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</si>
  <si>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de nuit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</si>
  <si>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</si>
  <si>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</si>
  <si>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</si>
  <si>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</si>
  <si>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</si>
  <si>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</si>
  <si>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</si>
  <si>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</si>
  <si>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</si>
  <si>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</si>
  <si>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</si>
  <si>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</si>
  <si>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</si>
  <si>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</si>
  <si>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</si>
  <si>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</si>
  <si>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</si>
  <si>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</si>
  <si>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</si>
  <si>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</si>
  <si>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</si>
  <si>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</si>
  <si>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</si>
  <si>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</si>
  <si>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</si>
  <si>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</si>
  <si>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</si>
  <si>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</si>
  <si>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</si>
  <si>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</si>
  <si>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</si>
  <si>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</si>
  <si>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Congés payés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</si>
  <si>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</si>
  <si>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</si>
  <si>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</si>
  <si>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</si>
  <si>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</si>
  <si>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</si>
  <si>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</si>
  <si>
    <t>Arrêts maladie</t>
  </si>
  <si>
    <t>Congés pour évènements familiaux</t>
  </si>
  <si>
    <t>Accidents du travail</t>
  </si>
  <si>
    <t>Jour travaillé par semaine</t>
  </si>
  <si>
    <t>Congés acquis fin de mois</t>
  </si>
  <si>
    <t>Jour de travail prévu par la convention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</si>
</sst>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6" formatCode="[hh]:mm"/>
    <numFmt numFmtId="167" formatCode="#,##0.00\ _€"/>
  </numFmts>
  <fonts count="8" x14ac:knownFonts="1">
    <font>
      <sz val="11"/>
      <color theme="1"/>
      <name val="Calibri"/>
      <family val="2"/>
      <scheme val="minor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b/>
      <sz val="12"/>
      <color theme="1"/>
      <name val="Bahnschrift"/>
      <family val="2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6"/>
      <color theme="1"/>
      <name val="Bahnschrift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164" fontId="2" fillId="6" borderId="0" xfId="0" applyNumberFormat="1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6" fontId="2" fillId="6" borderId="1" xfId="0" applyNumberFormat="1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1" fontId="2" fillId="6" borderId="0" xfId="0" applyNumberFormat="1" applyFont="1" applyFill="1" applyAlignment="1">
      <alignment horizontal="center" vertical="center"/>
    </xf>
    <xf numFmtId="167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2" fontId="2" fillId="6" borderId="1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14" fontId="2" fillId="6" borderId="0" xfId="0" applyNumberFormat="1" applyFont="1" applyFill="1" applyAlignment="1">
      <alignment horizontal="center" vertical="center"/>
    </xf>
    <xf numFmtId="0" fontId="2" fillId="6" borderId="0" xfId="0" applyNumberFormat="1" applyFont="1" applyFill="1" applyAlignment="1">
      <alignment horizontal="center" vertical="center"/>
    </xf>
    <xf numFmtId="0" fontId="2" fillId="6" borderId="0" xfId="0" quotePrefix="1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0"/>
  <sheetViews>
    <sheetView topLeftCell="A7" zoomScale="85" zoomScaleNormal="85" workbookViewId="0">
      <selection activeCell="H7" sqref="H1:H1048576"/>
    </sheetView>
  </sheetViews>
  <sheetFormatPr baseColWidth="10" defaultColWidth="11.5546875" defaultRowHeight="11.4" x14ac:dyDescent="0.3"/>
  <cols>
    <col min="1" max="2" width="30.77734375" style="3" customWidth="1"/>
    <col min="3" max="3" width="8.6640625" style="3" customWidth="1"/>
    <col min="4" max="5" width="30.6640625" style="3" customWidth="1"/>
    <col min="6" max="6" width="8.6640625" style="3" customWidth="1"/>
    <col min="7" max="8" width="30.6640625" style="3" customWidth="1"/>
    <col min="9" max="9" width="8.6640625" style="3" customWidth="1"/>
    <col min="10" max="17" width="20.6640625" style="3" customWidth="1"/>
    <col min="18" max="16384" width="11.5546875" style="3"/>
  </cols>
  <sheetData>
    <row r="1" spans="1:17" ht="30" customHeight="1" x14ac:dyDescent="0.3">
      <c r="A1" s="22">
        <v>2024</v>
      </c>
      <c r="B1" s="22"/>
      <c r="C1" s="1"/>
      <c r="D1" s="20" t="s">
        <v>29</v>
      </c>
      <c r="E1" s="20"/>
      <c r="F1" s="2"/>
      <c r="G1" s="19" t="s">
        <v>13</v>
      </c>
      <c r="H1" s="19"/>
      <c r="J1" s="17">
        <v>2024</v>
      </c>
      <c r="K1" s="6" t="s">
        <v>46</v>
      </c>
      <c r="L1" s="6" t="s">
        <v>47</v>
      </c>
      <c r="M1" s="6" t="s">
        <v>48</v>
      </c>
      <c r="N1" s="6" t="s">
        <v>49</v>
      </c>
      <c r="O1" s="6" t="s">
        <v>50</v>
      </c>
      <c r="P1" s="6" t="s">
        <v>51</v>
      </c>
      <c r="Q1" s="15" t="s">
        <v>52</v>
      </c>
    </row>
    <row r="2" spans="1:17" ht="30" customHeight="1" x14ac:dyDescent="0.3">
      <c r="A2" s="4" t="s">
        <v>35</v>
      </c>
      <c r="B2" s="4">
        <f>DATE(A1,1,1)</f>
        <v>45292</v>
      </c>
      <c r="C2" s="5"/>
      <c r="D2" s="6" t="s">
        <v>30</v>
      </c>
      <c r="E2" s="7">
        <f>E4/E3</f>
        <v>0.32500000000000001</v>
      </c>
      <c r="F2" s="8"/>
      <c r="G2" s="9" t="s">
        <v>14</v>
      </c>
      <c r="H2" s="4">
        <f>DATE(A1,1,1)</f>
        <v>45292</v>
      </c>
      <c r="J2" s="6" t="s">
        <v>0</v>
      </c>
      <c r="K2" s="11" t="e">
        <f>DAY(EOMONTH(#REF!,0))</f>
        <v>#REF!</v>
      </c>
      <c r="L2" s="11" t="e">
        <f>NETWORKDAYS.INTL(#REF!,EOMONTH(#REF!,0),,MesFeries)</f>
        <v>#REF!</v>
      </c>
      <c r="M2" s="11" t="e">
        <f>NETWORKDAYS.INTL(#REF!,EOMONTH(#REF!,0),"1111101")</f>
        <v>#REF!</v>
      </c>
      <c r="N2" s="11" t="e">
        <f>NETWORKDAYS.INTL(#REF!,EOMONTH(#REF!,0),"1111110")</f>
        <v>#REF!</v>
      </c>
      <c r="O2" s="11" t="e">
        <f>NETWORKDAYS.INTL(#REF!,EOMONTH(#REF!,0),"1111100")</f>
        <v>#REF!</v>
      </c>
      <c r="P2" s="11" t="e">
        <f>DAY(EOMONTH(#REF!,0))-NETWORKDAYS.INTL(#REF!,EOMONTH(#REF!,0),"0000000",MesFeries)</f>
        <v>#REF!</v>
      </c>
      <c r="Q2" s="11" t="e">
        <f>NETWORKDAYS.INTL(#REF!,EOMONTH(#REF!,0),"1111100")-NETWORKDAYS.INTL(#REF!,EOMONTH(#REF!,0),"1111100",MesFeries)</f>
        <v>#REF!</v>
      </c>
    </row>
    <row r="3" spans="1:17" ht="30" customHeight="1" x14ac:dyDescent="0.3">
      <c r="A3" s="4" t="s">
        <v>36</v>
      </c>
      <c r="B3" s="4">
        <f>DATE(A1,12,31)</f>
        <v>45657</v>
      </c>
      <c r="C3" s="5"/>
      <c r="D3" s="6" t="s">
        <v>56</v>
      </c>
      <c r="E3" s="6">
        <v>5</v>
      </c>
      <c r="F3" s="8"/>
      <c r="G3" s="9" t="s">
        <v>15</v>
      </c>
      <c r="H3" s="4">
        <f>H4-2</f>
        <v>45380</v>
      </c>
      <c r="J3" s="6" t="s">
        <v>1</v>
      </c>
      <c r="K3" s="11" t="e">
        <f>DAY(EOMONTH(#REF!,0))</f>
        <v>#REF!</v>
      </c>
      <c r="L3" s="11" t="e">
        <f>NETWORKDAYS.INTL(#REF!,EOMONTH(#REF!,0),,MesFeries)</f>
        <v>#REF!</v>
      </c>
      <c r="M3" s="11" t="e">
        <f>NETWORKDAYS.INTL(#REF!,EOMONTH(#REF!,0),"1111101")</f>
        <v>#REF!</v>
      </c>
      <c r="N3" s="11" t="e">
        <f>NETWORKDAYS.INTL(#REF!,EOMONTH(#REF!,0),"1111110")</f>
        <v>#REF!</v>
      </c>
      <c r="O3" s="11" t="e">
        <f>NETWORKDAYS.INTL(#REF!,EOMONTH(#REF!,0),"1111100")</f>
        <v>#REF!</v>
      </c>
      <c r="P3" s="11" t="e">
        <f>DAY(EOMONTH(#REF!,0))-NETWORKDAYS.INTL(#REF!,EOMONTH(#REF!,0),"0000000",MesFeries)</f>
        <v>#REF!</v>
      </c>
      <c r="Q3" s="11" t="e">
        <f>NETWORKDAYS.INTL(#REF!,EOMONTH(#REF!,0),"1111100")-NETWORKDAYS.INTL(#REF!,EOMONTH(#REF!,0),"1111100",MesFeries)</f>
        <v>#REF!</v>
      </c>
    </row>
    <row r="4" spans="1:17" ht="30" customHeight="1" x14ac:dyDescent="0.3">
      <c r="A4" s="6" t="s">
        <v>37</v>
      </c>
      <c r="B4" s="11">
        <f>+B3-B2+1</f>
        <v>366</v>
      </c>
      <c r="C4" s="12"/>
      <c r="D4" s="6" t="s">
        <v>31</v>
      </c>
      <c r="E4" s="7">
        <v>1.625</v>
      </c>
      <c r="F4" s="13"/>
      <c r="G4" s="9" t="s">
        <v>28</v>
      </c>
      <c r="H4" s="4">
        <f>ROUND(DATE(A1,4,MOD(234-11*MOD($A$1,19),30))/7,)*7-6</f>
        <v>45382</v>
      </c>
      <c r="J4" s="6" t="s">
        <v>2</v>
      </c>
      <c r="K4" s="11" t="e">
        <f>DAY(EOMONTH(#REF!,0))</f>
        <v>#REF!</v>
      </c>
      <c r="L4" s="11" t="e">
        <f>NETWORKDAYS.INTL(#REF!,EOMONTH(#REF!,0),,MesFeries)</f>
        <v>#REF!</v>
      </c>
      <c r="M4" s="11" t="e">
        <f>NETWORKDAYS.INTL(#REF!,EOMONTH(#REF!,0),"1111101")</f>
        <v>#REF!</v>
      </c>
      <c r="N4" s="11" t="e">
        <f>NETWORKDAYS.INTL(#REF!,EOMONTH(#REF!,0),"1111110")</f>
        <v>#REF!</v>
      </c>
      <c r="O4" s="11" t="e">
        <f>NETWORKDAYS.INTL(#REF!,EOMONTH(#REF!,0),"1111100")</f>
        <v>#REF!</v>
      </c>
      <c r="P4" s="11" t="e">
        <f>DAY(EOMONTH(#REF!,0))-NETWORKDAYS.INTL(#REF!,EOMONTH(#REF!,0),"0000000",MesFeries)</f>
        <v>#REF!</v>
      </c>
      <c r="Q4" s="11" t="e">
        <f>NETWORKDAYS.INTL(#REF!,EOMONTH(#REF!,0),"1111100")-NETWORKDAYS.INTL(#REF!,EOMONTH(#REF!,0),"1111100",MesFeries)</f>
        <v>#REF!</v>
      </c>
    </row>
    <row r="5" spans="1:17" ht="30" customHeight="1" x14ac:dyDescent="0.3">
      <c r="A5" s="6" t="s">
        <v>39</v>
      </c>
      <c r="B5" s="6">
        <f>NETWORKDAYS.INTL(B2,B3,,MesFeries)</f>
        <v>250</v>
      </c>
      <c r="D5" s="6" t="s">
        <v>32</v>
      </c>
      <c r="E5" s="7">
        <f>E4*4.33333</f>
        <v>7.0416612500000006</v>
      </c>
      <c r="F5" s="8"/>
      <c r="G5" s="9" t="s">
        <v>16</v>
      </c>
      <c r="H5" s="4">
        <f>H4+1</f>
        <v>45383</v>
      </c>
      <c r="J5" s="6" t="s">
        <v>3</v>
      </c>
      <c r="K5" s="11" t="e">
        <f>DAY(EOMONTH(#REF!,0))</f>
        <v>#REF!</v>
      </c>
      <c r="L5" s="11" t="e">
        <f>NETWORKDAYS.INTL(#REF!,EOMONTH(#REF!,0),,MesFeries)</f>
        <v>#REF!</v>
      </c>
      <c r="M5" s="11" t="e">
        <f>NETWORKDAYS.INTL(#REF!,EOMONTH(#REF!,0),"1111101")</f>
        <v>#REF!</v>
      </c>
      <c r="N5" s="11" t="e">
        <f>NETWORKDAYS.INTL(#REF!,EOMONTH(#REF!,0),"1111110")</f>
        <v>#REF!</v>
      </c>
      <c r="O5" s="11" t="e">
        <f>NETWORKDAYS.INTL(#REF!,EOMONTH(#REF!,0),"1111100")</f>
        <v>#REF!</v>
      </c>
      <c r="P5" s="11" t="e">
        <f>DAY(EOMONTH(#REF!,0))-NETWORKDAYS.INTL(#REF!,EOMONTH(#REF!,0),"0000000",MesFeries)</f>
        <v>#REF!</v>
      </c>
      <c r="Q5" s="11" t="e">
        <f>NETWORKDAYS.INTL(#REF!,EOMONTH(#REF!,0),"1111100")-NETWORKDAYS.INTL(#REF!,EOMONTH(#REF!,0),"1111100",MesFeries)</f>
        <v>#REF!</v>
      </c>
    </row>
    <row r="6" spans="1:17" ht="30" customHeight="1" x14ac:dyDescent="0.3">
      <c r="A6" s="6" t="s">
        <v>38</v>
      </c>
      <c r="B6" s="11">
        <f>NETWORKDAYS.INTL(B2,B3,"1111100")</f>
        <v>104</v>
      </c>
      <c r="D6" s="6" t="s">
        <v>58</v>
      </c>
      <c r="E6" s="6">
        <v>218</v>
      </c>
      <c r="F6" s="8"/>
      <c r="G6" s="9" t="s">
        <v>17</v>
      </c>
      <c r="H6" s="4">
        <f>DATE(A1,5,1)</f>
        <v>45413</v>
      </c>
      <c r="J6" s="6" t="s">
        <v>4</v>
      </c>
      <c r="K6" s="11" t="e">
        <f>DAY(EOMONTH(#REF!,0))</f>
        <v>#REF!</v>
      </c>
      <c r="L6" s="11" t="e">
        <f>NETWORKDAYS.INTL(#REF!,EOMONTH(#REF!,0),,MesFeries)</f>
        <v>#REF!</v>
      </c>
      <c r="M6" s="11" t="e">
        <f>NETWORKDAYS.INTL(#REF!,EOMONTH(#REF!,0),"1111101")</f>
        <v>#REF!</v>
      </c>
      <c r="N6" s="11" t="e">
        <f>NETWORKDAYS.INTL(#REF!,EOMONTH(#REF!,0),"1111110")</f>
        <v>#REF!</v>
      </c>
      <c r="O6" s="11" t="e">
        <f>NETWORKDAYS.INTL(#REF!,EOMONTH(#REF!,0),"1111100")</f>
        <v>#REF!</v>
      </c>
      <c r="P6" s="11" t="e">
        <f>DAY(EOMONTH(#REF!,0))-NETWORKDAYS.INTL(#REF!,EOMONTH(#REF!,0),"0000000",MesFeries)</f>
        <v>#REF!</v>
      </c>
      <c r="Q6" s="11" t="e">
        <f>NETWORKDAYS.INTL(#REF!,EOMONTH(#REF!,0),"1111100")-NETWORKDAYS.INTL(#REF!,EOMONTH(#REF!,0),"1111100",MesFeries)</f>
        <v>#REF!</v>
      </c>
    </row>
    <row r="7" spans="1:17" ht="30" customHeight="1" x14ac:dyDescent="0.3">
      <c r="A7" s="6" t="s">
        <v>40</v>
      </c>
      <c r="B7" s="6">
        <f>NETWORKDAYS.INTL(B2,B3)-NETWORKDAYS.INTL(B2,B3,,MesFeries)</f>
        <v>12</v>
      </c>
      <c r="D7" s="6" t="s">
        <v>44</v>
      </c>
      <c r="E7" s="6">
        <f>E8*12</f>
        <v>24.999999996</v>
      </c>
      <c r="F7" s="8"/>
      <c r="G7" s="9" t="s">
        <v>23</v>
      </c>
      <c r="H7" s="4">
        <f>DATE(A1,5,8)</f>
        <v>45420</v>
      </c>
      <c r="J7" s="6" t="s">
        <v>5</v>
      </c>
      <c r="K7" s="11" t="e">
        <f>DAY(EOMONTH(#REF!,0))</f>
        <v>#REF!</v>
      </c>
      <c r="L7" s="11" t="e">
        <f>NETWORKDAYS.INTL(#REF!,EOMONTH(#REF!,0),,MesFeries)</f>
        <v>#REF!</v>
      </c>
      <c r="M7" s="11" t="e">
        <f>NETWORKDAYS.INTL(#REF!,EOMONTH(#REF!,0),"1111101")</f>
        <v>#REF!</v>
      </c>
      <c r="N7" s="11" t="e">
        <f>NETWORKDAYS.INTL(#REF!,EOMONTH(#REF!,0),"1111110")</f>
        <v>#REF!</v>
      </c>
      <c r="O7" s="11" t="e">
        <f>NETWORKDAYS.INTL(#REF!,EOMONTH(#REF!,0),"1111100")</f>
        <v>#REF!</v>
      </c>
      <c r="P7" s="11" t="e">
        <f>DAY(EOMONTH(#REF!,0))-NETWORKDAYS.INTL(#REF!,EOMONTH(#REF!,0),"0000000",MesFeries)</f>
        <v>#REF!</v>
      </c>
      <c r="Q7" s="11" t="e">
        <f>NETWORKDAYS.INTL(#REF!,EOMONTH(#REF!,0),"1111100")-NETWORKDAYS.INTL(#REF!,EOMONTH(#REF!,0),"1111100",MesFeries)</f>
        <v>#REF!</v>
      </c>
    </row>
    <row r="8" spans="1:17" ht="30" customHeight="1" x14ac:dyDescent="0.3">
      <c r="A8" s="6" t="s">
        <v>41</v>
      </c>
      <c r="B8" s="6">
        <f>NETWORKDAYS.INTL(B2,B3,"1111100")-NETWORKDAYS.INTL(B2,B3,"1111100",MesFeries)</f>
        <v>3</v>
      </c>
      <c r="D8" s="6" t="s">
        <v>57</v>
      </c>
      <c r="E8" s="16">
        <v>2.0833333330000001</v>
      </c>
      <c r="F8" s="8"/>
      <c r="G8" s="9" t="s">
        <v>18</v>
      </c>
      <c r="H8" s="4">
        <f>H4+39</f>
        <v>45421</v>
      </c>
      <c r="J8" s="6" t="s">
        <v>6</v>
      </c>
      <c r="K8" s="11" t="e">
        <f>DAY(EOMONTH(#REF!,0))</f>
        <v>#REF!</v>
      </c>
      <c r="L8" s="11" t="e">
        <f>NETWORKDAYS.INTL(#REF!,EOMONTH(#REF!,0),,MesFeries)</f>
        <v>#REF!</v>
      </c>
      <c r="M8" s="11" t="e">
        <f>NETWORKDAYS.INTL(#REF!,EOMONTH(#REF!,0),"1111101")</f>
        <v>#REF!</v>
      </c>
      <c r="N8" s="11" t="e">
        <f>NETWORKDAYS.INTL(#REF!,EOMONTH(#REF!,0),"1111110")</f>
        <v>#REF!</v>
      </c>
      <c r="O8" s="11" t="e">
        <f>NETWORKDAYS.INTL(#REF!,EOMONTH(#REF!,0),"1111100")</f>
        <v>#REF!</v>
      </c>
      <c r="P8" s="11" t="e">
        <f>DAY(EOMONTH(#REF!,0))-NETWORKDAYS.INTL(#REF!,EOMONTH(#REF!,0),"0000000",MesFeries)</f>
        <v>#REF!</v>
      </c>
      <c r="Q8" s="11" t="e">
        <f>NETWORKDAYS.INTL(#REF!,EOMONTH(#REF!,0),"1111100")-NETWORKDAYS.INTL(#REF!,EOMONTH(#REF!,0),"1111100",MesFeries)</f>
        <v>#REF!</v>
      </c>
    </row>
    <row r="9" spans="1:17" ht="30" customHeight="1" x14ac:dyDescent="0.3">
      <c r="A9" s="21"/>
      <c r="B9" s="21"/>
      <c r="D9" s="14"/>
      <c r="F9" s="8"/>
      <c r="G9" s="9" t="s">
        <v>27</v>
      </c>
      <c r="H9" s="4">
        <f>H4+49</f>
        <v>45431</v>
      </c>
      <c r="J9" s="6" t="s">
        <v>7</v>
      </c>
      <c r="K9" s="11" t="e">
        <f>DAY(EOMONTH(#REF!,0))</f>
        <v>#REF!</v>
      </c>
      <c r="L9" s="11" t="e">
        <f>NETWORKDAYS.INTL(#REF!,EOMONTH(#REF!,0),,MesFeries)</f>
        <v>#REF!</v>
      </c>
      <c r="M9" s="11" t="e">
        <f>NETWORKDAYS.INTL(#REF!,EOMONTH(#REF!,0),"1111101")</f>
        <v>#REF!</v>
      </c>
      <c r="N9" s="11" t="e">
        <f>NETWORKDAYS.INTL(#REF!,EOMONTH(#REF!,0),"1111110")</f>
        <v>#REF!</v>
      </c>
      <c r="O9" s="11" t="e">
        <f>NETWORKDAYS.INTL(#REF!,EOMONTH(#REF!,0),"1111100")</f>
        <v>#REF!</v>
      </c>
      <c r="P9" s="11" t="e">
        <f>DAY(EOMONTH(#REF!,0))-NETWORKDAYS.INTL(#REF!,EOMONTH(#REF!,0),"0000000",MesFeries)</f>
        <v>#REF!</v>
      </c>
      <c r="Q9" s="11" t="e">
        <f>NETWORKDAYS.INTL(#REF!,EOMONTH(#REF!,0),"1111100")-NETWORKDAYS.INTL(#REF!,EOMONTH(#REF!,0),"1111100",MesFeries)</f>
        <v>#REF!</v>
      </c>
    </row>
    <row r="10" spans="1:17" ht="30" customHeight="1" x14ac:dyDescent="0.3">
      <c r="A10" s="18" t="s">
        <v>42</v>
      </c>
      <c r="B10" s="18"/>
      <c r="C10" s="8"/>
      <c r="D10" s="23" t="s">
        <v>12</v>
      </c>
      <c r="E10" s="24"/>
      <c r="F10" s="8"/>
      <c r="G10" s="9" t="s">
        <v>19</v>
      </c>
      <c r="H10" s="4">
        <f>H9+1</f>
        <v>45432</v>
      </c>
      <c r="J10" s="6" t="s">
        <v>8</v>
      </c>
      <c r="K10" s="11" t="e">
        <f>DAY(EOMONTH(#REF!,0))</f>
        <v>#REF!</v>
      </c>
      <c r="L10" s="11" t="e">
        <f>NETWORKDAYS.INTL(#REF!,EOMONTH(#REF!,0),,MesFeries)</f>
        <v>#REF!</v>
      </c>
      <c r="M10" s="11" t="e">
        <f>NETWORKDAYS.INTL(#REF!,EOMONTH(#REF!,0),"1111101")</f>
        <v>#REF!</v>
      </c>
      <c r="N10" s="11" t="e">
        <f>NETWORKDAYS.INTL(#REF!,EOMONTH(#REF!,0),"1111110")</f>
        <v>#REF!</v>
      </c>
      <c r="O10" s="11" t="e">
        <f>NETWORKDAYS.INTL(#REF!,EOMONTH(#REF!,0),"1111100")</f>
        <v>#REF!</v>
      </c>
      <c r="P10" s="11" t="e">
        <f>DAY(EOMONTH(#REF!,0))-NETWORKDAYS.INTL(#REF!,EOMONTH(#REF!,0),"0000000",MesFeries)</f>
        <v>#REF!</v>
      </c>
      <c r="Q10" s="11" t="e">
        <f>NETWORKDAYS.INTL(#REF!,EOMONTH(#REF!,0),"1111100")-NETWORKDAYS.INTL(#REF!,EOMONTH(#REF!,0),"1111100",MesFeries)</f>
        <v>#REF!</v>
      </c>
    </row>
    <row r="11" spans="1:17" ht="30" customHeight="1" x14ac:dyDescent="0.3">
      <c r="A11" s="6" t="s">
        <v>33</v>
      </c>
      <c r="B11" s="4">
        <v>45413</v>
      </c>
      <c r="C11" s="8"/>
      <c r="D11" s="10">
        <v>0.875</v>
      </c>
      <c r="E11" s="10">
        <v>0.25</v>
      </c>
      <c r="F11" s="8"/>
      <c r="G11" s="9" t="s">
        <v>20</v>
      </c>
      <c r="H11" s="4">
        <f>DATE(A1,7,14)</f>
        <v>45487</v>
      </c>
      <c r="J11" s="6" t="s">
        <v>9</v>
      </c>
      <c r="K11" s="11" t="e">
        <f>DAY(EOMONTH(#REF!,0))</f>
        <v>#REF!</v>
      </c>
      <c r="L11" s="11" t="e">
        <f>NETWORKDAYS.INTL(#REF!,EOMONTH(#REF!,0),,MesFeries)</f>
        <v>#REF!</v>
      </c>
      <c r="M11" s="11" t="e">
        <f>NETWORKDAYS.INTL(#REF!,EOMONTH(#REF!,0),"1111101")</f>
        <v>#REF!</v>
      </c>
      <c r="N11" s="11" t="e">
        <f>NETWORKDAYS.INTL(#REF!,EOMONTH(#REF!,0),"1111110")</f>
        <v>#REF!</v>
      </c>
      <c r="O11" s="11" t="e">
        <f>NETWORKDAYS.INTL(#REF!,EOMONTH(#REF!,0),"1111100")</f>
        <v>#REF!</v>
      </c>
      <c r="P11" s="11" t="e">
        <f>DAY(EOMONTH(#REF!,0))-NETWORKDAYS.INTL(#REF!,EOMONTH(#REF!,0),"0000000",MesFeries)</f>
        <v>#REF!</v>
      </c>
      <c r="Q11" s="11" t="e">
        <f>NETWORKDAYS.INTL(#REF!,EOMONTH(#REF!,0),"1111100")-NETWORKDAYS.INTL(#REF!,EOMONTH(#REF!,0),"1111100",MesFeries)</f>
        <v>#REF!</v>
      </c>
    </row>
    <row r="12" spans="1:17" ht="30" customHeight="1" x14ac:dyDescent="0.3">
      <c r="A12" s="6" t="s">
        <v>34</v>
      </c>
      <c r="B12" s="4">
        <v>45432</v>
      </c>
      <c r="C12" s="8"/>
      <c r="F12" s="8"/>
      <c r="G12" s="9" t="s">
        <v>21</v>
      </c>
      <c r="H12" s="4">
        <f>DATE($A$1,8,15)</f>
        <v>45519</v>
      </c>
      <c r="J12" s="6" t="s">
        <v>10</v>
      </c>
      <c r="K12" s="11" t="e">
        <f>DAY(EOMONTH(#REF!,0))</f>
        <v>#REF!</v>
      </c>
      <c r="L12" s="11" t="e">
        <f>NETWORKDAYS.INTL(#REF!,EOMONTH(#REF!,0),,MesFeries)</f>
        <v>#REF!</v>
      </c>
      <c r="M12" s="11" t="e">
        <f>NETWORKDAYS.INTL(#REF!,EOMONTH(#REF!,0),"1111101")</f>
        <v>#REF!</v>
      </c>
      <c r="N12" s="11" t="e">
        <f>NETWORKDAYS.INTL(#REF!,EOMONTH(#REF!,0),"1111110")</f>
        <v>#REF!</v>
      </c>
      <c r="O12" s="11" t="e">
        <f>NETWORKDAYS.INTL(#REF!,EOMONTH(#REF!,0),"1111100")</f>
        <v>#REF!</v>
      </c>
      <c r="P12" s="11" t="e">
        <f>DAY(EOMONTH(#REF!,0))-NETWORKDAYS.INTL(#REF!,EOMONTH(#REF!,0),"0000000",MesFeries)</f>
        <v>#REF!</v>
      </c>
      <c r="Q12" s="11" t="e">
        <f>NETWORKDAYS.INTL(#REF!,EOMONTH(#REF!,0),"1111100")-NETWORKDAYS.INTL(#REF!,EOMONTH(#REF!,0),"1111100",MesFeries)</f>
        <v>#REF!</v>
      </c>
    </row>
    <row r="13" spans="1:17" ht="30" customHeight="1" x14ac:dyDescent="0.3">
      <c r="A13" s="6" t="s">
        <v>43</v>
      </c>
      <c r="B13" s="4">
        <f>+B12-B11+1</f>
        <v>20</v>
      </c>
      <c r="C13" s="12"/>
      <c r="F13" s="8"/>
      <c r="G13" s="9" t="s">
        <v>22</v>
      </c>
      <c r="H13" s="4">
        <f>DATE(A1,11,1)</f>
        <v>45597</v>
      </c>
      <c r="J13" s="6" t="s">
        <v>11</v>
      </c>
      <c r="K13" s="11" t="e">
        <f>DAY(EOMONTH(#REF!,0))</f>
        <v>#REF!</v>
      </c>
      <c r="L13" s="11" t="e">
        <f>NETWORKDAYS.INTL(#REF!,EOMONTH(#REF!,0),,MesFeries)</f>
        <v>#REF!</v>
      </c>
      <c r="M13" s="11" t="e">
        <f>NETWORKDAYS.INTL(#REF!,EOMONTH(#REF!,0),"1111101")</f>
        <v>#REF!</v>
      </c>
      <c r="N13" s="11" t="e">
        <f>NETWORKDAYS.INTL(#REF!,EOMONTH(#REF!,0),"1111110")</f>
        <v>#REF!</v>
      </c>
      <c r="O13" s="11" t="e">
        <f>NETWORKDAYS.INTL(#REF!,EOMONTH(#REF!,0),"1111100")</f>
        <v>#REF!</v>
      </c>
      <c r="P13" s="11" t="e">
        <f>DAY(EOMONTH(#REF!,0))-NETWORKDAYS.INTL(#REF!,EOMONTH(#REF!,0),"0000000",MesFeries)</f>
        <v>#REF!</v>
      </c>
      <c r="Q13" s="11" t="e">
        <f>NETWORKDAYS.INTL(#REF!,EOMONTH(#REF!,0),"1111100")-NETWORKDAYS.INTL(#REF!,EOMONTH(#REF!,0),"1111100",MesFeries)</f>
        <v>#REF!</v>
      </c>
    </row>
    <row r="14" spans="1:17" ht="30" customHeight="1" x14ac:dyDescent="0.3">
      <c r="A14" s="6" t="s">
        <v>39</v>
      </c>
      <c r="B14" s="6">
        <f>NETWORKDAYS.INTL(B11,B12,,MesFeries)</f>
        <v>10</v>
      </c>
      <c r="F14" s="8"/>
      <c r="G14" s="9" t="s">
        <v>24</v>
      </c>
      <c r="H14" s="4">
        <f>DATE(A1,11,11)</f>
        <v>45607</v>
      </c>
    </row>
    <row r="15" spans="1:17" ht="30" customHeight="1" x14ac:dyDescent="0.3">
      <c r="A15" s="6" t="s">
        <v>38</v>
      </c>
      <c r="B15" s="11">
        <f>NETWORKDAYS.INTL(B11,B12,"1111100")</f>
        <v>6</v>
      </c>
      <c r="F15" s="8"/>
      <c r="G15" s="9" t="s">
        <v>25</v>
      </c>
      <c r="H15" s="4">
        <f>DATE(A1,12,25)</f>
        <v>45651</v>
      </c>
    </row>
    <row r="16" spans="1:17" ht="30" customHeight="1" x14ac:dyDescent="0.3">
      <c r="A16" s="6" t="s">
        <v>40</v>
      </c>
      <c r="B16" s="11">
        <f>NETWORKDAYS.INTL(B11,B12)-NETWORKDAYS.INTL(B11,B12,,MesFeries)</f>
        <v>4</v>
      </c>
      <c r="F16" s="8"/>
      <c r="G16" s="9" t="s">
        <v>26</v>
      </c>
      <c r="H16" s="4">
        <f>H15+1</f>
        <v>45652</v>
      </c>
    </row>
    <row r="17" spans="1:6" ht="30" customHeight="1" x14ac:dyDescent="0.3">
      <c r="A17" s="6" t="s">
        <v>41</v>
      </c>
      <c r="B17" s="6">
        <f>NETWORKDAYS.INTL(B11,B12,"1111100")-NETWORKDAYS.INTL(B11,B12,"1111100",MesFeries)</f>
        <v>1</v>
      </c>
      <c r="F17" s="8"/>
    </row>
    <row r="18" spans="1:6" ht="30" customHeight="1" x14ac:dyDescent="0.3">
      <c r="A18" s="8"/>
      <c r="C18" s="8"/>
      <c r="F18" s="8"/>
    </row>
    <row r="19" spans="1:6" ht="19.95" customHeight="1" x14ac:dyDescent="0.3">
      <c r="A19" s="8" t="e">
        <f>#REF!+1</f>
        <v>#REF!</v>
      </c>
      <c r="B19" s="8"/>
      <c r="C19" s="8"/>
      <c r="D19" s="8"/>
      <c r="E19" s="8"/>
      <c r="F19" s="8"/>
    </row>
    <row r="20" spans="1:6" ht="19.95" customHeight="1" x14ac:dyDescent="0.3">
      <c r="A20" s="8" t="e">
        <f t="shared" ref="A20" si="0">A19+1</f>
        <v>#REF!</v>
      </c>
      <c r="B20" s="8"/>
      <c r="C20" s="8"/>
      <c r="D20" s="8"/>
      <c r="E20" s="8"/>
      <c r="F20" s="8"/>
    </row>
  </sheetData>
  <mergeCells count="6">
    <mergeCell ref="A10:B10"/>
    <mergeCell ref="G1:H1"/>
    <mergeCell ref="D1:E1"/>
    <mergeCell ref="A9:B9"/>
    <mergeCell ref="A1:B1"/>
    <mergeCell ref="D10:E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B86D3-16A6-4290-B3B0-62AA76634AC2}">
  <sheetPr codeName="Feuil1"/>
  <dimension ref="A1:J47"/>
  <sheetViews>
    <sheetView tabSelected="1" zoomScale="85" zoomScaleNormal="85" workbookViewId="0">
      <selection activeCell="L4" sqref="L4"/>
    </sheetView>
  </sheetViews>
  <sheetFormatPr baseColWidth="10" defaultRowHeight="11.4" x14ac:dyDescent="0.3"/>
  <cols>
    <col min="1" max="2" width="30.77734375" style="3" customWidth="1"/>
    <col min="3" max="3" width="17.109375" style="3" customWidth="1"/>
    <col min="4" max="4" width="6.88671875" style="29" bestFit="1" customWidth="1"/>
    <col min="5" max="5" width="11" style="3" customWidth="1"/>
    <col min="6" max="6" width="16.5546875" style="3" customWidth="1"/>
    <col min="7" max="16384" width="11.5546875" style="3"/>
  </cols>
  <sheetData>
    <row r="1" spans="1:10" ht="30.6" customHeight="1" x14ac:dyDescent="0.3">
      <c r="A1" s="25" t="s">
        <v>45</v>
      </c>
      <c r="B1" s="25"/>
      <c r="D1" s="29" t="str" cm="1">
        <f t="array" ref="D1:J1">_xlfn.LET(
_xlpm.var_min, MIN(A:A),
_xlpm.var_max,MAX(B:B),
_xlpm.var_periode, TRANSPOSE(_xlfn.UNIQUE(TEXT(_xlfn.SEQUENCE(_xlpm.var_max-_xlpm.var_min+1,1,_xlpm.var_min,1),"aaaa-MM"))),
_xlpm.var_periode)</f>
        <v>2024-01</v>
      </c>
      <c r="E1" s="3" t="str">
        <v>2024-02</v>
      </c>
      <c r="F1" s="3" t="str">
        <v>2024-03</v>
      </c>
      <c r="G1" s="3" t="str">
        <v>2024-04</v>
      </c>
      <c r="H1" s="3" t="str">
        <v>2024-05</v>
      </c>
      <c r="I1" s="3" t="str">
        <v>2024-06</v>
      </c>
      <c r="J1" s="3" t="str">
        <v>2024-07</v>
      </c>
    </row>
    <row r="2" spans="1:10" ht="30.6" customHeight="1" x14ac:dyDescent="0.3">
      <c r="A2" s="4">
        <v>45292</v>
      </c>
      <c r="B2" s="4">
        <v>45379</v>
      </c>
      <c r="C2" s="3">
        <f>NETWORKDAYS.INTL(A2,B2,1,Détails!H$2:H$16)</f>
        <v>63</v>
      </c>
      <c r="D2" s="31" cm="1">
        <f t="array" ref="D2:J2">IFERROR(_xlfn.LET(
_xlpm.var_min, MIN(A:A),
_xlpm.var_max,MAX(B:B),
_xlpm.var_periode, TRANSPOSE(_xlfn.UNIQUE(TEXT(_xlfn.SEQUENCE(_xlpm.var_max-_xlpm.var_min+1,1,_xlpm.var_min,1),"aaaa-MM"))),
_xlpm.var_periodeligne,_xlfn.SEQUENCE(B2-A2+1,1,A2,1),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>22</v>
      </c>
      <c r="E2" s="3">
        <v>21</v>
      </c>
      <c r="F2" s="3">
        <v>20</v>
      </c>
      <c r="G2" s="3">
        <v>0</v>
      </c>
      <c r="H2" s="3">
        <v>0</v>
      </c>
      <c r="I2" s="3">
        <v>0</v>
      </c>
      <c r="J2" s="3">
        <v>0</v>
      </c>
    </row>
    <row r="3" spans="1:10" ht="30.6" customHeight="1" x14ac:dyDescent="0.3">
      <c r="A3" s="4">
        <v>45456</v>
      </c>
      <c r="B3" s="4">
        <v>45498</v>
      </c>
      <c r="C3" s="3">
        <f>NETWORKDAYS.INTL(A3,B3,1,Détails!H$2:H$16)</f>
        <v>31</v>
      </c>
      <c r="D3" s="31" cm="1">
        <f t="array" ref="D3:J3">IFERROR(_xlfn.LET(
_xlpm.var_min, MIN(A:A),
_xlpm.var_max,MAX(B:B),
_xlpm.var_periode, TRANSPOSE(_xlfn.UNIQUE(TEXT(_xlfn.SEQUENCE(_xlpm.var_max-_xlpm.var_min+1,1,_xlpm.var_min,1),"aaaa-MM"))),
_xlpm.var_periodeligne,_xlfn.SEQUENCE(B3-A3+1,1,A3,1),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>0</v>
      </c>
      <c r="E3" s="3">
        <v>0</v>
      </c>
      <c r="F3" s="3">
        <v>0</v>
      </c>
      <c r="G3" s="3">
        <v>0</v>
      </c>
      <c r="H3" s="3">
        <v>0</v>
      </c>
      <c r="I3" s="3">
        <v>12</v>
      </c>
      <c r="J3" s="3">
        <v>18</v>
      </c>
    </row>
    <row r="4" spans="1:10" ht="30.6" customHeight="1" x14ac:dyDescent="0.3">
      <c r="A4" s="4"/>
      <c r="B4" s="4"/>
      <c r="C4" s="3">
        <f>NETWORKDAYS.INTL(A4,B4,1,Détails!H$2:H$16)</f>
        <v>0</v>
      </c>
      <c r="D4" s="31" t="str" cm="1">
        <f t="array" ref="D4:J4">IFERROR(_xlfn.LET(
_xlpm.var_min, MIN(A:A),
_xlpm.var_max,MAX(B:B),
_xlpm.var_periode, TRANSPOSE(_xlfn.UNIQUE(TEXT(_xlfn.SEQUENCE(_xlpm.var_max-_xlpm.var_min+1,1,_xlpm.var_min,1),"aaaa-MM"))),
_xlpm.var_periodeligne,_xlfn.SEQUENCE(B4-A4+1,1,A4,1),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4" s="30" t="str">
        <v/>
      </c>
      <c r="F4" s="3" t="str">
        <v/>
      </c>
      <c r="G4" s="3" t="str">
        <v/>
      </c>
      <c r="H4" s="3" t="str">
        <v/>
      </c>
      <c r="I4" s="3" t="str">
        <v/>
      </c>
      <c r="J4" s="3" t="str">
        <v/>
      </c>
    </row>
    <row r="5" spans="1:10" ht="30.6" customHeight="1" x14ac:dyDescent="0.3">
      <c r="A5" s="4"/>
      <c r="B5" s="4"/>
      <c r="C5" s="3">
        <f>NETWORKDAYS.INTL(A5,B5,1,Détails!H$2:H$16)</f>
        <v>0</v>
      </c>
      <c r="D5" s="31" t="str" cm="1">
        <f t="array" ref="D5:J5">IFERROR(_xlfn.LET(
_xlpm.var_min, MIN(A:A),
_xlpm.var_max,MAX(B:B),
_xlpm.var_periode, TRANSPOSE(_xlfn.UNIQUE(TEXT(_xlfn.SEQUENCE(_xlpm.var_max-_xlpm.var_min+1,1,_xlpm.var_min,1),"aaaa-MM"))),
_xlpm.var_periodeligne,_xlfn.SEQUENCE(B5-A5+1,1,A5,1),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5" s="3" t="str">
        <v/>
      </c>
      <c r="F5" s="3" t="str">
        <v/>
      </c>
      <c r="G5" s="3" t="str">
        <v/>
      </c>
      <c r="H5" s="3" t="str">
        <v/>
      </c>
      <c r="I5" s="3" t="str">
        <v/>
      </c>
      <c r="J5" s="3" t="str">
        <v/>
      </c>
    </row>
    <row r="6" spans="1:10" ht="30.6" customHeight="1" x14ac:dyDescent="0.3">
      <c r="A6" s="4"/>
      <c r="B6" s="4"/>
      <c r="C6" s="3">
        <f>NETWORKDAYS.INTL(A6,B6,1,Détails!H$2:H$16)</f>
        <v>0</v>
      </c>
      <c r="D6" s="31" t="str" cm="1">
        <f t="array" ref="D6:J6">IFERROR(_xlfn.LET(
_xlpm.var_min, MIN(A:A),
_xlpm.var_max,MAX(B:B),
_xlpm.var_periode, TRANSPOSE(_xlfn.UNIQUE(TEXT(_xlfn.SEQUENCE(_xlpm.var_max-_xlpm.var_min+1,1,_xlpm.var_min,1),"aaaa-MM"))),
_xlpm.var_periodeligne,_xlfn.SEQUENCE(B6-A6+1,1,A6,1),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6" s="3" t="str">
        <v/>
      </c>
      <c r="F6" s="3" t="str">
        <v/>
      </c>
      <c r="G6" s="3" t="str">
        <v/>
      </c>
      <c r="H6" s="3" t="str">
        <v/>
      </c>
      <c r="I6" s="3" t="str">
        <v/>
      </c>
      <c r="J6" s="3" t="str">
        <v/>
      </c>
    </row>
    <row r="7" spans="1:10" ht="30.6" customHeight="1" x14ac:dyDescent="0.3">
      <c r="A7" s="4"/>
      <c r="B7" s="4"/>
      <c r="C7" s="3">
        <f>NETWORKDAYS.INTL(A7,B7,1,Détails!H$2:H$16)</f>
        <v>0</v>
      </c>
      <c r="D7" s="31" t="str" cm="1">
        <f t="array" ref="D7:J7">IFERROR(_xlfn.LET(
_xlpm.var_min, MIN(A:A),
_xlpm.var_max,MAX(B:B),
_xlpm.var_periode, TRANSPOSE(_xlfn.UNIQUE(TEXT(_xlfn.SEQUENCE(_xlpm.var_max-_xlpm.var_min+1,1,_xlpm.var_min,1),"aaaa-MM"))),
_xlpm.var_periodeligne,_xlfn.SEQUENCE(B7-A7+1,1,A7,1),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7" s="3" t="str">
        <v/>
      </c>
      <c r="F7" s="3" t="str">
        <v/>
      </c>
      <c r="G7" s="3" t="str">
        <v/>
      </c>
      <c r="H7" s="3" t="str">
        <v/>
      </c>
      <c r="I7" s="3" t="str">
        <v/>
      </c>
      <c r="J7" s="3" t="str">
        <v/>
      </c>
    </row>
    <row r="8" spans="1:10" ht="30.6" customHeight="1" x14ac:dyDescent="0.3">
      <c r="A8" s="4"/>
      <c r="B8" s="4"/>
      <c r="C8" s="3">
        <f>NETWORKDAYS.INTL(A8,B8,1,Détails!H$2:H$16)</f>
        <v>0</v>
      </c>
      <c r="D8" s="31" t="str" cm="1">
        <f t="array" ref="D8:J8">IFERROR(_xlfn.LET(
_xlpm.var_min, MIN(A:A),
_xlpm.var_max,MAX(B:B),
_xlpm.var_periode, TRANSPOSE(_xlfn.UNIQUE(TEXT(_xlfn.SEQUENCE(_xlpm.var_max-_xlpm.var_min+1,1,_xlpm.var_min,1),"aaaa-MM"))),
_xlpm.var_periodeligne,_xlfn.SEQUENCE(B8-A8+1,1,A8,1),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8" s="3" t="str">
        <v/>
      </c>
      <c r="F8" s="3" t="str">
        <v/>
      </c>
      <c r="G8" s="3" t="str">
        <v/>
      </c>
      <c r="H8" s="3" t="str">
        <v/>
      </c>
      <c r="I8" s="3" t="str">
        <v/>
      </c>
      <c r="J8" s="3" t="str">
        <v/>
      </c>
    </row>
    <row r="9" spans="1:10" ht="30.6" customHeight="1" x14ac:dyDescent="0.3">
      <c r="A9" s="4"/>
      <c r="B9" s="4"/>
      <c r="C9" s="3">
        <f>NETWORKDAYS.INTL(A9,B9,1,Détails!H$2:H$16)</f>
        <v>0</v>
      </c>
      <c r="D9" s="31" t="str" cm="1">
        <f t="array" ref="D9:J9">IFERROR(_xlfn.LET(
_xlpm.var_min, MIN(A:A),
_xlpm.var_max,MAX(B:B),
_xlpm.var_periode, TRANSPOSE(_xlfn.UNIQUE(TEXT(_xlfn.SEQUENCE(_xlpm.var_max-_xlpm.var_min+1,1,_xlpm.var_min,1),"aaaa-MM"))),
_xlpm.var_periodeligne,_xlfn.SEQUENCE(B9-A9+1,1,A9,1),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9" s="3" t="str">
        <v/>
      </c>
      <c r="F9" s="3" t="str">
        <v/>
      </c>
      <c r="G9" s="3" t="str">
        <v/>
      </c>
      <c r="H9" s="3" t="str">
        <v/>
      </c>
      <c r="I9" s="3" t="str">
        <v/>
      </c>
      <c r="J9" s="3" t="str">
        <v/>
      </c>
    </row>
    <row r="10" spans="1:10" ht="30.6" customHeight="1" x14ac:dyDescent="0.3">
      <c r="A10" s="4"/>
      <c r="B10" s="4"/>
      <c r="C10" s="3">
        <f>NETWORKDAYS.INTL(A10,B10,1,Détails!H$2:H$16)</f>
        <v>0</v>
      </c>
      <c r="D10" s="31" t="str" cm="1">
        <f t="array" ref="D10:J10">IFERROR(_xlfn.LET(
_xlpm.var_min, MIN(A:A),
_xlpm.var_max,MAX(B:B),
_xlpm.var_periode, TRANSPOSE(_xlfn.UNIQUE(TEXT(_xlfn.SEQUENCE(_xlpm.var_max-_xlpm.var_min+1,1,_xlpm.var_min,1),"aaaa-MM"))),
_xlpm.var_periodeligne,_xlfn.SEQUENCE(B10-A10+1,1,A10,1),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10" s="3" t="str">
        <v/>
      </c>
      <c r="F10" s="3" t="str">
        <v/>
      </c>
      <c r="G10" s="3" t="str">
        <v/>
      </c>
      <c r="H10" s="3" t="str">
        <v/>
      </c>
      <c r="I10" s="3" t="str">
        <v/>
      </c>
      <c r="J10" s="3" t="str">
        <v/>
      </c>
    </row>
    <row r="11" spans="1:10" ht="30.6" customHeight="1" x14ac:dyDescent="0.3">
      <c r="A11" s="4"/>
      <c r="B11" s="4"/>
      <c r="C11" s="3">
        <f>NETWORKDAYS.INTL(A11,B11,1,Détails!H$2:H$16)</f>
        <v>0</v>
      </c>
      <c r="D11" s="31" t="str" cm="1">
        <f t="array" ref="D11:J11">IFERROR(_xlfn.LET(
_xlpm.var_min, MIN(A:A),
_xlpm.var_max,MAX(B:B),
_xlpm.var_periode, TRANSPOSE(_xlfn.UNIQUE(TEXT(_xlfn.SEQUENCE(_xlpm.var_max-_xlpm.var_min+1,1,_xlpm.var_min,1),"aaaa-MM"))),
_xlpm.var_periodeligne,_xlfn.SEQUENCE(B11-A11+1,1,A11,1),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11" s="3" t="str">
        <v/>
      </c>
      <c r="F11" s="3" t="str">
        <v/>
      </c>
      <c r="G11" s="3" t="str">
        <v/>
      </c>
      <c r="H11" s="3" t="str">
        <v/>
      </c>
      <c r="I11" s="3" t="str">
        <v/>
      </c>
      <c r="J11" s="3" t="str">
        <v/>
      </c>
    </row>
    <row r="12" spans="1:10" ht="30.6" customHeight="1" x14ac:dyDescent="0.3">
      <c r="A12" s="5"/>
      <c r="B12" s="5"/>
    </row>
    <row r="13" spans="1:10" ht="30.6" customHeight="1" x14ac:dyDescent="0.3">
      <c r="A13" s="27" t="s">
        <v>53</v>
      </c>
      <c r="B13" s="28"/>
      <c r="D13" s="29" t="str" cm="1">
        <f t="array" ref="D13:J13">_xlfn.LET(
_xlpm.var_min, MIN(A:A),
_xlpm.var_max,MAX(B:B),
_xlpm.var_periode, TRANSPOSE(_xlfn.UNIQUE(TEXT(_xlfn.SEQUENCE(_xlpm.var_max-_xlpm.var_min+1,1,_xlpm.var_min,1),"aaaa-MM"))),
_xlpm.var_periode)</f>
        <v>2024-01</v>
      </c>
      <c r="E13" s="3" t="str">
        <v>2024-02</v>
      </c>
      <c r="F13" s="3" t="str">
        <v>2024-03</v>
      </c>
      <c r="G13" s="3" t="str">
        <v>2024-04</v>
      </c>
      <c r="H13" s="3" t="str">
        <v>2024-05</v>
      </c>
      <c r="I13" s="3" t="str">
        <v>2024-06</v>
      </c>
      <c r="J13" s="3" t="str">
        <v>2024-07</v>
      </c>
    </row>
    <row r="14" spans="1:10" ht="30.6" customHeight="1" x14ac:dyDescent="0.3">
      <c r="A14" s="4">
        <v>45383</v>
      </c>
      <c r="B14" s="4">
        <v>45471</v>
      </c>
      <c r="C14" s="12">
        <f>IF(B14&lt;&gt;"",B14-A14+1,0)</f>
        <v>89</v>
      </c>
      <c r="D14" s="31" cm="1">
        <f t="array" ref="D14:J14">IF(A14="","",_xlfn.LET(
_xlpm.var_min, MIN(A:A),
_xlpm.var_max,MAX(B:B),
_xlpm.var_periode, TRANSPOSE(_xlfn.UNIQUE(TEXT(_xlfn.SEQUENCE(_xlpm.var_max-_xlpm.var_min+1,1,_xlpm.var_min,1),"aaaa-MM"))),
_xlpm.var_periodeligne,_xlfn.SEQUENCE(B14-A14+1,1,A14,1),
_xlpm.var_d,TEXT(_xlpm.var_periodeligne,"aaaa-MM"),
_xlpm.var_c,_xlfn.BYCOL(_xlpm.var_periode,_xlfn.LAMBDA(_xlpm.k, SUM(--(_xlpm.var_d=_xlpm.k)))),
_xlpm.var_c))</f>
        <v>0</v>
      </c>
      <c r="E14" s="3">
        <v>0</v>
      </c>
      <c r="F14" s="3">
        <v>0</v>
      </c>
      <c r="G14" s="3">
        <v>30</v>
      </c>
      <c r="H14" s="3">
        <v>31</v>
      </c>
      <c r="I14" s="3">
        <v>28</v>
      </c>
      <c r="J14" s="3">
        <v>0</v>
      </c>
    </row>
    <row r="15" spans="1:10" ht="30.6" customHeight="1" x14ac:dyDescent="0.3">
      <c r="A15" s="4"/>
      <c r="B15" s="4"/>
      <c r="C15" s="12">
        <f t="shared" ref="C15:C23" si="0">IF(B15&lt;&gt;"",B15-A15+1,0)</f>
        <v>0</v>
      </c>
      <c r="D15" s="31" t="str" cm="1">
        <f t="array" ref="D15">IF(A15="","",_xlfn.LET(
_xlpm.var_min, MIN(A:A),
_xlpm.var_max,MAX(B:B),
_xlpm.var_periode, TRANSPOSE(_xlfn.UNIQUE(TEXT(_xlfn.SEQUENCE(_xlpm.var_max-_xlpm.var_min+1,1,_xlpm.var_min,1),"aaaa-MM"))),
_xlpm.var_periodeligne,_xlfn.SEQUENCE(B15-A15+1,1,A15,1),
_xlpm.var_d,TEXT(_xlpm.var_periodeligne,"aaaa-MM"),
_xlpm.var_c,_xlfn.BYCOL(_xlpm.var_periode,_xlfn.LAMBDA(_xlpm.k, SUM(--(_xlpm.var_d=_xlpm.k)))),
_xlpm.var_c))</f>
        <v/>
      </c>
    </row>
    <row r="16" spans="1:10" ht="30.6" customHeight="1" x14ac:dyDescent="0.3">
      <c r="A16" s="4"/>
      <c r="B16" s="4"/>
      <c r="C16" s="12">
        <f t="shared" si="0"/>
        <v>0</v>
      </c>
      <c r="D16" s="31" t="str" cm="1">
        <f t="array" ref="D16">IF(A16="","",_xlfn.LET(
_xlpm.var_min, MIN(A:A),
_xlpm.var_max,MAX(B:B),
_xlpm.var_periode, TRANSPOSE(_xlfn.UNIQUE(TEXT(_xlfn.SEQUENCE(_xlpm.var_max-_xlpm.var_min+1,1,_xlpm.var_min,1),"aaaa-MM"))),
_xlpm.var_periodeligne,_xlfn.SEQUENCE(B16-A16+1,1,A16,1),
_xlpm.var_d,TEXT(_xlpm.var_periodeligne,"aaaa-MM"),
_xlpm.var_c,_xlfn.BYCOL(_xlpm.var_periode,_xlfn.LAMBDA(_xlpm.k, SUM(--(_xlpm.var_d=_xlpm.k)))),
_xlpm.var_c))</f>
        <v/>
      </c>
    </row>
    <row r="17" spans="1:10" ht="30.6" customHeight="1" x14ac:dyDescent="0.3">
      <c r="A17" s="4"/>
      <c r="B17" s="4"/>
      <c r="C17" s="12">
        <f t="shared" si="0"/>
        <v>0</v>
      </c>
      <c r="D17" s="31" t="str" cm="1">
        <f t="array" ref="D17">IF(A17="","",_xlfn.LET(
_xlpm.var_min, MIN(A:A),
_xlpm.var_max,MAX(B:B),
_xlpm.var_periode, TRANSPOSE(_xlfn.UNIQUE(TEXT(_xlfn.SEQUENCE(_xlpm.var_max-_xlpm.var_min+1,1,_xlpm.var_min,1),"aaaa-MM"))),
_xlpm.var_periodeligne,_xlfn.SEQUENCE(B17-A17+1,1,A17,1),
_xlpm.var_d,TEXT(_xlpm.var_periodeligne,"aaaa-MM"),
_xlpm.var_c,_xlfn.BYCOL(_xlpm.var_periode,_xlfn.LAMBDA(_xlpm.k, SUM(--(_xlpm.var_d=_xlpm.k)))),
_xlpm.var_c))</f>
        <v/>
      </c>
    </row>
    <row r="18" spans="1:10" ht="30.6" customHeight="1" x14ac:dyDescent="0.3">
      <c r="A18" s="4"/>
      <c r="B18" s="4"/>
      <c r="C18" s="12">
        <f t="shared" si="0"/>
        <v>0</v>
      </c>
      <c r="D18" s="31" t="str" cm="1">
        <f t="array" ref="D18">IF(A18="","",_xlfn.LET(
_xlpm.var_min, MIN(A:A),
_xlpm.var_max,MAX(B:B),
_xlpm.var_periode, TRANSPOSE(_xlfn.UNIQUE(TEXT(_xlfn.SEQUENCE(_xlpm.var_max-_xlpm.var_min+1,1,_xlpm.var_min,1),"aaaa-MM"))),
_xlpm.var_periodeligne,_xlfn.SEQUENCE(B18-A18+1,1,A18,1),
_xlpm.var_d,TEXT(_xlpm.var_periodeligne,"aaaa-MM"),
_xlpm.var_c,_xlfn.BYCOL(_xlpm.var_periode,_xlfn.LAMBDA(_xlpm.k, SUM(--(_xlpm.var_d=_xlpm.k)))),
_xlpm.var_c))</f>
        <v/>
      </c>
    </row>
    <row r="19" spans="1:10" ht="30.6" customHeight="1" x14ac:dyDescent="0.3">
      <c r="A19" s="4"/>
      <c r="B19" s="4"/>
      <c r="C19" s="12">
        <f t="shared" si="0"/>
        <v>0</v>
      </c>
      <c r="D19" s="31" t="str" cm="1">
        <f t="array" ref="D19">IF(A19="","",_xlfn.LET(
_xlpm.var_min, MIN(A:A),
_xlpm.var_max,MAX(B:B),
_xlpm.var_periode, TRANSPOSE(_xlfn.UNIQUE(TEXT(_xlfn.SEQUENCE(_xlpm.var_max-_xlpm.var_min+1,1,_xlpm.var_min,1),"aaaa-MM"))),
_xlpm.var_periodeligne,_xlfn.SEQUENCE(B19-A19+1,1,A19,1),
_xlpm.var_d,TEXT(_xlpm.var_periodeligne,"aaaa-MM"),
_xlpm.var_c,_xlfn.BYCOL(_xlpm.var_periode,_xlfn.LAMBDA(_xlpm.k, SUM(--(_xlpm.var_d=_xlpm.k)))),
_xlpm.var_c))</f>
        <v/>
      </c>
    </row>
    <row r="20" spans="1:10" ht="30.6" customHeight="1" x14ac:dyDescent="0.3">
      <c r="A20" s="4"/>
      <c r="B20" s="4"/>
      <c r="C20" s="12">
        <f t="shared" si="0"/>
        <v>0</v>
      </c>
      <c r="D20" s="31" t="str" cm="1">
        <f t="array" ref="D20">IF(A20="","",_xlfn.LET(
_xlpm.var_min, MIN(A:A),
_xlpm.var_max,MAX(B:B),
_xlpm.var_periode, TRANSPOSE(_xlfn.UNIQUE(TEXT(_xlfn.SEQUENCE(_xlpm.var_max-_xlpm.var_min+1,1,_xlpm.var_min,1),"aaaa-MM"))),
_xlpm.var_periodeligne,_xlfn.SEQUENCE(B20-A20+1,1,A20,1),
_xlpm.var_d,TEXT(_xlpm.var_periodeligne,"aaaa-MM"),
_xlpm.var_c,_xlfn.BYCOL(_xlpm.var_periode,_xlfn.LAMBDA(_xlpm.k, SUM(--(_xlpm.var_d=_xlpm.k)))),
_xlpm.var_c))</f>
        <v/>
      </c>
    </row>
    <row r="21" spans="1:10" ht="30.6" customHeight="1" x14ac:dyDescent="0.3">
      <c r="A21" s="4"/>
      <c r="B21" s="4"/>
      <c r="C21" s="12">
        <f t="shared" si="0"/>
        <v>0</v>
      </c>
      <c r="D21" s="31" t="str" cm="1">
        <f t="array" ref="D21">IF(A21="","",_xlfn.LET(
_xlpm.var_min, MIN(A:A),
_xlpm.var_max,MAX(B:B),
_xlpm.var_periode, TRANSPOSE(_xlfn.UNIQUE(TEXT(_xlfn.SEQUENCE(_xlpm.var_max-_xlpm.var_min+1,1,_xlpm.var_min,1),"aaaa-MM"))),
_xlpm.var_periodeligne,_xlfn.SEQUENCE(B21-A21+1,1,A21,1),
_xlpm.var_d,TEXT(_xlpm.var_periodeligne,"aaaa-MM"),
_xlpm.var_c,_xlfn.BYCOL(_xlpm.var_periode,_xlfn.LAMBDA(_xlpm.k, SUM(--(_xlpm.var_d=_xlpm.k)))),
_xlpm.var_c))</f>
        <v/>
      </c>
    </row>
    <row r="22" spans="1:10" ht="30.6" customHeight="1" x14ac:dyDescent="0.3">
      <c r="A22" s="4"/>
      <c r="B22" s="4"/>
      <c r="C22" s="12">
        <f t="shared" si="0"/>
        <v>0</v>
      </c>
      <c r="D22" s="31" t="str" cm="1">
        <f t="array" ref="D22">IF(A22="","",_xlfn.LET(
_xlpm.var_min, MIN(A:A),
_xlpm.var_max,MAX(B:B),
_xlpm.var_periode, TRANSPOSE(_xlfn.UNIQUE(TEXT(_xlfn.SEQUENCE(_xlpm.var_max-_xlpm.var_min+1,1,_xlpm.var_min,1),"aaaa-MM"))),
_xlpm.var_periodeligne,_xlfn.SEQUENCE(B22-A22+1,1,A22,1),
_xlpm.var_d,TEXT(_xlpm.var_periodeligne,"aaaa-MM"),
_xlpm.var_c,_xlfn.BYCOL(_xlpm.var_periode,_xlfn.LAMBDA(_xlpm.k, SUM(--(_xlpm.var_d=_xlpm.k)))),
_xlpm.var_c))</f>
        <v/>
      </c>
    </row>
    <row r="23" spans="1:10" ht="30.6" customHeight="1" x14ac:dyDescent="0.3">
      <c r="A23" s="4"/>
      <c r="B23" s="4"/>
      <c r="C23" s="12">
        <f t="shared" si="0"/>
        <v>0</v>
      </c>
      <c r="D23" s="31" t="str" cm="1">
        <f t="array" ref="D23">IF(A23="","",_xlfn.LET(
_xlpm.var_min, MIN(A:A),
_xlpm.var_max,MAX(B:B),
_xlpm.var_periode, TRANSPOSE(_xlfn.UNIQUE(TEXT(_xlfn.SEQUENCE(_xlpm.var_max-_xlpm.var_min+1,1,_xlpm.var_min,1),"aaaa-MM"))),
_xlpm.var_periodeligne,_xlfn.SEQUENCE(B23-A23+1,1,A23,1),
_xlpm.var_d,TEXT(_xlpm.var_periodeligne,"aaaa-MM"),
_xlpm.var_c,_xlfn.BYCOL(_xlpm.var_periode,_xlfn.LAMBDA(_xlpm.k, SUM(--(_xlpm.var_d=_xlpm.k)))),
_xlpm.var_c))</f>
        <v/>
      </c>
    </row>
    <row r="24" spans="1:10" ht="30.6" customHeight="1" x14ac:dyDescent="0.3"/>
    <row r="25" spans="1:10" ht="30.6" customHeight="1" x14ac:dyDescent="0.3">
      <c r="A25" s="25" t="s">
        <v>54</v>
      </c>
      <c r="B25" s="25"/>
      <c r="D25" s="29" t="str" cm="1">
        <f t="array" ref="D25:J25">_xlfn.LET(
_xlpm.var_min, MIN(A:A),
_xlpm.var_max,MAX(B:B),
_xlpm.var_periode, TRANSPOSE(_xlfn.UNIQUE(TEXT(_xlfn.SEQUENCE(_xlpm.var_max-_xlpm.var_min+1,1,_xlpm.var_min,1),"aaaa-MM"))),
_xlpm.var_periode)</f>
        <v>2024-01</v>
      </c>
      <c r="E25" s="3" t="str">
        <v>2024-02</v>
      </c>
      <c r="F25" s="3" t="str">
        <v>2024-03</v>
      </c>
      <c r="G25" s="3" t="str">
        <v>2024-04</v>
      </c>
      <c r="H25" s="3" t="str">
        <v>2024-05</v>
      </c>
      <c r="I25" s="3" t="str">
        <v>2024-06</v>
      </c>
      <c r="J25" s="3" t="str">
        <v>2024-07</v>
      </c>
    </row>
    <row r="26" spans="1:10" ht="30.6" customHeight="1" x14ac:dyDescent="0.3">
      <c r="A26" s="4"/>
      <c r="B26" s="4"/>
      <c r="D26" s="31" t="str" cm="1">
        <f t="array" ref="D26:J26">IFERROR(_xlfn.LET(
_xlpm.var_min, MIN(A:A),
_xlpm.var_max,MAX(B:B),
_xlpm.var_periode, TRANSPOSE(_xlfn.UNIQUE(TEXT(_xlfn.SEQUENCE(_xlpm.var_max-_xlpm.var_min+1,1,_xlpm.var_min,1),"aaaa-MM"))),
_xlpm.var_periodeligne,_xlfn.SEQUENCE(B26-A26+1,1,A26,1),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26" s="3" t="str">
        <v/>
      </c>
      <c r="F26" s="3" t="str">
        <v/>
      </c>
      <c r="G26" s="3" t="str">
        <v/>
      </c>
      <c r="H26" s="3" t="str">
        <v/>
      </c>
      <c r="I26" s="3" t="str">
        <v/>
      </c>
      <c r="J26" s="3" t="str">
        <v/>
      </c>
    </row>
    <row r="27" spans="1:10" ht="30.6" customHeight="1" x14ac:dyDescent="0.3">
      <c r="A27" s="4"/>
      <c r="B27" s="4"/>
      <c r="D27" s="31" t="str" cm="1">
        <f t="array" ref="D27:J27">IFERROR(_xlfn.LET(
_xlpm.var_min, MIN(A:A),
_xlpm.var_max,MAX(B:B),
_xlpm.var_periode, TRANSPOSE(_xlfn.UNIQUE(TEXT(_xlfn.SEQUENCE(_xlpm.var_max-_xlpm.var_min+1,1,_xlpm.var_min,1),"aaaa-MM"))),
_xlpm.var_periodeligne,_xlfn.SEQUENCE(B27-A27+1,1,A27,1),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27" s="3" t="str">
        <v/>
      </c>
      <c r="F27" s="3" t="str">
        <v/>
      </c>
      <c r="G27" s="3" t="str">
        <v/>
      </c>
      <c r="H27" s="3" t="str">
        <v/>
      </c>
      <c r="I27" s="3" t="str">
        <v/>
      </c>
      <c r="J27" s="3" t="str">
        <v/>
      </c>
    </row>
    <row r="28" spans="1:10" ht="30.6" customHeight="1" x14ac:dyDescent="0.3">
      <c r="A28" s="4"/>
      <c r="B28" s="4"/>
      <c r="D28" s="31" t="str" cm="1">
        <f t="array" ref="D28:J28">IFERROR(_xlfn.LET(
_xlpm.var_min, MIN(A:A),
_xlpm.var_max,MAX(B:B),
_xlpm.var_periode, TRANSPOSE(_xlfn.UNIQUE(TEXT(_xlfn.SEQUENCE(_xlpm.var_max-_xlpm.var_min+1,1,_xlpm.var_min,1),"aaaa-MM"))),
_xlpm.var_periodeligne,_xlfn.SEQUENCE(B28-A28+1,1,A28,1),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28" s="3" t="str">
        <v/>
      </c>
      <c r="F28" s="3" t="str">
        <v/>
      </c>
      <c r="G28" s="3" t="str">
        <v/>
      </c>
      <c r="H28" s="3" t="str">
        <v/>
      </c>
      <c r="I28" s="3" t="str">
        <v/>
      </c>
      <c r="J28" s="3" t="str">
        <v/>
      </c>
    </row>
    <row r="29" spans="1:10" ht="30.6" customHeight="1" x14ac:dyDescent="0.3">
      <c r="A29" s="4"/>
      <c r="B29" s="4"/>
      <c r="D29" s="31" t="str" cm="1">
        <f t="array" ref="D29:J29">IFERROR(_xlfn.LET(
_xlpm.var_min, MIN(A:A),
_xlpm.var_max,MAX(B:B),
_xlpm.var_periode, TRANSPOSE(_xlfn.UNIQUE(TEXT(_xlfn.SEQUENCE(_xlpm.var_max-_xlpm.var_min+1,1,_xlpm.var_min,1),"aaaa-MM"))),
_xlpm.var_periodeligne,_xlfn.SEQUENCE(B29-A29+1,1,A29,1),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29" s="3" t="str">
        <v/>
      </c>
      <c r="F29" s="3" t="str">
        <v/>
      </c>
      <c r="G29" s="3" t="str">
        <v/>
      </c>
      <c r="H29" s="3" t="str">
        <v/>
      </c>
      <c r="I29" s="3" t="str">
        <v/>
      </c>
      <c r="J29" s="3" t="str">
        <v/>
      </c>
    </row>
    <row r="30" spans="1:10" ht="30.6" customHeight="1" x14ac:dyDescent="0.3">
      <c r="A30" s="4"/>
      <c r="B30" s="4"/>
      <c r="D30" s="31" t="str" cm="1">
        <f t="array" ref="D30:J30">IFERROR(_xlfn.LET(
_xlpm.var_min, MIN(A:A),
_xlpm.var_max,MAX(B:B),
_xlpm.var_periode, TRANSPOSE(_xlfn.UNIQUE(TEXT(_xlfn.SEQUENCE(_xlpm.var_max-_xlpm.var_min+1,1,_xlpm.var_min,1),"aaaa-MM"))),
_xlpm.var_periodeligne,_xlfn.SEQUENCE(B30-A30+1,1,A30,1),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30" s="3" t="str">
        <v/>
      </c>
      <c r="F30" s="3" t="str">
        <v/>
      </c>
      <c r="G30" s="3" t="str">
        <v/>
      </c>
      <c r="H30" s="3" t="str">
        <v/>
      </c>
      <c r="I30" s="3" t="str">
        <v/>
      </c>
      <c r="J30" s="3" t="str">
        <v/>
      </c>
    </row>
    <row r="31" spans="1:10" ht="30.6" customHeight="1" x14ac:dyDescent="0.3">
      <c r="A31" s="4"/>
      <c r="B31" s="4"/>
      <c r="D31" s="31" t="str" cm="1">
        <f t="array" ref="D31:J31">IFERROR(_xlfn.LET(
_xlpm.var_min, MIN(A:A),
_xlpm.var_max,MAX(B:B),
_xlpm.var_periode, TRANSPOSE(_xlfn.UNIQUE(TEXT(_xlfn.SEQUENCE(_xlpm.var_max-_xlpm.var_min+1,1,_xlpm.var_min,1),"aaaa-MM"))),
_xlpm.var_periodeligne,_xlfn.SEQUENCE(B31-A31+1,1,A31,1),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31" s="3" t="str">
        <v/>
      </c>
      <c r="F31" s="3" t="str">
        <v/>
      </c>
      <c r="G31" s="3" t="str">
        <v/>
      </c>
      <c r="H31" s="3" t="str">
        <v/>
      </c>
      <c r="I31" s="3" t="str">
        <v/>
      </c>
      <c r="J31" s="3" t="str">
        <v/>
      </c>
    </row>
    <row r="32" spans="1:10" ht="30.6" customHeight="1" x14ac:dyDescent="0.3">
      <c r="A32" s="4"/>
      <c r="B32" s="4"/>
      <c r="D32" s="31" t="str" cm="1">
        <f t="array" ref="D32:J32">IFERROR(_xlfn.LET(
_xlpm.var_min, MIN(A:A),
_xlpm.var_max,MAX(B:B),
_xlpm.var_periode, TRANSPOSE(_xlfn.UNIQUE(TEXT(_xlfn.SEQUENCE(_xlpm.var_max-_xlpm.var_min+1,1,_xlpm.var_min,1),"aaaa-MM"))),
_xlpm.var_periodeligne,_xlfn.SEQUENCE(B32-A32+1,1,A32,1),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32" s="3" t="str">
        <v/>
      </c>
      <c r="F32" s="3" t="str">
        <v/>
      </c>
      <c r="G32" s="3" t="str">
        <v/>
      </c>
      <c r="H32" s="3" t="str">
        <v/>
      </c>
      <c r="I32" s="3" t="str">
        <v/>
      </c>
      <c r="J32" s="3" t="str">
        <v/>
      </c>
    </row>
    <row r="33" spans="1:10" ht="30.6" customHeight="1" x14ac:dyDescent="0.3">
      <c r="A33" s="4"/>
      <c r="B33" s="4"/>
      <c r="D33" s="31" t="str" cm="1">
        <f t="array" ref="D33:J33">IFERROR(_xlfn.LET(
_xlpm.var_min, MIN(A:A),
_xlpm.var_max,MAX(B:B),
_xlpm.var_periode, TRANSPOSE(_xlfn.UNIQUE(TEXT(_xlfn.SEQUENCE(_xlpm.var_max-_xlpm.var_min+1,1,_xlpm.var_min,1),"aaaa-MM"))),
_xlpm.var_periodeligne,_xlfn.SEQUENCE(B33-A33+1,1,A33,1),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33" s="3" t="str">
        <v/>
      </c>
      <c r="F33" s="3" t="str">
        <v/>
      </c>
      <c r="G33" s="3" t="str">
        <v/>
      </c>
      <c r="H33" s="3" t="str">
        <v/>
      </c>
      <c r="I33" s="3" t="str">
        <v/>
      </c>
      <c r="J33" s="3" t="str">
        <v/>
      </c>
    </row>
    <row r="34" spans="1:10" ht="30.6" customHeight="1" x14ac:dyDescent="0.3">
      <c r="A34" s="4"/>
      <c r="B34" s="4"/>
      <c r="D34" s="31" t="str" cm="1">
        <f t="array" ref="D34:J34">IFERROR(_xlfn.LET(
_xlpm.var_min, MIN(A:A),
_xlpm.var_max,MAX(B:B),
_xlpm.var_periode, TRANSPOSE(_xlfn.UNIQUE(TEXT(_xlfn.SEQUENCE(_xlpm.var_max-_xlpm.var_min+1,1,_xlpm.var_min,1),"aaaa-MM"))),
_xlpm.var_periodeligne,_xlfn.SEQUENCE(B34-A34+1,1,A34,1),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34" s="3" t="str">
        <v/>
      </c>
      <c r="F34" s="3" t="str">
        <v/>
      </c>
      <c r="G34" s="3" t="str">
        <v/>
      </c>
      <c r="H34" s="3" t="str">
        <v/>
      </c>
      <c r="I34" s="3" t="str">
        <v/>
      </c>
      <c r="J34" s="3" t="str">
        <v/>
      </c>
    </row>
    <row r="35" spans="1:10" ht="30.6" customHeight="1" x14ac:dyDescent="0.3">
      <c r="A35" s="4"/>
      <c r="B35" s="4"/>
      <c r="D35" s="31" t="str" cm="1">
        <f t="array" ref="D35:J35">IFERROR(_xlfn.LET(
_xlpm.var_min, MIN(A:A),
_xlpm.var_max,MAX(B:B),
_xlpm.var_periode, TRANSPOSE(_xlfn.UNIQUE(TEXT(_xlfn.SEQUENCE(_xlpm.var_max-_xlpm.var_min+1,1,_xlpm.var_min,1),"aaaa-MM"))),
_xlpm.var_periodeligne,_xlfn.SEQUENCE(B35-A35+1,1,A35,1),
_xlpm.var_b,IF(ISERROR(MATCH(_xlpm.var_periodeligne,MesFeries,0)),_xlpm.var_periodeligne,37170),
_xlpm.var_e,_xlfn._xlws.FILTER(_xlpm.var_b,WEEKDAY(_xlpm.var_b)&lt;=5),
_xlpm.var_d,TEXT(_xlpm.var_e,"aaaa-MM"),
_xlpm.var_c,_xlfn.BYCOL(_xlpm.var_periode,_xlfn.LAMBDA(_xlpm.k, SUM(--(_xlpm.var_d=_xlpm.k)))),
_xlpm.var_c),"")</f>
        <v/>
      </c>
      <c r="E35" s="3" t="str">
        <v/>
      </c>
      <c r="F35" s="3" t="str">
        <v/>
      </c>
      <c r="G35" s="3" t="str">
        <v/>
      </c>
      <c r="H35" s="3" t="str">
        <v/>
      </c>
      <c r="I35" s="3" t="str">
        <v/>
      </c>
      <c r="J35" s="3" t="str">
        <v/>
      </c>
    </row>
    <row r="36" spans="1:10" ht="30.6" customHeight="1" x14ac:dyDescent="0.3"/>
    <row r="37" spans="1:10" ht="30.6" customHeight="1" x14ac:dyDescent="0.3">
      <c r="A37" s="26" t="s">
        <v>55</v>
      </c>
      <c r="B37" s="26"/>
      <c r="D37" s="29" t="str" cm="1">
        <f t="array" ref="D37:J37">_xlfn.LET(
_xlpm.var_min, MIN(A:A),
_xlpm.var_max,MAX(B:B),
_xlpm.var_periode, TRANSPOSE(_xlfn.UNIQUE(TEXT(_xlfn.SEQUENCE(_xlpm.var_max-_xlpm.var_min+1,1,_xlpm.var_min,1),"aaaa-MM"))),
_xlpm.var_periode)</f>
        <v>2024-01</v>
      </c>
      <c r="E37" s="3" t="str">
        <v>2024-02</v>
      </c>
      <c r="F37" s="3" t="str">
        <v>2024-03</v>
      </c>
      <c r="G37" s="3" t="str">
        <v>2024-04</v>
      </c>
      <c r="H37" s="3" t="str">
        <v>2024-05</v>
      </c>
      <c r="I37" s="3" t="str">
        <v>2024-06</v>
      </c>
      <c r="J37" s="3" t="str">
        <v>2024-07</v>
      </c>
    </row>
    <row r="38" spans="1:10" ht="30.6" customHeight="1" x14ac:dyDescent="0.3">
      <c r="A38" s="4"/>
      <c r="B38" s="4"/>
      <c r="D38" s="31" t="str" cm="1">
        <f t="array" ref="D38">IF(A38="","",_xlfn.LET(
_xlpm.var_min, MIN(A:A),
_xlpm.var_max,MAX(B:B),
_xlpm.var_periode, TRANSPOSE(_xlfn.UNIQUE(TEXT(_xlfn.SEQUENCE(_xlpm.var_max-_xlpm.var_min+1,1,_xlpm.var_min,1),"aaaa-MM"))),
_xlpm.var_periodeligne,_xlfn.SEQUENCE(B38-A38+1,1,A38,1),
_xlpm.var_d,TEXT(_xlpm.var_periodeligne,"aaaa-MM"),
_xlpm.var_c,_xlfn.BYCOL(_xlpm.var_periode,_xlfn.LAMBDA(_xlpm.k, SUM(--(_xlpm.var_d=_xlpm.k)))),
_xlpm.var_c))</f>
        <v/>
      </c>
    </row>
    <row r="39" spans="1:10" ht="30.6" customHeight="1" x14ac:dyDescent="0.3">
      <c r="A39" s="4"/>
      <c r="B39" s="4"/>
      <c r="D39" s="31" t="str" cm="1">
        <f t="array" ref="D39">IF(A39="","",_xlfn.LET(
_xlpm.var_min, MIN(A:A),
_xlpm.var_max,MAX(B:B),
_xlpm.var_periode, TRANSPOSE(_xlfn.UNIQUE(TEXT(_xlfn.SEQUENCE(_xlpm.var_max-_xlpm.var_min+1,1,_xlpm.var_min,1),"aaaa-MM"))),
_xlpm.var_periodeligne,_xlfn.SEQUENCE(B39-A39+1,1,A39,1),
_xlpm.var_d,TEXT(_xlpm.var_periodeligne,"aaaa-MM"),
_xlpm.var_c,_xlfn.BYCOL(_xlpm.var_periode,_xlfn.LAMBDA(_xlpm.k, SUM(--(_xlpm.var_d=_xlpm.k)))),
_xlpm.var_c))</f>
        <v/>
      </c>
    </row>
    <row r="40" spans="1:10" ht="30.6" customHeight="1" x14ac:dyDescent="0.3">
      <c r="A40" s="4"/>
      <c r="B40" s="4"/>
      <c r="D40" s="31" t="str" cm="1">
        <f t="array" ref="D40">IF(A40="","",_xlfn.LET(
_xlpm.var_min, MIN(A:A),
_xlpm.var_max,MAX(B:B),
_xlpm.var_periode, TRANSPOSE(_xlfn.UNIQUE(TEXT(_xlfn.SEQUENCE(_xlpm.var_max-_xlpm.var_min+1,1,_xlpm.var_min,1),"aaaa-MM"))),
_xlpm.var_periodeligne,_xlfn.SEQUENCE(B40-A40+1,1,A40,1),
_xlpm.var_d,TEXT(_xlpm.var_periodeligne,"aaaa-MM"),
_xlpm.var_c,_xlfn.BYCOL(_xlpm.var_periode,_xlfn.LAMBDA(_xlpm.k, SUM(--(_xlpm.var_d=_xlpm.k)))),
_xlpm.var_c))</f>
        <v/>
      </c>
    </row>
    <row r="41" spans="1:10" ht="30.6" customHeight="1" x14ac:dyDescent="0.3">
      <c r="A41" s="4"/>
      <c r="B41" s="4"/>
      <c r="D41" s="31" t="str" cm="1">
        <f t="array" ref="D41">IF(A41="","",_xlfn.LET(
_xlpm.var_min, MIN(A:A),
_xlpm.var_max,MAX(B:B),
_xlpm.var_periode, TRANSPOSE(_xlfn.UNIQUE(TEXT(_xlfn.SEQUENCE(_xlpm.var_max-_xlpm.var_min+1,1,_xlpm.var_min,1),"aaaa-MM"))),
_xlpm.var_periodeligne,_xlfn.SEQUENCE(B41-A41+1,1,A41,1),
_xlpm.var_d,TEXT(_xlpm.var_periodeligne,"aaaa-MM"),
_xlpm.var_c,_xlfn.BYCOL(_xlpm.var_periode,_xlfn.LAMBDA(_xlpm.k, SUM(--(_xlpm.var_d=_xlpm.k)))),
_xlpm.var_c))</f>
        <v/>
      </c>
    </row>
    <row r="42" spans="1:10" ht="30.6" customHeight="1" x14ac:dyDescent="0.3">
      <c r="A42" s="4"/>
      <c r="B42" s="4"/>
      <c r="D42" s="31" t="str" cm="1">
        <f t="array" ref="D42">IF(A42="","",_xlfn.LET(
_xlpm.var_min, MIN(A:A),
_xlpm.var_max,MAX(B:B),
_xlpm.var_periode, TRANSPOSE(_xlfn.UNIQUE(TEXT(_xlfn.SEQUENCE(_xlpm.var_max-_xlpm.var_min+1,1,_xlpm.var_min,1),"aaaa-MM"))),
_xlpm.var_periodeligne,_xlfn.SEQUENCE(B42-A42+1,1,A42,1),
_xlpm.var_d,TEXT(_xlpm.var_periodeligne,"aaaa-MM"),
_xlpm.var_c,_xlfn.BYCOL(_xlpm.var_periode,_xlfn.LAMBDA(_xlpm.k, SUM(--(_xlpm.var_d=_xlpm.k)))),
_xlpm.var_c))</f>
        <v/>
      </c>
    </row>
    <row r="43" spans="1:10" ht="30.6" customHeight="1" x14ac:dyDescent="0.3">
      <c r="A43" s="4"/>
      <c r="B43" s="4"/>
      <c r="D43" s="31" t="str" cm="1">
        <f t="array" ref="D43">IF(A43="","",_xlfn.LET(
_xlpm.var_min, MIN(A:A),
_xlpm.var_max,MAX(B:B),
_xlpm.var_periode, TRANSPOSE(_xlfn.UNIQUE(TEXT(_xlfn.SEQUENCE(_xlpm.var_max-_xlpm.var_min+1,1,_xlpm.var_min,1),"aaaa-MM"))),
_xlpm.var_periodeligne,_xlfn.SEQUENCE(B43-A43+1,1,A43,1),
_xlpm.var_d,TEXT(_xlpm.var_periodeligne,"aaaa-MM"),
_xlpm.var_c,_xlfn.BYCOL(_xlpm.var_periode,_xlfn.LAMBDA(_xlpm.k, SUM(--(_xlpm.var_d=_xlpm.k)))),
_xlpm.var_c))</f>
        <v/>
      </c>
    </row>
    <row r="44" spans="1:10" ht="30.6" customHeight="1" x14ac:dyDescent="0.3">
      <c r="A44" s="4"/>
      <c r="B44" s="4"/>
      <c r="D44" s="31" t="str" cm="1">
        <f t="array" ref="D44">IF(A44="","",_xlfn.LET(
_xlpm.var_min, MIN(A:A),
_xlpm.var_max,MAX(B:B),
_xlpm.var_periode, TRANSPOSE(_xlfn.UNIQUE(TEXT(_xlfn.SEQUENCE(_xlpm.var_max-_xlpm.var_min+1,1,_xlpm.var_min,1),"aaaa-MM"))),
_xlpm.var_periodeligne,_xlfn.SEQUENCE(B44-A44+1,1,A44,1),
_xlpm.var_d,TEXT(_xlpm.var_periodeligne,"aaaa-MM"),
_xlpm.var_c,_xlfn.BYCOL(_xlpm.var_periode,_xlfn.LAMBDA(_xlpm.k, SUM(--(_xlpm.var_d=_xlpm.k)))),
_xlpm.var_c))</f>
        <v/>
      </c>
    </row>
    <row r="45" spans="1:10" ht="30.6" customHeight="1" x14ac:dyDescent="0.3">
      <c r="A45" s="4"/>
      <c r="B45" s="4"/>
      <c r="D45" s="31" t="str" cm="1">
        <f t="array" ref="D45">IF(A45="","",_xlfn.LET(
_xlpm.var_min, MIN(A:A),
_xlpm.var_max,MAX(B:B),
_xlpm.var_periode, TRANSPOSE(_xlfn.UNIQUE(TEXT(_xlfn.SEQUENCE(_xlpm.var_max-_xlpm.var_min+1,1,_xlpm.var_min,1),"aaaa-MM"))),
_xlpm.var_periodeligne,_xlfn.SEQUENCE(B45-A45+1,1,A45,1),
_xlpm.var_d,TEXT(_xlpm.var_periodeligne,"aaaa-MM"),
_xlpm.var_c,_xlfn.BYCOL(_xlpm.var_periode,_xlfn.LAMBDA(_xlpm.k, SUM(--(_xlpm.var_d=_xlpm.k)))),
_xlpm.var_c))</f>
        <v/>
      </c>
    </row>
    <row r="46" spans="1:10" ht="30.6" customHeight="1" x14ac:dyDescent="0.3">
      <c r="A46" s="4"/>
      <c r="B46" s="4"/>
      <c r="D46" s="31" t="str" cm="1">
        <f t="array" ref="D46">IF(A46="","",_xlfn.LET(
_xlpm.var_min, MIN(A:A),
_xlpm.var_max,MAX(B:B),
_xlpm.var_periode, TRANSPOSE(_xlfn.UNIQUE(TEXT(_xlfn.SEQUENCE(_xlpm.var_max-_xlpm.var_min+1,1,_xlpm.var_min,1),"aaaa-MM"))),
_xlpm.var_periodeligne,_xlfn.SEQUENCE(B46-A46+1,1,A46,1),
_xlpm.var_d,TEXT(_xlpm.var_periodeligne,"aaaa-MM"),
_xlpm.var_c,_xlfn.BYCOL(_xlpm.var_periode,_xlfn.LAMBDA(_xlpm.k, SUM(--(_xlpm.var_d=_xlpm.k)))),
_xlpm.var_c))</f>
        <v/>
      </c>
    </row>
    <row r="47" spans="1:10" ht="30.6" customHeight="1" x14ac:dyDescent="0.3">
      <c r="A47" s="4"/>
      <c r="B47" s="4"/>
      <c r="D47" s="31" t="str" cm="1">
        <f t="array" ref="D47">IF(A47="","",_xlfn.LET(
_xlpm.var_min, MIN(A:A),
_xlpm.var_max,MAX(B:B),
_xlpm.var_periode, TRANSPOSE(_xlfn.UNIQUE(TEXT(_xlfn.SEQUENCE(_xlpm.var_max-_xlpm.var_min+1,1,_xlpm.var_min,1),"aaaa-MM"))),
_xlpm.var_periodeligne,_xlfn.SEQUENCE(B47-A47+1,1,A47,1),
_xlpm.var_d,TEXT(_xlpm.var_periodeligne,"aaaa-MM"),
_xlpm.var_c,_xlfn.BYCOL(_xlpm.var_periode,_xlfn.LAMBDA(_xlpm.k, SUM(--(_xlpm.var_d=_xlpm.k)))),
_xlpm.var_c))</f>
        <v/>
      </c>
    </row>
  </sheetData>
  <mergeCells count="4">
    <mergeCell ref="A25:B25"/>
    <mergeCell ref="A37:B37"/>
    <mergeCell ref="A13:B13"/>
    <mergeCell ref="A1:B1"/>
  </mergeCells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Détails</vt:lpstr>
      <vt:lpstr>Absences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Duvernois, Arnaud</cp:lastModifiedBy>
  <dcterms:created xsi:type="dcterms:W3CDTF">2015-06-05T18:19:34Z</dcterms:created>
  <dcterms:modified xsi:type="dcterms:W3CDTF">2024-06-13T12:26:00Z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