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95E32E0-EB0A-4E4E-A205-762B18AA0317}" xr6:coauthVersionLast="47" xr6:coauthVersionMax="47" xr10:uidLastSave="{00000000-0000-0000-0000-000000000000}"/>
  <bookViews>
    <workbookView xWindow="-110" yWindow="-110" windowWidth="25820" windowHeight="14020" activeTab="3" xr2:uid="{D86CE041-1FF2-448B-A6A1-FD2FAE16C859}"/>
  </bookViews>
  <sheets>
    <sheet name="FX rates" sheetId="1" r:id="rId1"/>
    <sheet name="Feuil2" sheetId="8" r:id="rId2"/>
    <sheet name="db" sheetId="2" r:id="rId3"/>
    <sheet name="Output" sheetId="3" r:id="rId4"/>
    <sheet name="TCD" sheetId="7" r:id="rId5"/>
  </sheets>
  <definedNames>
    <definedName name="_xlnm._FilterDatabase" localSheetId="2" hidden="1">db!$A$1:$D$205</definedName>
    <definedName name="ID" localSheetId="0" hidden="1">"2da9f1f0-cba9-44cc-8941-08430fef0750"</definedName>
  </definedNames>
  <calcPr calcId="191029"/>
  <pivotCaches>
    <pivotCache cacheId="1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4" i="3" l="1"/>
  <c r="M24" i="3"/>
  <c r="L24" i="3"/>
  <c r="K24" i="3"/>
  <c r="J24" i="3"/>
  <c r="I24" i="3"/>
  <c r="H24" i="3"/>
  <c r="G24" i="3"/>
  <c r="F24" i="3"/>
  <c r="E24" i="3"/>
  <c r="D24" i="3"/>
  <c r="C24" i="3"/>
  <c r="N23" i="3"/>
  <c r="M23" i="3"/>
  <c r="L23" i="3"/>
  <c r="K23" i="3"/>
  <c r="J23" i="3"/>
  <c r="I23" i="3"/>
  <c r="H23" i="3"/>
  <c r="G23" i="3"/>
  <c r="F23" i="3"/>
  <c r="E23" i="3"/>
  <c r="D23" i="3"/>
  <c r="C23" i="3"/>
  <c r="N22" i="3"/>
  <c r="M22" i="3"/>
  <c r="L22" i="3"/>
  <c r="K22" i="3"/>
  <c r="J22" i="3"/>
  <c r="I22" i="3"/>
  <c r="H22" i="3"/>
  <c r="G22" i="3"/>
  <c r="F22" i="3"/>
  <c r="E22" i="3"/>
  <c r="D22" i="3"/>
  <c r="C22" i="3"/>
  <c r="N20" i="3"/>
  <c r="M20" i="3"/>
  <c r="L20" i="3"/>
  <c r="K20" i="3"/>
  <c r="J20" i="3"/>
  <c r="I20" i="3"/>
  <c r="H20" i="3"/>
  <c r="G20" i="3"/>
  <c r="F20" i="3"/>
  <c r="E20" i="3"/>
  <c r="D20" i="3"/>
  <c r="C20" i="3"/>
  <c r="N19" i="3"/>
  <c r="M19" i="3"/>
  <c r="L19" i="3"/>
  <c r="K19" i="3"/>
  <c r="J19" i="3"/>
  <c r="I19" i="3"/>
  <c r="H19" i="3"/>
  <c r="G19" i="3"/>
  <c r="F19" i="3"/>
  <c r="E19" i="3"/>
  <c r="D19" i="3"/>
  <c r="C19" i="3"/>
  <c r="N17" i="3"/>
  <c r="M17" i="3"/>
  <c r="L17" i="3"/>
  <c r="K17" i="3"/>
  <c r="J17" i="3"/>
  <c r="I17" i="3"/>
  <c r="H17" i="3"/>
  <c r="G17" i="3"/>
  <c r="F17" i="3"/>
  <c r="E17" i="3"/>
  <c r="D17" i="3"/>
  <c r="C17" i="3"/>
  <c r="N16" i="3"/>
  <c r="M16" i="3"/>
  <c r="L16" i="3"/>
  <c r="K16" i="3"/>
  <c r="J16" i="3"/>
  <c r="I16" i="3"/>
  <c r="H16" i="3"/>
  <c r="G16" i="3"/>
  <c r="F16" i="3"/>
  <c r="E16" i="3"/>
  <c r="D16" i="3"/>
  <c r="C16" i="3"/>
  <c r="N15" i="3"/>
  <c r="M15" i="3"/>
  <c r="L15" i="3"/>
  <c r="K15" i="3"/>
  <c r="J15" i="3"/>
  <c r="I15" i="3"/>
  <c r="H15" i="3"/>
  <c r="G15" i="3"/>
  <c r="F15" i="3"/>
  <c r="E15" i="3"/>
  <c r="D15" i="3"/>
  <c r="C15" i="3"/>
  <c r="N13" i="3"/>
  <c r="M13" i="3"/>
  <c r="L13" i="3"/>
  <c r="K13" i="3"/>
  <c r="J13" i="3"/>
  <c r="I13" i="3"/>
  <c r="H13" i="3"/>
  <c r="G13" i="3"/>
  <c r="F13" i="3"/>
  <c r="E13" i="3"/>
  <c r="D13" i="3"/>
  <c r="C13" i="3"/>
  <c r="N11" i="3"/>
  <c r="M11" i="3"/>
  <c r="L11" i="3"/>
  <c r="K11" i="3"/>
  <c r="J11" i="3"/>
  <c r="I11" i="3"/>
  <c r="H11" i="3"/>
  <c r="G11" i="3"/>
  <c r="F11" i="3"/>
  <c r="E11" i="3"/>
  <c r="D11" i="3"/>
  <c r="C11" i="3"/>
  <c r="N10" i="3"/>
  <c r="M10" i="3"/>
  <c r="L10" i="3"/>
  <c r="K10" i="3"/>
  <c r="J10" i="3"/>
  <c r="I10" i="3"/>
  <c r="H10" i="3"/>
  <c r="G10" i="3"/>
  <c r="F10" i="3"/>
  <c r="E10" i="3"/>
  <c r="D10" i="3"/>
  <c r="C10" i="3"/>
  <c r="N9" i="3"/>
  <c r="M9" i="3"/>
  <c r="L9" i="3"/>
  <c r="K9" i="3"/>
  <c r="J9" i="3"/>
  <c r="I9" i="3"/>
  <c r="H9" i="3"/>
  <c r="G9" i="3"/>
  <c r="F9" i="3"/>
  <c r="E9" i="3"/>
  <c r="D9" i="3"/>
  <c r="C9" i="3"/>
  <c r="N8" i="3"/>
  <c r="M8" i="3"/>
  <c r="L8" i="3"/>
  <c r="K8" i="3"/>
  <c r="J8" i="3"/>
  <c r="I8" i="3"/>
  <c r="H8" i="3"/>
  <c r="G8" i="3"/>
  <c r="F8" i="3"/>
  <c r="E8" i="3"/>
  <c r="D8" i="3"/>
  <c r="C8" i="3"/>
  <c r="N7" i="3"/>
  <c r="M7" i="3"/>
  <c r="L7" i="3"/>
  <c r="K7" i="3"/>
  <c r="J7" i="3"/>
  <c r="I7" i="3"/>
  <c r="H7" i="3"/>
  <c r="G7" i="3"/>
  <c r="F7" i="3"/>
  <c r="E7" i="3"/>
  <c r="D7" i="3"/>
  <c r="C7" i="3"/>
  <c r="N6" i="3"/>
  <c r="M6" i="3"/>
  <c r="L6" i="3"/>
  <c r="K6" i="3"/>
  <c r="J6" i="3"/>
  <c r="I6" i="3"/>
  <c r="H6" i="3"/>
  <c r="G6" i="3"/>
  <c r="F6" i="3"/>
  <c r="E6" i="3"/>
  <c r="D6" i="3"/>
  <c r="C6" i="3"/>
  <c r="N5" i="3"/>
  <c r="M5" i="3"/>
  <c r="L5" i="3"/>
  <c r="K5" i="3"/>
  <c r="J5" i="3"/>
  <c r="I5" i="3"/>
  <c r="H5" i="3"/>
  <c r="G5" i="3"/>
  <c r="F5" i="3"/>
  <c r="E5" i="3"/>
  <c r="D5" i="3"/>
  <c r="C5" i="3"/>
  <c r="D4" i="3"/>
  <c r="E4" i="3"/>
  <c r="F4" i="3"/>
  <c r="G4" i="3"/>
  <c r="H4" i="3"/>
  <c r="I4" i="3"/>
  <c r="J4" i="3"/>
  <c r="K4" i="3"/>
  <c r="L4" i="3"/>
  <c r="M4" i="3"/>
  <c r="N4" i="3"/>
  <c r="C4" i="3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" i="2"/>
  <c r="F2" i="2" a="1"/>
  <c r="F2" i="2" s="1"/>
  <c r="F3" i="2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/>
  <c r="F17" i="2" a="1"/>
  <c r="F17" i="2" s="1"/>
  <c r="F18" i="2" a="1"/>
  <c r="F18" i="2" s="1"/>
  <c r="F19" i="2" a="1"/>
  <c r="F19" i="2" s="1"/>
  <c r="F20" i="2" a="1"/>
  <c r="F20" i="2" s="1"/>
  <c r="F21" i="2" a="1"/>
  <c r="F21" i="2"/>
  <c r="F22" i="2" a="1"/>
  <c r="F22" i="2" s="1"/>
  <c r="F23" i="2" a="1"/>
  <c r="F23" i="2" s="1"/>
  <c r="F24" i="2" a="1"/>
  <c r="F24" i="2" s="1"/>
  <c r="F25" i="2" a="1"/>
  <c r="F25" i="2" s="1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 s="1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38" i="2" a="1"/>
  <c r="F38" i="2" s="1"/>
  <c r="F39" i="2" a="1"/>
  <c r="F39" i="2" s="1"/>
  <c r="F40" i="2" a="1"/>
  <c r="F40" i="2" s="1"/>
  <c r="F41" i="2" a="1"/>
  <c r="F41" i="2" s="1"/>
  <c r="F42" i="2" a="1"/>
  <c r="F42" i="2" s="1"/>
  <c r="F43" i="2" a="1"/>
  <c r="F43" i="2" s="1"/>
  <c r="F44" i="2" a="1"/>
  <c r="F44" i="2" s="1"/>
  <c r="F45" i="2" a="1"/>
  <c r="F45" i="2" s="1"/>
  <c r="F46" i="2" a="1"/>
  <c r="F46" i="2" s="1"/>
  <c r="F47" i="2" a="1"/>
  <c r="F47" i="2" s="1"/>
  <c r="F48" i="2" a="1"/>
  <c r="F48" i="2" s="1"/>
  <c r="F49" i="2" a="1"/>
  <c r="F49" i="2" s="1"/>
  <c r="F50" i="2" a="1"/>
  <c r="F50" i="2" s="1"/>
  <c r="F51" i="2" a="1"/>
  <c r="F51" i="2" s="1"/>
  <c r="F52" i="2" a="1"/>
  <c r="F52" i="2" s="1"/>
  <c r="F53" i="2" a="1"/>
  <c r="F53" i="2" s="1"/>
  <c r="F54" i="2" a="1"/>
  <c r="F54" i="2" s="1"/>
  <c r="F55" i="2" a="1"/>
  <c r="F55" i="2" s="1"/>
  <c r="F56" i="2" a="1"/>
  <c r="F56" i="2" s="1"/>
  <c r="F57" i="2" a="1"/>
  <c r="F57" i="2" s="1"/>
  <c r="F58" i="2" a="1"/>
  <c r="F58" i="2" s="1"/>
  <c r="F59" i="2" a="1"/>
  <c r="F59" i="2" s="1"/>
  <c r="F60" i="2" a="1"/>
  <c r="F60" i="2" s="1"/>
  <c r="F61" i="2" a="1"/>
  <c r="F61" i="2" s="1"/>
  <c r="F62" i="2" a="1"/>
  <c r="F62" i="2" s="1"/>
  <c r="F63" i="2" a="1"/>
  <c r="F63" i="2" s="1"/>
  <c r="F64" i="2" a="1"/>
  <c r="F64" i="2" s="1"/>
  <c r="F65" i="2" a="1"/>
  <c r="F65" i="2" s="1"/>
  <c r="F66" i="2" a="1"/>
  <c r="F66" i="2" s="1"/>
  <c r="F67" i="2" a="1"/>
  <c r="F67" i="2" s="1"/>
  <c r="F68" i="2" a="1"/>
  <c r="F68" i="2" s="1"/>
  <c r="F69" i="2" a="1"/>
  <c r="F69" i="2" s="1"/>
  <c r="F70" i="2" a="1"/>
  <c r="F70" i="2" s="1"/>
  <c r="F71" i="2" a="1"/>
  <c r="F71" i="2" s="1"/>
  <c r="F72" i="2" a="1"/>
  <c r="F72" i="2" s="1"/>
  <c r="F73" i="2" a="1"/>
  <c r="F73" i="2" s="1"/>
  <c r="F74" i="2" a="1"/>
  <c r="F74" i="2" s="1"/>
  <c r="F75" i="2" a="1"/>
  <c r="F75" i="2" s="1"/>
  <c r="F76" i="2" a="1"/>
  <c r="F76" i="2" s="1"/>
  <c r="F77" i="2" a="1"/>
  <c r="F77" i="2" s="1"/>
  <c r="F78" i="2" a="1"/>
  <c r="F78" i="2" s="1"/>
  <c r="F79" i="2" a="1"/>
  <c r="F79" i="2" s="1"/>
  <c r="F80" i="2" a="1"/>
  <c r="F80" i="2" s="1"/>
  <c r="F81" i="2" a="1"/>
  <c r="F81" i="2" s="1"/>
  <c r="F82" i="2" a="1"/>
  <c r="F82" i="2" s="1"/>
  <c r="F83" i="2" a="1"/>
  <c r="F83" i="2" s="1"/>
  <c r="F84" i="2" a="1"/>
  <c r="F84" i="2" s="1"/>
  <c r="F85" i="2" a="1"/>
  <c r="F85" i="2" s="1"/>
  <c r="F86" i="2" a="1"/>
  <c r="F86" i="2" s="1"/>
  <c r="F87" i="2" a="1"/>
  <c r="F87" i="2" s="1"/>
  <c r="F88" i="2" a="1"/>
  <c r="F88" i="2" s="1"/>
  <c r="F89" i="2" a="1"/>
  <c r="F89" i="2" s="1"/>
  <c r="F90" i="2" a="1"/>
  <c r="F90" i="2" s="1"/>
  <c r="F91" i="2" a="1"/>
  <c r="F91" i="2" s="1"/>
  <c r="F92" i="2" a="1"/>
  <c r="F92" i="2" s="1"/>
  <c r="F93" i="2" a="1"/>
  <c r="F93" i="2" s="1"/>
  <c r="F94" i="2" a="1"/>
  <c r="F94" i="2" s="1"/>
  <c r="F95" i="2" a="1"/>
  <c r="F95" i="2" s="1"/>
  <c r="F96" i="2" a="1"/>
  <c r="F96" i="2" s="1"/>
  <c r="F97" i="2" a="1"/>
  <c r="F97" i="2" s="1"/>
  <c r="F98" i="2" a="1"/>
  <c r="F98" i="2" s="1"/>
  <c r="F99" i="2" a="1"/>
  <c r="F99" i="2" s="1"/>
  <c r="F100" i="2" a="1"/>
  <c r="F100" i="2" s="1"/>
  <c r="F101" i="2" a="1"/>
  <c r="F101" i="2" s="1"/>
  <c r="F102" i="2" a="1"/>
  <c r="F102" i="2" s="1"/>
  <c r="F103" i="2" a="1"/>
  <c r="F103" i="2" s="1"/>
  <c r="H14" i="3" s="1"/>
  <c r="F104" i="2" a="1"/>
  <c r="F104" i="2" s="1"/>
  <c r="F105" i="2" a="1"/>
  <c r="F105" i="2" s="1"/>
  <c r="F106" i="2" a="1"/>
  <c r="F106" i="2" s="1"/>
  <c r="K14" i="3" s="1"/>
  <c r="F107" i="2" a="1"/>
  <c r="F107" i="2" s="1"/>
  <c r="F108" i="2" a="1"/>
  <c r="F108" i="2" s="1"/>
  <c r="F109" i="2" a="1"/>
  <c r="F109" i="2" s="1"/>
  <c r="N14" i="3" s="1"/>
  <c r="F110" i="2" a="1"/>
  <c r="F110" i="2" s="1"/>
  <c r="F111" i="2" a="1"/>
  <c r="F111" i="2" s="1"/>
  <c r="F112" i="2" a="1"/>
  <c r="F112" i="2" s="1"/>
  <c r="F113" i="2" a="1"/>
  <c r="F113" i="2" s="1"/>
  <c r="F114" i="2" a="1"/>
  <c r="F114" i="2" s="1"/>
  <c r="F115" i="2" a="1"/>
  <c r="F115" i="2" s="1"/>
  <c r="F116" i="2" a="1"/>
  <c r="F116" i="2" s="1"/>
  <c r="F117" i="2" a="1"/>
  <c r="F117" i="2" s="1"/>
  <c r="F118" i="2" a="1"/>
  <c r="F118" i="2" s="1"/>
  <c r="F119" i="2" a="1"/>
  <c r="F119" i="2" s="1"/>
  <c r="F120" i="2" a="1"/>
  <c r="F120" i="2" s="1"/>
  <c r="F121" i="2" a="1"/>
  <c r="F121" i="2" s="1"/>
  <c r="F122" i="2" a="1"/>
  <c r="F122" i="2" s="1"/>
  <c r="F123" i="2" a="1"/>
  <c r="F123" i="2" s="1"/>
  <c r="F124" i="2" a="1"/>
  <c r="F124" i="2" s="1"/>
  <c r="F125" i="2" a="1"/>
  <c r="F125" i="2" s="1"/>
  <c r="F126" i="2" a="1"/>
  <c r="F126" i="2" s="1"/>
  <c r="F127" i="2" a="1"/>
  <c r="F127" i="2" s="1"/>
  <c r="F128" i="2" a="1"/>
  <c r="F128" i="2" s="1"/>
  <c r="F129" i="2" a="1"/>
  <c r="F129" i="2" s="1"/>
  <c r="F130" i="2" a="1"/>
  <c r="F130" i="2" s="1"/>
  <c r="F131" i="2" a="1"/>
  <c r="F131" i="2" s="1"/>
  <c r="F132" i="2" a="1"/>
  <c r="F132" i="2" s="1"/>
  <c r="F133" i="2" a="1"/>
  <c r="F133" i="2" s="1"/>
  <c r="F134" i="2" a="1"/>
  <c r="F134" i="2" s="1"/>
  <c r="F135" i="2" a="1"/>
  <c r="F135" i="2" s="1"/>
  <c r="F136" i="2" a="1"/>
  <c r="F136" i="2" s="1"/>
  <c r="F137" i="2" a="1"/>
  <c r="F137" i="2" s="1"/>
  <c r="F138" i="2" a="1"/>
  <c r="F138" i="2" s="1"/>
  <c r="F139" i="2" a="1"/>
  <c r="F139" i="2" s="1"/>
  <c r="F140" i="2" a="1"/>
  <c r="F140" i="2" s="1"/>
  <c r="F141" i="2" a="1"/>
  <c r="F141" i="2" s="1"/>
  <c r="F142" i="2" a="1"/>
  <c r="F142" i="2" s="1"/>
  <c r="F143" i="2" a="1"/>
  <c r="F143" i="2" s="1"/>
  <c r="F144" i="2" a="1"/>
  <c r="F144" i="2" s="1"/>
  <c r="F145" i="2" a="1"/>
  <c r="F145" i="2" s="1"/>
  <c r="F146" i="2" a="1"/>
  <c r="F146" i="2" s="1"/>
  <c r="F147" i="2" a="1"/>
  <c r="F147" i="2" s="1"/>
  <c r="F148" i="2" a="1"/>
  <c r="F148" i="2" s="1"/>
  <c r="F149" i="2" a="1"/>
  <c r="F149" i="2" s="1"/>
  <c r="F150" i="2" a="1"/>
  <c r="F150" i="2" s="1"/>
  <c r="F151" i="2" a="1"/>
  <c r="F151" i="2" s="1"/>
  <c r="F152" i="2" a="1"/>
  <c r="F152" i="2" s="1"/>
  <c r="F153" i="2" a="1"/>
  <c r="F153" i="2" s="1"/>
  <c r="F154" i="2" a="1"/>
  <c r="F154" i="2" s="1"/>
  <c r="F155" i="2" a="1"/>
  <c r="F155" i="2" s="1"/>
  <c r="F156" i="2" a="1"/>
  <c r="F156" i="2" s="1"/>
  <c r="F157" i="2" a="1"/>
  <c r="F157" i="2" s="1"/>
  <c r="F158" i="2" a="1"/>
  <c r="F158" i="2" s="1"/>
  <c r="F159" i="2" a="1"/>
  <c r="F159" i="2" s="1"/>
  <c r="F160" i="2" a="1"/>
  <c r="F160" i="2" s="1"/>
  <c r="F161" i="2" a="1"/>
  <c r="F161" i="2" s="1"/>
  <c r="F162" i="2" a="1"/>
  <c r="F162" i="2" s="1"/>
  <c r="F163" i="2" a="1"/>
  <c r="F163" i="2" s="1"/>
  <c r="F164" i="2" a="1"/>
  <c r="F164" i="2" s="1"/>
  <c r="F165" i="2" a="1"/>
  <c r="F165" i="2" s="1"/>
  <c r="F167" i="2" a="1"/>
  <c r="F167" i="2" s="1"/>
  <c r="F168" i="2" a="1"/>
  <c r="F168" i="2" s="1"/>
  <c r="F169" i="2" a="1"/>
  <c r="F169" i="2" s="1"/>
  <c r="F170" i="2" a="1"/>
  <c r="F170" i="2" s="1"/>
  <c r="F171" i="2" a="1"/>
  <c r="F171" i="2" s="1"/>
  <c r="F172" i="2" a="1"/>
  <c r="F172" i="2" s="1"/>
  <c r="F173" i="2" a="1"/>
  <c r="F173" i="2" s="1"/>
  <c r="F174" i="2" a="1"/>
  <c r="F174" i="2" s="1"/>
  <c r="F175" i="2" a="1"/>
  <c r="F175" i="2" s="1"/>
  <c r="F176" i="2" a="1"/>
  <c r="F176" i="2" s="1"/>
  <c r="F177" i="2" a="1"/>
  <c r="F177" i="2" s="1"/>
  <c r="F178" i="2" a="1"/>
  <c r="F178" i="2" s="1"/>
  <c r="F179" i="2" a="1"/>
  <c r="F179" i="2" s="1"/>
  <c r="F180" i="2" a="1"/>
  <c r="F180" i="2" s="1"/>
  <c r="F181" i="2" a="1"/>
  <c r="F181" i="2" s="1"/>
  <c r="F182" i="2" a="1"/>
  <c r="F182" i="2" s="1"/>
  <c r="F183" i="2" a="1"/>
  <c r="F183" i="2" s="1"/>
  <c r="F184" i="2" a="1"/>
  <c r="F184" i="2" s="1"/>
  <c r="F185" i="2" a="1"/>
  <c r="F185" i="2" s="1"/>
  <c r="F186" i="2" a="1"/>
  <c r="F186" i="2" s="1"/>
  <c r="F187" i="2" a="1"/>
  <c r="F187" i="2" s="1"/>
  <c r="F188" i="2" a="1"/>
  <c r="F188" i="2" s="1"/>
  <c r="F189" i="2" a="1"/>
  <c r="F189" i="2" s="1"/>
  <c r="F190" i="2" a="1"/>
  <c r="F190" i="2" s="1"/>
  <c r="F191" i="2" a="1"/>
  <c r="F191" i="2" s="1"/>
  <c r="F192" i="2" a="1"/>
  <c r="F192" i="2" s="1"/>
  <c r="F193" i="2" a="1"/>
  <c r="F193" i="2" s="1"/>
  <c r="F194" i="2" a="1"/>
  <c r="F194" i="2" s="1"/>
  <c r="F195" i="2" a="1"/>
  <c r="F195" i="2" s="1"/>
  <c r="F196" i="2" a="1"/>
  <c r="F196" i="2" s="1"/>
  <c r="F197" i="2" a="1"/>
  <c r="F197" i="2" s="1"/>
  <c r="F198" i="2" a="1"/>
  <c r="F198" i="2" s="1"/>
  <c r="F199" i="2" a="1"/>
  <c r="F199" i="2" s="1"/>
  <c r="F200" i="2" a="1"/>
  <c r="F200" i="2" s="1"/>
  <c r="F201" i="2" a="1"/>
  <c r="F201" i="2" s="1"/>
  <c r="F202" i="2" a="1"/>
  <c r="F202" i="2"/>
  <c r="F203" i="2" a="1"/>
  <c r="F203" i="2" s="1"/>
  <c r="F204" i="2" a="1"/>
  <c r="F204" i="2" s="1"/>
  <c r="F205" i="2" a="1"/>
  <c r="F205" i="2" s="1"/>
  <c r="F166" i="2" a="1"/>
  <c r="F166" i="2" s="1"/>
  <c r="I14" i="3" l="1"/>
  <c r="L14" i="3"/>
  <c r="J14" i="3"/>
  <c r="G14" i="3"/>
  <c r="D14" i="3"/>
  <c r="C14" i="3"/>
  <c r="F14" i="3"/>
  <c r="M14" i="3"/>
  <c r="E14" i="3"/>
  <c r="I27" i="3"/>
  <c r="I12" i="3"/>
  <c r="C27" i="3"/>
  <c r="N27" i="3"/>
  <c r="F27" i="3"/>
  <c r="G27" i="3"/>
  <c r="M27" i="3"/>
  <c r="E27" i="3"/>
  <c r="L27" i="3"/>
  <c r="D27" i="3"/>
  <c r="K25" i="3"/>
  <c r="C12" i="3"/>
  <c r="G12" i="3"/>
  <c r="K27" i="3"/>
  <c r="E12" i="3"/>
  <c r="D12" i="3"/>
  <c r="H27" i="3"/>
  <c r="J27" i="3"/>
  <c r="C21" i="3"/>
  <c r="K21" i="3"/>
  <c r="H21" i="3"/>
  <c r="H25" i="3"/>
  <c r="I21" i="3"/>
  <c r="I25" i="3"/>
  <c r="J21" i="3"/>
  <c r="J25" i="3"/>
  <c r="G21" i="3"/>
  <c r="L25" i="3"/>
  <c r="F21" i="3"/>
  <c r="N21" i="3"/>
  <c r="E25" i="3"/>
  <c r="M25" i="3"/>
  <c r="G25" i="3"/>
  <c r="D21" i="3"/>
  <c r="L21" i="3"/>
  <c r="C25" i="3"/>
  <c r="E21" i="3"/>
  <c r="M21" i="3"/>
  <c r="D25" i="3"/>
  <c r="O20" i="3"/>
  <c r="F25" i="3"/>
  <c r="N25" i="3"/>
  <c r="O23" i="3"/>
  <c r="O19" i="3"/>
  <c r="O22" i="3"/>
  <c r="O24" i="3"/>
  <c r="G18" i="3"/>
  <c r="D18" i="3"/>
  <c r="F18" i="3"/>
  <c r="O15" i="3"/>
  <c r="O17" i="3"/>
  <c r="H18" i="3"/>
  <c r="O16" i="3"/>
  <c r="J12" i="3"/>
  <c r="N12" i="3"/>
  <c r="E18" i="3"/>
  <c r="J18" i="3"/>
  <c r="I18" i="3"/>
  <c r="N18" i="3"/>
  <c r="M18" i="3"/>
  <c r="L18" i="3"/>
  <c r="K18" i="3"/>
  <c r="C18" i="3"/>
  <c r="H12" i="3"/>
  <c r="O5" i="3"/>
  <c r="F12" i="3"/>
  <c r="L12" i="3"/>
  <c r="M12" i="3"/>
  <c r="K12" i="3"/>
  <c r="O13" i="3"/>
  <c r="O14" i="3" s="1"/>
  <c r="O9" i="3"/>
  <c r="O8" i="3"/>
  <c r="O11" i="3"/>
  <c r="O10" i="3"/>
  <c r="O7" i="3"/>
  <c r="O6" i="3"/>
  <c r="O27" i="3" l="1"/>
  <c r="G28" i="3"/>
  <c r="O4" i="3"/>
  <c r="O12" i="3" s="1"/>
  <c r="F28" i="3"/>
  <c r="M28" i="3"/>
  <c r="E28" i="3"/>
  <c r="K28" i="3"/>
  <c r="D28" i="3"/>
  <c r="L28" i="3"/>
  <c r="H28" i="3"/>
  <c r="I28" i="3"/>
  <c r="C28" i="3"/>
  <c r="N28" i="3"/>
  <c r="J28" i="3"/>
  <c r="O21" i="3"/>
  <c r="O25" i="3"/>
  <c r="O18" i="3"/>
  <c r="O28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<sst xmlns="http://schemas.openxmlformats.org/spreadsheetml/2006/main" count="741" uniqueCount="80">
  <si>
    <t>Bahrain</t>
  </si>
  <si>
    <t>Qatar</t>
  </si>
  <si>
    <t>KWD</t>
  </si>
  <si>
    <t>AED</t>
  </si>
  <si>
    <t>BHD</t>
  </si>
  <si>
    <t>QAR</t>
  </si>
  <si>
    <t>SAR</t>
  </si>
  <si>
    <t>USD</t>
  </si>
  <si>
    <t>STORE</t>
  </si>
  <si>
    <t>CURRENCY</t>
  </si>
  <si>
    <t>Boutique</t>
  </si>
  <si>
    <t>Currency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</si>
  <si>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</si>
  <si>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</si>
  <si>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</si>
  <si>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</si>
  <si>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</si>
  <si>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</si>
  <si>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</si>
  <si>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</si>
  <si>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</si>
  <si>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</si>
  <si>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</si>
  <si>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</si>
  <si>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MONTH</t>
  </si>
  <si>
    <t>SALES</t>
  </si>
  <si>
    <t>Full Year</t>
  </si>
  <si>
    <t>Total Market 1</t>
  </si>
  <si>
    <t>Total Market 2</t>
  </si>
  <si>
    <t>Total Zone</t>
  </si>
  <si>
    <t>UAE</t>
  </si>
  <si>
    <t>Kuwait</t>
  </si>
  <si>
    <t>Saudi</t>
  </si>
  <si>
    <t>UAE_Store1</t>
  </si>
  <si>
    <t>UAE_Store2</t>
  </si>
  <si>
    <t>UAE_Store3</t>
  </si>
  <si>
    <t>UAE_Store4</t>
  </si>
  <si>
    <t>UAE_Store5</t>
  </si>
  <si>
    <t>UAE_Store6</t>
  </si>
  <si>
    <t>UAE_Store7</t>
  </si>
  <si>
    <t>UAE_Store8</t>
  </si>
  <si>
    <t>Bahrain_Store1</t>
  </si>
  <si>
    <t>Kuwait_Store1</t>
  </si>
  <si>
    <t>Kuwait_Store2</t>
  </si>
  <si>
    <t>Kuwait_Store3</t>
  </si>
  <si>
    <t>Total Market 3</t>
  </si>
  <si>
    <t>Qatar_Store1</t>
  </si>
  <si>
    <t>Qatar_Store2</t>
  </si>
  <si>
    <t>SaudiArabia_Store1</t>
  </si>
  <si>
    <t>SaudiArabia_Store2</t>
  </si>
  <si>
    <t>SaudiArabia_Store3</t>
  </si>
  <si>
    <t>Étiquettes de lignes</t>
  </si>
  <si>
    <t>Total général</t>
  </si>
  <si>
    <t>Étiquettes de colonnes</t>
  </si>
  <si>
    <t>Total Market 4</t>
  </si>
  <si>
    <t>Total Market 5</t>
  </si>
  <si>
    <t>Euro</t>
  </si>
  <si>
    <t>SALES EURO</t>
  </si>
  <si>
    <t>Ctrl</t>
  </si>
  <si>
    <t>Year</t>
  </si>
  <si>
    <t>Nom 2</t>
  </si>
  <si>
    <t>Devise</t>
  </si>
  <si>
    <t>2020</t>
  </si>
  <si>
    <t>2021</t>
  </si>
  <si>
    <t>2022</t>
  </si>
  <si>
    <t>MONTH 2</t>
  </si>
  <si>
    <t>NUMBER</t>
  </si>
  <si>
    <t xml:space="preserve">SALES EURO </t>
  </si>
  <si>
    <t>2021-01</t>
  </si>
  <si>
    <t>2021-02</t>
  </si>
  <si>
    <t>2021-03</t>
  </si>
  <si>
    <t>2021-04</t>
  </si>
  <si>
    <t>2021-05</t>
  </si>
  <si>
    <t>2021-06</t>
  </si>
  <si>
    <t>2021-07</t>
  </si>
  <si>
    <t>2021-08</t>
  </si>
  <si>
    <t>2021-09</t>
  </si>
  <si>
    <t>2021-10</t>
  </si>
  <si>
    <t>2021-11</t>
  </si>
  <si>
    <t>2021-12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</si>
</sst>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00"/>
    <numFmt numFmtId="165" formatCode="_-* #,##0_-;\-* #,##0_-;_-* &quot;-&quot;??_-;_-@_-"/>
    <numFmt numFmtId="166" formatCode="_-* #,##0.00\ _€_-;\-* #,##0.00\ _€_-;_-* &quot;-&quot;??\ _€_-;_-@_-"/>
  </numFmts>
  <fonts count="9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Century Gothic"/>
      <family val="2"/>
    </font>
    <font>
      <sz val="11"/>
      <color rgb="FF000000"/>
      <name val="Calibri"/>
      <family val="2"/>
      <scheme val="minor"/>
    </font>
    <font>
      <b/>
      <sz val="10"/>
      <name val="Century Gothic"/>
      <family val="2"/>
    </font>
    <font>
      <sz val="10"/>
      <name val="Century Gothic"/>
      <family val="2"/>
    </font>
    <font>
      <b/>
      <sz val="10"/>
      <color rgb="FF0070C0"/>
      <name val="Century Gothic"/>
      <family val="2"/>
    </font>
    <font>
      <sz val="8"/>
      <name val="Century Gothic"/>
      <family val="2"/>
    </font>
    <font>
      <sz val="10"/>
      <color rgb="FFFF000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43" fontId="2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1" fillId="0" borderId="0" xfId="0" applyFont="1"/>
    <xf numFmtId="0" fontId="0" fillId="3" borderId="0" xfId="0" applyFill="1"/>
    <xf numFmtId="0" fontId="4" fillId="2" borderId="1" xfId="1" applyFont="1" applyFill="1" applyBorder="1"/>
    <xf numFmtId="0" fontId="1" fillId="2" borderId="1" xfId="1" applyFont="1" applyFill="1" applyBorder="1"/>
    <xf numFmtId="0" fontId="5" fillId="0" borderId="0" xfId="1" applyFont="1"/>
    <xf numFmtId="14" fontId="5" fillId="0" borderId="0" xfId="1" applyNumberFormat="1" applyFont="1"/>
    <xf numFmtId="43" fontId="5" fillId="0" borderId="0" xfId="1" applyNumberFormat="1" applyFont="1"/>
    <xf numFmtId="0" fontId="6" fillId="0" borderId="0" xfId="0" applyFont="1"/>
    <xf numFmtId="0" fontId="4" fillId="0" borderId="0" xfId="1" applyFont="1"/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0" xfId="2" applyNumberFormat="1" applyFont="1"/>
    <xf numFmtId="165" fontId="1" fillId="0" borderId="0" xfId="0" applyNumberFormat="1" applyFont="1"/>
    <xf numFmtId="0" fontId="8" fillId="0" borderId="0" xfId="0" applyFont="1" applyAlignment="1">
      <alignment horizontal="right"/>
    </xf>
    <xf numFmtId="2" fontId="8" fillId="0" borderId="0" xfId="0" applyNumberFormat="1" applyFont="1"/>
    <xf numFmtId="0" fontId="1" fillId="4" borderId="1" xfId="1" applyFont="1" applyFill="1" applyBorder="1"/>
    <xf numFmtId="0" fontId="5" fillId="5" borderId="0" xfId="1" applyFont="1" applyFill="1"/>
    <xf numFmtId="166" fontId="5" fillId="5" borderId="0" xfId="1" applyNumberFormat="1" applyFont="1" applyFill="1"/>
    <xf numFmtId="0" fontId="0" fillId="5" borderId="0" xfId="0" applyFill="1"/>
    <xf numFmtId="0" fontId="0" fillId="0" borderId="0" xfId="0" applyFont="1" applyFill="1" applyBorder="1" applyAlignment="1">
      <alignment vertical="center"/>
    </xf>
    <xf numFmtId="3" fontId="0" fillId="0" borderId="0" xfId="0" applyNumberFormat="1"/>
  </cellXfs>
  <cellStyles count="3">
    <cellStyle name="Milliers" xfId="2" builtinId="3"/>
    <cellStyle name="Normal" xfId="0" builtinId="0"/>
    <cellStyle name="Normal 2" xfId="1" xr:uid="{B5C33AF9-0AE4-4E55-A8B5-C9477B939B62}"/>
  </cellStyles>
  <dxfs count="17">
    <dxf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66" formatCode="_-* #,##0.00\ _€_-;\-* #,##0.00\ _€_-;_-* &quot;-&quot;??\ _€_-;_-@_-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35" formatCode="_-* #,##0.00_-;\-* #,##0.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numFmt numFmtId="164" formatCode="0.000"/>
      <alignment horizontal="general" vertical="center" textRotation="0" wrapText="0" indent="0" justifyLastLine="0" shrinkToFit="0" readingOrder="0"/>
    </dxf>
    <dxf>
      <numFmt numFmtId="164" formatCode="0.000"/>
      <alignment horizontal="general" vertical="center" textRotation="0" wrapText="0" indent="0" justifyLastLine="0" shrinkToFit="0" readingOrder="0"/>
    </dxf>
    <dxf>
      <numFmt numFmtId="164" formatCode="0.00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211.022390972219" createdVersion="8" refreshedVersion="8" minRefreshableVersion="3" recordCount="204" xr:uid="{42D76A49-E35D-42DE-B973-A546BD37F37C}">
  <cacheSource type="worksheet">
    <worksheetSource name="tDatabase"/>
  </cacheSource>
  <cacheFields count="7">
    <cacheField name="CURRENCY" numFmtId="0">
      <sharedItems count="5">
        <s v="AED"/>
        <s v="BHD"/>
        <s v="KWD"/>
        <s v="QAR"/>
        <s v="SAR"/>
      </sharedItems>
    </cacheField>
    <cacheField name="STORE" numFmtId="0">
      <sharedItems count="17">
        <s v="UAE_Store1"/>
        <s v="UAE_Store2"/>
        <s v="UAE_Store3"/>
        <s v="UAE_Store4"/>
        <s v="UAE_Store5"/>
        <s v="UAE_Store6"/>
        <s v="UAE_Store7"/>
        <s v="UAE_Store8"/>
        <s v="Bahrain_Store1"/>
        <s v="Kuwait_Store1"/>
        <s v="Kuwait_Store2"/>
        <s v="Kuwait_Store3"/>
        <s v="Qatar_Store1"/>
        <s v="Qatar_Store2"/>
        <s v="SaudiArabia_Store1"/>
        <s v="SaudiArabia_Store2"/>
        <s v="SaudiArabia_Store3"/>
      </sharedItems>
    </cacheField>
    <cacheField name="MONTH" numFmtId="14">
      <sharedItems count="12">
        <s v="Jan"/>
        <s v="Feb"/>
        <s v="Mar"/>
        <s v="Apr"/>
        <s v="May"/>
        <s v="Jun"/>
        <s v="Jul"/>
        <s v="Aug"/>
        <s v="Sep"/>
        <s v="Oct"/>
        <s v="Nov"/>
        <s v="Dec"/>
      </sharedItems>
    </cacheField>
    <cacheField name="SALES" numFmtId="43">
      <sharedItems containsSemiMixedTypes="0" containsString="0" containsNumber="1" minValue="53170" maxValue="77200971.699999988"/>
    </cacheField>
    <cacheField name="Year" numFmtId="0">
      <sharedItems containsSemiMixedTypes="0" containsString="0" containsNumber="1" containsInteger="1" minValue="2021" maxValue="2021" count="1">
        <n v="2021"/>
      </sharedItems>
    </cacheField>
    <cacheField name="SALES EURO" numFmtId="166">
      <sharedItems containsSemiMixedTypes="0" containsString="0" containsNumber="1" minValue="143134.03504993673" maxValue="17370665.927147623" count="204">
        <n v="842403.96865219297"/>
        <n v="458059.1900241432"/>
        <n v="614839.22436002723"/>
        <n v="661332.55631332519"/>
        <n v="852598.18690331257"/>
        <n v="770486.93053846143"/>
        <n v="467161.03439663566"/>
        <n v="444966.02637517906"/>
        <n v="537268.75142034912"/>
        <n v="675844.87200545415"/>
        <n v="832922.09174386261"/>
        <n v="949471.34438711836"/>
        <n v="11438231.902221482"/>
        <n v="9384742.6968744453"/>
        <n v="11692218.710131785"/>
        <n v="10984873.742498869"/>
        <n v="12544685.237144856"/>
        <n v="10468804.681470551"/>
        <n v="8888009.2634885348"/>
        <n v="7246391.1208213633"/>
        <n v="8748741.4345919415"/>
        <n v="12594413.081386847"/>
        <n v="14204275.39134133"/>
        <n v="17370665.927147623"/>
        <n v="718338.39971379261"/>
        <n v="508330.21625306841"/>
        <n v="694105.30271154479"/>
        <n v="774434.51993888849"/>
        <n v="722918.97316355887"/>
        <n v="606862.4989593483"/>
        <n v="483749.577551622"/>
        <n v="455225.39055380673"/>
        <n v="458021.64555737306"/>
        <n v="586394.92566933599"/>
        <n v="848625.48910634441"/>
        <n v="888646.75215386797"/>
        <n v="492839.8431259605"/>
        <n v="228502.98245179813"/>
        <n v="402608.16141015629"/>
        <n v="393142.8989296474"/>
        <n v="493238.31713666639"/>
        <n v="469271.16123240179"/>
        <n v="337371.51606653875"/>
        <n v="300867.01032551582"/>
        <n v="338807.26228700374"/>
        <n v="468473.81495073496"/>
        <n v="576513.03121055348"/>
        <n v="629897.89687084442"/>
        <n v="3463398.5460125599"/>
        <n v="2923690.2705244669"/>
        <n v="3320097.0742496611"/>
        <n v="4034084.3681724798"/>
        <n v="4411656.677159436"/>
        <n v="3511545.4365449916"/>
        <n v="2596030.6390389553"/>
        <n v="1905748.7112793154"/>
        <n v="2318839.2761113602"/>
        <n v="3771057.8152387422"/>
        <n v="4180190.7666622419"/>
        <n v="5308751.1210913677"/>
        <n v="820836.48603951547"/>
        <n v="699773.47766704974"/>
        <n v="725859.52438275306"/>
        <n v="688332.14680278022"/>
        <n v="842000.83477149531"/>
        <n v="687229.13465021737"/>
        <n v="735481.26039245527"/>
        <n v="549088.08751825348"/>
        <n v="747039.42551520723"/>
        <n v="843862.04894776025"/>
        <n v="1041549.8556587829"/>
        <n v="1422353.9026129926"/>
        <n v="679334.23035643168"/>
        <n v="528579.04341036791"/>
        <n v="488197.12532597722"/>
        <n v="561779.39756948745"/>
        <n v="610758.41127909021"/>
        <n v="602187.36682469561"/>
        <n v="623928.155650008"/>
        <n v="440154.11546847335"/>
        <n v="509102.33038500749"/>
        <n v="434024.33212655224"/>
        <n v="492397.32648115687"/>
        <n v="528463.25992894324"/>
        <n v="2279306.3093874664"/>
        <n v="1491943.6090479328"/>
        <n v="1700463.9799474839"/>
        <n v="1360851.1541672195"/>
        <n v="1861006.6916723107"/>
        <n v="1624200.0931523989"/>
        <n v="2100539.275886354"/>
        <n v="1377143.5694469134"/>
        <n v="1467470.565867071"/>
        <n v="1923661.4405320936"/>
        <n v="1863162.5599359181"/>
        <n v="2404856.2460483359"/>
        <n v="666778.15288160101"/>
        <n v="417523.42328517872"/>
        <n v="384481.33371330868"/>
        <n v="421249.4683999386"/>
        <n v="625415.63452221756"/>
        <n v="197712.60714207421"/>
        <n v="1038529.4517394829"/>
        <n v="913961.43981410447"/>
        <n v="880682.96906854899"/>
        <n v="969586.8864677638"/>
        <n v="881467.4353859307"/>
        <n v="1138581.1868382399"/>
        <n v="5141199.0201092958"/>
        <n v="3553351.5492502758"/>
        <n v="3354907.5295447814"/>
        <n v="3693582.7926885076"/>
        <n v="5138108.0571782375"/>
        <n v="5652465.3404043391"/>
        <n v="5933756.696368482"/>
        <n v="4428937.195466659"/>
        <n v="4499317.3069157666"/>
        <n v="4176087.1672005816"/>
        <n v="4062822.3005895498"/>
        <n v="4405420.3569601858"/>
        <n v="156311.4114194955"/>
        <n v="143134.03504993673"/>
        <n v="185546.61210864939"/>
        <n v="252494.14488383985"/>
        <n v="298449.40372035425"/>
        <n v="229186.74455541495"/>
        <n v="329178.66853312514"/>
        <n v="190553.74592833876"/>
        <n v="194403.31655315368"/>
        <n v="190369.34341938782"/>
        <n v="159434.1400382265"/>
        <n v="221005.73397582577"/>
        <n v="1785866.9609928122"/>
        <n v="1040866.8263924407"/>
        <n v="868660.99550434749"/>
        <n v="891296.73997900228"/>
        <n v="1353494.2256440627"/>
        <n v="1432463.7251998815"/>
        <n v="1573651.9772794573"/>
        <n v="1225798.0456026059"/>
        <n v="1071292.4327671144"/>
        <n v="983242.25374862028"/>
        <n v="1078501.628664495"/>
        <n v="1229789.7542197215"/>
        <n v="3153609.4360185266"/>
        <n v="2730458.3825265644"/>
        <n v="2698005.1085278359"/>
        <n v="2402219.0309690312"/>
        <n v="3439721.869040051"/>
        <n v="2950672.3526473525"/>
        <n v="3001985.5144855147"/>
        <n v="2115369.857415312"/>
        <n v="2214554.1958041959"/>
        <n v="2542104.0323313051"/>
        <n v="2864536.4862410319"/>
        <n v="3007010.6030333303"/>
        <n v="404551.13068749435"/>
        <n v="279005.53991463082"/>
        <n v="442360.36690582149"/>
        <n v="404628.32621923531"/>
        <n v="349368.81300517666"/>
        <n v="301915.35736990283"/>
        <n v="476475.79693034239"/>
        <n v="299844.4737081101"/>
        <n v="361062.11969848332"/>
        <n v="345229.77022977022"/>
        <n v="418405.45817818545"/>
        <n v="384100.89910089911"/>
        <n v="2567758.2060606065"/>
        <n v="1888467.6473829197"/>
        <n v="2354861.0292011024"/>
        <n v="2270647.3476584023"/>
        <n v="3054904.6545454552"/>
        <n v="1978237.8181818179"/>
        <n v="2065365.9922865019"/>
        <n v="1591138.7922865015"/>
        <n v="1386990.0517906335"/>
        <n v="1333166.2942148764"/>
        <n v="1471266.1663911848"/>
        <n v="1919375.9096418733"/>
        <n v="1719946.144352617"/>
        <n v="1013291.1625344356"/>
        <n v="1599290.4947658405"/>
        <n v="1750312.4473829207"/>
        <n v="2202615.4137741057"/>
        <n v="1298772.0683195591"/>
        <n v="1033216.3349862258"/>
        <n v="1026745.0446280995"/>
        <n v="865904.66997245199"/>
        <n v="746237.05564738286"/>
        <n v="650696.3151515153"/>
        <n v="1082160.3482093664"/>
        <n v="2181982.7900826451"/>
        <n v="1135117.1195592287"/>
        <n v="1647476.9851239671"/>
        <n v="1172804.1785123968"/>
        <n v="1329470.9223140497"/>
        <n v="1363794.0958677691"/>
        <n v="1508811.9471074378"/>
        <n v="1141455.9845730031"/>
        <n v="937413.72561983461"/>
        <n v="925854.97520661168"/>
        <n v="996799.25950413221"/>
        <n v="1182241.1371900828"/>
      </sharedItems>
    </cacheField>
    <cacheField name="MONTH 2" numFmtId="0">
      <sharedItems count="12">
        <s v="2021-01"/>
        <s v="2021-02"/>
        <s v="2021-03"/>
        <s v="2021-04"/>
        <s v="2021-05"/>
        <s v="2021-06"/>
        <s v="2021-07"/>
        <s v="2021-08"/>
        <s v="2021-09"/>
        <s v="2021-10"/>
        <s v="2021-11"/>
        <s v="2021-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4">
  <r>
    <x v="0"/>
    <x v="0"/>
    <x v="0"/>
    <n v="3743921.2300000004"/>
    <x v="0"/>
    <x v="0"/>
    <x v="0"/>
  </r>
  <r>
    <x v="0"/>
    <x v="0"/>
    <x v="1"/>
    <n v="2035766.2000000004"/>
    <x v="0"/>
    <x v="1"/>
    <x v="1"/>
  </r>
  <r>
    <x v="0"/>
    <x v="0"/>
    <x v="2"/>
    <n v="2732548.4099999997"/>
    <x v="0"/>
    <x v="2"/>
    <x v="2"/>
  </r>
  <r>
    <x v="0"/>
    <x v="0"/>
    <x v="3"/>
    <n v="2939180.1200000006"/>
    <x v="0"/>
    <x v="3"/>
    <x v="3"/>
  </r>
  <r>
    <x v="0"/>
    <x v="0"/>
    <x v="4"/>
    <n v="3789227.6999999993"/>
    <x v="0"/>
    <x v="4"/>
    <x v="4"/>
  </r>
  <r>
    <x v="0"/>
    <x v="0"/>
    <x v="5"/>
    <n v="3424298.18"/>
    <x v="0"/>
    <x v="5"/>
    <x v="5"/>
  </r>
  <r>
    <x v="0"/>
    <x v="0"/>
    <x v="6"/>
    <n v="2076217.7999999998"/>
    <x v="0"/>
    <x v="6"/>
    <x v="6"/>
  </r>
  <r>
    <x v="0"/>
    <x v="0"/>
    <x v="7"/>
    <n v="1977575.8599999996"/>
    <x v="0"/>
    <x v="7"/>
    <x v="7"/>
  </r>
  <r>
    <x v="0"/>
    <x v="0"/>
    <x v="8"/>
    <n v="2387799.63"/>
    <x v="0"/>
    <x v="8"/>
    <x v="8"/>
  </r>
  <r>
    <x v="0"/>
    <x v="0"/>
    <x v="9"/>
    <n v="3003677.64"/>
    <x v="0"/>
    <x v="9"/>
    <x v="9"/>
  </r>
  <r>
    <x v="0"/>
    <x v="0"/>
    <x v="10"/>
    <n v="3701780.6400000006"/>
    <x v="0"/>
    <x v="10"/>
    <x v="10"/>
  </r>
  <r>
    <x v="0"/>
    <x v="0"/>
    <x v="11"/>
    <n v="4219763.9800000014"/>
    <x v="0"/>
    <x v="11"/>
    <x v="11"/>
  </r>
  <r>
    <x v="0"/>
    <x v="1"/>
    <x v="0"/>
    <n v="50835277.189999998"/>
    <x v="0"/>
    <x v="12"/>
    <x v="0"/>
  </r>
  <r>
    <x v="0"/>
    <x v="1"/>
    <x v="1"/>
    <n v="41708893.510000005"/>
    <x v="0"/>
    <x v="13"/>
    <x v="1"/>
  </r>
  <r>
    <x v="0"/>
    <x v="1"/>
    <x v="2"/>
    <n v="51964078.379999995"/>
    <x v="0"/>
    <x v="14"/>
    <x v="2"/>
  </r>
  <r>
    <x v="0"/>
    <x v="1"/>
    <x v="3"/>
    <n v="48820403.919999994"/>
    <x v="0"/>
    <x v="15"/>
    <x v="3"/>
  </r>
  <r>
    <x v="0"/>
    <x v="1"/>
    <x v="4"/>
    <n v="55752720.939999998"/>
    <x v="0"/>
    <x v="16"/>
    <x v="4"/>
  </r>
  <r>
    <x v="0"/>
    <x v="1"/>
    <x v="5"/>
    <n v="46526822.710000008"/>
    <x v="0"/>
    <x v="17"/>
    <x v="5"/>
  </r>
  <r>
    <x v="0"/>
    <x v="1"/>
    <x v="6"/>
    <n v="39501246.210000001"/>
    <x v="0"/>
    <x v="18"/>
    <x v="6"/>
  </r>
  <r>
    <x v="0"/>
    <x v="1"/>
    <x v="7"/>
    <n v="32205353.450000007"/>
    <x v="0"/>
    <x v="19"/>
    <x v="7"/>
  </r>
  <r>
    <x v="0"/>
    <x v="1"/>
    <x v="8"/>
    <n v="38882294.020000003"/>
    <x v="0"/>
    <x v="20"/>
    <x v="8"/>
  </r>
  <r>
    <x v="0"/>
    <x v="1"/>
    <x v="9"/>
    <n v="55973727.890000008"/>
    <x v="0"/>
    <x v="21"/>
    <x v="9"/>
  </r>
  <r>
    <x v="0"/>
    <x v="1"/>
    <x v="10"/>
    <n v="63128487.250000015"/>
    <x v="0"/>
    <x v="22"/>
    <x v="10"/>
  </r>
  <r>
    <x v="0"/>
    <x v="1"/>
    <x v="11"/>
    <n v="77200971.699999988"/>
    <x v="0"/>
    <x v="23"/>
    <x v="11"/>
  </r>
  <r>
    <x v="0"/>
    <x v="2"/>
    <x v="0"/>
    <n v="3192532.9"/>
    <x v="0"/>
    <x v="24"/>
    <x v="0"/>
  </r>
  <r>
    <x v="0"/>
    <x v="2"/>
    <x v="1"/>
    <n v="2259187.2299999995"/>
    <x v="0"/>
    <x v="25"/>
    <x v="1"/>
  </r>
  <r>
    <x v="0"/>
    <x v="2"/>
    <x v="2"/>
    <n v="3084833.02"/>
    <x v="0"/>
    <x v="26"/>
    <x v="2"/>
  </r>
  <r>
    <x v="0"/>
    <x v="2"/>
    <x v="3"/>
    <n v="3441842.5700000003"/>
    <x v="0"/>
    <x v="27"/>
    <x v="3"/>
  </r>
  <r>
    <x v="0"/>
    <x v="2"/>
    <x v="4"/>
    <n v="3212890.4799999995"/>
    <x v="0"/>
    <x v="28"/>
    <x v="4"/>
  </r>
  <r>
    <x v="0"/>
    <x v="2"/>
    <x v="5"/>
    <n v="2697097.2100000004"/>
    <x v="0"/>
    <x v="29"/>
    <x v="5"/>
  </r>
  <r>
    <x v="0"/>
    <x v="2"/>
    <x v="6"/>
    <n v="2149942.7600000002"/>
    <x v="0"/>
    <x v="30"/>
    <x v="6"/>
  </r>
  <r>
    <x v="0"/>
    <x v="2"/>
    <x v="7"/>
    <n v="2023171.8599999999"/>
    <x v="0"/>
    <x v="31"/>
    <x v="7"/>
  </r>
  <r>
    <x v="0"/>
    <x v="2"/>
    <x v="8"/>
    <n v="2035599.3399999999"/>
    <x v="0"/>
    <x v="32"/>
    <x v="8"/>
  </r>
  <r>
    <x v="0"/>
    <x v="2"/>
    <x v="9"/>
    <n v="2606132.56"/>
    <x v="0"/>
    <x v="33"/>
    <x v="9"/>
  </r>
  <r>
    <x v="0"/>
    <x v="2"/>
    <x v="10"/>
    <n v="3771571.7199999997"/>
    <x v="0"/>
    <x v="34"/>
    <x v="10"/>
  </r>
  <r>
    <x v="0"/>
    <x v="2"/>
    <x v="11"/>
    <n v="3949439.42"/>
    <x v="0"/>
    <x v="35"/>
    <x v="11"/>
  </r>
  <r>
    <x v="0"/>
    <x v="3"/>
    <x v="0"/>
    <n v="2190342.9"/>
    <x v="0"/>
    <x v="36"/>
    <x v="0"/>
  </r>
  <r>
    <x v="0"/>
    <x v="3"/>
    <x v="1"/>
    <n v="1015542.6599999999"/>
    <x v="0"/>
    <x v="37"/>
    <x v="1"/>
  </r>
  <r>
    <x v="0"/>
    <x v="3"/>
    <x v="2"/>
    <n v="1789323.5299999998"/>
    <x v="0"/>
    <x v="38"/>
    <x v="2"/>
  </r>
  <r>
    <x v="0"/>
    <x v="3"/>
    <x v="3"/>
    <n v="1747256.7799999998"/>
    <x v="0"/>
    <x v="39"/>
    <x v="3"/>
  </r>
  <r>
    <x v="0"/>
    <x v="3"/>
    <x v="4"/>
    <n v="2192113.8500000006"/>
    <x v="0"/>
    <x v="40"/>
    <x v="4"/>
  </r>
  <r>
    <x v="0"/>
    <x v="3"/>
    <x v="5"/>
    <n v="2085595.9000000001"/>
    <x v="0"/>
    <x v="41"/>
    <x v="5"/>
  </r>
  <r>
    <x v="0"/>
    <x v="3"/>
    <x v="6"/>
    <n v="1499390.35"/>
    <x v="0"/>
    <x v="42"/>
    <x v="6"/>
  </r>
  <r>
    <x v="0"/>
    <x v="3"/>
    <x v="7"/>
    <n v="1337152.2799999998"/>
    <x v="0"/>
    <x v="43"/>
    <x v="7"/>
  </r>
  <r>
    <x v="0"/>
    <x v="3"/>
    <x v="8"/>
    <n v="1505771.2799999993"/>
    <x v="0"/>
    <x v="44"/>
    <x v="8"/>
  </r>
  <r>
    <x v="0"/>
    <x v="3"/>
    <x v="9"/>
    <n v="2082052.2299999997"/>
    <x v="0"/>
    <x v="45"/>
    <x v="9"/>
  </r>
  <r>
    <x v="0"/>
    <x v="3"/>
    <x v="10"/>
    <n v="2562214.1599999992"/>
    <x v="0"/>
    <x v="46"/>
    <x v="10"/>
  </r>
  <r>
    <x v="0"/>
    <x v="3"/>
    <x v="11"/>
    <n v="2799474.1199999996"/>
    <x v="0"/>
    <x v="47"/>
    <x v="11"/>
  </r>
  <r>
    <x v="0"/>
    <x v="4"/>
    <x v="0"/>
    <n v="15392486.060000001"/>
    <x v="0"/>
    <x v="48"/>
    <x v="0"/>
  </r>
  <r>
    <x v="0"/>
    <x v="4"/>
    <x v="1"/>
    <n v="12993844.380000005"/>
    <x v="0"/>
    <x v="49"/>
    <x v="1"/>
  </r>
  <r>
    <x v="0"/>
    <x v="4"/>
    <x v="2"/>
    <n v="14755607.029999996"/>
    <x v="0"/>
    <x v="50"/>
    <x v="2"/>
  </r>
  <r>
    <x v="0"/>
    <x v="4"/>
    <x v="3"/>
    <n v="17928802.179999996"/>
    <x v="0"/>
    <x v="51"/>
    <x v="3"/>
  </r>
  <r>
    <x v="0"/>
    <x v="4"/>
    <x v="4"/>
    <n v="19606858.119999997"/>
    <x v="0"/>
    <x v="52"/>
    <x v="4"/>
  </r>
  <r>
    <x v="0"/>
    <x v="4"/>
    <x v="5"/>
    <n v="15606466.730000002"/>
    <x v="0"/>
    <x v="53"/>
    <x v="5"/>
  </r>
  <r>
    <x v="0"/>
    <x v="4"/>
    <x v="6"/>
    <n v="11537616.85"/>
    <x v="0"/>
    <x v="54"/>
    <x v="6"/>
  </r>
  <r>
    <x v="0"/>
    <x v="4"/>
    <x v="7"/>
    <n v="8469776.1699999999"/>
    <x v="0"/>
    <x v="55"/>
    <x v="7"/>
  </r>
  <r>
    <x v="0"/>
    <x v="4"/>
    <x v="8"/>
    <n v="10305686.960000001"/>
    <x v="0"/>
    <x v="56"/>
    <x v="8"/>
  </r>
  <r>
    <x v="0"/>
    <x v="4"/>
    <x v="9"/>
    <n v="16759825.379999999"/>
    <x v="0"/>
    <x v="57"/>
    <x v="9"/>
  </r>
  <r>
    <x v="0"/>
    <x v="4"/>
    <x v="10"/>
    <n v="18578147.23"/>
    <x v="0"/>
    <x v="58"/>
    <x v="10"/>
  </r>
  <r>
    <x v="0"/>
    <x v="4"/>
    <x v="11"/>
    <n v="23593841.869999997"/>
    <x v="0"/>
    <x v="59"/>
    <x v="11"/>
  </r>
  <r>
    <x v="0"/>
    <x v="5"/>
    <x v="0"/>
    <n v="3648068.2199999997"/>
    <x v="0"/>
    <x v="60"/>
    <x v="0"/>
  </r>
  <r>
    <x v="0"/>
    <x v="5"/>
    <x v="1"/>
    <n v="3110024.2599999988"/>
    <x v="0"/>
    <x v="61"/>
    <x v="1"/>
  </r>
  <r>
    <x v="0"/>
    <x v="5"/>
    <x v="2"/>
    <n v="3225959.2600000007"/>
    <x v="0"/>
    <x v="62"/>
    <x v="2"/>
  </r>
  <r>
    <x v="0"/>
    <x v="5"/>
    <x v="3"/>
    <n v="3059175.21"/>
    <x v="0"/>
    <x v="63"/>
    <x v="3"/>
  </r>
  <r>
    <x v="0"/>
    <x v="5"/>
    <x v="4"/>
    <n v="3742129.57"/>
    <x v="0"/>
    <x v="64"/>
    <x v="4"/>
  </r>
  <r>
    <x v="0"/>
    <x v="5"/>
    <x v="5"/>
    <n v="3054273.0600000005"/>
    <x v="0"/>
    <x v="65"/>
    <x v="5"/>
  </r>
  <r>
    <x v="0"/>
    <x v="5"/>
    <x v="6"/>
    <n v="3268721.4300000006"/>
    <x v="0"/>
    <x v="66"/>
    <x v="6"/>
  </r>
  <r>
    <x v="0"/>
    <x v="5"/>
    <x v="7"/>
    <n v="2440328.6599999997"/>
    <x v="0"/>
    <x v="67"/>
    <x v="7"/>
  </r>
  <r>
    <x v="0"/>
    <x v="5"/>
    <x v="8"/>
    <n v="3320089.7300000009"/>
    <x v="0"/>
    <x v="68"/>
    <x v="8"/>
  </r>
  <r>
    <x v="0"/>
    <x v="5"/>
    <x v="9"/>
    <n v="3750401.4199999995"/>
    <x v="0"/>
    <x v="69"/>
    <x v="9"/>
  </r>
  <r>
    <x v="0"/>
    <x v="5"/>
    <x v="10"/>
    <n v="4628991.2699999986"/>
    <x v="0"/>
    <x v="70"/>
    <x v="10"/>
  </r>
  <r>
    <x v="0"/>
    <x v="5"/>
    <x v="11"/>
    <n v="6321410.120000001"/>
    <x v="0"/>
    <x v="71"/>
    <x v="11"/>
  </r>
  <r>
    <x v="0"/>
    <x v="6"/>
    <x v="0"/>
    <n v="3019185.5"/>
    <x v="0"/>
    <x v="72"/>
    <x v="0"/>
  </r>
  <r>
    <x v="0"/>
    <x v="6"/>
    <x v="1"/>
    <n v="2349179.7000000002"/>
    <x v="0"/>
    <x v="73"/>
    <x v="1"/>
  </r>
  <r>
    <x v="0"/>
    <x v="6"/>
    <x v="2"/>
    <n v="2169709.1300000004"/>
    <x v="0"/>
    <x v="74"/>
    <x v="2"/>
  </r>
  <r>
    <x v="0"/>
    <x v="6"/>
    <x v="3"/>
    <n v="2496733.0300000003"/>
    <x v="0"/>
    <x v="75"/>
    <x v="3"/>
  </r>
  <r>
    <x v="0"/>
    <x v="6"/>
    <x v="4"/>
    <n v="2714411.9299999988"/>
    <x v="0"/>
    <x v="76"/>
    <x v="4"/>
  </r>
  <r>
    <x v="0"/>
    <x v="6"/>
    <x v="5"/>
    <n v="2676319.3799999994"/>
    <x v="0"/>
    <x v="77"/>
    <x v="5"/>
  </r>
  <r>
    <x v="0"/>
    <x v="6"/>
    <x v="6"/>
    <n v="2772942.62"/>
    <x v="0"/>
    <x v="78"/>
    <x v="6"/>
  </r>
  <r>
    <x v="0"/>
    <x v="6"/>
    <x v="7"/>
    <n v="1956190.1400000001"/>
    <x v="0"/>
    <x v="79"/>
    <x v="7"/>
  </r>
  <r>
    <x v="0"/>
    <x v="6"/>
    <x v="8"/>
    <n v="2262618.7600000002"/>
    <x v="0"/>
    <x v="80"/>
    <x v="8"/>
  </r>
  <r>
    <x v="0"/>
    <x v="6"/>
    <x v="9"/>
    <n v="1928947.3599999999"/>
    <x v="0"/>
    <x v="81"/>
    <x v="9"/>
  </r>
  <r>
    <x v="0"/>
    <x v="6"/>
    <x v="10"/>
    <n v="2188376.21"/>
    <x v="0"/>
    <x v="82"/>
    <x v="10"/>
  </r>
  <r>
    <x v="0"/>
    <x v="6"/>
    <x v="11"/>
    <n v="2348665.12"/>
    <x v="0"/>
    <x v="83"/>
    <x v="11"/>
  </r>
  <r>
    <x v="0"/>
    <x v="7"/>
    <x v="0"/>
    <n v="10129989.409999998"/>
    <x v="0"/>
    <x v="84"/>
    <x v="0"/>
  </r>
  <r>
    <x v="0"/>
    <x v="7"/>
    <x v="1"/>
    <n v="6630689.7399999993"/>
    <x v="0"/>
    <x v="85"/>
    <x v="1"/>
  </r>
  <r>
    <x v="0"/>
    <x v="7"/>
    <x v="2"/>
    <n v="7557423.080000001"/>
    <x v="0"/>
    <x v="86"/>
    <x v="2"/>
  </r>
  <r>
    <x v="0"/>
    <x v="7"/>
    <x v="3"/>
    <n v="6048071.6099999985"/>
    <x v="0"/>
    <x v="87"/>
    <x v="3"/>
  </r>
  <r>
    <x v="0"/>
    <x v="7"/>
    <x v="4"/>
    <n v="8270927.8700000001"/>
    <x v="0"/>
    <x v="88"/>
    <x v="4"/>
  </r>
  <r>
    <x v="0"/>
    <x v="7"/>
    <x v="5"/>
    <n v="7218481.2000000011"/>
    <x v="0"/>
    <x v="89"/>
    <x v="5"/>
  </r>
  <r>
    <x v="0"/>
    <x v="7"/>
    <x v="6"/>
    <n v="9335489.7199999988"/>
    <x v="0"/>
    <x v="90"/>
    <x v="6"/>
  </r>
  <r>
    <x v="0"/>
    <x v="7"/>
    <x v="7"/>
    <n v="6120480.4800000004"/>
    <x v="0"/>
    <x v="91"/>
    <x v="7"/>
  </r>
  <r>
    <x v="0"/>
    <x v="7"/>
    <x v="8"/>
    <n v="6521923.46"/>
    <x v="0"/>
    <x v="92"/>
    <x v="8"/>
  </r>
  <r>
    <x v="0"/>
    <x v="7"/>
    <x v="9"/>
    <n v="8549386.25"/>
    <x v="0"/>
    <x v="93"/>
    <x v="9"/>
  </r>
  <r>
    <x v="0"/>
    <x v="7"/>
    <x v="10"/>
    <n v="8280509.2599999988"/>
    <x v="0"/>
    <x v="94"/>
    <x v="10"/>
  </r>
  <r>
    <x v="0"/>
    <x v="7"/>
    <x v="11"/>
    <n v="10687974.76"/>
    <x v="0"/>
    <x v="95"/>
    <x v="11"/>
  </r>
  <r>
    <x v="1"/>
    <x v="8"/>
    <x v="0"/>
    <n v="304164.18999999994"/>
    <x v="0"/>
    <x v="96"/>
    <x v="0"/>
  </r>
  <r>
    <x v="1"/>
    <x v="8"/>
    <x v="1"/>
    <n v="190461.65999999997"/>
    <x v="0"/>
    <x v="97"/>
    <x v="1"/>
  </r>
  <r>
    <x v="1"/>
    <x v="8"/>
    <x v="2"/>
    <n v="175388.85000000003"/>
    <x v="0"/>
    <x v="98"/>
    <x v="2"/>
  </r>
  <r>
    <x v="1"/>
    <x v="8"/>
    <x v="3"/>
    <n v="192161.37"/>
    <x v="0"/>
    <x v="99"/>
    <x v="3"/>
  </r>
  <r>
    <x v="1"/>
    <x v="8"/>
    <x v="4"/>
    <n v="285295.84999999998"/>
    <x v="0"/>
    <x v="100"/>
    <x v="4"/>
  </r>
  <r>
    <x v="1"/>
    <x v="8"/>
    <x v="5"/>
    <n v="90190.56"/>
    <x v="0"/>
    <x v="101"/>
    <x v="5"/>
  </r>
  <r>
    <x v="1"/>
    <x v="8"/>
    <x v="6"/>
    <n v="473745.97999999992"/>
    <x v="0"/>
    <x v="102"/>
    <x v="6"/>
  </r>
  <r>
    <x v="1"/>
    <x v="8"/>
    <x v="7"/>
    <n v="416921.79000000004"/>
    <x v="0"/>
    <x v="103"/>
    <x v="7"/>
  </r>
  <r>
    <x v="1"/>
    <x v="8"/>
    <x v="8"/>
    <n v="401741.15"/>
    <x v="0"/>
    <x v="104"/>
    <x v="8"/>
  </r>
  <r>
    <x v="1"/>
    <x v="8"/>
    <x v="9"/>
    <n v="442296.44999999984"/>
    <x v="0"/>
    <x v="105"/>
    <x v="9"/>
  </r>
  <r>
    <x v="1"/>
    <x v="8"/>
    <x v="10"/>
    <n v="402099"/>
    <x v="0"/>
    <x v="106"/>
    <x v="10"/>
  </r>
  <r>
    <x v="1"/>
    <x v="8"/>
    <x v="11"/>
    <n v="519386.57999999996"/>
    <x v="0"/>
    <x v="107"/>
    <x v="11"/>
  </r>
  <r>
    <x v="2"/>
    <x v="9"/>
    <x v="0"/>
    <n v="1909801.2000000002"/>
    <x v="0"/>
    <x v="108"/>
    <x v="0"/>
  </r>
  <r>
    <x v="2"/>
    <x v="9"/>
    <x v="1"/>
    <n v="1319963.5"/>
    <x v="0"/>
    <x v="109"/>
    <x v="1"/>
  </r>
  <r>
    <x v="2"/>
    <x v="9"/>
    <x v="2"/>
    <n v="1246247.5"/>
    <x v="0"/>
    <x v="110"/>
    <x v="2"/>
  </r>
  <r>
    <x v="2"/>
    <x v="9"/>
    <x v="3"/>
    <n v="1372055.2"/>
    <x v="0"/>
    <x v="111"/>
    <x v="3"/>
  </r>
  <r>
    <x v="2"/>
    <x v="9"/>
    <x v="4"/>
    <n v="1908653"/>
    <x v="0"/>
    <x v="112"/>
    <x v="4"/>
  </r>
  <r>
    <x v="2"/>
    <x v="9"/>
    <x v="5"/>
    <n v="2099721.2999999998"/>
    <x v="0"/>
    <x v="113"/>
    <x v="5"/>
  </r>
  <r>
    <x v="2"/>
    <x v="9"/>
    <x v="6"/>
    <n v="2204212.6"/>
    <x v="0"/>
    <x v="114"/>
    <x v="6"/>
  </r>
  <r>
    <x v="2"/>
    <x v="9"/>
    <x v="7"/>
    <n v="1645217.3"/>
    <x v="0"/>
    <x v="115"/>
    <x v="7"/>
  </r>
  <r>
    <x v="2"/>
    <x v="9"/>
    <x v="8"/>
    <n v="1671361.4"/>
    <x v="0"/>
    <x v="116"/>
    <x v="8"/>
  </r>
  <r>
    <x v="2"/>
    <x v="9"/>
    <x v="9"/>
    <n v="1551291.1"/>
    <x v="0"/>
    <x v="117"/>
    <x v="9"/>
  </r>
  <r>
    <x v="2"/>
    <x v="9"/>
    <x v="10"/>
    <n v="1509216.6"/>
    <x v="0"/>
    <x v="118"/>
    <x v="10"/>
  </r>
  <r>
    <x v="2"/>
    <x v="9"/>
    <x v="11"/>
    <n v="1636481.5000000002"/>
    <x v="0"/>
    <x v="119"/>
    <x v="11"/>
  </r>
  <r>
    <x v="2"/>
    <x v="10"/>
    <x v="0"/>
    <n v="58065"/>
    <x v="0"/>
    <x v="120"/>
    <x v="0"/>
  </r>
  <r>
    <x v="2"/>
    <x v="10"/>
    <x v="1"/>
    <n v="53170"/>
    <x v="0"/>
    <x v="121"/>
    <x v="1"/>
  </r>
  <r>
    <x v="2"/>
    <x v="10"/>
    <x v="2"/>
    <n v="68925"/>
    <x v="0"/>
    <x v="122"/>
    <x v="2"/>
  </r>
  <r>
    <x v="2"/>
    <x v="10"/>
    <x v="3"/>
    <n v="93794"/>
    <x v="0"/>
    <x v="123"/>
    <x v="3"/>
  </r>
  <r>
    <x v="2"/>
    <x v="10"/>
    <x v="4"/>
    <n v="110865"/>
    <x v="0"/>
    <x v="124"/>
    <x v="4"/>
  </r>
  <r>
    <x v="2"/>
    <x v="10"/>
    <x v="5"/>
    <n v="85136"/>
    <x v="0"/>
    <x v="125"/>
    <x v="5"/>
  </r>
  <r>
    <x v="2"/>
    <x v="10"/>
    <x v="6"/>
    <n v="122280"/>
    <x v="0"/>
    <x v="126"/>
    <x v="6"/>
  </r>
  <r>
    <x v="2"/>
    <x v="10"/>
    <x v="7"/>
    <n v="70785"/>
    <x v="0"/>
    <x v="127"/>
    <x v="7"/>
  </r>
  <r>
    <x v="2"/>
    <x v="10"/>
    <x v="8"/>
    <n v="72215"/>
    <x v="0"/>
    <x v="128"/>
    <x v="8"/>
  </r>
  <r>
    <x v="2"/>
    <x v="10"/>
    <x v="9"/>
    <n v="70716.5"/>
    <x v="0"/>
    <x v="129"/>
    <x v="9"/>
  </r>
  <r>
    <x v="2"/>
    <x v="10"/>
    <x v="10"/>
    <n v="59225"/>
    <x v="0"/>
    <x v="130"/>
    <x v="10"/>
  </r>
  <r>
    <x v="2"/>
    <x v="10"/>
    <x v="11"/>
    <n v="82097"/>
    <x v="0"/>
    <x v="131"/>
    <x v="11"/>
  </r>
  <r>
    <x v="2"/>
    <x v="11"/>
    <x v="0"/>
    <n v="663396"/>
    <x v="0"/>
    <x v="132"/>
    <x v="0"/>
  </r>
  <r>
    <x v="2"/>
    <x v="11"/>
    <x v="1"/>
    <n v="386650.8"/>
    <x v="0"/>
    <x v="133"/>
    <x v="1"/>
  </r>
  <r>
    <x v="2"/>
    <x v="11"/>
    <x v="2"/>
    <n v="322681.5"/>
    <x v="0"/>
    <x v="134"/>
    <x v="2"/>
  </r>
  <r>
    <x v="2"/>
    <x v="11"/>
    <x v="3"/>
    <n v="331090"/>
    <x v="0"/>
    <x v="135"/>
    <x v="3"/>
  </r>
  <r>
    <x v="2"/>
    <x v="11"/>
    <x v="4"/>
    <n v="502782.5"/>
    <x v="0"/>
    <x v="136"/>
    <x v="4"/>
  </r>
  <r>
    <x v="2"/>
    <x v="11"/>
    <x v="5"/>
    <n v="532117.30000000005"/>
    <x v="0"/>
    <x v="137"/>
    <x v="5"/>
  </r>
  <r>
    <x v="2"/>
    <x v="11"/>
    <x v="6"/>
    <n v="584564.5"/>
    <x v="0"/>
    <x v="138"/>
    <x v="6"/>
  </r>
  <r>
    <x v="2"/>
    <x v="11"/>
    <x v="7"/>
    <n v="455347.20000000001"/>
    <x v="0"/>
    <x v="139"/>
    <x v="7"/>
  </r>
  <r>
    <x v="2"/>
    <x v="11"/>
    <x v="8"/>
    <n v="397953"/>
    <x v="0"/>
    <x v="140"/>
    <x v="8"/>
  </r>
  <r>
    <x v="2"/>
    <x v="11"/>
    <x v="9"/>
    <n v="365245"/>
    <x v="0"/>
    <x v="141"/>
    <x v="9"/>
  </r>
  <r>
    <x v="2"/>
    <x v="11"/>
    <x v="10"/>
    <n v="400631"/>
    <x v="0"/>
    <x v="142"/>
    <x v="10"/>
  </r>
  <r>
    <x v="2"/>
    <x v="11"/>
    <x v="11"/>
    <n v="456830"/>
    <x v="0"/>
    <x v="143"/>
    <x v="11"/>
  </r>
  <r>
    <x v="3"/>
    <x v="12"/>
    <x v="0"/>
    <n v="13889757.399999999"/>
    <x v="0"/>
    <x v="144"/>
    <x v="0"/>
  </r>
  <r>
    <x v="3"/>
    <x v="12"/>
    <x v="1"/>
    <n v="12026030.9"/>
    <x v="0"/>
    <x v="145"/>
    <x v="1"/>
  </r>
  <r>
    <x v="3"/>
    <x v="12"/>
    <x v="2"/>
    <n v="11883093.699999999"/>
    <x v="0"/>
    <x v="146"/>
    <x v="2"/>
  </r>
  <r>
    <x v="3"/>
    <x v="12"/>
    <x v="3"/>
    <n v="10580333.5"/>
    <x v="0"/>
    <x v="147"/>
    <x v="3"/>
  </r>
  <r>
    <x v="3"/>
    <x v="12"/>
    <x v="4"/>
    <n v="15149911"/>
    <x v="0"/>
    <x v="148"/>
    <x v="4"/>
  </r>
  <r>
    <x v="3"/>
    <x v="12"/>
    <x v="5"/>
    <n v="12995941.309999999"/>
    <x v="0"/>
    <x v="149"/>
    <x v="5"/>
  </r>
  <r>
    <x v="3"/>
    <x v="12"/>
    <x v="6"/>
    <n v="13221945"/>
    <x v="0"/>
    <x v="150"/>
    <x v="6"/>
  </r>
  <r>
    <x v="3"/>
    <x v="12"/>
    <x v="7"/>
    <n v="9316935"/>
    <x v="0"/>
    <x v="151"/>
    <x v="7"/>
  </r>
  <r>
    <x v="3"/>
    <x v="12"/>
    <x v="8"/>
    <n v="9753782.5"/>
    <x v="0"/>
    <x v="152"/>
    <x v="8"/>
  </r>
  <r>
    <x v="3"/>
    <x v="12"/>
    <x v="9"/>
    <n v="11196443"/>
    <x v="0"/>
    <x v="153"/>
    <x v="9"/>
  </r>
  <r>
    <x v="3"/>
    <x v="12"/>
    <x v="10"/>
    <n v="12616564.5"/>
    <x v="0"/>
    <x v="154"/>
    <x v="10"/>
  </r>
  <r>
    <x v="3"/>
    <x v="12"/>
    <x v="11"/>
    <n v="13244077.5"/>
    <x v="0"/>
    <x v="155"/>
    <x v="11"/>
  </r>
  <r>
    <x v="3"/>
    <x v="13"/>
    <x v="0"/>
    <n v="1781805"/>
    <x v="0"/>
    <x v="156"/>
    <x v="0"/>
  </r>
  <r>
    <x v="3"/>
    <x v="13"/>
    <x v="1"/>
    <n v="1228852"/>
    <x v="0"/>
    <x v="157"/>
    <x v="1"/>
  </r>
  <r>
    <x v="3"/>
    <x v="13"/>
    <x v="2"/>
    <n v="1948332"/>
    <x v="0"/>
    <x v="158"/>
    <x v="2"/>
  </r>
  <r>
    <x v="3"/>
    <x v="13"/>
    <x v="3"/>
    <n v="1782145"/>
    <x v="0"/>
    <x v="159"/>
    <x v="3"/>
  </r>
  <r>
    <x v="3"/>
    <x v="13"/>
    <x v="4"/>
    <n v="1538760"/>
    <x v="0"/>
    <x v="160"/>
    <x v="4"/>
  </r>
  <r>
    <x v="3"/>
    <x v="13"/>
    <x v="5"/>
    <n v="1329756"/>
    <x v="0"/>
    <x v="161"/>
    <x v="5"/>
  </r>
  <r>
    <x v="3"/>
    <x v="13"/>
    <x v="6"/>
    <n v="2098590"/>
    <x v="0"/>
    <x v="162"/>
    <x v="6"/>
  </r>
  <r>
    <x v="3"/>
    <x v="13"/>
    <x v="7"/>
    <n v="1320635"/>
    <x v="0"/>
    <x v="163"/>
    <x v="7"/>
  </r>
  <r>
    <x v="3"/>
    <x v="13"/>
    <x v="8"/>
    <n v="1590262"/>
    <x v="0"/>
    <x v="164"/>
    <x v="8"/>
  </r>
  <r>
    <x v="3"/>
    <x v="13"/>
    <x v="9"/>
    <n v="1520530"/>
    <x v="0"/>
    <x v="165"/>
    <x v="9"/>
  </r>
  <r>
    <x v="3"/>
    <x v="13"/>
    <x v="10"/>
    <n v="1842825"/>
    <x v="0"/>
    <x v="166"/>
    <x v="10"/>
  </r>
  <r>
    <x v="3"/>
    <x v="13"/>
    <x v="11"/>
    <n v="1691734"/>
    <x v="0"/>
    <x v="167"/>
    <x v="11"/>
  </r>
  <r>
    <x v="4"/>
    <x v="14"/>
    <x v="0"/>
    <n v="11651202.860000001"/>
    <x v="0"/>
    <x v="168"/>
    <x v="0"/>
  </r>
  <r>
    <x v="4"/>
    <x v="14"/>
    <x v="1"/>
    <n v="8568921.9499999974"/>
    <x v="0"/>
    <x v="169"/>
    <x v="1"/>
  </r>
  <r>
    <x v="4"/>
    <x v="14"/>
    <x v="2"/>
    <n v="10685181.920000002"/>
    <x v="0"/>
    <x v="170"/>
    <x v="2"/>
  </r>
  <r>
    <x v="4"/>
    <x v="14"/>
    <x v="3"/>
    <n v="10303062.34"/>
    <x v="0"/>
    <x v="171"/>
    <x v="3"/>
  </r>
  <r>
    <x v="4"/>
    <x v="14"/>
    <x v="4"/>
    <n v="13861629.870000001"/>
    <x v="0"/>
    <x v="172"/>
    <x v="4"/>
  </r>
  <r>
    <x v="4"/>
    <x v="14"/>
    <x v="5"/>
    <n v="8976254.0999999978"/>
    <x v="0"/>
    <x v="173"/>
    <x v="5"/>
  </r>
  <r>
    <x v="4"/>
    <x v="14"/>
    <x v="6"/>
    <n v="9371598.1900000013"/>
    <x v="0"/>
    <x v="174"/>
    <x v="6"/>
  </r>
  <r>
    <x v="4"/>
    <x v="14"/>
    <x v="7"/>
    <n v="7219792.2700000005"/>
    <x v="0"/>
    <x v="175"/>
    <x v="7"/>
  </r>
  <r>
    <x v="4"/>
    <x v="14"/>
    <x v="8"/>
    <n v="6293467.3599999985"/>
    <x v="0"/>
    <x v="176"/>
    <x v="8"/>
  </r>
  <r>
    <x v="4"/>
    <x v="14"/>
    <x v="9"/>
    <n v="6049242.0600000005"/>
    <x v="0"/>
    <x v="177"/>
    <x v="9"/>
  </r>
  <r>
    <x v="4"/>
    <x v="14"/>
    <x v="10"/>
    <n v="6675870.2300000004"/>
    <x v="0"/>
    <x v="178"/>
    <x v="10"/>
  </r>
  <r>
    <x v="4"/>
    <x v="14"/>
    <x v="11"/>
    <n v="8709168.1899999995"/>
    <x v="0"/>
    <x v="179"/>
    <x v="11"/>
  </r>
  <r>
    <x v="4"/>
    <x v="15"/>
    <x v="0"/>
    <n v="7804255.629999999"/>
    <x v="0"/>
    <x v="180"/>
    <x v="0"/>
  </r>
  <r>
    <x v="4"/>
    <x v="15"/>
    <x v="1"/>
    <n v="4597808.6500000013"/>
    <x v="0"/>
    <x v="181"/>
    <x v="1"/>
  </r>
  <r>
    <x v="4"/>
    <x v="15"/>
    <x v="2"/>
    <n v="7256780.6200000001"/>
    <x v="0"/>
    <x v="182"/>
    <x v="2"/>
  </r>
  <r>
    <x v="4"/>
    <x v="15"/>
    <x v="3"/>
    <n v="7942042.7300000014"/>
    <x v="0"/>
    <x v="183"/>
    <x v="3"/>
  </r>
  <r>
    <x v="4"/>
    <x v="15"/>
    <x v="4"/>
    <n v="9994367.4400000032"/>
    <x v="0"/>
    <x v="184"/>
    <x v="4"/>
  </r>
  <r>
    <x v="4"/>
    <x v="15"/>
    <x v="5"/>
    <n v="5893178.2599999988"/>
    <x v="0"/>
    <x v="185"/>
    <x v="5"/>
  </r>
  <r>
    <x v="4"/>
    <x v="15"/>
    <x v="6"/>
    <n v="4688219.1199999992"/>
    <x v="0"/>
    <x v="186"/>
    <x v="6"/>
  </r>
  <r>
    <x v="4"/>
    <x v="15"/>
    <x v="7"/>
    <n v="4658855.6400000015"/>
    <x v="0"/>
    <x v="187"/>
    <x v="7"/>
  </r>
  <r>
    <x v="4"/>
    <x v="15"/>
    <x v="8"/>
    <n v="3929042.4400000004"/>
    <x v="0"/>
    <x v="188"/>
    <x v="8"/>
  </r>
  <r>
    <x v="4"/>
    <x v="15"/>
    <x v="9"/>
    <n v="3386050.6399999997"/>
    <x v="0"/>
    <x v="189"/>
    <x v="9"/>
  </r>
  <r>
    <x v="4"/>
    <x v="15"/>
    <x v="10"/>
    <n v="2952534.5300000003"/>
    <x v="0"/>
    <x v="190"/>
    <x v="10"/>
  </r>
  <r>
    <x v="4"/>
    <x v="15"/>
    <x v="11"/>
    <n v="4910302.58"/>
    <x v="0"/>
    <x v="191"/>
    <x v="11"/>
  </r>
  <r>
    <x v="4"/>
    <x v="16"/>
    <x v="0"/>
    <n v="9900746.910000002"/>
    <x v="0"/>
    <x v="192"/>
    <x v="0"/>
  </r>
  <r>
    <x v="4"/>
    <x v="16"/>
    <x v="1"/>
    <n v="5150593.93"/>
    <x v="0"/>
    <x v="193"/>
    <x v="1"/>
  </r>
  <r>
    <x v="4"/>
    <x v="16"/>
    <x v="2"/>
    <n v="7475426.8200000003"/>
    <x v="0"/>
    <x v="194"/>
    <x v="2"/>
  </r>
  <r>
    <x v="4"/>
    <x v="16"/>
    <x v="3"/>
    <n v="5321598.96"/>
    <x v="0"/>
    <x v="195"/>
    <x v="3"/>
  </r>
  <r>
    <x v="4"/>
    <x v="16"/>
    <x v="4"/>
    <n v="6032474.3099999996"/>
    <x v="0"/>
    <x v="196"/>
    <x v="4"/>
  </r>
  <r>
    <x v="4"/>
    <x v="16"/>
    <x v="5"/>
    <n v="6188215.7100000018"/>
    <x v="0"/>
    <x v="197"/>
    <x v="5"/>
  </r>
  <r>
    <x v="4"/>
    <x v="16"/>
    <x v="6"/>
    <n v="6846234.2099999981"/>
    <x v="0"/>
    <x v="198"/>
    <x v="6"/>
  </r>
  <r>
    <x v="4"/>
    <x v="16"/>
    <x v="7"/>
    <n v="5179356.5300000012"/>
    <x v="0"/>
    <x v="199"/>
    <x v="7"/>
  </r>
  <r>
    <x v="4"/>
    <x v="16"/>
    <x v="8"/>
    <n v="4253514.7799999993"/>
    <x v="0"/>
    <x v="200"/>
    <x v="8"/>
  </r>
  <r>
    <x v="4"/>
    <x v="16"/>
    <x v="9"/>
    <n v="4201066.95"/>
    <x v="0"/>
    <x v="201"/>
    <x v="9"/>
  </r>
  <r>
    <x v="4"/>
    <x v="16"/>
    <x v="10"/>
    <n v="4522976.6399999997"/>
    <x v="0"/>
    <x v="202"/>
    <x v="10"/>
  </r>
  <r>
    <x v="4"/>
    <x v="16"/>
    <x v="11"/>
    <n v="5364419.16"/>
    <x v="0"/>
    <x v="203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D88D08-7A2B-4A09-A438-0A7787FD1A71}" name="Tableau croisé dynamique1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N28" firstHeaderRow="1" firstDataRow="3" firstDataCol="1" rowPageCount="1" colPageCount="1"/>
  <pivotFields count="7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18">
        <item x="8"/>
        <item x="9"/>
        <item x="10"/>
        <item x="11"/>
        <item x="12"/>
        <item x="13"/>
        <item x="14"/>
        <item x="15"/>
        <item x="16"/>
        <item x="0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13">
        <item x="9"/>
        <item x="10"/>
        <item x="11"/>
        <item x="2"/>
        <item x="3"/>
        <item x="7"/>
        <item x="1"/>
        <item x="0"/>
        <item x="6"/>
        <item x="5"/>
        <item x="4"/>
        <item x="8"/>
        <item t="default"/>
      </items>
    </pivotField>
    <pivotField numFmtId="43" showAll="0"/>
    <pivotField axis="axisPage" showAll="0">
      <items count="2">
        <item x="0"/>
        <item t="default"/>
      </items>
    </pivotField>
    <pivotField dataField="1" numFmtId="166" showAll="0">
      <items count="205">
        <item x="121"/>
        <item x="120"/>
        <item x="130"/>
        <item x="122"/>
        <item x="129"/>
        <item x="127"/>
        <item x="128"/>
        <item x="101"/>
        <item x="131"/>
        <item x="37"/>
        <item x="125"/>
        <item x="123"/>
        <item x="157"/>
        <item x="124"/>
        <item x="163"/>
        <item x="43"/>
        <item x="161"/>
        <item x="126"/>
        <item x="42"/>
        <item x="44"/>
        <item x="165"/>
        <item x="160"/>
        <item x="164"/>
        <item x="167"/>
        <item x="98"/>
        <item x="39"/>
        <item x="38"/>
        <item x="156"/>
        <item x="159"/>
        <item x="97"/>
        <item x="166"/>
        <item x="99"/>
        <item x="81"/>
        <item x="79"/>
        <item x="158"/>
        <item x="7"/>
        <item x="31"/>
        <item x="32"/>
        <item x="1"/>
        <item x="6"/>
        <item x="45"/>
        <item x="41"/>
        <item x="162"/>
        <item x="30"/>
        <item x="74"/>
        <item x="82"/>
        <item x="36"/>
        <item x="40"/>
        <item x="25"/>
        <item x="80"/>
        <item x="83"/>
        <item x="73"/>
        <item x="8"/>
        <item x="67"/>
        <item x="75"/>
        <item x="46"/>
        <item x="33"/>
        <item x="77"/>
        <item x="29"/>
        <item x="76"/>
        <item x="2"/>
        <item x="78"/>
        <item x="100"/>
        <item x="47"/>
        <item x="190"/>
        <item x="3"/>
        <item x="96"/>
        <item x="9"/>
        <item x="72"/>
        <item x="65"/>
        <item x="63"/>
        <item x="26"/>
        <item x="61"/>
        <item x="24"/>
        <item x="28"/>
        <item x="62"/>
        <item x="66"/>
        <item x="189"/>
        <item x="68"/>
        <item x="5"/>
        <item x="27"/>
        <item x="60"/>
        <item x="10"/>
        <item x="64"/>
        <item x="0"/>
        <item x="69"/>
        <item x="34"/>
        <item x="4"/>
        <item x="188"/>
        <item x="134"/>
        <item x="104"/>
        <item x="106"/>
        <item x="35"/>
        <item x="135"/>
        <item x="103"/>
        <item x="201"/>
        <item x="200"/>
        <item x="11"/>
        <item x="105"/>
        <item x="141"/>
        <item x="202"/>
        <item x="181"/>
        <item x="187"/>
        <item x="186"/>
        <item x="102"/>
        <item x="133"/>
        <item x="70"/>
        <item x="140"/>
        <item x="142"/>
        <item x="191"/>
        <item x="193"/>
        <item x="107"/>
        <item x="199"/>
        <item x="195"/>
        <item x="203"/>
        <item x="139"/>
        <item x="143"/>
        <item x="185"/>
        <item x="196"/>
        <item x="177"/>
        <item x="136"/>
        <item x="87"/>
        <item x="197"/>
        <item x="91"/>
        <item x="176"/>
        <item x="71"/>
        <item x="137"/>
        <item x="92"/>
        <item x="178"/>
        <item x="85"/>
        <item x="198"/>
        <item x="138"/>
        <item x="175"/>
        <item x="182"/>
        <item x="89"/>
        <item x="194"/>
        <item x="86"/>
        <item x="180"/>
        <item x="183"/>
        <item x="132"/>
        <item x="88"/>
        <item x="94"/>
        <item x="169"/>
        <item x="55"/>
        <item x="179"/>
        <item x="93"/>
        <item x="173"/>
        <item x="174"/>
        <item x="90"/>
        <item x="151"/>
        <item x="192"/>
        <item x="184"/>
        <item x="152"/>
        <item x="171"/>
        <item x="84"/>
        <item x="56"/>
        <item x="170"/>
        <item x="147"/>
        <item x="95"/>
        <item x="153"/>
        <item x="168"/>
        <item x="54"/>
        <item x="146"/>
        <item x="145"/>
        <item x="154"/>
        <item x="49"/>
        <item x="149"/>
        <item x="150"/>
        <item x="155"/>
        <item x="172"/>
        <item x="144"/>
        <item x="50"/>
        <item x="110"/>
        <item x="148"/>
        <item x="48"/>
        <item x="53"/>
        <item x="109"/>
        <item x="111"/>
        <item x="57"/>
        <item x="51"/>
        <item x="118"/>
        <item x="117"/>
        <item x="58"/>
        <item x="119"/>
        <item x="52"/>
        <item x="115"/>
        <item x="116"/>
        <item x="112"/>
        <item x="108"/>
        <item x="59"/>
        <item x="113"/>
        <item x="114"/>
        <item x="19"/>
        <item x="20"/>
        <item x="18"/>
        <item x="13"/>
        <item x="17"/>
        <item x="15"/>
        <item x="12"/>
        <item x="14"/>
        <item x="16"/>
        <item x="21"/>
        <item x="22"/>
        <item x="23"/>
        <item t="default"/>
      </items>
    </pivotField>
    <pivotField axis="axisCol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2">
    <field x="0"/>
    <field x="1"/>
  </rowFields>
  <rowItems count="23">
    <i>
      <x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>
      <x v="1"/>
    </i>
    <i r="1">
      <x/>
    </i>
    <i>
      <x v="2"/>
    </i>
    <i r="1">
      <x v="1"/>
    </i>
    <i r="1">
      <x v="2"/>
    </i>
    <i r="1">
      <x v="3"/>
    </i>
    <i>
      <x v="3"/>
    </i>
    <i r="1">
      <x v="4"/>
    </i>
    <i r="1">
      <x v="5"/>
    </i>
    <i>
      <x v="4"/>
    </i>
    <i r="1">
      <x v="6"/>
    </i>
    <i r="1">
      <x v="7"/>
    </i>
    <i r="1">
      <x v="8"/>
    </i>
    <i t="grand">
      <x/>
    </i>
  </rowItems>
  <colFields count="2">
    <field x="6"/>
    <field x="2"/>
  </colFields>
  <colItems count="13">
    <i>
      <x/>
      <x v="7"/>
    </i>
    <i>
      <x v="1"/>
      <x v="6"/>
    </i>
    <i>
      <x v="2"/>
      <x v="3"/>
    </i>
    <i>
      <x v="3"/>
      <x v="4"/>
    </i>
    <i>
      <x v="4"/>
      <x v="10"/>
    </i>
    <i>
      <x v="5"/>
      <x v="9"/>
    </i>
    <i>
      <x v="6"/>
      <x v="8"/>
    </i>
    <i>
      <x v="7"/>
      <x v="5"/>
    </i>
    <i>
      <x v="8"/>
      <x v="11"/>
    </i>
    <i>
      <x v="9"/>
      <x/>
    </i>
    <i>
      <x v="10"/>
      <x v="1"/>
    </i>
    <i>
      <x v="11"/>
      <x v="2"/>
    </i>
    <i t="grand">
      <x/>
    </i>
  </colItems>
  <pageFields count="1">
    <pageField fld="4" item="0" hier="-1"/>
  </pageFields>
  <dataFields count="1">
    <dataField name="SALES EURO " fld="5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C6BD7F-9DEB-4BB4-A8B2-907F9828DCA2}" name="tDevise" displayName="tDevise" ref="A1:E7" totalsRowShown="0" headerRowDxfId="11">
  <autoFilter ref="A1:E7" xr:uid="{8DC6BD7F-9DEB-4BB4-A8B2-907F9828DCA2}"/>
  <tableColumns count="5">
    <tableColumn id="1" xr3:uid="{01B8BCEB-413B-4DF4-9ACF-5E9F313DDC52}" name="Devise" dataDxfId="16"/>
    <tableColumn id="2" xr3:uid="{078DDB7F-B7EB-436A-A4A9-5F1216934A52}" name="Nom 2" dataDxfId="15"/>
    <tableColumn id="3" xr3:uid="{D4B06874-EEAD-468B-AC4E-1B26B0BCA96B}" name="2020" dataDxfId="14"/>
    <tableColumn id="4" xr3:uid="{2E8DD02A-513D-4BF2-9ECD-D434D13EC8B1}" name="2021" dataDxfId="13"/>
    <tableColumn id="5" xr3:uid="{4AF6EF83-6D68-426C-BDC6-291713A2191E}" name="2022" dataDxfId="1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223C1E-E4E1-4A38-ACF6-B1C32CE8A946}" name="tMonth" displayName="tMonth" ref="J1:K13" totalsRowShown="0" headerRowDxfId="7" dataDxfId="8">
  <autoFilter ref="J1:K13" xr:uid="{77223C1E-E4E1-4A38-ACF6-B1C32CE8A946}"/>
  <tableColumns count="2">
    <tableColumn id="1" xr3:uid="{A9EDC385-5490-4631-8C85-D22DCED803B0}" name="MONTH" dataDxfId="10"/>
    <tableColumn id="2" xr3:uid="{0E36877D-1D4D-43C5-8B3E-F7E52D715774}" name="NUMBER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99FCDEC-BCFB-471C-9C79-B0FB8CF01A6D}" name="tDatabase" displayName="tDatabase" ref="A1:G205" totalsRowShown="0">
  <autoFilter ref="A1:G205" xr:uid="{B99FCDEC-BCFB-471C-9C79-B0FB8CF01A6D}"/>
  <tableColumns count="7">
    <tableColumn id="1" xr3:uid="{59C5DC3F-0B6C-4208-9BBF-76CDA5912FBD}" name="CURRENCY" dataDxfId="6" dataCellStyle="Normal 2"/>
    <tableColumn id="2" xr3:uid="{646D6E72-3DF2-4A47-8A63-335B35400CDF}" name="STORE" dataDxfId="5" dataCellStyle="Normal 2"/>
    <tableColumn id="3" xr3:uid="{8CC2A158-AA62-4BA5-98EC-D91F2810CFB6}" name="MONTH" dataDxfId="4" dataCellStyle="Normal 2"/>
    <tableColumn id="4" xr3:uid="{41875B56-12B9-4571-BAF3-C6E43E8305C5}" name="SALES" dataDxfId="3" dataCellStyle="Normal 2"/>
    <tableColumn id="5" xr3:uid="{D9E895FA-0060-4AD6-AC3D-1A136182FC56}" name="Year" dataDxfId="2" dataCellStyle="Normal 2"/>
    <tableColumn id="6" xr3:uid="{08A439BB-7F5F-4EFA-A606-F93DA0D2CDEE}" name="SALES EURO" dataDxfId="1" dataCellStyle="Normal 2">
      <calculatedColumnFormula array="1">D2/INDEX(tDevise[#All],MATCH(db!$A2,tDevise[[#All],[Devise]],0),MATCH(db!$E2,VALUE(tDevise[#Headers]),0))</calculatedColumnFormula>
    </tableColumn>
    <tableColumn id="7" xr3:uid="{18132A78-7816-4884-873F-2E186E540E3A}" name="MONTH 2" dataDxfId="0">
      <calculatedColumnFormula>E2&amp;"-"&amp;RIGHT("00"&amp;VLOOKUP($C2,tMonth[],2,0),2)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BFDEA-31B7-466B-9337-959E405FCC92}">
  <sheetPr>
    <tabColor theme="9" tint="-0.249977111117893"/>
  </sheetPr>
  <dimension ref="A1:K18"/>
  <sheetViews>
    <sheetView showGridLines="0" workbookViewId="0">
      <selection activeCell="M14" sqref="M14"/>
    </sheetView>
  </sheetViews>
  <sheetFormatPr baseColWidth="10" defaultColWidth="9.08984375" defaultRowHeight="12.5" x14ac:dyDescent="0.25"/>
  <cols>
    <col min="1" max="1" width="9.08984375" style="1"/>
    <col min="2" max="2" width="15.453125" style="1" bestFit="1" customWidth="1"/>
    <col min="3" max="3" width="11.453125" style="1" bestFit="1" customWidth="1"/>
    <col min="4" max="9" width="9.08984375" style="1"/>
    <col min="10" max="10" width="9.26953125" style="1" customWidth="1"/>
    <col min="11" max="11" width="10" style="1" customWidth="1"/>
    <col min="12" max="16384" width="9.08984375" style="1"/>
  </cols>
  <sheetData>
    <row r="1" spans="1:11" x14ac:dyDescent="0.25">
      <c r="A1" s="1" t="s">
        <v>61</v>
      </c>
      <c r="B1" s="1" t="s">
        <v>60</v>
      </c>
      <c r="C1" s="2" t="s">
        <v>62</v>
      </c>
      <c r="D1" s="2" t="s">
        <v>63</v>
      </c>
      <c r="E1" s="2" t="s">
        <v>64</v>
      </c>
      <c r="J1" s="1" t="s">
        <v>24</v>
      </c>
      <c r="K1" s="1" t="s">
        <v>66</v>
      </c>
    </row>
    <row r="2" spans="1:11" x14ac:dyDescent="0.25">
      <c r="A2" s="1" t="s">
        <v>2</v>
      </c>
      <c r="B2" s="1" t="s">
        <v>31</v>
      </c>
      <c r="C2" s="3">
        <v>0.35692289999999999</v>
      </c>
      <c r="D2" s="4">
        <v>0.37147000000000002</v>
      </c>
      <c r="E2" s="4">
        <v>0.348040166114022</v>
      </c>
      <c r="J2" s="26" t="s">
        <v>12</v>
      </c>
      <c r="K2" s="26">
        <v>1</v>
      </c>
    </row>
    <row r="3" spans="1:11" x14ac:dyDescent="0.25">
      <c r="A3" s="1" t="s">
        <v>3</v>
      </c>
      <c r="B3" s="1" t="s">
        <v>30</v>
      </c>
      <c r="C3" s="3">
        <v>4.3442052000000002</v>
      </c>
      <c r="D3" s="4">
        <v>4.4443299999999999</v>
      </c>
      <c r="E3" s="4">
        <v>4.1980054705618199</v>
      </c>
      <c r="J3" s="26" t="s">
        <v>13</v>
      </c>
      <c r="K3" s="26">
        <v>2</v>
      </c>
    </row>
    <row r="4" spans="1:11" x14ac:dyDescent="0.25">
      <c r="A4" s="1" t="s">
        <v>4</v>
      </c>
      <c r="B4" s="1" t="s">
        <v>0</v>
      </c>
      <c r="C4" s="3">
        <v>0.44589309999999999</v>
      </c>
      <c r="D4" s="4">
        <v>0.45617000000000002</v>
      </c>
      <c r="E4" s="4">
        <v>0.43088703235502801</v>
      </c>
      <c r="J4" s="26" t="s">
        <v>14</v>
      </c>
      <c r="K4" s="26">
        <v>3</v>
      </c>
    </row>
    <row r="5" spans="1:11" x14ac:dyDescent="0.25">
      <c r="A5" s="1" t="s">
        <v>5</v>
      </c>
      <c r="B5" s="1" t="s">
        <v>1</v>
      </c>
      <c r="C5" s="3">
        <v>4.3051747000000002</v>
      </c>
      <c r="D5" s="4">
        <v>4.4043999999999999</v>
      </c>
      <c r="E5" s="4">
        <v>4.1602885610253404</v>
      </c>
      <c r="J5" s="26" t="s">
        <v>15</v>
      </c>
      <c r="K5" s="26">
        <v>4</v>
      </c>
    </row>
    <row r="6" spans="1:11" x14ac:dyDescent="0.25">
      <c r="A6" s="1" t="s">
        <v>6</v>
      </c>
      <c r="B6" s="1" t="s">
        <v>32</v>
      </c>
      <c r="C6" s="3">
        <v>4.4352761999999997</v>
      </c>
      <c r="D6" s="4">
        <v>4.5374999999999996</v>
      </c>
      <c r="E6" s="4">
        <v>4.2860115673403003</v>
      </c>
      <c r="J6" s="26" t="s">
        <v>16</v>
      </c>
      <c r="K6" s="26">
        <v>5</v>
      </c>
    </row>
    <row r="7" spans="1:11" x14ac:dyDescent="0.25">
      <c r="A7" s="1" t="s">
        <v>7</v>
      </c>
      <c r="C7" s="3"/>
      <c r="D7" s="4">
        <v>1.21</v>
      </c>
      <c r="E7" s="4">
        <v>1.1429210999999999</v>
      </c>
      <c r="J7" s="26" t="s">
        <v>17</v>
      </c>
      <c r="K7" s="26">
        <v>6</v>
      </c>
    </row>
    <row r="8" spans="1:11" x14ac:dyDescent="0.25">
      <c r="J8" s="26" t="s">
        <v>18</v>
      </c>
      <c r="K8" s="26">
        <v>7</v>
      </c>
    </row>
    <row r="9" spans="1:11" x14ac:dyDescent="0.25">
      <c r="J9" s="26" t="s">
        <v>19</v>
      </c>
      <c r="K9" s="26">
        <v>8</v>
      </c>
    </row>
    <row r="10" spans="1:11" x14ac:dyDescent="0.25">
      <c r="J10" s="26" t="s">
        <v>20</v>
      </c>
      <c r="K10" s="26">
        <v>9</v>
      </c>
    </row>
    <row r="11" spans="1:11" ht="13.25" customHeight="1" x14ac:dyDescent="0.25">
      <c r="J11" s="26" t="s">
        <v>21</v>
      </c>
      <c r="K11" s="26">
        <v>10</v>
      </c>
    </row>
    <row r="12" spans="1:11" x14ac:dyDescent="0.25">
      <c r="J12" s="26" t="s">
        <v>22</v>
      </c>
      <c r="K12" s="26">
        <v>11</v>
      </c>
    </row>
    <row r="13" spans="1:11" x14ac:dyDescent="0.25">
      <c r="J13" s="26" t="s">
        <v>23</v>
      </c>
      <c r="K13" s="26">
        <v>12</v>
      </c>
    </row>
    <row r="18" spans="3:3" x14ac:dyDescent="0.25">
      <c r="C18" s="11"/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F0C2B-D166-48F1-9F2A-79C029980A6F}">
  <dimension ref="A1:N28"/>
  <sheetViews>
    <sheetView showGridLines="0" workbookViewId="0">
      <selection activeCell="Q18" sqref="Q18"/>
    </sheetView>
  </sheetViews>
  <sheetFormatPr baseColWidth="10" defaultRowHeight="12.5" x14ac:dyDescent="0.25"/>
  <cols>
    <col min="1" max="1" width="21.90625" bestFit="1" customWidth="1"/>
    <col min="2" max="2" width="23.36328125" bestFit="1" customWidth="1"/>
    <col min="3" max="13" width="9.90625" bestFit="1" customWidth="1"/>
    <col min="14" max="14" width="12.26953125" bestFit="1" customWidth="1"/>
    <col min="15" max="15" width="12.1796875" bestFit="1" customWidth="1"/>
    <col min="16" max="16" width="9.90625" bestFit="1" customWidth="1"/>
    <col min="17" max="17" width="12.1796875" bestFit="1" customWidth="1"/>
    <col min="18" max="18" width="9.90625" bestFit="1" customWidth="1"/>
    <col min="19" max="19" width="12.1796875" bestFit="1" customWidth="1"/>
    <col min="20" max="20" width="9.90625" bestFit="1" customWidth="1"/>
    <col min="21" max="21" width="12.1796875" bestFit="1" customWidth="1"/>
    <col min="22" max="22" width="9.90625" bestFit="1" customWidth="1"/>
    <col min="23" max="23" width="12.1796875" bestFit="1" customWidth="1"/>
    <col min="24" max="24" width="9.90625" bestFit="1" customWidth="1"/>
    <col min="25" max="25" width="12.1796875" bestFit="1" customWidth="1"/>
    <col min="26" max="26" width="12.26953125" bestFit="1" customWidth="1"/>
  </cols>
  <sheetData>
    <row r="1" spans="1:14" x14ac:dyDescent="0.25">
      <c r="A1" s="15" t="s">
        <v>59</v>
      </c>
      <c r="B1" s="16">
        <v>2021</v>
      </c>
    </row>
    <row r="3" spans="1:14" x14ac:dyDescent="0.25">
      <c r="A3" s="15" t="s">
        <v>67</v>
      </c>
      <c r="B3" s="15" t="s">
        <v>53</v>
      </c>
    </row>
    <row r="4" spans="1:14" x14ac:dyDescent="0.25">
      <c r="B4" t="s">
        <v>68</v>
      </c>
      <c r="C4" t="s">
        <v>69</v>
      </c>
      <c r="D4" t="s">
        <v>70</v>
      </c>
      <c r="E4" t="s">
        <v>71</v>
      </c>
      <c r="F4" t="s">
        <v>72</v>
      </c>
      <c r="G4" t="s">
        <v>73</v>
      </c>
      <c r="H4" t="s">
        <v>74</v>
      </c>
      <c r="I4" t="s">
        <v>75</v>
      </c>
      <c r="J4" t="s">
        <v>76</v>
      </c>
      <c r="K4" t="s">
        <v>77</v>
      </c>
      <c r="L4" t="s">
        <v>78</v>
      </c>
      <c r="M4" t="s">
        <v>79</v>
      </c>
      <c r="N4" t="s">
        <v>52</v>
      </c>
    </row>
    <row r="5" spans="1:14" x14ac:dyDescent="0.25">
      <c r="A5" s="15" t="s">
        <v>51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4" x14ac:dyDescent="0.25">
      <c r="A6" s="16" t="s">
        <v>3</v>
      </c>
      <c r="B6" s="27">
        <v>20734689.685509402</v>
      </c>
      <c r="C6" s="27">
        <v>16223621.486253273</v>
      </c>
      <c r="D6" s="27">
        <v>19638389.102519389</v>
      </c>
      <c r="E6" s="27">
        <v>19458830.7843927</v>
      </c>
      <c r="F6" s="27">
        <v>22338863.329230722</v>
      </c>
      <c r="G6" s="27">
        <v>18740587.303373065</v>
      </c>
      <c r="H6" s="27">
        <v>16232270.722471103</v>
      </c>
      <c r="I6" s="27">
        <v>12719584.031788824</v>
      </c>
      <c r="J6" s="27">
        <v>15125290.691735312</v>
      </c>
      <c r="K6" s="27">
        <v>21297732.330857519</v>
      </c>
      <c r="L6" s="27">
        <v>24039636.512140192</v>
      </c>
      <c r="M6" s="27">
        <v>29503106.450241093</v>
      </c>
      <c r="N6" s="27">
        <v>236052602.43051258</v>
      </c>
    </row>
    <row r="7" spans="1:14" x14ac:dyDescent="0.25">
      <c r="A7" s="17" t="s">
        <v>33</v>
      </c>
      <c r="B7" s="27">
        <v>842403.96865219297</v>
      </c>
      <c r="C7" s="27">
        <v>458059.1900241432</v>
      </c>
      <c r="D7" s="27">
        <v>614839.22436002723</v>
      </c>
      <c r="E7" s="27">
        <v>661332.55631332519</v>
      </c>
      <c r="F7" s="27">
        <v>852598.18690331257</v>
      </c>
      <c r="G7" s="27">
        <v>770486.93053846143</v>
      </c>
      <c r="H7" s="27">
        <v>467161.03439663566</v>
      </c>
      <c r="I7" s="27">
        <v>444966.02637517906</v>
      </c>
      <c r="J7" s="27">
        <v>537268.75142034912</v>
      </c>
      <c r="K7" s="27">
        <v>675844.87200545415</v>
      </c>
      <c r="L7" s="27">
        <v>832922.09174386261</v>
      </c>
      <c r="M7" s="27">
        <v>949471.34438711836</v>
      </c>
      <c r="N7" s="27">
        <v>8107354.1771200616</v>
      </c>
    </row>
    <row r="8" spans="1:14" x14ac:dyDescent="0.25">
      <c r="A8" s="17" t="s">
        <v>34</v>
      </c>
      <c r="B8" s="27">
        <v>11438231.902221482</v>
      </c>
      <c r="C8" s="27">
        <v>9384742.6968744453</v>
      </c>
      <c r="D8" s="27">
        <v>11692218.710131785</v>
      </c>
      <c r="E8" s="27">
        <v>10984873.742498869</v>
      </c>
      <c r="F8" s="27">
        <v>12544685.237144856</v>
      </c>
      <c r="G8" s="27">
        <v>10468804.681470551</v>
      </c>
      <c r="H8" s="27">
        <v>8888009.2634885348</v>
      </c>
      <c r="I8" s="27">
        <v>7246391.1208213633</v>
      </c>
      <c r="J8" s="27">
        <v>8748741.4345919415</v>
      </c>
      <c r="K8" s="27">
        <v>12594413.081386847</v>
      </c>
      <c r="L8" s="27">
        <v>14204275.39134133</v>
      </c>
      <c r="M8" s="27">
        <v>17370665.927147623</v>
      </c>
      <c r="N8" s="27">
        <v>135566053.18911961</v>
      </c>
    </row>
    <row r="9" spans="1:14" x14ac:dyDescent="0.25">
      <c r="A9" s="17" t="s">
        <v>35</v>
      </c>
      <c r="B9" s="27">
        <v>718338.39971379261</v>
      </c>
      <c r="C9" s="27">
        <v>508330.21625306841</v>
      </c>
      <c r="D9" s="27">
        <v>694105.30271154479</v>
      </c>
      <c r="E9" s="27">
        <v>774434.51993888849</v>
      </c>
      <c r="F9" s="27">
        <v>722918.97316355887</v>
      </c>
      <c r="G9" s="27">
        <v>606862.4989593483</v>
      </c>
      <c r="H9" s="27">
        <v>483749.577551622</v>
      </c>
      <c r="I9" s="27">
        <v>455225.39055380673</v>
      </c>
      <c r="J9" s="27">
        <v>458021.64555737306</v>
      </c>
      <c r="K9" s="27">
        <v>586394.92566933599</v>
      </c>
      <c r="L9" s="27">
        <v>848625.48910634441</v>
      </c>
      <c r="M9" s="27">
        <v>888646.75215386797</v>
      </c>
      <c r="N9" s="27">
        <v>7745653.6913325517</v>
      </c>
    </row>
    <row r="10" spans="1:14" x14ac:dyDescent="0.25">
      <c r="A10" s="17" t="s">
        <v>36</v>
      </c>
      <c r="B10" s="27">
        <v>492839.8431259605</v>
      </c>
      <c r="C10" s="27">
        <v>228502.98245179813</v>
      </c>
      <c r="D10" s="27">
        <v>402608.16141015629</v>
      </c>
      <c r="E10" s="27">
        <v>393142.8989296474</v>
      </c>
      <c r="F10" s="27">
        <v>493238.31713666639</v>
      </c>
      <c r="G10" s="27">
        <v>469271.16123240179</v>
      </c>
      <c r="H10" s="27">
        <v>337371.51606653875</v>
      </c>
      <c r="I10" s="27">
        <v>300867.01032551582</v>
      </c>
      <c r="J10" s="27">
        <v>338807.26228700374</v>
      </c>
      <c r="K10" s="27">
        <v>468473.81495073496</v>
      </c>
      <c r="L10" s="27">
        <v>576513.03121055348</v>
      </c>
      <c r="M10" s="27">
        <v>629897.89687084442</v>
      </c>
      <c r="N10" s="27">
        <v>5131533.8959978214</v>
      </c>
    </row>
    <row r="11" spans="1:14" x14ac:dyDescent="0.25">
      <c r="A11" s="17" t="s">
        <v>37</v>
      </c>
      <c r="B11" s="27">
        <v>3463398.5460125599</v>
      </c>
      <c r="C11" s="27">
        <v>2923690.2705244669</v>
      </c>
      <c r="D11" s="27">
        <v>3320097.0742496611</v>
      </c>
      <c r="E11" s="27">
        <v>4034084.3681724798</v>
      </c>
      <c r="F11" s="27">
        <v>4411656.677159436</v>
      </c>
      <c r="G11" s="27">
        <v>3511545.4365449916</v>
      </c>
      <c r="H11" s="27">
        <v>2596030.6390389553</v>
      </c>
      <c r="I11" s="27">
        <v>1905748.7112793154</v>
      </c>
      <c r="J11" s="27">
        <v>2318839.2761113602</v>
      </c>
      <c r="K11" s="27">
        <v>3771057.8152387422</v>
      </c>
      <c r="L11" s="27">
        <v>4180190.7666622419</v>
      </c>
      <c r="M11" s="27">
        <v>5308751.1210913677</v>
      </c>
      <c r="N11" s="27">
        <v>41745090.70208557</v>
      </c>
    </row>
    <row r="12" spans="1:14" x14ac:dyDescent="0.25">
      <c r="A12" s="17" t="s">
        <v>38</v>
      </c>
      <c r="B12" s="27">
        <v>820836.48603951547</v>
      </c>
      <c r="C12" s="27">
        <v>699773.47766704974</v>
      </c>
      <c r="D12" s="27">
        <v>725859.52438275306</v>
      </c>
      <c r="E12" s="27">
        <v>688332.14680278022</v>
      </c>
      <c r="F12" s="27">
        <v>842000.83477149531</v>
      </c>
      <c r="G12" s="27">
        <v>687229.13465021737</v>
      </c>
      <c r="H12" s="27">
        <v>735481.26039245527</v>
      </c>
      <c r="I12" s="27">
        <v>549088.08751825348</v>
      </c>
      <c r="J12" s="27">
        <v>747039.42551520723</v>
      </c>
      <c r="K12" s="27">
        <v>843862.04894776025</v>
      </c>
      <c r="L12" s="27">
        <v>1041549.8556587829</v>
      </c>
      <c r="M12" s="27">
        <v>1422353.9026129926</v>
      </c>
      <c r="N12" s="27">
        <v>9803406.1849592626</v>
      </c>
    </row>
    <row r="13" spans="1:14" x14ac:dyDescent="0.25">
      <c r="A13" s="17" t="s">
        <v>39</v>
      </c>
      <c r="B13" s="27">
        <v>679334.23035643168</v>
      </c>
      <c r="C13" s="27">
        <v>528579.04341036791</v>
      </c>
      <c r="D13" s="27">
        <v>488197.12532597722</v>
      </c>
      <c r="E13" s="27">
        <v>561779.39756948745</v>
      </c>
      <c r="F13" s="27">
        <v>610758.41127909021</v>
      </c>
      <c r="G13" s="27">
        <v>602187.36682469561</v>
      </c>
      <c r="H13" s="27">
        <v>623928.155650008</v>
      </c>
      <c r="I13" s="27">
        <v>440154.11546847335</v>
      </c>
      <c r="J13" s="27">
        <v>509102.33038500749</v>
      </c>
      <c r="K13" s="27">
        <v>434024.33212655224</v>
      </c>
      <c r="L13" s="27">
        <v>492397.32648115687</v>
      </c>
      <c r="M13" s="27">
        <v>528463.25992894324</v>
      </c>
      <c r="N13" s="27">
        <v>6498905.0948061924</v>
      </c>
    </row>
    <row r="14" spans="1:14" x14ac:dyDescent="0.25">
      <c r="A14" s="17" t="s">
        <v>40</v>
      </c>
      <c r="B14" s="27">
        <v>2279306.3093874664</v>
      </c>
      <c r="C14" s="27">
        <v>1491943.6090479328</v>
      </c>
      <c r="D14" s="27">
        <v>1700463.9799474839</v>
      </c>
      <c r="E14" s="27">
        <v>1360851.1541672195</v>
      </c>
      <c r="F14" s="27">
        <v>1861006.6916723107</v>
      </c>
      <c r="G14" s="27">
        <v>1624200.0931523989</v>
      </c>
      <c r="H14" s="27">
        <v>2100539.275886354</v>
      </c>
      <c r="I14" s="27">
        <v>1377143.5694469134</v>
      </c>
      <c r="J14" s="27">
        <v>1467470.565867071</v>
      </c>
      <c r="K14" s="27">
        <v>1923661.4405320936</v>
      </c>
      <c r="L14" s="27">
        <v>1863162.5599359181</v>
      </c>
      <c r="M14" s="27">
        <v>2404856.2460483359</v>
      </c>
      <c r="N14" s="27">
        <v>21454605.495091494</v>
      </c>
    </row>
    <row r="15" spans="1:14" x14ac:dyDescent="0.25">
      <c r="A15" s="16" t="s">
        <v>4</v>
      </c>
      <c r="B15" s="27">
        <v>666778.15288160101</v>
      </c>
      <c r="C15" s="27">
        <v>417523.42328517872</v>
      </c>
      <c r="D15" s="27">
        <v>384481.33371330868</v>
      </c>
      <c r="E15" s="27">
        <v>421249.4683999386</v>
      </c>
      <c r="F15" s="27">
        <v>625415.63452221756</v>
      </c>
      <c r="G15" s="27">
        <v>197712.60714207421</v>
      </c>
      <c r="H15" s="27">
        <v>1038529.4517394829</v>
      </c>
      <c r="I15" s="27">
        <v>913961.43981410447</v>
      </c>
      <c r="J15" s="27">
        <v>880682.96906854899</v>
      </c>
      <c r="K15" s="27">
        <v>969586.8864677638</v>
      </c>
      <c r="L15" s="27">
        <v>881467.4353859307</v>
      </c>
      <c r="M15" s="27">
        <v>1138581.1868382399</v>
      </c>
      <c r="N15" s="27">
        <v>8535969.9892583899</v>
      </c>
    </row>
    <row r="16" spans="1:14" x14ac:dyDescent="0.25">
      <c r="A16" s="17" t="s">
        <v>41</v>
      </c>
      <c r="B16" s="27">
        <v>666778.15288160101</v>
      </c>
      <c r="C16" s="27">
        <v>417523.42328517872</v>
      </c>
      <c r="D16" s="27">
        <v>384481.33371330868</v>
      </c>
      <c r="E16" s="27">
        <v>421249.4683999386</v>
      </c>
      <c r="F16" s="27">
        <v>625415.63452221756</v>
      </c>
      <c r="G16" s="27">
        <v>197712.60714207421</v>
      </c>
      <c r="H16" s="27">
        <v>1038529.4517394829</v>
      </c>
      <c r="I16" s="27">
        <v>913961.43981410447</v>
      </c>
      <c r="J16" s="27">
        <v>880682.96906854899</v>
      </c>
      <c r="K16" s="27">
        <v>969586.8864677638</v>
      </c>
      <c r="L16" s="27">
        <v>881467.4353859307</v>
      </c>
      <c r="M16" s="27">
        <v>1138581.1868382399</v>
      </c>
      <c r="N16" s="27">
        <v>8535969.9892583899</v>
      </c>
    </row>
    <row r="17" spans="1:14" x14ac:dyDescent="0.25">
      <c r="A17" s="16" t="s">
        <v>2</v>
      </c>
      <c r="B17" s="27">
        <v>7083377.392521604</v>
      </c>
      <c r="C17" s="27">
        <v>4737352.4106926536</v>
      </c>
      <c r="D17" s="27">
        <v>4409115.1371577783</v>
      </c>
      <c r="E17" s="27">
        <v>4837373.6775513496</v>
      </c>
      <c r="F17" s="27">
        <v>6790051.6865426544</v>
      </c>
      <c r="G17" s="27">
        <v>7314115.8101596348</v>
      </c>
      <c r="H17" s="27">
        <v>7836587.3421810642</v>
      </c>
      <c r="I17" s="27">
        <v>5845288.9869976034</v>
      </c>
      <c r="J17" s="27">
        <v>5765013.0562360352</v>
      </c>
      <c r="K17" s="27">
        <v>5349698.764368589</v>
      </c>
      <c r="L17" s="27">
        <v>5300758.0692922715</v>
      </c>
      <c r="M17" s="27">
        <v>5856215.8451557327</v>
      </c>
      <c r="N17" s="27">
        <v>71124948.178856969</v>
      </c>
    </row>
    <row r="18" spans="1:14" x14ac:dyDescent="0.25">
      <c r="A18" s="17" t="s">
        <v>42</v>
      </c>
      <c r="B18" s="27">
        <v>5141199.0201092958</v>
      </c>
      <c r="C18" s="27">
        <v>3553351.5492502758</v>
      </c>
      <c r="D18" s="27">
        <v>3354907.5295447814</v>
      </c>
      <c r="E18" s="27">
        <v>3693582.7926885076</v>
      </c>
      <c r="F18" s="27">
        <v>5138108.0571782375</v>
      </c>
      <c r="G18" s="27">
        <v>5652465.3404043391</v>
      </c>
      <c r="H18" s="27">
        <v>5933756.696368482</v>
      </c>
      <c r="I18" s="27">
        <v>4428937.195466659</v>
      </c>
      <c r="J18" s="27">
        <v>4499317.3069157666</v>
      </c>
      <c r="K18" s="27">
        <v>4176087.1672005816</v>
      </c>
      <c r="L18" s="27">
        <v>4062822.3005895498</v>
      </c>
      <c r="M18" s="27">
        <v>4405420.3569601858</v>
      </c>
      <c r="N18" s="27">
        <v>54039955.312676653</v>
      </c>
    </row>
    <row r="19" spans="1:14" x14ac:dyDescent="0.25">
      <c r="A19" s="17" t="s">
        <v>43</v>
      </c>
      <c r="B19" s="27">
        <v>156311.4114194955</v>
      </c>
      <c r="C19" s="27">
        <v>143134.03504993673</v>
      </c>
      <c r="D19" s="27">
        <v>185546.61210864939</v>
      </c>
      <c r="E19" s="27">
        <v>252494.14488383985</v>
      </c>
      <c r="F19" s="27">
        <v>298449.40372035425</v>
      </c>
      <c r="G19" s="27">
        <v>229186.74455541495</v>
      </c>
      <c r="H19" s="27">
        <v>329178.66853312514</v>
      </c>
      <c r="I19" s="27">
        <v>190553.74592833876</v>
      </c>
      <c r="J19" s="27">
        <v>194403.31655315368</v>
      </c>
      <c r="K19" s="27">
        <v>190369.34341938782</v>
      </c>
      <c r="L19" s="27">
        <v>159434.1400382265</v>
      </c>
      <c r="M19" s="27">
        <v>221005.73397582577</v>
      </c>
      <c r="N19" s="27">
        <v>2550067.3001857484</v>
      </c>
    </row>
    <row r="20" spans="1:14" x14ac:dyDescent="0.25">
      <c r="A20" s="17" t="s">
        <v>44</v>
      </c>
      <c r="B20" s="27">
        <v>1785866.9609928122</v>
      </c>
      <c r="C20" s="27">
        <v>1040866.8263924407</v>
      </c>
      <c r="D20" s="27">
        <v>868660.99550434749</v>
      </c>
      <c r="E20" s="27">
        <v>891296.73997900228</v>
      </c>
      <c r="F20" s="27">
        <v>1353494.2256440627</v>
      </c>
      <c r="G20" s="27">
        <v>1432463.7251998815</v>
      </c>
      <c r="H20" s="27">
        <v>1573651.9772794573</v>
      </c>
      <c r="I20" s="27">
        <v>1225798.0456026059</v>
      </c>
      <c r="J20" s="27">
        <v>1071292.4327671144</v>
      </c>
      <c r="K20" s="27">
        <v>983242.25374862028</v>
      </c>
      <c r="L20" s="27">
        <v>1078501.628664495</v>
      </c>
      <c r="M20" s="27">
        <v>1229789.7542197215</v>
      </c>
      <c r="N20" s="27">
        <v>14534925.565994561</v>
      </c>
    </row>
    <row r="21" spans="1:14" x14ac:dyDescent="0.25">
      <c r="A21" s="16" t="s">
        <v>5</v>
      </c>
      <c r="B21" s="27">
        <v>3558160.5667060209</v>
      </c>
      <c r="C21" s="27">
        <v>3009463.9224411952</v>
      </c>
      <c r="D21" s="27">
        <v>3140365.4754336574</v>
      </c>
      <c r="E21" s="27">
        <v>2806847.3571882667</v>
      </c>
      <c r="F21" s="27">
        <v>3789090.6820452278</v>
      </c>
      <c r="G21" s="27">
        <v>3252587.7100172555</v>
      </c>
      <c r="H21" s="27">
        <v>3478461.3114158572</v>
      </c>
      <c r="I21" s="27">
        <v>2415214.3311234219</v>
      </c>
      <c r="J21" s="27">
        <v>2575616.3155026794</v>
      </c>
      <c r="K21" s="27">
        <v>2887333.8025610754</v>
      </c>
      <c r="L21" s="27">
        <v>3282941.9444192173</v>
      </c>
      <c r="M21" s="27">
        <v>3391111.5021342295</v>
      </c>
      <c r="N21" s="27">
        <v>37587194.920988105</v>
      </c>
    </row>
    <row r="22" spans="1:14" x14ac:dyDescent="0.25">
      <c r="A22" s="17" t="s">
        <v>46</v>
      </c>
      <c r="B22" s="27">
        <v>3153609.4360185266</v>
      </c>
      <c r="C22" s="27">
        <v>2730458.3825265644</v>
      </c>
      <c r="D22" s="27">
        <v>2698005.1085278359</v>
      </c>
      <c r="E22" s="27">
        <v>2402219.0309690312</v>
      </c>
      <c r="F22" s="27">
        <v>3439721.869040051</v>
      </c>
      <c r="G22" s="27">
        <v>2950672.3526473525</v>
      </c>
      <c r="H22" s="27">
        <v>3001985.5144855147</v>
      </c>
      <c r="I22" s="27">
        <v>2115369.857415312</v>
      </c>
      <c r="J22" s="27">
        <v>2214554.1958041959</v>
      </c>
      <c r="K22" s="27">
        <v>2542104.0323313051</v>
      </c>
      <c r="L22" s="27">
        <v>2864536.4862410319</v>
      </c>
      <c r="M22" s="27">
        <v>3007010.6030333303</v>
      </c>
      <c r="N22" s="27">
        <v>33120246.869040053</v>
      </c>
    </row>
    <row r="23" spans="1:14" x14ac:dyDescent="0.25">
      <c r="A23" s="17" t="s">
        <v>47</v>
      </c>
      <c r="B23" s="27">
        <v>404551.13068749435</v>
      </c>
      <c r="C23" s="27">
        <v>279005.53991463082</v>
      </c>
      <c r="D23" s="27">
        <v>442360.36690582149</v>
      </c>
      <c r="E23" s="27">
        <v>404628.32621923531</v>
      </c>
      <c r="F23" s="27">
        <v>349368.81300517666</v>
      </c>
      <c r="G23" s="27">
        <v>301915.35736990283</v>
      </c>
      <c r="H23" s="27">
        <v>476475.79693034239</v>
      </c>
      <c r="I23" s="27">
        <v>299844.4737081101</v>
      </c>
      <c r="J23" s="27">
        <v>361062.11969848332</v>
      </c>
      <c r="K23" s="27">
        <v>345229.77022977022</v>
      </c>
      <c r="L23" s="27">
        <v>418405.45817818545</v>
      </c>
      <c r="M23" s="27">
        <v>384100.89910089911</v>
      </c>
      <c r="N23" s="27">
        <v>4466948.0519480519</v>
      </c>
    </row>
    <row r="24" spans="1:14" x14ac:dyDescent="0.25">
      <c r="A24" s="16" t="s">
        <v>6</v>
      </c>
      <c r="B24" s="27">
        <v>6469687.1404958684</v>
      </c>
      <c r="C24" s="27">
        <v>4036875.9294765843</v>
      </c>
      <c r="D24" s="27">
        <v>5601628.5090909097</v>
      </c>
      <c r="E24" s="27">
        <v>5193763.973553719</v>
      </c>
      <c r="F24" s="27">
        <v>6586990.9906336106</v>
      </c>
      <c r="G24" s="27">
        <v>4640803.9823691463</v>
      </c>
      <c r="H24" s="27">
        <v>4607394.2743801652</v>
      </c>
      <c r="I24" s="27">
        <v>3759339.8214876037</v>
      </c>
      <c r="J24" s="27">
        <v>3190308.4473829204</v>
      </c>
      <c r="K24" s="27">
        <v>3005258.325068871</v>
      </c>
      <c r="L24" s="27">
        <v>3118761.7410468319</v>
      </c>
      <c r="M24" s="27">
        <v>4183777.3950413223</v>
      </c>
      <c r="N24" s="27">
        <v>54394590.530027553</v>
      </c>
    </row>
    <row r="25" spans="1:14" x14ac:dyDescent="0.25">
      <c r="A25" s="17" t="s">
        <v>48</v>
      </c>
      <c r="B25" s="27">
        <v>2567758.2060606065</v>
      </c>
      <c r="C25" s="27">
        <v>1888467.6473829197</v>
      </c>
      <c r="D25" s="27">
        <v>2354861.0292011024</v>
      </c>
      <c r="E25" s="27">
        <v>2270647.3476584023</v>
      </c>
      <c r="F25" s="27">
        <v>3054904.6545454552</v>
      </c>
      <c r="G25" s="27">
        <v>1978237.8181818179</v>
      </c>
      <c r="H25" s="27">
        <v>2065365.9922865019</v>
      </c>
      <c r="I25" s="27">
        <v>1591138.7922865015</v>
      </c>
      <c r="J25" s="27">
        <v>1386990.0517906335</v>
      </c>
      <c r="K25" s="27">
        <v>1333166.2942148764</v>
      </c>
      <c r="L25" s="27">
        <v>1471266.1663911848</v>
      </c>
      <c r="M25" s="27">
        <v>1919375.9096418733</v>
      </c>
      <c r="N25" s="27">
        <v>23882179.909641873</v>
      </c>
    </row>
    <row r="26" spans="1:14" x14ac:dyDescent="0.25">
      <c r="A26" s="17" t="s">
        <v>49</v>
      </c>
      <c r="B26" s="27">
        <v>1719946.144352617</v>
      </c>
      <c r="C26" s="27">
        <v>1013291.1625344356</v>
      </c>
      <c r="D26" s="27">
        <v>1599290.4947658405</v>
      </c>
      <c r="E26" s="27">
        <v>1750312.4473829207</v>
      </c>
      <c r="F26" s="27">
        <v>2202615.4137741057</v>
      </c>
      <c r="G26" s="27">
        <v>1298772.0683195591</v>
      </c>
      <c r="H26" s="27">
        <v>1033216.3349862258</v>
      </c>
      <c r="I26" s="27">
        <v>1026745.0446280995</v>
      </c>
      <c r="J26" s="27">
        <v>865904.66997245199</v>
      </c>
      <c r="K26" s="27">
        <v>746237.05564738286</v>
      </c>
      <c r="L26" s="27">
        <v>650696.3151515153</v>
      </c>
      <c r="M26" s="27">
        <v>1082160.3482093664</v>
      </c>
      <c r="N26" s="27">
        <v>14989187.49972452</v>
      </c>
    </row>
    <row r="27" spans="1:14" x14ac:dyDescent="0.25">
      <c r="A27" s="17" t="s">
        <v>50</v>
      </c>
      <c r="B27" s="27">
        <v>2181982.7900826451</v>
      </c>
      <c r="C27" s="27">
        <v>1135117.1195592287</v>
      </c>
      <c r="D27" s="27">
        <v>1647476.9851239671</v>
      </c>
      <c r="E27" s="27">
        <v>1172804.1785123968</v>
      </c>
      <c r="F27" s="27">
        <v>1329470.9223140497</v>
      </c>
      <c r="G27" s="27">
        <v>1363794.0958677691</v>
      </c>
      <c r="H27" s="27">
        <v>1508811.9471074378</v>
      </c>
      <c r="I27" s="27">
        <v>1141455.9845730031</v>
      </c>
      <c r="J27" s="27">
        <v>937413.72561983461</v>
      </c>
      <c r="K27" s="27">
        <v>925854.97520661168</v>
      </c>
      <c r="L27" s="27">
        <v>996799.25950413221</v>
      </c>
      <c r="M27" s="27">
        <v>1182241.1371900828</v>
      </c>
      <c r="N27" s="27">
        <v>15523223.120661158</v>
      </c>
    </row>
    <row r="28" spans="1:14" x14ac:dyDescent="0.25">
      <c r="A28" s="16" t="s">
        <v>52</v>
      </c>
      <c r="B28" s="27">
        <v>38512692.938114494</v>
      </c>
      <c r="C28" s="27">
        <v>28424837.172148883</v>
      </c>
      <c r="D28" s="27">
        <v>33173979.557915039</v>
      </c>
      <c r="E28" s="27">
        <v>32718065.261085976</v>
      </c>
      <c r="F28" s="27">
        <v>40130412.322974421</v>
      </c>
      <c r="G28" s="27">
        <v>34145807.413061179</v>
      </c>
      <c r="H28" s="27">
        <v>33193243.102187674</v>
      </c>
      <c r="I28" s="27">
        <v>25653388.611211557</v>
      </c>
      <c r="J28" s="27">
        <v>27536911.479925498</v>
      </c>
      <c r="K28" s="27">
        <v>33509610.109323822</v>
      </c>
      <c r="L28" s="27">
        <v>36623565.70228444</v>
      </c>
      <c r="M28" s="27">
        <v>44072792.379410617</v>
      </c>
      <c r="N28" s="27">
        <v>407695306.04964358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165AD-2D97-4D3B-9538-018638D86964}">
  <dimension ref="A1:J205"/>
  <sheetViews>
    <sheetView showGridLines="0" topLeftCell="A2" workbookViewId="0">
      <selection activeCell="K20" sqref="K20"/>
    </sheetView>
  </sheetViews>
  <sheetFormatPr baseColWidth="10" defaultColWidth="9.08984375" defaultRowHeight="12.5" x14ac:dyDescent="0.25"/>
  <cols>
    <col min="1" max="1" width="12.453125" style="9" customWidth="1"/>
    <col min="2" max="2" width="20.6328125" style="9" bestFit="1" customWidth="1"/>
    <col min="3" max="3" width="10.6328125" style="9" bestFit="1" customWidth="1"/>
    <col min="4" max="4" width="14" style="9" bestFit="1" customWidth="1"/>
    <col min="5" max="5" width="9.08984375" style="23"/>
    <col min="6" max="6" width="15.1796875" style="23" bestFit="1" customWidth="1"/>
    <col min="7" max="7" width="12.54296875" style="23" bestFit="1" customWidth="1"/>
    <col min="8" max="8" width="7.90625" style="9" bestFit="1" customWidth="1"/>
    <col min="9" max="9" width="12.54296875" style="9" bestFit="1" customWidth="1"/>
    <col min="10" max="10" width="12.6328125" style="9" bestFit="1" customWidth="1"/>
    <col min="11" max="16384" width="9.08984375" style="9"/>
  </cols>
  <sheetData>
    <row r="1" spans="1:10" x14ac:dyDescent="0.25">
      <c r="A1" s="7" t="s">
        <v>9</v>
      </c>
      <c r="B1" s="7" t="s">
        <v>8</v>
      </c>
      <c r="C1" s="7" t="s">
        <v>24</v>
      </c>
      <c r="D1" s="8" t="s">
        <v>25</v>
      </c>
      <c r="E1" s="22" t="s">
        <v>59</v>
      </c>
      <c r="F1" s="22" t="s">
        <v>57</v>
      </c>
      <c r="G1" s="22" t="s">
        <v>65</v>
      </c>
      <c r="H1"/>
      <c r="I1"/>
      <c r="J1"/>
    </row>
    <row r="2" spans="1:10" x14ac:dyDescent="0.25">
      <c r="A2" s="9" t="s">
        <v>3</v>
      </c>
      <c r="B2" s="9" t="s">
        <v>33</v>
      </c>
      <c r="C2" s="10" t="s">
        <v>12</v>
      </c>
      <c r="D2" s="11">
        <v>3743921.2300000004</v>
      </c>
      <c r="E2" s="23">
        <v>2021</v>
      </c>
      <c r="F2" s="24" cm="1">
        <f t="array" ref="F2">D2/INDEX(tDevise[#All],MATCH(db!$A2,tDevise[[#All],[Devise]],0),MATCH(db!$E2,VALUE(tDevise[#Headers]),0))</f>
        <v>842403.96865219297</v>
      </c>
      <c r="G2" s="25" t="str">
        <f>E2&amp;"-"&amp;RIGHT("00"&amp;VLOOKUP($C2,tMonth[],2,0),2)</f>
        <v>2021-01</v>
      </c>
      <c r="H2"/>
      <c r="I2"/>
      <c r="J2"/>
    </row>
    <row r="3" spans="1:10" x14ac:dyDescent="0.25">
      <c r="A3" s="9" t="s">
        <v>3</v>
      </c>
      <c r="B3" s="9" t="s">
        <v>33</v>
      </c>
      <c r="C3" s="10" t="s">
        <v>13</v>
      </c>
      <c r="D3" s="11">
        <v>2035766.2000000004</v>
      </c>
      <c r="E3" s="23">
        <v>2021</v>
      </c>
      <c r="F3" s="24" cm="1">
        <f t="array" ref="F3">D3/INDEX(tDevise[#All],MATCH(db!$A3,tDevise[[#All],[Devise]],0),MATCH(db!$E3,VALUE(tDevise[#Headers]),0))</f>
        <v>458059.1900241432</v>
      </c>
      <c r="G3" s="25" t="str">
        <f>E3&amp;"-"&amp;RIGHT("00"&amp;VLOOKUP($C3,tMonth[],2,0),2)</f>
        <v>2021-02</v>
      </c>
      <c r="H3"/>
      <c r="I3"/>
      <c r="J3"/>
    </row>
    <row r="4" spans="1:10" x14ac:dyDescent="0.25">
      <c r="A4" s="9" t="s">
        <v>3</v>
      </c>
      <c r="B4" s="9" t="s">
        <v>33</v>
      </c>
      <c r="C4" s="10" t="s">
        <v>14</v>
      </c>
      <c r="D4" s="11">
        <v>2732548.4099999997</v>
      </c>
      <c r="E4" s="23">
        <v>2021</v>
      </c>
      <c r="F4" s="24" cm="1">
        <f t="array" ref="F4">D4/INDEX(tDevise[#All],MATCH(db!$A4,tDevise[[#All],[Devise]],0),MATCH(db!$E4,VALUE(tDevise[#Headers]),0))</f>
        <v>614839.22436002723</v>
      </c>
      <c r="G4" s="25" t="str">
        <f>E4&amp;"-"&amp;RIGHT("00"&amp;VLOOKUP($C4,tMonth[],2,0),2)</f>
        <v>2021-03</v>
      </c>
      <c r="H4"/>
      <c r="I4"/>
      <c r="J4"/>
    </row>
    <row r="5" spans="1:10" x14ac:dyDescent="0.25">
      <c r="A5" s="9" t="s">
        <v>3</v>
      </c>
      <c r="B5" s="9" t="s">
        <v>33</v>
      </c>
      <c r="C5" s="10" t="s">
        <v>15</v>
      </c>
      <c r="D5" s="11">
        <v>2939180.1200000006</v>
      </c>
      <c r="E5" s="23">
        <v>2021</v>
      </c>
      <c r="F5" s="24" cm="1">
        <f t="array" ref="F5">D5/INDEX(tDevise[#All],MATCH(db!$A5,tDevise[[#All],[Devise]],0),MATCH(db!$E5,VALUE(tDevise[#Headers]),0))</f>
        <v>661332.55631332519</v>
      </c>
      <c r="G5" s="25" t="str">
        <f>E5&amp;"-"&amp;RIGHT("00"&amp;VLOOKUP($C5,tMonth[],2,0),2)</f>
        <v>2021-04</v>
      </c>
      <c r="H5"/>
      <c r="I5"/>
      <c r="J5"/>
    </row>
    <row r="6" spans="1:10" x14ac:dyDescent="0.25">
      <c r="A6" s="9" t="s">
        <v>3</v>
      </c>
      <c r="B6" s="9" t="s">
        <v>33</v>
      </c>
      <c r="C6" s="10" t="s">
        <v>16</v>
      </c>
      <c r="D6" s="11">
        <v>3789227.6999999993</v>
      </c>
      <c r="E6" s="23">
        <v>2021</v>
      </c>
      <c r="F6" s="24" cm="1">
        <f t="array" ref="F6">D6/INDEX(tDevise[#All],MATCH(db!$A6,tDevise[[#All],[Devise]],0),MATCH(db!$E6,VALUE(tDevise[#Headers]),0))</f>
        <v>852598.18690331257</v>
      </c>
      <c r="G6" s="25" t="str">
        <f>E6&amp;"-"&amp;RIGHT("00"&amp;VLOOKUP($C6,tMonth[],2,0),2)</f>
        <v>2021-05</v>
      </c>
      <c r="H6"/>
      <c r="I6"/>
      <c r="J6"/>
    </row>
    <row r="7" spans="1:10" x14ac:dyDescent="0.25">
      <c r="A7" s="9" t="s">
        <v>3</v>
      </c>
      <c r="B7" s="9" t="s">
        <v>33</v>
      </c>
      <c r="C7" s="10" t="s">
        <v>17</v>
      </c>
      <c r="D7" s="11">
        <v>3424298.18</v>
      </c>
      <c r="E7" s="23">
        <v>2021</v>
      </c>
      <c r="F7" s="24" cm="1">
        <f t="array" ref="F7">D7/INDEX(tDevise[#All],MATCH(db!$A7,tDevise[[#All],[Devise]],0),MATCH(db!$E7,VALUE(tDevise[#Headers]),0))</f>
        <v>770486.93053846143</v>
      </c>
      <c r="G7" s="25" t="str">
        <f>E7&amp;"-"&amp;RIGHT("00"&amp;VLOOKUP($C7,tMonth[],2,0),2)</f>
        <v>2021-06</v>
      </c>
      <c r="H7"/>
      <c r="I7"/>
      <c r="J7"/>
    </row>
    <row r="8" spans="1:10" x14ac:dyDescent="0.25">
      <c r="A8" s="9" t="s">
        <v>3</v>
      </c>
      <c r="B8" s="9" t="s">
        <v>33</v>
      </c>
      <c r="C8" s="10" t="s">
        <v>18</v>
      </c>
      <c r="D8" s="11">
        <v>2076217.7999999998</v>
      </c>
      <c r="E8" s="23">
        <v>2021</v>
      </c>
      <c r="F8" s="24" cm="1">
        <f t="array" ref="F8">D8/INDEX(tDevise[#All],MATCH(db!$A8,tDevise[[#All],[Devise]],0),MATCH(db!$E8,VALUE(tDevise[#Headers]),0))</f>
        <v>467161.03439663566</v>
      </c>
      <c r="G8" s="25" t="str">
        <f>E8&amp;"-"&amp;RIGHT("00"&amp;VLOOKUP($C8,tMonth[],2,0),2)</f>
        <v>2021-07</v>
      </c>
      <c r="H8"/>
      <c r="I8"/>
      <c r="J8"/>
    </row>
    <row r="9" spans="1:10" x14ac:dyDescent="0.25">
      <c r="A9" s="9" t="s">
        <v>3</v>
      </c>
      <c r="B9" s="9" t="s">
        <v>33</v>
      </c>
      <c r="C9" s="10" t="s">
        <v>19</v>
      </c>
      <c r="D9" s="11">
        <v>1977575.8599999996</v>
      </c>
      <c r="E9" s="23">
        <v>2021</v>
      </c>
      <c r="F9" s="24" cm="1">
        <f t="array" ref="F9">D9/INDEX(tDevise[#All],MATCH(db!$A9,tDevise[[#All],[Devise]],0),MATCH(db!$E9,VALUE(tDevise[#Headers]),0))</f>
        <v>444966.02637517906</v>
      </c>
      <c r="G9" s="25" t="str">
        <f>E9&amp;"-"&amp;RIGHT("00"&amp;VLOOKUP($C9,tMonth[],2,0),2)</f>
        <v>2021-08</v>
      </c>
      <c r="H9"/>
      <c r="I9"/>
      <c r="J9"/>
    </row>
    <row r="10" spans="1:10" x14ac:dyDescent="0.25">
      <c r="A10" s="9" t="s">
        <v>3</v>
      </c>
      <c r="B10" s="9" t="s">
        <v>33</v>
      </c>
      <c r="C10" s="10" t="s">
        <v>20</v>
      </c>
      <c r="D10" s="11">
        <v>2387799.63</v>
      </c>
      <c r="E10" s="23">
        <v>2021</v>
      </c>
      <c r="F10" s="24" cm="1">
        <f t="array" ref="F10">D10/INDEX(tDevise[#All],MATCH(db!$A10,tDevise[[#All],[Devise]],0),MATCH(db!$E10,VALUE(tDevise[#Headers]),0))</f>
        <v>537268.75142034912</v>
      </c>
      <c r="G10" s="25" t="str">
        <f>E10&amp;"-"&amp;RIGHT("00"&amp;VLOOKUP($C10,tMonth[],2,0),2)</f>
        <v>2021-09</v>
      </c>
      <c r="H10"/>
      <c r="I10"/>
      <c r="J10"/>
    </row>
    <row r="11" spans="1:10" x14ac:dyDescent="0.25">
      <c r="A11" s="9" t="s">
        <v>3</v>
      </c>
      <c r="B11" s="9" t="s">
        <v>33</v>
      </c>
      <c r="C11" s="10" t="s">
        <v>21</v>
      </c>
      <c r="D11" s="11">
        <v>3003677.64</v>
      </c>
      <c r="E11" s="23">
        <v>2021</v>
      </c>
      <c r="F11" s="24" cm="1">
        <f t="array" ref="F11">D11/INDEX(tDevise[#All],MATCH(db!$A11,tDevise[[#All],[Devise]],0),MATCH(db!$E11,VALUE(tDevise[#Headers]),0))</f>
        <v>675844.87200545415</v>
      </c>
      <c r="G11" s="25" t="str">
        <f>E11&amp;"-"&amp;RIGHT("00"&amp;VLOOKUP($C11,tMonth[],2,0),2)</f>
        <v>2021-10</v>
      </c>
      <c r="H11"/>
      <c r="I11"/>
      <c r="J11"/>
    </row>
    <row r="12" spans="1:10" x14ac:dyDescent="0.25">
      <c r="A12" s="9" t="s">
        <v>3</v>
      </c>
      <c r="B12" s="9" t="s">
        <v>33</v>
      </c>
      <c r="C12" s="10" t="s">
        <v>22</v>
      </c>
      <c r="D12" s="11">
        <v>3701780.6400000006</v>
      </c>
      <c r="E12" s="23">
        <v>2021</v>
      </c>
      <c r="F12" s="24" cm="1">
        <f t="array" ref="F12">D12/INDEX(tDevise[#All],MATCH(db!$A12,tDevise[[#All],[Devise]],0),MATCH(db!$E12,VALUE(tDevise[#Headers]),0))</f>
        <v>832922.09174386261</v>
      </c>
      <c r="G12" s="25" t="str">
        <f>E12&amp;"-"&amp;RIGHT("00"&amp;VLOOKUP($C12,tMonth[],2,0),2)</f>
        <v>2021-11</v>
      </c>
      <c r="H12"/>
      <c r="I12"/>
      <c r="J12"/>
    </row>
    <row r="13" spans="1:10" x14ac:dyDescent="0.25">
      <c r="A13" s="9" t="s">
        <v>3</v>
      </c>
      <c r="B13" s="9" t="s">
        <v>33</v>
      </c>
      <c r="C13" s="10" t="s">
        <v>23</v>
      </c>
      <c r="D13" s="11">
        <v>4219763.9800000014</v>
      </c>
      <c r="E13" s="23">
        <v>2021</v>
      </c>
      <c r="F13" s="24" cm="1">
        <f t="array" ref="F13">D13/INDEX(tDevise[#All],MATCH(db!$A13,tDevise[[#All],[Devise]],0),MATCH(db!$E13,VALUE(tDevise[#Headers]),0))</f>
        <v>949471.34438711836</v>
      </c>
      <c r="G13" s="25" t="str">
        <f>E13&amp;"-"&amp;RIGHT("00"&amp;VLOOKUP($C13,tMonth[],2,0),2)</f>
        <v>2021-12</v>
      </c>
      <c r="H13"/>
      <c r="I13"/>
      <c r="J13"/>
    </row>
    <row r="14" spans="1:10" x14ac:dyDescent="0.25">
      <c r="A14" s="9" t="s">
        <v>3</v>
      </c>
      <c r="B14" s="9" t="s">
        <v>34</v>
      </c>
      <c r="C14" s="10" t="s">
        <v>12</v>
      </c>
      <c r="D14" s="11">
        <v>50835277.189999998</v>
      </c>
      <c r="E14" s="23">
        <v>2021</v>
      </c>
      <c r="F14" s="24" cm="1">
        <f t="array" ref="F14">D14/INDEX(tDevise[#All],MATCH(db!$A14,tDevise[[#All],[Devise]],0),MATCH(db!$E14,VALUE(tDevise[#Headers]),0))</f>
        <v>11438231.902221482</v>
      </c>
      <c r="G14" s="25" t="str">
        <f>E14&amp;"-"&amp;RIGHT("00"&amp;VLOOKUP($C14,tMonth[],2,0),2)</f>
        <v>2021-01</v>
      </c>
      <c r="H14"/>
      <c r="I14"/>
      <c r="J14"/>
    </row>
    <row r="15" spans="1:10" x14ac:dyDescent="0.25">
      <c r="A15" s="9" t="s">
        <v>3</v>
      </c>
      <c r="B15" s="9" t="s">
        <v>34</v>
      </c>
      <c r="C15" s="10" t="s">
        <v>13</v>
      </c>
      <c r="D15" s="11">
        <v>41708893.510000005</v>
      </c>
      <c r="E15" s="23">
        <v>2021</v>
      </c>
      <c r="F15" s="24" cm="1">
        <f t="array" ref="F15">D15/INDEX(tDevise[#All],MATCH(db!$A15,tDevise[[#All],[Devise]],0),MATCH(db!$E15,VALUE(tDevise[#Headers]),0))</f>
        <v>9384742.6968744453</v>
      </c>
      <c r="G15" s="25" t="str">
        <f>E15&amp;"-"&amp;RIGHT("00"&amp;VLOOKUP($C15,tMonth[],2,0),2)</f>
        <v>2021-02</v>
      </c>
      <c r="H15"/>
      <c r="I15"/>
      <c r="J15"/>
    </row>
    <row r="16" spans="1:10" x14ac:dyDescent="0.25">
      <c r="A16" s="9" t="s">
        <v>3</v>
      </c>
      <c r="B16" s="9" t="s">
        <v>34</v>
      </c>
      <c r="C16" s="10" t="s">
        <v>14</v>
      </c>
      <c r="D16" s="11">
        <v>51964078.379999995</v>
      </c>
      <c r="E16" s="23">
        <v>2021</v>
      </c>
      <c r="F16" s="24" cm="1">
        <f t="array" ref="F16">D16/INDEX(tDevise[#All],MATCH(db!$A16,tDevise[[#All],[Devise]],0),MATCH(db!$E16,VALUE(tDevise[#Headers]),0))</f>
        <v>11692218.710131785</v>
      </c>
      <c r="G16" s="25" t="str">
        <f>E16&amp;"-"&amp;RIGHT("00"&amp;VLOOKUP($C16,tMonth[],2,0),2)</f>
        <v>2021-03</v>
      </c>
      <c r="H16"/>
      <c r="I16"/>
      <c r="J16"/>
    </row>
    <row r="17" spans="1:10" x14ac:dyDescent="0.25">
      <c r="A17" s="9" t="s">
        <v>3</v>
      </c>
      <c r="B17" s="9" t="s">
        <v>34</v>
      </c>
      <c r="C17" s="10" t="s">
        <v>15</v>
      </c>
      <c r="D17" s="11">
        <v>48820403.919999994</v>
      </c>
      <c r="E17" s="23">
        <v>2021</v>
      </c>
      <c r="F17" s="24" cm="1">
        <f t="array" ref="F17">D17/INDEX(tDevise[#All],MATCH(db!$A17,tDevise[[#All],[Devise]],0),MATCH(db!$E17,VALUE(tDevise[#Headers]),0))</f>
        <v>10984873.742498869</v>
      </c>
      <c r="G17" s="25" t="str">
        <f>E17&amp;"-"&amp;RIGHT("00"&amp;VLOOKUP($C17,tMonth[],2,0),2)</f>
        <v>2021-04</v>
      </c>
      <c r="H17"/>
      <c r="I17"/>
      <c r="J17"/>
    </row>
    <row r="18" spans="1:10" x14ac:dyDescent="0.25">
      <c r="A18" s="9" t="s">
        <v>3</v>
      </c>
      <c r="B18" s="9" t="s">
        <v>34</v>
      </c>
      <c r="C18" s="10" t="s">
        <v>16</v>
      </c>
      <c r="D18" s="11">
        <v>55752720.939999998</v>
      </c>
      <c r="E18" s="23">
        <v>2021</v>
      </c>
      <c r="F18" s="24" cm="1">
        <f t="array" ref="F18">D18/INDEX(tDevise[#All],MATCH(db!$A18,tDevise[[#All],[Devise]],0),MATCH(db!$E18,VALUE(tDevise[#Headers]),0))</f>
        <v>12544685.237144856</v>
      </c>
      <c r="G18" s="25" t="str">
        <f>E18&amp;"-"&amp;RIGHT("00"&amp;VLOOKUP($C18,tMonth[],2,0),2)</f>
        <v>2021-05</v>
      </c>
      <c r="H18"/>
      <c r="I18"/>
      <c r="J18"/>
    </row>
    <row r="19" spans="1:10" x14ac:dyDescent="0.25">
      <c r="A19" s="9" t="s">
        <v>3</v>
      </c>
      <c r="B19" s="9" t="s">
        <v>34</v>
      </c>
      <c r="C19" s="10" t="s">
        <v>17</v>
      </c>
      <c r="D19" s="11">
        <v>46526822.710000008</v>
      </c>
      <c r="E19" s="23">
        <v>2021</v>
      </c>
      <c r="F19" s="24" cm="1">
        <f t="array" ref="F19">D19/INDEX(tDevise[#All],MATCH(db!$A19,tDevise[[#All],[Devise]],0),MATCH(db!$E19,VALUE(tDevise[#Headers]),0))</f>
        <v>10468804.681470551</v>
      </c>
      <c r="G19" s="25" t="str">
        <f>E19&amp;"-"&amp;RIGHT("00"&amp;VLOOKUP($C19,tMonth[],2,0),2)</f>
        <v>2021-06</v>
      </c>
      <c r="H19"/>
      <c r="I19"/>
      <c r="J19"/>
    </row>
    <row r="20" spans="1:10" x14ac:dyDescent="0.25">
      <c r="A20" s="9" t="s">
        <v>3</v>
      </c>
      <c r="B20" s="9" t="s">
        <v>34</v>
      </c>
      <c r="C20" s="10" t="s">
        <v>18</v>
      </c>
      <c r="D20" s="11">
        <v>39501246.210000001</v>
      </c>
      <c r="E20" s="23">
        <v>2021</v>
      </c>
      <c r="F20" s="24" cm="1">
        <f t="array" ref="F20">D20/INDEX(tDevise[#All],MATCH(db!$A20,tDevise[[#All],[Devise]],0),MATCH(db!$E20,VALUE(tDevise[#Headers]),0))</f>
        <v>8888009.2634885348</v>
      </c>
      <c r="G20" s="25" t="str">
        <f>E20&amp;"-"&amp;RIGHT("00"&amp;VLOOKUP($C20,tMonth[],2,0),2)</f>
        <v>2021-07</v>
      </c>
      <c r="H20"/>
      <c r="I20"/>
      <c r="J20"/>
    </row>
    <row r="21" spans="1:10" x14ac:dyDescent="0.25">
      <c r="A21" s="9" t="s">
        <v>3</v>
      </c>
      <c r="B21" s="9" t="s">
        <v>34</v>
      </c>
      <c r="C21" s="10" t="s">
        <v>19</v>
      </c>
      <c r="D21" s="11">
        <v>32205353.450000007</v>
      </c>
      <c r="E21" s="23">
        <v>2021</v>
      </c>
      <c r="F21" s="24" cm="1">
        <f t="array" ref="F21">D21/INDEX(tDevise[#All],MATCH(db!$A21,tDevise[[#All],[Devise]],0),MATCH(db!$E21,VALUE(tDevise[#Headers]),0))</f>
        <v>7246391.1208213633</v>
      </c>
      <c r="G21" s="25" t="str">
        <f>E21&amp;"-"&amp;RIGHT("00"&amp;VLOOKUP($C21,tMonth[],2,0),2)</f>
        <v>2021-08</v>
      </c>
      <c r="H21"/>
      <c r="I21"/>
      <c r="J21"/>
    </row>
    <row r="22" spans="1:10" x14ac:dyDescent="0.25">
      <c r="A22" s="9" t="s">
        <v>3</v>
      </c>
      <c r="B22" s="9" t="s">
        <v>34</v>
      </c>
      <c r="C22" s="10" t="s">
        <v>20</v>
      </c>
      <c r="D22" s="11">
        <v>38882294.020000003</v>
      </c>
      <c r="E22" s="23">
        <v>2021</v>
      </c>
      <c r="F22" s="24" cm="1">
        <f t="array" ref="F22">D22/INDEX(tDevise[#All],MATCH(db!$A22,tDevise[[#All],[Devise]],0),MATCH(db!$E22,VALUE(tDevise[#Headers]),0))</f>
        <v>8748741.4345919415</v>
      </c>
      <c r="G22" s="25" t="str">
        <f>E22&amp;"-"&amp;RIGHT("00"&amp;VLOOKUP($C22,tMonth[],2,0),2)</f>
        <v>2021-09</v>
      </c>
      <c r="H22"/>
      <c r="I22"/>
      <c r="J22"/>
    </row>
    <row r="23" spans="1:10" x14ac:dyDescent="0.25">
      <c r="A23" s="9" t="s">
        <v>3</v>
      </c>
      <c r="B23" s="9" t="s">
        <v>34</v>
      </c>
      <c r="C23" s="10" t="s">
        <v>21</v>
      </c>
      <c r="D23" s="11">
        <v>55973727.890000008</v>
      </c>
      <c r="E23" s="23">
        <v>2021</v>
      </c>
      <c r="F23" s="24" cm="1">
        <f t="array" ref="F23">D23/INDEX(tDevise[#All],MATCH(db!$A23,tDevise[[#All],[Devise]],0),MATCH(db!$E23,VALUE(tDevise[#Headers]),0))</f>
        <v>12594413.081386847</v>
      </c>
      <c r="G23" s="25" t="str">
        <f>E23&amp;"-"&amp;RIGHT("00"&amp;VLOOKUP($C23,tMonth[],2,0),2)</f>
        <v>2021-10</v>
      </c>
      <c r="H23"/>
      <c r="I23"/>
      <c r="J23"/>
    </row>
    <row r="24" spans="1:10" x14ac:dyDescent="0.25">
      <c r="A24" s="9" t="s">
        <v>3</v>
      </c>
      <c r="B24" s="9" t="s">
        <v>34</v>
      </c>
      <c r="C24" s="10" t="s">
        <v>22</v>
      </c>
      <c r="D24" s="11">
        <v>63128487.250000015</v>
      </c>
      <c r="E24" s="23">
        <v>2021</v>
      </c>
      <c r="F24" s="24" cm="1">
        <f t="array" ref="F24">D24/INDEX(tDevise[#All],MATCH(db!$A24,tDevise[[#All],[Devise]],0),MATCH(db!$E24,VALUE(tDevise[#Headers]),0))</f>
        <v>14204275.39134133</v>
      </c>
      <c r="G24" s="25" t="str">
        <f>E24&amp;"-"&amp;RIGHT("00"&amp;VLOOKUP($C24,tMonth[],2,0),2)</f>
        <v>2021-11</v>
      </c>
      <c r="H24"/>
      <c r="I24"/>
      <c r="J24"/>
    </row>
    <row r="25" spans="1:10" x14ac:dyDescent="0.25">
      <c r="A25" s="9" t="s">
        <v>3</v>
      </c>
      <c r="B25" s="9" t="s">
        <v>34</v>
      </c>
      <c r="C25" s="10" t="s">
        <v>23</v>
      </c>
      <c r="D25" s="11">
        <v>77200971.699999988</v>
      </c>
      <c r="E25" s="23">
        <v>2021</v>
      </c>
      <c r="F25" s="24" cm="1">
        <f t="array" ref="F25">D25/INDEX(tDevise[#All],MATCH(db!$A25,tDevise[[#All],[Devise]],0),MATCH(db!$E25,VALUE(tDevise[#Headers]),0))</f>
        <v>17370665.927147623</v>
      </c>
      <c r="G25" s="25" t="str">
        <f>E25&amp;"-"&amp;RIGHT("00"&amp;VLOOKUP($C25,tMonth[],2,0),2)</f>
        <v>2021-12</v>
      </c>
      <c r="H25"/>
      <c r="I25"/>
      <c r="J25"/>
    </row>
    <row r="26" spans="1:10" x14ac:dyDescent="0.25">
      <c r="A26" s="9" t="s">
        <v>3</v>
      </c>
      <c r="B26" s="9" t="s">
        <v>35</v>
      </c>
      <c r="C26" s="10" t="s">
        <v>12</v>
      </c>
      <c r="D26" s="11">
        <v>3192532.9</v>
      </c>
      <c r="E26" s="23">
        <v>2021</v>
      </c>
      <c r="F26" s="24" cm="1">
        <f t="array" ref="F26">D26/INDEX(tDevise[#All],MATCH(db!$A26,tDevise[[#All],[Devise]],0),MATCH(db!$E26,VALUE(tDevise[#Headers]),0))</f>
        <v>718338.39971379261</v>
      </c>
      <c r="G26" s="25" t="str">
        <f>E26&amp;"-"&amp;RIGHT("00"&amp;VLOOKUP($C26,tMonth[],2,0),2)</f>
        <v>2021-01</v>
      </c>
      <c r="H26"/>
      <c r="I26"/>
      <c r="J26"/>
    </row>
    <row r="27" spans="1:10" x14ac:dyDescent="0.25">
      <c r="A27" s="9" t="s">
        <v>3</v>
      </c>
      <c r="B27" s="9" t="s">
        <v>35</v>
      </c>
      <c r="C27" s="10" t="s">
        <v>13</v>
      </c>
      <c r="D27" s="11">
        <v>2259187.2299999995</v>
      </c>
      <c r="E27" s="23">
        <v>2021</v>
      </c>
      <c r="F27" s="24" cm="1">
        <f t="array" ref="F27">D27/INDEX(tDevise[#All],MATCH(db!$A27,tDevise[[#All],[Devise]],0),MATCH(db!$E27,VALUE(tDevise[#Headers]),0))</f>
        <v>508330.21625306841</v>
      </c>
      <c r="G27" s="25" t="str">
        <f>E27&amp;"-"&amp;RIGHT("00"&amp;VLOOKUP($C27,tMonth[],2,0),2)</f>
        <v>2021-02</v>
      </c>
      <c r="H27"/>
      <c r="I27"/>
      <c r="J27"/>
    </row>
    <row r="28" spans="1:10" x14ac:dyDescent="0.25">
      <c r="A28" s="9" t="s">
        <v>3</v>
      </c>
      <c r="B28" s="9" t="s">
        <v>35</v>
      </c>
      <c r="C28" s="10" t="s">
        <v>14</v>
      </c>
      <c r="D28" s="11">
        <v>3084833.02</v>
      </c>
      <c r="E28" s="23">
        <v>2021</v>
      </c>
      <c r="F28" s="24" cm="1">
        <f t="array" ref="F28">D28/INDEX(tDevise[#All],MATCH(db!$A28,tDevise[[#All],[Devise]],0),MATCH(db!$E28,VALUE(tDevise[#Headers]),0))</f>
        <v>694105.30271154479</v>
      </c>
      <c r="G28" s="25" t="str">
        <f>E28&amp;"-"&amp;RIGHT("00"&amp;VLOOKUP($C28,tMonth[],2,0),2)</f>
        <v>2021-03</v>
      </c>
      <c r="H28"/>
      <c r="I28"/>
      <c r="J28"/>
    </row>
    <row r="29" spans="1:10" x14ac:dyDescent="0.25">
      <c r="A29" s="9" t="s">
        <v>3</v>
      </c>
      <c r="B29" s="9" t="s">
        <v>35</v>
      </c>
      <c r="C29" s="10" t="s">
        <v>15</v>
      </c>
      <c r="D29" s="11">
        <v>3441842.5700000003</v>
      </c>
      <c r="E29" s="23">
        <v>2021</v>
      </c>
      <c r="F29" s="24" cm="1">
        <f t="array" ref="F29">D29/INDEX(tDevise[#All],MATCH(db!$A29,tDevise[[#All],[Devise]],0),MATCH(db!$E29,VALUE(tDevise[#Headers]),0))</f>
        <v>774434.51993888849</v>
      </c>
      <c r="G29" s="25" t="str">
        <f>E29&amp;"-"&amp;RIGHT("00"&amp;VLOOKUP($C29,tMonth[],2,0),2)</f>
        <v>2021-04</v>
      </c>
      <c r="H29"/>
      <c r="I29"/>
      <c r="J29"/>
    </row>
    <row r="30" spans="1:10" x14ac:dyDescent="0.25">
      <c r="A30" s="9" t="s">
        <v>3</v>
      </c>
      <c r="B30" s="9" t="s">
        <v>35</v>
      </c>
      <c r="C30" s="10" t="s">
        <v>16</v>
      </c>
      <c r="D30" s="11">
        <v>3212890.4799999995</v>
      </c>
      <c r="E30" s="23">
        <v>2021</v>
      </c>
      <c r="F30" s="24" cm="1">
        <f t="array" ref="F30">D30/INDEX(tDevise[#All],MATCH(db!$A30,tDevise[[#All],[Devise]],0),MATCH(db!$E30,VALUE(tDevise[#Headers]),0))</f>
        <v>722918.97316355887</v>
      </c>
      <c r="G30" s="25" t="str">
        <f>E30&amp;"-"&amp;RIGHT("00"&amp;VLOOKUP($C30,tMonth[],2,0),2)</f>
        <v>2021-05</v>
      </c>
      <c r="H30"/>
      <c r="I30"/>
      <c r="J30"/>
    </row>
    <row r="31" spans="1:10" x14ac:dyDescent="0.25">
      <c r="A31" s="9" t="s">
        <v>3</v>
      </c>
      <c r="B31" s="9" t="s">
        <v>35</v>
      </c>
      <c r="C31" s="10" t="s">
        <v>17</v>
      </c>
      <c r="D31" s="11">
        <v>2697097.2100000004</v>
      </c>
      <c r="E31" s="23">
        <v>2021</v>
      </c>
      <c r="F31" s="24" cm="1">
        <f t="array" ref="F31">D31/INDEX(tDevise[#All],MATCH(db!$A31,tDevise[[#All],[Devise]],0),MATCH(db!$E31,VALUE(tDevise[#Headers]),0))</f>
        <v>606862.4989593483</v>
      </c>
      <c r="G31" s="25" t="str">
        <f>E31&amp;"-"&amp;RIGHT("00"&amp;VLOOKUP($C31,tMonth[],2,0),2)</f>
        <v>2021-06</v>
      </c>
      <c r="H31"/>
      <c r="I31"/>
      <c r="J31"/>
    </row>
    <row r="32" spans="1:10" x14ac:dyDescent="0.25">
      <c r="A32" s="9" t="s">
        <v>3</v>
      </c>
      <c r="B32" s="9" t="s">
        <v>35</v>
      </c>
      <c r="C32" s="10" t="s">
        <v>18</v>
      </c>
      <c r="D32" s="11">
        <v>2149942.7600000002</v>
      </c>
      <c r="E32" s="23">
        <v>2021</v>
      </c>
      <c r="F32" s="24" cm="1">
        <f t="array" ref="F32">D32/INDEX(tDevise[#All],MATCH(db!$A32,tDevise[[#All],[Devise]],0),MATCH(db!$E32,VALUE(tDevise[#Headers]),0))</f>
        <v>483749.577551622</v>
      </c>
      <c r="G32" s="25" t="str">
        <f>E32&amp;"-"&amp;RIGHT("00"&amp;VLOOKUP($C32,tMonth[],2,0),2)</f>
        <v>2021-07</v>
      </c>
      <c r="H32"/>
      <c r="I32"/>
      <c r="J32"/>
    </row>
    <row r="33" spans="1:10" x14ac:dyDescent="0.25">
      <c r="A33" s="9" t="s">
        <v>3</v>
      </c>
      <c r="B33" s="9" t="s">
        <v>35</v>
      </c>
      <c r="C33" s="10" t="s">
        <v>19</v>
      </c>
      <c r="D33" s="11">
        <v>2023171.8599999999</v>
      </c>
      <c r="E33" s="23">
        <v>2021</v>
      </c>
      <c r="F33" s="24" cm="1">
        <f t="array" ref="F33">D33/INDEX(tDevise[#All],MATCH(db!$A33,tDevise[[#All],[Devise]],0),MATCH(db!$E33,VALUE(tDevise[#Headers]),0))</f>
        <v>455225.39055380673</v>
      </c>
      <c r="G33" s="25" t="str">
        <f>E33&amp;"-"&amp;RIGHT("00"&amp;VLOOKUP($C33,tMonth[],2,0),2)</f>
        <v>2021-08</v>
      </c>
      <c r="H33"/>
      <c r="I33"/>
      <c r="J33"/>
    </row>
    <row r="34" spans="1:10" x14ac:dyDescent="0.25">
      <c r="A34" s="9" t="s">
        <v>3</v>
      </c>
      <c r="B34" s="9" t="s">
        <v>35</v>
      </c>
      <c r="C34" s="10" t="s">
        <v>20</v>
      </c>
      <c r="D34" s="11">
        <v>2035599.3399999999</v>
      </c>
      <c r="E34" s="23">
        <v>2021</v>
      </c>
      <c r="F34" s="24" cm="1">
        <f t="array" ref="F34">D34/INDEX(tDevise[#All],MATCH(db!$A34,tDevise[[#All],[Devise]],0),MATCH(db!$E34,VALUE(tDevise[#Headers]),0))</f>
        <v>458021.64555737306</v>
      </c>
      <c r="G34" s="25" t="str">
        <f>E34&amp;"-"&amp;RIGHT("00"&amp;VLOOKUP($C34,tMonth[],2,0),2)</f>
        <v>2021-09</v>
      </c>
      <c r="H34"/>
      <c r="I34"/>
      <c r="J34"/>
    </row>
    <row r="35" spans="1:10" x14ac:dyDescent="0.25">
      <c r="A35" s="9" t="s">
        <v>3</v>
      </c>
      <c r="B35" s="9" t="s">
        <v>35</v>
      </c>
      <c r="C35" s="10" t="s">
        <v>21</v>
      </c>
      <c r="D35" s="11">
        <v>2606132.56</v>
      </c>
      <c r="E35" s="23">
        <v>2021</v>
      </c>
      <c r="F35" s="24" cm="1">
        <f t="array" ref="F35">D35/INDEX(tDevise[#All],MATCH(db!$A35,tDevise[[#All],[Devise]],0),MATCH(db!$E35,VALUE(tDevise[#Headers]),0))</f>
        <v>586394.92566933599</v>
      </c>
      <c r="G35" s="25" t="str">
        <f>E35&amp;"-"&amp;RIGHT("00"&amp;VLOOKUP($C35,tMonth[],2,0),2)</f>
        <v>2021-10</v>
      </c>
      <c r="H35"/>
      <c r="I35"/>
      <c r="J35"/>
    </row>
    <row r="36" spans="1:10" x14ac:dyDescent="0.25">
      <c r="A36" s="9" t="s">
        <v>3</v>
      </c>
      <c r="B36" s="9" t="s">
        <v>35</v>
      </c>
      <c r="C36" s="10" t="s">
        <v>22</v>
      </c>
      <c r="D36" s="11">
        <v>3771571.7199999997</v>
      </c>
      <c r="E36" s="23">
        <v>2021</v>
      </c>
      <c r="F36" s="24" cm="1">
        <f t="array" ref="F36">D36/INDEX(tDevise[#All],MATCH(db!$A36,tDevise[[#All],[Devise]],0),MATCH(db!$E36,VALUE(tDevise[#Headers]),0))</f>
        <v>848625.48910634441</v>
      </c>
      <c r="G36" s="25" t="str">
        <f>E36&amp;"-"&amp;RIGHT("00"&amp;VLOOKUP($C36,tMonth[],2,0),2)</f>
        <v>2021-11</v>
      </c>
      <c r="H36"/>
      <c r="I36"/>
      <c r="J36"/>
    </row>
    <row r="37" spans="1:10" x14ac:dyDescent="0.25">
      <c r="A37" s="9" t="s">
        <v>3</v>
      </c>
      <c r="B37" s="9" t="s">
        <v>35</v>
      </c>
      <c r="C37" s="10" t="s">
        <v>23</v>
      </c>
      <c r="D37" s="11">
        <v>3949439.42</v>
      </c>
      <c r="E37" s="23">
        <v>2021</v>
      </c>
      <c r="F37" s="24" cm="1">
        <f t="array" ref="F37">D37/INDEX(tDevise[#All],MATCH(db!$A37,tDevise[[#All],[Devise]],0),MATCH(db!$E37,VALUE(tDevise[#Headers]),0))</f>
        <v>888646.75215386797</v>
      </c>
      <c r="G37" s="25" t="str">
        <f>E37&amp;"-"&amp;RIGHT("00"&amp;VLOOKUP($C37,tMonth[],2,0),2)</f>
        <v>2021-12</v>
      </c>
      <c r="H37"/>
      <c r="I37"/>
      <c r="J37"/>
    </row>
    <row r="38" spans="1:10" x14ac:dyDescent="0.25">
      <c r="A38" s="9" t="s">
        <v>3</v>
      </c>
      <c r="B38" s="9" t="s">
        <v>36</v>
      </c>
      <c r="C38" s="10" t="s">
        <v>12</v>
      </c>
      <c r="D38" s="11">
        <v>2190342.9</v>
      </c>
      <c r="E38" s="23">
        <v>2021</v>
      </c>
      <c r="F38" s="24" cm="1">
        <f t="array" ref="F38">D38/INDEX(tDevise[#All],MATCH(db!$A38,tDevise[[#All],[Devise]],0),MATCH(db!$E38,VALUE(tDevise[#Headers]),0))</f>
        <v>492839.8431259605</v>
      </c>
      <c r="G38" s="25" t="str">
        <f>E38&amp;"-"&amp;RIGHT("00"&amp;VLOOKUP($C38,tMonth[],2,0),2)</f>
        <v>2021-01</v>
      </c>
      <c r="H38"/>
      <c r="I38"/>
      <c r="J38"/>
    </row>
    <row r="39" spans="1:10" x14ac:dyDescent="0.25">
      <c r="A39" s="9" t="s">
        <v>3</v>
      </c>
      <c r="B39" s="9" t="s">
        <v>36</v>
      </c>
      <c r="C39" s="10" t="s">
        <v>13</v>
      </c>
      <c r="D39" s="11">
        <v>1015542.6599999999</v>
      </c>
      <c r="E39" s="23">
        <v>2021</v>
      </c>
      <c r="F39" s="24" cm="1">
        <f t="array" ref="F39">D39/INDEX(tDevise[#All],MATCH(db!$A39,tDevise[[#All],[Devise]],0),MATCH(db!$E39,VALUE(tDevise[#Headers]),0))</f>
        <v>228502.98245179813</v>
      </c>
      <c r="G39" s="25" t="str">
        <f>E39&amp;"-"&amp;RIGHT("00"&amp;VLOOKUP($C39,tMonth[],2,0),2)</f>
        <v>2021-02</v>
      </c>
      <c r="H39"/>
      <c r="I39"/>
      <c r="J39"/>
    </row>
    <row r="40" spans="1:10" x14ac:dyDescent="0.25">
      <c r="A40" s="9" t="s">
        <v>3</v>
      </c>
      <c r="B40" s="9" t="s">
        <v>36</v>
      </c>
      <c r="C40" s="10" t="s">
        <v>14</v>
      </c>
      <c r="D40" s="11">
        <v>1789323.5299999998</v>
      </c>
      <c r="E40" s="23">
        <v>2021</v>
      </c>
      <c r="F40" s="24" cm="1">
        <f t="array" ref="F40">D40/INDEX(tDevise[#All],MATCH(db!$A40,tDevise[[#All],[Devise]],0),MATCH(db!$E40,VALUE(tDevise[#Headers]),0))</f>
        <v>402608.16141015629</v>
      </c>
      <c r="G40" s="25" t="str">
        <f>E40&amp;"-"&amp;RIGHT("00"&amp;VLOOKUP($C40,tMonth[],2,0),2)</f>
        <v>2021-03</v>
      </c>
      <c r="H40"/>
      <c r="I40"/>
      <c r="J40"/>
    </row>
    <row r="41" spans="1:10" x14ac:dyDescent="0.25">
      <c r="A41" s="9" t="s">
        <v>3</v>
      </c>
      <c r="B41" s="9" t="s">
        <v>36</v>
      </c>
      <c r="C41" s="10" t="s">
        <v>15</v>
      </c>
      <c r="D41" s="11">
        <v>1747256.7799999998</v>
      </c>
      <c r="E41" s="23">
        <v>2021</v>
      </c>
      <c r="F41" s="24" cm="1">
        <f t="array" ref="F41">D41/INDEX(tDevise[#All],MATCH(db!$A41,tDevise[[#All],[Devise]],0),MATCH(db!$E41,VALUE(tDevise[#Headers]),0))</f>
        <v>393142.8989296474</v>
      </c>
      <c r="G41" s="25" t="str">
        <f>E41&amp;"-"&amp;RIGHT("00"&amp;VLOOKUP($C41,tMonth[],2,0),2)</f>
        <v>2021-04</v>
      </c>
      <c r="H41"/>
      <c r="I41"/>
      <c r="J41"/>
    </row>
    <row r="42" spans="1:10" x14ac:dyDescent="0.25">
      <c r="A42" s="9" t="s">
        <v>3</v>
      </c>
      <c r="B42" s="9" t="s">
        <v>36</v>
      </c>
      <c r="C42" s="10" t="s">
        <v>16</v>
      </c>
      <c r="D42" s="11">
        <v>2192113.8500000006</v>
      </c>
      <c r="E42" s="23">
        <v>2021</v>
      </c>
      <c r="F42" s="24" cm="1">
        <f t="array" ref="F42">D42/INDEX(tDevise[#All],MATCH(db!$A42,tDevise[[#All],[Devise]],0),MATCH(db!$E42,VALUE(tDevise[#Headers]),0))</f>
        <v>493238.31713666639</v>
      </c>
      <c r="G42" s="25" t="str">
        <f>E42&amp;"-"&amp;RIGHT("00"&amp;VLOOKUP($C42,tMonth[],2,0),2)</f>
        <v>2021-05</v>
      </c>
      <c r="H42"/>
      <c r="I42"/>
      <c r="J42"/>
    </row>
    <row r="43" spans="1:10" x14ac:dyDescent="0.25">
      <c r="A43" s="9" t="s">
        <v>3</v>
      </c>
      <c r="B43" s="9" t="s">
        <v>36</v>
      </c>
      <c r="C43" s="10" t="s">
        <v>17</v>
      </c>
      <c r="D43" s="11">
        <v>2085595.9000000001</v>
      </c>
      <c r="E43" s="23">
        <v>2021</v>
      </c>
      <c r="F43" s="24" cm="1">
        <f t="array" ref="F43">D43/INDEX(tDevise[#All],MATCH(db!$A43,tDevise[[#All],[Devise]],0),MATCH(db!$E43,VALUE(tDevise[#Headers]),0))</f>
        <v>469271.16123240179</v>
      </c>
      <c r="G43" s="25" t="str">
        <f>E43&amp;"-"&amp;RIGHT("00"&amp;VLOOKUP($C43,tMonth[],2,0),2)</f>
        <v>2021-06</v>
      </c>
      <c r="H43"/>
      <c r="I43"/>
      <c r="J43"/>
    </row>
    <row r="44" spans="1:10" x14ac:dyDescent="0.25">
      <c r="A44" s="9" t="s">
        <v>3</v>
      </c>
      <c r="B44" s="9" t="s">
        <v>36</v>
      </c>
      <c r="C44" s="10" t="s">
        <v>18</v>
      </c>
      <c r="D44" s="11">
        <v>1499390.35</v>
      </c>
      <c r="E44" s="23">
        <v>2021</v>
      </c>
      <c r="F44" s="24" cm="1">
        <f t="array" ref="F44">D44/INDEX(tDevise[#All],MATCH(db!$A44,tDevise[[#All],[Devise]],0),MATCH(db!$E44,VALUE(tDevise[#Headers]),0))</f>
        <v>337371.51606653875</v>
      </c>
      <c r="G44" s="25" t="str">
        <f>E44&amp;"-"&amp;RIGHT("00"&amp;VLOOKUP($C44,tMonth[],2,0),2)</f>
        <v>2021-07</v>
      </c>
      <c r="H44"/>
      <c r="I44"/>
      <c r="J44"/>
    </row>
    <row r="45" spans="1:10" x14ac:dyDescent="0.25">
      <c r="A45" s="9" t="s">
        <v>3</v>
      </c>
      <c r="B45" s="9" t="s">
        <v>36</v>
      </c>
      <c r="C45" s="10" t="s">
        <v>19</v>
      </c>
      <c r="D45" s="11">
        <v>1337152.2799999998</v>
      </c>
      <c r="E45" s="23">
        <v>2021</v>
      </c>
      <c r="F45" s="24" cm="1">
        <f t="array" ref="F45">D45/INDEX(tDevise[#All],MATCH(db!$A45,tDevise[[#All],[Devise]],0),MATCH(db!$E45,VALUE(tDevise[#Headers]),0))</f>
        <v>300867.01032551582</v>
      </c>
      <c r="G45" s="25" t="str">
        <f>E45&amp;"-"&amp;RIGHT("00"&amp;VLOOKUP($C45,tMonth[],2,0),2)</f>
        <v>2021-08</v>
      </c>
      <c r="H45"/>
      <c r="I45"/>
      <c r="J45"/>
    </row>
    <row r="46" spans="1:10" x14ac:dyDescent="0.25">
      <c r="A46" s="9" t="s">
        <v>3</v>
      </c>
      <c r="B46" s="9" t="s">
        <v>36</v>
      </c>
      <c r="C46" s="10" t="s">
        <v>20</v>
      </c>
      <c r="D46" s="11">
        <v>1505771.2799999993</v>
      </c>
      <c r="E46" s="23">
        <v>2021</v>
      </c>
      <c r="F46" s="24" cm="1">
        <f t="array" ref="F46">D46/INDEX(tDevise[#All],MATCH(db!$A46,tDevise[[#All],[Devise]],0),MATCH(db!$E46,VALUE(tDevise[#Headers]),0))</f>
        <v>338807.26228700374</v>
      </c>
      <c r="G46" s="25" t="str">
        <f>E46&amp;"-"&amp;RIGHT("00"&amp;VLOOKUP($C46,tMonth[],2,0),2)</f>
        <v>2021-09</v>
      </c>
      <c r="H46"/>
      <c r="I46"/>
      <c r="J46"/>
    </row>
    <row r="47" spans="1:10" x14ac:dyDescent="0.25">
      <c r="A47" s="9" t="s">
        <v>3</v>
      </c>
      <c r="B47" s="9" t="s">
        <v>36</v>
      </c>
      <c r="C47" s="10" t="s">
        <v>21</v>
      </c>
      <c r="D47" s="11">
        <v>2082052.2299999997</v>
      </c>
      <c r="E47" s="23">
        <v>2021</v>
      </c>
      <c r="F47" s="24" cm="1">
        <f t="array" ref="F47">D47/INDEX(tDevise[#All],MATCH(db!$A47,tDevise[[#All],[Devise]],0),MATCH(db!$E47,VALUE(tDevise[#Headers]),0))</f>
        <v>468473.81495073496</v>
      </c>
      <c r="G47" s="25" t="str">
        <f>E47&amp;"-"&amp;RIGHT("00"&amp;VLOOKUP($C47,tMonth[],2,0),2)</f>
        <v>2021-10</v>
      </c>
      <c r="H47"/>
      <c r="I47"/>
      <c r="J47"/>
    </row>
    <row r="48" spans="1:10" x14ac:dyDescent="0.25">
      <c r="A48" s="9" t="s">
        <v>3</v>
      </c>
      <c r="B48" s="9" t="s">
        <v>36</v>
      </c>
      <c r="C48" s="10" t="s">
        <v>22</v>
      </c>
      <c r="D48" s="11">
        <v>2562214.1599999992</v>
      </c>
      <c r="E48" s="23">
        <v>2021</v>
      </c>
      <c r="F48" s="24" cm="1">
        <f t="array" ref="F48">D48/INDEX(tDevise[#All],MATCH(db!$A48,tDevise[[#All],[Devise]],0),MATCH(db!$E48,VALUE(tDevise[#Headers]),0))</f>
        <v>576513.03121055348</v>
      </c>
      <c r="G48" s="25" t="str">
        <f>E48&amp;"-"&amp;RIGHT("00"&amp;VLOOKUP($C48,tMonth[],2,0),2)</f>
        <v>2021-11</v>
      </c>
      <c r="H48"/>
      <c r="I48"/>
      <c r="J48"/>
    </row>
    <row r="49" spans="1:10" x14ac:dyDescent="0.25">
      <c r="A49" s="9" t="s">
        <v>3</v>
      </c>
      <c r="B49" s="9" t="s">
        <v>36</v>
      </c>
      <c r="C49" s="10" t="s">
        <v>23</v>
      </c>
      <c r="D49" s="11">
        <v>2799474.1199999996</v>
      </c>
      <c r="E49" s="23">
        <v>2021</v>
      </c>
      <c r="F49" s="24" cm="1">
        <f t="array" ref="F49">D49/INDEX(tDevise[#All],MATCH(db!$A49,tDevise[[#All],[Devise]],0),MATCH(db!$E49,VALUE(tDevise[#Headers]),0))</f>
        <v>629897.89687084442</v>
      </c>
      <c r="G49" s="25" t="str">
        <f>E49&amp;"-"&amp;RIGHT("00"&amp;VLOOKUP($C49,tMonth[],2,0),2)</f>
        <v>2021-12</v>
      </c>
      <c r="H49"/>
      <c r="I49"/>
      <c r="J49"/>
    </row>
    <row r="50" spans="1:10" x14ac:dyDescent="0.25">
      <c r="A50" s="9" t="s">
        <v>3</v>
      </c>
      <c r="B50" s="9" t="s">
        <v>37</v>
      </c>
      <c r="C50" s="10" t="s">
        <v>12</v>
      </c>
      <c r="D50" s="11">
        <v>15392486.060000001</v>
      </c>
      <c r="E50" s="23">
        <v>2021</v>
      </c>
      <c r="F50" s="24" cm="1">
        <f t="array" ref="F50">D50/INDEX(tDevise[#All],MATCH(db!$A50,tDevise[[#All],[Devise]],0),MATCH(db!$E50,VALUE(tDevise[#Headers]),0))</f>
        <v>3463398.5460125599</v>
      </c>
      <c r="G50" s="25" t="str">
        <f>E50&amp;"-"&amp;RIGHT("00"&amp;VLOOKUP($C50,tMonth[],2,0),2)</f>
        <v>2021-01</v>
      </c>
      <c r="H50"/>
      <c r="I50"/>
      <c r="J50"/>
    </row>
    <row r="51" spans="1:10" x14ac:dyDescent="0.25">
      <c r="A51" s="9" t="s">
        <v>3</v>
      </c>
      <c r="B51" s="9" t="s">
        <v>37</v>
      </c>
      <c r="C51" s="10" t="s">
        <v>13</v>
      </c>
      <c r="D51" s="11">
        <v>12993844.380000005</v>
      </c>
      <c r="E51" s="23">
        <v>2021</v>
      </c>
      <c r="F51" s="24" cm="1">
        <f t="array" ref="F51">D51/INDEX(tDevise[#All],MATCH(db!$A51,tDevise[[#All],[Devise]],0),MATCH(db!$E51,VALUE(tDevise[#Headers]),0))</f>
        <v>2923690.2705244669</v>
      </c>
      <c r="G51" s="25" t="str">
        <f>E51&amp;"-"&amp;RIGHT("00"&amp;VLOOKUP($C51,tMonth[],2,0),2)</f>
        <v>2021-02</v>
      </c>
      <c r="H51"/>
      <c r="I51"/>
      <c r="J51"/>
    </row>
    <row r="52" spans="1:10" x14ac:dyDescent="0.25">
      <c r="A52" s="9" t="s">
        <v>3</v>
      </c>
      <c r="B52" s="9" t="s">
        <v>37</v>
      </c>
      <c r="C52" s="10" t="s">
        <v>14</v>
      </c>
      <c r="D52" s="11">
        <v>14755607.029999996</v>
      </c>
      <c r="E52" s="23">
        <v>2021</v>
      </c>
      <c r="F52" s="24" cm="1">
        <f t="array" ref="F52">D52/INDEX(tDevise[#All],MATCH(db!$A52,tDevise[[#All],[Devise]],0),MATCH(db!$E52,VALUE(tDevise[#Headers]),0))</f>
        <v>3320097.0742496611</v>
      </c>
      <c r="G52" s="25" t="str">
        <f>E52&amp;"-"&amp;RIGHT("00"&amp;VLOOKUP($C52,tMonth[],2,0),2)</f>
        <v>2021-03</v>
      </c>
      <c r="H52"/>
      <c r="I52"/>
      <c r="J52"/>
    </row>
    <row r="53" spans="1:10" x14ac:dyDescent="0.25">
      <c r="A53" s="9" t="s">
        <v>3</v>
      </c>
      <c r="B53" s="9" t="s">
        <v>37</v>
      </c>
      <c r="C53" s="10" t="s">
        <v>15</v>
      </c>
      <c r="D53" s="11">
        <v>17928802.179999996</v>
      </c>
      <c r="E53" s="23">
        <v>2021</v>
      </c>
      <c r="F53" s="24" cm="1">
        <f t="array" ref="F53">D53/INDEX(tDevise[#All],MATCH(db!$A53,tDevise[[#All],[Devise]],0),MATCH(db!$E53,VALUE(tDevise[#Headers]),0))</f>
        <v>4034084.3681724798</v>
      </c>
      <c r="G53" s="25" t="str">
        <f>E53&amp;"-"&amp;RIGHT("00"&amp;VLOOKUP($C53,tMonth[],2,0),2)</f>
        <v>2021-04</v>
      </c>
      <c r="H53"/>
      <c r="I53"/>
      <c r="J53"/>
    </row>
    <row r="54" spans="1:10" x14ac:dyDescent="0.25">
      <c r="A54" s="9" t="s">
        <v>3</v>
      </c>
      <c r="B54" s="9" t="s">
        <v>37</v>
      </c>
      <c r="C54" s="10" t="s">
        <v>16</v>
      </c>
      <c r="D54" s="11">
        <v>19606858.119999997</v>
      </c>
      <c r="E54" s="23">
        <v>2021</v>
      </c>
      <c r="F54" s="24" cm="1">
        <f t="array" ref="F54">D54/INDEX(tDevise[#All],MATCH(db!$A54,tDevise[[#All],[Devise]],0),MATCH(db!$E54,VALUE(tDevise[#Headers]),0))</f>
        <v>4411656.677159436</v>
      </c>
      <c r="G54" s="25" t="str">
        <f>E54&amp;"-"&amp;RIGHT("00"&amp;VLOOKUP($C54,tMonth[],2,0),2)</f>
        <v>2021-05</v>
      </c>
      <c r="H54"/>
      <c r="I54"/>
      <c r="J54"/>
    </row>
    <row r="55" spans="1:10" x14ac:dyDescent="0.25">
      <c r="A55" s="9" t="s">
        <v>3</v>
      </c>
      <c r="B55" s="9" t="s">
        <v>37</v>
      </c>
      <c r="C55" s="10" t="s">
        <v>17</v>
      </c>
      <c r="D55" s="11">
        <v>15606466.730000002</v>
      </c>
      <c r="E55" s="23">
        <v>2021</v>
      </c>
      <c r="F55" s="24" cm="1">
        <f t="array" ref="F55">D55/INDEX(tDevise[#All],MATCH(db!$A55,tDevise[[#All],[Devise]],0),MATCH(db!$E55,VALUE(tDevise[#Headers]),0))</f>
        <v>3511545.4365449916</v>
      </c>
      <c r="G55" s="25" t="str">
        <f>E55&amp;"-"&amp;RIGHT("00"&amp;VLOOKUP($C55,tMonth[],2,0),2)</f>
        <v>2021-06</v>
      </c>
      <c r="H55"/>
      <c r="I55"/>
      <c r="J55"/>
    </row>
    <row r="56" spans="1:10" x14ac:dyDescent="0.25">
      <c r="A56" s="9" t="s">
        <v>3</v>
      </c>
      <c r="B56" s="9" t="s">
        <v>37</v>
      </c>
      <c r="C56" s="10" t="s">
        <v>18</v>
      </c>
      <c r="D56" s="11">
        <v>11537616.85</v>
      </c>
      <c r="E56" s="23">
        <v>2021</v>
      </c>
      <c r="F56" s="24" cm="1">
        <f t="array" ref="F56">D56/INDEX(tDevise[#All],MATCH(db!$A56,tDevise[[#All],[Devise]],0),MATCH(db!$E56,VALUE(tDevise[#Headers]),0))</f>
        <v>2596030.6390389553</v>
      </c>
      <c r="G56" s="25" t="str">
        <f>E56&amp;"-"&amp;RIGHT("00"&amp;VLOOKUP($C56,tMonth[],2,0),2)</f>
        <v>2021-07</v>
      </c>
      <c r="H56"/>
      <c r="I56"/>
      <c r="J56"/>
    </row>
    <row r="57" spans="1:10" x14ac:dyDescent="0.25">
      <c r="A57" s="9" t="s">
        <v>3</v>
      </c>
      <c r="B57" s="9" t="s">
        <v>37</v>
      </c>
      <c r="C57" s="10" t="s">
        <v>19</v>
      </c>
      <c r="D57" s="11">
        <v>8469776.1699999999</v>
      </c>
      <c r="E57" s="23">
        <v>2021</v>
      </c>
      <c r="F57" s="24" cm="1">
        <f t="array" ref="F57">D57/INDEX(tDevise[#All],MATCH(db!$A57,tDevise[[#All],[Devise]],0),MATCH(db!$E57,VALUE(tDevise[#Headers]),0))</f>
        <v>1905748.7112793154</v>
      </c>
      <c r="G57" s="25" t="str">
        <f>E57&amp;"-"&amp;RIGHT("00"&amp;VLOOKUP($C57,tMonth[],2,0),2)</f>
        <v>2021-08</v>
      </c>
      <c r="H57"/>
      <c r="I57"/>
      <c r="J57"/>
    </row>
    <row r="58" spans="1:10" x14ac:dyDescent="0.25">
      <c r="A58" s="9" t="s">
        <v>3</v>
      </c>
      <c r="B58" s="9" t="s">
        <v>37</v>
      </c>
      <c r="C58" s="10" t="s">
        <v>20</v>
      </c>
      <c r="D58" s="11">
        <v>10305686.960000001</v>
      </c>
      <c r="E58" s="23">
        <v>2021</v>
      </c>
      <c r="F58" s="24" cm="1">
        <f t="array" ref="F58">D58/INDEX(tDevise[#All],MATCH(db!$A58,tDevise[[#All],[Devise]],0),MATCH(db!$E58,VALUE(tDevise[#Headers]),0))</f>
        <v>2318839.2761113602</v>
      </c>
      <c r="G58" s="25" t="str">
        <f>E58&amp;"-"&amp;RIGHT("00"&amp;VLOOKUP($C58,tMonth[],2,0),2)</f>
        <v>2021-09</v>
      </c>
      <c r="H58"/>
      <c r="I58"/>
      <c r="J58"/>
    </row>
    <row r="59" spans="1:10" x14ac:dyDescent="0.25">
      <c r="A59" s="9" t="s">
        <v>3</v>
      </c>
      <c r="B59" s="9" t="s">
        <v>37</v>
      </c>
      <c r="C59" s="10" t="s">
        <v>21</v>
      </c>
      <c r="D59" s="11">
        <v>16759825.379999999</v>
      </c>
      <c r="E59" s="23">
        <v>2021</v>
      </c>
      <c r="F59" s="24" cm="1">
        <f t="array" ref="F59">D59/INDEX(tDevise[#All],MATCH(db!$A59,tDevise[[#All],[Devise]],0),MATCH(db!$E59,VALUE(tDevise[#Headers]),0))</f>
        <v>3771057.8152387422</v>
      </c>
      <c r="G59" s="25" t="str">
        <f>E59&amp;"-"&amp;RIGHT("00"&amp;VLOOKUP($C59,tMonth[],2,0),2)</f>
        <v>2021-10</v>
      </c>
      <c r="H59"/>
      <c r="I59"/>
      <c r="J59"/>
    </row>
    <row r="60" spans="1:10" x14ac:dyDescent="0.25">
      <c r="A60" s="9" t="s">
        <v>3</v>
      </c>
      <c r="B60" s="9" t="s">
        <v>37</v>
      </c>
      <c r="C60" s="10" t="s">
        <v>22</v>
      </c>
      <c r="D60" s="11">
        <v>18578147.23</v>
      </c>
      <c r="E60" s="23">
        <v>2021</v>
      </c>
      <c r="F60" s="24" cm="1">
        <f t="array" ref="F60">D60/INDEX(tDevise[#All],MATCH(db!$A60,tDevise[[#All],[Devise]],0),MATCH(db!$E60,VALUE(tDevise[#Headers]),0))</f>
        <v>4180190.7666622419</v>
      </c>
      <c r="G60" s="25" t="str">
        <f>E60&amp;"-"&amp;RIGHT("00"&amp;VLOOKUP($C60,tMonth[],2,0),2)</f>
        <v>2021-11</v>
      </c>
      <c r="H60"/>
      <c r="I60"/>
      <c r="J60"/>
    </row>
    <row r="61" spans="1:10" x14ac:dyDescent="0.25">
      <c r="A61" s="9" t="s">
        <v>3</v>
      </c>
      <c r="B61" s="9" t="s">
        <v>37</v>
      </c>
      <c r="C61" s="10" t="s">
        <v>23</v>
      </c>
      <c r="D61" s="11">
        <v>23593841.869999997</v>
      </c>
      <c r="E61" s="23">
        <v>2021</v>
      </c>
      <c r="F61" s="24" cm="1">
        <f t="array" ref="F61">D61/INDEX(tDevise[#All],MATCH(db!$A61,tDevise[[#All],[Devise]],0),MATCH(db!$E61,VALUE(tDevise[#Headers]),0))</f>
        <v>5308751.1210913677</v>
      </c>
      <c r="G61" s="25" t="str">
        <f>E61&amp;"-"&amp;RIGHT("00"&amp;VLOOKUP($C61,tMonth[],2,0),2)</f>
        <v>2021-12</v>
      </c>
      <c r="H61"/>
      <c r="I61"/>
      <c r="J61"/>
    </row>
    <row r="62" spans="1:10" x14ac:dyDescent="0.25">
      <c r="A62" s="9" t="s">
        <v>3</v>
      </c>
      <c r="B62" s="9" t="s">
        <v>38</v>
      </c>
      <c r="C62" s="10" t="s">
        <v>12</v>
      </c>
      <c r="D62" s="11">
        <v>3648068.2199999997</v>
      </c>
      <c r="E62" s="23">
        <v>2021</v>
      </c>
      <c r="F62" s="24" cm="1">
        <f t="array" ref="F62">D62/INDEX(tDevise[#All],MATCH(db!$A62,tDevise[[#All],[Devise]],0),MATCH(db!$E62,VALUE(tDevise[#Headers]),0))</f>
        <v>820836.48603951547</v>
      </c>
      <c r="G62" s="25" t="str">
        <f>E62&amp;"-"&amp;RIGHT("00"&amp;VLOOKUP($C62,tMonth[],2,0),2)</f>
        <v>2021-01</v>
      </c>
      <c r="H62"/>
      <c r="I62"/>
      <c r="J62"/>
    </row>
    <row r="63" spans="1:10" x14ac:dyDescent="0.25">
      <c r="A63" s="9" t="s">
        <v>3</v>
      </c>
      <c r="B63" s="9" t="s">
        <v>38</v>
      </c>
      <c r="C63" s="10" t="s">
        <v>13</v>
      </c>
      <c r="D63" s="11">
        <v>3110024.2599999988</v>
      </c>
      <c r="E63" s="23">
        <v>2021</v>
      </c>
      <c r="F63" s="24" cm="1">
        <f t="array" ref="F63">D63/INDEX(tDevise[#All],MATCH(db!$A63,tDevise[[#All],[Devise]],0),MATCH(db!$E63,VALUE(tDevise[#Headers]),0))</f>
        <v>699773.47766704974</v>
      </c>
      <c r="G63" s="25" t="str">
        <f>E63&amp;"-"&amp;RIGHT("00"&amp;VLOOKUP($C63,tMonth[],2,0),2)</f>
        <v>2021-02</v>
      </c>
      <c r="H63"/>
      <c r="I63"/>
      <c r="J63"/>
    </row>
    <row r="64" spans="1:10" x14ac:dyDescent="0.25">
      <c r="A64" s="9" t="s">
        <v>3</v>
      </c>
      <c r="B64" s="9" t="s">
        <v>38</v>
      </c>
      <c r="C64" s="10" t="s">
        <v>14</v>
      </c>
      <c r="D64" s="11">
        <v>3225959.2600000007</v>
      </c>
      <c r="E64" s="23">
        <v>2021</v>
      </c>
      <c r="F64" s="24" cm="1">
        <f t="array" ref="F64">D64/INDEX(tDevise[#All],MATCH(db!$A64,tDevise[[#All],[Devise]],0),MATCH(db!$E64,VALUE(tDevise[#Headers]),0))</f>
        <v>725859.52438275306</v>
      </c>
      <c r="G64" s="25" t="str">
        <f>E64&amp;"-"&amp;RIGHT("00"&amp;VLOOKUP($C64,tMonth[],2,0),2)</f>
        <v>2021-03</v>
      </c>
      <c r="H64"/>
      <c r="I64"/>
      <c r="J64"/>
    </row>
    <row r="65" spans="1:10" x14ac:dyDescent="0.25">
      <c r="A65" s="9" t="s">
        <v>3</v>
      </c>
      <c r="B65" s="9" t="s">
        <v>38</v>
      </c>
      <c r="C65" s="10" t="s">
        <v>15</v>
      </c>
      <c r="D65" s="11">
        <v>3059175.21</v>
      </c>
      <c r="E65" s="23">
        <v>2021</v>
      </c>
      <c r="F65" s="24" cm="1">
        <f t="array" ref="F65">D65/INDEX(tDevise[#All],MATCH(db!$A65,tDevise[[#All],[Devise]],0),MATCH(db!$E65,VALUE(tDevise[#Headers]),0))</f>
        <v>688332.14680278022</v>
      </c>
      <c r="G65" s="25" t="str">
        <f>E65&amp;"-"&amp;RIGHT("00"&amp;VLOOKUP($C65,tMonth[],2,0),2)</f>
        <v>2021-04</v>
      </c>
      <c r="H65"/>
      <c r="I65"/>
      <c r="J65"/>
    </row>
    <row r="66" spans="1:10" x14ac:dyDescent="0.25">
      <c r="A66" s="9" t="s">
        <v>3</v>
      </c>
      <c r="B66" s="9" t="s">
        <v>38</v>
      </c>
      <c r="C66" s="10" t="s">
        <v>16</v>
      </c>
      <c r="D66" s="11">
        <v>3742129.57</v>
      </c>
      <c r="E66" s="23">
        <v>2021</v>
      </c>
      <c r="F66" s="24" cm="1">
        <f t="array" ref="F66">D66/INDEX(tDevise[#All],MATCH(db!$A66,tDevise[[#All],[Devise]],0),MATCH(db!$E66,VALUE(tDevise[#Headers]),0))</f>
        <v>842000.83477149531</v>
      </c>
      <c r="G66" s="25" t="str">
        <f>E66&amp;"-"&amp;RIGHT("00"&amp;VLOOKUP($C66,tMonth[],2,0),2)</f>
        <v>2021-05</v>
      </c>
      <c r="H66"/>
      <c r="I66"/>
      <c r="J66"/>
    </row>
    <row r="67" spans="1:10" x14ac:dyDescent="0.25">
      <c r="A67" s="9" t="s">
        <v>3</v>
      </c>
      <c r="B67" s="9" t="s">
        <v>38</v>
      </c>
      <c r="C67" s="10" t="s">
        <v>17</v>
      </c>
      <c r="D67" s="11">
        <v>3054273.0600000005</v>
      </c>
      <c r="E67" s="23">
        <v>2021</v>
      </c>
      <c r="F67" s="24" cm="1">
        <f t="array" ref="F67">D67/INDEX(tDevise[#All],MATCH(db!$A67,tDevise[[#All],[Devise]],0),MATCH(db!$E67,VALUE(tDevise[#Headers]),0))</f>
        <v>687229.13465021737</v>
      </c>
      <c r="G67" s="25" t="str">
        <f>E67&amp;"-"&amp;RIGHT("00"&amp;VLOOKUP($C67,tMonth[],2,0),2)</f>
        <v>2021-06</v>
      </c>
      <c r="H67"/>
      <c r="I67"/>
      <c r="J67"/>
    </row>
    <row r="68" spans="1:10" x14ac:dyDescent="0.25">
      <c r="A68" s="9" t="s">
        <v>3</v>
      </c>
      <c r="B68" s="9" t="s">
        <v>38</v>
      </c>
      <c r="C68" s="10" t="s">
        <v>18</v>
      </c>
      <c r="D68" s="11">
        <v>3268721.4300000006</v>
      </c>
      <c r="E68" s="23">
        <v>2021</v>
      </c>
      <c r="F68" s="24" cm="1">
        <f t="array" ref="F68">D68/INDEX(tDevise[#All],MATCH(db!$A68,tDevise[[#All],[Devise]],0),MATCH(db!$E68,VALUE(tDevise[#Headers]),0))</f>
        <v>735481.26039245527</v>
      </c>
      <c r="G68" s="25" t="str">
        <f>E68&amp;"-"&amp;RIGHT("00"&amp;VLOOKUP($C68,tMonth[],2,0),2)</f>
        <v>2021-07</v>
      </c>
      <c r="H68"/>
      <c r="I68"/>
      <c r="J68"/>
    </row>
    <row r="69" spans="1:10" x14ac:dyDescent="0.25">
      <c r="A69" s="9" t="s">
        <v>3</v>
      </c>
      <c r="B69" s="9" t="s">
        <v>38</v>
      </c>
      <c r="C69" s="10" t="s">
        <v>19</v>
      </c>
      <c r="D69" s="11">
        <v>2440328.6599999997</v>
      </c>
      <c r="E69" s="23">
        <v>2021</v>
      </c>
      <c r="F69" s="24" cm="1">
        <f t="array" ref="F69">D69/INDEX(tDevise[#All],MATCH(db!$A69,tDevise[[#All],[Devise]],0),MATCH(db!$E69,VALUE(tDevise[#Headers]),0))</f>
        <v>549088.08751825348</v>
      </c>
      <c r="G69" s="25" t="str">
        <f>E69&amp;"-"&amp;RIGHT("00"&amp;VLOOKUP($C69,tMonth[],2,0),2)</f>
        <v>2021-08</v>
      </c>
      <c r="H69"/>
      <c r="I69"/>
      <c r="J69"/>
    </row>
    <row r="70" spans="1:10" x14ac:dyDescent="0.25">
      <c r="A70" s="9" t="s">
        <v>3</v>
      </c>
      <c r="B70" s="9" t="s">
        <v>38</v>
      </c>
      <c r="C70" s="10" t="s">
        <v>20</v>
      </c>
      <c r="D70" s="11">
        <v>3320089.7300000009</v>
      </c>
      <c r="E70" s="23">
        <v>2021</v>
      </c>
      <c r="F70" s="24" cm="1">
        <f t="array" ref="F70">D70/INDEX(tDevise[#All],MATCH(db!$A70,tDevise[[#All],[Devise]],0),MATCH(db!$E70,VALUE(tDevise[#Headers]),0))</f>
        <v>747039.42551520723</v>
      </c>
      <c r="G70" s="25" t="str">
        <f>E70&amp;"-"&amp;RIGHT("00"&amp;VLOOKUP($C70,tMonth[],2,0),2)</f>
        <v>2021-09</v>
      </c>
      <c r="H70"/>
      <c r="I70"/>
      <c r="J70"/>
    </row>
    <row r="71" spans="1:10" x14ac:dyDescent="0.25">
      <c r="A71" s="9" t="s">
        <v>3</v>
      </c>
      <c r="B71" s="9" t="s">
        <v>38</v>
      </c>
      <c r="C71" s="10" t="s">
        <v>21</v>
      </c>
      <c r="D71" s="11">
        <v>3750401.4199999995</v>
      </c>
      <c r="E71" s="23">
        <v>2021</v>
      </c>
      <c r="F71" s="24" cm="1">
        <f t="array" ref="F71">D71/INDEX(tDevise[#All],MATCH(db!$A71,tDevise[[#All],[Devise]],0),MATCH(db!$E71,VALUE(tDevise[#Headers]),0))</f>
        <v>843862.04894776025</v>
      </c>
      <c r="G71" s="25" t="str">
        <f>E71&amp;"-"&amp;RIGHT("00"&amp;VLOOKUP($C71,tMonth[],2,0),2)</f>
        <v>2021-10</v>
      </c>
      <c r="H71"/>
      <c r="I71"/>
      <c r="J71"/>
    </row>
    <row r="72" spans="1:10" x14ac:dyDescent="0.25">
      <c r="A72" s="9" t="s">
        <v>3</v>
      </c>
      <c r="B72" s="9" t="s">
        <v>38</v>
      </c>
      <c r="C72" s="10" t="s">
        <v>22</v>
      </c>
      <c r="D72" s="11">
        <v>4628991.2699999986</v>
      </c>
      <c r="E72" s="23">
        <v>2021</v>
      </c>
      <c r="F72" s="24" cm="1">
        <f t="array" ref="F72">D72/INDEX(tDevise[#All],MATCH(db!$A72,tDevise[[#All],[Devise]],0),MATCH(db!$E72,VALUE(tDevise[#Headers]),0))</f>
        <v>1041549.8556587829</v>
      </c>
      <c r="G72" s="25" t="str">
        <f>E72&amp;"-"&amp;RIGHT("00"&amp;VLOOKUP($C72,tMonth[],2,0),2)</f>
        <v>2021-11</v>
      </c>
      <c r="H72"/>
      <c r="I72"/>
      <c r="J72"/>
    </row>
    <row r="73" spans="1:10" x14ac:dyDescent="0.25">
      <c r="A73" s="9" t="s">
        <v>3</v>
      </c>
      <c r="B73" s="9" t="s">
        <v>38</v>
      </c>
      <c r="C73" s="10" t="s">
        <v>23</v>
      </c>
      <c r="D73" s="11">
        <v>6321410.120000001</v>
      </c>
      <c r="E73" s="23">
        <v>2021</v>
      </c>
      <c r="F73" s="24" cm="1">
        <f t="array" ref="F73">D73/INDEX(tDevise[#All],MATCH(db!$A73,tDevise[[#All],[Devise]],0),MATCH(db!$E73,VALUE(tDevise[#Headers]),0))</f>
        <v>1422353.9026129926</v>
      </c>
      <c r="G73" s="25" t="str">
        <f>E73&amp;"-"&amp;RIGHT("00"&amp;VLOOKUP($C73,tMonth[],2,0),2)</f>
        <v>2021-12</v>
      </c>
      <c r="H73"/>
      <c r="I73"/>
      <c r="J73"/>
    </row>
    <row r="74" spans="1:10" x14ac:dyDescent="0.25">
      <c r="A74" s="9" t="s">
        <v>3</v>
      </c>
      <c r="B74" s="9" t="s">
        <v>39</v>
      </c>
      <c r="C74" s="10" t="s">
        <v>12</v>
      </c>
      <c r="D74" s="11">
        <v>3019185.5</v>
      </c>
      <c r="E74" s="23">
        <v>2021</v>
      </c>
      <c r="F74" s="24" cm="1">
        <f t="array" ref="F74">D74/INDEX(tDevise[#All],MATCH(db!$A74,tDevise[[#All],[Devise]],0),MATCH(db!$E74,VALUE(tDevise[#Headers]),0))</f>
        <v>679334.23035643168</v>
      </c>
      <c r="G74" s="25" t="str">
        <f>E74&amp;"-"&amp;RIGHT("00"&amp;VLOOKUP($C74,tMonth[],2,0),2)</f>
        <v>2021-01</v>
      </c>
      <c r="H74"/>
      <c r="I74"/>
      <c r="J74"/>
    </row>
    <row r="75" spans="1:10" x14ac:dyDescent="0.25">
      <c r="A75" s="9" t="s">
        <v>3</v>
      </c>
      <c r="B75" s="9" t="s">
        <v>39</v>
      </c>
      <c r="C75" s="10" t="s">
        <v>13</v>
      </c>
      <c r="D75" s="11">
        <v>2349179.7000000002</v>
      </c>
      <c r="E75" s="23">
        <v>2021</v>
      </c>
      <c r="F75" s="24" cm="1">
        <f t="array" ref="F75">D75/INDEX(tDevise[#All],MATCH(db!$A75,tDevise[[#All],[Devise]],0),MATCH(db!$E75,VALUE(tDevise[#Headers]),0))</f>
        <v>528579.04341036791</v>
      </c>
      <c r="G75" s="25" t="str">
        <f>E75&amp;"-"&amp;RIGHT("00"&amp;VLOOKUP($C75,tMonth[],2,0),2)</f>
        <v>2021-02</v>
      </c>
      <c r="H75"/>
      <c r="I75"/>
      <c r="J75"/>
    </row>
    <row r="76" spans="1:10" x14ac:dyDescent="0.25">
      <c r="A76" s="9" t="s">
        <v>3</v>
      </c>
      <c r="B76" s="9" t="s">
        <v>39</v>
      </c>
      <c r="C76" s="10" t="s">
        <v>14</v>
      </c>
      <c r="D76" s="11">
        <v>2169709.1300000004</v>
      </c>
      <c r="E76" s="23">
        <v>2021</v>
      </c>
      <c r="F76" s="24" cm="1">
        <f t="array" ref="F76">D76/INDEX(tDevise[#All],MATCH(db!$A76,tDevise[[#All],[Devise]],0),MATCH(db!$E76,VALUE(tDevise[#Headers]),0))</f>
        <v>488197.12532597722</v>
      </c>
      <c r="G76" s="25" t="str">
        <f>E76&amp;"-"&amp;RIGHT("00"&amp;VLOOKUP($C76,tMonth[],2,0),2)</f>
        <v>2021-03</v>
      </c>
      <c r="H76"/>
      <c r="I76"/>
      <c r="J76"/>
    </row>
    <row r="77" spans="1:10" x14ac:dyDescent="0.25">
      <c r="A77" s="9" t="s">
        <v>3</v>
      </c>
      <c r="B77" s="9" t="s">
        <v>39</v>
      </c>
      <c r="C77" s="10" t="s">
        <v>15</v>
      </c>
      <c r="D77" s="11">
        <v>2496733.0300000003</v>
      </c>
      <c r="E77" s="23">
        <v>2021</v>
      </c>
      <c r="F77" s="24" cm="1">
        <f t="array" ref="F77">D77/INDEX(tDevise[#All],MATCH(db!$A77,tDevise[[#All],[Devise]],0),MATCH(db!$E77,VALUE(tDevise[#Headers]),0))</f>
        <v>561779.39756948745</v>
      </c>
      <c r="G77" s="25" t="str">
        <f>E77&amp;"-"&amp;RIGHT("00"&amp;VLOOKUP($C77,tMonth[],2,0),2)</f>
        <v>2021-04</v>
      </c>
      <c r="H77"/>
      <c r="I77"/>
      <c r="J77"/>
    </row>
    <row r="78" spans="1:10" x14ac:dyDescent="0.25">
      <c r="A78" s="9" t="s">
        <v>3</v>
      </c>
      <c r="B78" s="9" t="s">
        <v>39</v>
      </c>
      <c r="C78" s="10" t="s">
        <v>16</v>
      </c>
      <c r="D78" s="11">
        <v>2714411.9299999988</v>
      </c>
      <c r="E78" s="23">
        <v>2021</v>
      </c>
      <c r="F78" s="24" cm="1">
        <f t="array" ref="F78">D78/INDEX(tDevise[#All],MATCH(db!$A78,tDevise[[#All],[Devise]],0),MATCH(db!$E78,VALUE(tDevise[#Headers]),0))</f>
        <v>610758.41127909021</v>
      </c>
      <c r="G78" s="25" t="str">
        <f>E78&amp;"-"&amp;RIGHT("00"&amp;VLOOKUP($C78,tMonth[],2,0),2)</f>
        <v>2021-05</v>
      </c>
      <c r="H78"/>
      <c r="I78"/>
      <c r="J78"/>
    </row>
    <row r="79" spans="1:10" x14ac:dyDescent="0.25">
      <c r="A79" s="9" t="s">
        <v>3</v>
      </c>
      <c r="B79" s="9" t="s">
        <v>39</v>
      </c>
      <c r="C79" s="10" t="s">
        <v>17</v>
      </c>
      <c r="D79" s="11">
        <v>2676319.3799999994</v>
      </c>
      <c r="E79" s="23">
        <v>2021</v>
      </c>
      <c r="F79" s="24" cm="1">
        <f t="array" ref="F79">D79/INDEX(tDevise[#All],MATCH(db!$A79,tDevise[[#All],[Devise]],0),MATCH(db!$E79,VALUE(tDevise[#Headers]),0))</f>
        <v>602187.36682469561</v>
      </c>
      <c r="G79" s="25" t="str">
        <f>E79&amp;"-"&amp;RIGHT("00"&amp;VLOOKUP($C79,tMonth[],2,0),2)</f>
        <v>2021-06</v>
      </c>
      <c r="H79"/>
      <c r="I79"/>
      <c r="J79"/>
    </row>
    <row r="80" spans="1:10" x14ac:dyDescent="0.25">
      <c r="A80" s="9" t="s">
        <v>3</v>
      </c>
      <c r="B80" s="9" t="s">
        <v>39</v>
      </c>
      <c r="C80" s="10" t="s">
        <v>18</v>
      </c>
      <c r="D80" s="11">
        <v>2772942.62</v>
      </c>
      <c r="E80" s="23">
        <v>2021</v>
      </c>
      <c r="F80" s="24" cm="1">
        <f t="array" ref="F80">D80/INDEX(tDevise[#All],MATCH(db!$A80,tDevise[[#All],[Devise]],0),MATCH(db!$E80,VALUE(tDevise[#Headers]),0))</f>
        <v>623928.155650008</v>
      </c>
      <c r="G80" s="25" t="str">
        <f>E80&amp;"-"&amp;RIGHT("00"&amp;VLOOKUP($C80,tMonth[],2,0),2)</f>
        <v>2021-07</v>
      </c>
      <c r="H80"/>
      <c r="I80"/>
      <c r="J80"/>
    </row>
    <row r="81" spans="1:10" x14ac:dyDescent="0.25">
      <c r="A81" s="9" t="s">
        <v>3</v>
      </c>
      <c r="B81" s="9" t="s">
        <v>39</v>
      </c>
      <c r="C81" s="10" t="s">
        <v>19</v>
      </c>
      <c r="D81" s="11">
        <v>1956190.1400000001</v>
      </c>
      <c r="E81" s="23">
        <v>2021</v>
      </c>
      <c r="F81" s="24" cm="1">
        <f t="array" ref="F81">D81/INDEX(tDevise[#All],MATCH(db!$A81,tDevise[[#All],[Devise]],0),MATCH(db!$E81,VALUE(tDevise[#Headers]),0))</f>
        <v>440154.11546847335</v>
      </c>
      <c r="G81" s="25" t="str">
        <f>E81&amp;"-"&amp;RIGHT("00"&amp;VLOOKUP($C81,tMonth[],2,0),2)</f>
        <v>2021-08</v>
      </c>
      <c r="H81"/>
      <c r="I81"/>
      <c r="J81"/>
    </row>
    <row r="82" spans="1:10" x14ac:dyDescent="0.25">
      <c r="A82" s="9" t="s">
        <v>3</v>
      </c>
      <c r="B82" s="9" t="s">
        <v>39</v>
      </c>
      <c r="C82" s="10" t="s">
        <v>20</v>
      </c>
      <c r="D82" s="11">
        <v>2262618.7600000002</v>
      </c>
      <c r="E82" s="23">
        <v>2021</v>
      </c>
      <c r="F82" s="24" cm="1">
        <f t="array" ref="F82">D82/INDEX(tDevise[#All],MATCH(db!$A82,tDevise[[#All],[Devise]],0),MATCH(db!$E82,VALUE(tDevise[#Headers]),0))</f>
        <v>509102.33038500749</v>
      </c>
      <c r="G82" s="25" t="str">
        <f>E82&amp;"-"&amp;RIGHT("00"&amp;VLOOKUP($C82,tMonth[],2,0),2)</f>
        <v>2021-09</v>
      </c>
      <c r="H82"/>
      <c r="I82"/>
      <c r="J82"/>
    </row>
    <row r="83" spans="1:10" x14ac:dyDescent="0.25">
      <c r="A83" s="9" t="s">
        <v>3</v>
      </c>
      <c r="B83" s="9" t="s">
        <v>39</v>
      </c>
      <c r="C83" s="10" t="s">
        <v>21</v>
      </c>
      <c r="D83" s="11">
        <v>1928947.3599999999</v>
      </c>
      <c r="E83" s="23">
        <v>2021</v>
      </c>
      <c r="F83" s="24" cm="1">
        <f t="array" ref="F83">D83/INDEX(tDevise[#All],MATCH(db!$A83,tDevise[[#All],[Devise]],0),MATCH(db!$E83,VALUE(tDevise[#Headers]),0))</f>
        <v>434024.33212655224</v>
      </c>
      <c r="G83" s="25" t="str">
        <f>E83&amp;"-"&amp;RIGHT("00"&amp;VLOOKUP($C83,tMonth[],2,0),2)</f>
        <v>2021-10</v>
      </c>
      <c r="H83"/>
      <c r="I83"/>
      <c r="J83"/>
    </row>
    <row r="84" spans="1:10" x14ac:dyDescent="0.25">
      <c r="A84" s="9" t="s">
        <v>3</v>
      </c>
      <c r="B84" s="9" t="s">
        <v>39</v>
      </c>
      <c r="C84" s="10" t="s">
        <v>22</v>
      </c>
      <c r="D84" s="11">
        <v>2188376.21</v>
      </c>
      <c r="E84" s="23">
        <v>2021</v>
      </c>
      <c r="F84" s="24" cm="1">
        <f t="array" ref="F84">D84/INDEX(tDevise[#All],MATCH(db!$A84,tDevise[[#All],[Devise]],0),MATCH(db!$E84,VALUE(tDevise[#Headers]),0))</f>
        <v>492397.32648115687</v>
      </c>
      <c r="G84" s="25" t="str">
        <f>E84&amp;"-"&amp;RIGHT("00"&amp;VLOOKUP($C84,tMonth[],2,0),2)</f>
        <v>2021-11</v>
      </c>
      <c r="H84"/>
      <c r="I84"/>
      <c r="J84"/>
    </row>
    <row r="85" spans="1:10" x14ac:dyDescent="0.25">
      <c r="A85" s="9" t="s">
        <v>3</v>
      </c>
      <c r="B85" s="9" t="s">
        <v>39</v>
      </c>
      <c r="C85" s="10" t="s">
        <v>23</v>
      </c>
      <c r="D85" s="11">
        <v>2348665.12</v>
      </c>
      <c r="E85" s="23">
        <v>2021</v>
      </c>
      <c r="F85" s="24" cm="1">
        <f t="array" ref="F85">D85/INDEX(tDevise[#All],MATCH(db!$A85,tDevise[[#All],[Devise]],0),MATCH(db!$E85,VALUE(tDevise[#Headers]),0))</f>
        <v>528463.25992894324</v>
      </c>
      <c r="G85" s="25" t="str">
        <f>E85&amp;"-"&amp;RIGHT("00"&amp;VLOOKUP($C85,tMonth[],2,0),2)</f>
        <v>2021-12</v>
      </c>
      <c r="H85"/>
      <c r="I85"/>
      <c r="J85"/>
    </row>
    <row r="86" spans="1:10" x14ac:dyDescent="0.25">
      <c r="A86" s="9" t="s">
        <v>3</v>
      </c>
      <c r="B86" s="9" t="s">
        <v>40</v>
      </c>
      <c r="C86" s="10" t="s">
        <v>12</v>
      </c>
      <c r="D86" s="11">
        <v>10129989.409999998</v>
      </c>
      <c r="E86" s="23">
        <v>2021</v>
      </c>
      <c r="F86" s="24" cm="1">
        <f t="array" ref="F86">D86/INDEX(tDevise[#All],MATCH(db!$A86,tDevise[[#All],[Devise]],0),MATCH(db!$E86,VALUE(tDevise[#Headers]),0))</f>
        <v>2279306.3093874664</v>
      </c>
      <c r="G86" s="25" t="str">
        <f>E86&amp;"-"&amp;RIGHT("00"&amp;VLOOKUP($C86,tMonth[],2,0),2)</f>
        <v>2021-01</v>
      </c>
      <c r="H86"/>
      <c r="I86"/>
      <c r="J86"/>
    </row>
    <row r="87" spans="1:10" x14ac:dyDescent="0.25">
      <c r="A87" s="9" t="s">
        <v>3</v>
      </c>
      <c r="B87" s="9" t="s">
        <v>40</v>
      </c>
      <c r="C87" s="10" t="s">
        <v>13</v>
      </c>
      <c r="D87" s="11">
        <v>6630689.7399999993</v>
      </c>
      <c r="E87" s="23">
        <v>2021</v>
      </c>
      <c r="F87" s="24" cm="1">
        <f t="array" ref="F87">D87/INDEX(tDevise[#All],MATCH(db!$A87,tDevise[[#All],[Devise]],0),MATCH(db!$E87,VALUE(tDevise[#Headers]),0))</f>
        <v>1491943.6090479328</v>
      </c>
      <c r="G87" s="25" t="str">
        <f>E87&amp;"-"&amp;RIGHT("00"&amp;VLOOKUP($C87,tMonth[],2,0),2)</f>
        <v>2021-02</v>
      </c>
      <c r="H87"/>
      <c r="I87"/>
      <c r="J87"/>
    </row>
    <row r="88" spans="1:10" x14ac:dyDescent="0.25">
      <c r="A88" s="9" t="s">
        <v>3</v>
      </c>
      <c r="B88" s="9" t="s">
        <v>40</v>
      </c>
      <c r="C88" s="10" t="s">
        <v>14</v>
      </c>
      <c r="D88" s="11">
        <v>7557423.080000001</v>
      </c>
      <c r="E88" s="23">
        <v>2021</v>
      </c>
      <c r="F88" s="24" cm="1">
        <f t="array" ref="F88">D88/INDEX(tDevise[#All],MATCH(db!$A88,tDevise[[#All],[Devise]],0),MATCH(db!$E88,VALUE(tDevise[#Headers]),0))</f>
        <v>1700463.9799474839</v>
      </c>
      <c r="G88" s="25" t="str">
        <f>E88&amp;"-"&amp;RIGHT("00"&amp;VLOOKUP($C88,tMonth[],2,0),2)</f>
        <v>2021-03</v>
      </c>
      <c r="H88"/>
      <c r="I88"/>
      <c r="J88"/>
    </row>
    <row r="89" spans="1:10" x14ac:dyDescent="0.25">
      <c r="A89" s="9" t="s">
        <v>3</v>
      </c>
      <c r="B89" s="9" t="s">
        <v>40</v>
      </c>
      <c r="C89" s="10" t="s">
        <v>15</v>
      </c>
      <c r="D89" s="11">
        <v>6048071.6099999985</v>
      </c>
      <c r="E89" s="23">
        <v>2021</v>
      </c>
      <c r="F89" s="24" cm="1">
        <f t="array" ref="F89">D89/INDEX(tDevise[#All],MATCH(db!$A89,tDevise[[#All],[Devise]],0),MATCH(db!$E89,VALUE(tDevise[#Headers]),0))</f>
        <v>1360851.1541672195</v>
      </c>
      <c r="G89" s="25" t="str">
        <f>E89&amp;"-"&amp;RIGHT("00"&amp;VLOOKUP($C89,tMonth[],2,0),2)</f>
        <v>2021-04</v>
      </c>
      <c r="H89"/>
      <c r="I89"/>
      <c r="J89"/>
    </row>
    <row r="90" spans="1:10" x14ac:dyDescent="0.25">
      <c r="A90" s="9" t="s">
        <v>3</v>
      </c>
      <c r="B90" s="9" t="s">
        <v>40</v>
      </c>
      <c r="C90" s="10" t="s">
        <v>16</v>
      </c>
      <c r="D90" s="11">
        <v>8270927.8700000001</v>
      </c>
      <c r="E90" s="23">
        <v>2021</v>
      </c>
      <c r="F90" s="24" cm="1">
        <f t="array" ref="F90">D90/INDEX(tDevise[#All],MATCH(db!$A90,tDevise[[#All],[Devise]],0),MATCH(db!$E90,VALUE(tDevise[#Headers]),0))</f>
        <v>1861006.6916723107</v>
      </c>
      <c r="G90" s="25" t="str">
        <f>E90&amp;"-"&amp;RIGHT("00"&amp;VLOOKUP($C90,tMonth[],2,0),2)</f>
        <v>2021-05</v>
      </c>
      <c r="H90"/>
      <c r="I90"/>
      <c r="J90"/>
    </row>
    <row r="91" spans="1:10" x14ac:dyDescent="0.25">
      <c r="A91" s="9" t="s">
        <v>3</v>
      </c>
      <c r="B91" s="9" t="s">
        <v>40</v>
      </c>
      <c r="C91" s="10" t="s">
        <v>17</v>
      </c>
      <c r="D91" s="11">
        <v>7218481.2000000011</v>
      </c>
      <c r="E91" s="23">
        <v>2021</v>
      </c>
      <c r="F91" s="24" cm="1">
        <f t="array" ref="F91">D91/INDEX(tDevise[#All],MATCH(db!$A91,tDevise[[#All],[Devise]],0),MATCH(db!$E91,VALUE(tDevise[#Headers]),0))</f>
        <v>1624200.0931523989</v>
      </c>
      <c r="G91" s="25" t="str">
        <f>E91&amp;"-"&amp;RIGHT("00"&amp;VLOOKUP($C91,tMonth[],2,0),2)</f>
        <v>2021-06</v>
      </c>
      <c r="H91"/>
      <c r="I91"/>
      <c r="J91"/>
    </row>
    <row r="92" spans="1:10" x14ac:dyDescent="0.25">
      <c r="A92" s="9" t="s">
        <v>3</v>
      </c>
      <c r="B92" s="9" t="s">
        <v>40</v>
      </c>
      <c r="C92" s="10" t="s">
        <v>18</v>
      </c>
      <c r="D92" s="11">
        <v>9335489.7199999988</v>
      </c>
      <c r="E92" s="23">
        <v>2021</v>
      </c>
      <c r="F92" s="24" cm="1">
        <f t="array" ref="F92">D92/INDEX(tDevise[#All],MATCH(db!$A92,tDevise[[#All],[Devise]],0),MATCH(db!$E92,VALUE(tDevise[#Headers]),0))</f>
        <v>2100539.275886354</v>
      </c>
      <c r="G92" s="25" t="str">
        <f>E92&amp;"-"&amp;RIGHT("00"&amp;VLOOKUP($C92,tMonth[],2,0),2)</f>
        <v>2021-07</v>
      </c>
      <c r="H92"/>
      <c r="I92"/>
      <c r="J92"/>
    </row>
    <row r="93" spans="1:10" x14ac:dyDescent="0.25">
      <c r="A93" s="9" t="s">
        <v>3</v>
      </c>
      <c r="B93" s="9" t="s">
        <v>40</v>
      </c>
      <c r="C93" s="10" t="s">
        <v>19</v>
      </c>
      <c r="D93" s="11">
        <v>6120480.4800000004</v>
      </c>
      <c r="E93" s="23">
        <v>2021</v>
      </c>
      <c r="F93" s="24" cm="1">
        <f t="array" ref="F93">D93/INDEX(tDevise[#All],MATCH(db!$A93,tDevise[[#All],[Devise]],0),MATCH(db!$E93,VALUE(tDevise[#Headers]),0))</f>
        <v>1377143.5694469134</v>
      </c>
      <c r="G93" s="25" t="str">
        <f>E93&amp;"-"&amp;RIGHT("00"&amp;VLOOKUP($C93,tMonth[],2,0),2)</f>
        <v>2021-08</v>
      </c>
      <c r="H93"/>
      <c r="I93"/>
      <c r="J93"/>
    </row>
    <row r="94" spans="1:10" x14ac:dyDescent="0.25">
      <c r="A94" s="9" t="s">
        <v>3</v>
      </c>
      <c r="B94" s="9" t="s">
        <v>40</v>
      </c>
      <c r="C94" s="10" t="s">
        <v>20</v>
      </c>
      <c r="D94" s="11">
        <v>6521923.46</v>
      </c>
      <c r="E94" s="23">
        <v>2021</v>
      </c>
      <c r="F94" s="24" cm="1">
        <f t="array" ref="F94">D94/INDEX(tDevise[#All],MATCH(db!$A94,tDevise[[#All],[Devise]],0),MATCH(db!$E94,VALUE(tDevise[#Headers]),0))</f>
        <v>1467470.565867071</v>
      </c>
      <c r="G94" s="25" t="str">
        <f>E94&amp;"-"&amp;RIGHT("00"&amp;VLOOKUP($C94,tMonth[],2,0),2)</f>
        <v>2021-09</v>
      </c>
      <c r="H94"/>
      <c r="I94"/>
      <c r="J94"/>
    </row>
    <row r="95" spans="1:10" x14ac:dyDescent="0.25">
      <c r="A95" s="9" t="s">
        <v>3</v>
      </c>
      <c r="B95" s="9" t="s">
        <v>40</v>
      </c>
      <c r="C95" s="10" t="s">
        <v>21</v>
      </c>
      <c r="D95" s="11">
        <v>8549386.25</v>
      </c>
      <c r="E95" s="23">
        <v>2021</v>
      </c>
      <c r="F95" s="24" cm="1">
        <f t="array" ref="F95">D95/INDEX(tDevise[#All],MATCH(db!$A95,tDevise[[#All],[Devise]],0),MATCH(db!$E95,VALUE(tDevise[#Headers]),0))</f>
        <v>1923661.4405320936</v>
      </c>
      <c r="G95" s="25" t="str">
        <f>E95&amp;"-"&amp;RIGHT("00"&amp;VLOOKUP($C95,tMonth[],2,0),2)</f>
        <v>2021-10</v>
      </c>
      <c r="H95"/>
      <c r="I95"/>
      <c r="J95"/>
    </row>
    <row r="96" spans="1:10" x14ac:dyDescent="0.25">
      <c r="A96" s="9" t="s">
        <v>3</v>
      </c>
      <c r="B96" s="9" t="s">
        <v>40</v>
      </c>
      <c r="C96" s="10" t="s">
        <v>22</v>
      </c>
      <c r="D96" s="11">
        <v>8280509.2599999988</v>
      </c>
      <c r="E96" s="23">
        <v>2021</v>
      </c>
      <c r="F96" s="24" cm="1">
        <f t="array" ref="F96">D96/INDEX(tDevise[#All],MATCH(db!$A96,tDevise[[#All],[Devise]],0),MATCH(db!$E96,VALUE(tDevise[#Headers]),0))</f>
        <v>1863162.5599359181</v>
      </c>
      <c r="G96" s="25" t="str">
        <f>E96&amp;"-"&amp;RIGHT("00"&amp;VLOOKUP($C96,tMonth[],2,0),2)</f>
        <v>2021-11</v>
      </c>
      <c r="H96"/>
      <c r="I96"/>
      <c r="J96"/>
    </row>
    <row r="97" spans="1:10" x14ac:dyDescent="0.25">
      <c r="A97" s="9" t="s">
        <v>3</v>
      </c>
      <c r="B97" s="9" t="s">
        <v>40</v>
      </c>
      <c r="C97" s="10" t="s">
        <v>23</v>
      </c>
      <c r="D97" s="11">
        <v>10687974.76</v>
      </c>
      <c r="E97" s="23">
        <v>2021</v>
      </c>
      <c r="F97" s="24" cm="1">
        <f t="array" ref="F97">D97/INDEX(tDevise[#All],MATCH(db!$A97,tDevise[[#All],[Devise]],0),MATCH(db!$E97,VALUE(tDevise[#Headers]),0))</f>
        <v>2404856.2460483359</v>
      </c>
      <c r="G97" s="25" t="str">
        <f>E97&amp;"-"&amp;RIGHT("00"&amp;VLOOKUP($C97,tMonth[],2,0),2)</f>
        <v>2021-12</v>
      </c>
      <c r="H97"/>
      <c r="I97"/>
      <c r="J97"/>
    </row>
    <row r="98" spans="1:10" x14ac:dyDescent="0.25">
      <c r="A98" s="9" t="s">
        <v>4</v>
      </c>
      <c r="B98" s="9" t="s">
        <v>41</v>
      </c>
      <c r="C98" s="10" t="s">
        <v>12</v>
      </c>
      <c r="D98" s="11">
        <v>304164.18999999994</v>
      </c>
      <c r="E98" s="23">
        <v>2021</v>
      </c>
      <c r="F98" s="24" cm="1">
        <f t="array" ref="F98">D98/INDEX(tDevise[#All],MATCH(db!$A98,tDevise[[#All],[Devise]],0),MATCH(db!$E98,VALUE(tDevise[#Headers]),0))</f>
        <v>666778.15288160101</v>
      </c>
      <c r="G98" s="25" t="str">
        <f>E98&amp;"-"&amp;RIGHT("00"&amp;VLOOKUP($C98,tMonth[],2,0),2)</f>
        <v>2021-01</v>
      </c>
      <c r="H98"/>
      <c r="I98"/>
      <c r="J98"/>
    </row>
    <row r="99" spans="1:10" x14ac:dyDescent="0.25">
      <c r="A99" s="9" t="s">
        <v>4</v>
      </c>
      <c r="B99" s="9" t="s">
        <v>41</v>
      </c>
      <c r="C99" s="10" t="s">
        <v>13</v>
      </c>
      <c r="D99" s="11">
        <v>190461.65999999997</v>
      </c>
      <c r="E99" s="23">
        <v>2021</v>
      </c>
      <c r="F99" s="24" cm="1">
        <f t="array" ref="F99">D99/INDEX(tDevise[#All],MATCH(db!$A99,tDevise[[#All],[Devise]],0),MATCH(db!$E99,VALUE(tDevise[#Headers]),0))</f>
        <v>417523.42328517872</v>
      </c>
      <c r="G99" s="25" t="str">
        <f>E99&amp;"-"&amp;RIGHT("00"&amp;VLOOKUP($C99,tMonth[],2,0),2)</f>
        <v>2021-02</v>
      </c>
      <c r="H99"/>
      <c r="I99"/>
      <c r="J99"/>
    </row>
    <row r="100" spans="1:10" x14ac:dyDescent="0.25">
      <c r="A100" s="9" t="s">
        <v>4</v>
      </c>
      <c r="B100" s="9" t="s">
        <v>41</v>
      </c>
      <c r="C100" s="10" t="s">
        <v>14</v>
      </c>
      <c r="D100" s="11">
        <v>175388.85000000003</v>
      </c>
      <c r="E100" s="23">
        <v>2021</v>
      </c>
      <c r="F100" s="24" cm="1">
        <f t="array" ref="F100">D100/INDEX(tDevise[#All],MATCH(db!$A100,tDevise[[#All],[Devise]],0),MATCH(db!$E100,VALUE(tDevise[#Headers]),0))</f>
        <v>384481.33371330868</v>
      </c>
      <c r="G100" s="25" t="str">
        <f>E100&amp;"-"&amp;RIGHT("00"&amp;VLOOKUP($C100,tMonth[],2,0),2)</f>
        <v>2021-03</v>
      </c>
      <c r="H100"/>
      <c r="I100"/>
      <c r="J100"/>
    </row>
    <row r="101" spans="1:10" x14ac:dyDescent="0.25">
      <c r="A101" s="9" t="s">
        <v>4</v>
      </c>
      <c r="B101" s="9" t="s">
        <v>41</v>
      </c>
      <c r="C101" s="10" t="s">
        <v>15</v>
      </c>
      <c r="D101" s="11">
        <v>192161.37</v>
      </c>
      <c r="E101" s="23">
        <v>2021</v>
      </c>
      <c r="F101" s="24" cm="1">
        <f t="array" ref="F101">D101/INDEX(tDevise[#All],MATCH(db!$A101,tDevise[[#All],[Devise]],0),MATCH(db!$E101,VALUE(tDevise[#Headers]),0))</f>
        <v>421249.4683999386</v>
      </c>
      <c r="G101" s="25" t="str">
        <f>E101&amp;"-"&amp;RIGHT("00"&amp;VLOOKUP($C101,tMonth[],2,0),2)</f>
        <v>2021-04</v>
      </c>
      <c r="H101"/>
      <c r="I101"/>
      <c r="J101"/>
    </row>
    <row r="102" spans="1:10" x14ac:dyDescent="0.25">
      <c r="A102" s="9" t="s">
        <v>4</v>
      </c>
      <c r="B102" s="9" t="s">
        <v>41</v>
      </c>
      <c r="C102" s="10" t="s">
        <v>16</v>
      </c>
      <c r="D102" s="11">
        <v>285295.84999999998</v>
      </c>
      <c r="E102" s="23">
        <v>2021</v>
      </c>
      <c r="F102" s="24" cm="1">
        <f t="array" ref="F102">D102/INDEX(tDevise[#All],MATCH(db!$A102,tDevise[[#All],[Devise]],0),MATCH(db!$E102,VALUE(tDevise[#Headers]),0))</f>
        <v>625415.63452221756</v>
      </c>
      <c r="G102" s="25" t="str">
        <f>E102&amp;"-"&amp;RIGHT("00"&amp;VLOOKUP($C102,tMonth[],2,0),2)</f>
        <v>2021-05</v>
      </c>
      <c r="H102"/>
      <c r="I102"/>
      <c r="J102"/>
    </row>
    <row r="103" spans="1:10" x14ac:dyDescent="0.25">
      <c r="A103" s="9" t="s">
        <v>4</v>
      </c>
      <c r="B103" s="9" t="s">
        <v>41</v>
      </c>
      <c r="C103" s="10" t="s">
        <v>17</v>
      </c>
      <c r="D103" s="11">
        <v>90190.56</v>
      </c>
      <c r="E103" s="23">
        <v>2021</v>
      </c>
      <c r="F103" s="24" cm="1">
        <f t="array" ref="F103">D103/INDEX(tDevise[#All],MATCH(db!$A103,tDevise[[#All],[Devise]],0),MATCH(db!$E103,VALUE(tDevise[#Headers]),0))</f>
        <v>197712.60714207421</v>
      </c>
      <c r="G103" s="25" t="str">
        <f>E103&amp;"-"&amp;RIGHT("00"&amp;VLOOKUP($C103,tMonth[],2,0),2)</f>
        <v>2021-06</v>
      </c>
      <c r="H103"/>
      <c r="I103"/>
      <c r="J103"/>
    </row>
    <row r="104" spans="1:10" x14ac:dyDescent="0.25">
      <c r="A104" s="9" t="s">
        <v>4</v>
      </c>
      <c r="B104" s="9" t="s">
        <v>41</v>
      </c>
      <c r="C104" s="10" t="s">
        <v>18</v>
      </c>
      <c r="D104" s="11">
        <v>473745.97999999992</v>
      </c>
      <c r="E104" s="23">
        <v>2021</v>
      </c>
      <c r="F104" s="24" cm="1">
        <f t="array" ref="F104">D104/INDEX(tDevise[#All],MATCH(db!$A104,tDevise[[#All],[Devise]],0),MATCH(db!$E104,VALUE(tDevise[#Headers]),0))</f>
        <v>1038529.4517394829</v>
      </c>
      <c r="G104" s="25" t="str">
        <f>E104&amp;"-"&amp;RIGHT("00"&amp;VLOOKUP($C104,tMonth[],2,0),2)</f>
        <v>2021-07</v>
      </c>
      <c r="H104"/>
      <c r="I104"/>
      <c r="J104"/>
    </row>
    <row r="105" spans="1:10" x14ac:dyDescent="0.25">
      <c r="A105" s="9" t="s">
        <v>4</v>
      </c>
      <c r="B105" s="9" t="s">
        <v>41</v>
      </c>
      <c r="C105" s="10" t="s">
        <v>19</v>
      </c>
      <c r="D105" s="11">
        <v>416921.79000000004</v>
      </c>
      <c r="E105" s="23">
        <v>2021</v>
      </c>
      <c r="F105" s="24" cm="1">
        <f t="array" ref="F105">D105/INDEX(tDevise[#All],MATCH(db!$A105,tDevise[[#All],[Devise]],0),MATCH(db!$E105,VALUE(tDevise[#Headers]),0))</f>
        <v>913961.43981410447</v>
      </c>
      <c r="G105" s="25" t="str">
        <f>E105&amp;"-"&amp;RIGHT("00"&amp;VLOOKUP($C105,tMonth[],2,0),2)</f>
        <v>2021-08</v>
      </c>
      <c r="H105"/>
      <c r="I105"/>
      <c r="J105"/>
    </row>
    <row r="106" spans="1:10" x14ac:dyDescent="0.25">
      <c r="A106" s="9" t="s">
        <v>4</v>
      </c>
      <c r="B106" s="9" t="s">
        <v>41</v>
      </c>
      <c r="C106" s="10" t="s">
        <v>20</v>
      </c>
      <c r="D106" s="11">
        <v>401741.15</v>
      </c>
      <c r="E106" s="23">
        <v>2021</v>
      </c>
      <c r="F106" s="24" cm="1">
        <f t="array" ref="F106">D106/INDEX(tDevise[#All],MATCH(db!$A106,tDevise[[#All],[Devise]],0),MATCH(db!$E106,VALUE(tDevise[#Headers]),0))</f>
        <v>880682.96906854899</v>
      </c>
      <c r="G106" s="25" t="str">
        <f>E106&amp;"-"&amp;RIGHT("00"&amp;VLOOKUP($C106,tMonth[],2,0),2)</f>
        <v>2021-09</v>
      </c>
      <c r="H106"/>
      <c r="I106"/>
      <c r="J106"/>
    </row>
    <row r="107" spans="1:10" x14ac:dyDescent="0.25">
      <c r="A107" s="9" t="s">
        <v>4</v>
      </c>
      <c r="B107" s="9" t="s">
        <v>41</v>
      </c>
      <c r="C107" s="10" t="s">
        <v>21</v>
      </c>
      <c r="D107" s="11">
        <v>442296.44999999984</v>
      </c>
      <c r="E107" s="23">
        <v>2021</v>
      </c>
      <c r="F107" s="24" cm="1">
        <f t="array" ref="F107">D107/INDEX(tDevise[#All],MATCH(db!$A107,tDevise[[#All],[Devise]],0),MATCH(db!$E107,VALUE(tDevise[#Headers]),0))</f>
        <v>969586.8864677638</v>
      </c>
      <c r="G107" s="25" t="str">
        <f>E107&amp;"-"&amp;RIGHT("00"&amp;VLOOKUP($C107,tMonth[],2,0),2)</f>
        <v>2021-10</v>
      </c>
      <c r="H107"/>
      <c r="I107"/>
      <c r="J107"/>
    </row>
    <row r="108" spans="1:10" x14ac:dyDescent="0.25">
      <c r="A108" s="9" t="s">
        <v>4</v>
      </c>
      <c r="B108" s="9" t="s">
        <v>41</v>
      </c>
      <c r="C108" s="10" t="s">
        <v>22</v>
      </c>
      <c r="D108" s="11">
        <v>402099</v>
      </c>
      <c r="E108" s="23">
        <v>2021</v>
      </c>
      <c r="F108" s="24" cm="1">
        <f t="array" ref="F108">D108/INDEX(tDevise[#All],MATCH(db!$A108,tDevise[[#All],[Devise]],0),MATCH(db!$E108,VALUE(tDevise[#Headers]),0))</f>
        <v>881467.4353859307</v>
      </c>
      <c r="G108" s="25" t="str">
        <f>E108&amp;"-"&amp;RIGHT("00"&amp;VLOOKUP($C108,tMonth[],2,0),2)</f>
        <v>2021-11</v>
      </c>
      <c r="H108"/>
      <c r="I108"/>
      <c r="J108"/>
    </row>
    <row r="109" spans="1:10" x14ac:dyDescent="0.25">
      <c r="A109" s="9" t="s">
        <v>4</v>
      </c>
      <c r="B109" s="9" t="s">
        <v>41</v>
      </c>
      <c r="C109" s="10" t="s">
        <v>23</v>
      </c>
      <c r="D109" s="11">
        <v>519386.57999999996</v>
      </c>
      <c r="E109" s="23">
        <v>2021</v>
      </c>
      <c r="F109" s="24" cm="1">
        <f t="array" ref="F109">D109/INDEX(tDevise[#All],MATCH(db!$A109,tDevise[[#All],[Devise]],0),MATCH(db!$E109,VALUE(tDevise[#Headers]),0))</f>
        <v>1138581.1868382399</v>
      </c>
      <c r="G109" s="25" t="str">
        <f>E109&amp;"-"&amp;RIGHT("00"&amp;VLOOKUP($C109,tMonth[],2,0),2)</f>
        <v>2021-12</v>
      </c>
      <c r="H109"/>
      <c r="I109"/>
      <c r="J109"/>
    </row>
    <row r="110" spans="1:10" x14ac:dyDescent="0.25">
      <c r="A110" s="9" t="s">
        <v>2</v>
      </c>
      <c r="B110" s="1" t="s">
        <v>42</v>
      </c>
      <c r="C110" s="10" t="s">
        <v>12</v>
      </c>
      <c r="D110" s="11">
        <v>1909801.2000000002</v>
      </c>
      <c r="E110" s="23">
        <v>2021</v>
      </c>
      <c r="F110" s="24" cm="1">
        <f t="array" ref="F110">D110/INDEX(tDevise[#All],MATCH(db!$A110,tDevise[[#All],[Devise]],0),MATCH(db!$E110,VALUE(tDevise[#Headers]),0))</f>
        <v>5141199.0201092958</v>
      </c>
      <c r="G110" s="25" t="str">
        <f>E110&amp;"-"&amp;RIGHT("00"&amp;VLOOKUP($C110,tMonth[],2,0),2)</f>
        <v>2021-01</v>
      </c>
      <c r="H110"/>
      <c r="I110"/>
      <c r="J110"/>
    </row>
    <row r="111" spans="1:10" x14ac:dyDescent="0.25">
      <c r="A111" s="9" t="s">
        <v>2</v>
      </c>
      <c r="B111" s="1" t="s">
        <v>42</v>
      </c>
      <c r="C111" s="10" t="s">
        <v>13</v>
      </c>
      <c r="D111" s="11">
        <v>1319963.5</v>
      </c>
      <c r="E111" s="23">
        <v>2021</v>
      </c>
      <c r="F111" s="24" cm="1">
        <f t="array" ref="F111">D111/INDEX(tDevise[#All],MATCH(db!$A111,tDevise[[#All],[Devise]],0),MATCH(db!$E111,VALUE(tDevise[#Headers]),0))</f>
        <v>3553351.5492502758</v>
      </c>
      <c r="G111" s="25" t="str">
        <f>E111&amp;"-"&amp;RIGHT("00"&amp;VLOOKUP($C111,tMonth[],2,0),2)</f>
        <v>2021-02</v>
      </c>
      <c r="H111"/>
      <c r="I111"/>
      <c r="J111"/>
    </row>
    <row r="112" spans="1:10" x14ac:dyDescent="0.25">
      <c r="A112" s="9" t="s">
        <v>2</v>
      </c>
      <c r="B112" s="1" t="s">
        <v>42</v>
      </c>
      <c r="C112" s="10" t="s">
        <v>14</v>
      </c>
      <c r="D112" s="11">
        <v>1246247.5</v>
      </c>
      <c r="E112" s="23">
        <v>2021</v>
      </c>
      <c r="F112" s="24" cm="1">
        <f t="array" ref="F112">D112/INDEX(tDevise[#All],MATCH(db!$A112,tDevise[[#All],[Devise]],0),MATCH(db!$E112,VALUE(tDevise[#Headers]),0))</f>
        <v>3354907.5295447814</v>
      </c>
      <c r="G112" s="25" t="str">
        <f>E112&amp;"-"&amp;RIGHT("00"&amp;VLOOKUP($C112,tMonth[],2,0),2)</f>
        <v>2021-03</v>
      </c>
      <c r="H112"/>
      <c r="I112"/>
      <c r="J112"/>
    </row>
    <row r="113" spans="1:10" x14ac:dyDescent="0.25">
      <c r="A113" s="9" t="s">
        <v>2</v>
      </c>
      <c r="B113" s="1" t="s">
        <v>42</v>
      </c>
      <c r="C113" s="10" t="s">
        <v>15</v>
      </c>
      <c r="D113" s="11">
        <v>1372055.2</v>
      </c>
      <c r="E113" s="23">
        <v>2021</v>
      </c>
      <c r="F113" s="24" cm="1">
        <f t="array" ref="F113">D113/INDEX(tDevise[#All],MATCH(db!$A113,tDevise[[#All],[Devise]],0),MATCH(db!$E113,VALUE(tDevise[#Headers]),0))</f>
        <v>3693582.7926885076</v>
      </c>
      <c r="G113" s="25" t="str">
        <f>E113&amp;"-"&amp;RIGHT("00"&amp;VLOOKUP($C113,tMonth[],2,0),2)</f>
        <v>2021-04</v>
      </c>
      <c r="H113"/>
      <c r="I113"/>
      <c r="J113"/>
    </row>
    <row r="114" spans="1:10" x14ac:dyDescent="0.25">
      <c r="A114" s="9" t="s">
        <v>2</v>
      </c>
      <c r="B114" s="1" t="s">
        <v>42</v>
      </c>
      <c r="C114" s="10" t="s">
        <v>16</v>
      </c>
      <c r="D114" s="11">
        <v>1908653</v>
      </c>
      <c r="E114" s="23">
        <v>2021</v>
      </c>
      <c r="F114" s="24" cm="1">
        <f t="array" ref="F114">D114/INDEX(tDevise[#All],MATCH(db!$A114,tDevise[[#All],[Devise]],0),MATCH(db!$E114,VALUE(tDevise[#Headers]),0))</f>
        <v>5138108.0571782375</v>
      </c>
      <c r="G114" s="25" t="str">
        <f>E114&amp;"-"&amp;RIGHT("00"&amp;VLOOKUP($C114,tMonth[],2,0),2)</f>
        <v>2021-05</v>
      </c>
      <c r="H114"/>
      <c r="I114"/>
      <c r="J114"/>
    </row>
    <row r="115" spans="1:10" x14ac:dyDescent="0.25">
      <c r="A115" s="9" t="s">
        <v>2</v>
      </c>
      <c r="B115" s="1" t="s">
        <v>42</v>
      </c>
      <c r="C115" s="10" t="s">
        <v>17</v>
      </c>
      <c r="D115" s="11">
        <v>2099721.2999999998</v>
      </c>
      <c r="E115" s="23">
        <v>2021</v>
      </c>
      <c r="F115" s="24" cm="1">
        <f t="array" ref="F115">D115/INDEX(tDevise[#All],MATCH(db!$A115,tDevise[[#All],[Devise]],0),MATCH(db!$E115,VALUE(tDevise[#Headers]),0))</f>
        <v>5652465.3404043391</v>
      </c>
      <c r="G115" s="25" t="str">
        <f>E115&amp;"-"&amp;RIGHT("00"&amp;VLOOKUP($C115,tMonth[],2,0),2)</f>
        <v>2021-06</v>
      </c>
      <c r="H115"/>
      <c r="I115"/>
      <c r="J115"/>
    </row>
    <row r="116" spans="1:10" x14ac:dyDescent="0.25">
      <c r="A116" s="9" t="s">
        <v>2</v>
      </c>
      <c r="B116" s="1" t="s">
        <v>42</v>
      </c>
      <c r="C116" s="10" t="s">
        <v>18</v>
      </c>
      <c r="D116" s="11">
        <v>2204212.6</v>
      </c>
      <c r="E116" s="23">
        <v>2021</v>
      </c>
      <c r="F116" s="24" cm="1">
        <f t="array" ref="F116">D116/INDEX(tDevise[#All],MATCH(db!$A116,tDevise[[#All],[Devise]],0),MATCH(db!$E116,VALUE(tDevise[#Headers]),0))</f>
        <v>5933756.696368482</v>
      </c>
      <c r="G116" s="25" t="str">
        <f>E116&amp;"-"&amp;RIGHT("00"&amp;VLOOKUP($C116,tMonth[],2,0),2)</f>
        <v>2021-07</v>
      </c>
      <c r="H116"/>
      <c r="I116"/>
      <c r="J116"/>
    </row>
    <row r="117" spans="1:10" x14ac:dyDescent="0.25">
      <c r="A117" s="9" t="s">
        <v>2</v>
      </c>
      <c r="B117" s="1" t="s">
        <v>42</v>
      </c>
      <c r="C117" s="10" t="s">
        <v>19</v>
      </c>
      <c r="D117" s="11">
        <v>1645217.3</v>
      </c>
      <c r="E117" s="23">
        <v>2021</v>
      </c>
      <c r="F117" s="24" cm="1">
        <f t="array" ref="F117">D117/INDEX(tDevise[#All],MATCH(db!$A117,tDevise[[#All],[Devise]],0),MATCH(db!$E117,VALUE(tDevise[#Headers]),0))</f>
        <v>4428937.195466659</v>
      </c>
      <c r="G117" s="25" t="str">
        <f>E117&amp;"-"&amp;RIGHT("00"&amp;VLOOKUP($C117,tMonth[],2,0),2)</f>
        <v>2021-08</v>
      </c>
      <c r="H117"/>
      <c r="I117"/>
      <c r="J117"/>
    </row>
    <row r="118" spans="1:10" x14ac:dyDescent="0.25">
      <c r="A118" s="9" t="s">
        <v>2</v>
      </c>
      <c r="B118" s="1" t="s">
        <v>42</v>
      </c>
      <c r="C118" s="10" t="s">
        <v>20</v>
      </c>
      <c r="D118" s="11">
        <v>1671361.4</v>
      </c>
      <c r="E118" s="23">
        <v>2021</v>
      </c>
      <c r="F118" s="24" cm="1">
        <f t="array" ref="F118">D118/INDEX(tDevise[#All],MATCH(db!$A118,tDevise[[#All],[Devise]],0),MATCH(db!$E118,VALUE(tDevise[#Headers]),0))</f>
        <v>4499317.3069157666</v>
      </c>
      <c r="G118" s="25" t="str">
        <f>E118&amp;"-"&amp;RIGHT("00"&amp;VLOOKUP($C118,tMonth[],2,0),2)</f>
        <v>2021-09</v>
      </c>
      <c r="H118"/>
      <c r="I118"/>
      <c r="J118"/>
    </row>
    <row r="119" spans="1:10" x14ac:dyDescent="0.25">
      <c r="A119" s="9" t="s">
        <v>2</v>
      </c>
      <c r="B119" s="1" t="s">
        <v>42</v>
      </c>
      <c r="C119" s="10" t="s">
        <v>21</v>
      </c>
      <c r="D119" s="11">
        <v>1551291.1</v>
      </c>
      <c r="E119" s="23">
        <v>2021</v>
      </c>
      <c r="F119" s="24" cm="1">
        <f t="array" ref="F119">D119/INDEX(tDevise[#All],MATCH(db!$A119,tDevise[[#All],[Devise]],0),MATCH(db!$E119,VALUE(tDevise[#Headers]),0))</f>
        <v>4176087.1672005816</v>
      </c>
      <c r="G119" s="25" t="str">
        <f>E119&amp;"-"&amp;RIGHT("00"&amp;VLOOKUP($C119,tMonth[],2,0),2)</f>
        <v>2021-10</v>
      </c>
      <c r="H119"/>
      <c r="I119"/>
      <c r="J119"/>
    </row>
    <row r="120" spans="1:10" x14ac:dyDescent="0.25">
      <c r="A120" s="9" t="s">
        <v>2</v>
      </c>
      <c r="B120" s="1" t="s">
        <v>42</v>
      </c>
      <c r="C120" s="10" t="s">
        <v>22</v>
      </c>
      <c r="D120" s="11">
        <v>1509216.6</v>
      </c>
      <c r="E120" s="23">
        <v>2021</v>
      </c>
      <c r="F120" s="24" cm="1">
        <f t="array" ref="F120">D120/INDEX(tDevise[#All],MATCH(db!$A120,tDevise[[#All],[Devise]],0),MATCH(db!$E120,VALUE(tDevise[#Headers]),0))</f>
        <v>4062822.3005895498</v>
      </c>
      <c r="G120" s="25" t="str">
        <f>E120&amp;"-"&amp;RIGHT("00"&amp;VLOOKUP($C120,tMonth[],2,0),2)</f>
        <v>2021-11</v>
      </c>
      <c r="H120"/>
      <c r="I120"/>
      <c r="J120"/>
    </row>
    <row r="121" spans="1:10" x14ac:dyDescent="0.25">
      <c r="A121" s="9" t="s">
        <v>2</v>
      </c>
      <c r="B121" s="1" t="s">
        <v>42</v>
      </c>
      <c r="C121" s="10" t="s">
        <v>23</v>
      </c>
      <c r="D121" s="11">
        <v>1636481.5000000002</v>
      </c>
      <c r="E121" s="23">
        <v>2021</v>
      </c>
      <c r="F121" s="24" cm="1">
        <f t="array" ref="F121">D121/INDEX(tDevise[#All],MATCH(db!$A121,tDevise[[#All],[Devise]],0),MATCH(db!$E121,VALUE(tDevise[#Headers]),0))</f>
        <v>4405420.3569601858</v>
      </c>
      <c r="G121" s="25" t="str">
        <f>E121&amp;"-"&amp;RIGHT("00"&amp;VLOOKUP($C121,tMonth[],2,0),2)</f>
        <v>2021-12</v>
      </c>
      <c r="H121"/>
      <c r="I121"/>
      <c r="J121"/>
    </row>
    <row r="122" spans="1:10" x14ac:dyDescent="0.25">
      <c r="A122" s="9" t="s">
        <v>2</v>
      </c>
      <c r="B122" s="1" t="s">
        <v>43</v>
      </c>
      <c r="C122" s="10" t="s">
        <v>12</v>
      </c>
      <c r="D122" s="11">
        <v>58065</v>
      </c>
      <c r="E122" s="23">
        <v>2021</v>
      </c>
      <c r="F122" s="24" cm="1">
        <f t="array" ref="F122">D122/INDEX(tDevise[#All],MATCH(db!$A122,tDevise[[#All],[Devise]],0),MATCH(db!$E122,VALUE(tDevise[#Headers]),0))</f>
        <v>156311.4114194955</v>
      </c>
      <c r="G122" s="25" t="str">
        <f>E122&amp;"-"&amp;RIGHT("00"&amp;VLOOKUP($C122,tMonth[],2,0),2)</f>
        <v>2021-01</v>
      </c>
      <c r="H122"/>
      <c r="I122"/>
      <c r="J122"/>
    </row>
    <row r="123" spans="1:10" x14ac:dyDescent="0.25">
      <c r="A123" s="9" t="s">
        <v>2</v>
      </c>
      <c r="B123" s="1" t="s">
        <v>43</v>
      </c>
      <c r="C123" s="10" t="s">
        <v>13</v>
      </c>
      <c r="D123" s="11">
        <v>53170</v>
      </c>
      <c r="E123" s="23">
        <v>2021</v>
      </c>
      <c r="F123" s="24" cm="1">
        <f t="array" ref="F123">D123/INDEX(tDevise[#All],MATCH(db!$A123,tDevise[[#All],[Devise]],0),MATCH(db!$E123,VALUE(tDevise[#Headers]),0))</f>
        <v>143134.03504993673</v>
      </c>
      <c r="G123" s="25" t="str">
        <f>E123&amp;"-"&amp;RIGHT("00"&amp;VLOOKUP($C123,tMonth[],2,0),2)</f>
        <v>2021-02</v>
      </c>
      <c r="H123"/>
      <c r="I123"/>
      <c r="J123"/>
    </row>
    <row r="124" spans="1:10" x14ac:dyDescent="0.25">
      <c r="A124" s="9" t="s">
        <v>2</v>
      </c>
      <c r="B124" s="1" t="s">
        <v>43</v>
      </c>
      <c r="C124" s="10" t="s">
        <v>14</v>
      </c>
      <c r="D124" s="11">
        <v>68925</v>
      </c>
      <c r="E124" s="23">
        <v>2021</v>
      </c>
      <c r="F124" s="24" cm="1">
        <f t="array" ref="F124">D124/INDEX(tDevise[#All],MATCH(db!$A124,tDevise[[#All],[Devise]],0),MATCH(db!$E124,VALUE(tDevise[#Headers]),0))</f>
        <v>185546.61210864939</v>
      </c>
      <c r="G124" s="25" t="str">
        <f>E124&amp;"-"&amp;RIGHT("00"&amp;VLOOKUP($C124,tMonth[],2,0),2)</f>
        <v>2021-03</v>
      </c>
      <c r="H124"/>
      <c r="I124"/>
      <c r="J124"/>
    </row>
    <row r="125" spans="1:10" x14ac:dyDescent="0.25">
      <c r="A125" s="9" t="s">
        <v>2</v>
      </c>
      <c r="B125" s="1" t="s">
        <v>43</v>
      </c>
      <c r="C125" s="10" t="s">
        <v>15</v>
      </c>
      <c r="D125" s="11">
        <v>93794</v>
      </c>
      <c r="E125" s="23">
        <v>2021</v>
      </c>
      <c r="F125" s="24" cm="1">
        <f t="array" ref="F125">D125/INDEX(tDevise[#All],MATCH(db!$A125,tDevise[[#All],[Devise]],0),MATCH(db!$E125,VALUE(tDevise[#Headers]),0))</f>
        <v>252494.14488383985</v>
      </c>
      <c r="G125" s="25" t="str">
        <f>E125&amp;"-"&amp;RIGHT("00"&amp;VLOOKUP($C125,tMonth[],2,0),2)</f>
        <v>2021-04</v>
      </c>
      <c r="H125"/>
      <c r="I125"/>
      <c r="J125"/>
    </row>
    <row r="126" spans="1:10" x14ac:dyDescent="0.25">
      <c r="A126" s="9" t="s">
        <v>2</v>
      </c>
      <c r="B126" s="1" t="s">
        <v>43</v>
      </c>
      <c r="C126" s="10" t="s">
        <v>16</v>
      </c>
      <c r="D126" s="11">
        <v>110865</v>
      </c>
      <c r="E126" s="23">
        <v>2021</v>
      </c>
      <c r="F126" s="24" cm="1">
        <f t="array" ref="F126">D126/INDEX(tDevise[#All],MATCH(db!$A126,tDevise[[#All],[Devise]],0),MATCH(db!$E126,VALUE(tDevise[#Headers]),0))</f>
        <v>298449.40372035425</v>
      </c>
      <c r="G126" s="25" t="str">
        <f>E126&amp;"-"&amp;RIGHT("00"&amp;VLOOKUP($C126,tMonth[],2,0),2)</f>
        <v>2021-05</v>
      </c>
      <c r="H126"/>
      <c r="I126"/>
      <c r="J126"/>
    </row>
    <row r="127" spans="1:10" x14ac:dyDescent="0.25">
      <c r="A127" s="9" t="s">
        <v>2</v>
      </c>
      <c r="B127" s="1" t="s">
        <v>43</v>
      </c>
      <c r="C127" s="10" t="s">
        <v>17</v>
      </c>
      <c r="D127" s="11">
        <v>85136</v>
      </c>
      <c r="E127" s="23">
        <v>2021</v>
      </c>
      <c r="F127" s="24" cm="1">
        <f t="array" ref="F127">D127/INDEX(tDevise[#All],MATCH(db!$A127,tDevise[[#All],[Devise]],0),MATCH(db!$E127,VALUE(tDevise[#Headers]),0))</f>
        <v>229186.74455541495</v>
      </c>
      <c r="G127" s="25" t="str">
        <f>E127&amp;"-"&amp;RIGHT("00"&amp;VLOOKUP($C127,tMonth[],2,0),2)</f>
        <v>2021-06</v>
      </c>
      <c r="H127"/>
      <c r="I127"/>
      <c r="J127"/>
    </row>
    <row r="128" spans="1:10" x14ac:dyDescent="0.25">
      <c r="A128" s="9" t="s">
        <v>2</v>
      </c>
      <c r="B128" s="1" t="s">
        <v>43</v>
      </c>
      <c r="C128" s="10" t="s">
        <v>18</v>
      </c>
      <c r="D128" s="11">
        <v>122280</v>
      </c>
      <c r="E128" s="23">
        <v>2021</v>
      </c>
      <c r="F128" s="24" cm="1">
        <f t="array" ref="F128">D128/INDEX(tDevise[#All],MATCH(db!$A128,tDevise[[#All],[Devise]],0),MATCH(db!$E128,VALUE(tDevise[#Headers]),0))</f>
        <v>329178.66853312514</v>
      </c>
      <c r="G128" s="25" t="str">
        <f>E128&amp;"-"&amp;RIGHT("00"&amp;VLOOKUP($C128,tMonth[],2,0),2)</f>
        <v>2021-07</v>
      </c>
      <c r="H128"/>
      <c r="I128"/>
      <c r="J128"/>
    </row>
    <row r="129" spans="1:10" x14ac:dyDescent="0.25">
      <c r="A129" s="9" t="s">
        <v>2</v>
      </c>
      <c r="B129" s="1" t="s">
        <v>43</v>
      </c>
      <c r="C129" s="10" t="s">
        <v>19</v>
      </c>
      <c r="D129" s="11">
        <v>70785</v>
      </c>
      <c r="E129" s="23">
        <v>2021</v>
      </c>
      <c r="F129" s="24" cm="1">
        <f t="array" ref="F129">D129/INDEX(tDevise[#All],MATCH(db!$A129,tDevise[[#All],[Devise]],0),MATCH(db!$E129,VALUE(tDevise[#Headers]),0))</f>
        <v>190553.74592833876</v>
      </c>
      <c r="G129" s="25" t="str">
        <f>E129&amp;"-"&amp;RIGHT("00"&amp;VLOOKUP($C129,tMonth[],2,0),2)</f>
        <v>2021-08</v>
      </c>
      <c r="H129"/>
      <c r="I129"/>
      <c r="J129"/>
    </row>
    <row r="130" spans="1:10" x14ac:dyDescent="0.25">
      <c r="A130" s="9" t="s">
        <v>2</v>
      </c>
      <c r="B130" s="1" t="s">
        <v>43</v>
      </c>
      <c r="C130" s="10" t="s">
        <v>20</v>
      </c>
      <c r="D130" s="11">
        <v>72215</v>
      </c>
      <c r="E130" s="23">
        <v>2021</v>
      </c>
      <c r="F130" s="24" cm="1">
        <f t="array" ref="F130">D130/INDEX(tDevise[#All],MATCH(db!$A130,tDevise[[#All],[Devise]],0),MATCH(db!$E130,VALUE(tDevise[#Headers]),0))</f>
        <v>194403.31655315368</v>
      </c>
      <c r="G130" s="25" t="str">
        <f>E130&amp;"-"&amp;RIGHT("00"&amp;VLOOKUP($C130,tMonth[],2,0),2)</f>
        <v>2021-09</v>
      </c>
      <c r="H130"/>
      <c r="I130"/>
      <c r="J130"/>
    </row>
    <row r="131" spans="1:10" x14ac:dyDescent="0.25">
      <c r="A131" s="9" t="s">
        <v>2</v>
      </c>
      <c r="B131" s="1" t="s">
        <v>43</v>
      </c>
      <c r="C131" s="10" t="s">
        <v>21</v>
      </c>
      <c r="D131" s="11">
        <v>70716.5</v>
      </c>
      <c r="E131" s="23">
        <v>2021</v>
      </c>
      <c r="F131" s="24" cm="1">
        <f t="array" ref="F131">D131/INDEX(tDevise[#All],MATCH(db!$A131,tDevise[[#All],[Devise]],0),MATCH(db!$E131,VALUE(tDevise[#Headers]),0))</f>
        <v>190369.34341938782</v>
      </c>
      <c r="G131" s="25" t="str">
        <f>E131&amp;"-"&amp;RIGHT("00"&amp;VLOOKUP($C131,tMonth[],2,0),2)</f>
        <v>2021-10</v>
      </c>
      <c r="H131"/>
      <c r="I131"/>
      <c r="J131"/>
    </row>
    <row r="132" spans="1:10" x14ac:dyDescent="0.25">
      <c r="A132" s="9" t="s">
        <v>2</v>
      </c>
      <c r="B132" s="1" t="s">
        <v>43</v>
      </c>
      <c r="C132" s="10" t="s">
        <v>22</v>
      </c>
      <c r="D132" s="11">
        <v>59225</v>
      </c>
      <c r="E132" s="23">
        <v>2021</v>
      </c>
      <c r="F132" s="24" cm="1">
        <f t="array" ref="F132">D132/INDEX(tDevise[#All],MATCH(db!$A132,tDevise[[#All],[Devise]],0),MATCH(db!$E132,VALUE(tDevise[#Headers]),0))</f>
        <v>159434.1400382265</v>
      </c>
      <c r="G132" s="25" t="str">
        <f>E132&amp;"-"&amp;RIGHT("00"&amp;VLOOKUP($C132,tMonth[],2,0),2)</f>
        <v>2021-11</v>
      </c>
      <c r="H132"/>
      <c r="I132"/>
      <c r="J132"/>
    </row>
    <row r="133" spans="1:10" x14ac:dyDescent="0.25">
      <c r="A133" s="9" t="s">
        <v>2</v>
      </c>
      <c r="B133" s="1" t="s">
        <v>43</v>
      </c>
      <c r="C133" s="10" t="s">
        <v>23</v>
      </c>
      <c r="D133" s="11">
        <v>82097</v>
      </c>
      <c r="E133" s="23">
        <v>2021</v>
      </c>
      <c r="F133" s="24" cm="1">
        <f t="array" ref="F133">D133/INDEX(tDevise[#All],MATCH(db!$A133,tDevise[[#All],[Devise]],0),MATCH(db!$E133,VALUE(tDevise[#Headers]),0))</f>
        <v>221005.73397582577</v>
      </c>
      <c r="G133" s="25" t="str">
        <f>E133&amp;"-"&amp;RIGHT("00"&amp;VLOOKUP($C133,tMonth[],2,0),2)</f>
        <v>2021-12</v>
      </c>
      <c r="H133"/>
      <c r="I133"/>
      <c r="J133"/>
    </row>
    <row r="134" spans="1:10" x14ac:dyDescent="0.25">
      <c r="A134" s="9" t="s">
        <v>2</v>
      </c>
      <c r="B134" s="1" t="s">
        <v>44</v>
      </c>
      <c r="C134" s="10" t="s">
        <v>12</v>
      </c>
      <c r="D134" s="11">
        <v>663396</v>
      </c>
      <c r="E134" s="23">
        <v>2021</v>
      </c>
      <c r="F134" s="24" cm="1">
        <f t="array" ref="F134">D134/INDEX(tDevise[#All],MATCH(db!$A134,tDevise[[#All],[Devise]],0),MATCH(db!$E134,VALUE(tDevise[#Headers]),0))</f>
        <v>1785866.9609928122</v>
      </c>
      <c r="G134" s="25" t="str">
        <f>E134&amp;"-"&amp;RIGHT("00"&amp;VLOOKUP($C134,tMonth[],2,0),2)</f>
        <v>2021-01</v>
      </c>
      <c r="H134"/>
      <c r="I134"/>
      <c r="J134"/>
    </row>
    <row r="135" spans="1:10" x14ac:dyDescent="0.25">
      <c r="A135" s="9" t="s">
        <v>2</v>
      </c>
      <c r="B135" s="1" t="s">
        <v>44</v>
      </c>
      <c r="C135" s="10" t="s">
        <v>13</v>
      </c>
      <c r="D135" s="11">
        <v>386650.8</v>
      </c>
      <c r="E135" s="23">
        <v>2021</v>
      </c>
      <c r="F135" s="24" cm="1">
        <f t="array" ref="F135">D135/INDEX(tDevise[#All],MATCH(db!$A135,tDevise[[#All],[Devise]],0),MATCH(db!$E135,VALUE(tDevise[#Headers]),0))</f>
        <v>1040866.8263924407</v>
      </c>
      <c r="G135" s="25" t="str">
        <f>E135&amp;"-"&amp;RIGHT("00"&amp;VLOOKUP($C135,tMonth[],2,0),2)</f>
        <v>2021-02</v>
      </c>
      <c r="H135"/>
      <c r="I135"/>
      <c r="J135"/>
    </row>
    <row r="136" spans="1:10" x14ac:dyDescent="0.25">
      <c r="A136" s="9" t="s">
        <v>2</v>
      </c>
      <c r="B136" s="1" t="s">
        <v>44</v>
      </c>
      <c r="C136" s="10" t="s">
        <v>14</v>
      </c>
      <c r="D136" s="11">
        <v>322681.5</v>
      </c>
      <c r="E136" s="23">
        <v>2021</v>
      </c>
      <c r="F136" s="24" cm="1">
        <f t="array" ref="F136">D136/INDEX(tDevise[#All],MATCH(db!$A136,tDevise[[#All],[Devise]],0),MATCH(db!$E136,VALUE(tDevise[#Headers]),0))</f>
        <v>868660.99550434749</v>
      </c>
      <c r="G136" s="25" t="str">
        <f>E136&amp;"-"&amp;RIGHT("00"&amp;VLOOKUP($C136,tMonth[],2,0),2)</f>
        <v>2021-03</v>
      </c>
      <c r="H136"/>
      <c r="I136"/>
      <c r="J136"/>
    </row>
    <row r="137" spans="1:10" x14ac:dyDescent="0.25">
      <c r="A137" s="9" t="s">
        <v>2</v>
      </c>
      <c r="B137" s="1" t="s">
        <v>44</v>
      </c>
      <c r="C137" s="10" t="s">
        <v>15</v>
      </c>
      <c r="D137" s="11">
        <v>331090</v>
      </c>
      <c r="E137" s="23">
        <v>2021</v>
      </c>
      <c r="F137" s="24" cm="1">
        <f t="array" ref="F137">D137/INDEX(tDevise[#All],MATCH(db!$A137,tDevise[[#All],[Devise]],0),MATCH(db!$E137,VALUE(tDevise[#Headers]),0))</f>
        <v>891296.73997900228</v>
      </c>
      <c r="G137" s="25" t="str">
        <f>E137&amp;"-"&amp;RIGHT("00"&amp;VLOOKUP($C137,tMonth[],2,0),2)</f>
        <v>2021-04</v>
      </c>
      <c r="H137"/>
      <c r="I137"/>
      <c r="J137"/>
    </row>
    <row r="138" spans="1:10" x14ac:dyDescent="0.25">
      <c r="A138" s="9" t="s">
        <v>2</v>
      </c>
      <c r="B138" s="1" t="s">
        <v>44</v>
      </c>
      <c r="C138" s="10" t="s">
        <v>16</v>
      </c>
      <c r="D138" s="11">
        <v>502782.5</v>
      </c>
      <c r="E138" s="23">
        <v>2021</v>
      </c>
      <c r="F138" s="24" cm="1">
        <f t="array" ref="F138">D138/INDEX(tDevise[#All],MATCH(db!$A138,tDevise[[#All],[Devise]],0),MATCH(db!$E138,VALUE(tDevise[#Headers]),0))</f>
        <v>1353494.2256440627</v>
      </c>
      <c r="G138" s="25" t="str">
        <f>E138&amp;"-"&amp;RIGHT("00"&amp;VLOOKUP($C138,tMonth[],2,0),2)</f>
        <v>2021-05</v>
      </c>
      <c r="H138"/>
      <c r="I138"/>
      <c r="J138"/>
    </row>
    <row r="139" spans="1:10" x14ac:dyDescent="0.25">
      <c r="A139" s="9" t="s">
        <v>2</v>
      </c>
      <c r="B139" s="1" t="s">
        <v>44</v>
      </c>
      <c r="C139" s="10" t="s">
        <v>17</v>
      </c>
      <c r="D139" s="11">
        <v>532117.30000000005</v>
      </c>
      <c r="E139" s="23">
        <v>2021</v>
      </c>
      <c r="F139" s="24" cm="1">
        <f t="array" ref="F139">D139/INDEX(tDevise[#All],MATCH(db!$A139,tDevise[[#All],[Devise]],0),MATCH(db!$E139,VALUE(tDevise[#Headers]),0))</f>
        <v>1432463.7251998815</v>
      </c>
      <c r="G139" s="25" t="str">
        <f>E139&amp;"-"&amp;RIGHT("00"&amp;VLOOKUP($C139,tMonth[],2,0),2)</f>
        <v>2021-06</v>
      </c>
      <c r="H139"/>
      <c r="I139"/>
      <c r="J139"/>
    </row>
    <row r="140" spans="1:10" x14ac:dyDescent="0.25">
      <c r="A140" s="9" t="s">
        <v>2</v>
      </c>
      <c r="B140" s="1" t="s">
        <v>44</v>
      </c>
      <c r="C140" s="10" t="s">
        <v>18</v>
      </c>
      <c r="D140" s="11">
        <v>584564.5</v>
      </c>
      <c r="E140" s="23">
        <v>2021</v>
      </c>
      <c r="F140" s="24" cm="1">
        <f t="array" ref="F140">D140/INDEX(tDevise[#All],MATCH(db!$A140,tDevise[[#All],[Devise]],0),MATCH(db!$E140,VALUE(tDevise[#Headers]),0))</f>
        <v>1573651.9772794573</v>
      </c>
      <c r="G140" s="25" t="str">
        <f>E140&amp;"-"&amp;RIGHT("00"&amp;VLOOKUP($C140,tMonth[],2,0),2)</f>
        <v>2021-07</v>
      </c>
      <c r="H140"/>
      <c r="I140"/>
      <c r="J140"/>
    </row>
    <row r="141" spans="1:10" x14ac:dyDescent="0.25">
      <c r="A141" s="9" t="s">
        <v>2</v>
      </c>
      <c r="B141" s="1" t="s">
        <v>44</v>
      </c>
      <c r="C141" s="10" t="s">
        <v>19</v>
      </c>
      <c r="D141" s="11">
        <v>455347.20000000001</v>
      </c>
      <c r="E141" s="23">
        <v>2021</v>
      </c>
      <c r="F141" s="24" cm="1">
        <f t="array" ref="F141">D141/INDEX(tDevise[#All],MATCH(db!$A141,tDevise[[#All],[Devise]],0),MATCH(db!$E141,VALUE(tDevise[#Headers]),0))</f>
        <v>1225798.0456026059</v>
      </c>
      <c r="G141" s="25" t="str">
        <f>E141&amp;"-"&amp;RIGHT("00"&amp;VLOOKUP($C141,tMonth[],2,0),2)</f>
        <v>2021-08</v>
      </c>
      <c r="H141"/>
      <c r="I141"/>
      <c r="J141"/>
    </row>
    <row r="142" spans="1:10" x14ac:dyDescent="0.25">
      <c r="A142" s="9" t="s">
        <v>2</v>
      </c>
      <c r="B142" s="1" t="s">
        <v>44</v>
      </c>
      <c r="C142" s="10" t="s">
        <v>20</v>
      </c>
      <c r="D142" s="11">
        <v>397953</v>
      </c>
      <c r="E142" s="23">
        <v>2021</v>
      </c>
      <c r="F142" s="24" cm="1">
        <f t="array" ref="F142">D142/INDEX(tDevise[#All],MATCH(db!$A142,tDevise[[#All],[Devise]],0),MATCH(db!$E142,VALUE(tDevise[#Headers]),0))</f>
        <v>1071292.4327671144</v>
      </c>
      <c r="G142" s="25" t="str">
        <f>E142&amp;"-"&amp;RIGHT("00"&amp;VLOOKUP($C142,tMonth[],2,0),2)</f>
        <v>2021-09</v>
      </c>
      <c r="H142"/>
      <c r="I142"/>
      <c r="J142"/>
    </row>
    <row r="143" spans="1:10" x14ac:dyDescent="0.25">
      <c r="A143" s="9" t="s">
        <v>2</v>
      </c>
      <c r="B143" s="1" t="s">
        <v>44</v>
      </c>
      <c r="C143" s="10" t="s">
        <v>21</v>
      </c>
      <c r="D143" s="11">
        <v>365245</v>
      </c>
      <c r="E143" s="23">
        <v>2021</v>
      </c>
      <c r="F143" s="24" cm="1">
        <f t="array" ref="F143">D143/INDEX(tDevise[#All],MATCH(db!$A143,tDevise[[#All],[Devise]],0),MATCH(db!$E143,VALUE(tDevise[#Headers]),0))</f>
        <v>983242.25374862028</v>
      </c>
      <c r="G143" s="25" t="str">
        <f>E143&amp;"-"&amp;RIGHT("00"&amp;VLOOKUP($C143,tMonth[],2,0),2)</f>
        <v>2021-10</v>
      </c>
      <c r="H143"/>
      <c r="I143"/>
      <c r="J143"/>
    </row>
    <row r="144" spans="1:10" x14ac:dyDescent="0.25">
      <c r="A144" s="9" t="s">
        <v>2</v>
      </c>
      <c r="B144" s="1" t="s">
        <v>44</v>
      </c>
      <c r="C144" s="10" t="s">
        <v>22</v>
      </c>
      <c r="D144" s="11">
        <v>400631</v>
      </c>
      <c r="E144" s="23">
        <v>2021</v>
      </c>
      <c r="F144" s="24" cm="1">
        <f t="array" ref="F144">D144/INDEX(tDevise[#All],MATCH(db!$A144,tDevise[[#All],[Devise]],0),MATCH(db!$E144,VALUE(tDevise[#Headers]),0))</f>
        <v>1078501.628664495</v>
      </c>
      <c r="G144" s="25" t="str">
        <f>E144&amp;"-"&amp;RIGHT("00"&amp;VLOOKUP($C144,tMonth[],2,0),2)</f>
        <v>2021-11</v>
      </c>
      <c r="H144"/>
      <c r="I144"/>
      <c r="J144"/>
    </row>
    <row r="145" spans="1:10" x14ac:dyDescent="0.25">
      <c r="A145" s="9" t="s">
        <v>2</v>
      </c>
      <c r="B145" s="1" t="s">
        <v>44</v>
      </c>
      <c r="C145" s="10" t="s">
        <v>23</v>
      </c>
      <c r="D145" s="11">
        <v>456830</v>
      </c>
      <c r="E145" s="23">
        <v>2021</v>
      </c>
      <c r="F145" s="24" cm="1">
        <f t="array" ref="F145">D145/INDEX(tDevise[#All],MATCH(db!$A145,tDevise[[#All],[Devise]],0),MATCH(db!$E145,VALUE(tDevise[#Headers]),0))</f>
        <v>1229789.7542197215</v>
      </c>
      <c r="G145" s="25" t="str">
        <f>E145&amp;"-"&amp;RIGHT("00"&amp;VLOOKUP($C145,tMonth[],2,0),2)</f>
        <v>2021-12</v>
      </c>
      <c r="H145"/>
      <c r="I145"/>
      <c r="J145"/>
    </row>
    <row r="146" spans="1:10" x14ac:dyDescent="0.25">
      <c r="A146" s="9" t="s">
        <v>5</v>
      </c>
      <c r="B146" s="9" t="s">
        <v>46</v>
      </c>
      <c r="C146" s="10" t="s">
        <v>12</v>
      </c>
      <c r="D146" s="11">
        <v>13889757.399999999</v>
      </c>
      <c r="E146" s="23">
        <v>2021</v>
      </c>
      <c r="F146" s="24" cm="1">
        <f t="array" ref="F146">D146/INDEX(tDevise[#All],MATCH(db!$A146,tDevise[[#All],[Devise]],0),MATCH(db!$E146,VALUE(tDevise[#Headers]),0))</f>
        <v>3153609.4360185266</v>
      </c>
      <c r="G146" s="25" t="str">
        <f>E146&amp;"-"&amp;RIGHT("00"&amp;VLOOKUP($C146,tMonth[],2,0),2)</f>
        <v>2021-01</v>
      </c>
      <c r="H146"/>
      <c r="I146"/>
      <c r="J146"/>
    </row>
    <row r="147" spans="1:10" x14ac:dyDescent="0.25">
      <c r="A147" s="9" t="s">
        <v>5</v>
      </c>
      <c r="B147" s="9" t="s">
        <v>46</v>
      </c>
      <c r="C147" s="10" t="s">
        <v>13</v>
      </c>
      <c r="D147" s="11">
        <v>12026030.9</v>
      </c>
      <c r="E147" s="23">
        <v>2021</v>
      </c>
      <c r="F147" s="24" cm="1">
        <f t="array" ref="F147">D147/INDEX(tDevise[#All],MATCH(db!$A147,tDevise[[#All],[Devise]],0),MATCH(db!$E147,VALUE(tDevise[#Headers]),0))</f>
        <v>2730458.3825265644</v>
      </c>
      <c r="G147" s="25" t="str">
        <f>E147&amp;"-"&amp;RIGHT("00"&amp;VLOOKUP($C147,tMonth[],2,0),2)</f>
        <v>2021-02</v>
      </c>
      <c r="H147"/>
      <c r="I147"/>
      <c r="J147"/>
    </row>
    <row r="148" spans="1:10" x14ac:dyDescent="0.25">
      <c r="A148" s="9" t="s">
        <v>5</v>
      </c>
      <c r="B148" s="9" t="s">
        <v>46</v>
      </c>
      <c r="C148" s="10" t="s">
        <v>14</v>
      </c>
      <c r="D148" s="11">
        <v>11883093.699999999</v>
      </c>
      <c r="E148" s="23">
        <v>2021</v>
      </c>
      <c r="F148" s="24" cm="1">
        <f t="array" ref="F148">D148/INDEX(tDevise[#All],MATCH(db!$A148,tDevise[[#All],[Devise]],0),MATCH(db!$E148,VALUE(tDevise[#Headers]),0))</f>
        <v>2698005.1085278359</v>
      </c>
      <c r="G148" s="25" t="str">
        <f>E148&amp;"-"&amp;RIGHT("00"&amp;VLOOKUP($C148,tMonth[],2,0),2)</f>
        <v>2021-03</v>
      </c>
      <c r="H148"/>
      <c r="I148"/>
      <c r="J148"/>
    </row>
    <row r="149" spans="1:10" x14ac:dyDescent="0.25">
      <c r="A149" s="9" t="s">
        <v>5</v>
      </c>
      <c r="B149" s="9" t="s">
        <v>46</v>
      </c>
      <c r="C149" s="10" t="s">
        <v>15</v>
      </c>
      <c r="D149" s="11">
        <v>10580333.5</v>
      </c>
      <c r="E149" s="23">
        <v>2021</v>
      </c>
      <c r="F149" s="24" cm="1">
        <f t="array" ref="F149">D149/INDEX(tDevise[#All],MATCH(db!$A149,tDevise[[#All],[Devise]],0),MATCH(db!$E149,VALUE(tDevise[#Headers]),0))</f>
        <v>2402219.0309690312</v>
      </c>
      <c r="G149" s="25" t="str">
        <f>E149&amp;"-"&amp;RIGHT("00"&amp;VLOOKUP($C149,tMonth[],2,0),2)</f>
        <v>2021-04</v>
      </c>
      <c r="H149"/>
      <c r="I149"/>
      <c r="J149"/>
    </row>
    <row r="150" spans="1:10" x14ac:dyDescent="0.25">
      <c r="A150" s="9" t="s">
        <v>5</v>
      </c>
      <c r="B150" s="9" t="s">
        <v>46</v>
      </c>
      <c r="C150" s="10" t="s">
        <v>16</v>
      </c>
      <c r="D150" s="11">
        <v>15149911</v>
      </c>
      <c r="E150" s="23">
        <v>2021</v>
      </c>
      <c r="F150" s="24" cm="1">
        <f t="array" ref="F150">D150/INDEX(tDevise[#All],MATCH(db!$A150,tDevise[[#All],[Devise]],0),MATCH(db!$E150,VALUE(tDevise[#Headers]),0))</f>
        <v>3439721.869040051</v>
      </c>
      <c r="G150" s="25" t="str">
        <f>E150&amp;"-"&amp;RIGHT("00"&amp;VLOOKUP($C150,tMonth[],2,0),2)</f>
        <v>2021-05</v>
      </c>
      <c r="H150"/>
      <c r="I150"/>
      <c r="J150"/>
    </row>
    <row r="151" spans="1:10" x14ac:dyDescent="0.25">
      <c r="A151" s="9" t="s">
        <v>5</v>
      </c>
      <c r="B151" s="9" t="s">
        <v>46</v>
      </c>
      <c r="C151" s="10" t="s">
        <v>17</v>
      </c>
      <c r="D151" s="11">
        <v>12995941.309999999</v>
      </c>
      <c r="E151" s="23">
        <v>2021</v>
      </c>
      <c r="F151" s="24" cm="1">
        <f t="array" ref="F151">D151/INDEX(tDevise[#All],MATCH(db!$A151,tDevise[[#All],[Devise]],0),MATCH(db!$E151,VALUE(tDevise[#Headers]),0))</f>
        <v>2950672.3526473525</v>
      </c>
      <c r="G151" s="25" t="str">
        <f>E151&amp;"-"&amp;RIGHT("00"&amp;VLOOKUP($C151,tMonth[],2,0),2)</f>
        <v>2021-06</v>
      </c>
      <c r="H151"/>
      <c r="I151"/>
      <c r="J151"/>
    </row>
    <row r="152" spans="1:10" x14ac:dyDescent="0.25">
      <c r="A152" s="9" t="s">
        <v>5</v>
      </c>
      <c r="B152" s="9" t="s">
        <v>46</v>
      </c>
      <c r="C152" s="10" t="s">
        <v>18</v>
      </c>
      <c r="D152" s="11">
        <v>13221945</v>
      </c>
      <c r="E152" s="23">
        <v>2021</v>
      </c>
      <c r="F152" s="24" cm="1">
        <f t="array" ref="F152">D152/INDEX(tDevise[#All],MATCH(db!$A152,tDevise[[#All],[Devise]],0),MATCH(db!$E152,VALUE(tDevise[#Headers]),0))</f>
        <v>3001985.5144855147</v>
      </c>
      <c r="G152" s="25" t="str">
        <f>E152&amp;"-"&amp;RIGHT("00"&amp;VLOOKUP($C152,tMonth[],2,0),2)</f>
        <v>2021-07</v>
      </c>
      <c r="H152"/>
      <c r="I152"/>
      <c r="J152"/>
    </row>
    <row r="153" spans="1:10" x14ac:dyDescent="0.25">
      <c r="A153" s="9" t="s">
        <v>5</v>
      </c>
      <c r="B153" s="9" t="s">
        <v>46</v>
      </c>
      <c r="C153" s="10" t="s">
        <v>19</v>
      </c>
      <c r="D153" s="11">
        <v>9316935</v>
      </c>
      <c r="E153" s="23">
        <v>2021</v>
      </c>
      <c r="F153" s="24" cm="1">
        <f t="array" ref="F153">D153/INDEX(tDevise[#All],MATCH(db!$A153,tDevise[[#All],[Devise]],0),MATCH(db!$E153,VALUE(tDevise[#Headers]),0))</f>
        <v>2115369.857415312</v>
      </c>
      <c r="G153" s="25" t="str">
        <f>E153&amp;"-"&amp;RIGHT("00"&amp;VLOOKUP($C153,tMonth[],2,0),2)</f>
        <v>2021-08</v>
      </c>
      <c r="H153"/>
      <c r="I153"/>
      <c r="J153"/>
    </row>
    <row r="154" spans="1:10" x14ac:dyDescent="0.25">
      <c r="A154" s="9" t="s">
        <v>5</v>
      </c>
      <c r="B154" s="9" t="s">
        <v>46</v>
      </c>
      <c r="C154" s="10" t="s">
        <v>20</v>
      </c>
      <c r="D154" s="11">
        <v>9753782.5</v>
      </c>
      <c r="E154" s="23">
        <v>2021</v>
      </c>
      <c r="F154" s="24" cm="1">
        <f t="array" ref="F154">D154/INDEX(tDevise[#All],MATCH(db!$A154,tDevise[[#All],[Devise]],0),MATCH(db!$E154,VALUE(tDevise[#Headers]),0))</f>
        <v>2214554.1958041959</v>
      </c>
      <c r="G154" s="25" t="str">
        <f>E154&amp;"-"&amp;RIGHT("00"&amp;VLOOKUP($C154,tMonth[],2,0),2)</f>
        <v>2021-09</v>
      </c>
      <c r="H154"/>
      <c r="I154"/>
      <c r="J154"/>
    </row>
    <row r="155" spans="1:10" x14ac:dyDescent="0.25">
      <c r="A155" s="9" t="s">
        <v>5</v>
      </c>
      <c r="B155" s="9" t="s">
        <v>46</v>
      </c>
      <c r="C155" s="10" t="s">
        <v>21</v>
      </c>
      <c r="D155" s="11">
        <v>11196443</v>
      </c>
      <c r="E155" s="23">
        <v>2021</v>
      </c>
      <c r="F155" s="24" cm="1">
        <f t="array" ref="F155">D155/INDEX(tDevise[#All],MATCH(db!$A155,tDevise[[#All],[Devise]],0),MATCH(db!$E155,VALUE(tDevise[#Headers]),0))</f>
        <v>2542104.0323313051</v>
      </c>
      <c r="G155" s="25" t="str">
        <f>E155&amp;"-"&amp;RIGHT("00"&amp;VLOOKUP($C155,tMonth[],2,0),2)</f>
        <v>2021-10</v>
      </c>
      <c r="H155"/>
      <c r="I155"/>
      <c r="J155"/>
    </row>
    <row r="156" spans="1:10" x14ac:dyDescent="0.25">
      <c r="A156" s="9" t="s">
        <v>5</v>
      </c>
      <c r="B156" s="9" t="s">
        <v>46</v>
      </c>
      <c r="C156" s="10" t="s">
        <v>22</v>
      </c>
      <c r="D156" s="11">
        <v>12616564.5</v>
      </c>
      <c r="E156" s="23">
        <v>2021</v>
      </c>
      <c r="F156" s="24" cm="1">
        <f t="array" ref="F156">D156/INDEX(tDevise[#All],MATCH(db!$A156,tDevise[[#All],[Devise]],0),MATCH(db!$E156,VALUE(tDevise[#Headers]),0))</f>
        <v>2864536.4862410319</v>
      </c>
      <c r="G156" s="25" t="str">
        <f>E156&amp;"-"&amp;RIGHT("00"&amp;VLOOKUP($C156,tMonth[],2,0),2)</f>
        <v>2021-11</v>
      </c>
      <c r="H156"/>
      <c r="I156"/>
      <c r="J156"/>
    </row>
    <row r="157" spans="1:10" x14ac:dyDescent="0.25">
      <c r="A157" s="9" t="s">
        <v>5</v>
      </c>
      <c r="B157" s="9" t="s">
        <v>46</v>
      </c>
      <c r="C157" s="10" t="s">
        <v>23</v>
      </c>
      <c r="D157" s="11">
        <v>13244077.5</v>
      </c>
      <c r="E157" s="23">
        <v>2021</v>
      </c>
      <c r="F157" s="24" cm="1">
        <f t="array" ref="F157">D157/INDEX(tDevise[#All],MATCH(db!$A157,tDevise[[#All],[Devise]],0),MATCH(db!$E157,VALUE(tDevise[#Headers]),0))</f>
        <v>3007010.6030333303</v>
      </c>
      <c r="G157" s="25" t="str">
        <f>E157&amp;"-"&amp;RIGHT("00"&amp;VLOOKUP($C157,tMonth[],2,0),2)</f>
        <v>2021-12</v>
      </c>
      <c r="H157"/>
      <c r="I157"/>
      <c r="J157"/>
    </row>
    <row r="158" spans="1:10" x14ac:dyDescent="0.25">
      <c r="A158" s="9" t="s">
        <v>5</v>
      </c>
      <c r="B158" s="9" t="s">
        <v>47</v>
      </c>
      <c r="C158" s="10" t="s">
        <v>12</v>
      </c>
      <c r="D158" s="11">
        <v>1781805</v>
      </c>
      <c r="E158" s="23">
        <v>2021</v>
      </c>
      <c r="F158" s="24" cm="1">
        <f t="array" ref="F158">D158/INDEX(tDevise[#All],MATCH(db!$A158,tDevise[[#All],[Devise]],0),MATCH(db!$E158,VALUE(tDevise[#Headers]),0))</f>
        <v>404551.13068749435</v>
      </c>
      <c r="G158" s="25" t="str">
        <f>E158&amp;"-"&amp;RIGHT("00"&amp;VLOOKUP($C158,tMonth[],2,0),2)</f>
        <v>2021-01</v>
      </c>
      <c r="H158"/>
      <c r="I158"/>
      <c r="J158"/>
    </row>
    <row r="159" spans="1:10" x14ac:dyDescent="0.25">
      <c r="A159" s="9" t="s">
        <v>5</v>
      </c>
      <c r="B159" s="9" t="s">
        <v>47</v>
      </c>
      <c r="C159" s="10" t="s">
        <v>13</v>
      </c>
      <c r="D159" s="11">
        <v>1228852</v>
      </c>
      <c r="E159" s="23">
        <v>2021</v>
      </c>
      <c r="F159" s="24" cm="1">
        <f t="array" ref="F159">D159/INDEX(tDevise[#All],MATCH(db!$A159,tDevise[[#All],[Devise]],0),MATCH(db!$E159,VALUE(tDevise[#Headers]),0))</f>
        <v>279005.53991463082</v>
      </c>
      <c r="G159" s="25" t="str">
        <f>E159&amp;"-"&amp;RIGHT("00"&amp;VLOOKUP($C159,tMonth[],2,0),2)</f>
        <v>2021-02</v>
      </c>
      <c r="H159"/>
      <c r="I159"/>
      <c r="J159"/>
    </row>
    <row r="160" spans="1:10" x14ac:dyDescent="0.25">
      <c r="A160" s="9" t="s">
        <v>5</v>
      </c>
      <c r="B160" s="9" t="s">
        <v>47</v>
      </c>
      <c r="C160" s="10" t="s">
        <v>14</v>
      </c>
      <c r="D160" s="11">
        <v>1948332</v>
      </c>
      <c r="E160" s="23">
        <v>2021</v>
      </c>
      <c r="F160" s="24" cm="1">
        <f t="array" ref="F160">D160/INDEX(tDevise[#All],MATCH(db!$A160,tDevise[[#All],[Devise]],0),MATCH(db!$E160,VALUE(tDevise[#Headers]),0))</f>
        <v>442360.36690582149</v>
      </c>
      <c r="G160" s="25" t="str">
        <f>E160&amp;"-"&amp;RIGHT("00"&amp;VLOOKUP($C160,tMonth[],2,0),2)</f>
        <v>2021-03</v>
      </c>
      <c r="H160"/>
      <c r="I160"/>
      <c r="J160"/>
    </row>
    <row r="161" spans="1:10" x14ac:dyDescent="0.25">
      <c r="A161" s="9" t="s">
        <v>5</v>
      </c>
      <c r="B161" s="9" t="s">
        <v>47</v>
      </c>
      <c r="C161" s="10" t="s">
        <v>15</v>
      </c>
      <c r="D161" s="11">
        <v>1782145</v>
      </c>
      <c r="E161" s="23">
        <v>2021</v>
      </c>
      <c r="F161" s="24" cm="1">
        <f t="array" ref="F161">D161/INDEX(tDevise[#All],MATCH(db!$A161,tDevise[[#All],[Devise]],0),MATCH(db!$E161,VALUE(tDevise[#Headers]),0))</f>
        <v>404628.32621923531</v>
      </c>
      <c r="G161" s="25" t="str">
        <f>E161&amp;"-"&amp;RIGHT("00"&amp;VLOOKUP($C161,tMonth[],2,0),2)</f>
        <v>2021-04</v>
      </c>
      <c r="H161"/>
      <c r="I161"/>
      <c r="J161"/>
    </row>
    <row r="162" spans="1:10" x14ac:dyDescent="0.25">
      <c r="A162" s="9" t="s">
        <v>5</v>
      </c>
      <c r="B162" s="9" t="s">
        <v>47</v>
      </c>
      <c r="C162" s="10" t="s">
        <v>16</v>
      </c>
      <c r="D162" s="11">
        <v>1538760</v>
      </c>
      <c r="E162" s="23">
        <v>2021</v>
      </c>
      <c r="F162" s="24" cm="1">
        <f t="array" ref="F162">D162/INDEX(tDevise[#All],MATCH(db!$A162,tDevise[[#All],[Devise]],0),MATCH(db!$E162,VALUE(tDevise[#Headers]),0))</f>
        <v>349368.81300517666</v>
      </c>
      <c r="G162" s="25" t="str">
        <f>E162&amp;"-"&amp;RIGHT("00"&amp;VLOOKUP($C162,tMonth[],2,0),2)</f>
        <v>2021-05</v>
      </c>
      <c r="H162"/>
      <c r="I162"/>
      <c r="J162"/>
    </row>
    <row r="163" spans="1:10" x14ac:dyDescent="0.25">
      <c r="A163" s="9" t="s">
        <v>5</v>
      </c>
      <c r="B163" s="9" t="s">
        <v>47</v>
      </c>
      <c r="C163" s="10" t="s">
        <v>17</v>
      </c>
      <c r="D163" s="11">
        <v>1329756</v>
      </c>
      <c r="E163" s="23">
        <v>2021</v>
      </c>
      <c r="F163" s="24" cm="1">
        <f t="array" ref="F163">D163/INDEX(tDevise[#All],MATCH(db!$A163,tDevise[[#All],[Devise]],0),MATCH(db!$E163,VALUE(tDevise[#Headers]),0))</f>
        <v>301915.35736990283</v>
      </c>
      <c r="G163" s="25" t="str">
        <f>E163&amp;"-"&amp;RIGHT("00"&amp;VLOOKUP($C163,tMonth[],2,0),2)</f>
        <v>2021-06</v>
      </c>
      <c r="H163"/>
      <c r="I163"/>
      <c r="J163"/>
    </row>
    <row r="164" spans="1:10" x14ac:dyDescent="0.25">
      <c r="A164" s="9" t="s">
        <v>5</v>
      </c>
      <c r="B164" s="9" t="s">
        <v>47</v>
      </c>
      <c r="C164" s="10" t="s">
        <v>18</v>
      </c>
      <c r="D164" s="11">
        <v>2098590</v>
      </c>
      <c r="E164" s="23">
        <v>2021</v>
      </c>
      <c r="F164" s="24" cm="1">
        <f t="array" ref="F164">D164/INDEX(tDevise[#All],MATCH(db!$A164,tDevise[[#All],[Devise]],0),MATCH(db!$E164,VALUE(tDevise[#Headers]),0))</f>
        <v>476475.79693034239</v>
      </c>
      <c r="G164" s="25" t="str">
        <f>E164&amp;"-"&amp;RIGHT("00"&amp;VLOOKUP($C164,tMonth[],2,0),2)</f>
        <v>2021-07</v>
      </c>
      <c r="H164"/>
      <c r="I164"/>
      <c r="J164"/>
    </row>
    <row r="165" spans="1:10" x14ac:dyDescent="0.25">
      <c r="A165" s="9" t="s">
        <v>5</v>
      </c>
      <c r="B165" s="9" t="s">
        <v>47</v>
      </c>
      <c r="C165" s="10" t="s">
        <v>19</v>
      </c>
      <c r="D165" s="11">
        <v>1320635</v>
      </c>
      <c r="E165" s="23">
        <v>2021</v>
      </c>
      <c r="F165" s="24" cm="1">
        <f t="array" ref="F165">D165/INDEX(tDevise[#All],MATCH(db!$A165,tDevise[[#All],[Devise]],0),MATCH(db!$E165,VALUE(tDevise[#Headers]),0))</f>
        <v>299844.4737081101</v>
      </c>
      <c r="G165" s="25" t="str">
        <f>E165&amp;"-"&amp;RIGHT("00"&amp;VLOOKUP($C165,tMonth[],2,0),2)</f>
        <v>2021-08</v>
      </c>
      <c r="H165"/>
      <c r="I165"/>
      <c r="J165"/>
    </row>
    <row r="166" spans="1:10" x14ac:dyDescent="0.25">
      <c r="A166" s="9" t="s">
        <v>5</v>
      </c>
      <c r="B166" s="9" t="s">
        <v>47</v>
      </c>
      <c r="C166" s="10" t="s">
        <v>20</v>
      </c>
      <c r="D166" s="11">
        <v>1590262</v>
      </c>
      <c r="E166" s="23">
        <v>2021</v>
      </c>
      <c r="F166" s="24" cm="1">
        <f t="array" ref="F166">D166/INDEX(tDevise[#All],MATCH(db!$A166,tDevise[[#All],[Devise]],0),MATCH(db!$E166,VALUE(tDevise[#Headers]),0))</f>
        <v>361062.11969848332</v>
      </c>
      <c r="G166" s="25" t="str">
        <f>E166&amp;"-"&amp;RIGHT("00"&amp;VLOOKUP($C166,tMonth[],2,0),2)</f>
        <v>2021-09</v>
      </c>
      <c r="H166"/>
      <c r="I166"/>
      <c r="J166"/>
    </row>
    <row r="167" spans="1:10" x14ac:dyDescent="0.25">
      <c r="A167" s="9" t="s">
        <v>5</v>
      </c>
      <c r="B167" s="9" t="s">
        <v>47</v>
      </c>
      <c r="C167" s="10" t="s">
        <v>21</v>
      </c>
      <c r="D167" s="11">
        <v>1520530</v>
      </c>
      <c r="E167" s="23">
        <v>2021</v>
      </c>
      <c r="F167" s="24" cm="1">
        <f t="array" ref="F167">D167/INDEX(tDevise[#All],MATCH(db!$A167,tDevise[[#All],[Devise]],0),MATCH(db!$E167,VALUE(tDevise[#Headers]),0))</f>
        <v>345229.77022977022</v>
      </c>
      <c r="G167" s="25" t="str">
        <f>E167&amp;"-"&amp;RIGHT("00"&amp;VLOOKUP($C167,tMonth[],2,0),2)</f>
        <v>2021-10</v>
      </c>
      <c r="H167"/>
      <c r="I167"/>
      <c r="J167"/>
    </row>
    <row r="168" spans="1:10" x14ac:dyDescent="0.25">
      <c r="A168" s="9" t="s">
        <v>5</v>
      </c>
      <c r="B168" s="9" t="s">
        <v>47</v>
      </c>
      <c r="C168" s="10" t="s">
        <v>22</v>
      </c>
      <c r="D168" s="11">
        <v>1842825</v>
      </c>
      <c r="E168" s="23">
        <v>2021</v>
      </c>
      <c r="F168" s="24" cm="1">
        <f t="array" ref="F168">D168/INDEX(tDevise[#All],MATCH(db!$A168,tDevise[[#All],[Devise]],0),MATCH(db!$E168,VALUE(tDevise[#Headers]),0))</f>
        <v>418405.45817818545</v>
      </c>
      <c r="G168" s="25" t="str">
        <f>E168&amp;"-"&amp;RIGHT("00"&amp;VLOOKUP($C168,tMonth[],2,0),2)</f>
        <v>2021-11</v>
      </c>
      <c r="H168"/>
      <c r="I168"/>
      <c r="J168"/>
    </row>
    <row r="169" spans="1:10" x14ac:dyDescent="0.25">
      <c r="A169" s="9" t="s">
        <v>5</v>
      </c>
      <c r="B169" s="9" t="s">
        <v>47</v>
      </c>
      <c r="C169" s="10" t="s">
        <v>23</v>
      </c>
      <c r="D169" s="11">
        <v>1691734</v>
      </c>
      <c r="E169" s="23">
        <v>2021</v>
      </c>
      <c r="F169" s="24" cm="1">
        <f t="array" ref="F169">D169/INDEX(tDevise[#All],MATCH(db!$A169,tDevise[[#All],[Devise]],0),MATCH(db!$E169,VALUE(tDevise[#Headers]),0))</f>
        <v>384100.89910089911</v>
      </c>
      <c r="G169" s="25" t="str">
        <f>E169&amp;"-"&amp;RIGHT("00"&amp;VLOOKUP($C169,tMonth[],2,0),2)</f>
        <v>2021-12</v>
      </c>
      <c r="H169"/>
      <c r="I169"/>
      <c r="J169"/>
    </row>
    <row r="170" spans="1:10" x14ac:dyDescent="0.25">
      <c r="A170" s="9" t="s">
        <v>6</v>
      </c>
      <c r="B170" s="9" t="s">
        <v>48</v>
      </c>
      <c r="C170" s="10" t="s">
        <v>12</v>
      </c>
      <c r="D170" s="11">
        <v>11651202.860000001</v>
      </c>
      <c r="E170" s="23">
        <v>2021</v>
      </c>
      <c r="F170" s="24" cm="1">
        <f t="array" ref="F170">D170/INDEX(tDevise[#All],MATCH(db!$A170,tDevise[[#All],[Devise]],0),MATCH(db!$E170,VALUE(tDevise[#Headers]),0))</f>
        <v>2567758.2060606065</v>
      </c>
      <c r="G170" s="25" t="str">
        <f>E170&amp;"-"&amp;RIGHT("00"&amp;VLOOKUP($C170,tMonth[],2,0),2)</f>
        <v>2021-01</v>
      </c>
      <c r="H170"/>
      <c r="I170"/>
      <c r="J170"/>
    </row>
    <row r="171" spans="1:10" x14ac:dyDescent="0.25">
      <c r="A171" s="9" t="s">
        <v>6</v>
      </c>
      <c r="B171" s="9" t="s">
        <v>48</v>
      </c>
      <c r="C171" s="10" t="s">
        <v>13</v>
      </c>
      <c r="D171" s="11">
        <v>8568921.9499999974</v>
      </c>
      <c r="E171" s="23">
        <v>2021</v>
      </c>
      <c r="F171" s="24" cm="1">
        <f t="array" ref="F171">D171/INDEX(tDevise[#All],MATCH(db!$A171,tDevise[[#All],[Devise]],0),MATCH(db!$E171,VALUE(tDevise[#Headers]),0))</f>
        <v>1888467.6473829197</v>
      </c>
      <c r="G171" s="25" t="str">
        <f>E171&amp;"-"&amp;RIGHT("00"&amp;VLOOKUP($C171,tMonth[],2,0),2)</f>
        <v>2021-02</v>
      </c>
      <c r="H171"/>
      <c r="I171"/>
      <c r="J171"/>
    </row>
    <row r="172" spans="1:10" x14ac:dyDescent="0.25">
      <c r="A172" s="9" t="s">
        <v>6</v>
      </c>
      <c r="B172" s="9" t="s">
        <v>48</v>
      </c>
      <c r="C172" s="10" t="s">
        <v>14</v>
      </c>
      <c r="D172" s="11">
        <v>10685181.920000002</v>
      </c>
      <c r="E172" s="23">
        <v>2021</v>
      </c>
      <c r="F172" s="24" cm="1">
        <f t="array" ref="F172">D172/INDEX(tDevise[#All],MATCH(db!$A172,tDevise[[#All],[Devise]],0),MATCH(db!$E172,VALUE(tDevise[#Headers]),0))</f>
        <v>2354861.0292011024</v>
      </c>
      <c r="G172" s="25" t="str">
        <f>E172&amp;"-"&amp;RIGHT("00"&amp;VLOOKUP($C172,tMonth[],2,0),2)</f>
        <v>2021-03</v>
      </c>
      <c r="H172"/>
      <c r="I172"/>
      <c r="J172"/>
    </row>
    <row r="173" spans="1:10" x14ac:dyDescent="0.25">
      <c r="A173" s="9" t="s">
        <v>6</v>
      </c>
      <c r="B173" s="9" t="s">
        <v>48</v>
      </c>
      <c r="C173" s="10" t="s">
        <v>15</v>
      </c>
      <c r="D173" s="11">
        <v>10303062.34</v>
      </c>
      <c r="E173" s="23">
        <v>2021</v>
      </c>
      <c r="F173" s="24" cm="1">
        <f t="array" ref="F173">D173/INDEX(tDevise[#All],MATCH(db!$A173,tDevise[[#All],[Devise]],0),MATCH(db!$E173,VALUE(tDevise[#Headers]),0))</f>
        <v>2270647.3476584023</v>
      </c>
      <c r="G173" s="25" t="str">
        <f>E173&amp;"-"&amp;RIGHT("00"&amp;VLOOKUP($C173,tMonth[],2,0),2)</f>
        <v>2021-04</v>
      </c>
      <c r="H173"/>
      <c r="I173"/>
      <c r="J173"/>
    </row>
    <row r="174" spans="1:10" x14ac:dyDescent="0.25">
      <c r="A174" s="9" t="s">
        <v>6</v>
      </c>
      <c r="B174" s="9" t="s">
        <v>48</v>
      </c>
      <c r="C174" s="10" t="s">
        <v>16</v>
      </c>
      <c r="D174" s="11">
        <v>13861629.870000001</v>
      </c>
      <c r="E174" s="23">
        <v>2021</v>
      </c>
      <c r="F174" s="24" cm="1">
        <f t="array" ref="F174">D174/INDEX(tDevise[#All],MATCH(db!$A174,tDevise[[#All],[Devise]],0),MATCH(db!$E174,VALUE(tDevise[#Headers]),0))</f>
        <v>3054904.6545454552</v>
      </c>
      <c r="G174" s="25" t="str">
        <f>E174&amp;"-"&amp;RIGHT("00"&amp;VLOOKUP($C174,tMonth[],2,0),2)</f>
        <v>2021-05</v>
      </c>
      <c r="H174"/>
      <c r="I174"/>
      <c r="J174"/>
    </row>
    <row r="175" spans="1:10" x14ac:dyDescent="0.25">
      <c r="A175" s="9" t="s">
        <v>6</v>
      </c>
      <c r="B175" s="9" t="s">
        <v>48</v>
      </c>
      <c r="C175" s="10" t="s">
        <v>17</v>
      </c>
      <c r="D175" s="11">
        <v>8976254.0999999978</v>
      </c>
      <c r="E175" s="23">
        <v>2021</v>
      </c>
      <c r="F175" s="24" cm="1">
        <f t="array" ref="F175">D175/INDEX(tDevise[#All],MATCH(db!$A175,tDevise[[#All],[Devise]],0),MATCH(db!$E175,VALUE(tDevise[#Headers]),0))</f>
        <v>1978237.8181818179</v>
      </c>
      <c r="G175" s="25" t="str">
        <f>E175&amp;"-"&amp;RIGHT("00"&amp;VLOOKUP($C175,tMonth[],2,0),2)</f>
        <v>2021-06</v>
      </c>
      <c r="H175"/>
      <c r="I175"/>
      <c r="J175"/>
    </row>
    <row r="176" spans="1:10" x14ac:dyDescent="0.25">
      <c r="A176" s="9" t="s">
        <v>6</v>
      </c>
      <c r="B176" s="9" t="s">
        <v>48</v>
      </c>
      <c r="C176" s="10" t="s">
        <v>18</v>
      </c>
      <c r="D176" s="11">
        <v>9371598.1900000013</v>
      </c>
      <c r="E176" s="23">
        <v>2021</v>
      </c>
      <c r="F176" s="24" cm="1">
        <f t="array" ref="F176">D176/INDEX(tDevise[#All],MATCH(db!$A176,tDevise[[#All],[Devise]],0),MATCH(db!$E176,VALUE(tDevise[#Headers]),0))</f>
        <v>2065365.9922865019</v>
      </c>
      <c r="G176" s="25" t="str">
        <f>E176&amp;"-"&amp;RIGHT("00"&amp;VLOOKUP($C176,tMonth[],2,0),2)</f>
        <v>2021-07</v>
      </c>
      <c r="H176"/>
      <c r="I176"/>
      <c r="J176"/>
    </row>
    <row r="177" spans="1:10" x14ac:dyDescent="0.25">
      <c r="A177" s="9" t="s">
        <v>6</v>
      </c>
      <c r="B177" s="9" t="s">
        <v>48</v>
      </c>
      <c r="C177" s="10" t="s">
        <v>19</v>
      </c>
      <c r="D177" s="11">
        <v>7219792.2700000005</v>
      </c>
      <c r="E177" s="23">
        <v>2021</v>
      </c>
      <c r="F177" s="24" cm="1">
        <f t="array" ref="F177">D177/INDEX(tDevise[#All],MATCH(db!$A177,tDevise[[#All],[Devise]],0),MATCH(db!$E177,VALUE(tDevise[#Headers]),0))</f>
        <v>1591138.7922865015</v>
      </c>
      <c r="G177" s="25" t="str">
        <f>E177&amp;"-"&amp;RIGHT("00"&amp;VLOOKUP($C177,tMonth[],2,0),2)</f>
        <v>2021-08</v>
      </c>
      <c r="H177"/>
      <c r="I177"/>
      <c r="J177"/>
    </row>
    <row r="178" spans="1:10" x14ac:dyDescent="0.25">
      <c r="A178" s="9" t="s">
        <v>6</v>
      </c>
      <c r="B178" s="9" t="s">
        <v>48</v>
      </c>
      <c r="C178" s="10" t="s">
        <v>20</v>
      </c>
      <c r="D178" s="11">
        <v>6293467.3599999985</v>
      </c>
      <c r="E178" s="23">
        <v>2021</v>
      </c>
      <c r="F178" s="24" cm="1">
        <f t="array" ref="F178">D178/INDEX(tDevise[#All],MATCH(db!$A178,tDevise[[#All],[Devise]],0),MATCH(db!$E178,VALUE(tDevise[#Headers]),0))</f>
        <v>1386990.0517906335</v>
      </c>
      <c r="G178" s="25" t="str">
        <f>E178&amp;"-"&amp;RIGHT("00"&amp;VLOOKUP($C178,tMonth[],2,0),2)</f>
        <v>2021-09</v>
      </c>
      <c r="H178"/>
      <c r="I178"/>
      <c r="J178"/>
    </row>
    <row r="179" spans="1:10" x14ac:dyDescent="0.25">
      <c r="A179" s="9" t="s">
        <v>6</v>
      </c>
      <c r="B179" s="9" t="s">
        <v>48</v>
      </c>
      <c r="C179" s="10" t="s">
        <v>21</v>
      </c>
      <c r="D179" s="11">
        <v>6049242.0600000005</v>
      </c>
      <c r="E179" s="23">
        <v>2021</v>
      </c>
      <c r="F179" s="24" cm="1">
        <f t="array" ref="F179">D179/INDEX(tDevise[#All],MATCH(db!$A179,tDevise[[#All],[Devise]],0),MATCH(db!$E179,VALUE(tDevise[#Headers]),0))</f>
        <v>1333166.2942148764</v>
      </c>
      <c r="G179" s="25" t="str">
        <f>E179&amp;"-"&amp;RIGHT("00"&amp;VLOOKUP($C179,tMonth[],2,0),2)</f>
        <v>2021-10</v>
      </c>
      <c r="H179"/>
      <c r="I179"/>
      <c r="J179"/>
    </row>
    <row r="180" spans="1:10" x14ac:dyDescent="0.25">
      <c r="A180" s="9" t="s">
        <v>6</v>
      </c>
      <c r="B180" s="9" t="s">
        <v>48</v>
      </c>
      <c r="C180" s="10" t="s">
        <v>22</v>
      </c>
      <c r="D180" s="11">
        <v>6675870.2300000004</v>
      </c>
      <c r="E180" s="23">
        <v>2021</v>
      </c>
      <c r="F180" s="24" cm="1">
        <f t="array" ref="F180">D180/INDEX(tDevise[#All],MATCH(db!$A180,tDevise[[#All],[Devise]],0),MATCH(db!$E180,VALUE(tDevise[#Headers]),0))</f>
        <v>1471266.1663911848</v>
      </c>
      <c r="G180" s="25" t="str">
        <f>E180&amp;"-"&amp;RIGHT("00"&amp;VLOOKUP($C180,tMonth[],2,0),2)</f>
        <v>2021-11</v>
      </c>
      <c r="H180"/>
      <c r="I180"/>
      <c r="J180"/>
    </row>
    <row r="181" spans="1:10" x14ac:dyDescent="0.25">
      <c r="A181" s="9" t="s">
        <v>6</v>
      </c>
      <c r="B181" s="9" t="s">
        <v>48</v>
      </c>
      <c r="C181" s="10" t="s">
        <v>23</v>
      </c>
      <c r="D181" s="11">
        <v>8709168.1899999995</v>
      </c>
      <c r="E181" s="23">
        <v>2021</v>
      </c>
      <c r="F181" s="24" cm="1">
        <f t="array" ref="F181">D181/INDEX(tDevise[#All],MATCH(db!$A181,tDevise[[#All],[Devise]],0),MATCH(db!$E181,VALUE(tDevise[#Headers]),0))</f>
        <v>1919375.9096418733</v>
      </c>
      <c r="G181" s="25" t="str">
        <f>E181&amp;"-"&amp;RIGHT("00"&amp;VLOOKUP($C181,tMonth[],2,0),2)</f>
        <v>2021-12</v>
      </c>
      <c r="H181"/>
      <c r="I181"/>
      <c r="J181"/>
    </row>
    <row r="182" spans="1:10" x14ac:dyDescent="0.25">
      <c r="A182" s="9" t="s">
        <v>6</v>
      </c>
      <c r="B182" s="9" t="s">
        <v>49</v>
      </c>
      <c r="C182" s="10" t="s">
        <v>12</v>
      </c>
      <c r="D182" s="11">
        <v>7804255.629999999</v>
      </c>
      <c r="E182" s="23">
        <v>2021</v>
      </c>
      <c r="F182" s="24" cm="1">
        <f t="array" ref="F182">D182/INDEX(tDevise[#All],MATCH(db!$A182,tDevise[[#All],[Devise]],0),MATCH(db!$E182,VALUE(tDevise[#Headers]),0))</f>
        <v>1719946.144352617</v>
      </c>
      <c r="G182" s="25" t="str">
        <f>E182&amp;"-"&amp;RIGHT("00"&amp;VLOOKUP($C182,tMonth[],2,0),2)</f>
        <v>2021-01</v>
      </c>
      <c r="H182"/>
      <c r="I182"/>
      <c r="J182"/>
    </row>
    <row r="183" spans="1:10" x14ac:dyDescent="0.25">
      <c r="A183" s="9" t="s">
        <v>6</v>
      </c>
      <c r="B183" s="9" t="s">
        <v>49</v>
      </c>
      <c r="C183" s="10" t="s">
        <v>13</v>
      </c>
      <c r="D183" s="11">
        <v>4597808.6500000013</v>
      </c>
      <c r="E183" s="23">
        <v>2021</v>
      </c>
      <c r="F183" s="24" cm="1">
        <f t="array" ref="F183">D183/INDEX(tDevise[#All],MATCH(db!$A183,tDevise[[#All],[Devise]],0),MATCH(db!$E183,VALUE(tDevise[#Headers]),0))</f>
        <v>1013291.1625344356</v>
      </c>
      <c r="G183" s="25" t="str">
        <f>E183&amp;"-"&amp;RIGHT("00"&amp;VLOOKUP($C183,tMonth[],2,0),2)</f>
        <v>2021-02</v>
      </c>
      <c r="H183"/>
      <c r="I183"/>
      <c r="J183"/>
    </row>
    <row r="184" spans="1:10" x14ac:dyDescent="0.25">
      <c r="A184" s="9" t="s">
        <v>6</v>
      </c>
      <c r="B184" s="9" t="s">
        <v>49</v>
      </c>
      <c r="C184" s="10" t="s">
        <v>14</v>
      </c>
      <c r="D184" s="11">
        <v>7256780.6200000001</v>
      </c>
      <c r="E184" s="23">
        <v>2021</v>
      </c>
      <c r="F184" s="24" cm="1">
        <f t="array" ref="F184">D184/INDEX(tDevise[#All],MATCH(db!$A184,tDevise[[#All],[Devise]],0),MATCH(db!$E184,VALUE(tDevise[#Headers]),0))</f>
        <v>1599290.4947658405</v>
      </c>
      <c r="G184" s="25" t="str">
        <f>E184&amp;"-"&amp;RIGHT("00"&amp;VLOOKUP($C184,tMonth[],2,0),2)</f>
        <v>2021-03</v>
      </c>
      <c r="H184"/>
      <c r="I184"/>
      <c r="J184"/>
    </row>
    <row r="185" spans="1:10" x14ac:dyDescent="0.25">
      <c r="A185" s="9" t="s">
        <v>6</v>
      </c>
      <c r="B185" s="9" t="s">
        <v>49</v>
      </c>
      <c r="C185" s="10" t="s">
        <v>15</v>
      </c>
      <c r="D185" s="11">
        <v>7942042.7300000014</v>
      </c>
      <c r="E185" s="23">
        <v>2021</v>
      </c>
      <c r="F185" s="24" cm="1">
        <f t="array" ref="F185">D185/INDEX(tDevise[#All],MATCH(db!$A185,tDevise[[#All],[Devise]],0),MATCH(db!$E185,VALUE(tDevise[#Headers]),0))</f>
        <v>1750312.4473829207</v>
      </c>
      <c r="G185" s="25" t="str">
        <f>E185&amp;"-"&amp;RIGHT("00"&amp;VLOOKUP($C185,tMonth[],2,0),2)</f>
        <v>2021-04</v>
      </c>
      <c r="H185"/>
      <c r="I185"/>
      <c r="J185"/>
    </row>
    <row r="186" spans="1:10" x14ac:dyDescent="0.25">
      <c r="A186" s="9" t="s">
        <v>6</v>
      </c>
      <c r="B186" s="9" t="s">
        <v>49</v>
      </c>
      <c r="C186" s="10" t="s">
        <v>16</v>
      </c>
      <c r="D186" s="11">
        <v>9994367.4400000032</v>
      </c>
      <c r="E186" s="23">
        <v>2021</v>
      </c>
      <c r="F186" s="24" cm="1">
        <f t="array" ref="F186">D186/INDEX(tDevise[#All],MATCH(db!$A186,tDevise[[#All],[Devise]],0),MATCH(db!$E186,VALUE(tDevise[#Headers]),0))</f>
        <v>2202615.4137741057</v>
      </c>
      <c r="G186" s="25" t="str">
        <f>E186&amp;"-"&amp;RIGHT("00"&amp;VLOOKUP($C186,tMonth[],2,0),2)</f>
        <v>2021-05</v>
      </c>
      <c r="H186"/>
      <c r="I186"/>
      <c r="J186"/>
    </row>
    <row r="187" spans="1:10" x14ac:dyDescent="0.25">
      <c r="A187" s="9" t="s">
        <v>6</v>
      </c>
      <c r="B187" s="9" t="s">
        <v>49</v>
      </c>
      <c r="C187" s="10" t="s">
        <v>17</v>
      </c>
      <c r="D187" s="11">
        <v>5893178.2599999988</v>
      </c>
      <c r="E187" s="23">
        <v>2021</v>
      </c>
      <c r="F187" s="24" cm="1">
        <f t="array" ref="F187">D187/INDEX(tDevise[#All],MATCH(db!$A187,tDevise[[#All],[Devise]],0),MATCH(db!$E187,VALUE(tDevise[#Headers]),0))</f>
        <v>1298772.0683195591</v>
      </c>
      <c r="G187" s="25" t="str">
        <f>E187&amp;"-"&amp;RIGHT("00"&amp;VLOOKUP($C187,tMonth[],2,0),2)</f>
        <v>2021-06</v>
      </c>
      <c r="H187"/>
      <c r="I187"/>
      <c r="J187"/>
    </row>
    <row r="188" spans="1:10" x14ac:dyDescent="0.25">
      <c r="A188" s="9" t="s">
        <v>6</v>
      </c>
      <c r="B188" s="9" t="s">
        <v>49</v>
      </c>
      <c r="C188" s="10" t="s">
        <v>18</v>
      </c>
      <c r="D188" s="11">
        <v>4688219.1199999992</v>
      </c>
      <c r="E188" s="23">
        <v>2021</v>
      </c>
      <c r="F188" s="24" cm="1">
        <f t="array" ref="F188">D188/INDEX(tDevise[#All],MATCH(db!$A188,tDevise[[#All],[Devise]],0),MATCH(db!$E188,VALUE(tDevise[#Headers]),0))</f>
        <v>1033216.3349862258</v>
      </c>
      <c r="G188" s="25" t="str">
        <f>E188&amp;"-"&amp;RIGHT("00"&amp;VLOOKUP($C188,tMonth[],2,0),2)</f>
        <v>2021-07</v>
      </c>
      <c r="H188"/>
      <c r="I188"/>
      <c r="J188"/>
    </row>
    <row r="189" spans="1:10" x14ac:dyDescent="0.25">
      <c r="A189" s="9" t="s">
        <v>6</v>
      </c>
      <c r="B189" s="9" t="s">
        <v>49</v>
      </c>
      <c r="C189" s="10" t="s">
        <v>19</v>
      </c>
      <c r="D189" s="11">
        <v>4658855.6400000015</v>
      </c>
      <c r="E189" s="23">
        <v>2021</v>
      </c>
      <c r="F189" s="24" cm="1">
        <f t="array" ref="F189">D189/INDEX(tDevise[#All],MATCH(db!$A189,tDevise[[#All],[Devise]],0),MATCH(db!$E189,VALUE(tDevise[#Headers]),0))</f>
        <v>1026745.0446280995</v>
      </c>
      <c r="G189" s="25" t="str">
        <f>E189&amp;"-"&amp;RIGHT("00"&amp;VLOOKUP($C189,tMonth[],2,0),2)</f>
        <v>2021-08</v>
      </c>
      <c r="H189"/>
      <c r="I189"/>
      <c r="J189"/>
    </row>
    <row r="190" spans="1:10" x14ac:dyDescent="0.25">
      <c r="A190" s="9" t="s">
        <v>6</v>
      </c>
      <c r="B190" s="9" t="s">
        <v>49</v>
      </c>
      <c r="C190" s="10" t="s">
        <v>20</v>
      </c>
      <c r="D190" s="11">
        <v>3929042.4400000004</v>
      </c>
      <c r="E190" s="23">
        <v>2021</v>
      </c>
      <c r="F190" s="24" cm="1">
        <f t="array" ref="F190">D190/INDEX(tDevise[#All],MATCH(db!$A190,tDevise[[#All],[Devise]],0),MATCH(db!$E190,VALUE(tDevise[#Headers]),0))</f>
        <v>865904.66997245199</v>
      </c>
      <c r="G190" s="25" t="str">
        <f>E190&amp;"-"&amp;RIGHT("00"&amp;VLOOKUP($C190,tMonth[],2,0),2)</f>
        <v>2021-09</v>
      </c>
      <c r="H190"/>
      <c r="I190"/>
      <c r="J190"/>
    </row>
    <row r="191" spans="1:10" x14ac:dyDescent="0.25">
      <c r="A191" s="9" t="s">
        <v>6</v>
      </c>
      <c r="B191" s="9" t="s">
        <v>49</v>
      </c>
      <c r="C191" s="10" t="s">
        <v>21</v>
      </c>
      <c r="D191" s="11">
        <v>3386050.6399999997</v>
      </c>
      <c r="E191" s="23">
        <v>2021</v>
      </c>
      <c r="F191" s="24" cm="1">
        <f t="array" ref="F191">D191/INDEX(tDevise[#All],MATCH(db!$A191,tDevise[[#All],[Devise]],0),MATCH(db!$E191,VALUE(tDevise[#Headers]),0))</f>
        <v>746237.05564738286</v>
      </c>
      <c r="G191" s="25" t="str">
        <f>E191&amp;"-"&amp;RIGHT("00"&amp;VLOOKUP($C191,tMonth[],2,0),2)</f>
        <v>2021-10</v>
      </c>
      <c r="H191"/>
      <c r="I191"/>
      <c r="J191"/>
    </row>
    <row r="192" spans="1:10" x14ac:dyDescent="0.25">
      <c r="A192" s="9" t="s">
        <v>6</v>
      </c>
      <c r="B192" s="9" t="s">
        <v>49</v>
      </c>
      <c r="C192" s="10" t="s">
        <v>22</v>
      </c>
      <c r="D192" s="11">
        <v>2952534.5300000003</v>
      </c>
      <c r="E192" s="23">
        <v>2021</v>
      </c>
      <c r="F192" s="24" cm="1">
        <f t="array" ref="F192">D192/INDEX(tDevise[#All],MATCH(db!$A192,tDevise[[#All],[Devise]],0),MATCH(db!$E192,VALUE(tDevise[#Headers]),0))</f>
        <v>650696.3151515153</v>
      </c>
      <c r="G192" s="25" t="str">
        <f>E192&amp;"-"&amp;RIGHT("00"&amp;VLOOKUP($C192,tMonth[],2,0),2)</f>
        <v>2021-11</v>
      </c>
      <c r="H192"/>
      <c r="I192"/>
      <c r="J192"/>
    </row>
    <row r="193" spans="1:10" x14ac:dyDescent="0.25">
      <c r="A193" s="9" t="s">
        <v>6</v>
      </c>
      <c r="B193" s="9" t="s">
        <v>49</v>
      </c>
      <c r="C193" s="10" t="s">
        <v>23</v>
      </c>
      <c r="D193" s="11">
        <v>4910302.58</v>
      </c>
      <c r="E193" s="23">
        <v>2021</v>
      </c>
      <c r="F193" s="24" cm="1">
        <f t="array" ref="F193">D193/INDEX(tDevise[#All],MATCH(db!$A193,tDevise[[#All],[Devise]],0),MATCH(db!$E193,VALUE(tDevise[#Headers]),0))</f>
        <v>1082160.3482093664</v>
      </c>
      <c r="G193" s="25" t="str">
        <f>E193&amp;"-"&amp;RIGHT("00"&amp;VLOOKUP($C193,tMonth[],2,0),2)</f>
        <v>2021-12</v>
      </c>
      <c r="H193"/>
      <c r="I193"/>
      <c r="J193"/>
    </row>
    <row r="194" spans="1:10" x14ac:dyDescent="0.25">
      <c r="A194" s="9" t="s">
        <v>6</v>
      </c>
      <c r="B194" s="9" t="s">
        <v>50</v>
      </c>
      <c r="C194" s="10" t="s">
        <v>12</v>
      </c>
      <c r="D194" s="11">
        <v>9900746.910000002</v>
      </c>
      <c r="E194" s="23">
        <v>2021</v>
      </c>
      <c r="F194" s="24" cm="1">
        <f t="array" ref="F194">D194/INDEX(tDevise[#All],MATCH(db!$A194,tDevise[[#All],[Devise]],0),MATCH(db!$E194,VALUE(tDevise[#Headers]),0))</f>
        <v>2181982.7900826451</v>
      </c>
      <c r="G194" s="25" t="str">
        <f>E194&amp;"-"&amp;RIGHT("00"&amp;VLOOKUP($C194,tMonth[],2,0),2)</f>
        <v>2021-01</v>
      </c>
      <c r="H194"/>
      <c r="I194"/>
      <c r="J194"/>
    </row>
    <row r="195" spans="1:10" x14ac:dyDescent="0.25">
      <c r="A195" s="9" t="s">
        <v>6</v>
      </c>
      <c r="B195" s="9" t="s">
        <v>50</v>
      </c>
      <c r="C195" s="10" t="s">
        <v>13</v>
      </c>
      <c r="D195" s="11">
        <v>5150593.93</v>
      </c>
      <c r="E195" s="23">
        <v>2021</v>
      </c>
      <c r="F195" s="24" cm="1">
        <f t="array" ref="F195">D195/INDEX(tDevise[#All],MATCH(db!$A195,tDevise[[#All],[Devise]],0),MATCH(db!$E195,VALUE(tDevise[#Headers]),0))</f>
        <v>1135117.1195592287</v>
      </c>
      <c r="G195" s="25" t="str">
        <f>E195&amp;"-"&amp;RIGHT("00"&amp;VLOOKUP($C195,tMonth[],2,0),2)</f>
        <v>2021-02</v>
      </c>
      <c r="H195"/>
      <c r="I195"/>
      <c r="J195"/>
    </row>
    <row r="196" spans="1:10" x14ac:dyDescent="0.25">
      <c r="A196" s="9" t="s">
        <v>6</v>
      </c>
      <c r="B196" s="9" t="s">
        <v>50</v>
      </c>
      <c r="C196" s="10" t="s">
        <v>14</v>
      </c>
      <c r="D196" s="11">
        <v>7475426.8200000003</v>
      </c>
      <c r="E196" s="23">
        <v>2021</v>
      </c>
      <c r="F196" s="24" cm="1">
        <f t="array" ref="F196">D196/INDEX(tDevise[#All],MATCH(db!$A196,tDevise[[#All],[Devise]],0),MATCH(db!$E196,VALUE(tDevise[#Headers]),0))</f>
        <v>1647476.9851239671</v>
      </c>
      <c r="G196" s="25" t="str">
        <f>E196&amp;"-"&amp;RIGHT("00"&amp;VLOOKUP($C196,tMonth[],2,0),2)</f>
        <v>2021-03</v>
      </c>
      <c r="H196"/>
      <c r="I196"/>
      <c r="J196"/>
    </row>
    <row r="197" spans="1:10" x14ac:dyDescent="0.25">
      <c r="A197" s="9" t="s">
        <v>6</v>
      </c>
      <c r="B197" s="9" t="s">
        <v>50</v>
      </c>
      <c r="C197" s="10" t="s">
        <v>15</v>
      </c>
      <c r="D197" s="11">
        <v>5321598.96</v>
      </c>
      <c r="E197" s="23">
        <v>2021</v>
      </c>
      <c r="F197" s="24" cm="1">
        <f t="array" ref="F197">D197/INDEX(tDevise[#All],MATCH(db!$A197,tDevise[[#All],[Devise]],0),MATCH(db!$E197,VALUE(tDevise[#Headers]),0))</f>
        <v>1172804.1785123968</v>
      </c>
      <c r="G197" s="25" t="str">
        <f>E197&amp;"-"&amp;RIGHT("00"&amp;VLOOKUP($C197,tMonth[],2,0),2)</f>
        <v>2021-04</v>
      </c>
      <c r="H197"/>
      <c r="I197"/>
      <c r="J197"/>
    </row>
    <row r="198" spans="1:10" x14ac:dyDescent="0.25">
      <c r="A198" s="9" t="s">
        <v>6</v>
      </c>
      <c r="B198" s="9" t="s">
        <v>50</v>
      </c>
      <c r="C198" s="10" t="s">
        <v>16</v>
      </c>
      <c r="D198" s="11">
        <v>6032474.3099999996</v>
      </c>
      <c r="E198" s="23">
        <v>2021</v>
      </c>
      <c r="F198" s="24" cm="1">
        <f t="array" ref="F198">D198/INDEX(tDevise[#All],MATCH(db!$A198,tDevise[[#All],[Devise]],0),MATCH(db!$E198,VALUE(tDevise[#Headers]),0))</f>
        <v>1329470.9223140497</v>
      </c>
      <c r="G198" s="25" t="str">
        <f>E198&amp;"-"&amp;RIGHT("00"&amp;VLOOKUP($C198,tMonth[],2,0),2)</f>
        <v>2021-05</v>
      </c>
      <c r="H198"/>
      <c r="I198"/>
      <c r="J198"/>
    </row>
    <row r="199" spans="1:10" x14ac:dyDescent="0.25">
      <c r="A199" s="9" t="s">
        <v>6</v>
      </c>
      <c r="B199" s="9" t="s">
        <v>50</v>
      </c>
      <c r="C199" s="10" t="s">
        <v>17</v>
      </c>
      <c r="D199" s="11">
        <v>6188215.7100000018</v>
      </c>
      <c r="E199" s="23">
        <v>2021</v>
      </c>
      <c r="F199" s="24" cm="1">
        <f t="array" ref="F199">D199/INDEX(tDevise[#All],MATCH(db!$A199,tDevise[[#All],[Devise]],0),MATCH(db!$E199,VALUE(tDevise[#Headers]),0))</f>
        <v>1363794.0958677691</v>
      </c>
      <c r="G199" s="25" t="str">
        <f>E199&amp;"-"&amp;RIGHT("00"&amp;VLOOKUP($C199,tMonth[],2,0),2)</f>
        <v>2021-06</v>
      </c>
      <c r="H199"/>
      <c r="I199"/>
      <c r="J199"/>
    </row>
    <row r="200" spans="1:10" x14ac:dyDescent="0.25">
      <c r="A200" s="9" t="s">
        <v>6</v>
      </c>
      <c r="B200" s="9" t="s">
        <v>50</v>
      </c>
      <c r="C200" s="10" t="s">
        <v>18</v>
      </c>
      <c r="D200" s="11">
        <v>6846234.2099999981</v>
      </c>
      <c r="E200" s="23">
        <v>2021</v>
      </c>
      <c r="F200" s="24" cm="1">
        <f t="array" ref="F200">D200/INDEX(tDevise[#All],MATCH(db!$A200,tDevise[[#All],[Devise]],0),MATCH(db!$E200,VALUE(tDevise[#Headers]),0))</f>
        <v>1508811.9471074378</v>
      </c>
      <c r="G200" s="25" t="str">
        <f>E200&amp;"-"&amp;RIGHT("00"&amp;VLOOKUP($C200,tMonth[],2,0),2)</f>
        <v>2021-07</v>
      </c>
      <c r="H200"/>
      <c r="I200"/>
      <c r="J200"/>
    </row>
    <row r="201" spans="1:10" x14ac:dyDescent="0.25">
      <c r="A201" s="9" t="s">
        <v>6</v>
      </c>
      <c r="B201" s="9" t="s">
        <v>50</v>
      </c>
      <c r="C201" s="10" t="s">
        <v>19</v>
      </c>
      <c r="D201" s="11">
        <v>5179356.5300000012</v>
      </c>
      <c r="E201" s="23">
        <v>2021</v>
      </c>
      <c r="F201" s="24" cm="1">
        <f t="array" ref="F201">D201/INDEX(tDevise[#All],MATCH(db!$A201,tDevise[[#All],[Devise]],0),MATCH(db!$E201,VALUE(tDevise[#Headers]),0))</f>
        <v>1141455.9845730031</v>
      </c>
      <c r="G201" s="25" t="str">
        <f>E201&amp;"-"&amp;RIGHT("00"&amp;VLOOKUP($C201,tMonth[],2,0),2)</f>
        <v>2021-08</v>
      </c>
      <c r="H201"/>
      <c r="I201"/>
      <c r="J201"/>
    </row>
    <row r="202" spans="1:10" x14ac:dyDescent="0.25">
      <c r="A202" s="9" t="s">
        <v>6</v>
      </c>
      <c r="B202" s="9" t="s">
        <v>50</v>
      </c>
      <c r="C202" s="10" t="s">
        <v>20</v>
      </c>
      <c r="D202" s="11">
        <v>4253514.7799999993</v>
      </c>
      <c r="E202" s="23">
        <v>2021</v>
      </c>
      <c r="F202" s="24" cm="1">
        <f t="array" ref="F202">D202/INDEX(tDevise[#All],MATCH(db!$A202,tDevise[[#All],[Devise]],0),MATCH(db!$E202,VALUE(tDevise[#Headers]),0))</f>
        <v>937413.72561983461</v>
      </c>
      <c r="G202" s="25" t="str">
        <f>E202&amp;"-"&amp;RIGHT("00"&amp;VLOOKUP($C202,tMonth[],2,0),2)</f>
        <v>2021-09</v>
      </c>
      <c r="H202"/>
      <c r="I202"/>
      <c r="J202"/>
    </row>
    <row r="203" spans="1:10" x14ac:dyDescent="0.25">
      <c r="A203" s="9" t="s">
        <v>6</v>
      </c>
      <c r="B203" s="9" t="s">
        <v>50</v>
      </c>
      <c r="C203" s="10" t="s">
        <v>21</v>
      </c>
      <c r="D203" s="11">
        <v>4201066.95</v>
      </c>
      <c r="E203" s="23">
        <v>2021</v>
      </c>
      <c r="F203" s="24" cm="1">
        <f t="array" ref="F203">D203/INDEX(tDevise[#All],MATCH(db!$A203,tDevise[[#All],[Devise]],0),MATCH(db!$E203,VALUE(tDevise[#Headers]),0))</f>
        <v>925854.97520661168</v>
      </c>
      <c r="G203" s="25" t="str">
        <f>E203&amp;"-"&amp;RIGHT("00"&amp;VLOOKUP($C203,tMonth[],2,0),2)</f>
        <v>2021-10</v>
      </c>
      <c r="H203"/>
      <c r="I203"/>
      <c r="J203"/>
    </row>
    <row r="204" spans="1:10" x14ac:dyDescent="0.25">
      <c r="A204" s="9" t="s">
        <v>6</v>
      </c>
      <c r="B204" s="9" t="s">
        <v>50</v>
      </c>
      <c r="C204" s="10" t="s">
        <v>22</v>
      </c>
      <c r="D204" s="11">
        <v>4522976.6399999997</v>
      </c>
      <c r="E204" s="23">
        <v>2021</v>
      </c>
      <c r="F204" s="24" cm="1">
        <f t="array" ref="F204">D204/INDEX(tDevise[#All],MATCH(db!$A204,tDevise[[#All],[Devise]],0),MATCH(db!$E204,VALUE(tDevise[#Headers]),0))</f>
        <v>996799.25950413221</v>
      </c>
      <c r="G204" s="25" t="str">
        <f>E204&amp;"-"&amp;RIGHT("00"&amp;VLOOKUP($C204,tMonth[],2,0),2)</f>
        <v>2021-11</v>
      </c>
      <c r="H204"/>
      <c r="I204"/>
      <c r="J204"/>
    </row>
    <row r="205" spans="1:10" x14ac:dyDescent="0.25">
      <c r="A205" s="9" t="s">
        <v>6</v>
      </c>
      <c r="B205" s="9" t="s">
        <v>50</v>
      </c>
      <c r="C205" s="10" t="s">
        <v>23</v>
      </c>
      <c r="D205" s="11">
        <v>5364419.16</v>
      </c>
      <c r="E205" s="23">
        <v>2021</v>
      </c>
      <c r="F205" s="24" cm="1">
        <f t="array" ref="F205">D205/INDEX(tDevise[#All],MATCH(db!$A205,tDevise[[#All],[Devise]],0),MATCH(db!$E205,VALUE(tDevise[#Headers]),0))</f>
        <v>1182241.1371900828</v>
      </c>
      <c r="G205" s="25" t="str">
        <f>E205&amp;"-"&amp;RIGHT("00"&amp;VLOOKUP($C205,tMonth[],2,0),2)</f>
        <v>2021-12</v>
      </c>
      <c r="H205"/>
      <c r="I205"/>
      <c r="J205"/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F0CBF-2F2B-4205-8E9A-65808D6ED62F}">
  <sheetPr>
    <tabColor theme="9" tint="-0.249977111117893"/>
  </sheetPr>
  <dimension ref="A1:O33"/>
  <sheetViews>
    <sheetView tabSelected="1" workbookViewId="0">
      <selection activeCell="C4" sqref="C4"/>
    </sheetView>
  </sheetViews>
  <sheetFormatPr baseColWidth="10" defaultColWidth="8.90625" defaultRowHeight="12.5" x14ac:dyDescent="0.25"/>
  <cols>
    <col min="1" max="1" width="10.90625" customWidth="1"/>
    <col min="2" max="2" width="14.54296875" bestFit="1" customWidth="1"/>
    <col min="3" max="14" width="14" bestFit="1" customWidth="1"/>
    <col min="15" max="15" width="15.36328125" bestFit="1" customWidth="1"/>
  </cols>
  <sheetData>
    <row r="1" spans="1:15" x14ac:dyDescent="0.25">
      <c r="A1" s="5" t="s">
        <v>11</v>
      </c>
      <c r="B1" s="6" t="s">
        <v>56</v>
      </c>
    </row>
    <row r="3" spans="1:15" x14ac:dyDescent="0.25">
      <c r="B3" s="5" t="s">
        <v>10</v>
      </c>
      <c r="C3" s="14" t="s">
        <v>12</v>
      </c>
      <c r="D3" s="14" t="s">
        <v>13</v>
      </c>
      <c r="E3" s="14" t="s">
        <v>14</v>
      </c>
      <c r="F3" s="14" t="s">
        <v>15</v>
      </c>
      <c r="G3" s="14" t="s">
        <v>16</v>
      </c>
      <c r="H3" s="14" t="s">
        <v>17</v>
      </c>
      <c r="I3" s="14" t="s">
        <v>18</v>
      </c>
      <c r="J3" s="14" t="s">
        <v>19</v>
      </c>
      <c r="K3" s="14" t="s">
        <v>20</v>
      </c>
      <c r="L3" s="14" t="s">
        <v>21</v>
      </c>
      <c r="M3" s="14" t="s">
        <v>22</v>
      </c>
      <c r="N3" s="14" t="s">
        <v>23</v>
      </c>
      <c r="O3" s="14" t="s">
        <v>26</v>
      </c>
    </row>
    <row r="4" spans="1:15" x14ac:dyDescent="0.25">
      <c r="B4" s="9" t="s">
        <v>33</v>
      </c>
      <c r="C4" s="18">
        <f>IF($B$1="Local Currency",
SUMIFS(tDatabase[[SALES]:[SALES]],tDatabase[[STORE]:[STORE]],Output!$B4,tDatabase[[MONTH]:[MONTH]],Output!C$3),
SUMIFS(tDatabase[[SALES EURO]:[SALES EURO]],tDatabase[[STORE]:[STORE]],Output!$B4,tDatabase[[MONTH]:[MONTH]],Output!C$3))</f>
        <v>842403.96865219297</v>
      </c>
      <c r="D4" s="18">
        <f>IF($B$1="Local Currency",
SUMIFS(tDatabase[[SALES]:[SALES]],tDatabase[[STORE]:[STORE]],Output!$B4,tDatabase[[MONTH]:[MONTH]],Output!D$3),
SUMIFS(tDatabase[[SALES EURO]:[SALES EURO]],tDatabase[[STORE]:[STORE]],Output!$B4,tDatabase[[MONTH]:[MONTH]],Output!D$3))</f>
        <v>458059.1900241432</v>
      </c>
      <c r="E4" s="18">
        <f>IF($B$1="Local Currency",
SUMIFS(tDatabase[[SALES]:[SALES]],tDatabase[[STORE]:[STORE]],Output!$B4,tDatabase[[MONTH]:[MONTH]],Output!E$3),
SUMIFS(tDatabase[[SALES EURO]:[SALES EURO]],tDatabase[[STORE]:[STORE]],Output!$B4,tDatabase[[MONTH]:[MONTH]],Output!E$3))</f>
        <v>614839.22436002723</v>
      </c>
      <c r="F4" s="18">
        <f>IF($B$1="Local Currency",
SUMIFS(tDatabase[[SALES]:[SALES]],tDatabase[[STORE]:[STORE]],Output!$B4,tDatabase[[MONTH]:[MONTH]],Output!F$3),
SUMIFS(tDatabase[[SALES EURO]:[SALES EURO]],tDatabase[[STORE]:[STORE]],Output!$B4,tDatabase[[MONTH]:[MONTH]],Output!F$3))</f>
        <v>661332.55631332519</v>
      </c>
      <c r="G4" s="18">
        <f>IF($B$1="Local Currency",
SUMIFS(tDatabase[[SALES]:[SALES]],tDatabase[[STORE]:[STORE]],Output!$B4,tDatabase[[MONTH]:[MONTH]],Output!G$3),
SUMIFS(tDatabase[[SALES EURO]:[SALES EURO]],tDatabase[[STORE]:[STORE]],Output!$B4,tDatabase[[MONTH]:[MONTH]],Output!G$3))</f>
        <v>852598.18690331257</v>
      </c>
      <c r="H4" s="18">
        <f>IF($B$1="Local Currency",
SUMIFS(tDatabase[[SALES]:[SALES]],tDatabase[[STORE]:[STORE]],Output!$B4,tDatabase[[MONTH]:[MONTH]],Output!H$3),
SUMIFS(tDatabase[[SALES EURO]:[SALES EURO]],tDatabase[[STORE]:[STORE]],Output!$B4,tDatabase[[MONTH]:[MONTH]],Output!H$3))</f>
        <v>770486.93053846143</v>
      </c>
      <c r="I4" s="18">
        <f>IF($B$1="Local Currency",
SUMIFS(tDatabase[[SALES]:[SALES]],tDatabase[[STORE]:[STORE]],Output!$B4,tDatabase[[MONTH]:[MONTH]],Output!I$3),
SUMIFS(tDatabase[[SALES EURO]:[SALES EURO]],tDatabase[[STORE]:[STORE]],Output!$B4,tDatabase[[MONTH]:[MONTH]],Output!I$3))</f>
        <v>467161.03439663566</v>
      </c>
      <c r="J4" s="18">
        <f>IF($B$1="Local Currency",
SUMIFS(tDatabase[[SALES]:[SALES]],tDatabase[[STORE]:[STORE]],Output!$B4,tDatabase[[MONTH]:[MONTH]],Output!J$3),
SUMIFS(tDatabase[[SALES EURO]:[SALES EURO]],tDatabase[[STORE]:[STORE]],Output!$B4,tDatabase[[MONTH]:[MONTH]],Output!J$3))</f>
        <v>444966.02637517906</v>
      </c>
      <c r="K4" s="18">
        <f>IF($B$1="Local Currency",
SUMIFS(tDatabase[[SALES]:[SALES]],tDatabase[[STORE]:[STORE]],Output!$B4,tDatabase[[MONTH]:[MONTH]],Output!K$3),
SUMIFS(tDatabase[[SALES EURO]:[SALES EURO]],tDatabase[[STORE]:[STORE]],Output!$B4,tDatabase[[MONTH]:[MONTH]],Output!K$3))</f>
        <v>537268.75142034912</v>
      </c>
      <c r="L4" s="18">
        <f>IF($B$1="Local Currency",
SUMIFS(tDatabase[[SALES]:[SALES]],tDatabase[[STORE]:[STORE]],Output!$B4,tDatabase[[MONTH]:[MONTH]],Output!L$3),
SUMIFS(tDatabase[[SALES EURO]:[SALES EURO]],tDatabase[[STORE]:[STORE]],Output!$B4,tDatabase[[MONTH]:[MONTH]],Output!L$3))</f>
        <v>675844.87200545415</v>
      </c>
      <c r="M4" s="18">
        <f>IF($B$1="Local Currency",
SUMIFS(tDatabase[[SALES]:[SALES]],tDatabase[[STORE]:[STORE]],Output!$B4,tDatabase[[MONTH]:[MONTH]],Output!M$3),
SUMIFS(tDatabase[[SALES EURO]:[SALES EURO]],tDatabase[[STORE]:[STORE]],Output!$B4,tDatabase[[MONTH]:[MONTH]],Output!M$3))</f>
        <v>832922.09174386261</v>
      </c>
      <c r="N4" s="18">
        <f>IF($B$1="Local Currency",
SUMIFS(tDatabase[[SALES]:[SALES]],tDatabase[[STORE]:[STORE]],Output!$B4,tDatabase[[MONTH]:[MONTH]],Output!N$3),
SUMIFS(tDatabase[[SALES EURO]:[SALES EURO]],tDatabase[[STORE]:[STORE]],Output!$B4,tDatabase[[MONTH]:[MONTH]],Output!N$3))</f>
        <v>949471.34438711836</v>
      </c>
      <c r="O4" s="18">
        <f>SUM(C4:N4)</f>
        <v>8107354.1771200616</v>
      </c>
    </row>
    <row r="5" spans="1:15" x14ac:dyDescent="0.25">
      <c r="B5" s="9" t="s">
        <v>34</v>
      </c>
      <c r="C5" s="18">
        <f>IF($B$1="Local Currency",
SUMIFS(tDatabase[[SALES]:[SALES]],tDatabase[[STORE]:[STORE]],Output!$B5,tDatabase[[MONTH]:[MONTH]],Output!C$3),
SUMIFS(tDatabase[[SALES EURO]:[SALES EURO]],tDatabase[[STORE]:[STORE]],Output!$B5,tDatabase[[MONTH]:[MONTH]],Output!C$3))</f>
        <v>11438231.902221482</v>
      </c>
      <c r="D5" s="18">
        <f>IF($B$1="Local Currency",
SUMIFS(tDatabase[[SALES]:[SALES]],tDatabase[[STORE]:[STORE]],Output!$B5,tDatabase[[MONTH]:[MONTH]],Output!D$3),
SUMIFS(tDatabase[[SALES EURO]:[SALES EURO]],tDatabase[[STORE]:[STORE]],Output!$B5,tDatabase[[MONTH]:[MONTH]],Output!D$3))</f>
        <v>9384742.6968744453</v>
      </c>
      <c r="E5" s="18">
        <f>IF($B$1="Local Currency",
SUMIFS(tDatabase[[SALES]:[SALES]],tDatabase[[STORE]:[STORE]],Output!$B5,tDatabase[[MONTH]:[MONTH]],Output!E$3),
SUMIFS(tDatabase[[SALES EURO]:[SALES EURO]],tDatabase[[STORE]:[STORE]],Output!$B5,tDatabase[[MONTH]:[MONTH]],Output!E$3))</f>
        <v>11692218.710131785</v>
      </c>
      <c r="F5" s="18">
        <f>IF($B$1="Local Currency",
SUMIFS(tDatabase[[SALES]:[SALES]],tDatabase[[STORE]:[STORE]],Output!$B5,tDatabase[[MONTH]:[MONTH]],Output!F$3),
SUMIFS(tDatabase[[SALES EURO]:[SALES EURO]],tDatabase[[STORE]:[STORE]],Output!$B5,tDatabase[[MONTH]:[MONTH]],Output!F$3))</f>
        <v>10984873.742498869</v>
      </c>
      <c r="G5" s="18">
        <f>IF($B$1="Local Currency",
SUMIFS(tDatabase[[SALES]:[SALES]],tDatabase[[STORE]:[STORE]],Output!$B5,tDatabase[[MONTH]:[MONTH]],Output!G$3),
SUMIFS(tDatabase[[SALES EURO]:[SALES EURO]],tDatabase[[STORE]:[STORE]],Output!$B5,tDatabase[[MONTH]:[MONTH]],Output!G$3))</f>
        <v>12544685.237144856</v>
      </c>
      <c r="H5" s="18">
        <f>IF($B$1="Local Currency",
SUMIFS(tDatabase[[SALES]:[SALES]],tDatabase[[STORE]:[STORE]],Output!$B5,tDatabase[[MONTH]:[MONTH]],Output!H$3),
SUMIFS(tDatabase[[SALES EURO]:[SALES EURO]],tDatabase[[STORE]:[STORE]],Output!$B5,tDatabase[[MONTH]:[MONTH]],Output!H$3))</f>
        <v>10468804.681470551</v>
      </c>
      <c r="I5" s="18">
        <f>IF($B$1="Local Currency",
SUMIFS(tDatabase[[SALES]:[SALES]],tDatabase[[STORE]:[STORE]],Output!$B5,tDatabase[[MONTH]:[MONTH]],Output!I$3),
SUMIFS(tDatabase[[SALES EURO]:[SALES EURO]],tDatabase[[STORE]:[STORE]],Output!$B5,tDatabase[[MONTH]:[MONTH]],Output!I$3))</f>
        <v>8888009.2634885348</v>
      </c>
      <c r="J5" s="18">
        <f>IF($B$1="Local Currency",
SUMIFS(tDatabase[[SALES]:[SALES]],tDatabase[[STORE]:[STORE]],Output!$B5,tDatabase[[MONTH]:[MONTH]],Output!J$3),
SUMIFS(tDatabase[[SALES EURO]:[SALES EURO]],tDatabase[[STORE]:[STORE]],Output!$B5,tDatabase[[MONTH]:[MONTH]],Output!J$3))</f>
        <v>7246391.1208213633</v>
      </c>
      <c r="K5" s="18">
        <f>IF($B$1="Local Currency",
SUMIFS(tDatabase[[SALES]:[SALES]],tDatabase[[STORE]:[STORE]],Output!$B5,tDatabase[[MONTH]:[MONTH]],Output!K$3),
SUMIFS(tDatabase[[SALES EURO]:[SALES EURO]],tDatabase[[STORE]:[STORE]],Output!$B5,tDatabase[[MONTH]:[MONTH]],Output!K$3))</f>
        <v>8748741.4345919415</v>
      </c>
      <c r="L5" s="18">
        <f>IF($B$1="Local Currency",
SUMIFS(tDatabase[[SALES]:[SALES]],tDatabase[[STORE]:[STORE]],Output!$B5,tDatabase[[MONTH]:[MONTH]],Output!L$3),
SUMIFS(tDatabase[[SALES EURO]:[SALES EURO]],tDatabase[[STORE]:[STORE]],Output!$B5,tDatabase[[MONTH]:[MONTH]],Output!L$3))</f>
        <v>12594413.081386847</v>
      </c>
      <c r="M5" s="18">
        <f>IF($B$1="Local Currency",
SUMIFS(tDatabase[[SALES]:[SALES]],tDatabase[[STORE]:[STORE]],Output!$B5,tDatabase[[MONTH]:[MONTH]],Output!M$3),
SUMIFS(tDatabase[[SALES EURO]:[SALES EURO]],tDatabase[[STORE]:[STORE]],Output!$B5,tDatabase[[MONTH]:[MONTH]],Output!M$3))</f>
        <v>14204275.39134133</v>
      </c>
      <c r="N5" s="18">
        <f>IF($B$1="Local Currency",
SUMIFS(tDatabase[[SALES]:[SALES]],tDatabase[[STORE]:[STORE]],Output!$B5,tDatabase[[MONTH]:[MONTH]],Output!N$3),
SUMIFS(tDatabase[[SALES EURO]:[SALES EURO]],tDatabase[[STORE]:[STORE]],Output!$B5,tDatabase[[MONTH]:[MONTH]],Output!N$3))</f>
        <v>17370665.927147623</v>
      </c>
      <c r="O5" s="18">
        <f t="shared" ref="O5:O20" si="0">SUM(C5:N5)</f>
        <v>135566053.18911961</v>
      </c>
    </row>
    <row r="6" spans="1:15" x14ac:dyDescent="0.25">
      <c r="B6" s="9" t="s">
        <v>35</v>
      </c>
      <c r="C6" s="18">
        <f>IF($B$1="Local Currency",
SUMIFS(tDatabase[[SALES]:[SALES]],tDatabase[[STORE]:[STORE]],Output!$B6,tDatabase[[MONTH]:[MONTH]],Output!C$3),
SUMIFS(tDatabase[[SALES EURO]:[SALES EURO]],tDatabase[[STORE]:[STORE]],Output!$B6,tDatabase[[MONTH]:[MONTH]],Output!C$3))</f>
        <v>718338.39971379261</v>
      </c>
      <c r="D6" s="18">
        <f>IF($B$1="Local Currency",
SUMIFS(tDatabase[[SALES]:[SALES]],tDatabase[[STORE]:[STORE]],Output!$B6,tDatabase[[MONTH]:[MONTH]],Output!D$3),
SUMIFS(tDatabase[[SALES EURO]:[SALES EURO]],tDatabase[[STORE]:[STORE]],Output!$B6,tDatabase[[MONTH]:[MONTH]],Output!D$3))</f>
        <v>508330.21625306841</v>
      </c>
      <c r="E6" s="18">
        <f>IF($B$1="Local Currency",
SUMIFS(tDatabase[[SALES]:[SALES]],tDatabase[[STORE]:[STORE]],Output!$B6,tDatabase[[MONTH]:[MONTH]],Output!E$3),
SUMIFS(tDatabase[[SALES EURO]:[SALES EURO]],tDatabase[[STORE]:[STORE]],Output!$B6,tDatabase[[MONTH]:[MONTH]],Output!E$3))</f>
        <v>694105.30271154479</v>
      </c>
      <c r="F6" s="18">
        <f>IF($B$1="Local Currency",
SUMIFS(tDatabase[[SALES]:[SALES]],tDatabase[[STORE]:[STORE]],Output!$B6,tDatabase[[MONTH]:[MONTH]],Output!F$3),
SUMIFS(tDatabase[[SALES EURO]:[SALES EURO]],tDatabase[[STORE]:[STORE]],Output!$B6,tDatabase[[MONTH]:[MONTH]],Output!F$3))</f>
        <v>774434.51993888849</v>
      </c>
      <c r="G6" s="18">
        <f>IF($B$1="Local Currency",
SUMIFS(tDatabase[[SALES]:[SALES]],tDatabase[[STORE]:[STORE]],Output!$B6,tDatabase[[MONTH]:[MONTH]],Output!G$3),
SUMIFS(tDatabase[[SALES EURO]:[SALES EURO]],tDatabase[[STORE]:[STORE]],Output!$B6,tDatabase[[MONTH]:[MONTH]],Output!G$3))</f>
        <v>722918.97316355887</v>
      </c>
      <c r="H6" s="18">
        <f>IF($B$1="Local Currency",
SUMIFS(tDatabase[[SALES]:[SALES]],tDatabase[[STORE]:[STORE]],Output!$B6,tDatabase[[MONTH]:[MONTH]],Output!H$3),
SUMIFS(tDatabase[[SALES EURO]:[SALES EURO]],tDatabase[[STORE]:[STORE]],Output!$B6,tDatabase[[MONTH]:[MONTH]],Output!H$3))</f>
        <v>606862.4989593483</v>
      </c>
      <c r="I6" s="18">
        <f>IF($B$1="Local Currency",
SUMIFS(tDatabase[[SALES]:[SALES]],tDatabase[[STORE]:[STORE]],Output!$B6,tDatabase[[MONTH]:[MONTH]],Output!I$3),
SUMIFS(tDatabase[[SALES EURO]:[SALES EURO]],tDatabase[[STORE]:[STORE]],Output!$B6,tDatabase[[MONTH]:[MONTH]],Output!I$3))</f>
        <v>483749.577551622</v>
      </c>
      <c r="J6" s="18">
        <f>IF($B$1="Local Currency",
SUMIFS(tDatabase[[SALES]:[SALES]],tDatabase[[STORE]:[STORE]],Output!$B6,tDatabase[[MONTH]:[MONTH]],Output!J$3),
SUMIFS(tDatabase[[SALES EURO]:[SALES EURO]],tDatabase[[STORE]:[STORE]],Output!$B6,tDatabase[[MONTH]:[MONTH]],Output!J$3))</f>
        <v>455225.39055380673</v>
      </c>
      <c r="K6" s="18">
        <f>IF($B$1="Local Currency",
SUMIFS(tDatabase[[SALES]:[SALES]],tDatabase[[STORE]:[STORE]],Output!$B6,tDatabase[[MONTH]:[MONTH]],Output!K$3),
SUMIFS(tDatabase[[SALES EURO]:[SALES EURO]],tDatabase[[STORE]:[STORE]],Output!$B6,tDatabase[[MONTH]:[MONTH]],Output!K$3))</f>
        <v>458021.64555737306</v>
      </c>
      <c r="L6" s="18">
        <f>IF($B$1="Local Currency",
SUMIFS(tDatabase[[SALES]:[SALES]],tDatabase[[STORE]:[STORE]],Output!$B6,tDatabase[[MONTH]:[MONTH]],Output!L$3),
SUMIFS(tDatabase[[SALES EURO]:[SALES EURO]],tDatabase[[STORE]:[STORE]],Output!$B6,tDatabase[[MONTH]:[MONTH]],Output!L$3))</f>
        <v>586394.92566933599</v>
      </c>
      <c r="M6" s="18">
        <f>IF($B$1="Local Currency",
SUMIFS(tDatabase[[SALES]:[SALES]],tDatabase[[STORE]:[STORE]],Output!$B6,tDatabase[[MONTH]:[MONTH]],Output!M$3),
SUMIFS(tDatabase[[SALES EURO]:[SALES EURO]],tDatabase[[STORE]:[STORE]],Output!$B6,tDatabase[[MONTH]:[MONTH]],Output!M$3))</f>
        <v>848625.48910634441</v>
      </c>
      <c r="N6" s="18">
        <f>IF($B$1="Local Currency",
SUMIFS(tDatabase[[SALES]:[SALES]],tDatabase[[STORE]:[STORE]],Output!$B6,tDatabase[[MONTH]:[MONTH]],Output!N$3),
SUMIFS(tDatabase[[SALES EURO]:[SALES EURO]],tDatabase[[STORE]:[STORE]],Output!$B6,tDatabase[[MONTH]:[MONTH]],Output!N$3))</f>
        <v>888646.75215386797</v>
      </c>
      <c r="O6" s="18">
        <f t="shared" si="0"/>
        <v>7745653.6913325517</v>
      </c>
    </row>
    <row r="7" spans="1:15" x14ac:dyDescent="0.25">
      <c r="B7" s="9" t="s">
        <v>36</v>
      </c>
      <c r="C7" s="18">
        <f>IF($B$1="Local Currency",
SUMIFS(tDatabase[[SALES]:[SALES]],tDatabase[[STORE]:[STORE]],Output!$B7,tDatabase[[MONTH]:[MONTH]],Output!C$3),
SUMIFS(tDatabase[[SALES EURO]:[SALES EURO]],tDatabase[[STORE]:[STORE]],Output!$B7,tDatabase[[MONTH]:[MONTH]],Output!C$3))</f>
        <v>492839.8431259605</v>
      </c>
      <c r="D7" s="18">
        <f>IF($B$1="Local Currency",
SUMIFS(tDatabase[[SALES]:[SALES]],tDatabase[[STORE]:[STORE]],Output!$B7,tDatabase[[MONTH]:[MONTH]],Output!D$3),
SUMIFS(tDatabase[[SALES EURO]:[SALES EURO]],tDatabase[[STORE]:[STORE]],Output!$B7,tDatabase[[MONTH]:[MONTH]],Output!D$3))</f>
        <v>228502.98245179813</v>
      </c>
      <c r="E7" s="18">
        <f>IF($B$1="Local Currency",
SUMIFS(tDatabase[[SALES]:[SALES]],tDatabase[[STORE]:[STORE]],Output!$B7,tDatabase[[MONTH]:[MONTH]],Output!E$3),
SUMIFS(tDatabase[[SALES EURO]:[SALES EURO]],tDatabase[[STORE]:[STORE]],Output!$B7,tDatabase[[MONTH]:[MONTH]],Output!E$3))</f>
        <v>402608.16141015629</v>
      </c>
      <c r="F7" s="18">
        <f>IF($B$1="Local Currency",
SUMIFS(tDatabase[[SALES]:[SALES]],tDatabase[[STORE]:[STORE]],Output!$B7,tDatabase[[MONTH]:[MONTH]],Output!F$3),
SUMIFS(tDatabase[[SALES EURO]:[SALES EURO]],tDatabase[[STORE]:[STORE]],Output!$B7,tDatabase[[MONTH]:[MONTH]],Output!F$3))</f>
        <v>393142.8989296474</v>
      </c>
      <c r="G7" s="18">
        <f>IF($B$1="Local Currency",
SUMIFS(tDatabase[[SALES]:[SALES]],tDatabase[[STORE]:[STORE]],Output!$B7,tDatabase[[MONTH]:[MONTH]],Output!G$3),
SUMIFS(tDatabase[[SALES EURO]:[SALES EURO]],tDatabase[[STORE]:[STORE]],Output!$B7,tDatabase[[MONTH]:[MONTH]],Output!G$3))</f>
        <v>493238.31713666639</v>
      </c>
      <c r="H7" s="18">
        <f>IF($B$1="Local Currency",
SUMIFS(tDatabase[[SALES]:[SALES]],tDatabase[[STORE]:[STORE]],Output!$B7,tDatabase[[MONTH]:[MONTH]],Output!H$3),
SUMIFS(tDatabase[[SALES EURO]:[SALES EURO]],tDatabase[[STORE]:[STORE]],Output!$B7,tDatabase[[MONTH]:[MONTH]],Output!H$3))</f>
        <v>469271.16123240179</v>
      </c>
      <c r="I7" s="18">
        <f>IF($B$1="Local Currency",
SUMIFS(tDatabase[[SALES]:[SALES]],tDatabase[[STORE]:[STORE]],Output!$B7,tDatabase[[MONTH]:[MONTH]],Output!I$3),
SUMIFS(tDatabase[[SALES EURO]:[SALES EURO]],tDatabase[[STORE]:[STORE]],Output!$B7,tDatabase[[MONTH]:[MONTH]],Output!I$3))</f>
        <v>337371.51606653875</v>
      </c>
      <c r="J7" s="18">
        <f>IF($B$1="Local Currency",
SUMIFS(tDatabase[[SALES]:[SALES]],tDatabase[[STORE]:[STORE]],Output!$B7,tDatabase[[MONTH]:[MONTH]],Output!J$3),
SUMIFS(tDatabase[[SALES EURO]:[SALES EURO]],tDatabase[[STORE]:[STORE]],Output!$B7,tDatabase[[MONTH]:[MONTH]],Output!J$3))</f>
        <v>300867.01032551582</v>
      </c>
      <c r="K7" s="18">
        <f>IF($B$1="Local Currency",
SUMIFS(tDatabase[[SALES]:[SALES]],tDatabase[[STORE]:[STORE]],Output!$B7,tDatabase[[MONTH]:[MONTH]],Output!K$3),
SUMIFS(tDatabase[[SALES EURO]:[SALES EURO]],tDatabase[[STORE]:[STORE]],Output!$B7,tDatabase[[MONTH]:[MONTH]],Output!K$3))</f>
        <v>338807.26228700374</v>
      </c>
      <c r="L7" s="18">
        <f>IF($B$1="Local Currency",
SUMIFS(tDatabase[[SALES]:[SALES]],tDatabase[[STORE]:[STORE]],Output!$B7,tDatabase[[MONTH]:[MONTH]],Output!L$3),
SUMIFS(tDatabase[[SALES EURO]:[SALES EURO]],tDatabase[[STORE]:[STORE]],Output!$B7,tDatabase[[MONTH]:[MONTH]],Output!L$3))</f>
        <v>468473.81495073496</v>
      </c>
      <c r="M7" s="18">
        <f>IF($B$1="Local Currency",
SUMIFS(tDatabase[[SALES]:[SALES]],tDatabase[[STORE]:[STORE]],Output!$B7,tDatabase[[MONTH]:[MONTH]],Output!M$3),
SUMIFS(tDatabase[[SALES EURO]:[SALES EURO]],tDatabase[[STORE]:[STORE]],Output!$B7,tDatabase[[MONTH]:[MONTH]],Output!M$3))</f>
        <v>576513.03121055348</v>
      </c>
      <c r="N7" s="18">
        <f>IF($B$1="Local Currency",
SUMIFS(tDatabase[[SALES]:[SALES]],tDatabase[[STORE]:[STORE]],Output!$B7,tDatabase[[MONTH]:[MONTH]],Output!N$3),
SUMIFS(tDatabase[[SALES EURO]:[SALES EURO]],tDatabase[[STORE]:[STORE]],Output!$B7,tDatabase[[MONTH]:[MONTH]],Output!N$3))</f>
        <v>629897.89687084442</v>
      </c>
      <c r="O7" s="18">
        <f t="shared" si="0"/>
        <v>5131533.8959978214</v>
      </c>
    </row>
    <row r="8" spans="1:15" x14ac:dyDescent="0.25">
      <c r="B8" s="9" t="s">
        <v>37</v>
      </c>
      <c r="C8" s="18">
        <f>IF($B$1="Local Currency",
SUMIFS(tDatabase[[SALES]:[SALES]],tDatabase[[STORE]:[STORE]],Output!$B8,tDatabase[[MONTH]:[MONTH]],Output!C$3),
SUMIFS(tDatabase[[SALES EURO]:[SALES EURO]],tDatabase[[STORE]:[STORE]],Output!$B8,tDatabase[[MONTH]:[MONTH]],Output!C$3))</f>
        <v>3463398.5460125599</v>
      </c>
      <c r="D8" s="18">
        <f>IF($B$1="Local Currency",
SUMIFS(tDatabase[[SALES]:[SALES]],tDatabase[[STORE]:[STORE]],Output!$B8,tDatabase[[MONTH]:[MONTH]],Output!D$3),
SUMIFS(tDatabase[[SALES EURO]:[SALES EURO]],tDatabase[[STORE]:[STORE]],Output!$B8,tDatabase[[MONTH]:[MONTH]],Output!D$3))</f>
        <v>2923690.2705244669</v>
      </c>
      <c r="E8" s="18">
        <f>IF($B$1="Local Currency",
SUMIFS(tDatabase[[SALES]:[SALES]],tDatabase[[STORE]:[STORE]],Output!$B8,tDatabase[[MONTH]:[MONTH]],Output!E$3),
SUMIFS(tDatabase[[SALES EURO]:[SALES EURO]],tDatabase[[STORE]:[STORE]],Output!$B8,tDatabase[[MONTH]:[MONTH]],Output!E$3))</f>
        <v>3320097.0742496611</v>
      </c>
      <c r="F8" s="18">
        <f>IF($B$1="Local Currency",
SUMIFS(tDatabase[[SALES]:[SALES]],tDatabase[[STORE]:[STORE]],Output!$B8,tDatabase[[MONTH]:[MONTH]],Output!F$3),
SUMIFS(tDatabase[[SALES EURO]:[SALES EURO]],tDatabase[[STORE]:[STORE]],Output!$B8,tDatabase[[MONTH]:[MONTH]],Output!F$3))</f>
        <v>4034084.3681724798</v>
      </c>
      <c r="G8" s="18">
        <f>IF($B$1="Local Currency",
SUMIFS(tDatabase[[SALES]:[SALES]],tDatabase[[STORE]:[STORE]],Output!$B8,tDatabase[[MONTH]:[MONTH]],Output!G$3),
SUMIFS(tDatabase[[SALES EURO]:[SALES EURO]],tDatabase[[STORE]:[STORE]],Output!$B8,tDatabase[[MONTH]:[MONTH]],Output!G$3))</f>
        <v>4411656.677159436</v>
      </c>
      <c r="H8" s="18">
        <f>IF($B$1="Local Currency",
SUMIFS(tDatabase[[SALES]:[SALES]],tDatabase[[STORE]:[STORE]],Output!$B8,tDatabase[[MONTH]:[MONTH]],Output!H$3),
SUMIFS(tDatabase[[SALES EURO]:[SALES EURO]],tDatabase[[STORE]:[STORE]],Output!$B8,tDatabase[[MONTH]:[MONTH]],Output!H$3))</f>
        <v>3511545.4365449916</v>
      </c>
      <c r="I8" s="18">
        <f>IF($B$1="Local Currency",
SUMIFS(tDatabase[[SALES]:[SALES]],tDatabase[[STORE]:[STORE]],Output!$B8,tDatabase[[MONTH]:[MONTH]],Output!I$3),
SUMIFS(tDatabase[[SALES EURO]:[SALES EURO]],tDatabase[[STORE]:[STORE]],Output!$B8,tDatabase[[MONTH]:[MONTH]],Output!I$3))</f>
        <v>2596030.6390389553</v>
      </c>
      <c r="J8" s="18">
        <f>IF($B$1="Local Currency",
SUMIFS(tDatabase[[SALES]:[SALES]],tDatabase[[STORE]:[STORE]],Output!$B8,tDatabase[[MONTH]:[MONTH]],Output!J$3),
SUMIFS(tDatabase[[SALES EURO]:[SALES EURO]],tDatabase[[STORE]:[STORE]],Output!$B8,tDatabase[[MONTH]:[MONTH]],Output!J$3))</f>
        <v>1905748.7112793154</v>
      </c>
      <c r="K8" s="18">
        <f>IF($B$1="Local Currency",
SUMIFS(tDatabase[[SALES]:[SALES]],tDatabase[[STORE]:[STORE]],Output!$B8,tDatabase[[MONTH]:[MONTH]],Output!K$3),
SUMIFS(tDatabase[[SALES EURO]:[SALES EURO]],tDatabase[[STORE]:[STORE]],Output!$B8,tDatabase[[MONTH]:[MONTH]],Output!K$3))</f>
        <v>2318839.2761113602</v>
      </c>
      <c r="L8" s="18">
        <f>IF($B$1="Local Currency",
SUMIFS(tDatabase[[SALES]:[SALES]],tDatabase[[STORE]:[STORE]],Output!$B8,tDatabase[[MONTH]:[MONTH]],Output!L$3),
SUMIFS(tDatabase[[SALES EURO]:[SALES EURO]],tDatabase[[STORE]:[STORE]],Output!$B8,tDatabase[[MONTH]:[MONTH]],Output!L$3))</f>
        <v>3771057.8152387422</v>
      </c>
      <c r="M8" s="18">
        <f>IF($B$1="Local Currency",
SUMIFS(tDatabase[[SALES]:[SALES]],tDatabase[[STORE]:[STORE]],Output!$B8,tDatabase[[MONTH]:[MONTH]],Output!M$3),
SUMIFS(tDatabase[[SALES EURO]:[SALES EURO]],tDatabase[[STORE]:[STORE]],Output!$B8,tDatabase[[MONTH]:[MONTH]],Output!M$3))</f>
        <v>4180190.7666622419</v>
      </c>
      <c r="N8" s="18">
        <f>IF($B$1="Local Currency",
SUMIFS(tDatabase[[SALES]:[SALES]],tDatabase[[STORE]:[STORE]],Output!$B8,tDatabase[[MONTH]:[MONTH]],Output!N$3),
SUMIFS(tDatabase[[SALES EURO]:[SALES EURO]],tDatabase[[STORE]:[STORE]],Output!$B8,tDatabase[[MONTH]:[MONTH]],Output!N$3))</f>
        <v>5308751.1210913677</v>
      </c>
      <c r="O8" s="18">
        <f t="shared" si="0"/>
        <v>41745090.70208557</v>
      </c>
    </row>
    <row r="9" spans="1:15" x14ac:dyDescent="0.25">
      <c r="B9" s="9" t="s">
        <v>38</v>
      </c>
      <c r="C9" s="18">
        <f>IF($B$1="Local Currency",
SUMIFS(tDatabase[[SALES]:[SALES]],tDatabase[[STORE]:[STORE]],Output!$B9,tDatabase[[MONTH]:[MONTH]],Output!C$3),
SUMIFS(tDatabase[[SALES EURO]:[SALES EURO]],tDatabase[[STORE]:[STORE]],Output!$B9,tDatabase[[MONTH]:[MONTH]],Output!C$3))</f>
        <v>820836.48603951547</v>
      </c>
      <c r="D9" s="18">
        <f>IF($B$1="Local Currency",
SUMIFS(tDatabase[[SALES]:[SALES]],tDatabase[[STORE]:[STORE]],Output!$B9,tDatabase[[MONTH]:[MONTH]],Output!D$3),
SUMIFS(tDatabase[[SALES EURO]:[SALES EURO]],tDatabase[[STORE]:[STORE]],Output!$B9,tDatabase[[MONTH]:[MONTH]],Output!D$3))</f>
        <v>699773.47766704974</v>
      </c>
      <c r="E9" s="18">
        <f>IF($B$1="Local Currency",
SUMIFS(tDatabase[[SALES]:[SALES]],tDatabase[[STORE]:[STORE]],Output!$B9,tDatabase[[MONTH]:[MONTH]],Output!E$3),
SUMIFS(tDatabase[[SALES EURO]:[SALES EURO]],tDatabase[[STORE]:[STORE]],Output!$B9,tDatabase[[MONTH]:[MONTH]],Output!E$3))</f>
        <v>725859.52438275306</v>
      </c>
      <c r="F9" s="18">
        <f>IF($B$1="Local Currency",
SUMIFS(tDatabase[[SALES]:[SALES]],tDatabase[[STORE]:[STORE]],Output!$B9,tDatabase[[MONTH]:[MONTH]],Output!F$3),
SUMIFS(tDatabase[[SALES EURO]:[SALES EURO]],tDatabase[[STORE]:[STORE]],Output!$B9,tDatabase[[MONTH]:[MONTH]],Output!F$3))</f>
        <v>688332.14680278022</v>
      </c>
      <c r="G9" s="18">
        <f>IF($B$1="Local Currency",
SUMIFS(tDatabase[[SALES]:[SALES]],tDatabase[[STORE]:[STORE]],Output!$B9,tDatabase[[MONTH]:[MONTH]],Output!G$3),
SUMIFS(tDatabase[[SALES EURO]:[SALES EURO]],tDatabase[[STORE]:[STORE]],Output!$B9,tDatabase[[MONTH]:[MONTH]],Output!G$3))</f>
        <v>842000.83477149531</v>
      </c>
      <c r="H9" s="18">
        <f>IF($B$1="Local Currency",
SUMIFS(tDatabase[[SALES]:[SALES]],tDatabase[[STORE]:[STORE]],Output!$B9,tDatabase[[MONTH]:[MONTH]],Output!H$3),
SUMIFS(tDatabase[[SALES EURO]:[SALES EURO]],tDatabase[[STORE]:[STORE]],Output!$B9,tDatabase[[MONTH]:[MONTH]],Output!H$3))</f>
        <v>687229.13465021737</v>
      </c>
      <c r="I9" s="18">
        <f>IF($B$1="Local Currency",
SUMIFS(tDatabase[[SALES]:[SALES]],tDatabase[[STORE]:[STORE]],Output!$B9,tDatabase[[MONTH]:[MONTH]],Output!I$3),
SUMIFS(tDatabase[[SALES EURO]:[SALES EURO]],tDatabase[[STORE]:[STORE]],Output!$B9,tDatabase[[MONTH]:[MONTH]],Output!I$3))</f>
        <v>735481.26039245527</v>
      </c>
      <c r="J9" s="18">
        <f>IF($B$1="Local Currency",
SUMIFS(tDatabase[[SALES]:[SALES]],tDatabase[[STORE]:[STORE]],Output!$B9,tDatabase[[MONTH]:[MONTH]],Output!J$3),
SUMIFS(tDatabase[[SALES EURO]:[SALES EURO]],tDatabase[[STORE]:[STORE]],Output!$B9,tDatabase[[MONTH]:[MONTH]],Output!J$3))</f>
        <v>549088.08751825348</v>
      </c>
      <c r="K9" s="18">
        <f>IF($B$1="Local Currency",
SUMIFS(tDatabase[[SALES]:[SALES]],tDatabase[[STORE]:[STORE]],Output!$B9,tDatabase[[MONTH]:[MONTH]],Output!K$3),
SUMIFS(tDatabase[[SALES EURO]:[SALES EURO]],tDatabase[[STORE]:[STORE]],Output!$B9,tDatabase[[MONTH]:[MONTH]],Output!K$3))</f>
        <v>747039.42551520723</v>
      </c>
      <c r="L9" s="18">
        <f>IF($B$1="Local Currency",
SUMIFS(tDatabase[[SALES]:[SALES]],tDatabase[[STORE]:[STORE]],Output!$B9,tDatabase[[MONTH]:[MONTH]],Output!L$3),
SUMIFS(tDatabase[[SALES EURO]:[SALES EURO]],tDatabase[[STORE]:[STORE]],Output!$B9,tDatabase[[MONTH]:[MONTH]],Output!L$3))</f>
        <v>843862.04894776025</v>
      </c>
      <c r="M9" s="18">
        <f>IF($B$1="Local Currency",
SUMIFS(tDatabase[[SALES]:[SALES]],tDatabase[[STORE]:[STORE]],Output!$B9,tDatabase[[MONTH]:[MONTH]],Output!M$3),
SUMIFS(tDatabase[[SALES EURO]:[SALES EURO]],tDatabase[[STORE]:[STORE]],Output!$B9,tDatabase[[MONTH]:[MONTH]],Output!M$3))</f>
        <v>1041549.8556587829</v>
      </c>
      <c r="N9" s="18">
        <f>IF($B$1="Local Currency",
SUMIFS(tDatabase[[SALES]:[SALES]],tDatabase[[STORE]:[STORE]],Output!$B9,tDatabase[[MONTH]:[MONTH]],Output!N$3),
SUMIFS(tDatabase[[SALES EURO]:[SALES EURO]],tDatabase[[STORE]:[STORE]],Output!$B9,tDatabase[[MONTH]:[MONTH]],Output!N$3))</f>
        <v>1422353.9026129926</v>
      </c>
      <c r="O9" s="18">
        <f t="shared" si="0"/>
        <v>9803406.1849592626</v>
      </c>
    </row>
    <row r="10" spans="1:15" x14ac:dyDescent="0.25">
      <c r="B10" s="9" t="s">
        <v>39</v>
      </c>
      <c r="C10" s="18">
        <f>IF($B$1="Local Currency",
SUMIFS(tDatabase[[SALES]:[SALES]],tDatabase[[STORE]:[STORE]],Output!$B10,tDatabase[[MONTH]:[MONTH]],Output!C$3),
SUMIFS(tDatabase[[SALES EURO]:[SALES EURO]],tDatabase[[STORE]:[STORE]],Output!$B10,tDatabase[[MONTH]:[MONTH]],Output!C$3))</f>
        <v>679334.23035643168</v>
      </c>
      <c r="D10" s="18">
        <f>IF($B$1="Local Currency",
SUMIFS(tDatabase[[SALES]:[SALES]],tDatabase[[STORE]:[STORE]],Output!$B10,tDatabase[[MONTH]:[MONTH]],Output!D$3),
SUMIFS(tDatabase[[SALES EURO]:[SALES EURO]],tDatabase[[STORE]:[STORE]],Output!$B10,tDatabase[[MONTH]:[MONTH]],Output!D$3))</f>
        <v>528579.04341036791</v>
      </c>
      <c r="E10" s="18">
        <f>IF($B$1="Local Currency",
SUMIFS(tDatabase[[SALES]:[SALES]],tDatabase[[STORE]:[STORE]],Output!$B10,tDatabase[[MONTH]:[MONTH]],Output!E$3),
SUMIFS(tDatabase[[SALES EURO]:[SALES EURO]],tDatabase[[STORE]:[STORE]],Output!$B10,tDatabase[[MONTH]:[MONTH]],Output!E$3))</f>
        <v>488197.12532597722</v>
      </c>
      <c r="F10" s="18">
        <f>IF($B$1="Local Currency",
SUMIFS(tDatabase[[SALES]:[SALES]],tDatabase[[STORE]:[STORE]],Output!$B10,tDatabase[[MONTH]:[MONTH]],Output!F$3),
SUMIFS(tDatabase[[SALES EURO]:[SALES EURO]],tDatabase[[STORE]:[STORE]],Output!$B10,tDatabase[[MONTH]:[MONTH]],Output!F$3))</f>
        <v>561779.39756948745</v>
      </c>
      <c r="G10" s="18">
        <f>IF($B$1="Local Currency",
SUMIFS(tDatabase[[SALES]:[SALES]],tDatabase[[STORE]:[STORE]],Output!$B10,tDatabase[[MONTH]:[MONTH]],Output!G$3),
SUMIFS(tDatabase[[SALES EURO]:[SALES EURO]],tDatabase[[STORE]:[STORE]],Output!$B10,tDatabase[[MONTH]:[MONTH]],Output!G$3))</f>
        <v>610758.41127909021</v>
      </c>
      <c r="H10" s="18">
        <f>IF($B$1="Local Currency",
SUMIFS(tDatabase[[SALES]:[SALES]],tDatabase[[STORE]:[STORE]],Output!$B10,tDatabase[[MONTH]:[MONTH]],Output!H$3),
SUMIFS(tDatabase[[SALES EURO]:[SALES EURO]],tDatabase[[STORE]:[STORE]],Output!$B10,tDatabase[[MONTH]:[MONTH]],Output!H$3))</f>
        <v>602187.36682469561</v>
      </c>
      <c r="I10" s="18">
        <f>IF($B$1="Local Currency",
SUMIFS(tDatabase[[SALES]:[SALES]],tDatabase[[STORE]:[STORE]],Output!$B10,tDatabase[[MONTH]:[MONTH]],Output!I$3),
SUMIFS(tDatabase[[SALES EURO]:[SALES EURO]],tDatabase[[STORE]:[STORE]],Output!$B10,tDatabase[[MONTH]:[MONTH]],Output!I$3))</f>
        <v>623928.155650008</v>
      </c>
      <c r="J10" s="18">
        <f>IF($B$1="Local Currency",
SUMIFS(tDatabase[[SALES]:[SALES]],tDatabase[[STORE]:[STORE]],Output!$B10,tDatabase[[MONTH]:[MONTH]],Output!J$3),
SUMIFS(tDatabase[[SALES EURO]:[SALES EURO]],tDatabase[[STORE]:[STORE]],Output!$B10,tDatabase[[MONTH]:[MONTH]],Output!J$3))</f>
        <v>440154.11546847335</v>
      </c>
      <c r="K10" s="18">
        <f>IF($B$1="Local Currency",
SUMIFS(tDatabase[[SALES]:[SALES]],tDatabase[[STORE]:[STORE]],Output!$B10,tDatabase[[MONTH]:[MONTH]],Output!K$3),
SUMIFS(tDatabase[[SALES EURO]:[SALES EURO]],tDatabase[[STORE]:[STORE]],Output!$B10,tDatabase[[MONTH]:[MONTH]],Output!K$3))</f>
        <v>509102.33038500749</v>
      </c>
      <c r="L10" s="18">
        <f>IF($B$1="Local Currency",
SUMIFS(tDatabase[[SALES]:[SALES]],tDatabase[[STORE]:[STORE]],Output!$B10,tDatabase[[MONTH]:[MONTH]],Output!L$3),
SUMIFS(tDatabase[[SALES EURO]:[SALES EURO]],tDatabase[[STORE]:[STORE]],Output!$B10,tDatabase[[MONTH]:[MONTH]],Output!L$3))</f>
        <v>434024.33212655224</v>
      </c>
      <c r="M10" s="18">
        <f>IF($B$1="Local Currency",
SUMIFS(tDatabase[[SALES]:[SALES]],tDatabase[[STORE]:[STORE]],Output!$B10,tDatabase[[MONTH]:[MONTH]],Output!M$3),
SUMIFS(tDatabase[[SALES EURO]:[SALES EURO]],tDatabase[[STORE]:[STORE]],Output!$B10,tDatabase[[MONTH]:[MONTH]],Output!M$3))</f>
        <v>492397.32648115687</v>
      </c>
      <c r="N10" s="18">
        <f>IF($B$1="Local Currency",
SUMIFS(tDatabase[[SALES]:[SALES]],tDatabase[[STORE]:[STORE]],Output!$B10,tDatabase[[MONTH]:[MONTH]],Output!N$3),
SUMIFS(tDatabase[[SALES EURO]:[SALES EURO]],tDatabase[[STORE]:[STORE]],Output!$B10,tDatabase[[MONTH]:[MONTH]],Output!N$3))</f>
        <v>528463.25992894324</v>
      </c>
      <c r="O10" s="18">
        <f t="shared" si="0"/>
        <v>6498905.0948061924</v>
      </c>
    </row>
    <row r="11" spans="1:15" x14ac:dyDescent="0.25">
      <c r="B11" s="9" t="s">
        <v>40</v>
      </c>
      <c r="C11" s="18">
        <f>IF($B$1="Local Currency",
SUMIFS(tDatabase[[SALES]:[SALES]],tDatabase[[STORE]:[STORE]],Output!$B11,tDatabase[[MONTH]:[MONTH]],Output!C$3),
SUMIFS(tDatabase[[SALES EURO]:[SALES EURO]],tDatabase[[STORE]:[STORE]],Output!$B11,tDatabase[[MONTH]:[MONTH]],Output!C$3))</f>
        <v>2279306.3093874664</v>
      </c>
      <c r="D11" s="18">
        <f>IF($B$1="Local Currency",
SUMIFS(tDatabase[[SALES]:[SALES]],tDatabase[[STORE]:[STORE]],Output!$B11,tDatabase[[MONTH]:[MONTH]],Output!D$3),
SUMIFS(tDatabase[[SALES EURO]:[SALES EURO]],tDatabase[[STORE]:[STORE]],Output!$B11,tDatabase[[MONTH]:[MONTH]],Output!D$3))</f>
        <v>1491943.6090479328</v>
      </c>
      <c r="E11" s="18">
        <f>IF($B$1="Local Currency",
SUMIFS(tDatabase[[SALES]:[SALES]],tDatabase[[STORE]:[STORE]],Output!$B11,tDatabase[[MONTH]:[MONTH]],Output!E$3),
SUMIFS(tDatabase[[SALES EURO]:[SALES EURO]],tDatabase[[STORE]:[STORE]],Output!$B11,tDatabase[[MONTH]:[MONTH]],Output!E$3))</f>
        <v>1700463.9799474839</v>
      </c>
      <c r="F11" s="18">
        <f>IF($B$1="Local Currency",
SUMIFS(tDatabase[[SALES]:[SALES]],tDatabase[[STORE]:[STORE]],Output!$B11,tDatabase[[MONTH]:[MONTH]],Output!F$3),
SUMIFS(tDatabase[[SALES EURO]:[SALES EURO]],tDatabase[[STORE]:[STORE]],Output!$B11,tDatabase[[MONTH]:[MONTH]],Output!F$3))</f>
        <v>1360851.1541672195</v>
      </c>
      <c r="G11" s="18">
        <f>IF($B$1="Local Currency",
SUMIFS(tDatabase[[SALES]:[SALES]],tDatabase[[STORE]:[STORE]],Output!$B11,tDatabase[[MONTH]:[MONTH]],Output!G$3),
SUMIFS(tDatabase[[SALES EURO]:[SALES EURO]],tDatabase[[STORE]:[STORE]],Output!$B11,tDatabase[[MONTH]:[MONTH]],Output!G$3))</f>
        <v>1861006.6916723107</v>
      </c>
      <c r="H11" s="18">
        <f>IF($B$1="Local Currency",
SUMIFS(tDatabase[[SALES]:[SALES]],tDatabase[[STORE]:[STORE]],Output!$B11,tDatabase[[MONTH]:[MONTH]],Output!H$3),
SUMIFS(tDatabase[[SALES EURO]:[SALES EURO]],tDatabase[[STORE]:[STORE]],Output!$B11,tDatabase[[MONTH]:[MONTH]],Output!H$3))</f>
        <v>1624200.0931523989</v>
      </c>
      <c r="I11" s="18">
        <f>IF($B$1="Local Currency",
SUMIFS(tDatabase[[SALES]:[SALES]],tDatabase[[STORE]:[STORE]],Output!$B11,tDatabase[[MONTH]:[MONTH]],Output!I$3),
SUMIFS(tDatabase[[SALES EURO]:[SALES EURO]],tDatabase[[STORE]:[STORE]],Output!$B11,tDatabase[[MONTH]:[MONTH]],Output!I$3))</f>
        <v>2100539.275886354</v>
      </c>
      <c r="J11" s="18">
        <f>IF($B$1="Local Currency",
SUMIFS(tDatabase[[SALES]:[SALES]],tDatabase[[STORE]:[STORE]],Output!$B11,tDatabase[[MONTH]:[MONTH]],Output!J$3),
SUMIFS(tDatabase[[SALES EURO]:[SALES EURO]],tDatabase[[STORE]:[STORE]],Output!$B11,tDatabase[[MONTH]:[MONTH]],Output!J$3))</f>
        <v>1377143.5694469134</v>
      </c>
      <c r="K11" s="18">
        <f>IF($B$1="Local Currency",
SUMIFS(tDatabase[[SALES]:[SALES]],tDatabase[[STORE]:[STORE]],Output!$B11,tDatabase[[MONTH]:[MONTH]],Output!K$3),
SUMIFS(tDatabase[[SALES EURO]:[SALES EURO]],tDatabase[[STORE]:[STORE]],Output!$B11,tDatabase[[MONTH]:[MONTH]],Output!K$3))</f>
        <v>1467470.565867071</v>
      </c>
      <c r="L11" s="18">
        <f>IF($B$1="Local Currency",
SUMIFS(tDatabase[[SALES]:[SALES]],tDatabase[[STORE]:[STORE]],Output!$B11,tDatabase[[MONTH]:[MONTH]],Output!L$3),
SUMIFS(tDatabase[[SALES EURO]:[SALES EURO]],tDatabase[[STORE]:[STORE]],Output!$B11,tDatabase[[MONTH]:[MONTH]],Output!L$3))</f>
        <v>1923661.4405320936</v>
      </c>
      <c r="M11" s="18">
        <f>IF($B$1="Local Currency",
SUMIFS(tDatabase[[SALES]:[SALES]],tDatabase[[STORE]:[STORE]],Output!$B11,tDatabase[[MONTH]:[MONTH]],Output!M$3),
SUMIFS(tDatabase[[SALES EURO]:[SALES EURO]],tDatabase[[STORE]:[STORE]],Output!$B11,tDatabase[[MONTH]:[MONTH]],Output!M$3))</f>
        <v>1863162.5599359181</v>
      </c>
      <c r="N11" s="18">
        <f>IF($B$1="Local Currency",
SUMIFS(tDatabase[[SALES]:[SALES]],tDatabase[[STORE]:[STORE]],Output!$B11,tDatabase[[MONTH]:[MONTH]],Output!N$3),
SUMIFS(tDatabase[[SALES EURO]:[SALES EURO]],tDatabase[[STORE]:[STORE]],Output!$B11,tDatabase[[MONTH]:[MONTH]],Output!N$3))</f>
        <v>2404856.2460483359</v>
      </c>
      <c r="O11" s="18">
        <f t="shared" si="0"/>
        <v>21454605.495091494</v>
      </c>
    </row>
    <row r="12" spans="1:15" x14ac:dyDescent="0.25">
      <c r="B12" s="13" t="s">
        <v>27</v>
      </c>
      <c r="C12" s="19">
        <f>SUM(C4:C11)</f>
        <v>20734689.685509402</v>
      </c>
      <c r="D12" s="19">
        <f t="shared" ref="D12:O12" si="1">SUM(D4:D11)</f>
        <v>16223621.486253273</v>
      </c>
      <c r="E12" s="19">
        <f t="shared" si="1"/>
        <v>19638389.102519389</v>
      </c>
      <c r="F12" s="19">
        <f t="shared" si="1"/>
        <v>19458830.7843927</v>
      </c>
      <c r="G12" s="19">
        <f t="shared" si="1"/>
        <v>22338863.329230722</v>
      </c>
      <c r="H12" s="19">
        <f t="shared" si="1"/>
        <v>18740587.303373065</v>
      </c>
      <c r="I12" s="19">
        <f t="shared" si="1"/>
        <v>16232270.722471103</v>
      </c>
      <c r="J12" s="19">
        <f t="shared" si="1"/>
        <v>12719584.031788824</v>
      </c>
      <c r="K12" s="19">
        <f t="shared" si="1"/>
        <v>15125290.691735312</v>
      </c>
      <c r="L12" s="19">
        <f t="shared" si="1"/>
        <v>21297732.330857519</v>
      </c>
      <c r="M12" s="19">
        <f t="shared" si="1"/>
        <v>24039636.512140192</v>
      </c>
      <c r="N12" s="19">
        <f t="shared" si="1"/>
        <v>29503106.450241093</v>
      </c>
      <c r="O12" s="19">
        <f t="shared" si="1"/>
        <v>236052602.43051258</v>
      </c>
    </row>
    <row r="13" spans="1:15" x14ac:dyDescent="0.25">
      <c r="B13" s="9" t="s">
        <v>41</v>
      </c>
      <c r="C13" s="18">
        <f>IF($B$1="Local Currency",
SUMIFS(tDatabase[[SALES]:[SALES]],tDatabase[[STORE]:[STORE]],Output!$B13,tDatabase[[MONTH]:[MONTH]],Output!C$3),
SUMIFS(tDatabase[[SALES EURO]:[SALES EURO]],tDatabase[[STORE]:[STORE]],Output!$B13,tDatabase[[MONTH]:[MONTH]],Output!C$3))</f>
        <v>666778.15288160101</v>
      </c>
      <c r="D13" s="18">
        <f>IF($B$1="Local Currency",
SUMIFS(tDatabase[[SALES]:[SALES]],tDatabase[[STORE]:[STORE]],Output!$B13,tDatabase[[MONTH]:[MONTH]],Output!D$3),
SUMIFS(tDatabase[[SALES EURO]:[SALES EURO]],tDatabase[[STORE]:[STORE]],Output!$B13,tDatabase[[MONTH]:[MONTH]],Output!D$3))</f>
        <v>417523.42328517872</v>
      </c>
      <c r="E13" s="18">
        <f>IF($B$1="Local Currency",
SUMIFS(tDatabase[[SALES]:[SALES]],tDatabase[[STORE]:[STORE]],Output!$B13,tDatabase[[MONTH]:[MONTH]],Output!E$3),
SUMIFS(tDatabase[[SALES EURO]:[SALES EURO]],tDatabase[[STORE]:[STORE]],Output!$B13,tDatabase[[MONTH]:[MONTH]],Output!E$3))</f>
        <v>384481.33371330868</v>
      </c>
      <c r="F13" s="18">
        <f>IF($B$1="Local Currency",
SUMIFS(tDatabase[[SALES]:[SALES]],tDatabase[[STORE]:[STORE]],Output!$B13,tDatabase[[MONTH]:[MONTH]],Output!F$3),
SUMIFS(tDatabase[[SALES EURO]:[SALES EURO]],tDatabase[[STORE]:[STORE]],Output!$B13,tDatabase[[MONTH]:[MONTH]],Output!F$3))</f>
        <v>421249.4683999386</v>
      </c>
      <c r="G13" s="18">
        <f>IF($B$1="Local Currency",
SUMIFS(tDatabase[[SALES]:[SALES]],tDatabase[[STORE]:[STORE]],Output!$B13,tDatabase[[MONTH]:[MONTH]],Output!G$3),
SUMIFS(tDatabase[[SALES EURO]:[SALES EURO]],tDatabase[[STORE]:[STORE]],Output!$B13,tDatabase[[MONTH]:[MONTH]],Output!G$3))</f>
        <v>625415.63452221756</v>
      </c>
      <c r="H13" s="18">
        <f>IF($B$1="Local Currency",
SUMIFS(tDatabase[[SALES]:[SALES]],tDatabase[[STORE]:[STORE]],Output!$B13,tDatabase[[MONTH]:[MONTH]],Output!H$3),
SUMIFS(tDatabase[[SALES EURO]:[SALES EURO]],tDatabase[[STORE]:[STORE]],Output!$B13,tDatabase[[MONTH]:[MONTH]],Output!H$3))</f>
        <v>197712.60714207421</v>
      </c>
      <c r="I13" s="18">
        <f>IF($B$1="Local Currency",
SUMIFS(tDatabase[[SALES]:[SALES]],tDatabase[[STORE]:[STORE]],Output!$B13,tDatabase[[MONTH]:[MONTH]],Output!I$3),
SUMIFS(tDatabase[[SALES EURO]:[SALES EURO]],tDatabase[[STORE]:[STORE]],Output!$B13,tDatabase[[MONTH]:[MONTH]],Output!I$3))</f>
        <v>1038529.4517394829</v>
      </c>
      <c r="J13" s="18">
        <f>IF($B$1="Local Currency",
SUMIFS(tDatabase[[SALES]:[SALES]],tDatabase[[STORE]:[STORE]],Output!$B13,tDatabase[[MONTH]:[MONTH]],Output!J$3),
SUMIFS(tDatabase[[SALES EURO]:[SALES EURO]],tDatabase[[STORE]:[STORE]],Output!$B13,tDatabase[[MONTH]:[MONTH]],Output!J$3))</f>
        <v>913961.43981410447</v>
      </c>
      <c r="K13" s="18">
        <f>IF($B$1="Local Currency",
SUMIFS(tDatabase[[SALES]:[SALES]],tDatabase[[STORE]:[STORE]],Output!$B13,tDatabase[[MONTH]:[MONTH]],Output!K$3),
SUMIFS(tDatabase[[SALES EURO]:[SALES EURO]],tDatabase[[STORE]:[STORE]],Output!$B13,tDatabase[[MONTH]:[MONTH]],Output!K$3))</f>
        <v>880682.96906854899</v>
      </c>
      <c r="L13" s="18">
        <f>IF($B$1="Local Currency",
SUMIFS(tDatabase[[SALES]:[SALES]],tDatabase[[STORE]:[STORE]],Output!$B13,tDatabase[[MONTH]:[MONTH]],Output!L$3),
SUMIFS(tDatabase[[SALES EURO]:[SALES EURO]],tDatabase[[STORE]:[STORE]],Output!$B13,tDatabase[[MONTH]:[MONTH]],Output!L$3))</f>
        <v>969586.8864677638</v>
      </c>
      <c r="M13" s="18">
        <f>IF($B$1="Local Currency",
SUMIFS(tDatabase[[SALES]:[SALES]],tDatabase[[STORE]:[STORE]],Output!$B13,tDatabase[[MONTH]:[MONTH]],Output!M$3),
SUMIFS(tDatabase[[SALES EURO]:[SALES EURO]],tDatabase[[STORE]:[STORE]],Output!$B13,tDatabase[[MONTH]:[MONTH]],Output!M$3))</f>
        <v>881467.4353859307</v>
      </c>
      <c r="N13" s="18">
        <f>IF($B$1="Local Currency",
SUMIFS(tDatabase[[SALES]:[SALES]],tDatabase[[STORE]:[STORE]],Output!$B13,tDatabase[[MONTH]:[MONTH]],Output!N$3),
SUMIFS(tDatabase[[SALES EURO]:[SALES EURO]],tDatabase[[STORE]:[STORE]],Output!$B13,tDatabase[[MONTH]:[MONTH]],Output!N$3))</f>
        <v>1138581.1868382399</v>
      </c>
      <c r="O13" s="18">
        <f t="shared" si="0"/>
        <v>8535969.9892583899</v>
      </c>
    </row>
    <row r="14" spans="1:15" x14ac:dyDescent="0.25">
      <c r="B14" s="13" t="s">
        <v>28</v>
      </c>
      <c r="C14" s="19">
        <f>SUM(C13)</f>
        <v>666778.15288160101</v>
      </c>
      <c r="D14" s="19">
        <f t="shared" ref="D14:O14" si="2">SUM(D13)</f>
        <v>417523.42328517872</v>
      </c>
      <c r="E14" s="19">
        <f t="shared" si="2"/>
        <v>384481.33371330868</v>
      </c>
      <c r="F14" s="19">
        <f t="shared" si="2"/>
        <v>421249.4683999386</v>
      </c>
      <c r="G14" s="19">
        <f t="shared" si="2"/>
        <v>625415.63452221756</v>
      </c>
      <c r="H14" s="19">
        <f t="shared" si="2"/>
        <v>197712.60714207421</v>
      </c>
      <c r="I14" s="19">
        <f t="shared" si="2"/>
        <v>1038529.4517394829</v>
      </c>
      <c r="J14" s="19">
        <f t="shared" si="2"/>
        <v>913961.43981410447</v>
      </c>
      <c r="K14" s="19">
        <f t="shared" si="2"/>
        <v>880682.96906854899</v>
      </c>
      <c r="L14" s="19">
        <f t="shared" si="2"/>
        <v>969586.8864677638</v>
      </c>
      <c r="M14" s="19">
        <f t="shared" si="2"/>
        <v>881467.4353859307</v>
      </c>
      <c r="N14" s="19">
        <f t="shared" si="2"/>
        <v>1138581.1868382399</v>
      </c>
      <c r="O14" s="19">
        <f t="shared" si="2"/>
        <v>8535969.9892583899</v>
      </c>
    </row>
    <row r="15" spans="1:15" x14ac:dyDescent="0.25">
      <c r="B15" s="9" t="s">
        <v>42</v>
      </c>
      <c r="C15" s="18">
        <f>IF($B$1="Local Currency",
SUMIFS(tDatabase[[SALES]:[SALES]],tDatabase[[STORE]:[STORE]],Output!$B15,tDatabase[[MONTH]:[MONTH]],Output!C$3),
SUMIFS(tDatabase[[SALES EURO]:[SALES EURO]],tDatabase[[STORE]:[STORE]],Output!$B15,tDatabase[[MONTH]:[MONTH]],Output!C$3))</f>
        <v>5141199.0201092958</v>
      </c>
      <c r="D15" s="18">
        <f>IF($B$1="Local Currency",
SUMIFS(tDatabase[[SALES]:[SALES]],tDatabase[[STORE]:[STORE]],Output!$B15,tDatabase[[MONTH]:[MONTH]],Output!D$3),
SUMIFS(tDatabase[[SALES EURO]:[SALES EURO]],tDatabase[[STORE]:[STORE]],Output!$B15,tDatabase[[MONTH]:[MONTH]],Output!D$3))</f>
        <v>3553351.5492502758</v>
      </c>
      <c r="E15" s="18">
        <f>IF($B$1="Local Currency",
SUMIFS(tDatabase[[SALES]:[SALES]],tDatabase[[STORE]:[STORE]],Output!$B15,tDatabase[[MONTH]:[MONTH]],Output!E$3),
SUMIFS(tDatabase[[SALES EURO]:[SALES EURO]],tDatabase[[STORE]:[STORE]],Output!$B15,tDatabase[[MONTH]:[MONTH]],Output!E$3))</f>
        <v>3354907.5295447814</v>
      </c>
      <c r="F15" s="18">
        <f>IF($B$1="Local Currency",
SUMIFS(tDatabase[[SALES]:[SALES]],tDatabase[[STORE]:[STORE]],Output!$B15,tDatabase[[MONTH]:[MONTH]],Output!F$3),
SUMIFS(tDatabase[[SALES EURO]:[SALES EURO]],tDatabase[[STORE]:[STORE]],Output!$B15,tDatabase[[MONTH]:[MONTH]],Output!F$3))</f>
        <v>3693582.7926885076</v>
      </c>
      <c r="G15" s="18">
        <f>IF($B$1="Local Currency",
SUMIFS(tDatabase[[SALES]:[SALES]],tDatabase[[STORE]:[STORE]],Output!$B15,tDatabase[[MONTH]:[MONTH]],Output!G$3),
SUMIFS(tDatabase[[SALES EURO]:[SALES EURO]],tDatabase[[STORE]:[STORE]],Output!$B15,tDatabase[[MONTH]:[MONTH]],Output!G$3))</f>
        <v>5138108.0571782375</v>
      </c>
      <c r="H15" s="18">
        <f>IF($B$1="Local Currency",
SUMIFS(tDatabase[[SALES]:[SALES]],tDatabase[[STORE]:[STORE]],Output!$B15,tDatabase[[MONTH]:[MONTH]],Output!H$3),
SUMIFS(tDatabase[[SALES EURO]:[SALES EURO]],tDatabase[[STORE]:[STORE]],Output!$B15,tDatabase[[MONTH]:[MONTH]],Output!H$3))</f>
        <v>5652465.3404043391</v>
      </c>
      <c r="I15" s="18">
        <f>IF($B$1="Local Currency",
SUMIFS(tDatabase[[SALES]:[SALES]],tDatabase[[STORE]:[STORE]],Output!$B15,tDatabase[[MONTH]:[MONTH]],Output!I$3),
SUMIFS(tDatabase[[SALES EURO]:[SALES EURO]],tDatabase[[STORE]:[STORE]],Output!$B15,tDatabase[[MONTH]:[MONTH]],Output!I$3))</f>
        <v>5933756.696368482</v>
      </c>
      <c r="J15" s="18">
        <f>IF($B$1="Local Currency",
SUMIFS(tDatabase[[SALES]:[SALES]],tDatabase[[STORE]:[STORE]],Output!$B15,tDatabase[[MONTH]:[MONTH]],Output!J$3),
SUMIFS(tDatabase[[SALES EURO]:[SALES EURO]],tDatabase[[STORE]:[STORE]],Output!$B15,tDatabase[[MONTH]:[MONTH]],Output!J$3))</f>
        <v>4428937.195466659</v>
      </c>
      <c r="K15" s="18">
        <f>IF($B$1="Local Currency",
SUMIFS(tDatabase[[SALES]:[SALES]],tDatabase[[STORE]:[STORE]],Output!$B15,tDatabase[[MONTH]:[MONTH]],Output!K$3),
SUMIFS(tDatabase[[SALES EURO]:[SALES EURO]],tDatabase[[STORE]:[STORE]],Output!$B15,tDatabase[[MONTH]:[MONTH]],Output!K$3))</f>
        <v>4499317.3069157666</v>
      </c>
      <c r="L15" s="18">
        <f>IF($B$1="Local Currency",
SUMIFS(tDatabase[[SALES]:[SALES]],tDatabase[[STORE]:[STORE]],Output!$B15,tDatabase[[MONTH]:[MONTH]],Output!L$3),
SUMIFS(tDatabase[[SALES EURO]:[SALES EURO]],tDatabase[[STORE]:[STORE]],Output!$B15,tDatabase[[MONTH]:[MONTH]],Output!L$3))</f>
        <v>4176087.1672005816</v>
      </c>
      <c r="M15" s="18">
        <f>IF($B$1="Local Currency",
SUMIFS(tDatabase[[SALES]:[SALES]],tDatabase[[STORE]:[STORE]],Output!$B15,tDatabase[[MONTH]:[MONTH]],Output!M$3),
SUMIFS(tDatabase[[SALES EURO]:[SALES EURO]],tDatabase[[STORE]:[STORE]],Output!$B15,tDatabase[[MONTH]:[MONTH]],Output!M$3))</f>
        <v>4062822.3005895498</v>
      </c>
      <c r="N15" s="18">
        <f>IF($B$1="Local Currency",
SUMIFS(tDatabase[[SALES]:[SALES]],tDatabase[[STORE]:[STORE]],Output!$B15,tDatabase[[MONTH]:[MONTH]],Output!N$3),
SUMIFS(tDatabase[[SALES EURO]:[SALES EURO]],tDatabase[[STORE]:[STORE]],Output!$B15,tDatabase[[MONTH]:[MONTH]],Output!N$3))</f>
        <v>4405420.3569601858</v>
      </c>
      <c r="O15" s="18">
        <f t="shared" si="0"/>
        <v>54039955.312676653</v>
      </c>
    </row>
    <row r="16" spans="1:15" x14ac:dyDescent="0.25">
      <c r="B16" s="9" t="s">
        <v>43</v>
      </c>
      <c r="C16" s="18">
        <f>IF($B$1="Local Currency",
SUMIFS(tDatabase[[SALES]:[SALES]],tDatabase[[STORE]:[STORE]],Output!$B16,tDatabase[[MONTH]:[MONTH]],Output!C$3),
SUMIFS(tDatabase[[SALES EURO]:[SALES EURO]],tDatabase[[STORE]:[STORE]],Output!$B16,tDatabase[[MONTH]:[MONTH]],Output!C$3))</f>
        <v>156311.4114194955</v>
      </c>
      <c r="D16" s="18">
        <f>IF($B$1="Local Currency",
SUMIFS(tDatabase[[SALES]:[SALES]],tDatabase[[STORE]:[STORE]],Output!$B16,tDatabase[[MONTH]:[MONTH]],Output!D$3),
SUMIFS(tDatabase[[SALES EURO]:[SALES EURO]],tDatabase[[STORE]:[STORE]],Output!$B16,tDatabase[[MONTH]:[MONTH]],Output!D$3))</f>
        <v>143134.03504993673</v>
      </c>
      <c r="E16" s="18">
        <f>IF($B$1="Local Currency",
SUMIFS(tDatabase[[SALES]:[SALES]],tDatabase[[STORE]:[STORE]],Output!$B16,tDatabase[[MONTH]:[MONTH]],Output!E$3),
SUMIFS(tDatabase[[SALES EURO]:[SALES EURO]],tDatabase[[STORE]:[STORE]],Output!$B16,tDatabase[[MONTH]:[MONTH]],Output!E$3))</f>
        <v>185546.61210864939</v>
      </c>
      <c r="F16" s="18">
        <f>IF($B$1="Local Currency",
SUMIFS(tDatabase[[SALES]:[SALES]],tDatabase[[STORE]:[STORE]],Output!$B16,tDatabase[[MONTH]:[MONTH]],Output!F$3),
SUMIFS(tDatabase[[SALES EURO]:[SALES EURO]],tDatabase[[STORE]:[STORE]],Output!$B16,tDatabase[[MONTH]:[MONTH]],Output!F$3))</f>
        <v>252494.14488383985</v>
      </c>
      <c r="G16" s="18">
        <f>IF($B$1="Local Currency",
SUMIFS(tDatabase[[SALES]:[SALES]],tDatabase[[STORE]:[STORE]],Output!$B16,tDatabase[[MONTH]:[MONTH]],Output!G$3),
SUMIFS(tDatabase[[SALES EURO]:[SALES EURO]],tDatabase[[STORE]:[STORE]],Output!$B16,tDatabase[[MONTH]:[MONTH]],Output!G$3))</f>
        <v>298449.40372035425</v>
      </c>
      <c r="H16" s="18">
        <f>IF($B$1="Local Currency",
SUMIFS(tDatabase[[SALES]:[SALES]],tDatabase[[STORE]:[STORE]],Output!$B16,tDatabase[[MONTH]:[MONTH]],Output!H$3),
SUMIFS(tDatabase[[SALES EURO]:[SALES EURO]],tDatabase[[STORE]:[STORE]],Output!$B16,tDatabase[[MONTH]:[MONTH]],Output!H$3))</f>
        <v>229186.74455541495</v>
      </c>
      <c r="I16" s="18">
        <f>IF($B$1="Local Currency",
SUMIFS(tDatabase[[SALES]:[SALES]],tDatabase[[STORE]:[STORE]],Output!$B16,tDatabase[[MONTH]:[MONTH]],Output!I$3),
SUMIFS(tDatabase[[SALES EURO]:[SALES EURO]],tDatabase[[STORE]:[STORE]],Output!$B16,tDatabase[[MONTH]:[MONTH]],Output!I$3))</f>
        <v>329178.66853312514</v>
      </c>
      <c r="J16" s="18">
        <f>IF($B$1="Local Currency",
SUMIFS(tDatabase[[SALES]:[SALES]],tDatabase[[STORE]:[STORE]],Output!$B16,tDatabase[[MONTH]:[MONTH]],Output!J$3),
SUMIFS(tDatabase[[SALES EURO]:[SALES EURO]],tDatabase[[STORE]:[STORE]],Output!$B16,tDatabase[[MONTH]:[MONTH]],Output!J$3))</f>
        <v>190553.74592833876</v>
      </c>
      <c r="K16" s="18">
        <f>IF($B$1="Local Currency",
SUMIFS(tDatabase[[SALES]:[SALES]],tDatabase[[STORE]:[STORE]],Output!$B16,tDatabase[[MONTH]:[MONTH]],Output!K$3),
SUMIFS(tDatabase[[SALES EURO]:[SALES EURO]],tDatabase[[STORE]:[STORE]],Output!$B16,tDatabase[[MONTH]:[MONTH]],Output!K$3))</f>
        <v>194403.31655315368</v>
      </c>
      <c r="L16" s="18">
        <f>IF($B$1="Local Currency",
SUMIFS(tDatabase[[SALES]:[SALES]],tDatabase[[STORE]:[STORE]],Output!$B16,tDatabase[[MONTH]:[MONTH]],Output!L$3),
SUMIFS(tDatabase[[SALES EURO]:[SALES EURO]],tDatabase[[STORE]:[STORE]],Output!$B16,tDatabase[[MONTH]:[MONTH]],Output!L$3))</f>
        <v>190369.34341938782</v>
      </c>
      <c r="M16" s="18">
        <f>IF($B$1="Local Currency",
SUMIFS(tDatabase[[SALES]:[SALES]],tDatabase[[STORE]:[STORE]],Output!$B16,tDatabase[[MONTH]:[MONTH]],Output!M$3),
SUMIFS(tDatabase[[SALES EURO]:[SALES EURO]],tDatabase[[STORE]:[STORE]],Output!$B16,tDatabase[[MONTH]:[MONTH]],Output!M$3))</f>
        <v>159434.1400382265</v>
      </c>
      <c r="N16" s="18">
        <f>IF($B$1="Local Currency",
SUMIFS(tDatabase[[SALES]:[SALES]],tDatabase[[STORE]:[STORE]],Output!$B16,tDatabase[[MONTH]:[MONTH]],Output!N$3),
SUMIFS(tDatabase[[SALES EURO]:[SALES EURO]],tDatabase[[STORE]:[STORE]],Output!$B16,tDatabase[[MONTH]:[MONTH]],Output!N$3))</f>
        <v>221005.73397582577</v>
      </c>
      <c r="O16" s="18">
        <f t="shared" si="0"/>
        <v>2550067.3001857484</v>
      </c>
    </row>
    <row r="17" spans="2:15" x14ac:dyDescent="0.25">
      <c r="B17" s="9" t="s">
        <v>44</v>
      </c>
      <c r="C17" s="18">
        <f>IF($B$1="Local Currency",
SUMIFS(tDatabase[[SALES]:[SALES]],tDatabase[[STORE]:[STORE]],Output!$B17,tDatabase[[MONTH]:[MONTH]],Output!C$3),
SUMIFS(tDatabase[[SALES EURO]:[SALES EURO]],tDatabase[[STORE]:[STORE]],Output!$B17,tDatabase[[MONTH]:[MONTH]],Output!C$3))</f>
        <v>1785866.9609928122</v>
      </c>
      <c r="D17" s="18">
        <f>IF($B$1="Local Currency",
SUMIFS(tDatabase[[SALES]:[SALES]],tDatabase[[STORE]:[STORE]],Output!$B17,tDatabase[[MONTH]:[MONTH]],Output!D$3),
SUMIFS(tDatabase[[SALES EURO]:[SALES EURO]],tDatabase[[STORE]:[STORE]],Output!$B17,tDatabase[[MONTH]:[MONTH]],Output!D$3))</f>
        <v>1040866.8263924407</v>
      </c>
      <c r="E17" s="18">
        <f>IF($B$1="Local Currency",
SUMIFS(tDatabase[[SALES]:[SALES]],tDatabase[[STORE]:[STORE]],Output!$B17,tDatabase[[MONTH]:[MONTH]],Output!E$3),
SUMIFS(tDatabase[[SALES EURO]:[SALES EURO]],tDatabase[[STORE]:[STORE]],Output!$B17,tDatabase[[MONTH]:[MONTH]],Output!E$3))</f>
        <v>868660.99550434749</v>
      </c>
      <c r="F17" s="18">
        <f>IF($B$1="Local Currency",
SUMIFS(tDatabase[[SALES]:[SALES]],tDatabase[[STORE]:[STORE]],Output!$B17,tDatabase[[MONTH]:[MONTH]],Output!F$3),
SUMIFS(tDatabase[[SALES EURO]:[SALES EURO]],tDatabase[[STORE]:[STORE]],Output!$B17,tDatabase[[MONTH]:[MONTH]],Output!F$3))</f>
        <v>891296.73997900228</v>
      </c>
      <c r="G17" s="18">
        <f>IF($B$1="Local Currency",
SUMIFS(tDatabase[[SALES]:[SALES]],tDatabase[[STORE]:[STORE]],Output!$B17,tDatabase[[MONTH]:[MONTH]],Output!G$3),
SUMIFS(tDatabase[[SALES EURO]:[SALES EURO]],tDatabase[[STORE]:[STORE]],Output!$B17,tDatabase[[MONTH]:[MONTH]],Output!G$3))</f>
        <v>1353494.2256440627</v>
      </c>
      <c r="H17" s="18">
        <f>IF($B$1="Local Currency",
SUMIFS(tDatabase[[SALES]:[SALES]],tDatabase[[STORE]:[STORE]],Output!$B17,tDatabase[[MONTH]:[MONTH]],Output!H$3),
SUMIFS(tDatabase[[SALES EURO]:[SALES EURO]],tDatabase[[STORE]:[STORE]],Output!$B17,tDatabase[[MONTH]:[MONTH]],Output!H$3))</f>
        <v>1432463.7251998815</v>
      </c>
      <c r="I17" s="18">
        <f>IF($B$1="Local Currency",
SUMIFS(tDatabase[[SALES]:[SALES]],tDatabase[[STORE]:[STORE]],Output!$B17,tDatabase[[MONTH]:[MONTH]],Output!I$3),
SUMIFS(tDatabase[[SALES EURO]:[SALES EURO]],tDatabase[[STORE]:[STORE]],Output!$B17,tDatabase[[MONTH]:[MONTH]],Output!I$3))</f>
        <v>1573651.9772794573</v>
      </c>
      <c r="J17" s="18">
        <f>IF($B$1="Local Currency",
SUMIFS(tDatabase[[SALES]:[SALES]],tDatabase[[STORE]:[STORE]],Output!$B17,tDatabase[[MONTH]:[MONTH]],Output!J$3),
SUMIFS(tDatabase[[SALES EURO]:[SALES EURO]],tDatabase[[STORE]:[STORE]],Output!$B17,tDatabase[[MONTH]:[MONTH]],Output!J$3))</f>
        <v>1225798.0456026059</v>
      </c>
      <c r="K17" s="18">
        <f>IF($B$1="Local Currency",
SUMIFS(tDatabase[[SALES]:[SALES]],tDatabase[[STORE]:[STORE]],Output!$B17,tDatabase[[MONTH]:[MONTH]],Output!K$3),
SUMIFS(tDatabase[[SALES EURO]:[SALES EURO]],tDatabase[[STORE]:[STORE]],Output!$B17,tDatabase[[MONTH]:[MONTH]],Output!K$3))</f>
        <v>1071292.4327671144</v>
      </c>
      <c r="L17" s="18">
        <f>IF($B$1="Local Currency",
SUMIFS(tDatabase[[SALES]:[SALES]],tDatabase[[STORE]:[STORE]],Output!$B17,tDatabase[[MONTH]:[MONTH]],Output!L$3),
SUMIFS(tDatabase[[SALES EURO]:[SALES EURO]],tDatabase[[STORE]:[STORE]],Output!$B17,tDatabase[[MONTH]:[MONTH]],Output!L$3))</f>
        <v>983242.25374862028</v>
      </c>
      <c r="M17" s="18">
        <f>IF($B$1="Local Currency",
SUMIFS(tDatabase[[SALES]:[SALES]],tDatabase[[STORE]:[STORE]],Output!$B17,tDatabase[[MONTH]:[MONTH]],Output!M$3),
SUMIFS(tDatabase[[SALES EURO]:[SALES EURO]],tDatabase[[STORE]:[STORE]],Output!$B17,tDatabase[[MONTH]:[MONTH]],Output!M$3))</f>
        <v>1078501.628664495</v>
      </c>
      <c r="N17" s="18">
        <f>IF($B$1="Local Currency",
SUMIFS(tDatabase[[SALES]:[SALES]],tDatabase[[STORE]:[STORE]],Output!$B17,tDatabase[[MONTH]:[MONTH]],Output!N$3),
SUMIFS(tDatabase[[SALES EURO]:[SALES EURO]],tDatabase[[STORE]:[STORE]],Output!$B17,tDatabase[[MONTH]:[MONTH]],Output!N$3))</f>
        <v>1229789.7542197215</v>
      </c>
      <c r="O17" s="18">
        <f t="shared" si="0"/>
        <v>14534925.565994561</v>
      </c>
    </row>
    <row r="18" spans="2:15" x14ac:dyDescent="0.25">
      <c r="B18" s="13" t="s">
        <v>45</v>
      </c>
      <c r="C18" s="19">
        <f>SUM(C15:C17)</f>
        <v>7083377.392521604</v>
      </c>
      <c r="D18" s="19">
        <f t="shared" ref="D18:N18" si="3">SUM(D15:D17)</f>
        <v>4737352.4106926536</v>
      </c>
      <c r="E18" s="19">
        <f t="shared" si="3"/>
        <v>4409115.1371577783</v>
      </c>
      <c r="F18" s="19">
        <f t="shared" si="3"/>
        <v>4837373.6775513496</v>
      </c>
      <c r="G18" s="19">
        <f t="shared" si="3"/>
        <v>6790051.6865426544</v>
      </c>
      <c r="H18" s="19">
        <f t="shared" si="3"/>
        <v>7314115.8101596348</v>
      </c>
      <c r="I18" s="19">
        <f t="shared" si="3"/>
        <v>7836587.3421810642</v>
      </c>
      <c r="J18" s="19">
        <f t="shared" si="3"/>
        <v>5845288.9869976034</v>
      </c>
      <c r="K18" s="19">
        <f t="shared" si="3"/>
        <v>5765013.0562360352</v>
      </c>
      <c r="L18" s="19">
        <f t="shared" si="3"/>
        <v>5349698.764368589</v>
      </c>
      <c r="M18" s="19">
        <f t="shared" si="3"/>
        <v>5300758.0692922715</v>
      </c>
      <c r="N18" s="19">
        <f t="shared" si="3"/>
        <v>5856215.8451557327</v>
      </c>
      <c r="O18" s="19">
        <f>SUM(O15:O17)</f>
        <v>71124948.178856969</v>
      </c>
    </row>
    <row r="19" spans="2:15" x14ac:dyDescent="0.25">
      <c r="B19" s="9" t="s">
        <v>46</v>
      </c>
      <c r="C19" s="18">
        <f>IF($B$1="Local Currency",
SUMIFS(tDatabase[[SALES]:[SALES]],tDatabase[[STORE]:[STORE]],Output!$B19,tDatabase[[MONTH]:[MONTH]],Output!C$3),
SUMIFS(tDatabase[[SALES EURO]:[SALES EURO]],tDatabase[[STORE]:[STORE]],Output!$B19,tDatabase[[MONTH]:[MONTH]],Output!C$3))</f>
        <v>3153609.4360185266</v>
      </c>
      <c r="D19" s="18">
        <f>IF($B$1="Local Currency",
SUMIFS(tDatabase[[SALES]:[SALES]],tDatabase[[STORE]:[STORE]],Output!$B19,tDatabase[[MONTH]:[MONTH]],Output!D$3),
SUMIFS(tDatabase[[SALES EURO]:[SALES EURO]],tDatabase[[STORE]:[STORE]],Output!$B19,tDatabase[[MONTH]:[MONTH]],Output!D$3))</f>
        <v>2730458.3825265644</v>
      </c>
      <c r="E19" s="18">
        <f>IF($B$1="Local Currency",
SUMIFS(tDatabase[[SALES]:[SALES]],tDatabase[[STORE]:[STORE]],Output!$B19,tDatabase[[MONTH]:[MONTH]],Output!E$3),
SUMIFS(tDatabase[[SALES EURO]:[SALES EURO]],tDatabase[[STORE]:[STORE]],Output!$B19,tDatabase[[MONTH]:[MONTH]],Output!E$3))</f>
        <v>2698005.1085278359</v>
      </c>
      <c r="F19" s="18">
        <f>IF($B$1="Local Currency",
SUMIFS(tDatabase[[SALES]:[SALES]],tDatabase[[STORE]:[STORE]],Output!$B19,tDatabase[[MONTH]:[MONTH]],Output!F$3),
SUMIFS(tDatabase[[SALES EURO]:[SALES EURO]],tDatabase[[STORE]:[STORE]],Output!$B19,tDatabase[[MONTH]:[MONTH]],Output!F$3))</f>
        <v>2402219.0309690312</v>
      </c>
      <c r="G19" s="18">
        <f>IF($B$1="Local Currency",
SUMIFS(tDatabase[[SALES]:[SALES]],tDatabase[[STORE]:[STORE]],Output!$B19,tDatabase[[MONTH]:[MONTH]],Output!G$3),
SUMIFS(tDatabase[[SALES EURO]:[SALES EURO]],tDatabase[[STORE]:[STORE]],Output!$B19,tDatabase[[MONTH]:[MONTH]],Output!G$3))</f>
        <v>3439721.869040051</v>
      </c>
      <c r="H19" s="18">
        <f>IF($B$1="Local Currency",
SUMIFS(tDatabase[[SALES]:[SALES]],tDatabase[[STORE]:[STORE]],Output!$B19,tDatabase[[MONTH]:[MONTH]],Output!H$3),
SUMIFS(tDatabase[[SALES EURO]:[SALES EURO]],tDatabase[[STORE]:[STORE]],Output!$B19,tDatabase[[MONTH]:[MONTH]],Output!H$3))</f>
        <v>2950672.3526473525</v>
      </c>
      <c r="I19" s="18">
        <f>IF($B$1="Local Currency",
SUMIFS(tDatabase[[SALES]:[SALES]],tDatabase[[STORE]:[STORE]],Output!$B19,tDatabase[[MONTH]:[MONTH]],Output!I$3),
SUMIFS(tDatabase[[SALES EURO]:[SALES EURO]],tDatabase[[STORE]:[STORE]],Output!$B19,tDatabase[[MONTH]:[MONTH]],Output!I$3))</f>
        <v>3001985.5144855147</v>
      </c>
      <c r="J19" s="18">
        <f>IF($B$1="Local Currency",
SUMIFS(tDatabase[[SALES]:[SALES]],tDatabase[[STORE]:[STORE]],Output!$B19,tDatabase[[MONTH]:[MONTH]],Output!J$3),
SUMIFS(tDatabase[[SALES EURO]:[SALES EURO]],tDatabase[[STORE]:[STORE]],Output!$B19,tDatabase[[MONTH]:[MONTH]],Output!J$3))</f>
        <v>2115369.857415312</v>
      </c>
      <c r="K19" s="18">
        <f>IF($B$1="Local Currency",
SUMIFS(tDatabase[[SALES]:[SALES]],tDatabase[[STORE]:[STORE]],Output!$B19,tDatabase[[MONTH]:[MONTH]],Output!K$3),
SUMIFS(tDatabase[[SALES EURO]:[SALES EURO]],tDatabase[[STORE]:[STORE]],Output!$B19,tDatabase[[MONTH]:[MONTH]],Output!K$3))</f>
        <v>2214554.1958041959</v>
      </c>
      <c r="L19" s="18">
        <f>IF($B$1="Local Currency",
SUMIFS(tDatabase[[SALES]:[SALES]],tDatabase[[STORE]:[STORE]],Output!$B19,tDatabase[[MONTH]:[MONTH]],Output!L$3),
SUMIFS(tDatabase[[SALES EURO]:[SALES EURO]],tDatabase[[STORE]:[STORE]],Output!$B19,tDatabase[[MONTH]:[MONTH]],Output!L$3))</f>
        <v>2542104.0323313051</v>
      </c>
      <c r="M19" s="18">
        <f>IF($B$1="Local Currency",
SUMIFS(tDatabase[[SALES]:[SALES]],tDatabase[[STORE]:[STORE]],Output!$B19,tDatabase[[MONTH]:[MONTH]],Output!M$3),
SUMIFS(tDatabase[[SALES EURO]:[SALES EURO]],tDatabase[[STORE]:[STORE]],Output!$B19,tDatabase[[MONTH]:[MONTH]],Output!M$3))</f>
        <v>2864536.4862410319</v>
      </c>
      <c r="N19" s="18">
        <f>IF($B$1="Local Currency",
SUMIFS(tDatabase[[SALES]:[SALES]],tDatabase[[STORE]:[STORE]],Output!$B19,tDatabase[[MONTH]:[MONTH]],Output!N$3),
SUMIFS(tDatabase[[SALES EURO]:[SALES EURO]],tDatabase[[STORE]:[STORE]],Output!$B19,tDatabase[[MONTH]:[MONTH]],Output!N$3))</f>
        <v>3007010.6030333303</v>
      </c>
      <c r="O19" s="18">
        <f t="shared" si="0"/>
        <v>33120246.869040053</v>
      </c>
    </row>
    <row r="20" spans="2:15" x14ac:dyDescent="0.25">
      <c r="B20" s="9" t="s">
        <v>47</v>
      </c>
      <c r="C20" s="18">
        <f>IF($B$1="Local Currency",
SUMIFS(tDatabase[[SALES]:[SALES]],tDatabase[[STORE]:[STORE]],Output!$B20,tDatabase[[MONTH]:[MONTH]],Output!C$3),
SUMIFS(tDatabase[[SALES EURO]:[SALES EURO]],tDatabase[[STORE]:[STORE]],Output!$B20,tDatabase[[MONTH]:[MONTH]],Output!C$3))</f>
        <v>404551.13068749435</v>
      </c>
      <c r="D20" s="18">
        <f>IF($B$1="Local Currency",
SUMIFS(tDatabase[[SALES]:[SALES]],tDatabase[[STORE]:[STORE]],Output!$B20,tDatabase[[MONTH]:[MONTH]],Output!D$3),
SUMIFS(tDatabase[[SALES EURO]:[SALES EURO]],tDatabase[[STORE]:[STORE]],Output!$B20,tDatabase[[MONTH]:[MONTH]],Output!D$3))</f>
        <v>279005.53991463082</v>
      </c>
      <c r="E20" s="18">
        <f>IF($B$1="Local Currency",
SUMIFS(tDatabase[[SALES]:[SALES]],tDatabase[[STORE]:[STORE]],Output!$B20,tDatabase[[MONTH]:[MONTH]],Output!E$3),
SUMIFS(tDatabase[[SALES EURO]:[SALES EURO]],tDatabase[[STORE]:[STORE]],Output!$B20,tDatabase[[MONTH]:[MONTH]],Output!E$3))</f>
        <v>442360.36690582149</v>
      </c>
      <c r="F20" s="18">
        <f>IF($B$1="Local Currency",
SUMIFS(tDatabase[[SALES]:[SALES]],tDatabase[[STORE]:[STORE]],Output!$B20,tDatabase[[MONTH]:[MONTH]],Output!F$3),
SUMIFS(tDatabase[[SALES EURO]:[SALES EURO]],tDatabase[[STORE]:[STORE]],Output!$B20,tDatabase[[MONTH]:[MONTH]],Output!F$3))</f>
        <v>404628.32621923531</v>
      </c>
      <c r="G20" s="18">
        <f>IF($B$1="Local Currency",
SUMIFS(tDatabase[[SALES]:[SALES]],tDatabase[[STORE]:[STORE]],Output!$B20,tDatabase[[MONTH]:[MONTH]],Output!G$3),
SUMIFS(tDatabase[[SALES EURO]:[SALES EURO]],tDatabase[[STORE]:[STORE]],Output!$B20,tDatabase[[MONTH]:[MONTH]],Output!G$3))</f>
        <v>349368.81300517666</v>
      </c>
      <c r="H20" s="18">
        <f>IF($B$1="Local Currency",
SUMIFS(tDatabase[[SALES]:[SALES]],tDatabase[[STORE]:[STORE]],Output!$B20,tDatabase[[MONTH]:[MONTH]],Output!H$3),
SUMIFS(tDatabase[[SALES EURO]:[SALES EURO]],tDatabase[[STORE]:[STORE]],Output!$B20,tDatabase[[MONTH]:[MONTH]],Output!H$3))</f>
        <v>301915.35736990283</v>
      </c>
      <c r="I20" s="18">
        <f>IF($B$1="Local Currency",
SUMIFS(tDatabase[[SALES]:[SALES]],tDatabase[[STORE]:[STORE]],Output!$B20,tDatabase[[MONTH]:[MONTH]],Output!I$3),
SUMIFS(tDatabase[[SALES EURO]:[SALES EURO]],tDatabase[[STORE]:[STORE]],Output!$B20,tDatabase[[MONTH]:[MONTH]],Output!I$3))</f>
        <v>476475.79693034239</v>
      </c>
      <c r="J20" s="18">
        <f>IF($B$1="Local Currency",
SUMIFS(tDatabase[[SALES]:[SALES]],tDatabase[[STORE]:[STORE]],Output!$B20,tDatabase[[MONTH]:[MONTH]],Output!J$3),
SUMIFS(tDatabase[[SALES EURO]:[SALES EURO]],tDatabase[[STORE]:[STORE]],Output!$B20,tDatabase[[MONTH]:[MONTH]],Output!J$3))</f>
        <v>299844.4737081101</v>
      </c>
      <c r="K20" s="18">
        <f>IF($B$1="Local Currency",
SUMIFS(tDatabase[[SALES]:[SALES]],tDatabase[[STORE]:[STORE]],Output!$B20,tDatabase[[MONTH]:[MONTH]],Output!K$3),
SUMIFS(tDatabase[[SALES EURO]:[SALES EURO]],tDatabase[[STORE]:[STORE]],Output!$B20,tDatabase[[MONTH]:[MONTH]],Output!K$3))</f>
        <v>361062.11969848332</v>
      </c>
      <c r="L20" s="18">
        <f>IF($B$1="Local Currency",
SUMIFS(tDatabase[[SALES]:[SALES]],tDatabase[[STORE]:[STORE]],Output!$B20,tDatabase[[MONTH]:[MONTH]],Output!L$3),
SUMIFS(tDatabase[[SALES EURO]:[SALES EURO]],tDatabase[[STORE]:[STORE]],Output!$B20,tDatabase[[MONTH]:[MONTH]],Output!L$3))</f>
        <v>345229.77022977022</v>
      </c>
      <c r="M20" s="18">
        <f>IF($B$1="Local Currency",
SUMIFS(tDatabase[[SALES]:[SALES]],tDatabase[[STORE]:[STORE]],Output!$B20,tDatabase[[MONTH]:[MONTH]],Output!M$3),
SUMIFS(tDatabase[[SALES EURO]:[SALES EURO]],tDatabase[[STORE]:[STORE]],Output!$B20,tDatabase[[MONTH]:[MONTH]],Output!M$3))</f>
        <v>418405.45817818545</v>
      </c>
      <c r="N20" s="18">
        <f>IF($B$1="Local Currency",
SUMIFS(tDatabase[[SALES]:[SALES]],tDatabase[[STORE]:[STORE]],Output!$B20,tDatabase[[MONTH]:[MONTH]],Output!N$3),
SUMIFS(tDatabase[[SALES EURO]:[SALES EURO]],tDatabase[[STORE]:[STORE]],Output!$B20,tDatabase[[MONTH]:[MONTH]],Output!N$3))</f>
        <v>384100.89910089911</v>
      </c>
      <c r="O20" s="18">
        <f t="shared" si="0"/>
        <v>4466948.0519480519</v>
      </c>
    </row>
    <row r="21" spans="2:15" x14ac:dyDescent="0.25">
      <c r="B21" s="13" t="s">
        <v>54</v>
      </c>
      <c r="C21" s="19">
        <f>SUM(C19:C20)</f>
        <v>3558160.5667060209</v>
      </c>
      <c r="D21" s="19">
        <f t="shared" ref="D21:O21" si="4">SUM(D19:D20)</f>
        <v>3009463.9224411952</v>
      </c>
      <c r="E21" s="19">
        <f t="shared" si="4"/>
        <v>3140365.4754336574</v>
      </c>
      <c r="F21" s="19">
        <f t="shared" si="4"/>
        <v>2806847.3571882667</v>
      </c>
      <c r="G21" s="19">
        <f t="shared" si="4"/>
        <v>3789090.6820452278</v>
      </c>
      <c r="H21" s="19">
        <f t="shared" si="4"/>
        <v>3252587.7100172555</v>
      </c>
      <c r="I21" s="19">
        <f t="shared" si="4"/>
        <v>3478461.3114158572</v>
      </c>
      <c r="J21" s="19">
        <f t="shared" si="4"/>
        <v>2415214.3311234219</v>
      </c>
      <c r="K21" s="19">
        <f t="shared" si="4"/>
        <v>2575616.3155026794</v>
      </c>
      <c r="L21" s="19">
        <f t="shared" si="4"/>
        <v>2887333.8025610754</v>
      </c>
      <c r="M21" s="19">
        <f t="shared" si="4"/>
        <v>3282941.9444192173</v>
      </c>
      <c r="N21" s="19">
        <f t="shared" si="4"/>
        <v>3391111.5021342295</v>
      </c>
      <c r="O21" s="19">
        <f t="shared" si="4"/>
        <v>37587194.920988105</v>
      </c>
    </row>
    <row r="22" spans="2:15" x14ac:dyDescent="0.25">
      <c r="B22" s="9" t="s">
        <v>48</v>
      </c>
      <c r="C22" s="18">
        <f>IF($B$1="Local Currency",
SUMIFS(tDatabase[[SALES]:[SALES]],tDatabase[[STORE]:[STORE]],Output!$B22,tDatabase[[MONTH]:[MONTH]],Output!C$3),
SUMIFS(tDatabase[[SALES EURO]:[SALES EURO]],tDatabase[[STORE]:[STORE]],Output!$B22,tDatabase[[MONTH]:[MONTH]],Output!C$3))</f>
        <v>2567758.2060606065</v>
      </c>
      <c r="D22" s="18">
        <f>IF($B$1="Local Currency",
SUMIFS(tDatabase[[SALES]:[SALES]],tDatabase[[STORE]:[STORE]],Output!$B22,tDatabase[[MONTH]:[MONTH]],Output!D$3),
SUMIFS(tDatabase[[SALES EURO]:[SALES EURO]],tDatabase[[STORE]:[STORE]],Output!$B22,tDatabase[[MONTH]:[MONTH]],Output!D$3))</f>
        <v>1888467.6473829197</v>
      </c>
      <c r="E22" s="18">
        <f>IF($B$1="Local Currency",
SUMIFS(tDatabase[[SALES]:[SALES]],tDatabase[[STORE]:[STORE]],Output!$B22,tDatabase[[MONTH]:[MONTH]],Output!E$3),
SUMIFS(tDatabase[[SALES EURO]:[SALES EURO]],tDatabase[[STORE]:[STORE]],Output!$B22,tDatabase[[MONTH]:[MONTH]],Output!E$3))</f>
        <v>2354861.0292011024</v>
      </c>
      <c r="F22" s="18">
        <f>IF($B$1="Local Currency",
SUMIFS(tDatabase[[SALES]:[SALES]],tDatabase[[STORE]:[STORE]],Output!$B22,tDatabase[[MONTH]:[MONTH]],Output!F$3),
SUMIFS(tDatabase[[SALES EURO]:[SALES EURO]],tDatabase[[STORE]:[STORE]],Output!$B22,tDatabase[[MONTH]:[MONTH]],Output!F$3))</f>
        <v>2270647.3476584023</v>
      </c>
      <c r="G22" s="18">
        <f>IF($B$1="Local Currency",
SUMIFS(tDatabase[[SALES]:[SALES]],tDatabase[[STORE]:[STORE]],Output!$B22,tDatabase[[MONTH]:[MONTH]],Output!G$3),
SUMIFS(tDatabase[[SALES EURO]:[SALES EURO]],tDatabase[[STORE]:[STORE]],Output!$B22,tDatabase[[MONTH]:[MONTH]],Output!G$3))</f>
        <v>3054904.6545454552</v>
      </c>
      <c r="H22" s="18">
        <f>IF($B$1="Local Currency",
SUMIFS(tDatabase[[SALES]:[SALES]],tDatabase[[STORE]:[STORE]],Output!$B22,tDatabase[[MONTH]:[MONTH]],Output!H$3),
SUMIFS(tDatabase[[SALES EURO]:[SALES EURO]],tDatabase[[STORE]:[STORE]],Output!$B22,tDatabase[[MONTH]:[MONTH]],Output!H$3))</f>
        <v>1978237.8181818179</v>
      </c>
      <c r="I22" s="18">
        <f>IF($B$1="Local Currency",
SUMIFS(tDatabase[[SALES]:[SALES]],tDatabase[[STORE]:[STORE]],Output!$B22,tDatabase[[MONTH]:[MONTH]],Output!I$3),
SUMIFS(tDatabase[[SALES EURO]:[SALES EURO]],tDatabase[[STORE]:[STORE]],Output!$B22,tDatabase[[MONTH]:[MONTH]],Output!I$3))</f>
        <v>2065365.9922865019</v>
      </c>
      <c r="J22" s="18">
        <f>IF($B$1="Local Currency",
SUMIFS(tDatabase[[SALES]:[SALES]],tDatabase[[STORE]:[STORE]],Output!$B22,tDatabase[[MONTH]:[MONTH]],Output!J$3),
SUMIFS(tDatabase[[SALES EURO]:[SALES EURO]],tDatabase[[STORE]:[STORE]],Output!$B22,tDatabase[[MONTH]:[MONTH]],Output!J$3))</f>
        <v>1591138.7922865015</v>
      </c>
      <c r="K22" s="18">
        <f>IF($B$1="Local Currency",
SUMIFS(tDatabase[[SALES]:[SALES]],tDatabase[[STORE]:[STORE]],Output!$B22,tDatabase[[MONTH]:[MONTH]],Output!K$3),
SUMIFS(tDatabase[[SALES EURO]:[SALES EURO]],tDatabase[[STORE]:[STORE]],Output!$B22,tDatabase[[MONTH]:[MONTH]],Output!K$3))</f>
        <v>1386990.0517906335</v>
      </c>
      <c r="L22" s="18">
        <f>IF($B$1="Local Currency",
SUMIFS(tDatabase[[SALES]:[SALES]],tDatabase[[STORE]:[STORE]],Output!$B22,tDatabase[[MONTH]:[MONTH]],Output!L$3),
SUMIFS(tDatabase[[SALES EURO]:[SALES EURO]],tDatabase[[STORE]:[STORE]],Output!$B22,tDatabase[[MONTH]:[MONTH]],Output!L$3))</f>
        <v>1333166.2942148764</v>
      </c>
      <c r="M22" s="18">
        <f>IF($B$1="Local Currency",
SUMIFS(tDatabase[[SALES]:[SALES]],tDatabase[[STORE]:[STORE]],Output!$B22,tDatabase[[MONTH]:[MONTH]],Output!M$3),
SUMIFS(tDatabase[[SALES EURO]:[SALES EURO]],tDatabase[[STORE]:[STORE]],Output!$B22,tDatabase[[MONTH]:[MONTH]],Output!M$3))</f>
        <v>1471266.1663911848</v>
      </c>
      <c r="N22" s="18">
        <f>IF($B$1="Local Currency",
SUMIFS(tDatabase[[SALES]:[SALES]],tDatabase[[STORE]:[STORE]],Output!$B22,tDatabase[[MONTH]:[MONTH]],Output!N$3),
SUMIFS(tDatabase[[SALES EURO]:[SALES EURO]],tDatabase[[STORE]:[STORE]],Output!$B22,tDatabase[[MONTH]:[MONTH]],Output!N$3))</f>
        <v>1919375.9096418733</v>
      </c>
      <c r="O22" s="18">
        <f t="shared" ref="O22:O24" si="5">SUM(C22:N22)</f>
        <v>23882179.909641873</v>
      </c>
    </row>
    <row r="23" spans="2:15" x14ac:dyDescent="0.25">
      <c r="B23" s="9" t="s">
        <v>49</v>
      </c>
      <c r="C23" s="18">
        <f>IF($B$1="Local Currency",
SUMIFS(tDatabase[[SALES]:[SALES]],tDatabase[[STORE]:[STORE]],Output!$B23,tDatabase[[MONTH]:[MONTH]],Output!C$3),
SUMIFS(tDatabase[[SALES EURO]:[SALES EURO]],tDatabase[[STORE]:[STORE]],Output!$B23,tDatabase[[MONTH]:[MONTH]],Output!C$3))</f>
        <v>1719946.144352617</v>
      </c>
      <c r="D23" s="18">
        <f>IF($B$1="Local Currency",
SUMIFS(tDatabase[[SALES]:[SALES]],tDatabase[[STORE]:[STORE]],Output!$B23,tDatabase[[MONTH]:[MONTH]],Output!D$3),
SUMIFS(tDatabase[[SALES EURO]:[SALES EURO]],tDatabase[[STORE]:[STORE]],Output!$B23,tDatabase[[MONTH]:[MONTH]],Output!D$3))</f>
        <v>1013291.1625344356</v>
      </c>
      <c r="E23" s="18">
        <f>IF($B$1="Local Currency",
SUMIFS(tDatabase[[SALES]:[SALES]],tDatabase[[STORE]:[STORE]],Output!$B23,tDatabase[[MONTH]:[MONTH]],Output!E$3),
SUMIFS(tDatabase[[SALES EURO]:[SALES EURO]],tDatabase[[STORE]:[STORE]],Output!$B23,tDatabase[[MONTH]:[MONTH]],Output!E$3))</f>
        <v>1599290.4947658405</v>
      </c>
      <c r="F23" s="18">
        <f>IF($B$1="Local Currency",
SUMIFS(tDatabase[[SALES]:[SALES]],tDatabase[[STORE]:[STORE]],Output!$B23,tDatabase[[MONTH]:[MONTH]],Output!F$3),
SUMIFS(tDatabase[[SALES EURO]:[SALES EURO]],tDatabase[[STORE]:[STORE]],Output!$B23,tDatabase[[MONTH]:[MONTH]],Output!F$3))</f>
        <v>1750312.4473829207</v>
      </c>
      <c r="G23" s="18">
        <f>IF($B$1="Local Currency",
SUMIFS(tDatabase[[SALES]:[SALES]],tDatabase[[STORE]:[STORE]],Output!$B23,tDatabase[[MONTH]:[MONTH]],Output!G$3),
SUMIFS(tDatabase[[SALES EURO]:[SALES EURO]],tDatabase[[STORE]:[STORE]],Output!$B23,tDatabase[[MONTH]:[MONTH]],Output!G$3))</f>
        <v>2202615.4137741057</v>
      </c>
      <c r="H23" s="18">
        <f>IF($B$1="Local Currency",
SUMIFS(tDatabase[[SALES]:[SALES]],tDatabase[[STORE]:[STORE]],Output!$B23,tDatabase[[MONTH]:[MONTH]],Output!H$3),
SUMIFS(tDatabase[[SALES EURO]:[SALES EURO]],tDatabase[[STORE]:[STORE]],Output!$B23,tDatabase[[MONTH]:[MONTH]],Output!H$3))</f>
        <v>1298772.0683195591</v>
      </c>
      <c r="I23" s="18">
        <f>IF($B$1="Local Currency",
SUMIFS(tDatabase[[SALES]:[SALES]],tDatabase[[STORE]:[STORE]],Output!$B23,tDatabase[[MONTH]:[MONTH]],Output!I$3),
SUMIFS(tDatabase[[SALES EURO]:[SALES EURO]],tDatabase[[STORE]:[STORE]],Output!$B23,tDatabase[[MONTH]:[MONTH]],Output!I$3))</f>
        <v>1033216.3349862258</v>
      </c>
      <c r="J23" s="18">
        <f>IF($B$1="Local Currency",
SUMIFS(tDatabase[[SALES]:[SALES]],tDatabase[[STORE]:[STORE]],Output!$B23,tDatabase[[MONTH]:[MONTH]],Output!J$3),
SUMIFS(tDatabase[[SALES EURO]:[SALES EURO]],tDatabase[[STORE]:[STORE]],Output!$B23,tDatabase[[MONTH]:[MONTH]],Output!J$3))</f>
        <v>1026745.0446280995</v>
      </c>
      <c r="K23" s="18">
        <f>IF($B$1="Local Currency",
SUMIFS(tDatabase[[SALES]:[SALES]],tDatabase[[STORE]:[STORE]],Output!$B23,tDatabase[[MONTH]:[MONTH]],Output!K$3),
SUMIFS(tDatabase[[SALES EURO]:[SALES EURO]],tDatabase[[STORE]:[STORE]],Output!$B23,tDatabase[[MONTH]:[MONTH]],Output!K$3))</f>
        <v>865904.66997245199</v>
      </c>
      <c r="L23" s="18">
        <f>IF($B$1="Local Currency",
SUMIFS(tDatabase[[SALES]:[SALES]],tDatabase[[STORE]:[STORE]],Output!$B23,tDatabase[[MONTH]:[MONTH]],Output!L$3),
SUMIFS(tDatabase[[SALES EURO]:[SALES EURO]],tDatabase[[STORE]:[STORE]],Output!$B23,tDatabase[[MONTH]:[MONTH]],Output!L$3))</f>
        <v>746237.05564738286</v>
      </c>
      <c r="M23" s="18">
        <f>IF($B$1="Local Currency",
SUMIFS(tDatabase[[SALES]:[SALES]],tDatabase[[STORE]:[STORE]],Output!$B23,tDatabase[[MONTH]:[MONTH]],Output!M$3),
SUMIFS(tDatabase[[SALES EURO]:[SALES EURO]],tDatabase[[STORE]:[STORE]],Output!$B23,tDatabase[[MONTH]:[MONTH]],Output!M$3))</f>
        <v>650696.3151515153</v>
      </c>
      <c r="N23" s="18">
        <f>IF($B$1="Local Currency",
SUMIFS(tDatabase[[SALES]:[SALES]],tDatabase[[STORE]:[STORE]],Output!$B23,tDatabase[[MONTH]:[MONTH]],Output!N$3),
SUMIFS(tDatabase[[SALES EURO]:[SALES EURO]],tDatabase[[STORE]:[STORE]],Output!$B23,tDatabase[[MONTH]:[MONTH]],Output!N$3))</f>
        <v>1082160.3482093664</v>
      </c>
      <c r="O23" s="18">
        <f t="shared" si="5"/>
        <v>14989187.49972452</v>
      </c>
    </row>
    <row r="24" spans="2:15" x14ac:dyDescent="0.25">
      <c r="B24" s="9" t="s">
        <v>50</v>
      </c>
      <c r="C24" s="18">
        <f>IF($B$1="Local Currency",
SUMIFS(tDatabase[[SALES]:[SALES]],tDatabase[[STORE]:[STORE]],Output!$B24,tDatabase[[MONTH]:[MONTH]],Output!C$3),
SUMIFS(tDatabase[[SALES EURO]:[SALES EURO]],tDatabase[[STORE]:[STORE]],Output!$B24,tDatabase[[MONTH]:[MONTH]],Output!C$3))</f>
        <v>2181982.7900826451</v>
      </c>
      <c r="D24" s="18">
        <f>IF($B$1="Local Currency",
SUMIFS(tDatabase[[SALES]:[SALES]],tDatabase[[STORE]:[STORE]],Output!$B24,tDatabase[[MONTH]:[MONTH]],Output!D$3),
SUMIFS(tDatabase[[SALES EURO]:[SALES EURO]],tDatabase[[STORE]:[STORE]],Output!$B24,tDatabase[[MONTH]:[MONTH]],Output!D$3))</f>
        <v>1135117.1195592287</v>
      </c>
      <c r="E24" s="18">
        <f>IF($B$1="Local Currency",
SUMIFS(tDatabase[[SALES]:[SALES]],tDatabase[[STORE]:[STORE]],Output!$B24,tDatabase[[MONTH]:[MONTH]],Output!E$3),
SUMIFS(tDatabase[[SALES EURO]:[SALES EURO]],tDatabase[[STORE]:[STORE]],Output!$B24,tDatabase[[MONTH]:[MONTH]],Output!E$3))</f>
        <v>1647476.9851239671</v>
      </c>
      <c r="F24" s="18">
        <f>IF($B$1="Local Currency",
SUMIFS(tDatabase[[SALES]:[SALES]],tDatabase[[STORE]:[STORE]],Output!$B24,tDatabase[[MONTH]:[MONTH]],Output!F$3),
SUMIFS(tDatabase[[SALES EURO]:[SALES EURO]],tDatabase[[STORE]:[STORE]],Output!$B24,tDatabase[[MONTH]:[MONTH]],Output!F$3))</f>
        <v>1172804.1785123968</v>
      </c>
      <c r="G24" s="18">
        <f>IF($B$1="Local Currency",
SUMIFS(tDatabase[[SALES]:[SALES]],tDatabase[[STORE]:[STORE]],Output!$B24,tDatabase[[MONTH]:[MONTH]],Output!G$3),
SUMIFS(tDatabase[[SALES EURO]:[SALES EURO]],tDatabase[[STORE]:[STORE]],Output!$B24,tDatabase[[MONTH]:[MONTH]],Output!G$3))</f>
        <v>1329470.9223140497</v>
      </c>
      <c r="H24" s="18">
        <f>IF($B$1="Local Currency",
SUMIFS(tDatabase[[SALES]:[SALES]],tDatabase[[STORE]:[STORE]],Output!$B24,tDatabase[[MONTH]:[MONTH]],Output!H$3),
SUMIFS(tDatabase[[SALES EURO]:[SALES EURO]],tDatabase[[STORE]:[STORE]],Output!$B24,tDatabase[[MONTH]:[MONTH]],Output!H$3))</f>
        <v>1363794.0958677691</v>
      </c>
      <c r="I24" s="18">
        <f>IF($B$1="Local Currency",
SUMIFS(tDatabase[[SALES]:[SALES]],tDatabase[[STORE]:[STORE]],Output!$B24,tDatabase[[MONTH]:[MONTH]],Output!I$3),
SUMIFS(tDatabase[[SALES EURO]:[SALES EURO]],tDatabase[[STORE]:[STORE]],Output!$B24,tDatabase[[MONTH]:[MONTH]],Output!I$3))</f>
        <v>1508811.9471074378</v>
      </c>
      <c r="J24" s="18">
        <f>IF($B$1="Local Currency",
SUMIFS(tDatabase[[SALES]:[SALES]],tDatabase[[STORE]:[STORE]],Output!$B24,tDatabase[[MONTH]:[MONTH]],Output!J$3),
SUMIFS(tDatabase[[SALES EURO]:[SALES EURO]],tDatabase[[STORE]:[STORE]],Output!$B24,tDatabase[[MONTH]:[MONTH]],Output!J$3))</f>
        <v>1141455.9845730031</v>
      </c>
      <c r="K24" s="18">
        <f>IF($B$1="Local Currency",
SUMIFS(tDatabase[[SALES]:[SALES]],tDatabase[[STORE]:[STORE]],Output!$B24,tDatabase[[MONTH]:[MONTH]],Output!K$3),
SUMIFS(tDatabase[[SALES EURO]:[SALES EURO]],tDatabase[[STORE]:[STORE]],Output!$B24,tDatabase[[MONTH]:[MONTH]],Output!K$3))</f>
        <v>937413.72561983461</v>
      </c>
      <c r="L24" s="18">
        <f>IF($B$1="Local Currency",
SUMIFS(tDatabase[[SALES]:[SALES]],tDatabase[[STORE]:[STORE]],Output!$B24,tDatabase[[MONTH]:[MONTH]],Output!L$3),
SUMIFS(tDatabase[[SALES EURO]:[SALES EURO]],tDatabase[[STORE]:[STORE]],Output!$B24,tDatabase[[MONTH]:[MONTH]],Output!L$3))</f>
        <v>925854.97520661168</v>
      </c>
      <c r="M24" s="18">
        <f>IF($B$1="Local Currency",
SUMIFS(tDatabase[[SALES]:[SALES]],tDatabase[[STORE]:[STORE]],Output!$B24,tDatabase[[MONTH]:[MONTH]],Output!M$3),
SUMIFS(tDatabase[[SALES EURO]:[SALES EURO]],tDatabase[[STORE]:[STORE]],Output!$B24,tDatabase[[MONTH]:[MONTH]],Output!M$3))</f>
        <v>996799.25950413221</v>
      </c>
      <c r="N24" s="18">
        <f>IF($B$1="Local Currency",
SUMIFS(tDatabase[[SALES]:[SALES]],tDatabase[[STORE]:[STORE]],Output!$B24,tDatabase[[MONTH]:[MONTH]],Output!N$3),
SUMIFS(tDatabase[[SALES EURO]:[SALES EURO]],tDatabase[[STORE]:[STORE]],Output!$B24,tDatabase[[MONTH]:[MONTH]],Output!N$3))</f>
        <v>1182241.1371900828</v>
      </c>
      <c r="O24" s="18">
        <f t="shared" si="5"/>
        <v>15523223.120661158</v>
      </c>
    </row>
    <row r="25" spans="2:15" x14ac:dyDescent="0.25">
      <c r="B25" s="13" t="s">
        <v>55</v>
      </c>
      <c r="C25" s="19">
        <f>SUM(C22:C24)</f>
        <v>6469687.1404958684</v>
      </c>
      <c r="D25" s="19">
        <f t="shared" ref="D25:O25" si="6">SUM(D22:D24)</f>
        <v>4036875.9294765843</v>
      </c>
      <c r="E25" s="19">
        <f t="shared" si="6"/>
        <v>5601628.5090909097</v>
      </c>
      <c r="F25" s="19">
        <f t="shared" si="6"/>
        <v>5193763.973553719</v>
      </c>
      <c r="G25" s="19">
        <f t="shared" si="6"/>
        <v>6586990.9906336106</v>
      </c>
      <c r="H25" s="19">
        <f t="shared" si="6"/>
        <v>4640803.9823691463</v>
      </c>
      <c r="I25" s="19">
        <f t="shared" si="6"/>
        <v>4607394.2743801652</v>
      </c>
      <c r="J25" s="19">
        <f t="shared" si="6"/>
        <v>3759339.8214876037</v>
      </c>
      <c r="K25" s="19">
        <f t="shared" si="6"/>
        <v>3190308.4473829204</v>
      </c>
      <c r="L25" s="19">
        <f t="shared" si="6"/>
        <v>3005258.325068871</v>
      </c>
      <c r="M25" s="19">
        <f t="shared" si="6"/>
        <v>3118761.7410468319</v>
      </c>
      <c r="N25" s="19">
        <f t="shared" si="6"/>
        <v>4183777.3950413223</v>
      </c>
      <c r="O25" s="19">
        <f t="shared" si="6"/>
        <v>54394590.530027553</v>
      </c>
    </row>
    <row r="26" spans="2:15" x14ac:dyDescent="0.25">
      <c r="B26" s="1"/>
    </row>
    <row r="27" spans="2:15" x14ac:dyDescent="0.25">
      <c r="B27" s="13" t="s">
        <v>29</v>
      </c>
      <c r="C27" s="19">
        <f>SUMIFS(db!$F:$F,db!$C:$C,Output!C$3)</f>
        <v>38512692.938114494</v>
      </c>
      <c r="D27" s="19">
        <f>SUMIFS(db!$F:$F,db!$C:$C,Output!D$3)</f>
        <v>28424837.172148883</v>
      </c>
      <c r="E27" s="19">
        <f>SUMIFS(db!$F:$F,db!$C:$C,Output!E$3)</f>
        <v>33173979.557915039</v>
      </c>
      <c r="F27" s="19">
        <f>SUMIFS(db!$F:$F,db!$C:$C,Output!F$3)</f>
        <v>32718065.261085976</v>
      </c>
      <c r="G27" s="19">
        <f>SUMIFS(db!$F:$F,db!$C:$C,Output!G$3)</f>
        <v>40130412.322974421</v>
      </c>
      <c r="H27" s="19">
        <f>SUMIFS(db!$F:$F,db!$C:$C,Output!H$3)</f>
        <v>34145807.413061179</v>
      </c>
      <c r="I27" s="19">
        <f>SUMIFS(db!$F:$F,db!$C:$C,Output!I$3)</f>
        <v>33193243.102187674</v>
      </c>
      <c r="J27" s="19">
        <f>SUMIFS(db!$F:$F,db!$C:$C,Output!J$3)</f>
        <v>25653388.611211557</v>
      </c>
      <c r="K27" s="19">
        <f>SUMIFS(db!$F:$F,db!$C:$C,Output!K$3)</f>
        <v>27536911.479925498</v>
      </c>
      <c r="L27" s="19">
        <f>SUMIFS(db!$F:$F,db!$C:$C,Output!L$3)</f>
        <v>33509610.109323822</v>
      </c>
      <c r="M27" s="19">
        <f>SUMIFS(db!$F:$F,db!$C:$C,Output!M$3)</f>
        <v>36623565.70228444</v>
      </c>
      <c r="N27" s="19">
        <f>SUMIFS(db!$F:$F,db!$C:$C,Output!N$3)</f>
        <v>44072792.379410617</v>
      </c>
      <c r="O27" s="19">
        <f>SUM(C27:N27)</f>
        <v>407695306.04964358</v>
      </c>
    </row>
    <row r="28" spans="2:15" x14ac:dyDescent="0.25">
      <c r="B28" s="20" t="s">
        <v>58</v>
      </c>
      <c r="C28" s="21">
        <f>IF($B$1&lt;&gt;"Euro","",C27-SUM(C25,C21,C18,C14,C12))</f>
        <v>0</v>
      </c>
      <c r="D28" s="21">
        <f t="shared" ref="D28:O28" si="7">IF($B$1&lt;&gt;"Euro","",D27-SUM(D25,D21,D18,D14,D12))</f>
        <v>0</v>
      </c>
      <c r="E28" s="21">
        <f t="shared" si="7"/>
        <v>-3.7252902984619141E-9</v>
      </c>
      <c r="F28" s="21">
        <f t="shared" si="7"/>
        <v>3.7252902984619141E-9</v>
      </c>
      <c r="G28" s="21">
        <f t="shared" si="7"/>
        <v>-1.4901161193847656E-8</v>
      </c>
      <c r="H28" s="21">
        <f t="shared" si="7"/>
        <v>7.4505805969238281E-9</v>
      </c>
      <c r="I28" s="21">
        <f t="shared" si="7"/>
        <v>0</v>
      </c>
      <c r="J28" s="21">
        <f t="shared" si="7"/>
        <v>0</v>
      </c>
      <c r="K28" s="21">
        <f t="shared" si="7"/>
        <v>0</v>
      </c>
      <c r="L28" s="21">
        <f t="shared" si="7"/>
        <v>0</v>
      </c>
      <c r="M28" s="21">
        <f t="shared" si="7"/>
        <v>0</v>
      </c>
      <c r="N28" s="21">
        <f t="shared" si="7"/>
        <v>0</v>
      </c>
      <c r="O28" s="21">
        <f t="shared" si="7"/>
        <v>0</v>
      </c>
    </row>
    <row r="33" spans="2:2" x14ac:dyDescent="0.25">
      <c r="B33" s="12"/>
    </row>
  </sheetData>
  <phoneticPr fontId="7" type="noConversion"/>
  <dataValidations count="1">
    <dataValidation type="list" allowBlank="1" showInputMessage="1" showErrorMessage="1" sqref="B1" xr:uid="{F41ACBD2-53DC-49F1-BE48-7606DE425EFA}">
      <formula1>"Local Currency,Euro"</formula1>
    </dataValidation>
  </dataValidations>
  <pageMargins left="0.7" right="0.7" top="0.75" bottom="0.75" header="0.3" footer="0.3"/>
  <ignoredErrors>
    <ignoredError sqref="O12 O14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C5BB2-0608-4AAF-9F98-73B449E951AA}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FX rates</vt:lpstr>
      <vt:lpstr>Feuil2</vt:lpstr>
      <vt:lpstr>db</vt:lpstr>
      <vt:lpstr>Output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 SICOLI</dc:creator>
  <cp:lastModifiedBy>DUVERNOIS Arnaud</cp:lastModifiedBy>
  <dcterms:created xsi:type="dcterms:W3CDTF">2022-01-25T07:02:35Z</dcterms:created>
  <dcterms:modified xsi:type="dcterms:W3CDTF">2023-10-11T22:34:08Z</dcterms:modified>
</cp:coreProperties>
</file>