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23C1389-3E8B-47D0-9BA7-835EDBE6CD12}" xr6:coauthVersionLast="47" xr6:coauthVersionMax="47" xr10:uidLastSave="{00000000-0000-0000-0000-000000000000}"/>
  <bookViews>
    <workbookView xWindow="-108" yWindow="-108" windowWidth="30936" windowHeight="16896" activeTab="1" xr2:uid="{907A1951-C12D-465B-88E8-13D9902D04D1}"/>
  </bookViews>
  <sheets>
    <sheet name="Suivi devis TP" sheetId="1" r:id="rId1"/>
    <sheet name="TCD" sheetId="10" r:id="rId2"/>
    <sheet name="Index" sheetId="2" state="hidden" r:id="rId3"/>
  </sheets>
  <definedNames>
    <definedName name="_xlnm._FilterDatabase" localSheetId="0" hidden="1">'Suivi devis TP'!$A$4:$H$4</definedName>
    <definedName name="Segment_Etat_du_devis">#N/A</definedName>
    <definedName name="SourceTCD">OFFSET('Suivi devis TP'!$A$4,0,0,COUNTA('Suivi devis TP'!$A:$A)-1,COUNTA('Suivi devis TP'!$4:$4))</definedName>
  </definedNames>
  <calcPr calcId="191029"/>
  <pivotCaches>
    <pivotCache cacheId="22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1" i="1" l="1"/>
  <c r="I53" i="1"/>
  <c r="J53" i="1"/>
  <c r="O53" i="1"/>
  <c r="P53" i="1"/>
  <c r="R53" i="1"/>
  <c r="S53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5" i="1"/>
  <c r="AA10" i="1"/>
  <c r="X27" i="1"/>
  <c r="X28" i="1"/>
  <c r="X29" i="1"/>
  <c r="X30" i="1"/>
  <c r="X31" i="1"/>
  <c r="X32" i="1"/>
  <c r="X34" i="1"/>
  <c r="X35" i="1"/>
  <c r="X36" i="1"/>
  <c r="X37" i="1"/>
  <c r="X38" i="1"/>
  <c r="X39" i="1"/>
  <c r="X40" i="1"/>
  <c r="X41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6" i="1"/>
  <c r="X7" i="1"/>
  <c r="X8" i="1"/>
  <c r="X9" i="1"/>
  <c r="X10" i="1"/>
  <c r="X11" i="1"/>
  <c r="X13" i="1"/>
  <c r="X14" i="1"/>
  <c r="X15" i="1"/>
  <c r="X17" i="1"/>
  <c r="X18" i="1"/>
  <c r="X19" i="1"/>
  <c r="X20" i="1"/>
  <c r="X21" i="1"/>
  <c r="X22" i="1"/>
  <c r="X23" i="1"/>
  <c r="X24" i="1"/>
  <c r="X26" i="1"/>
  <c r="X5" i="1"/>
  <c r="R17" i="1" l="1"/>
  <c r="R19" i="1"/>
  <c r="R20" i="1"/>
  <c r="AC20" i="1" s="1"/>
  <c r="R22" i="1"/>
  <c r="R23" i="1"/>
  <c r="R24" i="1"/>
  <c r="AC24" i="1" s="1"/>
  <c r="R26" i="1"/>
  <c r="AC26" i="1" s="1"/>
  <c r="R27" i="1"/>
  <c r="R29" i="1"/>
  <c r="AC29" i="1" s="1"/>
  <c r="R30" i="1"/>
  <c r="R31" i="1"/>
  <c r="R32" i="1"/>
  <c r="AC32" i="1" s="1"/>
  <c r="R35" i="1"/>
  <c r="R37" i="1"/>
  <c r="AC37" i="1" s="1"/>
  <c r="R38" i="1"/>
  <c r="R39" i="1"/>
  <c r="R40" i="1"/>
  <c r="AC40" i="1" s="1"/>
  <c r="R41" i="1"/>
  <c r="AC41" i="1" s="1"/>
  <c r="R44" i="1"/>
  <c r="AC44" i="1" s="1"/>
  <c r="R45" i="1"/>
  <c r="AC45" i="1" s="1"/>
  <c r="R46" i="1"/>
  <c r="R47" i="1"/>
  <c r="R48" i="1"/>
  <c r="AC48" i="1" s="1"/>
  <c r="R49" i="1"/>
  <c r="AC49" i="1" s="1"/>
  <c r="R50" i="1"/>
  <c r="AC50" i="1" s="1"/>
  <c r="AC51" i="1"/>
  <c r="R52" i="1"/>
  <c r="AC52" i="1" s="1"/>
  <c r="AC53" i="1"/>
  <c r="R54" i="1"/>
  <c r="R55" i="1"/>
  <c r="AC55" i="1" s="1"/>
  <c r="R56" i="1"/>
  <c r="AC56" i="1" s="1"/>
  <c r="R57" i="1"/>
  <c r="AC57" i="1" s="1"/>
  <c r="R58" i="1"/>
  <c r="AC58" i="1" s="1"/>
  <c r="R59" i="1"/>
  <c r="AC59" i="1" s="1"/>
  <c r="R60" i="1"/>
  <c r="AC60" i="1" s="1"/>
  <c r="R61" i="1"/>
  <c r="AC61" i="1" s="1"/>
  <c r="R62" i="1"/>
  <c r="R63" i="1"/>
  <c r="AC63" i="1" s="1"/>
  <c r="R64" i="1"/>
  <c r="AC64" i="1" s="1"/>
  <c r="R65" i="1"/>
  <c r="AC65" i="1" s="1"/>
  <c r="R66" i="1"/>
  <c r="AC66" i="1" s="1"/>
  <c r="R67" i="1"/>
  <c r="AC67" i="1" s="1"/>
  <c r="R68" i="1"/>
  <c r="AC68" i="1" s="1"/>
  <c r="R69" i="1"/>
  <c r="AC69" i="1" s="1"/>
  <c r="R70" i="1"/>
  <c r="R71" i="1"/>
  <c r="AC71" i="1" s="1"/>
  <c r="R72" i="1"/>
  <c r="AC72" i="1" s="1"/>
  <c r="R73" i="1"/>
  <c r="AC73" i="1" s="1"/>
  <c r="R74" i="1"/>
  <c r="AC74" i="1" s="1"/>
  <c r="R75" i="1"/>
  <c r="AC75" i="1" s="1"/>
  <c r="R76" i="1"/>
  <c r="AC76" i="1" s="1"/>
  <c r="R77" i="1"/>
  <c r="AC77" i="1" s="1"/>
  <c r="R78" i="1"/>
  <c r="R79" i="1"/>
  <c r="AC79" i="1" s="1"/>
  <c r="R80" i="1"/>
  <c r="AC80" i="1" s="1"/>
  <c r="R81" i="1"/>
  <c r="AC81" i="1" s="1"/>
  <c r="R82" i="1"/>
  <c r="AC82" i="1" s="1"/>
  <c r="R83" i="1"/>
  <c r="AC83" i="1" s="1"/>
  <c r="R84" i="1"/>
  <c r="AC84" i="1" s="1"/>
  <c r="R85" i="1"/>
  <c r="AC85" i="1" s="1"/>
  <c r="R86" i="1"/>
  <c r="R87" i="1"/>
  <c r="AC87" i="1" s="1"/>
  <c r="R88" i="1"/>
  <c r="AC88" i="1" s="1"/>
  <c r="R89" i="1"/>
  <c r="R90" i="1"/>
  <c r="AC90" i="1" s="1"/>
  <c r="R91" i="1"/>
  <c r="AC91" i="1" s="1"/>
  <c r="R92" i="1"/>
  <c r="AC92" i="1" s="1"/>
  <c r="R93" i="1"/>
  <c r="AC93" i="1" s="1"/>
  <c r="R94" i="1"/>
  <c r="R95" i="1"/>
  <c r="AC95" i="1" s="1"/>
  <c r="R96" i="1"/>
  <c r="AC96" i="1" s="1"/>
  <c r="R97" i="1"/>
  <c r="AC97" i="1" s="1"/>
  <c r="R98" i="1"/>
  <c r="AC98" i="1" s="1"/>
  <c r="R99" i="1"/>
  <c r="AC99" i="1" s="1"/>
  <c r="R100" i="1"/>
  <c r="AC100" i="1" s="1"/>
  <c r="R101" i="1"/>
  <c r="AC101" i="1" s="1"/>
  <c r="R102" i="1"/>
  <c r="R103" i="1"/>
  <c r="AC103" i="1" s="1"/>
  <c r="R104" i="1"/>
  <c r="AC104" i="1" s="1"/>
  <c r="R105" i="1"/>
  <c r="R106" i="1"/>
  <c r="AC106" i="1" s="1"/>
  <c r="R107" i="1"/>
  <c r="AC107" i="1" s="1"/>
  <c r="R108" i="1"/>
  <c r="AC108" i="1" s="1"/>
  <c r="R109" i="1"/>
  <c r="AC109" i="1" s="1"/>
  <c r="R110" i="1"/>
  <c r="R111" i="1"/>
  <c r="AC111" i="1" s="1"/>
  <c r="R112" i="1"/>
  <c r="AC112" i="1" s="1"/>
  <c r="R113" i="1"/>
  <c r="AC113" i="1" s="1"/>
  <c r="R114" i="1"/>
  <c r="AC114" i="1" s="1"/>
  <c r="R115" i="1"/>
  <c r="AC115" i="1" s="1"/>
  <c r="R116" i="1"/>
  <c r="AC116" i="1" s="1"/>
  <c r="R117" i="1"/>
  <c r="AC117" i="1" s="1"/>
  <c r="R118" i="1"/>
  <c r="R119" i="1"/>
  <c r="AC119" i="1" s="1"/>
  <c r="R120" i="1"/>
  <c r="AC120" i="1" s="1"/>
  <c r="R121" i="1"/>
  <c r="R122" i="1"/>
  <c r="AC122" i="1" s="1"/>
  <c r="R123" i="1"/>
  <c r="AC123" i="1" s="1"/>
  <c r="R124" i="1"/>
  <c r="AC124" i="1" s="1"/>
  <c r="R125" i="1"/>
  <c r="AC125" i="1" s="1"/>
  <c r="R126" i="1"/>
  <c r="R127" i="1"/>
  <c r="AC127" i="1" s="1"/>
  <c r="R128" i="1"/>
  <c r="AC128" i="1" s="1"/>
  <c r="R129" i="1"/>
  <c r="AC129" i="1" s="1"/>
  <c r="R130" i="1"/>
  <c r="AC130" i="1" s="1"/>
  <c r="R131" i="1"/>
  <c r="AC131" i="1" s="1"/>
  <c r="R132" i="1"/>
  <c r="AC132" i="1" s="1"/>
  <c r="R133" i="1"/>
  <c r="AC133" i="1" s="1"/>
  <c r="R134" i="1"/>
  <c r="R135" i="1"/>
  <c r="AC135" i="1" s="1"/>
  <c r="R136" i="1"/>
  <c r="AC136" i="1" s="1"/>
  <c r="R137" i="1"/>
  <c r="R138" i="1"/>
  <c r="AC138" i="1" s="1"/>
  <c r="R139" i="1"/>
  <c r="AC139" i="1" s="1"/>
  <c r="R140" i="1"/>
  <c r="AC140" i="1" s="1"/>
  <c r="R141" i="1"/>
  <c r="AC141" i="1" s="1"/>
  <c r="R142" i="1"/>
  <c r="R143" i="1"/>
  <c r="AC143" i="1" s="1"/>
  <c r="R144" i="1"/>
  <c r="AC144" i="1" s="1"/>
  <c r="R145" i="1"/>
  <c r="AC145" i="1" s="1"/>
  <c r="R146" i="1"/>
  <c r="AC146" i="1" s="1"/>
  <c r="R147" i="1"/>
  <c r="AC147" i="1" s="1"/>
  <c r="R148" i="1"/>
  <c r="AC148" i="1" s="1"/>
  <c r="R149" i="1"/>
  <c r="AC149" i="1" s="1"/>
  <c r="R150" i="1"/>
  <c r="R151" i="1"/>
  <c r="AC151" i="1" s="1"/>
  <c r="R152" i="1"/>
  <c r="AC152" i="1" s="1"/>
  <c r="R153" i="1"/>
  <c r="AC153" i="1" s="1"/>
  <c r="R154" i="1"/>
  <c r="AC154" i="1" s="1"/>
  <c r="R155" i="1"/>
  <c r="AC155" i="1" s="1"/>
  <c r="R156" i="1"/>
  <c r="AC156" i="1" s="1"/>
  <c r="R157" i="1"/>
  <c r="AC157" i="1" s="1"/>
  <c r="R158" i="1"/>
  <c r="R159" i="1"/>
  <c r="AC159" i="1" s="1"/>
  <c r="R160" i="1"/>
  <c r="AC160" i="1" s="1"/>
  <c r="R161" i="1"/>
  <c r="AC161" i="1" s="1"/>
  <c r="R162" i="1"/>
  <c r="AC162" i="1" s="1"/>
  <c r="R163" i="1"/>
  <c r="AC163" i="1" s="1"/>
  <c r="R164" i="1"/>
  <c r="AC164" i="1" s="1"/>
  <c r="R165" i="1"/>
  <c r="AC165" i="1" s="1"/>
  <c r="R166" i="1"/>
  <c r="R167" i="1"/>
  <c r="AC167" i="1" s="1"/>
  <c r="R168" i="1"/>
  <c r="AC168" i="1" s="1"/>
  <c r="R169" i="1"/>
  <c r="AC169" i="1" s="1"/>
  <c r="R170" i="1"/>
  <c r="AC170" i="1" s="1"/>
  <c r="R171" i="1"/>
  <c r="AC171" i="1" s="1"/>
  <c r="R172" i="1"/>
  <c r="AC172" i="1" s="1"/>
  <c r="R173" i="1"/>
  <c r="R174" i="1"/>
  <c r="R175" i="1"/>
  <c r="AC175" i="1" s="1"/>
  <c r="R176" i="1"/>
  <c r="AC176" i="1" s="1"/>
  <c r="R177" i="1"/>
  <c r="R178" i="1"/>
  <c r="AC178" i="1" s="1"/>
  <c r="R179" i="1"/>
  <c r="R180" i="1"/>
  <c r="AC180" i="1" s="1"/>
  <c r="R181" i="1"/>
  <c r="R182" i="1"/>
  <c r="AC182" i="1" s="1"/>
  <c r="R183" i="1"/>
  <c r="AC183" i="1" s="1"/>
  <c r="R184" i="1"/>
  <c r="AC184" i="1" s="1"/>
  <c r="R185" i="1"/>
  <c r="R186" i="1"/>
  <c r="AC186" i="1" s="1"/>
  <c r="R187" i="1"/>
  <c r="AC187" i="1" s="1"/>
  <c r="R188" i="1"/>
  <c r="AC188" i="1" s="1"/>
  <c r="R189" i="1"/>
  <c r="R190" i="1"/>
  <c r="R191" i="1"/>
  <c r="AC191" i="1" s="1"/>
  <c r="R192" i="1"/>
  <c r="AC192" i="1" s="1"/>
  <c r="R193" i="1"/>
  <c r="R194" i="1"/>
  <c r="AC194" i="1" s="1"/>
  <c r="R195" i="1"/>
  <c r="AC195" i="1" s="1"/>
  <c r="R196" i="1"/>
  <c r="AC196" i="1" s="1"/>
  <c r="R197" i="1"/>
  <c r="R198" i="1"/>
  <c r="R199" i="1"/>
  <c r="AC199" i="1" s="1"/>
  <c r="R200" i="1"/>
  <c r="AC200" i="1" s="1"/>
  <c r="R201" i="1"/>
  <c r="R202" i="1"/>
  <c r="AC202" i="1" s="1"/>
  <c r="R8" i="1"/>
  <c r="R13" i="1"/>
  <c r="R14" i="1"/>
  <c r="R15" i="1"/>
  <c r="AC15" i="1" s="1"/>
  <c r="Z98" i="1" l="1"/>
  <c r="AA98" i="1" s="1"/>
  <c r="Z66" i="1"/>
  <c r="AA66" i="1" s="1"/>
  <c r="V8" i="1"/>
  <c r="AC8" i="1"/>
  <c r="V179" i="1"/>
  <c r="AC179" i="1"/>
  <c r="V47" i="1"/>
  <c r="AC47" i="1"/>
  <c r="V39" i="1"/>
  <c r="AC39" i="1"/>
  <c r="V35" i="1"/>
  <c r="AC35" i="1"/>
  <c r="V31" i="1"/>
  <c r="AC31" i="1"/>
  <c r="V27" i="1"/>
  <c r="AC27" i="1"/>
  <c r="V23" i="1"/>
  <c r="AC23" i="1"/>
  <c r="V19" i="1"/>
  <c r="AC19" i="1"/>
  <c r="Z198" i="1"/>
  <c r="AA198" i="1" s="1"/>
  <c r="AC198" i="1"/>
  <c r="Z190" i="1"/>
  <c r="AA190" i="1" s="1"/>
  <c r="AC190" i="1"/>
  <c r="Z174" i="1"/>
  <c r="AA174" i="1" s="1"/>
  <c r="AC174" i="1"/>
  <c r="Z166" i="1"/>
  <c r="AA166" i="1" s="1"/>
  <c r="AC166" i="1"/>
  <c r="Z158" i="1"/>
  <c r="AA158" i="1" s="1"/>
  <c r="AC158" i="1"/>
  <c r="Z150" i="1"/>
  <c r="AA150" i="1" s="1"/>
  <c r="AC150" i="1"/>
  <c r="Z142" i="1"/>
  <c r="AA142" i="1" s="1"/>
  <c r="AC142" i="1"/>
  <c r="Z134" i="1"/>
  <c r="AA134" i="1" s="1"/>
  <c r="AC134" i="1"/>
  <c r="Z126" i="1"/>
  <c r="AA126" i="1" s="1"/>
  <c r="AC126" i="1"/>
  <c r="Z118" i="1"/>
  <c r="AA118" i="1" s="1"/>
  <c r="AC118" i="1"/>
  <c r="Z110" i="1"/>
  <c r="AA110" i="1" s="1"/>
  <c r="AC110" i="1"/>
  <c r="Z102" i="1"/>
  <c r="AA102" i="1" s="1"/>
  <c r="AC102" i="1"/>
  <c r="Z94" i="1"/>
  <c r="AA94" i="1" s="1"/>
  <c r="AC94" i="1"/>
  <c r="Z86" i="1"/>
  <c r="AA86" i="1" s="1"/>
  <c r="AC86" i="1"/>
  <c r="Z78" i="1"/>
  <c r="AA78" i="1" s="1"/>
  <c r="AC78" i="1"/>
  <c r="Z70" i="1"/>
  <c r="AA70" i="1" s="1"/>
  <c r="AC70" i="1"/>
  <c r="Z62" i="1"/>
  <c r="AA62" i="1" s="1"/>
  <c r="AC62" i="1"/>
  <c r="Z54" i="1"/>
  <c r="AA54" i="1" s="1"/>
  <c r="AC54" i="1"/>
  <c r="Z46" i="1"/>
  <c r="AA46" i="1" s="1"/>
  <c r="AC46" i="1"/>
  <c r="Z38" i="1"/>
  <c r="AA38" i="1" s="1"/>
  <c r="AC38" i="1"/>
  <c r="Z30" i="1"/>
  <c r="AA30" i="1" s="1"/>
  <c r="AC30" i="1"/>
  <c r="Z22" i="1"/>
  <c r="AA22" i="1" s="1"/>
  <c r="AC22" i="1"/>
  <c r="Z90" i="1"/>
  <c r="AA90" i="1" s="1"/>
  <c r="Z58" i="1"/>
  <c r="AA58" i="1" s="1"/>
  <c r="Z26" i="1"/>
  <c r="AA26" i="1" s="1"/>
  <c r="V14" i="1"/>
  <c r="AC14" i="1"/>
  <c r="V201" i="1"/>
  <c r="AC201" i="1"/>
  <c r="V197" i="1"/>
  <c r="AC197" i="1"/>
  <c r="V193" i="1"/>
  <c r="AC193" i="1"/>
  <c r="V189" i="1"/>
  <c r="AC189" i="1"/>
  <c r="V185" i="1"/>
  <c r="AC185" i="1"/>
  <c r="V181" i="1"/>
  <c r="AC181" i="1"/>
  <c r="V177" i="1"/>
  <c r="AC177" i="1"/>
  <c r="V173" i="1"/>
  <c r="AC173" i="1"/>
  <c r="Z137" i="1"/>
  <c r="AA137" i="1" s="1"/>
  <c r="AC137" i="1"/>
  <c r="Z121" i="1"/>
  <c r="AA121" i="1" s="1"/>
  <c r="AC121" i="1"/>
  <c r="Z105" i="1"/>
  <c r="AA105" i="1" s="1"/>
  <c r="AC105" i="1"/>
  <c r="Z89" i="1"/>
  <c r="AA89" i="1" s="1"/>
  <c r="AC89" i="1"/>
  <c r="V17" i="1"/>
  <c r="AC17" i="1"/>
  <c r="Z82" i="1"/>
  <c r="AA82" i="1" s="1"/>
  <c r="Z50" i="1"/>
  <c r="AA50" i="1" s="1"/>
  <c r="V13" i="1"/>
  <c r="AC13" i="1"/>
  <c r="Z106" i="1"/>
  <c r="AA106" i="1" s="1"/>
  <c r="Z74" i="1"/>
  <c r="AA74" i="1" s="1"/>
  <c r="Z14" i="1"/>
  <c r="AA14" i="1" s="1"/>
  <c r="V15" i="1"/>
  <c r="V194" i="1"/>
  <c r="V182" i="1"/>
  <c r="V170" i="1"/>
  <c r="V169" i="1"/>
  <c r="V161" i="1"/>
  <c r="V149" i="1"/>
  <c r="V141" i="1"/>
  <c r="V133" i="1"/>
  <c r="V125" i="1"/>
  <c r="V117" i="1"/>
  <c r="V109" i="1"/>
  <c r="V101" i="1"/>
  <c r="V93" i="1"/>
  <c r="V85" i="1"/>
  <c r="V77" i="1"/>
  <c r="V73" i="1"/>
  <c r="V65" i="1"/>
  <c r="V57" i="1"/>
  <c r="V49" i="1"/>
  <c r="V41" i="1"/>
  <c r="Z193" i="1"/>
  <c r="AA193" i="1" s="1"/>
  <c r="Z177" i="1"/>
  <c r="AA177" i="1" s="1"/>
  <c r="Z161" i="1"/>
  <c r="AA161" i="1" s="1"/>
  <c r="Z65" i="1"/>
  <c r="AA65" i="1" s="1"/>
  <c r="Z49" i="1"/>
  <c r="AA49" i="1" s="1"/>
  <c r="V200" i="1"/>
  <c r="Z200" i="1"/>
  <c r="AA200" i="1" s="1"/>
  <c r="V196" i="1"/>
  <c r="Z196" i="1"/>
  <c r="AA196" i="1" s="1"/>
  <c r="V192" i="1"/>
  <c r="Z192" i="1"/>
  <c r="AA192" i="1" s="1"/>
  <c r="V188" i="1"/>
  <c r="Z188" i="1"/>
  <c r="AA188" i="1" s="1"/>
  <c r="V184" i="1"/>
  <c r="Z184" i="1"/>
  <c r="AA184" i="1" s="1"/>
  <c r="V180" i="1"/>
  <c r="Z180" i="1"/>
  <c r="AA180" i="1" s="1"/>
  <c r="V176" i="1"/>
  <c r="Z176" i="1"/>
  <c r="AA176" i="1" s="1"/>
  <c r="V172" i="1"/>
  <c r="Z172" i="1"/>
  <c r="AA172" i="1" s="1"/>
  <c r="V168" i="1"/>
  <c r="Z168" i="1"/>
  <c r="AA168" i="1" s="1"/>
  <c r="V164" i="1"/>
  <c r="Z164" i="1"/>
  <c r="AA164" i="1" s="1"/>
  <c r="V160" i="1"/>
  <c r="Z160" i="1"/>
  <c r="AA160" i="1" s="1"/>
  <c r="V156" i="1"/>
  <c r="Z156" i="1"/>
  <c r="AA156" i="1" s="1"/>
  <c r="V152" i="1"/>
  <c r="Z152" i="1"/>
  <c r="AA152" i="1" s="1"/>
  <c r="V148" i="1"/>
  <c r="Z148" i="1"/>
  <c r="AA148" i="1" s="1"/>
  <c r="V144" i="1"/>
  <c r="Z144" i="1"/>
  <c r="AA144" i="1" s="1"/>
  <c r="V140" i="1"/>
  <c r="Z140" i="1"/>
  <c r="AA140" i="1" s="1"/>
  <c r="V136" i="1"/>
  <c r="Z136" i="1"/>
  <c r="AA136" i="1" s="1"/>
  <c r="V132" i="1"/>
  <c r="Z132" i="1"/>
  <c r="AA132" i="1" s="1"/>
  <c r="V128" i="1"/>
  <c r="Z128" i="1"/>
  <c r="AA128" i="1" s="1"/>
  <c r="V124" i="1"/>
  <c r="Z124" i="1"/>
  <c r="AA124" i="1" s="1"/>
  <c r="V120" i="1"/>
  <c r="Z120" i="1"/>
  <c r="AA120" i="1" s="1"/>
  <c r="V116" i="1"/>
  <c r="Z116" i="1"/>
  <c r="AA116" i="1" s="1"/>
  <c r="V112" i="1"/>
  <c r="Z112" i="1"/>
  <c r="AA112" i="1" s="1"/>
  <c r="V108" i="1"/>
  <c r="Z108" i="1"/>
  <c r="AA108" i="1" s="1"/>
  <c r="V104" i="1"/>
  <c r="Z104" i="1"/>
  <c r="AA104" i="1" s="1"/>
  <c r="V100" i="1"/>
  <c r="Z100" i="1"/>
  <c r="AA100" i="1" s="1"/>
  <c r="V96" i="1"/>
  <c r="Z96" i="1"/>
  <c r="AA96" i="1" s="1"/>
  <c r="V92" i="1"/>
  <c r="Z92" i="1"/>
  <c r="AA92" i="1" s="1"/>
  <c r="V88" i="1"/>
  <c r="Z88" i="1"/>
  <c r="AA88" i="1" s="1"/>
  <c r="V84" i="1"/>
  <c r="Z84" i="1"/>
  <c r="AA84" i="1" s="1"/>
  <c r="V80" i="1"/>
  <c r="Z80" i="1"/>
  <c r="AA80" i="1" s="1"/>
  <c r="V76" i="1"/>
  <c r="Z76" i="1"/>
  <c r="AA76" i="1" s="1"/>
  <c r="V72" i="1"/>
  <c r="Z72" i="1"/>
  <c r="AA72" i="1" s="1"/>
  <c r="V68" i="1"/>
  <c r="Z68" i="1"/>
  <c r="AA68" i="1" s="1"/>
  <c r="V64" i="1"/>
  <c r="Z64" i="1"/>
  <c r="AA64" i="1" s="1"/>
  <c r="V60" i="1"/>
  <c r="Z60" i="1"/>
  <c r="AA60" i="1" s="1"/>
  <c r="V56" i="1"/>
  <c r="Z56" i="1"/>
  <c r="AA56" i="1" s="1"/>
  <c r="V52" i="1"/>
  <c r="Z52" i="1"/>
  <c r="AA52" i="1" s="1"/>
  <c r="V48" i="1"/>
  <c r="Z48" i="1"/>
  <c r="AA48" i="1" s="1"/>
  <c r="V44" i="1"/>
  <c r="Z44" i="1"/>
  <c r="AA44" i="1" s="1"/>
  <c r="V40" i="1"/>
  <c r="Z40" i="1"/>
  <c r="AA40" i="1" s="1"/>
  <c r="V32" i="1"/>
  <c r="Z32" i="1"/>
  <c r="AA32" i="1" s="1"/>
  <c r="V24" i="1"/>
  <c r="Z24" i="1"/>
  <c r="AA24" i="1" s="1"/>
  <c r="V20" i="1"/>
  <c r="Z20" i="1"/>
  <c r="AA20" i="1" s="1"/>
  <c r="Z182" i="1"/>
  <c r="AA182" i="1" s="1"/>
  <c r="V198" i="1"/>
  <c r="V186" i="1"/>
  <c r="V174" i="1"/>
  <c r="V162" i="1"/>
  <c r="V165" i="1"/>
  <c r="V157" i="1"/>
  <c r="V153" i="1"/>
  <c r="V145" i="1"/>
  <c r="V137" i="1"/>
  <c r="V129" i="1"/>
  <c r="V121" i="1"/>
  <c r="V113" i="1"/>
  <c r="V105" i="1"/>
  <c r="V97" i="1"/>
  <c r="V89" i="1"/>
  <c r="V81" i="1"/>
  <c r="V69" i="1"/>
  <c r="V61" i="1"/>
  <c r="V53" i="1"/>
  <c r="V45" i="1"/>
  <c r="V37" i="1"/>
  <c r="V29" i="1"/>
  <c r="Z201" i="1"/>
  <c r="AA201" i="1" s="1"/>
  <c r="Z185" i="1"/>
  <c r="AA185" i="1" s="1"/>
  <c r="Z169" i="1"/>
  <c r="AA169" i="1" s="1"/>
  <c r="Z153" i="1"/>
  <c r="AA153" i="1" s="1"/>
  <c r="Z145" i="1"/>
  <c r="AA145" i="1" s="1"/>
  <c r="Z129" i="1"/>
  <c r="AA129" i="1" s="1"/>
  <c r="Z113" i="1"/>
  <c r="AA113" i="1" s="1"/>
  <c r="Z97" i="1"/>
  <c r="AA97" i="1" s="1"/>
  <c r="Z81" i="1"/>
  <c r="AA81" i="1" s="1"/>
  <c r="Z73" i="1"/>
  <c r="AA73" i="1" s="1"/>
  <c r="Z57" i="1"/>
  <c r="AA57" i="1" s="1"/>
  <c r="Z41" i="1"/>
  <c r="AA41" i="1" s="1"/>
  <c r="Z15" i="1"/>
  <c r="AA15" i="1" s="1"/>
  <c r="V199" i="1"/>
  <c r="Z199" i="1"/>
  <c r="AA199" i="1" s="1"/>
  <c r="V195" i="1"/>
  <c r="Z195" i="1"/>
  <c r="AA195" i="1" s="1"/>
  <c r="V191" i="1"/>
  <c r="Z191" i="1"/>
  <c r="AA191" i="1" s="1"/>
  <c r="V187" i="1"/>
  <c r="Z187" i="1"/>
  <c r="AA187" i="1" s="1"/>
  <c r="V183" i="1"/>
  <c r="Z183" i="1"/>
  <c r="AA183" i="1" s="1"/>
  <c r="Z179" i="1"/>
  <c r="AA179" i="1" s="1"/>
  <c r="V175" i="1"/>
  <c r="Z175" i="1"/>
  <c r="AA175" i="1" s="1"/>
  <c r="V171" i="1"/>
  <c r="Z171" i="1"/>
  <c r="AA171" i="1" s="1"/>
  <c r="V167" i="1"/>
  <c r="Z167" i="1"/>
  <c r="AA167" i="1" s="1"/>
  <c r="V163" i="1"/>
  <c r="Z163" i="1"/>
  <c r="AA163" i="1" s="1"/>
  <c r="V159" i="1"/>
  <c r="Z159" i="1"/>
  <c r="AA159" i="1" s="1"/>
  <c r="V155" i="1"/>
  <c r="Z155" i="1"/>
  <c r="AA155" i="1" s="1"/>
  <c r="V151" i="1"/>
  <c r="Z151" i="1"/>
  <c r="AA151" i="1" s="1"/>
  <c r="V147" i="1"/>
  <c r="Z147" i="1"/>
  <c r="AA147" i="1" s="1"/>
  <c r="V143" i="1"/>
  <c r="Z143" i="1"/>
  <c r="AA143" i="1" s="1"/>
  <c r="V139" i="1"/>
  <c r="Z139" i="1"/>
  <c r="AA139" i="1" s="1"/>
  <c r="V135" i="1"/>
  <c r="Z135" i="1"/>
  <c r="AA135" i="1" s="1"/>
  <c r="V131" i="1"/>
  <c r="Z131" i="1"/>
  <c r="AA131" i="1" s="1"/>
  <c r="V127" i="1"/>
  <c r="Z127" i="1"/>
  <c r="AA127" i="1" s="1"/>
  <c r="V123" i="1"/>
  <c r="Z123" i="1"/>
  <c r="AA123" i="1" s="1"/>
  <c r="V119" i="1"/>
  <c r="Z119" i="1"/>
  <c r="AA119" i="1" s="1"/>
  <c r="Z115" i="1"/>
  <c r="AA115" i="1" s="1"/>
  <c r="V115" i="1"/>
  <c r="V111" i="1"/>
  <c r="Z111" i="1"/>
  <c r="AA111" i="1" s="1"/>
  <c r="V107" i="1"/>
  <c r="Z107" i="1"/>
  <c r="AA107" i="1" s="1"/>
  <c r="V103" i="1"/>
  <c r="Z103" i="1"/>
  <c r="AA103" i="1" s="1"/>
  <c r="V99" i="1"/>
  <c r="Z99" i="1"/>
  <c r="AA99" i="1" s="1"/>
  <c r="V95" i="1"/>
  <c r="Z95" i="1"/>
  <c r="AA95" i="1" s="1"/>
  <c r="V91" i="1"/>
  <c r="Z91" i="1"/>
  <c r="AA91" i="1" s="1"/>
  <c r="V87" i="1"/>
  <c r="Z87" i="1"/>
  <c r="AA87" i="1" s="1"/>
  <c r="V83" i="1"/>
  <c r="Z83" i="1"/>
  <c r="AA83" i="1" s="1"/>
  <c r="V79" i="1"/>
  <c r="Z79" i="1"/>
  <c r="AA79" i="1" s="1"/>
  <c r="V75" i="1"/>
  <c r="Z75" i="1"/>
  <c r="AA75" i="1" s="1"/>
  <c r="V71" i="1"/>
  <c r="Z71" i="1"/>
  <c r="AA71" i="1" s="1"/>
  <c r="V67" i="1"/>
  <c r="Z67" i="1"/>
  <c r="AA67" i="1" s="1"/>
  <c r="V63" i="1"/>
  <c r="Z63" i="1"/>
  <c r="AA63" i="1" s="1"/>
  <c r="V59" i="1"/>
  <c r="Z59" i="1"/>
  <c r="AA59" i="1" s="1"/>
  <c r="V55" i="1"/>
  <c r="Z55" i="1"/>
  <c r="AA55" i="1" s="1"/>
  <c r="V51" i="1"/>
  <c r="Z51" i="1"/>
  <c r="AA51" i="1" s="1"/>
  <c r="Z197" i="1"/>
  <c r="AA197" i="1" s="1"/>
  <c r="Z189" i="1"/>
  <c r="AA189" i="1" s="1"/>
  <c r="Z181" i="1"/>
  <c r="AA181" i="1" s="1"/>
  <c r="Z173" i="1"/>
  <c r="AA173" i="1" s="1"/>
  <c r="Z165" i="1"/>
  <c r="AA165" i="1" s="1"/>
  <c r="Z157" i="1"/>
  <c r="AA157" i="1" s="1"/>
  <c r="Z149" i="1"/>
  <c r="AA149" i="1" s="1"/>
  <c r="Z141" i="1"/>
  <c r="AA141" i="1" s="1"/>
  <c r="Z133" i="1"/>
  <c r="AA133" i="1" s="1"/>
  <c r="Z125" i="1"/>
  <c r="AA125" i="1" s="1"/>
  <c r="Z117" i="1"/>
  <c r="AA117" i="1" s="1"/>
  <c r="Z109" i="1"/>
  <c r="AA109" i="1" s="1"/>
  <c r="Z101" i="1"/>
  <c r="AA101" i="1" s="1"/>
  <c r="Z93" i="1"/>
  <c r="AA93" i="1" s="1"/>
  <c r="Z85" i="1"/>
  <c r="AA85" i="1" s="1"/>
  <c r="Z77" i="1"/>
  <c r="AA77" i="1" s="1"/>
  <c r="Z69" i="1"/>
  <c r="AA69" i="1" s="1"/>
  <c r="Z61" i="1"/>
  <c r="AA61" i="1" s="1"/>
  <c r="Z53" i="1"/>
  <c r="AA53" i="1" s="1"/>
  <c r="Z45" i="1"/>
  <c r="AA45" i="1" s="1"/>
  <c r="Z37" i="1"/>
  <c r="AA37" i="1" s="1"/>
  <c r="Z29" i="1"/>
  <c r="AA29" i="1" s="1"/>
  <c r="V202" i="1"/>
  <c r="V190" i="1"/>
  <c r="V178" i="1"/>
  <c r="V166" i="1"/>
  <c r="V158" i="1"/>
  <c r="V154" i="1"/>
  <c r="V150" i="1"/>
  <c r="V146" i="1"/>
  <c r="V142" i="1"/>
  <c r="V138" i="1"/>
  <c r="V134" i="1"/>
  <c r="V130" i="1"/>
  <c r="V126" i="1"/>
  <c r="V122" i="1"/>
  <c r="V118" i="1"/>
  <c r="V114" i="1"/>
  <c r="V110" i="1"/>
  <c r="Z202" i="1"/>
  <c r="AA202" i="1" s="1"/>
  <c r="Z194" i="1"/>
  <c r="AA194" i="1" s="1"/>
  <c r="Z186" i="1"/>
  <c r="AA186" i="1" s="1"/>
  <c r="Z178" i="1"/>
  <c r="AA178" i="1" s="1"/>
  <c r="Z170" i="1"/>
  <c r="AA170" i="1" s="1"/>
  <c r="Z162" i="1"/>
  <c r="AA162" i="1" s="1"/>
  <c r="Z154" i="1"/>
  <c r="AA154" i="1" s="1"/>
  <c r="Z146" i="1"/>
  <c r="AA146" i="1" s="1"/>
  <c r="Z138" i="1"/>
  <c r="AA138" i="1" s="1"/>
  <c r="Z130" i="1"/>
  <c r="AA130" i="1" s="1"/>
  <c r="Z122" i="1"/>
  <c r="AA122" i="1" s="1"/>
  <c r="Z114" i="1"/>
  <c r="AA114" i="1" s="1"/>
  <c r="V106" i="1"/>
  <c r="V102" i="1"/>
  <c r="V98" i="1"/>
  <c r="V94" i="1"/>
  <c r="V90" i="1"/>
  <c r="V86" i="1"/>
  <c r="V82" i="1"/>
  <c r="V78" i="1"/>
  <c r="V74" i="1"/>
  <c r="V70" i="1"/>
  <c r="V66" i="1"/>
  <c r="V62" i="1"/>
  <c r="V58" i="1"/>
  <c r="V54" i="1"/>
  <c r="V50" i="1"/>
  <c r="V46" i="1"/>
  <c r="V38" i="1"/>
  <c r="V30" i="1"/>
  <c r="V26" i="1"/>
  <c r="V22" i="1"/>
  <c r="Z47" i="1"/>
  <c r="AA47" i="1" s="1"/>
  <c r="Z39" i="1"/>
  <c r="AA39" i="1" s="1"/>
  <c r="Z35" i="1"/>
  <c r="AA35" i="1" s="1"/>
  <c r="Z31" i="1"/>
  <c r="AA31" i="1" s="1"/>
  <c r="Z27" i="1"/>
  <c r="AA27" i="1" s="1"/>
  <c r="Z23" i="1"/>
  <c r="AA23" i="1" s="1"/>
  <c r="Z19" i="1"/>
  <c r="AA19" i="1" s="1"/>
  <c r="Z13" i="1"/>
  <c r="AA13" i="1" s="1"/>
  <c r="Z8" i="1"/>
  <c r="AA8" i="1" s="1"/>
  <c r="Z17" i="1"/>
  <c r="AA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46" i="1"/>
  <c r="J46" i="1" s="1"/>
  <c r="I47" i="1"/>
  <c r="J47" i="1" s="1"/>
  <c r="I48" i="1"/>
  <c r="J48" i="1" s="1"/>
  <c r="I49" i="1"/>
  <c r="J49" i="1" s="1"/>
  <c r="I50" i="1"/>
  <c r="J50" i="1" s="1"/>
  <c r="I51" i="1"/>
  <c r="J51" i="1" s="1"/>
  <c r="I52" i="1"/>
  <c r="J52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1" i="1"/>
  <c r="J61" i="1" s="1"/>
  <c r="I62" i="1"/>
  <c r="J62" i="1" s="1"/>
  <c r="I63" i="1"/>
  <c r="J63" i="1" s="1"/>
  <c r="I64" i="1"/>
  <c r="J64" i="1" s="1"/>
  <c r="I65" i="1"/>
  <c r="J65" i="1" s="1"/>
  <c r="I66" i="1"/>
  <c r="J66" i="1" s="1"/>
  <c r="I67" i="1"/>
  <c r="J67" i="1" s="1"/>
  <c r="I68" i="1"/>
  <c r="J68" i="1" s="1"/>
  <c r="I69" i="1"/>
  <c r="J69" i="1" s="1"/>
  <c r="I70" i="1"/>
  <c r="J70" i="1" s="1"/>
  <c r="I71" i="1"/>
  <c r="J71" i="1" s="1"/>
  <c r="I72" i="1"/>
  <c r="J72" i="1" s="1"/>
  <c r="I73" i="1"/>
  <c r="J73" i="1" s="1"/>
  <c r="I74" i="1"/>
  <c r="J74" i="1" s="1"/>
  <c r="I75" i="1"/>
  <c r="J75" i="1" s="1"/>
  <c r="I76" i="1"/>
  <c r="J76" i="1" s="1"/>
  <c r="I77" i="1"/>
  <c r="J77" i="1" s="1"/>
  <c r="I78" i="1"/>
  <c r="J78" i="1" s="1"/>
  <c r="I79" i="1"/>
  <c r="J79" i="1" s="1"/>
  <c r="I80" i="1"/>
  <c r="J80" i="1" s="1"/>
  <c r="I81" i="1"/>
  <c r="J81" i="1" s="1"/>
  <c r="I82" i="1"/>
  <c r="J82" i="1" s="1"/>
  <c r="I83" i="1"/>
  <c r="J83" i="1" s="1"/>
  <c r="I84" i="1"/>
  <c r="J84" i="1" s="1"/>
  <c r="I85" i="1"/>
  <c r="J85" i="1" s="1"/>
  <c r="I86" i="1"/>
  <c r="J86" i="1" s="1"/>
  <c r="I87" i="1"/>
  <c r="J87" i="1" s="1"/>
  <c r="I88" i="1"/>
  <c r="J88" i="1" s="1"/>
  <c r="I89" i="1"/>
  <c r="J89" i="1" s="1"/>
  <c r="I90" i="1"/>
  <c r="J90" i="1" s="1"/>
  <c r="I91" i="1"/>
  <c r="J91" i="1" s="1"/>
  <c r="I92" i="1"/>
  <c r="J92" i="1" s="1"/>
  <c r="I93" i="1"/>
  <c r="J93" i="1" s="1"/>
  <c r="I94" i="1"/>
  <c r="J94" i="1" s="1"/>
  <c r="I95" i="1"/>
  <c r="J95" i="1" s="1"/>
  <c r="I96" i="1"/>
  <c r="J96" i="1" s="1"/>
  <c r="I97" i="1"/>
  <c r="J97" i="1" s="1"/>
  <c r="I98" i="1"/>
  <c r="J98" i="1" s="1"/>
  <c r="I99" i="1"/>
  <c r="J99" i="1" s="1"/>
  <c r="I100" i="1"/>
  <c r="J100" i="1" s="1"/>
  <c r="I101" i="1"/>
  <c r="J101" i="1" s="1"/>
  <c r="I102" i="1"/>
  <c r="J102" i="1" s="1"/>
  <c r="I103" i="1"/>
  <c r="J103" i="1" s="1"/>
  <c r="I104" i="1"/>
  <c r="J104" i="1" s="1"/>
  <c r="I105" i="1"/>
  <c r="J105" i="1" s="1"/>
  <c r="I106" i="1"/>
  <c r="J106" i="1" s="1"/>
  <c r="I107" i="1"/>
  <c r="J107" i="1" s="1"/>
  <c r="I108" i="1"/>
  <c r="J108" i="1" s="1"/>
  <c r="I109" i="1"/>
  <c r="J109" i="1" s="1"/>
  <c r="I110" i="1"/>
  <c r="J110" i="1" s="1"/>
  <c r="I111" i="1"/>
  <c r="J111" i="1" s="1"/>
  <c r="I112" i="1"/>
  <c r="J112" i="1" s="1"/>
  <c r="I113" i="1"/>
  <c r="J113" i="1" s="1"/>
  <c r="I114" i="1"/>
  <c r="J114" i="1" s="1"/>
  <c r="I115" i="1"/>
  <c r="J115" i="1" s="1"/>
  <c r="I116" i="1"/>
  <c r="J116" i="1" s="1"/>
  <c r="I117" i="1"/>
  <c r="J117" i="1" s="1"/>
  <c r="I118" i="1"/>
  <c r="J118" i="1" s="1"/>
  <c r="I119" i="1"/>
  <c r="J119" i="1" s="1"/>
  <c r="I120" i="1"/>
  <c r="J120" i="1" s="1"/>
  <c r="I121" i="1"/>
  <c r="J121" i="1" s="1"/>
  <c r="I122" i="1"/>
  <c r="J122" i="1" s="1"/>
  <c r="I123" i="1"/>
  <c r="J123" i="1" s="1"/>
  <c r="I124" i="1"/>
  <c r="J124" i="1" s="1"/>
  <c r="I125" i="1"/>
  <c r="J125" i="1" s="1"/>
  <c r="I126" i="1"/>
  <c r="J126" i="1" s="1"/>
  <c r="I127" i="1"/>
  <c r="J127" i="1" s="1"/>
  <c r="I128" i="1"/>
  <c r="J128" i="1" s="1"/>
  <c r="I129" i="1"/>
  <c r="J129" i="1" s="1"/>
  <c r="I130" i="1"/>
  <c r="J130" i="1" s="1"/>
  <c r="I131" i="1"/>
  <c r="J131" i="1" s="1"/>
  <c r="I132" i="1"/>
  <c r="J132" i="1" s="1"/>
  <c r="I133" i="1"/>
  <c r="J133" i="1" s="1"/>
  <c r="I134" i="1"/>
  <c r="J134" i="1" s="1"/>
  <c r="I135" i="1"/>
  <c r="J135" i="1" s="1"/>
  <c r="I136" i="1"/>
  <c r="J136" i="1" s="1"/>
  <c r="I137" i="1"/>
  <c r="J137" i="1" s="1"/>
  <c r="I138" i="1"/>
  <c r="J138" i="1" s="1"/>
  <c r="I139" i="1"/>
  <c r="J139" i="1" s="1"/>
  <c r="I140" i="1"/>
  <c r="J140" i="1" s="1"/>
  <c r="I141" i="1"/>
  <c r="J141" i="1" s="1"/>
  <c r="I142" i="1"/>
  <c r="J142" i="1" s="1"/>
  <c r="I143" i="1"/>
  <c r="J143" i="1" s="1"/>
  <c r="I144" i="1"/>
  <c r="J144" i="1" s="1"/>
  <c r="I145" i="1"/>
  <c r="J145" i="1" s="1"/>
  <c r="I146" i="1"/>
  <c r="J146" i="1" s="1"/>
  <c r="I147" i="1"/>
  <c r="J147" i="1" s="1"/>
  <c r="I148" i="1"/>
  <c r="J148" i="1" s="1"/>
  <c r="I149" i="1"/>
  <c r="J149" i="1" s="1"/>
  <c r="I150" i="1"/>
  <c r="J150" i="1" s="1"/>
  <c r="I151" i="1"/>
  <c r="J151" i="1" s="1"/>
  <c r="I152" i="1"/>
  <c r="J152" i="1" s="1"/>
  <c r="I153" i="1"/>
  <c r="J153" i="1" s="1"/>
  <c r="I154" i="1"/>
  <c r="J154" i="1" s="1"/>
  <c r="I155" i="1"/>
  <c r="J155" i="1" s="1"/>
  <c r="I156" i="1"/>
  <c r="J156" i="1" s="1"/>
  <c r="I157" i="1"/>
  <c r="J157" i="1" s="1"/>
  <c r="I158" i="1"/>
  <c r="J158" i="1" s="1"/>
  <c r="I159" i="1"/>
  <c r="J159" i="1" s="1"/>
  <c r="I160" i="1"/>
  <c r="J160" i="1" s="1"/>
  <c r="I161" i="1"/>
  <c r="J161" i="1" s="1"/>
  <c r="I162" i="1"/>
  <c r="J162" i="1" s="1"/>
  <c r="I163" i="1"/>
  <c r="J163" i="1" s="1"/>
  <c r="I164" i="1"/>
  <c r="J164" i="1" s="1"/>
  <c r="I165" i="1"/>
  <c r="J165" i="1" s="1"/>
  <c r="I166" i="1"/>
  <c r="J166" i="1" s="1"/>
  <c r="I167" i="1"/>
  <c r="J167" i="1" s="1"/>
  <c r="I168" i="1"/>
  <c r="J168" i="1" s="1"/>
  <c r="I169" i="1"/>
  <c r="J169" i="1" s="1"/>
  <c r="I170" i="1"/>
  <c r="J170" i="1" s="1"/>
  <c r="I171" i="1"/>
  <c r="J171" i="1" s="1"/>
  <c r="I172" i="1"/>
  <c r="J172" i="1" s="1"/>
  <c r="I173" i="1"/>
  <c r="J173" i="1" s="1"/>
  <c r="I174" i="1"/>
  <c r="J174" i="1" s="1"/>
  <c r="I175" i="1"/>
  <c r="J175" i="1" s="1"/>
  <c r="I176" i="1"/>
  <c r="J176" i="1" s="1"/>
  <c r="I177" i="1"/>
  <c r="J177" i="1" s="1"/>
  <c r="I178" i="1"/>
  <c r="J178" i="1" s="1"/>
  <c r="I179" i="1"/>
  <c r="J179" i="1" s="1"/>
  <c r="I180" i="1"/>
  <c r="J180" i="1" s="1"/>
  <c r="I181" i="1"/>
  <c r="J181" i="1" s="1"/>
  <c r="I182" i="1"/>
  <c r="J182" i="1" s="1"/>
  <c r="I183" i="1"/>
  <c r="J183" i="1" s="1"/>
  <c r="I184" i="1"/>
  <c r="J184" i="1" s="1"/>
  <c r="I185" i="1"/>
  <c r="J185" i="1" s="1"/>
  <c r="I186" i="1"/>
  <c r="J186" i="1" s="1"/>
  <c r="I187" i="1"/>
  <c r="J187" i="1" s="1"/>
  <c r="I188" i="1"/>
  <c r="J188" i="1" s="1"/>
  <c r="I189" i="1"/>
  <c r="J189" i="1" s="1"/>
  <c r="I190" i="1"/>
  <c r="J190" i="1" s="1"/>
  <c r="I191" i="1"/>
  <c r="J191" i="1" s="1"/>
  <c r="I192" i="1"/>
  <c r="J192" i="1" s="1"/>
  <c r="I193" i="1"/>
  <c r="J193" i="1" s="1"/>
  <c r="I194" i="1"/>
  <c r="J194" i="1" s="1"/>
  <c r="I195" i="1"/>
  <c r="J195" i="1" s="1"/>
  <c r="I196" i="1"/>
  <c r="J196" i="1" s="1"/>
  <c r="I197" i="1"/>
  <c r="J197" i="1" s="1"/>
  <c r="I198" i="1"/>
  <c r="J198" i="1" s="1"/>
  <c r="I199" i="1"/>
  <c r="J199" i="1" s="1"/>
  <c r="I200" i="1"/>
  <c r="J200" i="1" s="1"/>
  <c r="I201" i="1"/>
  <c r="J201" i="1" s="1"/>
  <c r="I202" i="1"/>
  <c r="J202" i="1" s="1"/>
  <c r="I6" i="1"/>
  <c r="I7" i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5" i="1"/>
  <c r="J5" i="1" s="1"/>
  <c r="U17" i="1"/>
  <c r="U19" i="1"/>
  <c r="U20" i="1"/>
  <c r="U22" i="1"/>
  <c r="U23" i="1"/>
  <c r="U24" i="1"/>
  <c r="U26" i="1"/>
  <c r="U27" i="1"/>
  <c r="U29" i="1"/>
  <c r="U30" i="1"/>
  <c r="U31" i="1"/>
  <c r="U32" i="1"/>
  <c r="U35" i="1"/>
  <c r="U37" i="1"/>
  <c r="U38" i="1"/>
  <c r="U39" i="1"/>
  <c r="U40" i="1"/>
  <c r="U41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41" i="1"/>
  <c r="P41" i="1" s="1"/>
  <c r="O42" i="1"/>
  <c r="P42" i="1" s="1"/>
  <c r="R42" i="1" s="1"/>
  <c r="V42" i="1" s="1"/>
  <c r="O43" i="1"/>
  <c r="P43" i="1" s="1"/>
  <c r="R43" i="1" s="1"/>
  <c r="X43" i="1" s="1"/>
  <c r="O44" i="1"/>
  <c r="O45" i="1"/>
  <c r="P45" i="1" s="1"/>
  <c r="O46" i="1"/>
  <c r="P46" i="1" s="1"/>
  <c r="O47" i="1"/>
  <c r="P47" i="1" s="1"/>
  <c r="O48" i="1"/>
  <c r="P48" i="1" s="1"/>
  <c r="O49" i="1"/>
  <c r="P49" i="1" s="1"/>
  <c r="O50" i="1"/>
  <c r="O51" i="1"/>
  <c r="O52" i="1"/>
  <c r="O54" i="1"/>
  <c r="O21" i="1"/>
  <c r="P21" i="1" s="1"/>
  <c r="R21" i="1" s="1"/>
  <c r="AC21" i="1" s="1"/>
  <c r="O22" i="1"/>
  <c r="P22" i="1" s="1"/>
  <c r="O23" i="1"/>
  <c r="P23" i="1" s="1"/>
  <c r="O24" i="1"/>
  <c r="P24" i="1" s="1"/>
  <c r="O25" i="1"/>
  <c r="P25" i="1" s="1"/>
  <c r="R25" i="1" s="1"/>
  <c r="X25" i="1" s="1"/>
  <c r="O26" i="1"/>
  <c r="O27" i="1"/>
  <c r="O28" i="1"/>
  <c r="O29" i="1"/>
  <c r="P29" i="1" s="1"/>
  <c r="O30" i="1"/>
  <c r="P30" i="1" s="1"/>
  <c r="O31" i="1"/>
  <c r="P31" i="1" s="1"/>
  <c r="O32" i="1"/>
  <c r="P32" i="1" s="1"/>
  <c r="O33" i="1"/>
  <c r="P33" i="1" s="1"/>
  <c r="R33" i="1" s="1"/>
  <c r="V33" i="1" s="1"/>
  <c r="O34" i="1"/>
  <c r="P34" i="1" s="1"/>
  <c r="R34" i="1" s="1"/>
  <c r="AC34" i="1" s="1"/>
  <c r="O35" i="1"/>
  <c r="P35" i="1" s="1"/>
  <c r="O36" i="1"/>
  <c r="P36" i="1" s="1"/>
  <c r="R36" i="1" s="1"/>
  <c r="AC36" i="1" s="1"/>
  <c r="O37" i="1"/>
  <c r="P37" i="1" s="1"/>
  <c r="O38" i="1"/>
  <c r="P38" i="1" s="1"/>
  <c r="O39" i="1"/>
  <c r="P39" i="1" s="1"/>
  <c r="O40" i="1"/>
  <c r="O7" i="1"/>
  <c r="P7" i="1" s="1"/>
  <c r="R7" i="1" s="1"/>
  <c r="O8" i="1"/>
  <c r="P8" i="1" s="1"/>
  <c r="O9" i="1"/>
  <c r="P9" i="1" s="1"/>
  <c r="R9" i="1" s="1"/>
  <c r="O10" i="1"/>
  <c r="P10" i="1" s="1"/>
  <c r="R10" i="1" s="1"/>
  <c r="AC10" i="1" s="1"/>
  <c r="O11" i="1"/>
  <c r="P11" i="1" s="1"/>
  <c r="R11" i="1" s="1"/>
  <c r="O12" i="1"/>
  <c r="P12" i="1" s="1"/>
  <c r="O13" i="1"/>
  <c r="P13" i="1" s="1"/>
  <c r="O14" i="1"/>
  <c r="P14" i="1" s="1"/>
  <c r="O15" i="1"/>
  <c r="O16" i="1"/>
  <c r="P16" i="1" s="1"/>
  <c r="R16" i="1" s="1"/>
  <c r="X16" i="1" s="1"/>
  <c r="O17" i="1"/>
  <c r="P17" i="1" s="1"/>
  <c r="O18" i="1"/>
  <c r="P18" i="1" s="1"/>
  <c r="R18" i="1" s="1"/>
  <c r="AC18" i="1" s="1"/>
  <c r="O19" i="1"/>
  <c r="P19" i="1" s="1"/>
  <c r="O20" i="1"/>
  <c r="P20" i="1" s="1"/>
  <c r="O6" i="1"/>
  <c r="P6" i="1" s="1"/>
  <c r="R6" i="1" s="1"/>
  <c r="O5" i="1"/>
  <c r="P5" i="1" s="1"/>
  <c r="R5" i="1" s="1"/>
  <c r="P196" i="1"/>
  <c r="P197" i="1"/>
  <c r="P198" i="1"/>
  <c r="P199" i="1"/>
  <c r="P200" i="1"/>
  <c r="P201" i="1"/>
  <c r="P202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87" i="1"/>
  <c r="P88" i="1"/>
  <c r="P89" i="1"/>
  <c r="P90" i="1"/>
  <c r="P91" i="1"/>
  <c r="P92" i="1"/>
  <c r="P93" i="1"/>
  <c r="P94" i="1"/>
  <c r="P95" i="1"/>
  <c r="P96" i="1"/>
  <c r="P75" i="1"/>
  <c r="P76" i="1"/>
  <c r="P77" i="1"/>
  <c r="P78" i="1"/>
  <c r="P79" i="1"/>
  <c r="P80" i="1"/>
  <c r="P81" i="1"/>
  <c r="P82" i="1"/>
  <c r="P83" i="1"/>
  <c r="P84" i="1"/>
  <c r="P85" i="1"/>
  <c r="P86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50" i="1"/>
  <c r="P51" i="1"/>
  <c r="P52" i="1"/>
  <c r="P54" i="1"/>
  <c r="P55" i="1"/>
  <c r="P56" i="1"/>
  <c r="P57" i="1"/>
  <c r="P58" i="1"/>
  <c r="P59" i="1"/>
  <c r="P27" i="1"/>
  <c r="P28" i="1"/>
  <c r="R28" i="1" s="1"/>
  <c r="AC28" i="1" s="1"/>
  <c r="P40" i="1"/>
  <c r="P44" i="1"/>
  <c r="P15" i="1"/>
  <c r="P26" i="1"/>
  <c r="Z43" i="1" l="1"/>
  <c r="AA43" i="1" s="1"/>
  <c r="V43" i="1"/>
  <c r="J6" i="1"/>
  <c r="U36" i="1"/>
  <c r="Z36" i="1"/>
  <c r="AA36" i="1" s="1"/>
  <c r="Z42" i="1"/>
  <c r="AA42" i="1" s="1"/>
  <c r="U43" i="1"/>
  <c r="V36" i="1"/>
  <c r="X42" i="1"/>
  <c r="U42" i="1"/>
  <c r="U34" i="1"/>
  <c r="AC42" i="1"/>
  <c r="AC33" i="1"/>
  <c r="X33" i="1"/>
  <c r="U33" i="1"/>
  <c r="V34" i="1"/>
  <c r="Z33" i="1"/>
  <c r="AA33" i="1" s="1"/>
  <c r="AC43" i="1"/>
  <c r="Z34" i="1"/>
  <c r="AA34" i="1" s="1"/>
  <c r="U16" i="1"/>
  <c r="V16" i="1"/>
  <c r="V28" i="1"/>
  <c r="U25" i="1"/>
  <c r="AC25" i="1"/>
  <c r="U28" i="1"/>
  <c r="Z25" i="1"/>
  <c r="AA25" i="1" s="1"/>
  <c r="Z21" i="1"/>
  <c r="AA21" i="1" s="1"/>
  <c r="V21" i="1"/>
  <c r="U21" i="1"/>
  <c r="Z16" i="1"/>
  <c r="AA16" i="1" s="1"/>
  <c r="V25" i="1"/>
  <c r="Z28" i="1"/>
  <c r="AA28" i="1" s="1"/>
  <c r="AC16" i="1"/>
  <c r="Z18" i="1"/>
  <c r="AA18" i="1" s="1"/>
  <c r="U18" i="1"/>
  <c r="V18" i="1"/>
  <c r="Z5" i="1"/>
  <c r="AA5" i="1" s="1"/>
  <c r="V11" i="1"/>
  <c r="Z11" i="1"/>
  <c r="AA11" i="1" s="1"/>
  <c r="V10" i="1"/>
  <c r="Z10" i="1"/>
  <c r="V9" i="1"/>
  <c r="Z9" i="1"/>
  <c r="AA9" i="1" s="1"/>
  <c r="V7" i="1"/>
  <c r="Z7" i="1"/>
  <c r="AA7" i="1" s="1"/>
  <c r="V6" i="1"/>
  <c r="Z6" i="1"/>
  <c r="AA6" i="1" s="1"/>
  <c r="R12" i="1"/>
  <c r="U15" i="1"/>
  <c r="U10" i="1"/>
  <c r="U7" i="1"/>
  <c r="U11" i="1"/>
  <c r="U5" i="1"/>
  <c r="U6" i="1"/>
  <c r="U9" i="1"/>
  <c r="U8" i="1"/>
  <c r="U14" i="1"/>
  <c r="U13" i="1"/>
  <c r="P203" i="1"/>
  <c r="P1" i="1" s="1"/>
  <c r="AC11" i="1" l="1"/>
  <c r="AC6" i="1"/>
  <c r="AC5" i="1"/>
  <c r="AC7" i="1"/>
  <c r="AC9" i="1"/>
  <c r="X12" i="1"/>
  <c r="X203" i="1" s="1"/>
  <c r="Z1" i="1" s="1"/>
  <c r="V12" i="1"/>
  <c r="V203" i="1" s="1"/>
  <c r="S2" i="1" s="1"/>
  <c r="Z12" i="1"/>
  <c r="AA12" i="1" s="1"/>
  <c r="AA203" i="1" s="1"/>
  <c r="AC1" i="1" s="1"/>
  <c r="R203" i="1"/>
  <c r="W1" i="1" s="1"/>
  <c r="U203" i="1"/>
  <c r="S1" i="1" s="1"/>
  <c r="B51" i="1" l="1" a="1"/>
  <c r="B51" i="1" s="1"/>
  <c r="AC12" i="1"/>
  <c r="AC203" i="1" s="1"/>
  <c r="AC2" i="1" s="1"/>
  <c r="Z203" i="1"/>
  <c r="Z2" i="1" s="1"/>
  <c r="P2" i="1"/>
  <c r="W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<sst xmlns="http://schemas.openxmlformats.org/spreadsheetml/2006/main" count="294" uniqueCount="123">
  <si>
    <t>Cumul Devis</t>
  </si>
  <si>
    <t>Nombre de Dossiers Validés</t>
  </si>
  <si>
    <t>Taux de transformation %</t>
  </si>
  <si>
    <t>Nombre de Dossiers Perdus</t>
  </si>
  <si>
    <t>Etat du Devis</t>
  </si>
  <si>
    <t>Nom du Client</t>
  </si>
  <si>
    <t>Date du Devis</t>
  </si>
  <si>
    <t>Devis Fait</t>
  </si>
  <si>
    <t>VT faite</t>
  </si>
  <si>
    <t>Pose faite</t>
  </si>
  <si>
    <t>Montant HT</t>
  </si>
  <si>
    <t>Montant TVA</t>
  </si>
  <si>
    <t>Montant TTC</t>
  </si>
  <si>
    <t>Montant validé</t>
  </si>
  <si>
    <t>Validé</t>
  </si>
  <si>
    <t>Acompte Perçu</t>
  </si>
  <si>
    <t>Solde à Percevoir</t>
  </si>
  <si>
    <t>Métreur</t>
  </si>
  <si>
    <t>20032023/04</t>
  </si>
  <si>
    <t>David</t>
  </si>
  <si>
    <t>20032023/03</t>
  </si>
  <si>
    <t>20032023/02</t>
  </si>
  <si>
    <t>X</t>
  </si>
  <si>
    <t>10032023/01</t>
  </si>
  <si>
    <t>20032023/01</t>
  </si>
  <si>
    <t>31032023/01</t>
  </si>
  <si>
    <t>07042023/01</t>
  </si>
  <si>
    <t>13042023/01</t>
  </si>
  <si>
    <t>Adresse mail</t>
  </si>
  <si>
    <t>17042023/01</t>
  </si>
  <si>
    <t>Commande Validée</t>
  </si>
  <si>
    <t>N° Téléphone</t>
  </si>
  <si>
    <t>N° Devis</t>
  </si>
  <si>
    <t>Perdu</t>
  </si>
  <si>
    <t>Avancement du Dossier</t>
  </si>
  <si>
    <t>Taux de TVA</t>
  </si>
  <si>
    <t>Nom du magasin</t>
  </si>
  <si>
    <t>DARTY MONTIVILLIERS</t>
  </si>
  <si>
    <t>BUT LE HAVRE</t>
  </si>
  <si>
    <t>DARTY BARENTIN</t>
  </si>
  <si>
    <t>AVIVA BARENTIN</t>
  </si>
  <si>
    <t>Devis
annulé</t>
  </si>
  <si>
    <t>x</t>
  </si>
  <si>
    <t>Acompte</t>
  </si>
  <si>
    <t>Règlement</t>
  </si>
  <si>
    <t>Date encaissement
acompte</t>
  </si>
  <si>
    <t>Date encaissement
solde</t>
  </si>
  <si>
    <t>Acompte
à percevoir</t>
  </si>
  <si>
    <t>Solde
perçu</t>
  </si>
  <si>
    <t>Devis</t>
  </si>
  <si>
    <t>Métreurs</t>
  </si>
  <si>
    <t>Carole</t>
  </si>
  <si>
    <t>Julie</t>
  </si>
  <si>
    <t>Devis 
validé le</t>
  </si>
  <si>
    <t>Total règlements perçus</t>
  </si>
  <si>
    <t>Cumul Acomptes à percevoir</t>
  </si>
  <si>
    <t>Cumul Acomptes perçus</t>
  </si>
  <si>
    <t>Cumul soldes à percevoir</t>
  </si>
  <si>
    <t>Cumul soldes perçus</t>
  </si>
  <si>
    <t>Clément</t>
  </si>
  <si>
    <t>27042023/01</t>
  </si>
  <si>
    <t>27042023/02</t>
  </si>
  <si>
    <t>BUT EVREUX</t>
  </si>
  <si>
    <t>28042023/01</t>
  </si>
  <si>
    <t>CONFORAMA ROUEN</t>
  </si>
  <si>
    <t>Commande
faite</t>
  </si>
  <si>
    <t>Relancé le</t>
  </si>
  <si>
    <t>RELANCE</t>
  </si>
  <si>
    <t>02032023/01</t>
  </si>
  <si>
    <t>DE0009</t>
  </si>
  <si>
    <t>BUT CAEN</t>
  </si>
  <si>
    <t>DE0010</t>
  </si>
  <si>
    <t>DE0011</t>
  </si>
  <si>
    <t>NOBLESSA TOURVILLE</t>
  </si>
  <si>
    <t>DE0012</t>
  </si>
  <si>
    <t>BUT BARENTIN</t>
  </si>
  <si>
    <t>DE0013</t>
  </si>
  <si>
    <t>DE0014</t>
  </si>
  <si>
    <t>DE0015</t>
  </si>
  <si>
    <t>BUT BUCHELAY</t>
  </si>
  <si>
    <t>DE0016</t>
  </si>
  <si>
    <t>BUT PONT L EVEQUE</t>
  </si>
  <si>
    <t>DE0017</t>
  </si>
  <si>
    <t>DARTY MSA</t>
  </si>
  <si>
    <t>DE0018</t>
  </si>
  <si>
    <t>DE0019</t>
  </si>
  <si>
    <t>DARTY LE HAVRE</t>
  </si>
  <si>
    <t>DE0020</t>
  </si>
  <si>
    <t>DE0021</t>
  </si>
  <si>
    <t>DE0022</t>
  </si>
  <si>
    <t>DE0023</t>
  </si>
  <si>
    <t>DE0024</t>
  </si>
  <si>
    <t>Annulé</t>
  </si>
  <si>
    <t>Légende couleur ligne devis :</t>
  </si>
  <si>
    <t>Accepté</t>
  </si>
  <si>
    <t>DE0025</t>
  </si>
  <si>
    <t>En-cours</t>
  </si>
  <si>
    <t>DE0026</t>
  </si>
  <si>
    <t>DARTY ORGEVAL</t>
  </si>
  <si>
    <t>DE0027</t>
  </si>
  <si>
    <t>DARTY CHARTRES</t>
  </si>
  <si>
    <t>DE0028</t>
  </si>
  <si>
    <t>ENVIA CUISINE CAEN</t>
  </si>
  <si>
    <t>DE0029</t>
  </si>
  <si>
    <t>DE0030</t>
  </si>
  <si>
    <t>DE0031</t>
  </si>
  <si>
    <t>DE0032</t>
  </si>
  <si>
    <t>DE0033</t>
  </si>
  <si>
    <t>DE0034</t>
  </si>
  <si>
    <t>DE0035</t>
  </si>
  <si>
    <t>BUT VIRE</t>
  </si>
  <si>
    <t>DE0036</t>
  </si>
  <si>
    <t>DARTY TOURVILLE</t>
  </si>
  <si>
    <t>DE0037</t>
  </si>
  <si>
    <t>DE0038</t>
  </si>
  <si>
    <t>BUT ST LO</t>
  </si>
  <si>
    <t>DE0039</t>
  </si>
  <si>
    <t>ALINEA MONTIVILLIER</t>
  </si>
  <si>
    <t>Etat du devis</t>
  </si>
  <si>
    <t>En cours</t>
  </si>
  <si>
    <t>Terminé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</si>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</sst>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_-* #,##0.00\ [$€-40C]_-;\-* #,##0.00\ [$€-40C]_-;_-* &quot;-&quot;??\ [$€-40C]_-;_-@_-"/>
    <numFmt numFmtId="166" formatCode="00&quot; &quot;00&quot; &quot;00&quot; &quot;00&quot; &quot;00"/>
  </numFmts>
  <fonts count="2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4472C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4472C4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8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4C6E7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0DCEA"/>
        <bgColor indexed="64"/>
      </patternFill>
    </fill>
    <fill>
      <patternFill patternType="solid">
        <fgColor theme="3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3" fontId="23" fillId="0" borderId="0" applyFont="0" applyFill="0" applyBorder="0" applyAlignment="0" applyProtection="0"/>
  </cellStyleXfs>
  <cellXfs count="171">
    <xf numFmtId="0" fontId="0" fillId="0" borderId="0" xfId="0"/>
    <xf numFmtId="0" fontId="12" fillId="0" borderId="0" xfId="0" applyFont="1"/>
    <xf numFmtId="1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9" fillId="9" borderId="35" xfId="0" applyFont="1" applyFill="1" applyBorder="1" applyAlignment="1" applyProtection="1">
      <alignment horizontal="center" vertical="center" wrapText="1"/>
    </xf>
    <xf numFmtId="166" fontId="25" fillId="6" borderId="21" xfId="0" applyNumberFormat="1" applyFont="1" applyFill="1" applyBorder="1" applyAlignment="1" applyProtection="1">
      <alignment horizontal="center" vertical="center"/>
    </xf>
    <xf numFmtId="14" fontId="25" fillId="8" borderId="21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2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14" fontId="1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0" fillId="0" borderId="15" xfId="0" applyFont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/>
    </xf>
    <xf numFmtId="0" fontId="10" fillId="0" borderId="17" xfId="0" applyFont="1" applyBorder="1" applyAlignment="1" applyProtection="1">
      <alignment horizontal="center" vertical="center"/>
    </xf>
    <xf numFmtId="164" fontId="8" fillId="0" borderId="30" xfId="0" applyNumberFormat="1" applyFont="1" applyBorder="1" applyAlignment="1" applyProtection="1">
      <alignment horizontal="center" vertical="center"/>
    </xf>
    <xf numFmtId="0" fontId="11" fillId="0" borderId="29" xfId="0" applyFont="1" applyBorder="1" applyAlignment="1" applyProtection="1">
      <alignment horizontal="center" vertical="center" wrapText="1"/>
    </xf>
    <xf numFmtId="0" fontId="11" fillId="0" borderId="26" xfId="0" applyFont="1" applyBorder="1" applyAlignment="1" applyProtection="1">
      <alignment horizontal="center" vertical="center" wrapText="1"/>
    </xf>
    <xf numFmtId="1" fontId="7" fillId="0" borderId="33" xfId="0" applyNumberFormat="1" applyFont="1" applyBorder="1" applyAlignment="1" applyProtection="1">
      <alignment horizontal="center" vertical="center"/>
    </xf>
    <xf numFmtId="1" fontId="7" fillId="0" borderId="30" xfId="0" applyNumberFormat="1" applyFont="1" applyBorder="1" applyAlignment="1" applyProtection="1">
      <alignment horizontal="center" vertical="center"/>
    </xf>
    <xf numFmtId="164" fontId="22" fillId="0" borderId="30" xfId="0" applyNumberFormat="1" applyFont="1" applyBorder="1" applyAlignment="1" applyProtection="1">
      <alignment horizontal="center" vertical="center"/>
    </xf>
    <xf numFmtId="0" fontId="12" fillId="0" borderId="15" xfId="0" applyFont="1" applyBorder="1" applyAlignment="1" applyProtection="1">
      <alignment horizontal="center" vertical="center"/>
    </xf>
    <xf numFmtId="0" fontId="12" fillId="0" borderId="17" xfId="0" applyFont="1" applyBorder="1" applyAlignment="1" applyProtection="1">
      <alignment horizontal="center" vertical="center"/>
    </xf>
    <xf numFmtId="164" fontId="13" fillId="0" borderId="30" xfId="0" applyNumberFormat="1" applyFont="1" applyBorder="1" applyAlignment="1" applyProtection="1">
      <alignment horizontal="center"/>
    </xf>
    <xf numFmtId="0" fontId="12" fillId="0" borderId="15" xfId="0" applyFont="1" applyBorder="1" applyAlignment="1" applyProtection="1">
      <alignment horizontal="center"/>
    </xf>
    <xf numFmtId="0" fontId="12" fillId="0" borderId="17" xfId="0" applyFont="1" applyBorder="1" applyAlignment="1" applyProtection="1">
      <alignment horizontal="center"/>
    </xf>
    <xf numFmtId="44" fontId="13" fillId="0" borderId="30" xfId="0" applyNumberFormat="1" applyFont="1" applyBorder="1" applyAlignment="1" applyProtection="1">
      <alignment horizontal="center" vertical="center"/>
    </xf>
    <xf numFmtId="0" fontId="9" fillId="9" borderId="36" xfId="0" applyFont="1" applyFill="1" applyBorder="1" applyAlignment="1" applyProtection="1">
      <alignment horizontal="center" vertical="center" wrapText="1"/>
    </xf>
    <xf numFmtId="166" fontId="3" fillId="7" borderId="21" xfId="0" applyNumberFormat="1" applyFont="1" applyFill="1" applyBorder="1" applyAlignment="1" applyProtection="1">
      <alignment horizontal="center" vertical="center"/>
    </xf>
    <xf numFmtId="0" fontId="10" fillId="0" borderId="18" xfId="0" applyFont="1" applyBorder="1" applyAlignment="1" applyProtection="1">
      <alignment horizontal="center" vertical="center" wrapText="1"/>
    </xf>
    <xf numFmtId="0" fontId="10" fillId="0" borderId="19" xfId="0" applyFont="1" applyBorder="1" applyAlignment="1" applyProtection="1">
      <alignment horizontal="center" vertical="center" wrapText="1"/>
    </xf>
    <xf numFmtId="0" fontId="10" fillId="0" borderId="20" xfId="0" applyFont="1" applyBorder="1" applyAlignment="1" applyProtection="1">
      <alignment horizontal="center" vertical="center" wrapText="1"/>
    </xf>
    <xf numFmtId="10" fontId="3" fillId="0" borderId="31" xfId="0" applyNumberFormat="1" applyFont="1" applyBorder="1" applyAlignment="1" applyProtection="1">
      <alignment horizontal="center" vertical="center"/>
    </xf>
    <xf numFmtId="0" fontId="11" fillId="0" borderId="18" xfId="0" applyFont="1" applyBorder="1" applyAlignment="1" applyProtection="1">
      <alignment horizontal="center" vertical="center" wrapText="1"/>
    </xf>
    <xf numFmtId="0" fontId="11" fillId="0" borderId="20" xfId="0" applyFont="1" applyBorder="1" applyAlignment="1" applyProtection="1">
      <alignment horizontal="center" vertical="center" wrapText="1"/>
    </xf>
    <xf numFmtId="1" fontId="13" fillId="0" borderId="34" xfId="0" applyNumberFormat="1" applyFont="1" applyBorder="1" applyAlignment="1" applyProtection="1">
      <alignment horizontal="center" vertical="center" wrapText="1"/>
    </xf>
    <xf numFmtId="1" fontId="13" fillId="0" borderId="31" xfId="0" applyNumberFormat="1" applyFont="1" applyBorder="1" applyAlignment="1" applyProtection="1">
      <alignment horizontal="center" vertical="center" wrapText="1"/>
    </xf>
    <xf numFmtId="0" fontId="9" fillId="5" borderId="18" xfId="0" applyFont="1" applyFill="1" applyBorder="1" applyAlignment="1" applyProtection="1">
      <alignment horizontal="center" vertical="center"/>
    </xf>
    <xf numFmtId="0" fontId="9" fillId="5" borderId="20" xfId="0" applyFont="1" applyFill="1" applyBorder="1" applyAlignment="1" applyProtection="1">
      <alignment horizontal="center" vertical="center"/>
    </xf>
    <xf numFmtId="164" fontId="7" fillId="5" borderId="32" xfId="0" applyNumberFormat="1" applyFont="1" applyFill="1" applyBorder="1" applyAlignment="1" applyProtection="1">
      <alignment horizontal="center" vertical="center"/>
    </xf>
    <xf numFmtId="0" fontId="12" fillId="0" borderId="18" xfId="0" applyFont="1" applyBorder="1" applyAlignment="1" applyProtection="1">
      <alignment horizontal="center" vertical="center"/>
    </xf>
    <xf numFmtId="0" fontId="12" fillId="0" borderId="20" xfId="0" applyFont="1" applyBorder="1" applyAlignment="1" applyProtection="1">
      <alignment horizontal="center" vertical="center"/>
    </xf>
    <xf numFmtId="164" fontId="16" fillId="0" borderId="32" xfId="0" applyNumberFormat="1" applyFont="1" applyBorder="1" applyAlignment="1" applyProtection="1">
      <alignment horizontal="center"/>
    </xf>
    <xf numFmtId="0" fontId="12" fillId="0" borderId="18" xfId="0" applyFont="1" applyBorder="1" applyAlignment="1" applyProtection="1">
      <alignment horizontal="center"/>
    </xf>
    <xf numFmtId="0" fontId="12" fillId="0" borderId="20" xfId="0" applyFont="1" applyBorder="1" applyAlignment="1" applyProtection="1">
      <alignment horizontal="center"/>
    </xf>
    <xf numFmtId="44" fontId="16" fillId="0" borderId="32" xfId="0" applyNumberFormat="1" applyFont="1" applyBorder="1" applyAlignment="1" applyProtection="1">
      <alignment horizontal="center" vertical="center"/>
    </xf>
    <xf numFmtId="166" fontId="1" fillId="0" borderId="0" xfId="0" applyNumberFormat="1" applyFont="1" applyAlignment="1" applyProtection="1">
      <alignment horizontal="center" vertical="center"/>
    </xf>
    <xf numFmtId="0" fontId="9" fillId="4" borderId="12" xfId="0" applyFont="1" applyFill="1" applyBorder="1" applyAlignment="1" applyProtection="1">
      <alignment horizontal="center" vertical="center"/>
    </xf>
    <xf numFmtId="0" fontId="9" fillId="4" borderId="13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164" fontId="9" fillId="11" borderId="12" xfId="0" applyNumberFormat="1" applyFont="1" applyFill="1" applyBorder="1" applyAlignment="1" applyProtection="1">
      <alignment horizontal="center" vertical="center"/>
    </xf>
    <xf numFmtId="164" fontId="9" fillId="11" borderId="13" xfId="0" applyNumberFormat="1" applyFont="1" applyFill="1" applyBorder="1" applyAlignment="1" applyProtection="1">
      <alignment horizontal="center" vertical="center"/>
    </xf>
    <xf numFmtId="164" fontId="9" fillId="11" borderId="14" xfId="0" applyNumberFormat="1" applyFont="1" applyFill="1" applyBorder="1" applyAlignment="1" applyProtection="1">
      <alignment horizontal="center" vertical="center"/>
    </xf>
    <xf numFmtId="1" fontId="9" fillId="2" borderId="24" xfId="0" applyNumberFormat="1" applyFont="1" applyFill="1" applyBorder="1" applyAlignment="1" applyProtection="1">
      <alignment horizontal="center" vertical="center"/>
    </xf>
    <xf numFmtId="1" fontId="9" fillId="2" borderId="25" xfId="0" applyNumberFormat="1" applyFont="1" applyFill="1" applyBorder="1" applyAlignment="1" applyProtection="1">
      <alignment horizontal="center" vertical="center"/>
    </xf>
    <xf numFmtId="1" fontId="9" fillId="10" borderId="12" xfId="0" applyNumberFormat="1" applyFont="1" applyFill="1" applyBorder="1" applyAlignment="1" applyProtection="1">
      <alignment horizontal="center" vertical="center"/>
    </xf>
    <xf numFmtId="1" fontId="9" fillId="10" borderId="13" xfId="0" applyNumberFormat="1" applyFont="1" applyFill="1" applyBorder="1" applyAlignment="1" applyProtection="1">
      <alignment horizontal="center" vertical="center"/>
    </xf>
    <xf numFmtId="1" fontId="9" fillId="10" borderId="14" xfId="0" applyNumberFormat="1" applyFont="1" applyFill="1" applyBorder="1" applyAlignment="1" applyProtection="1">
      <alignment horizontal="center" vertical="center"/>
    </xf>
    <xf numFmtId="0" fontId="9" fillId="9" borderId="10" xfId="0" applyFont="1" applyFill="1" applyBorder="1" applyAlignment="1" applyProtection="1">
      <alignment horizontal="center" vertical="center"/>
    </xf>
    <xf numFmtId="0" fontId="9" fillId="9" borderId="11" xfId="0" applyFont="1" applyFill="1" applyBorder="1" applyAlignment="1" applyProtection="1">
      <alignment horizontal="center" vertical="center"/>
    </xf>
    <xf numFmtId="166" fontId="9" fillId="9" borderId="11" xfId="0" applyNumberFormat="1" applyFont="1" applyFill="1" applyBorder="1" applyAlignment="1" applyProtection="1">
      <alignment horizontal="center" vertical="center"/>
    </xf>
    <xf numFmtId="14" fontId="9" fillId="9" borderId="11" xfId="0" applyNumberFormat="1" applyFont="1" applyFill="1" applyBorder="1" applyAlignment="1" applyProtection="1">
      <alignment horizontal="center" vertical="center"/>
    </xf>
    <xf numFmtId="0" fontId="14" fillId="9" borderId="11" xfId="0" applyFont="1" applyFill="1" applyBorder="1" applyAlignment="1" applyProtection="1">
      <alignment horizontal="center" vertical="center"/>
    </xf>
    <xf numFmtId="14" fontId="9" fillId="9" borderId="11" xfId="0" applyNumberFormat="1" applyFont="1" applyFill="1" applyBorder="1" applyAlignment="1" applyProtection="1">
      <alignment horizontal="center" vertical="center" wrapText="1"/>
    </xf>
    <xf numFmtId="0" fontId="9" fillId="4" borderId="11" xfId="0" applyFont="1" applyFill="1" applyBorder="1" applyAlignment="1" applyProtection="1">
      <alignment horizontal="center" vertical="center" wrapText="1"/>
    </xf>
    <xf numFmtId="164" fontId="9" fillId="11" borderId="22" xfId="0" applyNumberFormat="1" applyFont="1" applyFill="1" applyBorder="1" applyAlignment="1" applyProtection="1">
      <alignment horizontal="center" vertical="center" wrapText="1"/>
    </xf>
    <xf numFmtId="0" fontId="9" fillId="11" borderId="21" xfId="0" applyFont="1" applyFill="1" applyBorder="1" applyAlignment="1" applyProtection="1">
      <alignment horizontal="center" vertical="center" wrapText="1"/>
    </xf>
    <xf numFmtId="164" fontId="9" fillId="11" borderId="23" xfId="0" applyNumberFormat="1" applyFont="1" applyFill="1" applyBorder="1" applyAlignment="1" applyProtection="1">
      <alignment horizontal="center" vertical="center" wrapText="1"/>
    </xf>
    <xf numFmtId="164" fontId="9" fillId="11" borderId="11" xfId="0" applyNumberFormat="1" applyFont="1" applyFill="1" applyBorder="1" applyAlignment="1" applyProtection="1">
      <alignment horizontal="center" vertical="center" wrapText="1"/>
    </xf>
    <xf numFmtId="164" fontId="13" fillId="9" borderId="22" xfId="0" applyNumberFormat="1" applyFont="1" applyFill="1" applyBorder="1" applyAlignment="1" applyProtection="1">
      <alignment horizontal="center" vertical="center" wrapText="1"/>
    </xf>
    <xf numFmtId="0" fontId="9" fillId="4" borderId="21" xfId="0" applyFont="1" applyFill="1" applyBorder="1" applyAlignment="1" applyProtection="1">
      <alignment horizontal="center" vertical="center" wrapText="1"/>
    </xf>
    <xf numFmtId="1" fontId="14" fillId="2" borderId="21" xfId="0" applyNumberFormat="1" applyFont="1" applyFill="1" applyBorder="1" applyAlignment="1" applyProtection="1">
      <alignment horizontal="center" vertical="center" wrapText="1"/>
    </xf>
    <xf numFmtId="1" fontId="7" fillId="2" borderId="23" xfId="0" applyNumberFormat="1" applyFont="1" applyFill="1" applyBorder="1" applyAlignment="1" applyProtection="1">
      <alignment horizontal="center" vertical="center" wrapText="1"/>
    </xf>
    <xf numFmtId="1" fontId="13" fillId="2" borderId="22" xfId="0" applyNumberFormat="1" applyFont="1" applyFill="1" applyBorder="1" applyAlignment="1" applyProtection="1">
      <alignment horizontal="center" vertical="center" wrapText="1"/>
    </xf>
    <xf numFmtId="1" fontId="14" fillId="10" borderId="10" xfId="0" applyNumberFormat="1" applyFont="1" applyFill="1" applyBorder="1" applyAlignment="1" applyProtection="1">
      <alignment horizontal="center" vertical="center" wrapText="1"/>
    </xf>
    <xf numFmtId="1" fontId="14" fillId="10" borderId="11" xfId="0" applyNumberFormat="1" applyFont="1" applyFill="1" applyBorder="1" applyAlignment="1" applyProtection="1">
      <alignment horizontal="center" vertical="center" wrapText="1"/>
    </xf>
    <xf numFmtId="0" fontId="9" fillId="10" borderId="22" xfId="0" applyFont="1" applyFill="1" applyBorder="1" applyAlignment="1" applyProtection="1">
      <alignment horizontal="center" vertical="center" wrapText="1"/>
    </xf>
    <xf numFmtId="0" fontId="9" fillId="10" borderId="21" xfId="0" applyFont="1" applyFill="1" applyBorder="1" applyAlignment="1" applyProtection="1">
      <alignment horizontal="center" vertical="center" wrapText="1"/>
    </xf>
    <xf numFmtId="0" fontId="17" fillId="10" borderId="21" xfId="0" applyFont="1" applyFill="1" applyBorder="1" applyAlignment="1" applyProtection="1">
      <alignment horizontal="center" vertical="center" wrapText="1"/>
    </xf>
    <xf numFmtId="0" fontId="9" fillId="10" borderId="0" xfId="0" applyFont="1" applyFill="1" applyAlignment="1" applyProtection="1">
      <alignment horizontal="center" vertical="center" wrapText="1"/>
    </xf>
    <xf numFmtId="0" fontId="18" fillId="0" borderId="0" xfId="0" applyFont="1" applyAlignment="1" applyProtection="1">
      <alignment horizontal="center" vertical="center"/>
    </xf>
    <xf numFmtId="0" fontId="18" fillId="0" borderId="6" xfId="0" applyFont="1" applyBorder="1" applyAlignment="1" applyProtection="1">
      <alignment horizontal="center" vertical="center"/>
    </xf>
    <xf numFmtId="0" fontId="18" fillId="0" borderId="8" xfId="0" applyFont="1" applyBorder="1" applyAlignment="1" applyProtection="1">
      <alignment horizontal="center" vertical="center" wrapText="1"/>
    </xf>
    <xf numFmtId="166" fontId="18" fillId="0" borderId="8" xfId="0" applyNumberFormat="1" applyFont="1" applyBorder="1" applyAlignment="1" applyProtection="1">
      <alignment horizontal="center" vertical="center" wrapText="1"/>
    </xf>
    <xf numFmtId="14" fontId="18" fillId="0" borderId="8" xfId="0" applyNumberFormat="1" applyFont="1" applyBorder="1" applyAlignment="1" applyProtection="1">
      <alignment horizontal="center" vertical="center" wrapText="1"/>
    </xf>
    <xf numFmtId="0" fontId="19" fillId="0" borderId="8" xfId="1" applyFont="1" applyBorder="1" applyAlignment="1" applyProtection="1">
      <alignment horizontal="center" vertical="center" wrapText="1"/>
    </xf>
    <xf numFmtId="14" fontId="24" fillId="0" borderId="6" xfId="0" applyNumberFormat="1" applyFont="1" applyBorder="1" applyAlignment="1" applyProtection="1">
      <alignment horizontal="center" vertical="center" wrapText="1"/>
    </xf>
    <xf numFmtId="0" fontId="13" fillId="4" borderId="9" xfId="0" applyFont="1" applyFill="1" applyBorder="1" applyAlignment="1" applyProtection="1">
      <alignment horizontal="center" vertical="center"/>
    </xf>
    <xf numFmtId="0" fontId="13" fillId="4" borderId="2" xfId="0" applyFont="1" applyFill="1" applyBorder="1" applyAlignment="1" applyProtection="1">
      <alignment horizontal="center" vertical="center"/>
    </xf>
    <xf numFmtId="0" fontId="13" fillId="4" borderId="28" xfId="0" applyFont="1" applyFill="1" applyBorder="1" applyAlignment="1" applyProtection="1">
      <alignment horizontal="center" vertical="center"/>
    </xf>
    <xf numFmtId="164" fontId="18" fillId="0" borderId="28" xfId="0" applyNumberFormat="1" applyFont="1" applyBorder="1" applyAlignment="1" applyProtection="1">
      <alignment horizontal="right" vertical="center" wrapText="1"/>
    </xf>
    <xf numFmtId="10" fontId="18" fillId="0" borderId="28" xfId="0" applyNumberFormat="1" applyFont="1" applyBorder="1" applyAlignment="1" applyProtection="1">
      <alignment horizontal="center" vertical="center"/>
    </xf>
    <xf numFmtId="164" fontId="18" fillId="0" borderId="6" xfId="0" applyNumberFormat="1" applyFont="1" applyBorder="1" applyAlignment="1" applyProtection="1">
      <alignment horizontal="right" vertical="center"/>
    </xf>
    <xf numFmtId="164" fontId="13" fillId="0" borderId="28" xfId="0" applyNumberFormat="1" applyFont="1" applyBorder="1" applyAlignment="1" applyProtection="1">
      <alignment horizontal="center" vertical="center"/>
    </xf>
    <xf numFmtId="165" fontId="14" fillId="4" borderId="2" xfId="0" applyNumberFormat="1" applyFont="1" applyFill="1" applyBorder="1" applyAlignment="1" applyProtection="1">
      <alignment horizontal="right" vertical="center"/>
    </xf>
    <xf numFmtId="165" fontId="14" fillId="0" borderId="2" xfId="0" applyNumberFormat="1" applyFont="1" applyBorder="1" applyAlignment="1" applyProtection="1">
      <alignment horizontal="center" vertical="center"/>
    </xf>
    <xf numFmtId="14" fontId="14" fillId="0" borderId="28" xfId="0" applyNumberFormat="1" applyFont="1" applyBorder="1" applyAlignment="1" applyProtection="1">
      <alignment horizontal="center" vertical="center"/>
    </xf>
    <xf numFmtId="1" fontId="4" fillId="0" borderId="2" xfId="0" applyNumberFormat="1" applyFont="1" applyBorder="1" applyAlignment="1" applyProtection="1">
      <alignment horizontal="center" vertical="center"/>
    </xf>
    <xf numFmtId="1" fontId="14" fillId="0" borderId="28" xfId="0" applyNumberFormat="1" applyFont="1" applyBorder="1" applyAlignment="1" applyProtection="1">
      <alignment horizontal="center" vertical="center"/>
    </xf>
    <xf numFmtId="44" fontId="13" fillId="0" borderId="2" xfId="0" applyNumberFormat="1" applyFont="1" applyBorder="1" applyAlignment="1" applyProtection="1">
      <alignment horizontal="center" vertical="center"/>
    </xf>
    <xf numFmtId="14" fontId="4" fillId="0" borderId="28" xfId="0" applyNumberFormat="1" applyFont="1" applyBorder="1" applyAlignment="1" applyProtection="1">
      <alignment horizontal="center" vertical="center"/>
    </xf>
    <xf numFmtId="44" fontId="16" fillId="0" borderId="27" xfId="0" applyNumberFormat="1" applyFont="1" applyBorder="1" applyAlignment="1" applyProtection="1">
      <alignment horizontal="right" vertical="center"/>
    </xf>
    <xf numFmtId="164" fontId="13" fillId="0" borderId="2" xfId="0" applyNumberFormat="1" applyFont="1" applyBorder="1" applyProtection="1"/>
    <xf numFmtId="44" fontId="16" fillId="0" borderId="2" xfId="0" applyNumberFormat="1" applyFont="1" applyBorder="1" applyProtection="1"/>
    <xf numFmtId="0" fontId="6" fillId="0" borderId="6" xfId="1" applyBorder="1" applyAlignment="1" applyProtection="1">
      <alignment horizontal="center" vertical="center" wrapText="1"/>
    </xf>
    <xf numFmtId="0" fontId="13" fillId="4" borderId="6" xfId="0" applyFont="1" applyFill="1" applyBorder="1" applyAlignment="1" applyProtection="1">
      <alignment horizontal="center" vertical="center"/>
    </xf>
    <xf numFmtId="164" fontId="18" fillId="0" borderId="6" xfId="0" applyNumberFormat="1" applyFont="1" applyBorder="1" applyAlignment="1" applyProtection="1">
      <alignment horizontal="right" vertical="center" wrapText="1"/>
    </xf>
    <xf numFmtId="10" fontId="18" fillId="0" borderId="6" xfId="0" applyNumberFormat="1" applyFont="1" applyBorder="1" applyAlignment="1" applyProtection="1">
      <alignment horizontal="center" vertical="center"/>
    </xf>
    <xf numFmtId="164" fontId="18" fillId="0" borderId="4" xfId="0" applyNumberFormat="1" applyFont="1" applyBorder="1" applyAlignment="1" applyProtection="1">
      <alignment horizontal="right" vertical="center"/>
    </xf>
    <xf numFmtId="164" fontId="13" fillId="0" borderId="6" xfId="0" applyNumberFormat="1" applyFont="1" applyBorder="1" applyAlignment="1" applyProtection="1">
      <alignment horizontal="center" vertical="center"/>
    </xf>
    <xf numFmtId="14" fontId="14" fillId="0" borderId="6" xfId="0" applyNumberFormat="1" applyFont="1" applyBorder="1" applyAlignment="1" applyProtection="1">
      <alignment horizontal="center" vertical="center"/>
    </xf>
    <xf numFmtId="1" fontId="4" fillId="0" borderId="1" xfId="0" applyNumberFormat="1" applyFont="1" applyBorder="1" applyAlignment="1" applyProtection="1">
      <alignment horizontal="center" vertical="center"/>
    </xf>
    <xf numFmtId="1" fontId="14" fillId="0" borderId="6" xfId="0" applyNumberFormat="1" applyFont="1" applyBorder="1" applyAlignment="1" applyProtection="1">
      <alignment horizontal="center" vertical="center"/>
    </xf>
    <xf numFmtId="14" fontId="4" fillId="0" borderId="6" xfId="0" applyNumberFormat="1" applyFont="1" applyBorder="1" applyAlignment="1" applyProtection="1">
      <alignment horizontal="center" vertical="center"/>
    </xf>
    <xf numFmtId="0" fontId="13" fillId="3" borderId="6" xfId="0" applyFont="1" applyFill="1" applyBorder="1" applyAlignment="1" applyProtection="1">
      <alignment horizontal="center" vertical="center"/>
    </xf>
    <xf numFmtId="0" fontId="18" fillId="0" borderId="5" xfId="0" applyFont="1" applyBorder="1" applyAlignment="1" applyProtection="1">
      <alignment horizontal="center" vertical="center" wrapText="1"/>
    </xf>
    <xf numFmtId="166" fontId="18" fillId="0" borderId="6" xfId="0" applyNumberFormat="1" applyFont="1" applyBorder="1" applyAlignment="1" applyProtection="1">
      <alignment horizontal="center" vertical="center" wrapText="1"/>
    </xf>
    <xf numFmtId="14" fontId="18" fillId="0" borderId="6" xfId="0" applyNumberFormat="1" applyFont="1" applyBorder="1" applyAlignment="1" applyProtection="1">
      <alignment horizontal="center" vertical="center" wrapText="1"/>
    </xf>
    <xf numFmtId="0" fontId="19" fillId="0" borderId="6" xfId="1" applyFont="1" applyBorder="1" applyAlignment="1" applyProtection="1">
      <alignment horizontal="center" vertical="center" wrapText="1"/>
    </xf>
    <xf numFmtId="0" fontId="18" fillId="0" borderId="6" xfId="0" applyFont="1" applyBorder="1" applyAlignment="1" applyProtection="1">
      <alignment horizontal="center" vertical="center" wrapText="1"/>
    </xf>
    <xf numFmtId="14" fontId="24" fillId="0" borderId="0" xfId="0" applyNumberFormat="1" applyFont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center" vertical="center"/>
    </xf>
    <xf numFmtId="0" fontId="18" fillId="0" borderId="5" xfId="0" applyFont="1" applyBorder="1" applyAlignment="1" applyProtection="1">
      <alignment horizontal="center" vertical="center"/>
    </xf>
    <xf numFmtId="14" fontId="15" fillId="0" borderId="0" xfId="0" applyNumberFormat="1" applyFont="1" applyAlignment="1" applyProtection="1">
      <alignment horizontal="center" vertical="center"/>
    </xf>
    <xf numFmtId="14" fontId="24" fillId="0" borderId="6" xfId="0" applyNumberFormat="1" applyFont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 wrapText="1"/>
    </xf>
    <xf numFmtId="166" fontId="18" fillId="0" borderId="6" xfId="0" applyNumberFormat="1" applyFont="1" applyBorder="1" applyAlignment="1" applyProtection="1">
      <alignment horizontal="center" vertical="center"/>
    </xf>
    <xf numFmtId="14" fontId="18" fillId="0" borderId="6" xfId="0" applyNumberFormat="1" applyFont="1" applyBorder="1" applyAlignment="1" applyProtection="1">
      <alignment horizontal="center" vertical="center"/>
    </xf>
    <xf numFmtId="0" fontId="6" fillId="0" borderId="6" xfId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44" fontId="16" fillId="0" borderId="2" xfId="0" applyNumberFormat="1" applyFont="1" applyBorder="1" applyAlignment="1" applyProtection="1">
      <alignment horizontal="right" vertical="center"/>
    </xf>
    <xf numFmtId="0" fontId="18" fillId="0" borderId="9" xfId="0" applyFont="1" applyBorder="1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/>
    </xf>
    <xf numFmtId="166" fontId="18" fillId="0" borderId="2" xfId="0" applyNumberFormat="1" applyFont="1" applyBorder="1" applyAlignment="1" applyProtection="1">
      <alignment horizontal="center" vertical="center"/>
    </xf>
    <xf numFmtId="14" fontId="18" fillId="0" borderId="2" xfId="0" applyNumberFormat="1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 wrapText="1"/>
    </xf>
    <xf numFmtId="14" fontId="24" fillId="0" borderId="2" xfId="0" applyNumberFormat="1" applyFont="1" applyBorder="1" applyAlignment="1" applyProtection="1">
      <alignment horizontal="center" vertical="center"/>
    </xf>
    <xf numFmtId="164" fontId="18" fillId="0" borderId="2" xfId="0" applyNumberFormat="1" applyFont="1" applyBorder="1" applyAlignment="1" applyProtection="1">
      <alignment horizontal="right" vertical="center"/>
    </xf>
    <xf numFmtId="10" fontId="18" fillId="0" borderId="2" xfId="0" applyNumberFormat="1" applyFont="1" applyBorder="1" applyAlignment="1" applyProtection="1">
      <alignment horizontal="center" vertical="center"/>
    </xf>
    <xf numFmtId="165" fontId="14" fillId="4" borderId="6" xfId="0" applyNumberFormat="1" applyFont="1" applyFill="1" applyBorder="1" applyAlignment="1" applyProtection="1">
      <alignment horizontal="right" vertical="center"/>
    </xf>
    <xf numFmtId="14" fontId="14" fillId="0" borderId="2" xfId="0" applyNumberFormat="1" applyFont="1" applyBorder="1" applyAlignment="1" applyProtection="1">
      <alignment horizontal="center" vertical="center"/>
    </xf>
    <xf numFmtId="1" fontId="4" fillId="0" borderId="4" xfId="0" applyNumberFormat="1" applyFont="1" applyBorder="1" applyAlignment="1" applyProtection="1">
      <alignment horizontal="center" vertical="center"/>
    </xf>
    <xf numFmtId="1" fontId="4" fillId="0" borderId="6" xfId="0" applyNumberFormat="1" applyFont="1" applyBorder="1" applyAlignment="1" applyProtection="1">
      <alignment horizontal="center" vertical="center"/>
    </xf>
    <xf numFmtId="44" fontId="16" fillId="0" borderId="6" xfId="0" applyNumberFormat="1" applyFont="1" applyBorder="1" applyAlignment="1" applyProtection="1">
      <alignment horizontal="right" vertical="center"/>
    </xf>
    <xf numFmtId="14" fontId="4" fillId="0" borderId="2" xfId="0" applyNumberFormat="1" applyFont="1" applyBorder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</xf>
    <xf numFmtId="166" fontId="18" fillId="0" borderId="0" xfId="0" applyNumberFormat="1" applyFont="1" applyAlignment="1" applyProtection="1">
      <alignment horizontal="center" vertical="center"/>
    </xf>
    <xf numFmtId="14" fontId="18" fillId="0" borderId="0" xfId="0" applyNumberFormat="1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18" fillId="0" borderId="7" xfId="0" applyFont="1" applyBorder="1" applyAlignment="1" applyProtection="1">
      <alignment horizontal="center" vertical="center"/>
    </xf>
    <xf numFmtId="164" fontId="18" fillId="0" borderId="0" xfId="0" applyNumberFormat="1" applyFont="1" applyAlignment="1" applyProtection="1">
      <alignment horizontal="center" vertical="center"/>
    </xf>
    <xf numFmtId="0" fontId="18" fillId="0" borderId="3" xfId="0" applyFont="1" applyBorder="1" applyAlignment="1" applyProtection="1">
      <alignment horizontal="center" vertical="center"/>
    </xf>
    <xf numFmtId="164" fontId="8" fillId="0" borderId="1" xfId="0" applyNumberFormat="1" applyFont="1" applyBorder="1" applyAlignment="1" applyProtection="1">
      <alignment horizontal="right" vertical="center"/>
    </xf>
    <xf numFmtId="164" fontId="15" fillId="0" borderId="1" xfId="0" applyNumberFormat="1" applyFont="1" applyBorder="1" applyAlignment="1" applyProtection="1">
      <alignment horizontal="right" vertical="center"/>
    </xf>
    <xf numFmtId="164" fontId="20" fillId="0" borderId="1" xfId="0" applyNumberFormat="1" applyFont="1" applyBorder="1" applyAlignment="1" applyProtection="1">
      <alignment horizontal="right" vertical="center"/>
    </xf>
    <xf numFmtId="1" fontId="7" fillId="0" borderId="1" xfId="0" applyNumberFormat="1" applyFont="1" applyBorder="1" applyAlignment="1" applyProtection="1">
      <alignment horizontal="center" vertical="center"/>
    </xf>
    <xf numFmtId="1" fontId="13" fillId="0" borderId="1" xfId="0" applyNumberFormat="1" applyFont="1" applyBorder="1" applyAlignment="1" applyProtection="1">
      <alignment horizontal="center" vertical="center"/>
    </xf>
    <xf numFmtId="44" fontId="21" fillId="0" borderId="1" xfId="0" applyNumberFormat="1" applyFont="1" applyBorder="1" applyProtection="1"/>
    <xf numFmtId="44" fontId="13" fillId="0" borderId="1" xfId="0" applyNumberFormat="1" applyFont="1" applyBorder="1" applyProtection="1"/>
    <xf numFmtId="44" fontId="16" fillId="0" borderId="1" xfId="0" applyNumberFormat="1" applyFont="1" applyBorder="1" applyProtection="1"/>
    <xf numFmtId="164" fontId="1" fillId="0" borderId="0" xfId="0" applyNumberFormat="1" applyFont="1" applyAlignment="1" applyProtection="1">
      <alignment horizontal="center" vertical="center"/>
    </xf>
    <xf numFmtId="1" fontId="1" fillId="0" borderId="7" xfId="0" applyNumberFormat="1" applyFont="1" applyBorder="1" applyAlignment="1" applyProtection="1">
      <alignment horizontal="center" vertical="center"/>
    </xf>
    <xf numFmtId="1" fontId="1" fillId="0" borderId="0" xfId="0" applyNumberFormat="1" applyFont="1" applyAlignment="1" applyProtection="1">
      <alignment horizontal="center" vertical="center"/>
    </xf>
    <xf numFmtId="0" fontId="1" fillId="0" borderId="0" xfId="0" applyFont="1" applyProtection="1"/>
    <xf numFmtId="0" fontId="0" fillId="0" borderId="0" xfId="0" applyAlignment="1" applyProtection="1">
      <alignment horizontal="center" vertical="center"/>
    </xf>
    <xf numFmtId="166" fontId="0" fillId="0" borderId="0" xfId="0" applyNumberForma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1" fontId="0" fillId="0" borderId="0" xfId="0" applyNumberFormat="1" applyAlignment="1" applyProtection="1">
      <alignment horizontal="center" vertical="center"/>
    </xf>
  </cellXfs>
  <cellStyles count="3">
    <cellStyle name="Lien hypertexte" xfId="1" builtinId="8"/>
    <cellStyle name="Milliers 2" xfId="2" xr:uid="{AE5FBB5A-DE56-43E2-ABCF-75E004CC6264}"/>
    <cellStyle name="Normal" xfId="0" builtinId="0"/>
  </cellStyles>
  <dxfs count="10">
    <dxf>
      <font>
        <b/>
        <i val="0"/>
        <color rgb="FFFF0000"/>
      </font>
    </dxf>
    <dxf>
      <font>
        <b/>
        <i val="0"/>
        <color theme="9" tint="-0.499984740745262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99CCFF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0DCEA"/>
      <color rgb="FFFF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schemas.microsoft.com/office/2007/relationships/slicerCache" Target="slicerCaches/slicerCache1.xml"/><Relationship Id="rId10" Type="http://schemas.microsoft.com/office/2017/06/relationships/rdRichValue" Target="richData/rdrichvalue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754380</xdr:colOff>
      <xdr:row>3</xdr:row>
      <xdr:rowOff>68579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Etat du devis">
              <a:extLst>
                <a:ext uri="{FF2B5EF4-FFF2-40B4-BE49-F238E27FC236}">
                  <a16:creationId xmlns:a16="http://schemas.microsoft.com/office/drawing/2014/main" id="{AFD47013-1489-33CC-31E7-130B66EB4B0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 du dev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5829300" cy="6172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133.509860300925" createdVersion="8" refreshedVersion="8" minRefreshableVersion="3" recordCount="45" xr:uid="{341E1B71-A5CF-4E6A-9C92-CF4C9937A79F}">
  <cacheSource type="worksheet">
    <worksheetSource name="=SourceTCD"/>
  </cacheSource>
  <cacheFields count="30">
    <cacheField name="N° Devis" numFmtId="0">
      <sharedItems count="44">
        <s v="20032023/04"/>
        <s v="20032023/03"/>
        <s v="20032023/02"/>
        <s v="10032023/01"/>
        <s v="20032023/01"/>
        <s v="31032023/01"/>
        <s v="07042023/01"/>
        <s v="13042023/01"/>
        <s v="17042023/01"/>
        <s v="27042023/01"/>
        <s v="27042023/02"/>
        <s v="28042023/01"/>
        <s v="02032023/01"/>
        <s v="DE0009"/>
        <s v="DE0010"/>
        <s v="DE0011"/>
        <s v="DE0012"/>
        <s v="DE0013"/>
        <s v="DE0014"/>
        <s v="DE0015"/>
        <s v="DE0016"/>
        <s v="DE0017"/>
        <s v="DE0018"/>
        <s v="DE0019"/>
        <s v="DE0020"/>
        <s v="DE0021"/>
        <s v="DE0022"/>
        <s v="DE0023"/>
        <s v="DE0024"/>
        <s v="DE0025"/>
        <s v="DE0026"/>
        <s v="DE0027"/>
        <s v="DE0028"/>
        <s v="DE0029"/>
        <s v="DE0030"/>
        <s v="DE0031"/>
        <s v="DE0032"/>
        <s v="DE0033"/>
        <s v="DE0034"/>
        <s v="DE0035"/>
        <s v="DE0036"/>
        <s v="DE0037"/>
        <s v="DE0038"/>
        <s v="DE0039"/>
      </sharedItems>
    </cacheField>
    <cacheField name="Nom du magasin" numFmtId="0">
      <sharedItems/>
    </cacheField>
    <cacheField name="Nom du Client" numFmtId="0">
      <sharedItems containsNonDate="0" containsString="0" containsBlank="1"/>
    </cacheField>
    <cacheField name="N° Téléphone" numFmtId="166">
      <sharedItems containsNonDate="0" containsString="0" containsBlank="1"/>
    </cacheField>
    <cacheField name="Date du Devis" numFmtId="14">
      <sharedItems containsSemiMixedTypes="0" containsNonDate="0" containsDate="1" containsString="0" minDate="2023-03-10T00:00:00" maxDate="2023-07-04T00:00:00"/>
    </cacheField>
    <cacheField name="Adresse mail" numFmtId="0">
      <sharedItems containsNonDate="0" containsString="0" containsBlank="1"/>
    </cacheField>
    <cacheField name="Métreur" numFmtId="0">
      <sharedItems/>
    </cacheField>
    <cacheField name="Devis _x000a_validé le" numFmtId="14">
      <sharedItems containsNonDate="0" containsDate="1" containsString="0" containsBlank="1" minDate="2023-03-20T00:00:00" maxDate="2023-07-01T00:00:00"/>
    </cacheField>
    <cacheField name="Devis Fait" numFmtId="0">
      <sharedItems/>
    </cacheField>
    <cacheField name="VT faite" numFmtId="0">
      <sharedItems/>
    </cacheField>
    <cacheField name="Commande_x000a_faite" numFmtId="0">
      <sharedItems containsBlank="1"/>
    </cacheField>
    <cacheField name="Pose faite" numFmtId="0">
      <sharedItems containsBlank="1"/>
    </cacheField>
    <cacheField name="Montant HT" numFmtId="164">
      <sharedItems containsSemiMixedTypes="0" containsString="0" containsNumber="1" minValue="95" maxValue="3272.59"/>
    </cacheField>
    <cacheField name="Taux de TVA" numFmtId="10">
      <sharedItems containsSemiMixedTypes="0" containsString="0" containsNumber="1" minValue="0.1" maxValue="0.2"/>
    </cacheField>
    <cacheField name="Montant TVA" numFmtId="164">
      <sharedItems containsSemiMixedTypes="0" containsString="0" containsNumber="1" minValue="9.5" maxValue="327.25900000000001"/>
    </cacheField>
    <cacheField name="Montant TTC" numFmtId="164">
      <sharedItems containsSemiMixedTypes="0" containsString="0" containsNumber="1" minValue="104.5" maxValue="3599.8490000000002"/>
    </cacheField>
    <cacheField name="Devis_x000a_annulé" numFmtId="164">
      <sharedItems containsBlank="1"/>
    </cacheField>
    <cacheField name="Montant validé" numFmtId="165">
      <sharedItems containsMixedTypes="1" containsNumber="1" minValue="104.5" maxValue="2469.038"/>
    </cacheField>
    <cacheField name="RELANCE" numFmtId="165">
      <sharedItems/>
    </cacheField>
    <cacheField name="Relancé le" numFmtId="14">
      <sharedItems containsNonDate="0" containsDate="1" containsString="0" containsBlank="1" minDate="2023-05-03T00:00:00" maxDate="2023-06-28T00:00:00"/>
    </cacheField>
    <cacheField name="Validé" numFmtId="1">
      <sharedItems containsMixedTypes="1" containsNumber="1" containsInteger="1" minValue="1" maxValue="1"/>
    </cacheField>
    <cacheField name="Perdu" numFmtId="1">
      <sharedItems containsBlank="1" containsMixedTypes="1" containsNumber="1" containsInteger="1" minValue="1" maxValue="1"/>
    </cacheField>
    <cacheField name="Acompte" numFmtId="1">
      <sharedItems containsBlank="1"/>
    </cacheField>
    <cacheField name="Acompte_x000a_à percevoir" numFmtId="44">
      <sharedItems containsMixedTypes="1" containsNumber="1" minValue="163.90880000000001" maxValue="987.61520000000007"/>
    </cacheField>
    <cacheField name="Date encaissement_x000a_acompte" numFmtId="14">
      <sharedItems containsNonDate="0" containsDate="1" containsString="0" containsBlank="1" minDate="2023-03-31T00:00:00" maxDate="2023-06-15T00:00:00"/>
    </cacheField>
    <cacheField name="Acompte Perçu" numFmtId="44">
      <sharedItems containsMixedTypes="1" containsNumber="1" minValue="41.800000000000004" maxValue="407.69080000000008"/>
    </cacheField>
    <cacheField name="Solde à Percevoir" numFmtId="164">
      <sharedItems containsMixedTypes="1" containsNumber="1" minValue="92.670599999999993" maxValue="2469.038"/>
    </cacheField>
    <cacheField name="Date encaissement_x000a_solde" numFmtId="14">
      <sharedItems containsNonDate="0" containsDate="1" containsString="0" containsBlank="1" minDate="2023-03-20T00:00:00" maxDate="2023-06-28T00:00:00"/>
    </cacheField>
    <cacheField name="Solde_x000a_perçu" numFmtId="44">
      <sharedItems containsMixedTypes="1" containsNumber="1" minValue="62.699999999999996" maxValue="847"/>
    </cacheField>
    <cacheField name="Etat du devis" numFmtId="0">
      <sharedItems count="3">
        <s v="Annulé"/>
        <s v="En cours"/>
        <s v="Terminé"/>
      </sharedItems>
    </cacheField>
  </cacheFields>
  <extLst>
    <ext xmlns:x14="http://schemas.microsoft.com/office/spreadsheetml/2009/9/main" uri="{725AE2AE-9491-48be-B2B4-4EB974FC3084}">
      <x14:pivotCacheDefinition pivotCacheId="193025540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x v="0"/>
    <s v="DARTY BARENTIN"/>
    <m/>
    <m/>
    <d v="2023-03-20T00:00:00"/>
    <m/>
    <s v="David"/>
    <d v="2023-03-22T00:00:00"/>
    <s v="X"/>
    <s v="X"/>
    <s v="X"/>
    <s v="X"/>
    <n v="448.86"/>
    <n v="0.1"/>
    <n v="44.886000000000003"/>
    <n v="493.74600000000004"/>
    <m/>
    <n v="493.74600000000004"/>
    <s v=""/>
    <m/>
    <n v="1"/>
    <m/>
    <s v="x"/>
    <s v=""/>
    <d v="2023-04-04T00:00:00"/>
    <n v="197.49840000000003"/>
    <s v=""/>
    <d v="2023-05-05T00:00:00"/>
    <n v="296.24760000000003"/>
    <x v="0"/>
  </r>
  <r>
    <x v="1"/>
    <s v="DARTY BARENTIN"/>
    <m/>
    <m/>
    <d v="2023-03-20T00:00:00"/>
    <m/>
    <s v="David"/>
    <d v="2023-03-22T00:00:00"/>
    <s v="X"/>
    <s v="X"/>
    <s v="X"/>
    <s v="X"/>
    <n v="926.57"/>
    <n v="0.1"/>
    <n v="92.657000000000011"/>
    <n v="1019.2270000000001"/>
    <m/>
    <n v="1019.2270000000001"/>
    <s v=""/>
    <m/>
    <n v="1"/>
    <s v=""/>
    <s v="x"/>
    <s v=""/>
    <d v="2023-04-04T00:00:00"/>
    <n v="407.69080000000008"/>
    <s v=""/>
    <d v="2023-05-05T00:00:00"/>
    <n v="611.53620000000001"/>
    <x v="0"/>
  </r>
  <r>
    <x v="2"/>
    <s v="DARTY BARENTIN"/>
    <m/>
    <m/>
    <d v="2023-03-20T00:00:00"/>
    <m/>
    <s v="David"/>
    <d v="2023-03-22T00:00:00"/>
    <s v="X"/>
    <s v="X"/>
    <s v="X"/>
    <s v="X"/>
    <n v="495"/>
    <n v="0.1"/>
    <n v="49.5"/>
    <n v="544.5"/>
    <m/>
    <n v="544.5"/>
    <s v=""/>
    <m/>
    <n v="1"/>
    <s v=""/>
    <s v="x"/>
    <s v=""/>
    <d v="2023-04-04T00:00:00"/>
    <n v="217.8"/>
    <s v=""/>
    <d v="2023-05-05T00:00:00"/>
    <n v="326.7"/>
    <x v="0"/>
  </r>
  <r>
    <x v="3"/>
    <s v="DARTY BARENTIN"/>
    <m/>
    <m/>
    <d v="2023-03-10T00:00:00"/>
    <m/>
    <s v="David"/>
    <m/>
    <s v="X"/>
    <s v="X"/>
    <m/>
    <m/>
    <n v="1635.35"/>
    <n v="0.1"/>
    <n v="163.535"/>
    <n v="1798.885"/>
    <s v="X"/>
    <s v=""/>
    <s v=""/>
    <m/>
    <s v=""/>
    <n v="1"/>
    <m/>
    <s v=""/>
    <m/>
    <s v=""/>
    <s v=""/>
    <m/>
    <s v=""/>
    <x v="0"/>
  </r>
  <r>
    <x v="4"/>
    <s v="DARTY BARENTIN"/>
    <m/>
    <m/>
    <d v="2023-03-20T00:00:00"/>
    <m/>
    <s v="David"/>
    <d v="2023-03-20T00:00:00"/>
    <s v="X"/>
    <s v="X"/>
    <s v="X"/>
    <s v="X"/>
    <n v="95"/>
    <n v="0.1"/>
    <n v="9.5"/>
    <n v="104.5"/>
    <m/>
    <n v="104.5"/>
    <s v=""/>
    <m/>
    <n v="1"/>
    <s v=""/>
    <s v="x"/>
    <s v=""/>
    <d v="2023-03-31T00:00:00"/>
    <n v="41.800000000000004"/>
    <s v=""/>
    <d v="2023-05-03T00:00:00"/>
    <n v="62.699999999999996"/>
    <x v="0"/>
  </r>
  <r>
    <x v="4"/>
    <s v="AVIVA BARENTIN"/>
    <m/>
    <m/>
    <d v="2023-03-20T00:00:00"/>
    <m/>
    <s v="David"/>
    <d v="2023-03-20T00:00:00"/>
    <s v="X"/>
    <s v="X"/>
    <s v="X"/>
    <s v="X"/>
    <n v="314.16000000000003"/>
    <n v="0.1"/>
    <n v="31.416000000000004"/>
    <n v="345.57600000000002"/>
    <m/>
    <n v="345.57600000000002"/>
    <s v=""/>
    <m/>
    <n v="1"/>
    <s v=""/>
    <m/>
    <s v=""/>
    <m/>
    <s v=""/>
    <s v=""/>
    <d v="2023-03-20T00:00:00"/>
    <n v="345.57600000000002"/>
    <x v="0"/>
  </r>
  <r>
    <x v="5"/>
    <s v="DARTY BARENTIN"/>
    <m/>
    <m/>
    <d v="2023-03-31T00:00:00"/>
    <m/>
    <s v="David"/>
    <d v="2023-04-13T00:00:00"/>
    <s v="X"/>
    <s v="X"/>
    <m/>
    <m/>
    <n v="427.25"/>
    <n v="0.2"/>
    <n v="85.45"/>
    <n v="512.70000000000005"/>
    <m/>
    <n v="512.70000000000005"/>
    <s v=""/>
    <m/>
    <n v="1"/>
    <s v=""/>
    <s v="x"/>
    <s v=""/>
    <d v="2023-04-12T00:00:00"/>
    <n v="205.08000000000004"/>
    <s v=""/>
    <d v="2023-06-27T00:00:00"/>
    <n v="307.62"/>
    <x v="0"/>
  </r>
  <r>
    <x v="6"/>
    <s v="DARTY MONTIVILLIERS"/>
    <m/>
    <m/>
    <d v="2023-04-07T00:00:00"/>
    <m/>
    <s v="David"/>
    <d v="2023-04-19T00:00:00"/>
    <s v="X"/>
    <s v="X"/>
    <s v="X"/>
    <s v="X"/>
    <n v="626.67999999999995"/>
    <n v="0.1"/>
    <n v="62.667999999999999"/>
    <n v="689.34799999999996"/>
    <m/>
    <n v="689.34799999999996"/>
    <s v=""/>
    <m/>
    <n v="1"/>
    <s v=""/>
    <s v="x"/>
    <s v=""/>
    <d v="2023-05-09T00:00:00"/>
    <n v="275.73919999999998"/>
    <s v=""/>
    <d v="2023-06-21T00:00:00"/>
    <n v="413.60879999999997"/>
    <x v="0"/>
  </r>
  <r>
    <x v="7"/>
    <s v="BUT LE HAVRE"/>
    <m/>
    <m/>
    <d v="2023-04-13T00:00:00"/>
    <m/>
    <s v="Clément"/>
    <m/>
    <s v="X"/>
    <s v="X"/>
    <m/>
    <m/>
    <n v="831.43"/>
    <n v="0.1"/>
    <n v="83.143000000000001"/>
    <n v="914.57299999999998"/>
    <s v="X"/>
    <s v=""/>
    <s v=""/>
    <d v="2023-05-03T00:00:00"/>
    <s v=""/>
    <n v="1"/>
    <m/>
    <s v=""/>
    <m/>
    <s v=""/>
    <s v=""/>
    <m/>
    <s v=""/>
    <x v="0"/>
  </r>
  <r>
    <x v="8"/>
    <s v="BUT LE HAVRE"/>
    <m/>
    <m/>
    <d v="2023-04-17T00:00:00"/>
    <m/>
    <s v="Clément"/>
    <m/>
    <s v="X"/>
    <s v="X"/>
    <m/>
    <m/>
    <n v="880.5"/>
    <n v="0.1"/>
    <n v="88.050000000000011"/>
    <n v="968.55"/>
    <s v="X"/>
    <s v=""/>
    <s v=""/>
    <d v="2023-05-03T00:00:00"/>
    <s v=""/>
    <n v="1"/>
    <m/>
    <s v=""/>
    <m/>
    <s v=""/>
    <s v=""/>
    <m/>
    <s v=""/>
    <x v="0"/>
  </r>
  <r>
    <x v="9"/>
    <s v="BUT BARENTIN"/>
    <m/>
    <m/>
    <d v="2023-04-27T00:00:00"/>
    <m/>
    <s v="Clément"/>
    <m/>
    <s v="X"/>
    <s v="X"/>
    <m/>
    <m/>
    <n v="631.22"/>
    <n v="0.1"/>
    <n v="63.122000000000007"/>
    <n v="694.34199999999998"/>
    <s v="X"/>
    <s v=""/>
    <s v=""/>
    <d v="2023-05-16T00:00:00"/>
    <s v=""/>
    <n v="1"/>
    <m/>
    <s v=""/>
    <m/>
    <s v=""/>
    <s v=""/>
    <m/>
    <s v=""/>
    <x v="0"/>
  </r>
  <r>
    <x v="10"/>
    <s v="BUT EVREUX"/>
    <m/>
    <m/>
    <d v="2023-04-27T00:00:00"/>
    <m/>
    <s v="Clément"/>
    <d v="2023-06-14T00:00:00"/>
    <s v="X"/>
    <s v="X"/>
    <m/>
    <m/>
    <n v="188.2"/>
    <n v="0.1"/>
    <n v="18.82"/>
    <n v="207.01999999999998"/>
    <m/>
    <n v="207.01999999999998"/>
    <s v=""/>
    <d v="2023-05-16T00:00:00"/>
    <n v="1"/>
    <s v=""/>
    <s v="x"/>
    <s v=""/>
    <d v="2023-06-14T00:00:00"/>
    <n v="82.807999999999993"/>
    <n v="124.21199999999999"/>
    <m/>
    <s v=""/>
    <x v="0"/>
  </r>
  <r>
    <x v="11"/>
    <s v="CONFORAMA ROUEN"/>
    <m/>
    <m/>
    <d v="2023-04-28T00:00:00"/>
    <m/>
    <s v="Carole"/>
    <m/>
    <s v="X"/>
    <s v="X"/>
    <m/>
    <m/>
    <n v="463.07"/>
    <n v="0.1"/>
    <n v="46.307000000000002"/>
    <n v="509.37700000000001"/>
    <s v="X"/>
    <s v=""/>
    <s v=""/>
    <d v="2023-05-17T00:00:00"/>
    <s v=""/>
    <n v="1"/>
    <m/>
    <s v=""/>
    <m/>
    <s v=""/>
    <s v=""/>
    <m/>
    <s v=""/>
    <x v="0"/>
  </r>
  <r>
    <x v="12"/>
    <s v="DARTY BARENTIN"/>
    <m/>
    <m/>
    <d v="2023-05-02T00:00:00"/>
    <m/>
    <s v="David"/>
    <d v="2023-05-02T00:00:00"/>
    <s v="X"/>
    <s v="X"/>
    <s v="X"/>
    <s v="X"/>
    <n v="770"/>
    <n v="0.1"/>
    <n v="77"/>
    <n v="847"/>
    <m/>
    <n v="847"/>
    <s v=""/>
    <m/>
    <n v="1"/>
    <s v=""/>
    <m/>
    <s v=""/>
    <m/>
    <s v=""/>
    <s v=""/>
    <d v="2023-05-05T00:00:00"/>
    <n v="847"/>
    <x v="1"/>
  </r>
  <r>
    <x v="13"/>
    <s v="BUT CAEN"/>
    <m/>
    <m/>
    <d v="2023-05-11T00:00:00"/>
    <m/>
    <s v="David"/>
    <m/>
    <s v="X"/>
    <s v="X"/>
    <m/>
    <m/>
    <n v="1943.52"/>
    <n v="0.1"/>
    <n v="194.352"/>
    <n v="2137.8719999999998"/>
    <s v="X"/>
    <s v=""/>
    <s v=""/>
    <d v="2023-05-17T00:00:00"/>
    <s v=""/>
    <n v="1"/>
    <m/>
    <s v=""/>
    <m/>
    <s v=""/>
    <s v=""/>
    <m/>
    <s v=""/>
    <x v="1"/>
  </r>
  <r>
    <x v="14"/>
    <s v="AVIVA BARENTIN"/>
    <m/>
    <m/>
    <d v="2023-05-11T00:00:00"/>
    <m/>
    <s v="Clément"/>
    <m/>
    <s v="X"/>
    <s v="X"/>
    <m/>
    <m/>
    <n v="360.29"/>
    <n v="0.1"/>
    <n v="36.029000000000003"/>
    <n v="396.31900000000002"/>
    <s v="X"/>
    <s v=""/>
    <s v=""/>
    <d v="2023-05-22T00:00:00"/>
    <s v=""/>
    <n v="1"/>
    <m/>
    <s v=""/>
    <m/>
    <s v=""/>
    <s v=""/>
    <m/>
    <s v=""/>
    <x v="1"/>
  </r>
  <r>
    <x v="15"/>
    <s v="NOBLESSA TOURVILLE"/>
    <m/>
    <m/>
    <d v="2023-05-30T00:00:00"/>
    <m/>
    <s v="David"/>
    <d v="2023-06-06T00:00:00"/>
    <s v="X"/>
    <s v="X"/>
    <m/>
    <m/>
    <n v="140.41"/>
    <n v="0.1"/>
    <n v="14.041"/>
    <n v="154.45099999999999"/>
    <m/>
    <n v="154.45099999999999"/>
    <s v=""/>
    <m/>
    <n v="1"/>
    <s v=""/>
    <s v="x"/>
    <s v=""/>
    <d v="2023-06-06T00:00:00"/>
    <n v="61.7804"/>
    <n v="92.670599999999993"/>
    <m/>
    <s v=""/>
    <x v="1"/>
  </r>
  <r>
    <x v="16"/>
    <s v="BUT BARENTIN"/>
    <m/>
    <m/>
    <d v="2023-05-30T00:00:00"/>
    <m/>
    <s v="David"/>
    <m/>
    <s v="X"/>
    <s v="X"/>
    <m/>
    <m/>
    <n v="399.77"/>
    <n v="0.1"/>
    <n v="39.977000000000004"/>
    <n v="439.74699999999996"/>
    <s v="X"/>
    <s v=""/>
    <s v=""/>
    <d v="2023-06-07T00:00:00"/>
    <s v=""/>
    <n v="1"/>
    <m/>
    <s v=""/>
    <m/>
    <s v=""/>
    <s v=""/>
    <m/>
    <s v=""/>
    <x v="1"/>
  </r>
  <r>
    <x v="17"/>
    <s v="DARTY BARENTIN"/>
    <m/>
    <m/>
    <d v="2023-05-30T00:00:00"/>
    <m/>
    <s v="David"/>
    <m/>
    <s v="X"/>
    <s v="X"/>
    <m/>
    <m/>
    <n v="394.03"/>
    <n v="0.1"/>
    <n v="39.402999999999999"/>
    <n v="433.43299999999999"/>
    <m/>
    <s v=""/>
    <s v="A RELANCER a partir du 06/06/2023"/>
    <m/>
    <s v=""/>
    <s v=""/>
    <m/>
    <s v=""/>
    <m/>
    <s v=""/>
    <s v=""/>
    <m/>
    <s v=""/>
    <x v="1"/>
  </r>
  <r>
    <x v="18"/>
    <s v="BUT CAEN"/>
    <m/>
    <m/>
    <d v="2023-05-30T00:00:00"/>
    <m/>
    <s v="David"/>
    <m/>
    <s v="X"/>
    <s v="X"/>
    <m/>
    <m/>
    <n v="1925.12"/>
    <n v="0.1"/>
    <n v="192.512"/>
    <n v="2117.6320000000001"/>
    <m/>
    <s v=""/>
    <s v="Relancé depuis 49 jours"/>
    <d v="2023-06-07T00:00:00"/>
    <s v=""/>
    <s v=""/>
    <m/>
    <s v=""/>
    <m/>
    <s v=""/>
    <s v=""/>
    <m/>
    <s v=""/>
    <x v="1"/>
  </r>
  <r>
    <x v="19"/>
    <s v="BUT BUCHELAY"/>
    <m/>
    <m/>
    <d v="2023-05-30T00:00:00"/>
    <m/>
    <s v="David"/>
    <d v="2023-06-15T00:00:00"/>
    <s v="X"/>
    <s v="X"/>
    <m/>
    <m/>
    <n v="372.52"/>
    <n v="0.1"/>
    <n v="37.252000000000002"/>
    <n v="409.77199999999999"/>
    <m/>
    <n v="409.77199999999999"/>
    <s v=""/>
    <d v="2023-06-07T00:00:00"/>
    <n v="1"/>
    <s v=""/>
    <s v="x"/>
    <n v="163.90880000000001"/>
    <m/>
    <s v=""/>
    <n v="409.77199999999999"/>
    <m/>
    <s v=""/>
    <x v="1"/>
  </r>
  <r>
    <x v="20"/>
    <s v="BUT PONT L EVEQUE"/>
    <m/>
    <m/>
    <d v="2023-05-30T00:00:00"/>
    <m/>
    <s v="David"/>
    <m/>
    <s v="X"/>
    <s v="X"/>
    <m/>
    <m/>
    <n v="306.5"/>
    <n v="0.1"/>
    <n v="30.650000000000002"/>
    <n v="337.15"/>
    <s v="X"/>
    <s v=""/>
    <s v=""/>
    <d v="2023-06-12T00:00:00"/>
    <s v=""/>
    <n v="1"/>
    <m/>
    <s v=""/>
    <m/>
    <s v=""/>
    <s v=""/>
    <m/>
    <s v=""/>
    <x v="1"/>
  </r>
  <r>
    <x v="21"/>
    <s v="DARTY MSA"/>
    <m/>
    <m/>
    <d v="2023-06-05T00:00:00"/>
    <m/>
    <s v="David"/>
    <m/>
    <s v="X"/>
    <s v="X"/>
    <m/>
    <m/>
    <n v="202.23"/>
    <n v="0.1"/>
    <n v="20.222999999999999"/>
    <n v="222.45299999999997"/>
    <m/>
    <s v=""/>
    <s v="Relancé depuis 42 jours"/>
    <d v="2023-06-14T00:00:00"/>
    <s v=""/>
    <s v=""/>
    <m/>
    <s v=""/>
    <m/>
    <s v=""/>
    <s v=""/>
    <m/>
    <s v=""/>
    <x v="1"/>
  </r>
  <r>
    <x v="22"/>
    <s v="CONFORAMA ROUEN"/>
    <m/>
    <m/>
    <d v="2023-06-05T00:00:00"/>
    <m/>
    <s v="Clément"/>
    <d v="2023-06-06T00:00:00"/>
    <s v="X"/>
    <s v="X"/>
    <s v="X"/>
    <s v="X"/>
    <n v="299.5"/>
    <n v="0.1"/>
    <n v="29.950000000000003"/>
    <n v="329.45"/>
    <m/>
    <n v="329.45"/>
    <s v=""/>
    <m/>
    <n v="1"/>
    <s v=""/>
    <m/>
    <s v=""/>
    <m/>
    <s v=""/>
    <s v=""/>
    <d v="2023-06-15T00:00:00"/>
    <n v="329.45"/>
    <x v="1"/>
  </r>
  <r>
    <x v="23"/>
    <s v="DARTY LE HAVRE"/>
    <m/>
    <m/>
    <d v="2023-06-06T00:00:00"/>
    <m/>
    <s v="Julie"/>
    <m/>
    <s v="X"/>
    <s v="X"/>
    <m/>
    <m/>
    <n v="751.67"/>
    <n v="0.1"/>
    <n v="75.167000000000002"/>
    <n v="826.83699999999999"/>
    <m/>
    <s v=""/>
    <s v="A RELANCER a partir du 13/06/2023"/>
    <m/>
    <s v=""/>
    <s v=""/>
    <m/>
    <s v=""/>
    <m/>
    <s v=""/>
    <s v=""/>
    <m/>
    <s v=""/>
    <x v="1"/>
  </r>
  <r>
    <x v="24"/>
    <s v="DARTY LE HAVRE"/>
    <m/>
    <m/>
    <d v="2023-06-07T00:00:00"/>
    <m/>
    <s v="Clément"/>
    <m/>
    <s v="X"/>
    <s v="X"/>
    <m/>
    <m/>
    <n v="203.42"/>
    <n v="0.1"/>
    <n v="20.341999999999999"/>
    <n v="223.762"/>
    <m/>
    <s v=""/>
    <s v="Relancé depuis 41 jours"/>
    <d v="2023-06-15T00:00:00"/>
    <s v=""/>
    <s v=""/>
    <m/>
    <s v=""/>
    <m/>
    <s v=""/>
    <s v=""/>
    <m/>
    <s v=""/>
    <x v="1"/>
  </r>
  <r>
    <x v="25"/>
    <s v="CONFORAMA ROUEN"/>
    <m/>
    <m/>
    <d v="2023-06-15T00:00:00"/>
    <m/>
    <s v="Clément"/>
    <m/>
    <s v="X"/>
    <s v="X"/>
    <m/>
    <m/>
    <n v="720.3"/>
    <n v="0.1"/>
    <n v="72.03"/>
    <n v="792.32999999999993"/>
    <s v="X"/>
    <s v=""/>
    <s v=""/>
    <d v="2023-06-27T00:00:00"/>
    <s v=""/>
    <n v="1"/>
    <m/>
    <s v=""/>
    <m/>
    <s v=""/>
    <s v=""/>
    <m/>
    <s v=""/>
    <x v="1"/>
  </r>
  <r>
    <x v="26"/>
    <s v="BUT EVREUX"/>
    <m/>
    <m/>
    <d v="2023-06-15T00:00:00"/>
    <m/>
    <s v="Clément"/>
    <m/>
    <s v="X"/>
    <s v="X"/>
    <m/>
    <m/>
    <n v="572"/>
    <n v="0.1"/>
    <n v="57.2"/>
    <n v="629.20000000000005"/>
    <s v="X"/>
    <s v=""/>
    <s v=""/>
    <d v="2023-06-27T00:00:00"/>
    <s v=""/>
    <n v="1"/>
    <m/>
    <s v=""/>
    <m/>
    <s v=""/>
    <s v=""/>
    <m/>
    <s v=""/>
    <x v="2"/>
  </r>
  <r>
    <x v="27"/>
    <s v="BUT CAEN"/>
    <m/>
    <m/>
    <d v="2023-06-19T00:00:00"/>
    <m/>
    <s v="David"/>
    <d v="2023-06-26T00:00:00"/>
    <s v="X"/>
    <s v="X"/>
    <m/>
    <m/>
    <n v="2244.58"/>
    <n v="0.1"/>
    <n v="224.458"/>
    <n v="2469.038"/>
    <m/>
    <n v="2469.038"/>
    <s v=""/>
    <m/>
    <n v="1"/>
    <s v=""/>
    <s v="x"/>
    <n v="987.61520000000007"/>
    <m/>
    <s v=""/>
    <n v="2469.038"/>
    <m/>
    <s v=""/>
    <x v="2"/>
  </r>
  <r>
    <x v="28"/>
    <s v="BUT CAEN"/>
    <m/>
    <m/>
    <d v="2023-06-19T00:00:00"/>
    <m/>
    <s v="David"/>
    <d v="2023-06-27T00:00:00"/>
    <s v="X"/>
    <s v="X"/>
    <m/>
    <m/>
    <n v="381.69"/>
    <n v="0.1"/>
    <n v="38.169000000000004"/>
    <n v="419.85899999999998"/>
    <m/>
    <n v="419.85899999999998"/>
    <s v=""/>
    <d v="2023-06-27T00:00:00"/>
    <n v="1"/>
    <s v=""/>
    <m/>
    <s v=""/>
    <m/>
    <s v=""/>
    <n v="419.85899999999998"/>
    <m/>
    <s v=""/>
    <x v="2"/>
  </r>
  <r>
    <x v="29"/>
    <s v="BUT BARENTIN"/>
    <m/>
    <m/>
    <d v="2023-06-21T00:00:00"/>
    <m/>
    <s v="Carole"/>
    <m/>
    <s v="X"/>
    <s v="X"/>
    <m/>
    <m/>
    <n v="162.09"/>
    <n v="0.1"/>
    <n v="16.209"/>
    <n v="178.29900000000001"/>
    <m/>
    <s v=""/>
    <s v="A RELANCER a partir du 28/06/2023"/>
    <m/>
    <s v=""/>
    <s v=""/>
    <m/>
    <s v=""/>
    <m/>
    <s v=""/>
    <s v=""/>
    <m/>
    <s v=""/>
    <x v="2"/>
  </r>
  <r>
    <x v="30"/>
    <s v="DARTY ORGEVAL"/>
    <m/>
    <m/>
    <d v="2023-06-21T00:00:00"/>
    <m/>
    <s v="David"/>
    <d v="2023-06-27T00:00:00"/>
    <s v="X"/>
    <s v="X"/>
    <m/>
    <m/>
    <n v="163.47999999999999"/>
    <n v="0.1"/>
    <n v="16.347999999999999"/>
    <n v="179.82799999999997"/>
    <m/>
    <n v="179.82799999999997"/>
    <s v=""/>
    <m/>
    <n v="1"/>
    <s v=""/>
    <m/>
    <s v=""/>
    <m/>
    <s v=""/>
    <n v="179.82799999999997"/>
    <m/>
    <s v=""/>
    <x v="2"/>
  </r>
  <r>
    <x v="31"/>
    <s v="DARTY CHARTRES"/>
    <m/>
    <m/>
    <d v="2023-06-21T00:00:00"/>
    <m/>
    <s v="David"/>
    <m/>
    <s v="X"/>
    <s v="X"/>
    <m/>
    <m/>
    <n v="153"/>
    <n v="0.1"/>
    <n v="15.3"/>
    <n v="168.3"/>
    <m/>
    <s v=""/>
    <s v="A RELANCER a partir du 28/06/2023"/>
    <m/>
    <s v=""/>
    <s v=""/>
    <m/>
    <s v=""/>
    <m/>
    <s v=""/>
    <s v=""/>
    <m/>
    <s v=""/>
    <x v="2"/>
  </r>
  <r>
    <x v="32"/>
    <s v="ENVIA CUISINE CAEN"/>
    <m/>
    <m/>
    <d v="2023-06-21T00:00:00"/>
    <m/>
    <s v="Clément"/>
    <m/>
    <s v="X"/>
    <s v="X"/>
    <m/>
    <m/>
    <n v="493.6"/>
    <n v="0.1"/>
    <n v="49.360000000000007"/>
    <n v="542.96"/>
    <m/>
    <s v=""/>
    <s v="A RELANCER a partir du 28/06/2023"/>
    <m/>
    <s v=""/>
    <s v=""/>
    <m/>
    <s v=""/>
    <m/>
    <s v=""/>
    <s v=""/>
    <m/>
    <s v=""/>
    <x v="2"/>
  </r>
  <r>
    <x v="33"/>
    <s v="AVIVA BARENTIN"/>
    <m/>
    <m/>
    <d v="2023-06-26T00:00:00"/>
    <m/>
    <s v="Clément"/>
    <m/>
    <s v="X"/>
    <s v="X"/>
    <m/>
    <m/>
    <n v="1207.1199999999999"/>
    <n v="0.1"/>
    <n v="120.71199999999999"/>
    <n v="1327.8319999999999"/>
    <m/>
    <s v=""/>
    <s v="A RELANCER a partir du 03/07/2023"/>
    <m/>
    <s v=""/>
    <s v=""/>
    <m/>
    <s v=""/>
    <m/>
    <s v=""/>
    <s v=""/>
    <m/>
    <s v=""/>
    <x v="2"/>
  </r>
  <r>
    <x v="34"/>
    <s v="BUT CAEN"/>
    <m/>
    <m/>
    <d v="2023-06-26T00:00:00"/>
    <m/>
    <s v="Clément"/>
    <m/>
    <s v="X"/>
    <s v="X"/>
    <m/>
    <m/>
    <n v="540"/>
    <n v="0.1"/>
    <n v="54"/>
    <n v="594"/>
    <s v="X"/>
    <s v=""/>
    <s v=""/>
    <m/>
    <s v=""/>
    <n v="1"/>
    <m/>
    <s v=""/>
    <m/>
    <s v=""/>
    <s v=""/>
    <m/>
    <s v=""/>
    <x v="2"/>
  </r>
  <r>
    <x v="35"/>
    <s v="BUT EVREUX"/>
    <m/>
    <m/>
    <d v="2023-06-26T00:00:00"/>
    <m/>
    <s v="Clément"/>
    <m/>
    <s v="X"/>
    <s v="X"/>
    <m/>
    <m/>
    <n v="543.94000000000005"/>
    <n v="0.1"/>
    <n v="54.394000000000005"/>
    <n v="598.33400000000006"/>
    <m/>
    <s v=""/>
    <s v="A RELANCER a partir du 03/07/2023"/>
    <m/>
    <s v=""/>
    <s v=""/>
    <m/>
    <s v=""/>
    <m/>
    <s v=""/>
    <s v=""/>
    <m/>
    <s v=""/>
    <x v="2"/>
  </r>
  <r>
    <x v="36"/>
    <s v="BUT EVREUX"/>
    <m/>
    <m/>
    <d v="2023-06-26T00:00:00"/>
    <m/>
    <s v="Clément"/>
    <d v="2023-06-29T00:00:00"/>
    <s v="X"/>
    <s v="X"/>
    <m/>
    <m/>
    <n v="603.83000000000004"/>
    <n v="0.1"/>
    <n v="60.38300000000001"/>
    <n v="664.21300000000008"/>
    <m/>
    <n v="664.21300000000008"/>
    <s v=""/>
    <m/>
    <n v="1"/>
    <s v=""/>
    <s v="x"/>
    <n v="265.68520000000007"/>
    <m/>
    <s v=""/>
    <n v="664.21300000000008"/>
    <m/>
    <s v=""/>
    <x v="2"/>
  </r>
  <r>
    <x v="37"/>
    <s v="BUT CAEN"/>
    <m/>
    <m/>
    <d v="2023-06-26T00:00:00"/>
    <m/>
    <s v="David"/>
    <d v="2023-06-30T00:00:00"/>
    <s v="X"/>
    <s v="X"/>
    <m/>
    <m/>
    <n v="852.47"/>
    <n v="0.1"/>
    <n v="85.247000000000014"/>
    <n v="937.7170000000001"/>
    <m/>
    <n v="937.7170000000001"/>
    <s v=""/>
    <m/>
    <n v="1"/>
    <s v=""/>
    <s v="x"/>
    <n v="375.08680000000004"/>
    <m/>
    <s v=""/>
    <n v="937.7170000000001"/>
    <m/>
    <s v=""/>
    <x v="2"/>
  </r>
  <r>
    <x v="38"/>
    <s v="BUT BARENTIN"/>
    <m/>
    <m/>
    <d v="2023-06-26T00:00:00"/>
    <m/>
    <s v="Carole"/>
    <m/>
    <s v="X"/>
    <s v="X"/>
    <m/>
    <m/>
    <n v="347.33"/>
    <n v="0.1"/>
    <n v="34.732999999999997"/>
    <n v="382.06299999999999"/>
    <m/>
    <s v=""/>
    <s v="A RELANCER a partir du 03/07/2023"/>
    <m/>
    <s v=""/>
    <s v=""/>
    <m/>
    <s v=""/>
    <m/>
    <s v=""/>
    <s v=""/>
    <m/>
    <s v=""/>
    <x v="2"/>
  </r>
  <r>
    <x v="39"/>
    <s v="BUT VIRE"/>
    <m/>
    <m/>
    <d v="2023-06-26T00:00:00"/>
    <m/>
    <s v="David"/>
    <m/>
    <s v="X"/>
    <s v="X"/>
    <m/>
    <m/>
    <n v="1329.59"/>
    <n v="0.1"/>
    <n v="132.959"/>
    <n v="1462.549"/>
    <m/>
    <s v=""/>
    <s v="A RELANCER a partir du 03/07/2023"/>
    <m/>
    <s v=""/>
    <s v=""/>
    <m/>
    <s v=""/>
    <m/>
    <s v=""/>
    <s v=""/>
    <m/>
    <s v=""/>
    <x v="2"/>
  </r>
  <r>
    <x v="40"/>
    <s v="DARTY TOURVILLE"/>
    <m/>
    <m/>
    <d v="2023-06-26T00:00:00"/>
    <m/>
    <s v="David"/>
    <m/>
    <s v="X"/>
    <s v="X"/>
    <m/>
    <m/>
    <n v="783.42"/>
    <n v="0.1"/>
    <n v="78.341999999999999"/>
    <n v="861.76199999999994"/>
    <m/>
    <s v=""/>
    <s v="A RELANCER a partir du 03/07/2023"/>
    <m/>
    <s v=""/>
    <s v=""/>
    <m/>
    <s v=""/>
    <m/>
    <s v=""/>
    <s v=""/>
    <m/>
    <s v=""/>
    <x v="2"/>
  </r>
  <r>
    <x v="41"/>
    <s v="DARTY CHARTRES"/>
    <m/>
    <m/>
    <d v="2023-06-28T00:00:00"/>
    <m/>
    <s v="David"/>
    <m/>
    <s v="X"/>
    <s v="X"/>
    <m/>
    <m/>
    <n v="3272.59"/>
    <n v="0.1"/>
    <n v="327.25900000000001"/>
    <n v="3599.8490000000002"/>
    <m/>
    <s v=""/>
    <s v="A RELANCER a partir du 05/07/2023"/>
    <m/>
    <s v=""/>
    <s v=""/>
    <m/>
    <s v=""/>
    <m/>
    <s v=""/>
    <s v=""/>
    <m/>
    <s v=""/>
    <x v="2"/>
  </r>
  <r>
    <x v="42"/>
    <s v="BUT ST LO"/>
    <m/>
    <m/>
    <d v="2023-06-28T00:00:00"/>
    <m/>
    <s v="David"/>
    <m/>
    <s v="X"/>
    <s v="X"/>
    <m/>
    <m/>
    <n v="771.51"/>
    <n v="0.1"/>
    <n v="77.15100000000001"/>
    <n v="848.66100000000006"/>
    <m/>
    <s v=""/>
    <s v="A RELANCER a partir du 05/07/2023"/>
    <m/>
    <s v=""/>
    <s v=""/>
    <m/>
    <s v=""/>
    <m/>
    <s v=""/>
    <s v=""/>
    <m/>
    <s v=""/>
    <x v="2"/>
  </r>
  <r>
    <x v="43"/>
    <s v="ALINEA MONTIVILLIER"/>
    <m/>
    <m/>
    <d v="2023-07-03T00:00:00"/>
    <m/>
    <s v="Julie"/>
    <m/>
    <s v="X"/>
    <s v="X"/>
    <m/>
    <m/>
    <n v="946.76"/>
    <n v="0.1"/>
    <n v="94.676000000000002"/>
    <n v="1041.4359999999999"/>
    <m/>
    <s v=""/>
    <s v="A RELANCER a partir du 10/07/2023"/>
    <m/>
    <s v=""/>
    <s v=""/>
    <m/>
    <s v=""/>
    <m/>
    <s v=""/>
    <s v=""/>
    <m/>
    <s v="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3215013-01C9-46C9-862E-D32EBA2F4864}" name="Tableau croisé dynamique2" cacheId="22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5:A24" firstHeaderRow="1" firstDataRow="1" firstDataCol="1"/>
  <pivotFields count="30">
    <pivotField axis="axisRow" showAll="0">
      <items count="45">
        <item x="12"/>
        <item x="6"/>
        <item x="3"/>
        <item x="7"/>
        <item x="8"/>
        <item x="4"/>
        <item x="2"/>
        <item x="1"/>
        <item x="0"/>
        <item x="9"/>
        <item x="10"/>
        <item x="11"/>
        <item x="5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t="default"/>
      </items>
    </pivotField>
    <pivotField showAll="0"/>
    <pivotField showAll="0"/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0" showAll="0"/>
    <pivotField numFmtId="164"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h="1" x="0"/>
        <item h="1" x="1"/>
        <item x="2"/>
        <item t="default"/>
      </items>
    </pivotField>
  </pivotFields>
  <rowFields count="1">
    <field x="0"/>
  </rowFields>
  <rowItems count="19"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29</v>
    <v>8</v>
    <v>45</v>
    <v>1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at_du_devis" xr10:uid="{C4DADA6F-2ADF-4D61-AB9F-E2DC6C2B65F6}" sourceName="Etat du devis">
  <pivotTables>
    <pivotTable tabId="10" name="Tableau croisé dynamique2"/>
  </pivotTables>
  <data>
    <tabular pivotCacheId="1930255400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tat du devis" xr10:uid="{F2086EFD-F810-4798-A02B-C192C00D565B}" cache="Segment_Etat_du_devis" caption="Etat du devis" columnCount="5" rowHeight="23495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B4968-E1AD-43DD-80DF-91B16D5AA9C1}">
  <sheetPr codeName="Feuil1">
    <pageSetUpPr fitToPage="1"/>
  </sheetPr>
  <dimension ref="A1:AD204"/>
  <sheetViews>
    <sheetView zoomScale="70" zoomScaleNormal="70" workbookViewId="0">
      <pane xSplit="3" ySplit="4" topLeftCell="L5" activePane="bottomRight" state="frozen"/>
      <selection pane="topRight" activeCell="D1" sqref="D1"/>
      <selection pane="bottomLeft" activeCell="A5" sqref="A5"/>
      <selection pane="bottomRight" activeCell="AD17" sqref="AD17"/>
    </sheetView>
  </sheetViews>
  <sheetFormatPr baseColWidth="10" defaultRowHeight="14.4" x14ac:dyDescent="0.3"/>
  <cols>
    <col min="1" max="1" width="16.77734375" style="166" customWidth="1"/>
    <col min="2" max="2" width="23" style="166" bestFit="1" customWidth="1"/>
    <col min="3" max="3" width="29.5546875" style="166" bestFit="1" customWidth="1"/>
    <col min="4" max="4" width="16.6640625" style="167" bestFit="1" customWidth="1"/>
    <col min="5" max="5" width="14.109375" style="168" bestFit="1" customWidth="1"/>
    <col min="6" max="6" width="33.6640625" style="166" bestFit="1" customWidth="1"/>
    <col min="7" max="7" width="8.88671875" style="166" bestFit="1" customWidth="1"/>
    <col min="8" max="8" width="12.109375" style="168" customWidth="1"/>
    <col min="9" max="9" width="10" style="166" bestFit="1" customWidth="1"/>
    <col min="10" max="10" width="8.33203125" style="166" bestFit="1" customWidth="1"/>
    <col min="11" max="11" width="11.6640625" style="166" bestFit="1" customWidth="1"/>
    <col min="12" max="12" width="10.33203125" style="166" customWidth="1"/>
    <col min="13" max="13" width="12.6640625" style="169" customWidth="1"/>
    <col min="14" max="14" width="12.6640625" style="166" bestFit="1" customWidth="1"/>
    <col min="15" max="15" width="15" style="169" customWidth="1"/>
    <col min="16" max="16" width="14.33203125" style="169" customWidth="1"/>
    <col min="17" max="17" width="13" style="169" customWidth="1"/>
    <col min="18" max="18" width="15.5546875" style="166" bestFit="1" customWidth="1"/>
    <col min="19" max="19" width="36.109375" style="166" bestFit="1" customWidth="1"/>
    <col min="20" max="20" width="13.6640625" style="166" customWidth="1"/>
    <col min="21" max="22" width="12.5546875" style="170" customWidth="1"/>
    <col min="23" max="24" width="11.5546875" style="170" bestFit="1" customWidth="1"/>
    <col min="25" max="25" width="19" style="170" bestFit="1" customWidth="1"/>
    <col min="26" max="26" width="15.33203125" style="166" bestFit="1" customWidth="1"/>
    <col min="27" max="27" width="11.6640625" style="166" bestFit="1" customWidth="1"/>
    <col min="28" max="28" width="19" style="8" bestFit="1" customWidth="1"/>
    <col min="29" max="29" width="11.6640625" style="8" bestFit="1" customWidth="1"/>
    <col min="30" max="30" width="11.5546875" style="8"/>
  </cols>
  <sheetData>
    <row r="1" spans="1:30" ht="20.399999999999999" customHeight="1" thickBot="1" x14ac:dyDescent="0.35">
      <c r="A1" s="5" t="s">
        <v>93</v>
      </c>
      <c r="B1" s="6" t="s">
        <v>96</v>
      </c>
      <c r="C1" s="7" t="s">
        <v>94</v>
      </c>
      <c r="D1" s="8"/>
      <c r="E1" s="8"/>
      <c r="F1" s="9"/>
      <c r="G1" s="10"/>
      <c r="H1" s="11"/>
      <c r="I1" s="12"/>
      <c r="J1" s="12"/>
      <c r="K1" s="12"/>
      <c r="L1" s="12"/>
      <c r="M1" s="13" t="s">
        <v>0</v>
      </c>
      <c r="N1" s="14"/>
      <c r="O1" s="15"/>
      <c r="P1" s="16">
        <f>P203</f>
        <v>35376.45199999999</v>
      </c>
      <c r="Q1" s="17" t="s">
        <v>1</v>
      </c>
      <c r="R1" s="18"/>
      <c r="S1" s="19">
        <f>U203</f>
        <v>17</v>
      </c>
      <c r="T1" s="20"/>
      <c r="U1" s="13" t="s">
        <v>30</v>
      </c>
      <c r="V1" s="15"/>
      <c r="W1" s="21">
        <f>R203</f>
        <v>10327.945</v>
      </c>
      <c r="X1" s="22" t="s">
        <v>55</v>
      </c>
      <c r="Y1" s="23"/>
      <c r="Z1" s="24">
        <f>X203</f>
        <v>1792.2960000000003</v>
      </c>
      <c r="AA1" s="25" t="s">
        <v>57</v>
      </c>
      <c r="AB1" s="26"/>
      <c r="AC1" s="27">
        <f>AA203</f>
        <v>5297.3096000000005</v>
      </c>
    </row>
    <row r="2" spans="1:30" ht="20.399999999999999" customHeight="1" thickBot="1" x14ac:dyDescent="0.35">
      <c r="A2" s="28"/>
      <c r="B2" s="29" t="s">
        <v>92</v>
      </c>
      <c r="C2" s="8"/>
      <c r="D2" s="8"/>
      <c r="E2" s="8"/>
      <c r="F2" s="9"/>
      <c r="G2" s="10"/>
      <c r="H2" s="11"/>
      <c r="I2" s="12"/>
      <c r="J2" s="12"/>
      <c r="K2" s="12"/>
      <c r="L2" s="12"/>
      <c r="M2" s="30" t="s">
        <v>2</v>
      </c>
      <c r="N2" s="31"/>
      <c r="O2" s="32"/>
      <c r="P2" s="33">
        <f>S1/(S1+S2)</f>
        <v>0.58620689655172409</v>
      </c>
      <c r="Q2" s="34" t="s">
        <v>3</v>
      </c>
      <c r="R2" s="35"/>
      <c r="S2" s="36">
        <f>V203</f>
        <v>12</v>
      </c>
      <c r="T2" s="37"/>
      <c r="U2" s="38" t="s">
        <v>54</v>
      </c>
      <c r="V2" s="39"/>
      <c r="W2" s="40">
        <f>Z2+AC2</f>
        <v>5030.6354000000001</v>
      </c>
      <c r="X2" s="41" t="s">
        <v>56</v>
      </c>
      <c r="Y2" s="42"/>
      <c r="Z2" s="43">
        <f>Z203</f>
        <v>1490.1968000000002</v>
      </c>
      <c r="AA2" s="44" t="s">
        <v>58</v>
      </c>
      <c r="AB2" s="45"/>
      <c r="AC2" s="46">
        <f>AC203</f>
        <v>3540.4386</v>
      </c>
    </row>
    <row r="3" spans="1:30" ht="16.2" thickBot="1" x14ac:dyDescent="0.35">
      <c r="A3" s="12"/>
      <c r="B3" s="12"/>
      <c r="C3" s="12"/>
      <c r="D3" s="47"/>
      <c r="E3" s="11"/>
      <c r="F3" s="9"/>
      <c r="G3" s="10"/>
      <c r="H3" s="11"/>
      <c r="I3" s="48" t="s">
        <v>34</v>
      </c>
      <c r="J3" s="49"/>
      <c r="K3" s="49"/>
      <c r="L3" s="50"/>
      <c r="M3" s="51" t="s">
        <v>49</v>
      </c>
      <c r="N3" s="52"/>
      <c r="O3" s="52"/>
      <c r="P3" s="52"/>
      <c r="Q3" s="52"/>
      <c r="R3" s="53"/>
      <c r="S3" s="54" t="s">
        <v>4</v>
      </c>
      <c r="T3" s="55"/>
      <c r="U3" s="55"/>
      <c r="V3" s="55"/>
      <c r="W3" s="56" t="s">
        <v>44</v>
      </c>
      <c r="X3" s="57"/>
      <c r="Y3" s="57"/>
      <c r="Z3" s="57"/>
      <c r="AA3" s="57"/>
      <c r="AB3" s="57"/>
      <c r="AC3" s="58"/>
    </row>
    <row r="4" spans="1:30" ht="31.8" thickBot="1" x14ac:dyDescent="0.35">
      <c r="A4" s="59" t="s">
        <v>32</v>
      </c>
      <c r="B4" s="60" t="s">
        <v>36</v>
      </c>
      <c r="C4" s="60" t="s">
        <v>5</v>
      </c>
      <c r="D4" s="61" t="s">
        <v>31</v>
      </c>
      <c r="E4" s="62" t="s">
        <v>6</v>
      </c>
      <c r="F4" s="63" t="s">
        <v>28</v>
      </c>
      <c r="G4" s="60" t="s">
        <v>17</v>
      </c>
      <c r="H4" s="64" t="s">
        <v>53</v>
      </c>
      <c r="I4" s="65" t="s">
        <v>7</v>
      </c>
      <c r="J4" s="65" t="s">
        <v>8</v>
      </c>
      <c r="K4" s="65" t="s">
        <v>65</v>
      </c>
      <c r="L4" s="65" t="s">
        <v>9</v>
      </c>
      <c r="M4" s="66" t="s">
        <v>10</v>
      </c>
      <c r="N4" s="67" t="s">
        <v>35</v>
      </c>
      <c r="O4" s="68" t="s">
        <v>11</v>
      </c>
      <c r="P4" s="69" t="s">
        <v>12</v>
      </c>
      <c r="Q4" s="70" t="s">
        <v>41</v>
      </c>
      <c r="R4" s="71" t="s">
        <v>13</v>
      </c>
      <c r="S4" s="72" t="s">
        <v>67</v>
      </c>
      <c r="T4" s="72" t="s">
        <v>66</v>
      </c>
      <c r="U4" s="73" t="s">
        <v>14</v>
      </c>
      <c r="V4" s="74" t="s">
        <v>33</v>
      </c>
      <c r="W4" s="75" t="s">
        <v>43</v>
      </c>
      <c r="X4" s="76" t="s">
        <v>47</v>
      </c>
      <c r="Y4" s="76" t="s">
        <v>45</v>
      </c>
      <c r="Z4" s="77" t="s">
        <v>15</v>
      </c>
      <c r="AA4" s="78" t="s">
        <v>16</v>
      </c>
      <c r="AB4" s="78" t="s">
        <v>46</v>
      </c>
      <c r="AC4" s="79" t="s">
        <v>48</v>
      </c>
      <c r="AD4" s="80" t="s">
        <v>118</v>
      </c>
    </row>
    <row r="5" spans="1:30" ht="25.2" customHeight="1" x14ac:dyDescent="0.3">
      <c r="A5" s="81" t="s">
        <v>18</v>
      </c>
      <c r="B5" s="82" t="s">
        <v>39</v>
      </c>
      <c r="C5" s="83"/>
      <c r="D5" s="84"/>
      <c r="E5" s="85">
        <v>45005</v>
      </c>
      <c r="F5" s="86"/>
      <c r="G5" s="83" t="s">
        <v>19</v>
      </c>
      <c r="H5" s="87">
        <v>45007</v>
      </c>
      <c r="I5" s="88" t="str">
        <f>IF(E5&gt;1,"X","")</f>
        <v>X</v>
      </c>
      <c r="J5" s="89" t="str">
        <f>IF(I5="","","X")</f>
        <v>X</v>
      </c>
      <c r="K5" s="90" t="s">
        <v>22</v>
      </c>
      <c r="L5" s="90" t="s">
        <v>22</v>
      </c>
      <c r="M5" s="91">
        <v>448.86</v>
      </c>
      <c r="N5" s="92">
        <v>0.1</v>
      </c>
      <c r="O5" s="93">
        <f>IF(M5="","",M5*N5)</f>
        <v>44.886000000000003</v>
      </c>
      <c r="P5" s="93">
        <f>IF(M5="","",M5+O5)</f>
        <v>493.74600000000004</v>
      </c>
      <c r="Q5" s="94"/>
      <c r="R5" s="95">
        <f>IF(AND(H5="",Q5=""),"",IF(Q5="x","",P5))</f>
        <v>493.74600000000004</v>
      </c>
      <c r="S5" s="96" t="str">
        <f ca="1">IF(Q5="X","",IF(H5="",IF(T5&lt;&gt;"","Relancé depuis "&amp;(TODAY()-T5)&amp;" jours",IF(AND((TODAY()-E5)&gt;7,E5&gt;1),"A RELANCER a partir du "&amp;TEXT(E5+7,"jj/mm/aaaa"),"")),""))</f>
        <v/>
      </c>
      <c r="T5" s="97"/>
      <c r="U5" s="98">
        <f t="shared" ref="U5:U36" si="0">IF(R5="","",1)</f>
        <v>1</v>
      </c>
      <c r="V5" s="98"/>
      <c r="W5" s="99" t="s">
        <v>42</v>
      </c>
      <c r="X5" s="100" t="str">
        <f>IF(AND(W5="x",Y5&gt;1),"",(IF(AND(W5="x",Y5=""),R5*0.4,"")))</f>
        <v/>
      </c>
      <c r="Y5" s="101">
        <v>45020</v>
      </c>
      <c r="Z5" s="102">
        <f>IF(R5="","",IF(Y5&gt;0,R5*40%,""))</f>
        <v>197.49840000000003</v>
      </c>
      <c r="AA5" s="103" t="str">
        <f>IF(AB5="",IF(Z5&lt;&gt;"",R5-Z5,R5),"")</f>
        <v/>
      </c>
      <c r="AB5" s="101">
        <v>45051</v>
      </c>
      <c r="AC5" s="104">
        <f>IF(R5="","",IF(AND(Y5&gt;0,AB5&gt;0),R5-Z5,IF(AND(Y5&gt;0,AB5&lt;0),"",IF(AB5&gt;0,R5,""))))</f>
        <v>296.24760000000003</v>
      </c>
      <c r="AD5" s="8" t="s">
        <v>92</v>
      </c>
    </row>
    <row r="6" spans="1:30" ht="25.2" customHeight="1" x14ac:dyDescent="0.3">
      <c r="A6" s="81" t="s">
        <v>20</v>
      </c>
      <c r="B6" s="82" t="s">
        <v>39</v>
      </c>
      <c r="C6" s="83"/>
      <c r="D6" s="84"/>
      <c r="E6" s="85">
        <v>45005</v>
      </c>
      <c r="F6" s="105"/>
      <c r="G6" s="83" t="s">
        <v>19</v>
      </c>
      <c r="H6" s="87">
        <v>45007</v>
      </c>
      <c r="I6" s="88" t="str">
        <f t="shared" ref="I6:I69" si="1">IF(E6&gt;1,"X","")</f>
        <v>X</v>
      </c>
      <c r="J6" s="89" t="str">
        <f t="shared" ref="J6:J69" si="2">IF(I6="","","X")</f>
        <v>X</v>
      </c>
      <c r="K6" s="106" t="s">
        <v>22</v>
      </c>
      <c r="L6" s="106" t="s">
        <v>22</v>
      </c>
      <c r="M6" s="107">
        <v>926.57</v>
      </c>
      <c r="N6" s="108">
        <v>0.1</v>
      </c>
      <c r="O6" s="109">
        <f>IF(M6="","",M6*N6)</f>
        <v>92.657000000000011</v>
      </c>
      <c r="P6" s="109">
        <f t="shared" ref="P6:P69" si="3">IF(M6="","",M6+O6)</f>
        <v>1019.2270000000001</v>
      </c>
      <c r="Q6" s="110"/>
      <c r="R6" s="95">
        <f t="shared" ref="R6:R69" si="4">IF(AND(H6="",Q6=""),"",IF(Q6="x","",P6))</f>
        <v>1019.2270000000001</v>
      </c>
      <c r="S6" s="96" t="str">
        <f t="shared" ref="S6:S69" ca="1" si="5">IF(Q6="X","",IF(H6="",IF(T6&lt;&gt;"","Relancé depuis "&amp;(TODAY()-T6)&amp;" jours",IF(AND((TODAY()-E6)&gt;7,E6&gt;1),"A RELANCER a partir du "&amp;TEXT(E6+7,"jj/mm/aaaa"),"")),""))</f>
        <v/>
      </c>
      <c r="T6" s="111"/>
      <c r="U6" s="112">
        <f t="shared" si="0"/>
        <v>1</v>
      </c>
      <c r="V6" s="98" t="str">
        <f t="shared" ref="V6:V69" si="6">IF(AND(E6="",R6=""),"",IF(AND(E6&gt;0,Q6="X"),1,""))</f>
        <v/>
      </c>
      <c r="W6" s="113" t="s">
        <v>42</v>
      </c>
      <c r="X6" s="100" t="str">
        <f t="shared" ref="X6:X69" si="7">IF(AND(W6="x",Y6&gt;1),"",(IF(AND(W6="x",Y6=""),R6*0.4,"")))</f>
        <v/>
      </c>
      <c r="Y6" s="114">
        <v>45020</v>
      </c>
      <c r="Z6" s="102">
        <f t="shared" ref="Z6:Z69" si="8">IF(R6="","",IF(Y6&gt;0,R6*40%,""))</f>
        <v>407.69080000000008</v>
      </c>
      <c r="AA6" s="103" t="str">
        <f t="shared" ref="AA6:AA69" si="9">IF(AB6="",IF(Z6&lt;&gt;"",R6-Z6,R6),"")</f>
        <v/>
      </c>
      <c r="AB6" s="114">
        <v>45051</v>
      </c>
      <c r="AC6" s="104">
        <f t="shared" ref="AC6:AC69" si="10">IF(R6="","",IF(AND(Y6&gt;0,AB6&gt;0),R6-Z6,IF(AND(Y6&gt;0,AB6&lt;0),"",IF(AB6&gt;0,R6,""))))</f>
        <v>611.53620000000001</v>
      </c>
      <c r="AD6" s="8" t="s">
        <v>92</v>
      </c>
    </row>
    <row r="7" spans="1:30" ht="25.2" customHeight="1" x14ac:dyDescent="0.3">
      <c r="A7" s="81" t="s">
        <v>21</v>
      </c>
      <c r="B7" s="82" t="s">
        <v>39</v>
      </c>
      <c r="C7" s="83"/>
      <c r="D7" s="84"/>
      <c r="E7" s="85">
        <v>45005</v>
      </c>
      <c r="F7" s="86"/>
      <c r="G7" s="83" t="s">
        <v>19</v>
      </c>
      <c r="H7" s="87">
        <v>45007</v>
      </c>
      <c r="I7" s="88" t="str">
        <f t="shared" si="1"/>
        <v>X</v>
      </c>
      <c r="J7" s="89" t="str">
        <f t="shared" si="2"/>
        <v>X</v>
      </c>
      <c r="K7" s="115" t="s">
        <v>22</v>
      </c>
      <c r="L7" s="115" t="s">
        <v>22</v>
      </c>
      <c r="M7" s="107">
        <v>495</v>
      </c>
      <c r="N7" s="108">
        <v>0.1</v>
      </c>
      <c r="O7" s="109">
        <f t="shared" ref="O7:O40" si="11">IF(M7="","",M7*N7)</f>
        <v>49.5</v>
      </c>
      <c r="P7" s="109">
        <f t="shared" si="3"/>
        <v>544.5</v>
      </c>
      <c r="Q7" s="110"/>
      <c r="R7" s="95">
        <f t="shared" si="4"/>
        <v>544.5</v>
      </c>
      <c r="S7" s="96" t="str">
        <f t="shared" ca="1" si="5"/>
        <v/>
      </c>
      <c r="T7" s="111"/>
      <c r="U7" s="112">
        <f t="shared" si="0"/>
        <v>1</v>
      </c>
      <c r="V7" s="98" t="str">
        <f t="shared" si="6"/>
        <v/>
      </c>
      <c r="W7" s="113" t="s">
        <v>42</v>
      </c>
      <c r="X7" s="100" t="str">
        <f t="shared" si="7"/>
        <v/>
      </c>
      <c r="Y7" s="114">
        <v>45020</v>
      </c>
      <c r="Z7" s="102">
        <f t="shared" si="8"/>
        <v>217.8</v>
      </c>
      <c r="AA7" s="103" t="str">
        <f t="shared" si="9"/>
        <v/>
      </c>
      <c r="AB7" s="114">
        <v>45051</v>
      </c>
      <c r="AC7" s="104">
        <f t="shared" si="10"/>
        <v>326.7</v>
      </c>
      <c r="AD7" s="8" t="s">
        <v>92</v>
      </c>
    </row>
    <row r="8" spans="1:30" ht="25.2" customHeight="1" x14ac:dyDescent="0.3">
      <c r="A8" s="81" t="s">
        <v>23</v>
      </c>
      <c r="B8" s="82" t="s">
        <v>39</v>
      </c>
      <c r="C8" s="116"/>
      <c r="D8" s="117"/>
      <c r="E8" s="118">
        <v>44995</v>
      </c>
      <c r="F8" s="119"/>
      <c r="G8" s="120" t="s">
        <v>19</v>
      </c>
      <c r="H8" s="121"/>
      <c r="I8" s="122" t="str">
        <f t="shared" si="1"/>
        <v>X</v>
      </c>
      <c r="J8" s="89" t="str">
        <f t="shared" si="2"/>
        <v>X</v>
      </c>
      <c r="K8" s="106"/>
      <c r="L8" s="106"/>
      <c r="M8" s="107">
        <v>1635.35</v>
      </c>
      <c r="N8" s="108">
        <v>0.1</v>
      </c>
      <c r="O8" s="109">
        <f t="shared" si="11"/>
        <v>163.535</v>
      </c>
      <c r="P8" s="109">
        <f t="shared" si="3"/>
        <v>1798.885</v>
      </c>
      <c r="Q8" s="110" t="s">
        <v>22</v>
      </c>
      <c r="R8" s="95" t="str">
        <f t="shared" si="4"/>
        <v/>
      </c>
      <c r="S8" s="96" t="str">
        <f t="shared" ca="1" si="5"/>
        <v/>
      </c>
      <c r="T8" s="111"/>
      <c r="U8" s="112" t="str">
        <f t="shared" si="0"/>
        <v/>
      </c>
      <c r="V8" s="98">
        <f t="shared" si="6"/>
        <v>1</v>
      </c>
      <c r="W8" s="113"/>
      <c r="X8" s="100" t="str">
        <f t="shared" si="7"/>
        <v/>
      </c>
      <c r="Y8" s="114"/>
      <c r="Z8" s="102" t="str">
        <f t="shared" si="8"/>
        <v/>
      </c>
      <c r="AA8" s="103" t="str">
        <f t="shared" si="9"/>
        <v/>
      </c>
      <c r="AB8" s="114"/>
      <c r="AC8" s="104" t="str">
        <f t="shared" si="10"/>
        <v/>
      </c>
      <c r="AD8" s="8" t="s">
        <v>92</v>
      </c>
    </row>
    <row r="9" spans="1:30" ht="25.2" customHeight="1" x14ac:dyDescent="0.3">
      <c r="A9" s="123" t="s">
        <v>24</v>
      </c>
      <c r="B9" s="123" t="s">
        <v>39</v>
      </c>
      <c r="C9" s="116"/>
      <c r="D9" s="117"/>
      <c r="E9" s="118">
        <v>45005</v>
      </c>
      <c r="F9" s="119"/>
      <c r="G9" s="120" t="s">
        <v>19</v>
      </c>
      <c r="H9" s="121">
        <v>45005</v>
      </c>
      <c r="I9" s="89" t="str">
        <f t="shared" si="1"/>
        <v>X</v>
      </c>
      <c r="J9" s="89" t="str">
        <f t="shared" si="2"/>
        <v>X</v>
      </c>
      <c r="K9" s="106" t="s">
        <v>22</v>
      </c>
      <c r="L9" s="106" t="s">
        <v>22</v>
      </c>
      <c r="M9" s="107">
        <v>95</v>
      </c>
      <c r="N9" s="108">
        <v>0.1</v>
      </c>
      <c r="O9" s="109">
        <f t="shared" si="11"/>
        <v>9.5</v>
      </c>
      <c r="P9" s="109">
        <f t="shared" si="3"/>
        <v>104.5</v>
      </c>
      <c r="Q9" s="110"/>
      <c r="R9" s="95">
        <f t="shared" si="4"/>
        <v>104.5</v>
      </c>
      <c r="S9" s="96" t="str">
        <f t="shared" ca="1" si="5"/>
        <v/>
      </c>
      <c r="T9" s="111"/>
      <c r="U9" s="112">
        <f t="shared" si="0"/>
        <v>1</v>
      </c>
      <c r="V9" s="98" t="str">
        <f t="shared" si="6"/>
        <v/>
      </c>
      <c r="W9" s="113" t="s">
        <v>42</v>
      </c>
      <c r="X9" s="100" t="str">
        <f t="shared" si="7"/>
        <v/>
      </c>
      <c r="Y9" s="124">
        <v>45016</v>
      </c>
      <c r="Z9" s="102">
        <f t="shared" si="8"/>
        <v>41.800000000000004</v>
      </c>
      <c r="AA9" s="103" t="str">
        <f t="shared" si="9"/>
        <v/>
      </c>
      <c r="AB9" s="114">
        <v>45049</v>
      </c>
      <c r="AC9" s="104">
        <f t="shared" si="10"/>
        <v>62.699999999999996</v>
      </c>
      <c r="AD9" s="8" t="s">
        <v>92</v>
      </c>
    </row>
    <row r="10" spans="1:30" ht="25.2" customHeight="1" x14ac:dyDescent="0.3">
      <c r="A10" s="123" t="s">
        <v>24</v>
      </c>
      <c r="B10" s="123" t="s">
        <v>40</v>
      </c>
      <c r="C10" s="116"/>
      <c r="D10" s="117"/>
      <c r="E10" s="118">
        <v>45005</v>
      </c>
      <c r="F10" s="119"/>
      <c r="G10" s="120" t="s">
        <v>19</v>
      </c>
      <c r="H10" s="121">
        <v>45005</v>
      </c>
      <c r="I10" s="89" t="str">
        <f t="shared" si="1"/>
        <v>X</v>
      </c>
      <c r="J10" s="89" t="str">
        <f t="shared" si="2"/>
        <v>X</v>
      </c>
      <c r="K10" s="106" t="s">
        <v>22</v>
      </c>
      <c r="L10" s="106" t="s">
        <v>22</v>
      </c>
      <c r="M10" s="107">
        <v>314.16000000000003</v>
      </c>
      <c r="N10" s="108">
        <v>0.1</v>
      </c>
      <c r="O10" s="109">
        <f t="shared" si="11"/>
        <v>31.416000000000004</v>
      </c>
      <c r="P10" s="109">
        <f t="shared" si="3"/>
        <v>345.57600000000002</v>
      </c>
      <c r="Q10" s="110"/>
      <c r="R10" s="95">
        <f t="shared" si="4"/>
        <v>345.57600000000002</v>
      </c>
      <c r="S10" s="96" t="str">
        <f t="shared" ca="1" si="5"/>
        <v/>
      </c>
      <c r="T10" s="111"/>
      <c r="U10" s="112">
        <f t="shared" si="0"/>
        <v>1</v>
      </c>
      <c r="V10" s="98" t="str">
        <f t="shared" si="6"/>
        <v/>
      </c>
      <c r="W10" s="113"/>
      <c r="X10" s="100" t="str">
        <f t="shared" si="7"/>
        <v/>
      </c>
      <c r="Y10" s="114"/>
      <c r="Z10" s="102" t="str">
        <f t="shared" si="8"/>
        <v/>
      </c>
      <c r="AA10" s="103" t="str">
        <f t="shared" si="9"/>
        <v/>
      </c>
      <c r="AB10" s="114">
        <v>45005</v>
      </c>
      <c r="AC10" s="104">
        <f t="shared" si="10"/>
        <v>345.57600000000002</v>
      </c>
      <c r="AD10" s="8" t="s">
        <v>92</v>
      </c>
    </row>
    <row r="11" spans="1:30" ht="25.2" customHeight="1" x14ac:dyDescent="0.3">
      <c r="A11" s="123" t="s">
        <v>25</v>
      </c>
      <c r="B11" s="123" t="s">
        <v>39</v>
      </c>
      <c r="C11" s="116"/>
      <c r="D11" s="117"/>
      <c r="E11" s="118">
        <v>45016</v>
      </c>
      <c r="F11" s="119"/>
      <c r="G11" s="83" t="s">
        <v>19</v>
      </c>
      <c r="H11" s="125">
        <v>45029</v>
      </c>
      <c r="I11" s="88" t="str">
        <f t="shared" si="1"/>
        <v>X</v>
      </c>
      <c r="J11" s="89" t="str">
        <f t="shared" si="2"/>
        <v>X</v>
      </c>
      <c r="K11" s="106"/>
      <c r="L11" s="106"/>
      <c r="M11" s="107">
        <v>427.25</v>
      </c>
      <c r="N11" s="108">
        <v>0.2</v>
      </c>
      <c r="O11" s="109">
        <f t="shared" si="11"/>
        <v>85.45</v>
      </c>
      <c r="P11" s="109">
        <f t="shared" si="3"/>
        <v>512.70000000000005</v>
      </c>
      <c r="Q11" s="110"/>
      <c r="R11" s="95">
        <f t="shared" si="4"/>
        <v>512.70000000000005</v>
      </c>
      <c r="S11" s="96" t="str">
        <f t="shared" ca="1" si="5"/>
        <v/>
      </c>
      <c r="T11" s="111"/>
      <c r="U11" s="112">
        <f t="shared" si="0"/>
        <v>1</v>
      </c>
      <c r="V11" s="98" t="str">
        <f t="shared" si="6"/>
        <v/>
      </c>
      <c r="W11" s="113" t="s">
        <v>42</v>
      </c>
      <c r="X11" s="100" t="str">
        <f t="shared" si="7"/>
        <v/>
      </c>
      <c r="Y11" s="114">
        <v>45028</v>
      </c>
      <c r="Z11" s="102">
        <f t="shared" si="8"/>
        <v>205.08000000000004</v>
      </c>
      <c r="AA11" s="103" t="str">
        <f t="shared" si="9"/>
        <v/>
      </c>
      <c r="AB11" s="114">
        <v>45104</v>
      </c>
      <c r="AC11" s="104">
        <f t="shared" si="10"/>
        <v>307.62</v>
      </c>
      <c r="AD11" s="8" t="s">
        <v>92</v>
      </c>
    </row>
    <row r="12" spans="1:30" ht="25.2" customHeight="1" x14ac:dyDescent="0.3">
      <c r="A12" s="123" t="s">
        <v>26</v>
      </c>
      <c r="B12" s="123" t="s">
        <v>37</v>
      </c>
      <c r="C12" s="116"/>
      <c r="D12" s="117"/>
      <c r="E12" s="118">
        <v>45023</v>
      </c>
      <c r="F12" s="119"/>
      <c r="G12" s="83" t="s">
        <v>19</v>
      </c>
      <c r="H12" s="125">
        <v>45035</v>
      </c>
      <c r="I12" s="88" t="str">
        <f t="shared" si="1"/>
        <v>X</v>
      </c>
      <c r="J12" s="89" t="str">
        <f t="shared" si="2"/>
        <v>X</v>
      </c>
      <c r="K12" s="106" t="s">
        <v>22</v>
      </c>
      <c r="L12" s="106" t="s">
        <v>22</v>
      </c>
      <c r="M12" s="107">
        <v>626.67999999999995</v>
      </c>
      <c r="N12" s="108">
        <v>0.1</v>
      </c>
      <c r="O12" s="109">
        <f t="shared" si="11"/>
        <v>62.667999999999999</v>
      </c>
      <c r="P12" s="109">
        <f t="shared" si="3"/>
        <v>689.34799999999996</v>
      </c>
      <c r="Q12" s="110"/>
      <c r="R12" s="95">
        <f t="shared" si="4"/>
        <v>689.34799999999996</v>
      </c>
      <c r="S12" s="96" t="str">
        <f t="shared" ca="1" si="5"/>
        <v/>
      </c>
      <c r="T12" s="111"/>
      <c r="U12" s="112">
        <v>1</v>
      </c>
      <c r="V12" s="98" t="str">
        <f t="shared" si="6"/>
        <v/>
      </c>
      <c r="W12" s="113" t="s">
        <v>42</v>
      </c>
      <c r="X12" s="100" t="str">
        <f t="shared" si="7"/>
        <v/>
      </c>
      <c r="Y12" s="114">
        <v>45055</v>
      </c>
      <c r="Z12" s="102">
        <f t="shared" si="8"/>
        <v>275.73919999999998</v>
      </c>
      <c r="AA12" s="103" t="str">
        <f t="shared" si="9"/>
        <v/>
      </c>
      <c r="AB12" s="114">
        <v>45098</v>
      </c>
      <c r="AC12" s="104">
        <f t="shared" si="10"/>
        <v>413.60879999999997</v>
      </c>
      <c r="AD12" s="8" t="s">
        <v>92</v>
      </c>
    </row>
    <row r="13" spans="1:30" ht="25.2" customHeight="1" x14ac:dyDescent="0.3">
      <c r="A13" s="123" t="s">
        <v>27</v>
      </c>
      <c r="B13" s="123" t="s">
        <v>38</v>
      </c>
      <c r="C13" s="116"/>
      <c r="D13" s="117"/>
      <c r="E13" s="118">
        <v>45029</v>
      </c>
      <c r="F13" s="119"/>
      <c r="G13" s="83" t="s">
        <v>59</v>
      </c>
      <c r="H13" s="125"/>
      <c r="I13" s="88" t="str">
        <f t="shared" si="1"/>
        <v>X</v>
      </c>
      <c r="J13" s="89" t="str">
        <f t="shared" si="2"/>
        <v>X</v>
      </c>
      <c r="K13" s="106"/>
      <c r="L13" s="106"/>
      <c r="M13" s="107">
        <v>831.43</v>
      </c>
      <c r="N13" s="108">
        <v>0.1</v>
      </c>
      <c r="O13" s="109">
        <f t="shared" si="11"/>
        <v>83.143000000000001</v>
      </c>
      <c r="P13" s="109">
        <f t="shared" si="3"/>
        <v>914.57299999999998</v>
      </c>
      <c r="Q13" s="110" t="s">
        <v>22</v>
      </c>
      <c r="R13" s="95" t="str">
        <f t="shared" si="4"/>
        <v/>
      </c>
      <c r="S13" s="96" t="str">
        <f t="shared" ca="1" si="5"/>
        <v/>
      </c>
      <c r="T13" s="111">
        <v>45049</v>
      </c>
      <c r="U13" s="112" t="str">
        <f t="shared" si="0"/>
        <v/>
      </c>
      <c r="V13" s="98">
        <f t="shared" si="6"/>
        <v>1</v>
      </c>
      <c r="W13" s="113"/>
      <c r="X13" s="100" t="str">
        <f t="shared" si="7"/>
        <v/>
      </c>
      <c r="Y13" s="114"/>
      <c r="Z13" s="102" t="str">
        <f t="shared" si="8"/>
        <v/>
      </c>
      <c r="AA13" s="103" t="str">
        <f t="shared" si="9"/>
        <v/>
      </c>
      <c r="AB13" s="114"/>
      <c r="AC13" s="104" t="str">
        <f t="shared" si="10"/>
        <v/>
      </c>
      <c r="AD13" s="8" t="s">
        <v>92</v>
      </c>
    </row>
    <row r="14" spans="1:30" ht="25.2" customHeight="1" x14ac:dyDescent="0.3">
      <c r="A14" s="123" t="s">
        <v>29</v>
      </c>
      <c r="B14" s="123" t="s">
        <v>38</v>
      </c>
      <c r="C14" s="116"/>
      <c r="D14" s="117"/>
      <c r="E14" s="118">
        <v>45033</v>
      </c>
      <c r="F14" s="119"/>
      <c r="G14" s="83" t="s">
        <v>59</v>
      </c>
      <c r="H14" s="125"/>
      <c r="I14" s="88" t="str">
        <f t="shared" si="1"/>
        <v>X</v>
      </c>
      <c r="J14" s="89" t="str">
        <f t="shared" si="2"/>
        <v>X</v>
      </c>
      <c r="K14" s="106"/>
      <c r="L14" s="106"/>
      <c r="M14" s="107">
        <v>880.5</v>
      </c>
      <c r="N14" s="108">
        <v>0.1</v>
      </c>
      <c r="O14" s="109">
        <f t="shared" si="11"/>
        <v>88.050000000000011</v>
      </c>
      <c r="P14" s="109">
        <f t="shared" si="3"/>
        <v>968.55</v>
      </c>
      <c r="Q14" s="110" t="s">
        <v>22</v>
      </c>
      <c r="R14" s="95" t="str">
        <f t="shared" si="4"/>
        <v/>
      </c>
      <c r="S14" s="96" t="str">
        <f t="shared" ca="1" si="5"/>
        <v/>
      </c>
      <c r="T14" s="111">
        <v>45049</v>
      </c>
      <c r="U14" s="112" t="str">
        <f t="shared" si="0"/>
        <v/>
      </c>
      <c r="V14" s="98">
        <f t="shared" si="6"/>
        <v>1</v>
      </c>
      <c r="W14" s="113"/>
      <c r="X14" s="100" t="str">
        <f t="shared" si="7"/>
        <v/>
      </c>
      <c r="Y14" s="114"/>
      <c r="Z14" s="102" t="str">
        <f t="shared" si="8"/>
        <v/>
      </c>
      <c r="AA14" s="103" t="str">
        <f t="shared" si="9"/>
        <v/>
      </c>
      <c r="AB14" s="114"/>
      <c r="AC14" s="104" t="str">
        <f t="shared" si="10"/>
        <v/>
      </c>
      <c r="AD14" s="8" t="s">
        <v>92</v>
      </c>
    </row>
    <row r="15" spans="1:30" ht="25.2" customHeight="1" x14ac:dyDescent="0.3">
      <c r="A15" s="123" t="s">
        <v>60</v>
      </c>
      <c r="B15" s="123" t="s">
        <v>75</v>
      </c>
      <c r="C15" s="116"/>
      <c r="D15" s="117"/>
      <c r="E15" s="118">
        <v>45043</v>
      </c>
      <c r="F15" s="105"/>
      <c r="G15" s="83" t="s">
        <v>59</v>
      </c>
      <c r="H15" s="125"/>
      <c r="I15" s="88" t="str">
        <f t="shared" si="1"/>
        <v>X</v>
      </c>
      <c r="J15" s="89" t="str">
        <f t="shared" si="2"/>
        <v>X</v>
      </c>
      <c r="K15" s="106"/>
      <c r="L15" s="106"/>
      <c r="M15" s="107">
        <v>631.22</v>
      </c>
      <c r="N15" s="108">
        <v>0.1</v>
      </c>
      <c r="O15" s="109">
        <f t="shared" si="11"/>
        <v>63.122000000000007</v>
      </c>
      <c r="P15" s="109">
        <f t="shared" si="3"/>
        <v>694.34199999999998</v>
      </c>
      <c r="Q15" s="110" t="s">
        <v>22</v>
      </c>
      <c r="R15" s="95" t="str">
        <f t="shared" si="4"/>
        <v/>
      </c>
      <c r="S15" s="96" t="str">
        <f t="shared" ca="1" si="5"/>
        <v/>
      </c>
      <c r="T15" s="111">
        <v>45062</v>
      </c>
      <c r="U15" s="112" t="str">
        <f t="shared" si="0"/>
        <v/>
      </c>
      <c r="V15" s="98">
        <f t="shared" si="6"/>
        <v>1</v>
      </c>
      <c r="W15" s="113"/>
      <c r="X15" s="100" t="str">
        <f t="shared" si="7"/>
        <v/>
      </c>
      <c r="Y15" s="114"/>
      <c r="Z15" s="102" t="str">
        <f t="shared" si="8"/>
        <v/>
      </c>
      <c r="AA15" s="103" t="str">
        <f t="shared" si="9"/>
        <v/>
      </c>
      <c r="AB15" s="114"/>
      <c r="AC15" s="104" t="str">
        <f t="shared" si="10"/>
        <v/>
      </c>
      <c r="AD15" s="8" t="s">
        <v>92</v>
      </c>
    </row>
    <row r="16" spans="1:30" ht="25.2" customHeight="1" x14ac:dyDescent="0.3">
      <c r="A16" s="123" t="s">
        <v>61</v>
      </c>
      <c r="B16" s="123" t="s">
        <v>62</v>
      </c>
      <c r="C16" s="116"/>
      <c r="D16" s="117"/>
      <c r="E16" s="118">
        <v>45043</v>
      </c>
      <c r="F16" s="105"/>
      <c r="G16" s="83" t="s">
        <v>59</v>
      </c>
      <c r="H16" s="125">
        <v>45091</v>
      </c>
      <c r="I16" s="88" t="str">
        <f t="shared" si="1"/>
        <v>X</v>
      </c>
      <c r="J16" s="89" t="str">
        <f t="shared" si="2"/>
        <v>X</v>
      </c>
      <c r="K16" s="106"/>
      <c r="L16" s="106"/>
      <c r="M16" s="107">
        <v>188.2</v>
      </c>
      <c r="N16" s="108">
        <v>0.1</v>
      </c>
      <c r="O16" s="109">
        <f t="shared" si="11"/>
        <v>18.82</v>
      </c>
      <c r="P16" s="109">
        <f t="shared" si="3"/>
        <v>207.01999999999998</v>
      </c>
      <c r="Q16" s="110"/>
      <c r="R16" s="95">
        <f t="shared" si="4"/>
        <v>207.01999999999998</v>
      </c>
      <c r="S16" s="96" t="str">
        <f t="shared" ca="1" si="5"/>
        <v/>
      </c>
      <c r="T16" s="111">
        <v>45062</v>
      </c>
      <c r="U16" s="112">
        <f t="shared" si="0"/>
        <v>1</v>
      </c>
      <c r="V16" s="98" t="str">
        <f t="shared" si="6"/>
        <v/>
      </c>
      <c r="W16" s="113" t="s">
        <v>42</v>
      </c>
      <c r="X16" s="100" t="str">
        <f t="shared" si="7"/>
        <v/>
      </c>
      <c r="Y16" s="114">
        <v>45091</v>
      </c>
      <c r="Z16" s="102">
        <f t="shared" si="8"/>
        <v>82.807999999999993</v>
      </c>
      <c r="AA16" s="103">
        <f t="shared" si="9"/>
        <v>124.21199999999999</v>
      </c>
      <c r="AB16" s="114"/>
      <c r="AC16" s="104" t="str">
        <f t="shared" si="10"/>
        <v/>
      </c>
      <c r="AD16" s="8" t="s">
        <v>92</v>
      </c>
    </row>
    <row r="17" spans="1:30" ht="25.2" customHeight="1" x14ac:dyDescent="0.3">
      <c r="A17" s="123" t="s">
        <v>63</v>
      </c>
      <c r="B17" s="82" t="s">
        <v>64</v>
      </c>
      <c r="C17" s="126"/>
      <c r="D17" s="117"/>
      <c r="E17" s="118">
        <v>45044</v>
      </c>
      <c r="F17" s="105"/>
      <c r="G17" s="83" t="s">
        <v>51</v>
      </c>
      <c r="H17" s="125"/>
      <c r="I17" s="88" t="str">
        <f t="shared" si="1"/>
        <v>X</v>
      </c>
      <c r="J17" s="89" t="str">
        <f t="shared" si="2"/>
        <v>X</v>
      </c>
      <c r="K17" s="106"/>
      <c r="L17" s="106"/>
      <c r="M17" s="107">
        <v>463.07</v>
      </c>
      <c r="N17" s="108">
        <v>0.1</v>
      </c>
      <c r="O17" s="109">
        <f t="shared" si="11"/>
        <v>46.307000000000002</v>
      </c>
      <c r="P17" s="109">
        <f t="shared" si="3"/>
        <v>509.37700000000001</v>
      </c>
      <c r="Q17" s="110" t="s">
        <v>22</v>
      </c>
      <c r="R17" s="95" t="str">
        <f t="shared" si="4"/>
        <v/>
      </c>
      <c r="S17" s="96" t="str">
        <f t="shared" ca="1" si="5"/>
        <v/>
      </c>
      <c r="T17" s="111">
        <v>45063</v>
      </c>
      <c r="U17" s="112" t="str">
        <f t="shared" si="0"/>
        <v/>
      </c>
      <c r="V17" s="98">
        <f t="shared" si="6"/>
        <v>1</v>
      </c>
      <c r="W17" s="113"/>
      <c r="X17" s="100" t="str">
        <f t="shared" si="7"/>
        <v/>
      </c>
      <c r="Y17" s="114"/>
      <c r="Z17" s="102" t="str">
        <f t="shared" si="8"/>
        <v/>
      </c>
      <c r="AA17" s="103" t="str">
        <f t="shared" si="9"/>
        <v/>
      </c>
      <c r="AB17" s="114"/>
      <c r="AC17" s="104" t="str">
        <f t="shared" si="10"/>
        <v/>
      </c>
      <c r="AD17" s="8" t="s">
        <v>92</v>
      </c>
    </row>
    <row r="18" spans="1:30" ht="25.2" customHeight="1" x14ac:dyDescent="0.3">
      <c r="A18" s="123" t="s">
        <v>68</v>
      </c>
      <c r="B18" s="82" t="s">
        <v>39</v>
      </c>
      <c r="C18" s="126"/>
      <c r="D18" s="127"/>
      <c r="E18" s="128">
        <v>45048</v>
      </c>
      <c r="F18" s="129"/>
      <c r="G18" s="83" t="s">
        <v>19</v>
      </c>
      <c r="H18" s="125">
        <v>45048</v>
      </c>
      <c r="I18" s="88" t="str">
        <f t="shared" si="1"/>
        <v>X</v>
      </c>
      <c r="J18" s="89" t="str">
        <f t="shared" si="2"/>
        <v>X</v>
      </c>
      <c r="K18" s="106" t="s">
        <v>22</v>
      </c>
      <c r="L18" s="106" t="s">
        <v>22</v>
      </c>
      <c r="M18" s="107">
        <v>770</v>
      </c>
      <c r="N18" s="108">
        <v>0.1</v>
      </c>
      <c r="O18" s="109">
        <f t="shared" si="11"/>
        <v>77</v>
      </c>
      <c r="P18" s="109">
        <f t="shared" si="3"/>
        <v>847</v>
      </c>
      <c r="Q18" s="110"/>
      <c r="R18" s="95">
        <f t="shared" si="4"/>
        <v>847</v>
      </c>
      <c r="S18" s="96" t="str">
        <f t="shared" ca="1" si="5"/>
        <v/>
      </c>
      <c r="T18" s="111"/>
      <c r="U18" s="112">
        <f t="shared" si="0"/>
        <v>1</v>
      </c>
      <c r="V18" s="98" t="str">
        <f t="shared" si="6"/>
        <v/>
      </c>
      <c r="W18" s="113"/>
      <c r="X18" s="100" t="str">
        <f t="shared" si="7"/>
        <v/>
      </c>
      <c r="Y18" s="114"/>
      <c r="Z18" s="102" t="str">
        <f t="shared" si="8"/>
        <v/>
      </c>
      <c r="AA18" s="103" t="str">
        <f t="shared" si="9"/>
        <v/>
      </c>
      <c r="AB18" s="114">
        <v>45051</v>
      </c>
      <c r="AC18" s="104">
        <f t="shared" si="10"/>
        <v>847</v>
      </c>
      <c r="AD18" s="8" t="s">
        <v>119</v>
      </c>
    </row>
    <row r="19" spans="1:30" ht="25.2" customHeight="1" x14ac:dyDescent="0.3">
      <c r="A19" s="81" t="s">
        <v>69</v>
      </c>
      <c r="B19" s="82" t="s">
        <v>70</v>
      </c>
      <c r="C19" s="82"/>
      <c r="D19" s="127"/>
      <c r="E19" s="128">
        <v>45057</v>
      </c>
      <c r="F19" s="129"/>
      <c r="G19" s="83" t="s">
        <v>19</v>
      </c>
      <c r="H19" s="125"/>
      <c r="I19" s="88" t="str">
        <f t="shared" si="1"/>
        <v>X</v>
      </c>
      <c r="J19" s="89" t="str">
        <f t="shared" si="2"/>
        <v>X</v>
      </c>
      <c r="K19" s="106"/>
      <c r="L19" s="106"/>
      <c r="M19" s="107">
        <v>1943.52</v>
      </c>
      <c r="N19" s="108">
        <v>0.1</v>
      </c>
      <c r="O19" s="109">
        <f t="shared" si="11"/>
        <v>194.352</v>
      </c>
      <c r="P19" s="109">
        <f t="shared" si="3"/>
        <v>2137.8719999999998</v>
      </c>
      <c r="Q19" s="110" t="s">
        <v>22</v>
      </c>
      <c r="R19" s="95" t="str">
        <f t="shared" si="4"/>
        <v/>
      </c>
      <c r="S19" s="96" t="str">
        <f t="shared" ca="1" si="5"/>
        <v/>
      </c>
      <c r="T19" s="111">
        <v>45063</v>
      </c>
      <c r="U19" s="112" t="str">
        <f t="shared" si="0"/>
        <v/>
      </c>
      <c r="V19" s="98">
        <f t="shared" si="6"/>
        <v>1</v>
      </c>
      <c r="W19" s="113"/>
      <c r="X19" s="100" t="str">
        <f t="shared" si="7"/>
        <v/>
      </c>
      <c r="Y19" s="114"/>
      <c r="Z19" s="102" t="str">
        <f t="shared" si="8"/>
        <v/>
      </c>
      <c r="AA19" s="103" t="str">
        <f t="shared" si="9"/>
        <v/>
      </c>
      <c r="AB19" s="114"/>
      <c r="AC19" s="104" t="str">
        <f t="shared" si="10"/>
        <v/>
      </c>
      <c r="AD19" s="8" t="s">
        <v>119</v>
      </c>
    </row>
    <row r="20" spans="1:30" ht="25.2" customHeight="1" x14ac:dyDescent="0.3">
      <c r="A20" s="81" t="s">
        <v>71</v>
      </c>
      <c r="B20" s="82" t="s">
        <v>40</v>
      </c>
      <c r="C20" s="82"/>
      <c r="D20" s="127"/>
      <c r="E20" s="128">
        <v>45057</v>
      </c>
      <c r="F20" s="129"/>
      <c r="G20" s="83" t="s">
        <v>59</v>
      </c>
      <c r="H20" s="125"/>
      <c r="I20" s="88" t="str">
        <f t="shared" si="1"/>
        <v>X</v>
      </c>
      <c r="J20" s="89" t="str">
        <f t="shared" si="2"/>
        <v>X</v>
      </c>
      <c r="K20" s="106"/>
      <c r="L20" s="106"/>
      <c r="M20" s="107">
        <v>360.29</v>
      </c>
      <c r="N20" s="108">
        <v>0.1</v>
      </c>
      <c r="O20" s="109">
        <f t="shared" si="11"/>
        <v>36.029000000000003</v>
      </c>
      <c r="P20" s="109">
        <f t="shared" si="3"/>
        <v>396.31900000000002</v>
      </c>
      <c r="Q20" s="110" t="s">
        <v>22</v>
      </c>
      <c r="R20" s="95" t="str">
        <f t="shared" si="4"/>
        <v/>
      </c>
      <c r="S20" s="96" t="str">
        <f t="shared" ca="1" si="5"/>
        <v/>
      </c>
      <c r="T20" s="111">
        <v>45068</v>
      </c>
      <c r="U20" s="112" t="str">
        <f t="shared" si="0"/>
        <v/>
      </c>
      <c r="V20" s="98">
        <f t="shared" si="6"/>
        <v>1</v>
      </c>
      <c r="W20" s="113"/>
      <c r="X20" s="100" t="str">
        <f t="shared" si="7"/>
        <v/>
      </c>
      <c r="Y20" s="114"/>
      <c r="Z20" s="102" t="str">
        <f t="shared" si="8"/>
        <v/>
      </c>
      <c r="AA20" s="103" t="str">
        <f t="shared" si="9"/>
        <v/>
      </c>
      <c r="AB20" s="114"/>
      <c r="AC20" s="104" t="str">
        <f t="shared" si="10"/>
        <v/>
      </c>
      <c r="AD20" s="8" t="s">
        <v>119</v>
      </c>
    </row>
    <row r="21" spans="1:30" ht="25.2" customHeight="1" x14ac:dyDescent="0.3">
      <c r="A21" s="81" t="s">
        <v>72</v>
      </c>
      <c r="B21" s="82" t="s">
        <v>73</v>
      </c>
      <c r="C21" s="82"/>
      <c r="D21" s="127"/>
      <c r="E21" s="128">
        <v>45076</v>
      </c>
      <c r="F21" s="129"/>
      <c r="G21" s="83" t="s">
        <v>19</v>
      </c>
      <c r="H21" s="125">
        <v>45083</v>
      </c>
      <c r="I21" s="88" t="str">
        <f t="shared" si="1"/>
        <v>X</v>
      </c>
      <c r="J21" s="89" t="str">
        <f t="shared" si="2"/>
        <v>X</v>
      </c>
      <c r="K21" s="106"/>
      <c r="L21" s="106"/>
      <c r="M21" s="107">
        <v>140.41</v>
      </c>
      <c r="N21" s="108">
        <v>0.1</v>
      </c>
      <c r="O21" s="109">
        <f t="shared" si="11"/>
        <v>14.041</v>
      </c>
      <c r="P21" s="109">
        <f t="shared" si="3"/>
        <v>154.45099999999999</v>
      </c>
      <c r="Q21" s="110"/>
      <c r="R21" s="95">
        <f t="shared" si="4"/>
        <v>154.45099999999999</v>
      </c>
      <c r="S21" s="96" t="str">
        <f t="shared" ca="1" si="5"/>
        <v/>
      </c>
      <c r="T21" s="111"/>
      <c r="U21" s="112">
        <f t="shared" si="0"/>
        <v>1</v>
      </c>
      <c r="V21" s="98" t="str">
        <f t="shared" si="6"/>
        <v/>
      </c>
      <c r="W21" s="113" t="s">
        <v>42</v>
      </c>
      <c r="X21" s="100" t="str">
        <f t="shared" si="7"/>
        <v/>
      </c>
      <c r="Y21" s="114">
        <v>45083</v>
      </c>
      <c r="Z21" s="102">
        <f t="shared" si="8"/>
        <v>61.7804</v>
      </c>
      <c r="AA21" s="103">
        <f t="shared" si="9"/>
        <v>92.670599999999993</v>
      </c>
      <c r="AB21" s="114"/>
      <c r="AC21" s="104" t="str">
        <f t="shared" si="10"/>
        <v/>
      </c>
      <c r="AD21" s="8" t="s">
        <v>119</v>
      </c>
    </row>
    <row r="22" spans="1:30" ht="25.2" customHeight="1" x14ac:dyDescent="0.3">
      <c r="A22" s="81" t="s">
        <v>74</v>
      </c>
      <c r="B22" s="82" t="s">
        <v>75</v>
      </c>
      <c r="C22" s="82"/>
      <c r="D22" s="127"/>
      <c r="E22" s="128">
        <v>45076</v>
      </c>
      <c r="F22" s="129"/>
      <c r="G22" s="83" t="s">
        <v>19</v>
      </c>
      <c r="H22" s="125"/>
      <c r="I22" s="88" t="str">
        <f t="shared" si="1"/>
        <v>X</v>
      </c>
      <c r="J22" s="89" t="str">
        <f t="shared" si="2"/>
        <v>X</v>
      </c>
      <c r="K22" s="115"/>
      <c r="L22" s="115"/>
      <c r="M22" s="107">
        <v>399.77</v>
      </c>
      <c r="N22" s="108">
        <v>0.1</v>
      </c>
      <c r="O22" s="109">
        <f t="shared" si="11"/>
        <v>39.977000000000004</v>
      </c>
      <c r="P22" s="109">
        <f t="shared" si="3"/>
        <v>439.74699999999996</v>
      </c>
      <c r="Q22" s="110" t="s">
        <v>22</v>
      </c>
      <c r="R22" s="95" t="str">
        <f t="shared" si="4"/>
        <v/>
      </c>
      <c r="S22" s="96" t="str">
        <f t="shared" ca="1" si="5"/>
        <v/>
      </c>
      <c r="T22" s="111">
        <v>45084</v>
      </c>
      <c r="U22" s="112" t="str">
        <f t="shared" si="0"/>
        <v/>
      </c>
      <c r="V22" s="98">
        <f t="shared" si="6"/>
        <v>1</v>
      </c>
      <c r="W22" s="113"/>
      <c r="X22" s="100" t="str">
        <f t="shared" si="7"/>
        <v/>
      </c>
      <c r="Y22" s="114"/>
      <c r="Z22" s="102" t="str">
        <f t="shared" si="8"/>
        <v/>
      </c>
      <c r="AA22" s="103" t="str">
        <f t="shared" si="9"/>
        <v/>
      </c>
      <c r="AB22" s="114"/>
      <c r="AC22" s="104" t="str">
        <f t="shared" si="10"/>
        <v/>
      </c>
      <c r="AD22" s="8" t="s">
        <v>119</v>
      </c>
    </row>
    <row r="23" spans="1:30" ht="25.2" customHeight="1" x14ac:dyDescent="0.3">
      <c r="A23" s="81" t="s">
        <v>76</v>
      </c>
      <c r="B23" s="82" t="s">
        <v>39</v>
      </c>
      <c r="C23" s="82"/>
      <c r="D23" s="127"/>
      <c r="E23" s="128">
        <v>45076</v>
      </c>
      <c r="F23" s="130"/>
      <c r="G23" s="83" t="s">
        <v>19</v>
      </c>
      <c r="H23" s="125"/>
      <c r="I23" s="88" t="str">
        <f t="shared" si="1"/>
        <v>X</v>
      </c>
      <c r="J23" s="89" t="str">
        <f t="shared" si="2"/>
        <v>X</v>
      </c>
      <c r="K23" s="106"/>
      <c r="L23" s="106"/>
      <c r="M23" s="107">
        <v>394.03</v>
      </c>
      <c r="N23" s="108">
        <v>0.1</v>
      </c>
      <c r="O23" s="109">
        <f t="shared" si="11"/>
        <v>39.402999999999999</v>
      </c>
      <c r="P23" s="109">
        <f t="shared" si="3"/>
        <v>433.43299999999999</v>
      </c>
      <c r="Q23" s="110"/>
      <c r="R23" s="95" t="str">
        <f t="shared" si="4"/>
        <v/>
      </c>
      <c r="S23" s="96" t="str">
        <f t="shared" ca="1" si="5"/>
        <v>A RELANCER a partir du 06/06/2023</v>
      </c>
      <c r="T23" s="111"/>
      <c r="U23" s="112" t="str">
        <f t="shared" si="0"/>
        <v/>
      </c>
      <c r="V23" s="98" t="str">
        <f t="shared" si="6"/>
        <v/>
      </c>
      <c r="W23" s="113"/>
      <c r="X23" s="100" t="str">
        <f t="shared" si="7"/>
        <v/>
      </c>
      <c r="Y23" s="114"/>
      <c r="Z23" s="102" t="str">
        <f t="shared" si="8"/>
        <v/>
      </c>
      <c r="AA23" s="103" t="str">
        <f t="shared" si="9"/>
        <v/>
      </c>
      <c r="AB23" s="114"/>
      <c r="AC23" s="104" t="str">
        <f t="shared" si="10"/>
        <v/>
      </c>
      <c r="AD23" s="8" t="s">
        <v>119</v>
      </c>
    </row>
    <row r="24" spans="1:30" ht="25.2" customHeight="1" x14ac:dyDescent="0.3">
      <c r="A24" s="81" t="s">
        <v>77</v>
      </c>
      <c r="B24" s="82" t="s">
        <v>70</v>
      </c>
      <c r="C24" s="82"/>
      <c r="D24" s="127"/>
      <c r="E24" s="128">
        <v>45076</v>
      </c>
      <c r="F24" s="129"/>
      <c r="G24" s="83" t="s">
        <v>19</v>
      </c>
      <c r="H24" s="125"/>
      <c r="I24" s="88" t="str">
        <f t="shared" si="1"/>
        <v>X</v>
      </c>
      <c r="J24" s="89" t="str">
        <f t="shared" si="2"/>
        <v>X</v>
      </c>
      <c r="K24" s="106"/>
      <c r="L24" s="106"/>
      <c r="M24" s="107">
        <v>1925.12</v>
      </c>
      <c r="N24" s="108">
        <v>0.1</v>
      </c>
      <c r="O24" s="109">
        <f t="shared" si="11"/>
        <v>192.512</v>
      </c>
      <c r="P24" s="109">
        <f t="shared" si="3"/>
        <v>2117.6320000000001</v>
      </c>
      <c r="Q24" s="110"/>
      <c r="R24" s="95" t="str">
        <f t="shared" si="4"/>
        <v/>
      </c>
      <c r="S24" s="96" t="str">
        <f t="shared" ca="1" si="5"/>
        <v>Relancé depuis 49 jours</v>
      </c>
      <c r="T24" s="111">
        <v>45084</v>
      </c>
      <c r="U24" s="112" t="str">
        <f t="shared" si="0"/>
        <v/>
      </c>
      <c r="V24" s="98" t="str">
        <f t="shared" si="6"/>
        <v/>
      </c>
      <c r="W24" s="113"/>
      <c r="X24" s="100" t="str">
        <f t="shared" si="7"/>
        <v/>
      </c>
      <c r="Y24" s="114"/>
      <c r="Z24" s="102" t="str">
        <f t="shared" si="8"/>
        <v/>
      </c>
      <c r="AA24" s="103" t="str">
        <f t="shared" si="9"/>
        <v/>
      </c>
      <c r="AB24" s="114"/>
      <c r="AC24" s="104" t="str">
        <f t="shared" si="10"/>
        <v/>
      </c>
      <c r="AD24" s="8" t="s">
        <v>119</v>
      </c>
    </row>
    <row r="25" spans="1:30" ht="25.2" customHeight="1" x14ac:dyDescent="0.3">
      <c r="A25" s="81" t="s">
        <v>78</v>
      </c>
      <c r="B25" s="82" t="s">
        <v>79</v>
      </c>
      <c r="C25" s="82"/>
      <c r="D25" s="127"/>
      <c r="E25" s="128">
        <v>45076</v>
      </c>
      <c r="F25" s="129"/>
      <c r="G25" s="83" t="s">
        <v>19</v>
      </c>
      <c r="H25" s="125">
        <v>45092</v>
      </c>
      <c r="I25" s="88" t="str">
        <f t="shared" si="1"/>
        <v>X</v>
      </c>
      <c r="J25" s="89" t="str">
        <f t="shared" si="2"/>
        <v>X</v>
      </c>
      <c r="K25" s="106"/>
      <c r="L25" s="106"/>
      <c r="M25" s="107">
        <v>372.52</v>
      </c>
      <c r="N25" s="108">
        <v>0.1</v>
      </c>
      <c r="O25" s="109">
        <f t="shared" si="11"/>
        <v>37.252000000000002</v>
      </c>
      <c r="P25" s="109">
        <f t="shared" si="3"/>
        <v>409.77199999999999</v>
      </c>
      <c r="Q25" s="110"/>
      <c r="R25" s="95">
        <f t="shared" si="4"/>
        <v>409.77199999999999</v>
      </c>
      <c r="S25" s="96" t="str">
        <f t="shared" ca="1" si="5"/>
        <v/>
      </c>
      <c r="T25" s="111">
        <v>45084</v>
      </c>
      <c r="U25" s="112">
        <f t="shared" si="0"/>
        <v>1</v>
      </c>
      <c r="V25" s="98" t="str">
        <f t="shared" si="6"/>
        <v/>
      </c>
      <c r="W25" s="113" t="s">
        <v>42</v>
      </c>
      <c r="X25" s="100">
        <f t="shared" si="7"/>
        <v>163.90880000000001</v>
      </c>
      <c r="Y25" s="114"/>
      <c r="Z25" s="102" t="str">
        <f t="shared" si="8"/>
        <v/>
      </c>
      <c r="AA25" s="103">
        <f t="shared" si="9"/>
        <v>409.77199999999999</v>
      </c>
      <c r="AB25" s="114"/>
      <c r="AC25" s="104" t="str">
        <f t="shared" si="10"/>
        <v/>
      </c>
      <c r="AD25" s="8" t="s">
        <v>119</v>
      </c>
    </row>
    <row r="26" spans="1:30" ht="25.2" customHeight="1" x14ac:dyDescent="0.3">
      <c r="A26" s="81" t="s">
        <v>80</v>
      </c>
      <c r="B26" s="82" t="s">
        <v>81</v>
      </c>
      <c r="C26" s="82"/>
      <c r="D26" s="127"/>
      <c r="E26" s="128">
        <v>45076</v>
      </c>
      <c r="F26" s="130"/>
      <c r="G26" s="83" t="s">
        <v>19</v>
      </c>
      <c r="H26" s="125"/>
      <c r="I26" s="88" t="str">
        <f t="shared" si="1"/>
        <v>X</v>
      </c>
      <c r="J26" s="89" t="str">
        <f t="shared" si="2"/>
        <v>X</v>
      </c>
      <c r="K26" s="106"/>
      <c r="L26" s="106"/>
      <c r="M26" s="107">
        <v>306.5</v>
      </c>
      <c r="N26" s="108">
        <v>0.1</v>
      </c>
      <c r="O26" s="109">
        <f t="shared" si="11"/>
        <v>30.650000000000002</v>
      </c>
      <c r="P26" s="109">
        <f t="shared" si="3"/>
        <v>337.15</v>
      </c>
      <c r="Q26" s="110" t="s">
        <v>22</v>
      </c>
      <c r="R26" s="95" t="str">
        <f t="shared" si="4"/>
        <v/>
      </c>
      <c r="S26" s="96" t="str">
        <f t="shared" ca="1" si="5"/>
        <v/>
      </c>
      <c r="T26" s="111">
        <v>45089</v>
      </c>
      <c r="U26" s="112" t="str">
        <f t="shared" si="0"/>
        <v/>
      </c>
      <c r="V26" s="98">
        <f t="shared" si="6"/>
        <v>1</v>
      </c>
      <c r="W26" s="113"/>
      <c r="X26" s="100" t="str">
        <f t="shared" si="7"/>
        <v/>
      </c>
      <c r="Y26" s="114"/>
      <c r="Z26" s="102" t="str">
        <f t="shared" si="8"/>
        <v/>
      </c>
      <c r="AA26" s="103" t="str">
        <f t="shared" si="9"/>
        <v/>
      </c>
      <c r="AB26" s="114"/>
      <c r="AC26" s="104" t="str">
        <f t="shared" si="10"/>
        <v/>
      </c>
      <c r="AD26" s="8" t="s">
        <v>119</v>
      </c>
    </row>
    <row r="27" spans="1:30" ht="25.2" customHeight="1" x14ac:dyDescent="0.3">
      <c r="A27" s="81" t="s">
        <v>82</v>
      </c>
      <c r="B27" s="82" t="s">
        <v>83</v>
      </c>
      <c r="C27" s="82"/>
      <c r="D27" s="127"/>
      <c r="E27" s="128">
        <v>45082</v>
      </c>
      <c r="F27" s="129"/>
      <c r="G27" s="83" t="s">
        <v>19</v>
      </c>
      <c r="H27" s="125"/>
      <c r="I27" s="88" t="str">
        <f t="shared" si="1"/>
        <v>X</v>
      </c>
      <c r="J27" s="89" t="str">
        <f t="shared" si="2"/>
        <v>X</v>
      </c>
      <c r="K27" s="106"/>
      <c r="L27" s="106"/>
      <c r="M27" s="107">
        <v>202.23</v>
      </c>
      <c r="N27" s="108">
        <v>0.1</v>
      </c>
      <c r="O27" s="109">
        <f t="shared" si="11"/>
        <v>20.222999999999999</v>
      </c>
      <c r="P27" s="109">
        <f>IF(M27="","",M27+O27)</f>
        <v>222.45299999999997</v>
      </c>
      <c r="Q27" s="110"/>
      <c r="R27" s="95" t="str">
        <f t="shared" si="4"/>
        <v/>
      </c>
      <c r="S27" s="96" t="str">
        <f t="shared" ca="1" si="5"/>
        <v>Relancé depuis 42 jours</v>
      </c>
      <c r="T27" s="111">
        <v>45091</v>
      </c>
      <c r="U27" s="112" t="str">
        <f t="shared" si="0"/>
        <v/>
      </c>
      <c r="V27" s="98" t="str">
        <f t="shared" si="6"/>
        <v/>
      </c>
      <c r="W27" s="113"/>
      <c r="X27" s="100" t="str">
        <f t="shared" si="7"/>
        <v/>
      </c>
      <c r="Y27" s="114"/>
      <c r="Z27" s="102" t="str">
        <f t="shared" si="8"/>
        <v/>
      </c>
      <c r="AA27" s="103" t="str">
        <f t="shared" si="9"/>
        <v/>
      </c>
      <c r="AB27" s="114"/>
      <c r="AC27" s="104" t="str">
        <f t="shared" si="10"/>
        <v/>
      </c>
      <c r="AD27" s="8" t="s">
        <v>119</v>
      </c>
    </row>
    <row r="28" spans="1:30" ht="25.2" customHeight="1" x14ac:dyDescent="0.3">
      <c r="A28" s="81" t="s">
        <v>84</v>
      </c>
      <c r="B28" s="82" t="s">
        <v>64</v>
      </c>
      <c r="C28" s="82"/>
      <c r="D28" s="127"/>
      <c r="E28" s="128">
        <v>45082</v>
      </c>
      <c r="F28" s="129"/>
      <c r="G28" s="83" t="s">
        <v>59</v>
      </c>
      <c r="H28" s="125">
        <v>45083</v>
      </c>
      <c r="I28" s="88" t="str">
        <f t="shared" si="1"/>
        <v>X</v>
      </c>
      <c r="J28" s="89" t="str">
        <f t="shared" si="2"/>
        <v>X</v>
      </c>
      <c r="K28" s="106" t="s">
        <v>22</v>
      </c>
      <c r="L28" s="106" t="s">
        <v>22</v>
      </c>
      <c r="M28" s="107">
        <v>299.5</v>
      </c>
      <c r="N28" s="108">
        <v>0.1</v>
      </c>
      <c r="O28" s="109">
        <f t="shared" si="11"/>
        <v>29.950000000000003</v>
      </c>
      <c r="P28" s="109">
        <f t="shared" si="3"/>
        <v>329.45</v>
      </c>
      <c r="Q28" s="110"/>
      <c r="R28" s="95">
        <f t="shared" si="4"/>
        <v>329.45</v>
      </c>
      <c r="S28" s="96" t="str">
        <f t="shared" ca="1" si="5"/>
        <v/>
      </c>
      <c r="T28" s="111"/>
      <c r="U28" s="112">
        <f t="shared" si="0"/>
        <v>1</v>
      </c>
      <c r="V28" s="98" t="str">
        <f t="shared" si="6"/>
        <v/>
      </c>
      <c r="W28" s="113"/>
      <c r="X28" s="100" t="str">
        <f t="shared" si="7"/>
        <v/>
      </c>
      <c r="Y28" s="114"/>
      <c r="Z28" s="131" t="str">
        <f t="shared" si="8"/>
        <v/>
      </c>
      <c r="AA28" s="103" t="str">
        <f t="shared" si="9"/>
        <v/>
      </c>
      <c r="AB28" s="114">
        <v>45092</v>
      </c>
      <c r="AC28" s="104">
        <f t="shared" si="10"/>
        <v>329.45</v>
      </c>
      <c r="AD28" s="8" t="s">
        <v>119</v>
      </c>
    </row>
    <row r="29" spans="1:30" ht="25.2" customHeight="1" x14ac:dyDescent="0.3">
      <c r="A29" s="81" t="s">
        <v>85</v>
      </c>
      <c r="B29" s="82" t="s">
        <v>86</v>
      </c>
      <c r="C29" s="82"/>
      <c r="D29" s="127"/>
      <c r="E29" s="128">
        <v>45083</v>
      </c>
      <c r="F29" s="130"/>
      <c r="G29" s="83" t="s">
        <v>52</v>
      </c>
      <c r="H29" s="125"/>
      <c r="I29" s="88" t="str">
        <f t="shared" si="1"/>
        <v>X</v>
      </c>
      <c r="J29" s="89" t="str">
        <f t="shared" si="2"/>
        <v>X</v>
      </c>
      <c r="K29" s="106"/>
      <c r="L29" s="106"/>
      <c r="M29" s="107">
        <v>751.67</v>
      </c>
      <c r="N29" s="108">
        <v>0.1</v>
      </c>
      <c r="O29" s="109">
        <f t="shared" si="11"/>
        <v>75.167000000000002</v>
      </c>
      <c r="P29" s="109">
        <f t="shared" si="3"/>
        <v>826.83699999999999</v>
      </c>
      <c r="Q29" s="110"/>
      <c r="R29" s="95" t="str">
        <f t="shared" si="4"/>
        <v/>
      </c>
      <c r="S29" s="96" t="str">
        <f t="shared" ca="1" si="5"/>
        <v>A RELANCER a partir du 13/06/2023</v>
      </c>
      <c r="T29" s="111"/>
      <c r="U29" s="112" t="str">
        <f t="shared" si="0"/>
        <v/>
      </c>
      <c r="V29" s="98" t="str">
        <f t="shared" si="6"/>
        <v/>
      </c>
      <c r="W29" s="113"/>
      <c r="X29" s="100" t="str">
        <f t="shared" si="7"/>
        <v/>
      </c>
      <c r="Y29" s="114"/>
      <c r="Z29" s="131" t="str">
        <f t="shared" si="8"/>
        <v/>
      </c>
      <c r="AA29" s="103" t="str">
        <f t="shared" si="9"/>
        <v/>
      </c>
      <c r="AB29" s="114"/>
      <c r="AC29" s="104" t="str">
        <f t="shared" si="10"/>
        <v/>
      </c>
      <c r="AD29" s="8" t="s">
        <v>119</v>
      </c>
    </row>
    <row r="30" spans="1:30" ht="25.2" customHeight="1" x14ac:dyDescent="0.3">
      <c r="A30" s="81" t="s">
        <v>87</v>
      </c>
      <c r="B30" s="82" t="s">
        <v>86</v>
      </c>
      <c r="C30" s="82"/>
      <c r="D30" s="127"/>
      <c r="E30" s="128">
        <v>45084</v>
      </c>
      <c r="F30" s="129"/>
      <c r="G30" s="83" t="s">
        <v>59</v>
      </c>
      <c r="H30" s="125"/>
      <c r="I30" s="88" t="str">
        <f t="shared" si="1"/>
        <v>X</v>
      </c>
      <c r="J30" s="89" t="str">
        <f t="shared" si="2"/>
        <v>X</v>
      </c>
      <c r="K30" s="106"/>
      <c r="L30" s="106"/>
      <c r="M30" s="107">
        <v>203.42</v>
      </c>
      <c r="N30" s="108">
        <v>0.1</v>
      </c>
      <c r="O30" s="109">
        <f t="shared" si="11"/>
        <v>20.341999999999999</v>
      </c>
      <c r="P30" s="109">
        <f t="shared" si="3"/>
        <v>223.762</v>
      </c>
      <c r="Q30" s="110"/>
      <c r="R30" s="95" t="str">
        <f t="shared" si="4"/>
        <v/>
      </c>
      <c r="S30" s="96" t="str">
        <f t="shared" ca="1" si="5"/>
        <v>Relancé depuis 41 jours</v>
      </c>
      <c r="T30" s="111">
        <v>45092</v>
      </c>
      <c r="U30" s="112" t="str">
        <f t="shared" si="0"/>
        <v/>
      </c>
      <c r="V30" s="98" t="str">
        <f t="shared" si="6"/>
        <v/>
      </c>
      <c r="W30" s="113"/>
      <c r="X30" s="100" t="str">
        <f t="shared" si="7"/>
        <v/>
      </c>
      <c r="Y30" s="114"/>
      <c r="Z30" s="131" t="str">
        <f t="shared" si="8"/>
        <v/>
      </c>
      <c r="AA30" s="103" t="str">
        <f t="shared" si="9"/>
        <v/>
      </c>
      <c r="AB30" s="114"/>
      <c r="AC30" s="104" t="str">
        <f t="shared" si="10"/>
        <v/>
      </c>
      <c r="AD30" s="8" t="s">
        <v>119</v>
      </c>
    </row>
    <row r="31" spans="1:30" ht="25.2" customHeight="1" x14ac:dyDescent="0.3">
      <c r="A31" s="81" t="s">
        <v>88</v>
      </c>
      <c r="B31" s="82" t="s">
        <v>64</v>
      </c>
      <c r="C31" s="82"/>
      <c r="D31" s="127"/>
      <c r="E31" s="128">
        <v>45092</v>
      </c>
      <c r="F31" s="129"/>
      <c r="G31" s="83" t="s">
        <v>59</v>
      </c>
      <c r="H31" s="125"/>
      <c r="I31" s="88" t="str">
        <f t="shared" si="1"/>
        <v>X</v>
      </c>
      <c r="J31" s="89" t="str">
        <f t="shared" si="2"/>
        <v>X</v>
      </c>
      <c r="K31" s="106"/>
      <c r="L31" s="106"/>
      <c r="M31" s="107">
        <v>720.3</v>
      </c>
      <c r="N31" s="108">
        <v>0.1</v>
      </c>
      <c r="O31" s="109">
        <f t="shared" si="11"/>
        <v>72.03</v>
      </c>
      <c r="P31" s="109">
        <f t="shared" si="3"/>
        <v>792.32999999999993</v>
      </c>
      <c r="Q31" s="110" t="s">
        <v>22</v>
      </c>
      <c r="R31" s="95" t="str">
        <f t="shared" si="4"/>
        <v/>
      </c>
      <c r="S31" s="96" t="str">
        <f t="shared" ca="1" si="5"/>
        <v/>
      </c>
      <c r="T31" s="111">
        <v>45104</v>
      </c>
      <c r="U31" s="112" t="str">
        <f t="shared" si="0"/>
        <v/>
      </c>
      <c r="V31" s="98">
        <f t="shared" si="6"/>
        <v>1</v>
      </c>
      <c r="W31" s="113"/>
      <c r="X31" s="100" t="str">
        <f t="shared" si="7"/>
        <v/>
      </c>
      <c r="Y31" s="114"/>
      <c r="Z31" s="131" t="str">
        <f t="shared" si="8"/>
        <v/>
      </c>
      <c r="AA31" s="103" t="str">
        <f t="shared" si="9"/>
        <v/>
      </c>
      <c r="AB31" s="114"/>
      <c r="AC31" s="104" t="str">
        <f t="shared" si="10"/>
        <v/>
      </c>
      <c r="AD31" s="8" t="s">
        <v>119</v>
      </c>
    </row>
    <row r="32" spans="1:30" ht="25.2" customHeight="1" x14ac:dyDescent="0.3">
      <c r="A32" s="81" t="s">
        <v>89</v>
      </c>
      <c r="B32" s="82" t="s">
        <v>62</v>
      </c>
      <c r="C32" s="82"/>
      <c r="D32" s="127"/>
      <c r="E32" s="128">
        <v>45092</v>
      </c>
      <c r="F32" s="129"/>
      <c r="G32" s="83" t="s">
        <v>59</v>
      </c>
      <c r="H32" s="125"/>
      <c r="I32" s="88" t="str">
        <f t="shared" si="1"/>
        <v>X</v>
      </c>
      <c r="J32" s="89" t="str">
        <f t="shared" si="2"/>
        <v>X</v>
      </c>
      <c r="K32" s="106"/>
      <c r="L32" s="106"/>
      <c r="M32" s="107">
        <v>572</v>
      </c>
      <c r="N32" s="108">
        <v>0.1</v>
      </c>
      <c r="O32" s="109">
        <f t="shared" si="11"/>
        <v>57.2</v>
      </c>
      <c r="P32" s="109">
        <f t="shared" si="3"/>
        <v>629.20000000000005</v>
      </c>
      <c r="Q32" s="110" t="s">
        <v>22</v>
      </c>
      <c r="R32" s="95" t="str">
        <f t="shared" si="4"/>
        <v/>
      </c>
      <c r="S32" s="96" t="str">
        <f t="shared" ca="1" si="5"/>
        <v/>
      </c>
      <c r="T32" s="111">
        <v>45104</v>
      </c>
      <c r="U32" s="112" t="str">
        <f t="shared" si="0"/>
        <v/>
      </c>
      <c r="V32" s="98">
        <f t="shared" si="6"/>
        <v>1</v>
      </c>
      <c r="W32" s="113"/>
      <c r="X32" s="100" t="str">
        <f t="shared" si="7"/>
        <v/>
      </c>
      <c r="Y32" s="114"/>
      <c r="Z32" s="131" t="str">
        <f t="shared" si="8"/>
        <v/>
      </c>
      <c r="AA32" s="103" t="str">
        <f t="shared" si="9"/>
        <v/>
      </c>
      <c r="AB32" s="114"/>
      <c r="AC32" s="104" t="str">
        <f t="shared" si="10"/>
        <v/>
      </c>
      <c r="AD32" s="8" t="s">
        <v>120</v>
      </c>
    </row>
    <row r="33" spans="1:30" ht="25.2" customHeight="1" x14ac:dyDescent="0.3">
      <c r="A33" s="81" t="s">
        <v>90</v>
      </c>
      <c r="B33" s="82" t="s">
        <v>70</v>
      </c>
      <c r="C33" s="82"/>
      <c r="D33" s="127"/>
      <c r="E33" s="128">
        <v>45096</v>
      </c>
      <c r="F33" s="129"/>
      <c r="G33" s="83" t="s">
        <v>19</v>
      </c>
      <c r="H33" s="125">
        <v>45103</v>
      </c>
      <c r="I33" s="88" t="str">
        <f t="shared" si="1"/>
        <v>X</v>
      </c>
      <c r="J33" s="89" t="str">
        <f t="shared" si="2"/>
        <v>X</v>
      </c>
      <c r="K33" s="106"/>
      <c r="L33" s="106"/>
      <c r="M33" s="107">
        <v>2244.58</v>
      </c>
      <c r="N33" s="108">
        <v>0.1</v>
      </c>
      <c r="O33" s="109">
        <f t="shared" si="11"/>
        <v>224.458</v>
      </c>
      <c r="P33" s="109">
        <f t="shared" si="3"/>
        <v>2469.038</v>
      </c>
      <c r="Q33" s="110"/>
      <c r="R33" s="95">
        <f t="shared" si="4"/>
        <v>2469.038</v>
      </c>
      <c r="S33" s="96" t="str">
        <f t="shared" ca="1" si="5"/>
        <v/>
      </c>
      <c r="T33" s="111"/>
      <c r="U33" s="112">
        <f t="shared" si="0"/>
        <v>1</v>
      </c>
      <c r="V33" s="98" t="str">
        <f t="shared" si="6"/>
        <v/>
      </c>
      <c r="W33" s="113" t="s">
        <v>42</v>
      </c>
      <c r="X33" s="100">
        <f t="shared" si="7"/>
        <v>987.61520000000007</v>
      </c>
      <c r="Y33" s="114"/>
      <c r="Z33" s="131" t="str">
        <f t="shared" si="8"/>
        <v/>
      </c>
      <c r="AA33" s="103">
        <f t="shared" si="9"/>
        <v>2469.038</v>
      </c>
      <c r="AB33" s="114"/>
      <c r="AC33" s="104" t="str">
        <f t="shared" si="10"/>
        <v/>
      </c>
      <c r="AD33" s="8" t="s">
        <v>120</v>
      </c>
    </row>
    <row r="34" spans="1:30" ht="25.2" customHeight="1" x14ac:dyDescent="0.3">
      <c r="A34" s="81" t="s">
        <v>91</v>
      </c>
      <c r="B34" s="82" t="s">
        <v>70</v>
      </c>
      <c r="C34" s="82"/>
      <c r="D34" s="127"/>
      <c r="E34" s="128">
        <v>45096</v>
      </c>
      <c r="F34" s="129"/>
      <c r="G34" s="83" t="s">
        <v>19</v>
      </c>
      <c r="H34" s="125">
        <v>45104</v>
      </c>
      <c r="I34" s="88" t="str">
        <f t="shared" si="1"/>
        <v>X</v>
      </c>
      <c r="J34" s="89" t="str">
        <f t="shared" si="2"/>
        <v>X</v>
      </c>
      <c r="K34" s="106"/>
      <c r="L34" s="106"/>
      <c r="M34" s="107">
        <v>381.69</v>
      </c>
      <c r="N34" s="108">
        <v>0.1</v>
      </c>
      <c r="O34" s="109">
        <f t="shared" si="11"/>
        <v>38.169000000000004</v>
      </c>
      <c r="P34" s="109">
        <f t="shared" si="3"/>
        <v>419.85899999999998</v>
      </c>
      <c r="Q34" s="110"/>
      <c r="R34" s="95">
        <f t="shared" si="4"/>
        <v>419.85899999999998</v>
      </c>
      <c r="S34" s="96" t="str">
        <f t="shared" ca="1" si="5"/>
        <v/>
      </c>
      <c r="T34" s="111">
        <v>45104</v>
      </c>
      <c r="U34" s="112">
        <f t="shared" si="0"/>
        <v>1</v>
      </c>
      <c r="V34" s="98" t="str">
        <f t="shared" si="6"/>
        <v/>
      </c>
      <c r="W34" s="113"/>
      <c r="X34" s="100" t="str">
        <f t="shared" si="7"/>
        <v/>
      </c>
      <c r="Y34" s="114"/>
      <c r="Z34" s="131" t="str">
        <f t="shared" si="8"/>
        <v/>
      </c>
      <c r="AA34" s="103">
        <f t="shared" si="9"/>
        <v>419.85899999999998</v>
      </c>
      <c r="AB34" s="114"/>
      <c r="AC34" s="104" t="str">
        <f t="shared" si="10"/>
        <v/>
      </c>
      <c r="AD34" s="8" t="s">
        <v>120</v>
      </c>
    </row>
    <row r="35" spans="1:30" ht="25.2" customHeight="1" x14ac:dyDescent="0.3">
      <c r="A35" s="81" t="s">
        <v>95</v>
      </c>
      <c r="B35" s="82" t="s">
        <v>75</v>
      </c>
      <c r="C35" s="82"/>
      <c r="D35" s="127"/>
      <c r="E35" s="128">
        <v>45098</v>
      </c>
      <c r="F35" s="130"/>
      <c r="G35" s="83" t="s">
        <v>51</v>
      </c>
      <c r="H35" s="125"/>
      <c r="I35" s="88" t="str">
        <f t="shared" si="1"/>
        <v>X</v>
      </c>
      <c r="J35" s="89" t="str">
        <f t="shared" si="2"/>
        <v>X</v>
      </c>
      <c r="K35" s="106"/>
      <c r="L35" s="106"/>
      <c r="M35" s="107">
        <v>162.09</v>
      </c>
      <c r="N35" s="108">
        <v>0.1</v>
      </c>
      <c r="O35" s="109">
        <f t="shared" si="11"/>
        <v>16.209</v>
      </c>
      <c r="P35" s="109">
        <f t="shared" si="3"/>
        <v>178.29900000000001</v>
      </c>
      <c r="Q35" s="110"/>
      <c r="R35" s="95" t="str">
        <f t="shared" si="4"/>
        <v/>
      </c>
      <c r="S35" s="96" t="str">
        <f t="shared" ca="1" si="5"/>
        <v>A RELANCER a partir du 28/06/2023</v>
      </c>
      <c r="T35" s="111"/>
      <c r="U35" s="112" t="str">
        <f t="shared" si="0"/>
        <v/>
      </c>
      <c r="V35" s="98" t="str">
        <f t="shared" si="6"/>
        <v/>
      </c>
      <c r="W35" s="113"/>
      <c r="X35" s="100" t="str">
        <f t="shared" si="7"/>
        <v/>
      </c>
      <c r="Y35" s="114"/>
      <c r="Z35" s="131" t="str">
        <f t="shared" si="8"/>
        <v/>
      </c>
      <c r="AA35" s="103" t="str">
        <f t="shared" si="9"/>
        <v/>
      </c>
      <c r="AB35" s="114"/>
      <c r="AC35" s="104" t="str">
        <f t="shared" si="10"/>
        <v/>
      </c>
      <c r="AD35" s="8" t="s">
        <v>120</v>
      </c>
    </row>
    <row r="36" spans="1:30" ht="25.2" customHeight="1" x14ac:dyDescent="0.3">
      <c r="A36" s="81" t="s">
        <v>97</v>
      </c>
      <c r="B36" s="82" t="s">
        <v>98</v>
      </c>
      <c r="C36" s="82"/>
      <c r="D36" s="127"/>
      <c r="E36" s="128">
        <v>45098</v>
      </c>
      <c r="F36" s="129"/>
      <c r="G36" s="83" t="s">
        <v>19</v>
      </c>
      <c r="H36" s="125">
        <v>45104</v>
      </c>
      <c r="I36" s="88" t="str">
        <f t="shared" si="1"/>
        <v>X</v>
      </c>
      <c r="J36" s="89" t="str">
        <f t="shared" si="2"/>
        <v>X</v>
      </c>
      <c r="K36" s="106"/>
      <c r="L36" s="106"/>
      <c r="M36" s="107">
        <v>163.47999999999999</v>
      </c>
      <c r="N36" s="108">
        <v>0.1</v>
      </c>
      <c r="O36" s="109">
        <f t="shared" si="11"/>
        <v>16.347999999999999</v>
      </c>
      <c r="P36" s="109">
        <f t="shared" si="3"/>
        <v>179.82799999999997</v>
      </c>
      <c r="Q36" s="110"/>
      <c r="R36" s="95">
        <f t="shared" si="4"/>
        <v>179.82799999999997</v>
      </c>
      <c r="S36" s="96" t="str">
        <f t="shared" ca="1" si="5"/>
        <v/>
      </c>
      <c r="T36" s="111"/>
      <c r="U36" s="112">
        <f t="shared" si="0"/>
        <v>1</v>
      </c>
      <c r="V36" s="98" t="str">
        <f t="shared" si="6"/>
        <v/>
      </c>
      <c r="W36" s="113"/>
      <c r="X36" s="100" t="str">
        <f t="shared" si="7"/>
        <v/>
      </c>
      <c r="Y36" s="114"/>
      <c r="Z36" s="131" t="str">
        <f t="shared" si="8"/>
        <v/>
      </c>
      <c r="AA36" s="103">
        <f t="shared" si="9"/>
        <v>179.82799999999997</v>
      </c>
      <c r="AB36" s="114"/>
      <c r="AC36" s="104" t="str">
        <f t="shared" si="10"/>
        <v/>
      </c>
      <c r="AD36" s="8" t="s">
        <v>120</v>
      </c>
    </row>
    <row r="37" spans="1:30" ht="25.2" customHeight="1" x14ac:dyDescent="0.3">
      <c r="A37" s="81" t="s">
        <v>99</v>
      </c>
      <c r="B37" s="82" t="s">
        <v>100</v>
      </c>
      <c r="C37" s="82"/>
      <c r="D37" s="127"/>
      <c r="E37" s="128">
        <v>45098</v>
      </c>
      <c r="F37" s="129"/>
      <c r="G37" s="83" t="s">
        <v>19</v>
      </c>
      <c r="H37" s="125"/>
      <c r="I37" s="88" t="str">
        <f t="shared" si="1"/>
        <v>X</v>
      </c>
      <c r="J37" s="89" t="str">
        <f t="shared" si="2"/>
        <v>X</v>
      </c>
      <c r="K37" s="106"/>
      <c r="L37" s="106"/>
      <c r="M37" s="107">
        <v>153</v>
      </c>
      <c r="N37" s="108">
        <v>0.1</v>
      </c>
      <c r="O37" s="109">
        <f t="shared" si="11"/>
        <v>15.3</v>
      </c>
      <c r="P37" s="109">
        <f t="shared" si="3"/>
        <v>168.3</v>
      </c>
      <c r="Q37" s="110"/>
      <c r="R37" s="95" t="str">
        <f t="shared" si="4"/>
        <v/>
      </c>
      <c r="S37" s="96" t="str">
        <f t="shared" ca="1" si="5"/>
        <v>A RELANCER a partir du 28/06/2023</v>
      </c>
      <c r="T37" s="111"/>
      <c r="U37" s="112" t="str">
        <f t="shared" ref="U37:U68" si="12">IF(R37="","",1)</f>
        <v/>
      </c>
      <c r="V37" s="98" t="str">
        <f t="shared" si="6"/>
        <v/>
      </c>
      <c r="W37" s="113"/>
      <c r="X37" s="100" t="str">
        <f t="shared" si="7"/>
        <v/>
      </c>
      <c r="Y37" s="114"/>
      <c r="Z37" s="131" t="str">
        <f t="shared" si="8"/>
        <v/>
      </c>
      <c r="AA37" s="103" t="str">
        <f t="shared" si="9"/>
        <v/>
      </c>
      <c r="AB37" s="114"/>
      <c r="AC37" s="104" t="str">
        <f t="shared" si="10"/>
        <v/>
      </c>
      <c r="AD37" s="8" t="s">
        <v>120</v>
      </c>
    </row>
    <row r="38" spans="1:30" ht="25.2" customHeight="1" x14ac:dyDescent="0.3">
      <c r="A38" s="81" t="s">
        <v>101</v>
      </c>
      <c r="B38" s="82" t="s">
        <v>102</v>
      </c>
      <c r="C38" s="82"/>
      <c r="D38" s="127"/>
      <c r="E38" s="128">
        <v>45098</v>
      </c>
      <c r="F38" s="129"/>
      <c r="G38" s="83" t="s">
        <v>59</v>
      </c>
      <c r="H38" s="125"/>
      <c r="I38" s="88" t="str">
        <f t="shared" si="1"/>
        <v>X</v>
      </c>
      <c r="J38" s="89" t="str">
        <f t="shared" si="2"/>
        <v>X</v>
      </c>
      <c r="K38" s="106"/>
      <c r="L38" s="106"/>
      <c r="M38" s="107">
        <v>493.6</v>
      </c>
      <c r="N38" s="108">
        <v>0.1</v>
      </c>
      <c r="O38" s="109">
        <f t="shared" si="11"/>
        <v>49.360000000000007</v>
      </c>
      <c r="P38" s="109">
        <f t="shared" si="3"/>
        <v>542.96</v>
      </c>
      <c r="Q38" s="110"/>
      <c r="R38" s="95" t="str">
        <f t="shared" si="4"/>
        <v/>
      </c>
      <c r="S38" s="96" t="str">
        <f t="shared" ca="1" si="5"/>
        <v>A RELANCER a partir du 28/06/2023</v>
      </c>
      <c r="T38" s="111"/>
      <c r="U38" s="112" t="str">
        <f t="shared" si="12"/>
        <v/>
      </c>
      <c r="V38" s="98" t="str">
        <f t="shared" si="6"/>
        <v/>
      </c>
      <c r="W38" s="113"/>
      <c r="X38" s="100" t="str">
        <f t="shared" si="7"/>
        <v/>
      </c>
      <c r="Y38" s="114"/>
      <c r="Z38" s="131" t="str">
        <f t="shared" si="8"/>
        <v/>
      </c>
      <c r="AA38" s="103" t="str">
        <f t="shared" si="9"/>
        <v/>
      </c>
      <c r="AB38" s="114"/>
      <c r="AC38" s="104" t="str">
        <f t="shared" si="10"/>
        <v/>
      </c>
      <c r="AD38" s="8" t="s">
        <v>120</v>
      </c>
    </row>
    <row r="39" spans="1:30" ht="25.2" customHeight="1" x14ac:dyDescent="0.3">
      <c r="A39" s="81" t="s">
        <v>103</v>
      </c>
      <c r="B39" s="82" t="s">
        <v>40</v>
      </c>
      <c r="C39" s="82"/>
      <c r="D39" s="127"/>
      <c r="E39" s="128">
        <v>45103</v>
      </c>
      <c r="F39" s="129"/>
      <c r="G39" s="83" t="s">
        <v>59</v>
      </c>
      <c r="H39" s="125"/>
      <c r="I39" s="88" t="str">
        <f t="shared" si="1"/>
        <v>X</v>
      </c>
      <c r="J39" s="89" t="str">
        <f t="shared" si="2"/>
        <v>X</v>
      </c>
      <c r="K39" s="106"/>
      <c r="L39" s="106"/>
      <c r="M39" s="107">
        <v>1207.1199999999999</v>
      </c>
      <c r="N39" s="108">
        <v>0.1</v>
      </c>
      <c r="O39" s="109">
        <f t="shared" si="11"/>
        <v>120.71199999999999</v>
      </c>
      <c r="P39" s="109">
        <f t="shared" si="3"/>
        <v>1327.8319999999999</v>
      </c>
      <c r="Q39" s="110"/>
      <c r="R39" s="95" t="str">
        <f t="shared" si="4"/>
        <v/>
      </c>
      <c r="S39" s="96" t="str">
        <f t="shared" ca="1" si="5"/>
        <v>A RELANCER a partir du 03/07/2023</v>
      </c>
      <c r="T39" s="111"/>
      <c r="U39" s="112" t="str">
        <f t="shared" si="12"/>
        <v/>
      </c>
      <c r="V39" s="98" t="str">
        <f t="shared" si="6"/>
        <v/>
      </c>
      <c r="W39" s="113"/>
      <c r="X39" s="100" t="str">
        <f t="shared" si="7"/>
        <v/>
      </c>
      <c r="Y39" s="114"/>
      <c r="Z39" s="131" t="str">
        <f t="shared" si="8"/>
        <v/>
      </c>
      <c r="AA39" s="103" t="str">
        <f t="shared" si="9"/>
        <v/>
      </c>
      <c r="AB39" s="114"/>
      <c r="AC39" s="104" t="str">
        <f t="shared" si="10"/>
        <v/>
      </c>
      <c r="AD39" s="8" t="s">
        <v>120</v>
      </c>
    </row>
    <row r="40" spans="1:30" ht="25.2" customHeight="1" x14ac:dyDescent="0.3">
      <c r="A40" s="81" t="s">
        <v>104</v>
      </c>
      <c r="B40" s="82" t="s">
        <v>70</v>
      </c>
      <c r="C40" s="82"/>
      <c r="D40" s="127"/>
      <c r="E40" s="128">
        <v>45103</v>
      </c>
      <c r="F40" s="129"/>
      <c r="G40" s="83" t="s">
        <v>59</v>
      </c>
      <c r="H40" s="125"/>
      <c r="I40" s="88" t="str">
        <f t="shared" si="1"/>
        <v>X</v>
      </c>
      <c r="J40" s="89" t="str">
        <f t="shared" si="2"/>
        <v>X</v>
      </c>
      <c r="K40" s="106"/>
      <c r="L40" s="106"/>
      <c r="M40" s="107">
        <v>540</v>
      </c>
      <c r="N40" s="108">
        <v>0.1</v>
      </c>
      <c r="O40" s="109">
        <f t="shared" si="11"/>
        <v>54</v>
      </c>
      <c r="P40" s="109">
        <f t="shared" si="3"/>
        <v>594</v>
      </c>
      <c r="Q40" s="110" t="s">
        <v>22</v>
      </c>
      <c r="R40" s="95" t="str">
        <f t="shared" si="4"/>
        <v/>
      </c>
      <c r="S40" s="96" t="str">
        <f t="shared" ca="1" si="5"/>
        <v/>
      </c>
      <c r="T40" s="111"/>
      <c r="U40" s="112" t="str">
        <f t="shared" si="12"/>
        <v/>
      </c>
      <c r="V40" s="98">
        <f t="shared" si="6"/>
        <v>1</v>
      </c>
      <c r="W40" s="113"/>
      <c r="X40" s="100" t="str">
        <f t="shared" si="7"/>
        <v/>
      </c>
      <c r="Y40" s="114"/>
      <c r="Z40" s="131" t="str">
        <f t="shared" si="8"/>
        <v/>
      </c>
      <c r="AA40" s="103" t="str">
        <f t="shared" si="9"/>
        <v/>
      </c>
      <c r="AB40" s="114"/>
      <c r="AC40" s="104" t="str">
        <f t="shared" si="10"/>
        <v/>
      </c>
      <c r="AD40" s="8" t="s">
        <v>120</v>
      </c>
    </row>
    <row r="41" spans="1:30" ht="25.2" customHeight="1" x14ac:dyDescent="0.3">
      <c r="A41" s="81" t="s">
        <v>105</v>
      </c>
      <c r="B41" s="82" t="s">
        <v>62</v>
      </c>
      <c r="C41" s="82"/>
      <c r="D41" s="127"/>
      <c r="E41" s="128">
        <v>45103</v>
      </c>
      <c r="F41" s="129"/>
      <c r="G41" s="83" t="s">
        <v>59</v>
      </c>
      <c r="H41" s="125"/>
      <c r="I41" s="88" t="str">
        <f t="shared" si="1"/>
        <v>X</v>
      </c>
      <c r="J41" s="89" t="str">
        <f t="shared" si="2"/>
        <v>X</v>
      </c>
      <c r="K41" s="106"/>
      <c r="L41" s="106"/>
      <c r="M41" s="107">
        <v>543.94000000000005</v>
      </c>
      <c r="N41" s="108">
        <v>0.1</v>
      </c>
      <c r="O41" s="109">
        <f>IF(M41="","",M41*N41)</f>
        <v>54.394000000000005</v>
      </c>
      <c r="P41" s="109">
        <f t="shared" si="3"/>
        <v>598.33400000000006</v>
      </c>
      <c r="Q41" s="110"/>
      <c r="R41" s="95" t="str">
        <f t="shared" si="4"/>
        <v/>
      </c>
      <c r="S41" s="96" t="str">
        <f t="shared" ca="1" si="5"/>
        <v>A RELANCER a partir du 03/07/2023</v>
      </c>
      <c r="T41" s="111"/>
      <c r="U41" s="112" t="str">
        <f t="shared" si="12"/>
        <v/>
      </c>
      <c r="V41" s="98" t="str">
        <f t="shared" si="6"/>
        <v/>
      </c>
      <c r="W41" s="113"/>
      <c r="X41" s="100" t="str">
        <f t="shared" si="7"/>
        <v/>
      </c>
      <c r="Y41" s="114"/>
      <c r="Z41" s="131" t="str">
        <f t="shared" si="8"/>
        <v/>
      </c>
      <c r="AA41" s="103" t="str">
        <f t="shared" si="9"/>
        <v/>
      </c>
      <c r="AB41" s="114"/>
      <c r="AC41" s="104" t="str">
        <f t="shared" si="10"/>
        <v/>
      </c>
      <c r="AD41" s="8" t="s">
        <v>120</v>
      </c>
    </row>
    <row r="42" spans="1:30" ht="25.2" customHeight="1" x14ac:dyDescent="0.3">
      <c r="A42" s="81" t="s">
        <v>106</v>
      </c>
      <c r="B42" s="82" t="s">
        <v>62</v>
      </c>
      <c r="C42" s="82"/>
      <c r="D42" s="127"/>
      <c r="E42" s="128">
        <v>45103</v>
      </c>
      <c r="F42" s="129"/>
      <c r="G42" s="83" t="s">
        <v>59</v>
      </c>
      <c r="H42" s="125">
        <v>45106</v>
      </c>
      <c r="I42" s="88" t="str">
        <f t="shared" si="1"/>
        <v>X</v>
      </c>
      <c r="J42" s="89" t="str">
        <f t="shared" si="2"/>
        <v>X</v>
      </c>
      <c r="K42" s="106"/>
      <c r="L42" s="106"/>
      <c r="M42" s="107">
        <v>603.83000000000004</v>
      </c>
      <c r="N42" s="108">
        <v>0.1</v>
      </c>
      <c r="O42" s="109">
        <f>IF(M42="","",M42*N42)</f>
        <v>60.38300000000001</v>
      </c>
      <c r="P42" s="109">
        <f t="shared" si="3"/>
        <v>664.21300000000008</v>
      </c>
      <c r="Q42" s="110"/>
      <c r="R42" s="95">
        <f t="shared" si="4"/>
        <v>664.21300000000008</v>
      </c>
      <c r="S42" s="96" t="str">
        <f t="shared" ca="1" si="5"/>
        <v/>
      </c>
      <c r="T42" s="111"/>
      <c r="U42" s="112">
        <f t="shared" si="12"/>
        <v>1</v>
      </c>
      <c r="V42" s="98" t="str">
        <f t="shared" si="6"/>
        <v/>
      </c>
      <c r="W42" s="113" t="s">
        <v>22</v>
      </c>
      <c r="X42" s="100">
        <f t="shared" si="7"/>
        <v>265.68520000000007</v>
      </c>
      <c r="Y42" s="114"/>
      <c r="Z42" s="131" t="str">
        <f t="shared" si="8"/>
        <v/>
      </c>
      <c r="AA42" s="103">
        <f t="shared" si="9"/>
        <v>664.21300000000008</v>
      </c>
      <c r="AB42" s="114"/>
      <c r="AC42" s="104" t="str">
        <f t="shared" si="10"/>
        <v/>
      </c>
      <c r="AD42" s="8" t="s">
        <v>120</v>
      </c>
    </row>
    <row r="43" spans="1:30" ht="25.2" customHeight="1" x14ac:dyDescent="0.3">
      <c r="A43" s="81" t="s">
        <v>107</v>
      </c>
      <c r="B43" s="82" t="s">
        <v>70</v>
      </c>
      <c r="C43" s="82"/>
      <c r="D43" s="127"/>
      <c r="E43" s="128">
        <v>45103</v>
      </c>
      <c r="F43" s="129"/>
      <c r="G43" s="83" t="s">
        <v>19</v>
      </c>
      <c r="H43" s="125">
        <v>45107</v>
      </c>
      <c r="I43" s="88" t="str">
        <f t="shared" si="1"/>
        <v>X</v>
      </c>
      <c r="J43" s="89" t="str">
        <f t="shared" si="2"/>
        <v>X</v>
      </c>
      <c r="K43" s="106"/>
      <c r="L43" s="106"/>
      <c r="M43" s="107">
        <v>852.47</v>
      </c>
      <c r="N43" s="108">
        <v>0.1</v>
      </c>
      <c r="O43" s="109">
        <f t="shared" ref="O43:O54" si="13">IF(M43="","",M43*N43)</f>
        <v>85.247000000000014</v>
      </c>
      <c r="P43" s="109">
        <f t="shared" si="3"/>
        <v>937.7170000000001</v>
      </c>
      <c r="Q43" s="110"/>
      <c r="R43" s="95">
        <f t="shared" si="4"/>
        <v>937.7170000000001</v>
      </c>
      <c r="S43" s="96" t="str">
        <f t="shared" ca="1" si="5"/>
        <v/>
      </c>
      <c r="T43" s="111"/>
      <c r="U43" s="112">
        <f t="shared" si="12"/>
        <v>1</v>
      </c>
      <c r="V43" s="98" t="str">
        <f t="shared" si="6"/>
        <v/>
      </c>
      <c r="W43" s="113" t="s">
        <v>22</v>
      </c>
      <c r="X43" s="100">
        <f t="shared" si="7"/>
        <v>375.08680000000004</v>
      </c>
      <c r="Y43" s="114"/>
      <c r="Z43" s="131" t="str">
        <f t="shared" si="8"/>
        <v/>
      </c>
      <c r="AA43" s="103">
        <f t="shared" si="9"/>
        <v>937.7170000000001</v>
      </c>
      <c r="AB43" s="114"/>
      <c r="AC43" s="104" t="str">
        <f t="shared" si="10"/>
        <v/>
      </c>
      <c r="AD43" s="8" t="s">
        <v>120</v>
      </c>
    </row>
    <row r="44" spans="1:30" ht="25.2" customHeight="1" x14ac:dyDescent="0.3">
      <c r="A44" s="81" t="s">
        <v>108</v>
      </c>
      <c r="B44" s="82" t="s">
        <v>75</v>
      </c>
      <c r="C44" s="82"/>
      <c r="D44" s="127"/>
      <c r="E44" s="128">
        <v>45103</v>
      </c>
      <c r="F44" s="129"/>
      <c r="G44" s="83" t="s">
        <v>51</v>
      </c>
      <c r="H44" s="125"/>
      <c r="I44" s="88" t="str">
        <f t="shared" si="1"/>
        <v>X</v>
      </c>
      <c r="J44" s="89" t="str">
        <f t="shared" si="2"/>
        <v>X</v>
      </c>
      <c r="K44" s="106"/>
      <c r="L44" s="106"/>
      <c r="M44" s="107">
        <v>347.33</v>
      </c>
      <c r="N44" s="108">
        <v>0.1</v>
      </c>
      <c r="O44" s="109">
        <f t="shared" si="13"/>
        <v>34.732999999999997</v>
      </c>
      <c r="P44" s="109">
        <f t="shared" si="3"/>
        <v>382.06299999999999</v>
      </c>
      <c r="Q44" s="110"/>
      <c r="R44" s="95" t="str">
        <f t="shared" si="4"/>
        <v/>
      </c>
      <c r="S44" s="96" t="str">
        <f t="shared" ca="1" si="5"/>
        <v>A RELANCER a partir du 03/07/2023</v>
      </c>
      <c r="T44" s="111"/>
      <c r="U44" s="112" t="str">
        <f t="shared" si="12"/>
        <v/>
      </c>
      <c r="V44" s="98" t="str">
        <f t="shared" si="6"/>
        <v/>
      </c>
      <c r="W44" s="113"/>
      <c r="X44" s="100" t="str">
        <f t="shared" si="7"/>
        <v/>
      </c>
      <c r="Y44" s="114"/>
      <c r="Z44" s="131" t="str">
        <f t="shared" si="8"/>
        <v/>
      </c>
      <c r="AA44" s="103" t="str">
        <f t="shared" si="9"/>
        <v/>
      </c>
      <c r="AB44" s="114"/>
      <c r="AC44" s="104" t="str">
        <f t="shared" si="10"/>
        <v/>
      </c>
      <c r="AD44" s="8" t="s">
        <v>120</v>
      </c>
    </row>
    <row r="45" spans="1:30" ht="25.2" customHeight="1" x14ac:dyDescent="0.3">
      <c r="A45" s="81" t="s">
        <v>109</v>
      </c>
      <c r="B45" s="82" t="s">
        <v>110</v>
      </c>
      <c r="C45" s="82"/>
      <c r="D45" s="127"/>
      <c r="E45" s="128">
        <v>45103</v>
      </c>
      <c r="F45" s="129"/>
      <c r="G45" s="83" t="s">
        <v>19</v>
      </c>
      <c r="H45" s="125"/>
      <c r="I45" s="88" t="str">
        <f t="shared" si="1"/>
        <v>X</v>
      </c>
      <c r="J45" s="89" t="str">
        <f t="shared" si="2"/>
        <v>X</v>
      </c>
      <c r="K45" s="106"/>
      <c r="L45" s="106"/>
      <c r="M45" s="107">
        <v>1329.59</v>
      </c>
      <c r="N45" s="108">
        <v>0.1</v>
      </c>
      <c r="O45" s="109">
        <f t="shared" si="13"/>
        <v>132.959</v>
      </c>
      <c r="P45" s="109">
        <f>IF(M45="","",M45+O45)</f>
        <v>1462.549</v>
      </c>
      <c r="Q45" s="110"/>
      <c r="R45" s="95" t="str">
        <f t="shared" si="4"/>
        <v/>
      </c>
      <c r="S45" s="96" t="str">
        <f t="shared" ca="1" si="5"/>
        <v>A RELANCER a partir du 03/07/2023</v>
      </c>
      <c r="T45" s="111"/>
      <c r="U45" s="112" t="str">
        <f t="shared" si="12"/>
        <v/>
      </c>
      <c r="V45" s="98" t="str">
        <f t="shared" si="6"/>
        <v/>
      </c>
      <c r="W45" s="113"/>
      <c r="X45" s="100" t="str">
        <f t="shared" si="7"/>
        <v/>
      </c>
      <c r="Y45" s="114"/>
      <c r="Z45" s="131" t="str">
        <f t="shared" si="8"/>
        <v/>
      </c>
      <c r="AA45" s="103" t="str">
        <f t="shared" si="9"/>
        <v/>
      </c>
      <c r="AB45" s="114"/>
      <c r="AC45" s="104" t="str">
        <f t="shared" si="10"/>
        <v/>
      </c>
      <c r="AD45" s="8" t="s">
        <v>120</v>
      </c>
    </row>
    <row r="46" spans="1:30" ht="25.2" customHeight="1" x14ac:dyDescent="0.3">
      <c r="A46" s="81" t="s">
        <v>111</v>
      </c>
      <c r="B46" s="82" t="s">
        <v>112</v>
      </c>
      <c r="C46" s="82"/>
      <c r="D46" s="127"/>
      <c r="E46" s="128">
        <v>45103</v>
      </c>
      <c r="F46" s="129"/>
      <c r="G46" s="83" t="s">
        <v>19</v>
      </c>
      <c r="H46" s="125"/>
      <c r="I46" s="88" t="str">
        <f t="shared" si="1"/>
        <v>X</v>
      </c>
      <c r="J46" s="89" t="str">
        <f t="shared" si="2"/>
        <v>X</v>
      </c>
      <c r="K46" s="106"/>
      <c r="L46" s="106"/>
      <c r="M46" s="107">
        <v>783.42</v>
      </c>
      <c r="N46" s="108">
        <v>0.1</v>
      </c>
      <c r="O46" s="109">
        <f t="shared" si="13"/>
        <v>78.341999999999999</v>
      </c>
      <c r="P46" s="109">
        <f t="shared" si="3"/>
        <v>861.76199999999994</v>
      </c>
      <c r="Q46" s="110"/>
      <c r="R46" s="95" t="str">
        <f t="shared" si="4"/>
        <v/>
      </c>
      <c r="S46" s="96" t="str">
        <f t="shared" ca="1" si="5"/>
        <v>A RELANCER a partir du 03/07/2023</v>
      </c>
      <c r="T46" s="111"/>
      <c r="U46" s="112" t="str">
        <f t="shared" si="12"/>
        <v/>
      </c>
      <c r="V46" s="98" t="str">
        <f t="shared" si="6"/>
        <v/>
      </c>
      <c r="W46" s="113"/>
      <c r="X46" s="100" t="str">
        <f t="shared" si="7"/>
        <v/>
      </c>
      <c r="Y46" s="114"/>
      <c r="Z46" s="131" t="str">
        <f t="shared" si="8"/>
        <v/>
      </c>
      <c r="AA46" s="103" t="str">
        <f t="shared" si="9"/>
        <v/>
      </c>
      <c r="AB46" s="114"/>
      <c r="AC46" s="104" t="str">
        <f t="shared" si="10"/>
        <v/>
      </c>
      <c r="AD46" s="8" t="s">
        <v>120</v>
      </c>
    </row>
    <row r="47" spans="1:30" ht="25.2" customHeight="1" x14ac:dyDescent="0.3">
      <c r="A47" s="81" t="s">
        <v>113</v>
      </c>
      <c r="B47" s="82" t="s">
        <v>100</v>
      </c>
      <c r="C47" s="82"/>
      <c r="D47" s="127"/>
      <c r="E47" s="128">
        <v>45105</v>
      </c>
      <c r="F47" s="129"/>
      <c r="G47" s="83" t="s">
        <v>19</v>
      </c>
      <c r="H47" s="125"/>
      <c r="I47" s="88" t="str">
        <f t="shared" si="1"/>
        <v>X</v>
      </c>
      <c r="J47" s="89" t="str">
        <f t="shared" si="2"/>
        <v>X</v>
      </c>
      <c r="K47" s="106"/>
      <c r="L47" s="106"/>
      <c r="M47" s="107">
        <v>3272.59</v>
      </c>
      <c r="N47" s="108">
        <v>0.1</v>
      </c>
      <c r="O47" s="109">
        <f t="shared" si="13"/>
        <v>327.25900000000001</v>
      </c>
      <c r="P47" s="109">
        <f t="shared" si="3"/>
        <v>3599.8490000000002</v>
      </c>
      <c r="Q47" s="110"/>
      <c r="R47" s="95" t="str">
        <f t="shared" si="4"/>
        <v/>
      </c>
      <c r="S47" s="96" t="str">
        <f t="shared" ca="1" si="5"/>
        <v>A RELANCER a partir du 05/07/2023</v>
      </c>
      <c r="T47" s="111"/>
      <c r="U47" s="112" t="str">
        <f t="shared" si="12"/>
        <v/>
      </c>
      <c r="V47" s="98" t="str">
        <f t="shared" si="6"/>
        <v/>
      </c>
      <c r="W47" s="113"/>
      <c r="X47" s="100" t="str">
        <f t="shared" si="7"/>
        <v/>
      </c>
      <c r="Y47" s="114"/>
      <c r="Z47" s="131" t="str">
        <f t="shared" si="8"/>
        <v/>
      </c>
      <c r="AA47" s="103" t="str">
        <f t="shared" si="9"/>
        <v/>
      </c>
      <c r="AB47" s="114"/>
      <c r="AC47" s="104" t="str">
        <f t="shared" si="10"/>
        <v/>
      </c>
      <c r="AD47" s="8" t="s">
        <v>120</v>
      </c>
    </row>
    <row r="48" spans="1:30" ht="25.2" customHeight="1" x14ac:dyDescent="0.3">
      <c r="A48" s="81" t="s">
        <v>114</v>
      </c>
      <c r="B48" s="82" t="s">
        <v>115</v>
      </c>
      <c r="C48" s="82"/>
      <c r="D48" s="127"/>
      <c r="E48" s="128">
        <v>45105</v>
      </c>
      <c r="F48" s="129"/>
      <c r="G48" s="83" t="s">
        <v>19</v>
      </c>
      <c r="H48" s="125"/>
      <c r="I48" s="88" t="str">
        <f t="shared" si="1"/>
        <v>X</v>
      </c>
      <c r="J48" s="89" t="str">
        <f t="shared" si="2"/>
        <v>X</v>
      </c>
      <c r="K48" s="106"/>
      <c r="L48" s="106"/>
      <c r="M48" s="107">
        <v>771.51</v>
      </c>
      <c r="N48" s="108">
        <v>0.1</v>
      </c>
      <c r="O48" s="109">
        <f t="shared" si="13"/>
        <v>77.15100000000001</v>
      </c>
      <c r="P48" s="109">
        <f t="shared" si="3"/>
        <v>848.66100000000006</v>
      </c>
      <c r="Q48" s="110"/>
      <c r="R48" s="95" t="str">
        <f t="shared" si="4"/>
        <v/>
      </c>
      <c r="S48" s="96" t="str">
        <f t="shared" ca="1" si="5"/>
        <v>A RELANCER a partir du 05/07/2023</v>
      </c>
      <c r="T48" s="111"/>
      <c r="U48" s="112" t="str">
        <f t="shared" si="12"/>
        <v/>
      </c>
      <c r="V48" s="98" t="str">
        <f t="shared" si="6"/>
        <v/>
      </c>
      <c r="W48" s="113"/>
      <c r="X48" s="100" t="str">
        <f t="shared" si="7"/>
        <v/>
      </c>
      <c r="Y48" s="114"/>
      <c r="Z48" s="131" t="str">
        <f t="shared" si="8"/>
        <v/>
      </c>
      <c r="AA48" s="103" t="str">
        <f t="shared" si="9"/>
        <v/>
      </c>
      <c r="AB48" s="114"/>
      <c r="AC48" s="104" t="str">
        <f t="shared" si="10"/>
        <v/>
      </c>
      <c r="AD48" s="8" t="s">
        <v>120</v>
      </c>
    </row>
    <row r="49" spans="1:30" ht="25.2" customHeight="1" x14ac:dyDescent="0.3">
      <c r="A49" s="81" t="s">
        <v>116</v>
      </c>
      <c r="B49" s="82" t="s">
        <v>117</v>
      </c>
      <c r="C49" s="82"/>
      <c r="D49" s="127"/>
      <c r="E49" s="128">
        <v>45110</v>
      </c>
      <c r="F49" s="129"/>
      <c r="G49" s="83" t="s">
        <v>52</v>
      </c>
      <c r="H49" s="125"/>
      <c r="I49" s="88" t="str">
        <f t="shared" si="1"/>
        <v>X</v>
      </c>
      <c r="J49" s="89" t="str">
        <f t="shared" si="2"/>
        <v>X</v>
      </c>
      <c r="K49" s="106"/>
      <c r="L49" s="106"/>
      <c r="M49" s="107">
        <v>946.76</v>
      </c>
      <c r="N49" s="108">
        <v>0.1</v>
      </c>
      <c r="O49" s="109">
        <f t="shared" si="13"/>
        <v>94.676000000000002</v>
      </c>
      <c r="P49" s="109">
        <f t="shared" si="3"/>
        <v>1041.4359999999999</v>
      </c>
      <c r="Q49" s="110"/>
      <c r="R49" s="95" t="str">
        <f t="shared" si="4"/>
        <v/>
      </c>
      <c r="S49" s="96" t="str">
        <f t="shared" ca="1" si="5"/>
        <v>A RELANCER a partir du 10/07/2023</v>
      </c>
      <c r="T49" s="111"/>
      <c r="U49" s="112" t="str">
        <f t="shared" si="12"/>
        <v/>
      </c>
      <c r="V49" s="98" t="str">
        <f t="shared" si="6"/>
        <v/>
      </c>
      <c r="W49" s="113"/>
      <c r="X49" s="100" t="str">
        <f t="shared" si="7"/>
        <v/>
      </c>
      <c r="Y49" s="114"/>
      <c r="Z49" s="131" t="str">
        <f t="shared" si="8"/>
        <v/>
      </c>
      <c r="AA49" s="103" t="str">
        <f t="shared" si="9"/>
        <v/>
      </c>
      <c r="AB49" s="114"/>
      <c r="AC49" s="104" t="str">
        <f t="shared" si="10"/>
        <v/>
      </c>
      <c r="AD49" s="8" t="s">
        <v>120</v>
      </c>
    </row>
    <row r="50" spans="1:30" ht="25.2" customHeight="1" x14ac:dyDescent="0.3">
      <c r="A50" s="81"/>
      <c r="B50" s="82"/>
      <c r="C50" s="82"/>
      <c r="D50" s="127"/>
      <c r="E50" s="128"/>
      <c r="F50" s="130"/>
      <c r="G50" s="83"/>
      <c r="H50" s="125"/>
      <c r="I50" s="88" t="str">
        <f t="shared" si="1"/>
        <v/>
      </c>
      <c r="J50" s="89" t="str">
        <f t="shared" si="2"/>
        <v/>
      </c>
      <c r="K50" s="106"/>
      <c r="L50" s="106"/>
      <c r="M50" s="107"/>
      <c r="N50" s="108"/>
      <c r="O50" s="109" t="str">
        <f t="shared" si="13"/>
        <v/>
      </c>
      <c r="P50" s="109" t="str">
        <f t="shared" si="3"/>
        <v/>
      </c>
      <c r="Q50" s="110"/>
      <c r="R50" s="95" t="str">
        <f t="shared" si="4"/>
        <v/>
      </c>
      <c r="S50" s="96" t="str">
        <f t="shared" ca="1" si="5"/>
        <v/>
      </c>
      <c r="T50" s="111"/>
      <c r="U50" s="112" t="str">
        <f t="shared" si="12"/>
        <v/>
      </c>
      <c r="V50" s="98" t="str">
        <f t="shared" si="6"/>
        <v/>
      </c>
      <c r="W50" s="113"/>
      <c r="X50" s="100" t="str">
        <f t="shared" si="7"/>
        <v/>
      </c>
      <c r="Y50" s="114"/>
      <c r="Z50" s="131" t="str">
        <f t="shared" si="8"/>
        <v/>
      </c>
      <c r="AA50" s="103" t="str">
        <f t="shared" si="9"/>
        <v/>
      </c>
      <c r="AB50" s="114"/>
      <c r="AC50" s="104" t="str">
        <f t="shared" si="10"/>
        <v/>
      </c>
    </row>
    <row r="51" spans="1:30" ht="25.2" customHeight="1" x14ac:dyDescent="0.3">
      <c r="A51" s="81"/>
      <c r="B51" s="82" t="e" cm="1" vm="1">
        <f t="array" aca="1" ref="B51" ca="1">OFFSET($A$4,0,0,COUNTA($A:$A)-1,COUNTA($4:$4))</f>
        <v>#VALUE!</v>
      </c>
      <c r="C51" s="82"/>
      <c r="D51" s="127"/>
      <c r="E51" s="128"/>
      <c r="F51" s="130"/>
      <c r="G51" s="83"/>
      <c r="H51" s="125"/>
      <c r="I51" s="88" t="str">
        <f t="shared" si="1"/>
        <v/>
      </c>
      <c r="J51" s="89" t="str">
        <f t="shared" si="2"/>
        <v/>
      </c>
      <c r="K51" s="106"/>
      <c r="L51" s="106"/>
      <c r="M51" s="107"/>
      <c r="N51" s="108"/>
      <c r="O51" s="109" t="str">
        <f t="shared" si="13"/>
        <v/>
      </c>
      <c r="P51" s="109" t="str">
        <f t="shared" si="3"/>
        <v/>
      </c>
      <c r="Q51" s="110"/>
      <c r="R51" s="95" t="str">
        <f>IF(AND(H51="",Q51=""),"",IF(Q51="x","",P51))</f>
        <v/>
      </c>
      <c r="S51" s="96" t="str">
        <f t="shared" ca="1" si="5"/>
        <v/>
      </c>
      <c r="T51" s="111"/>
      <c r="U51" s="112" t="str">
        <f t="shared" si="12"/>
        <v/>
      </c>
      <c r="V51" s="98" t="str">
        <f t="shared" si="6"/>
        <v/>
      </c>
      <c r="W51" s="113"/>
      <c r="X51" s="100" t="str">
        <f t="shared" si="7"/>
        <v/>
      </c>
      <c r="Y51" s="114"/>
      <c r="Z51" s="131" t="str">
        <f t="shared" si="8"/>
        <v/>
      </c>
      <c r="AA51" s="103" t="str">
        <f t="shared" si="9"/>
        <v/>
      </c>
      <c r="AB51" s="114"/>
      <c r="AC51" s="104" t="str">
        <f t="shared" si="10"/>
        <v/>
      </c>
    </row>
    <row r="52" spans="1:30" ht="25.2" customHeight="1" x14ac:dyDescent="0.3">
      <c r="A52" s="81"/>
      <c r="B52" s="82"/>
      <c r="C52" s="82"/>
      <c r="D52" s="127"/>
      <c r="E52" s="128"/>
      <c r="F52" s="130"/>
      <c r="G52" s="83"/>
      <c r="H52" s="125"/>
      <c r="I52" s="88" t="str">
        <f>IF(E52&gt;1,"X","")</f>
        <v/>
      </c>
      <c r="J52" s="89" t="str">
        <f>IF(I52="","","X")</f>
        <v/>
      </c>
      <c r="K52" s="106"/>
      <c r="L52" s="106"/>
      <c r="M52" s="107"/>
      <c r="N52" s="108"/>
      <c r="O52" s="109" t="str">
        <f>IF(M52="","",M52*N52)</f>
        <v/>
      </c>
      <c r="P52" s="109" t="str">
        <f>IF(M52="","",M52+O52)</f>
        <v/>
      </c>
      <c r="Q52" s="110"/>
      <c r="R52" s="95" t="str">
        <f>IF(AND(H52="",Q52=""),"",IF(Q52="x","",P52))</f>
        <v/>
      </c>
      <c r="S52" s="96" t="str">
        <f ca="1">IF(Q52="X","",IF(H52="",IF(T52&lt;&gt;"","Relancé depuis "&amp;(TODAY()-T52)&amp;" jours",IF(AND((TODAY()-E52)&gt;7,E52&gt;1),"A RELANCER a partir du "&amp;TEXT(E52+7,"jj/mm/aaaa"),"")),""))</f>
        <v/>
      </c>
      <c r="T52" s="111"/>
      <c r="U52" s="112" t="str">
        <f>IF(R52="","",1)</f>
        <v/>
      </c>
      <c r="V52" s="98" t="str">
        <f>IF(AND(E52="",R52=""),"",IF(AND(E52&gt;0,Q52="X"),1,""))</f>
        <v/>
      </c>
      <c r="W52" s="113"/>
      <c r="X52" s="100" t="str">
        <f>IF(AND(W52="x",Y52&gt;1),"",(IF(AND(W52="x",Y52=""),R52*0.4,"")))</f>
        <v/>
      </c>
      <c r="Y52" s="114"/>
      <c r="Z52" s="131" t="str">
        <f>IF(R52="","",IF(Y52&gt;0,R52*40%,""))</f>
        <v/>
      </c>
      <c r="AA52" s="103" t="str">
        <f>IF(AB52="",IF(Z52&lt;&gt;"",R52-Z52,R52),"")</f>
        <v/>
      </c>
      <c r="AB52" s="114"/>
      <c r="AC52" s="104" t="str">
        <f>IF(R52="","",IF(AND(Y52&gt;0,AB52&gt;0),R52-Z52,IF(AND(Y52&gt;0,AB52&lt;0),"",IF(AB52&gt;0,R52,""))))</f>
        <v/>
      </c>
    </row>
    <row r="53" spans="1:30" ht="25.2" customHeight="1" x14ac:dyDescent="0.3">
      <c r="A53" s="81"/>
      <c r="B53" s="82"/>
      <c r="C53" s="82"/>
      <c r="D53" s="127"/>
      <c r="E53" s="128"/>
      <c r="F53" s="130"/>
      <c r="G53" s="83"/>
      <c r="H53" s="125"/>
      <c r="I53" s="88" t="str">
        <f t="shared" si="1"/>
        <v/>
      </c>
      <c r="J53" s="89" t="str">
        <f t="shared" si="2"/>
        <v/>
      </c>
      <c r="K53" s="106"/>
      <c r="L53" s="106"/>
      <c r="M53" s="107"/>
      <c r="N53" s="108"/>
      <c r="O53" s="109" t="str">
        <f t="shared" si="13"/>
        <v/>
      </c>
      <c r="P53" s="109" t="str">
        <f t="shared" si="3"/>
        <v/>
      </c>
      <c r="Q53" s="110"/>
      <c r="R53" s="95" t="str">
        <f t="shared" si="4"/>
        <v/>
      </c>
      <c r="S53" s="96" t="str">
        <f t="shared" ca="1" si="5"/>
        <v/>
      </c>
      <c r="T53" s="111"/>
      <c r="U53" s="112" t="str">
        <f>IF(R53="","",1)</f>
        <v/>
      </c>
      <c r="V53" s="98" t="str">
        <f>IF(AND(E53="",R53=""),"",IF(AND(E53&gt;0,Q53="X"),1,""))</f>
        <v/>
      </c>
      <c r="W53" s="113"/>
      <c r="X53" s="100" t="str">
        <f>IF(AND(W53="x",Y53&gt;1),"",(IF(AND(W53="x",Y53=""),R53*0.4,"")))</f>
        <v/>
      </c>
      <c r="Y53" s="114"/>
      <c r="Z53" s="131" t="str">
        <f>IF(R53="","",IF(Y53&gt;0,R53*40%,""))</f>
        <v/>
      </c>
      <c r="AA53" s="103" t="str">
        <f>IF(AB53="",IF(Z53&lt;&gt;"",R53-Z53,R53),"")</f>
        <v/>
      </c>
      <c r="AB53" s="114"/>
      <c r="AC53" s="104" t="str">
        <f>IF(R53="","",IF(AND(Y53&gt;0,AB53&gt;0),R53-Z53,IF(AND(Y53&gt;0,AB53&lt;0),"",IF(AB53&gt;0,R53,""))))</f>
        <v/>
      </c>
    </row>
    <row r="54" spans="1:30" ht="25.2" customHeight="1" x14ac:dyDescent="0.3">
      <c r="A54" s="81"/>
      <c r="B54" s="82"/>
      <c r="C54" s="82"/>
      <c r="D54" s="127"/>
      <c r="E54" s="128"/>
      <c r="F54" s="130"/>
      <c r="G54" s="83"/>
      <c r="H54" s="125"/>
      <c r="I54" s="88" t="str">
        <f t="shared" si="1"/>
        <v/>
      </c>
      <c r="J54" s="89" t="str">
        <f t="shared" si="2"/>
        <v/>
      </c>
      <c r="K54" s="106"/>
      <c r="L54" s="106"/>
      <c r="M54" s="107"/>
      <c r="N54" s="108"/>
      <c r="O54" s="109" t="str">
        <f t="shared" si="13"/>
        <v/>
      </c>
      <c r="P54" s="109" t="str">
        <f t="shared" si="3"/>
        <v/>
      </c>
      <c r="Q54" s="110"/>
      <c r="R54" s="95" t="str">
        <f t="shared" si="4"/>
        <v/>
      </c>
      <c r="S54" s="96" t="str">
        <f t="shared" ca="1" si="5"/>
        <v/>
      </c>
      <c r="T54" s="111"/>
      <c r="U54" s="112" t="str">
        <f t="shared" si="12"/>
        <v/>
      </c>
      <c r="V54" s="98" t="str">
        <f t="shared" si="6"/>
        <v/>
      </c>
      <c r="W54" s="113"/>
      <c r="X54" s="100" t="str">
        <f t="shared" si="7"/>
        <v/>
      </c>
      <c r="Y54" s="114"/>
      <c r="Z54" s="131" t="str">
        <f t="shared" si="8"/>
        <v/>
      </c>
      <c r="AA54" s="103" t="str">
        <f t="shared" si="9"/>
        <v/>
      </c>
      <c r="AB54" s="114"/>
      <c r="AC54" s="104" t="str">
        <f t="shared" si="10"/>
        <v/>
      </c>
    </row>
    <row r="55" spans="1:30" ht="25.2" customHeight="1" x14ac:dyDescent="0.3">
      <c r="A55" s="81"/>
      <c r="B55" s="82"/>
      <c r="C55" s="82"/>
      <c r="D55" s="127"/>
      <c r="E55" s="128"/>
      <c r="F55" s="130"/>
      <c r="G55" s="83"/>
      <c r="H55" s="125"/>
      <c r="I55" s="88" t="str">
        <f t="shared" si="1"/>
        <v/>
      </c>
      <c r="J55" s="89" t="str">
        <f t="shared" si="2"/>
        <v/>
      </c>
      <c r="K55" s="106"/>
      <c r="L55" s="106"/>
      <c r="M55" s="107"/>
      <c r="N55" s="108"/>
      <c r="O55" s="109" t="str">
        <f>IF(M55="","",M55*N55)</f>
        <v/>
      </c>
      <c r="P55" s="109" t="str">
        <f t="shared" si="3"/>
        <v/>
      </c>
      <c r="Q55" s="110"/>
      <c r="R55" s="95" t="str">
        <f t="shared" si="4"/>
        <v/>
      </c>
      <c r="S55" s="96" t="str">
        <f t="shared" ca="1" si="5"/>
        <v/>
      </c>
      <c r="T55" s="111"/>
      <c r="U55" s="112" t="str">
        <f t="shared" si="12"/>
        <v/>
      </c>
      <c r="V55" s="98" t="str">
        <f t="shared" si="6"/>
        <v/>
      </c>
      <c r="W55" s="113"/>
      <c r="X55" s="100" t="str">
        <f t="shared" si="7"/>
        <v/>
      </c>
      <c r="Y55" s="114"/>
      <c r="Z55" s="131" t="str">
        <f t="shared" si="8"/>
        <v/>
      </c>
      <c r="AA55" s="103" t="str">
        <f t="shared" si="9"/>
        <v/>
      </c>
      <c r="AB55" s="114"/>
      <c r="AC55" s="104" t="str">
        <f t="shared" si="10"/>
        <v/>
      </c>
    </row>
    <row r="56" spans="1:30" ht="25.2" customHeight="1" x14ac:dyDescent="0.3">
      <c r="A56" s="81"/>
      <c r="B56" s="82"/>
      <c r="C56" s="82"/>
      <c r="D56" s="127"/>
      <c r="E56" s="128"/>
      <c r="F56" s="130"/>
      <c r="G56" s="83"/>
      <c r="H56" s="125"/>
      <c r="I56" s="88" t="str">
        <f t="shared" si="1"/>
        <v/>
      </c>
      <c r="J56" s="89" t="str">
        <f t="shared" si="2"/>
        <v/>
      </c>
      <c r="K56" s="106"/>
      <c r="L56" s="106"/>
      <c r="M56" s="107"/>
      <c r="N56" s="108"/>
      <c r="O56" s="109" t="str">
        <f>IF(M56="","",M56*N56)</f>
        <v/>
      </c>
      <c r="P56" s="109" t="str">
        <f t="shared" si="3"/>
        <v/>
      </c>
      <c r="Q56" s="110"/>
      <c r="R56" s="95" t="str">
        <f t="shared" si="4"/>
        <v/>
      </c>
      <c r="S56" s="96" t="str">
        <f t="shared" ca="1" si="5"/>
        <v/>
      </c>
      <c r="T56" s="111"/>
      <c r="U56" s="112" t="str">
        <f t="shared" si="12"/>
        <v/>
      </c>
      <c r="V56" s="98" t="str">
        <f t="shared" si="6"/>
        <v/>
      </c>
      <c r="W56" s="113"/>
      <c r="X56" s="100" t="str">
        <f t="shared" si="7"/>
        <v/>
      </c>
      <c r="Y56" s="114"/>
      <c r="Z56" s="131" t="str">
        <f t="shared" si="8"/>
        <v/>
      </c>
      <c r="AA56" s="103" t="str">
        <f t="shared" si="9"/>
        <v/>
      </c>
      <c r="AB56" s="114"/>
      <c r="AC56" s="104" t="str">
        <f t="shared" si="10"/>
        <v/>
      </c>
    </row>
    <row r="57" spans="1:30" ht="25.2" customHeight="1" x14ac:dyDescent="0.3">
      <c r="A57" s="81"/>
      <c r="B57" s="82"/>
      <c r="C57" s="82"/>
      <c r="D57" s="127"/>
      <c r="E57" s="128"/>
      <c r="F57" s="130"/>
      <c r="G57" s="83"/>
      <c r="H57" s="125"/>
      <c r="I57" s="88" t="str">
        <f t="shared" si="1"/>
        <v/>
      </c>
      <c r="J57" s="89" t="str">
        <f t="shared" si="2"/>
        <v/>
      </c>
      <c r="K57" s="106"/>
      <c r="L57" s="106"/>
      <c r="M57" s="107"/>
      <c r="N57" s="108"/>
      <c r="O57" s="109" t="str">
        <f t="shared" ref="O57:O120" si="14">IF(M57="","",M57*N57)</f>
        <v/>
      </c>
      <c r="P57" s="109" t="str">
        <f t="shared" si="3"/>
        <v/>
      </c>
      <c r="Q57" s="110"/>
      <c r="R57" s="95" t="str">
        <f t="shared" si="4"/>
        <v/>
      </c>
      <c r="S57" s="96" t="str">
        <f t="shared" ca="1" si="5"/>
        <v/>
      </c>
      <c r="T57" s="111"/>
      <c r="U57" s="112" t="str">
        <f t="shared" si="12"/>
        <v/>
      </c>
      <c r="V57" s="98" t="str">
        <f t="shared" si="6"/>
        <v/>
      </c>
      <c r="W57" s="113"/>
      <c r="X57" s="100" t="str">
        <f t="shared" si="7"/>
        <v/>
      </c>
      <c r="Y57" s="114"/>
      <c r="Z57" s="131" t="str">
        <f t="shared" si="8"/>
        <v/>
      </c>
      <c r="AA57" s="103" t="str">
        <f t="shared" si="9"/>
        <v/>
      </c>
      <c r="AB57" s="114"/>
      <c r="AC57" s="104" t="str">
        <f t="shared" si="10"/>
        <v/>
      </c>
    </row>
    <row r="58" spans="1:30" ht="25.2" customHeight="1" x14ac:dyDescent="0.3">
      <c r="A58" s="81"/>
      <c r="B58" s="82"/>
      <c r="C58" s="82"/>
      <c r="D58" s="127"/>
      <c r="E58" s="128"/>
      <c r="F58" s="130"/>
      <c r="G58" s="83"/>
      <c r="H58" s="125"/>
      <c r="I58" s="88" t="str">
        <f t="shared" si="1"/>
        <v/>
      </c>
      <c r="J58" s="89" t="str">
        <f t="shared" si="2"/>
        <v/>
      </c>
      <c r="K58" s="106"/>
      <c r="L58" s="106"/>
      <c r="M58" s="107"/>
      <c r="N58" s="108"/>
      <c r="O58" s="109" t="str">
        <f t="shared" si="14"/>
        <v/>
      </c>
      <c r="P58" s="109" t="str">
        <f t="shared" si="3"/>
        <v/>
      </c>
      <c r="Q58" s="110"/>
      <c r="R58" s="95" t="str">
        <f t="shared" si="4"/>
        <v/>
      </c>
      <c r="S58" s="96" t="str">
        <f t="shared" ca="1" si="5"/>
        <v/>
      </c>
      <c r="T58" s="111"/>
      <c r="U58" s="112" t="str">
        <f t="shared" si="12"/>
        <v/>
      </c>
      <c r="V58" s="98" t="str">
        <f t="shared" si="6"/>
        <v/>
      </c>
      <c r="W58" s="113"/>
      <c r="X58" s="100" t="str">
        <f t="shared" si="7"/>
        <v/>
      </c>
      <c r="Y58" s="114"/>
      <c r="Z58" s="131" t="str">
        <f t="shared" si="8"/>
        <v/>
      </c>
      <c r="AA58" s="103" t="str">
        <f t="shared" si="9"/>
        <v/>
      </c>
      <c r="AB58" s="114"/>
      <c r="AC58" s="104" t="str">
        <f t="shared" si="10"/>
        <v/>
      </c>
    </row>
    <row r="59" spans="1:30" ht="25.2" customHeight="1" x14ac:dyDescent="0.3">
      <c r="A59" s="81"/>
      <c r="B59" s="82"/>
      <c r="C59" s="82"/>
      <c r="D59" s="127"/>
      <c r="E59" s="128"/>
      <c r="F59" s="130"/>
      <c r="G59" s="83"/>
      <c r="H59" s="125"/>
      <c r="I59" s="88" t="str">
        <f t="shared" si="1"/>
        <v/>
      </c>
      <c r="J59" s="89" t="str">
        <f t="shared" si="2"/>
        <v/>
      </c>
      <c r="K59" s="106"/>
      <c r="L59" s="106"/>
      <c r="M59" s="107"/>
      <c r="N59" s="108"/>
      <c r="O59" s="109" t="str">
        <f t="shared" si="14"/>
        <v/>
      </c>
      <c r="P59" s="109" t="str">
        <f t="shared" si="3"/>
        <v/>
      </c>
      <c r="Q59" s="110"/>
      <c r="R59" s="95" t="str">
        <f t="shared" si="4"/>
        <v/>
      </c>
      <c r="S59" s="96" t="str">
        <f t="shared" ca="1" si="5"/>
        <v/>
      </c>
      <c r="T59" s="111"/>
      <c r="U59" s="112" t="str">
        <f t="shared" si="12"/>
        <v/>
      </c>
      <c r="V59" s="98" t="str">
        <f t="shared" si="6"/>
        <v/>
      </c>
      <c r="W59" s="113"/>
      <c r="X59" s="100" t="str">
        <f t="shared" si="7"/>
        <v/>
      </c>
      <c r="Y59" s="114"/>
      <c r="Z59" s="131" t="str">
        <f t="shared" si="8"/>
        <v/>
      </c>
      <c r="AA59" s="103" t="str">
        <f t="shared" si="9"/>
        <v/>
      </c>
      <c r="AB59" s="114"/>
      <c r="AC59" s="104" t="str">
        <f t="shared" si="10"/>
        <v/>
      </c>
    </row>
    <row r="60" spans="1:30" ht="25.2" customHeight="1" x14ac:dyDescent="0.3">
      <c r="A60" s="81"/>
      <c r="B60" s="82"/>
      <c r="C60" s="82"/>
      <c r="D60" s="127"/>
      <c r="E60" s="128"/>
      <c r="F60" s="130"/>
      <c r="G60" s="83"/>
      <c r="H60" s="125"/>
      <c r="I60" s="88" t="str">
        <f t="shared" si="1"/>
        <v/>
      </c>
      <c r="J60" s="89" t="str">
        <f t="shared" si="2"/>
        <v/>
      </c>
      <c r="K60" s="106"/>
      <c r="L60" s="106"/>
      <c r="M60" s="107"/>
      <c r="N60" s="108"/>
      <c r="O60" s="109" t="str">
        <f t="shared" si="14"/>
        <v/>
      </c>
      <c r="P60" s="109" t="str">
        <f>IF(M60="","",M60+O60)</f>
        <v/>
      </c>
      <c r="Q60" s="110"/>
      <c r="R60" s="95" t="str">
        <f t="shared" si="4"/>
        <v/>
      </c>
      <c r="S60" s="96" t="str">
        <f t="shared" ca="1" si="5"/>
        <v/>
      </c>
      <c r="T60" s="111"/>
      <c r="U60" s="112" t="str">
        <f t="shared" si="12"/>
        <v/>
      </c>
      <c r="V60" s="98" t="str">
        <f t="shared" si="6"/>
        <v/>
      </c>
      <c r="W60" s="113"/>
      <c r="X60" s="100" t="str">
        <f t="shared" si="7"/>
        <v/>
      </c>
      <c r="Y60" s="114"/>
      <c r="Z60" s="131" t="str">
        <f t="shared" si="8"/>
        <v/>
      </c>
      <c r="AA60" s="103" t="str">
        <f t="shared" si="9"/>
        <v/>
      </c>
      <c r="AB60" s="114"/>
      <c r="AC60" s="104" t="str">
        <f t="shared" si="10"/>
        <v/>
      </c>
    </row>
    <row r="61" spans="1:30" ht="25.2" customHeight="1" x14ac:dyDescent="0.3">
      <c r="A61" s="81"/>
      <c r="B61" s="82"/>
      <c r="C61" s="82"/>
      <c r="D61" s="127"/>
      <c r="E61" s="128"/>
      <c r="F61" s="130"/>
      <c r="G61" s="83"/>
      <c r="H61" s="125"/>
      <c r="I61" s="88" t="str">
        <f t="shared" si="1"/>
        <v/>
      </c>
      <c r="J61" s="89" t="str">
        <f t="shared" si="2"/>
        <v/>
      </c>
      <c r="K61" s="106"/>
      <c r="L61" s="106"/>
      <c r="M61" s="107"/>
      <c r="N61" s="108"/>
      <c r="O61" s="109" t="str">
        <f t="shared" si="14"/>
        <v/>
      </c>
      <c r="P61" s="109" t="str">
        <f t="shared" si="3"/>
        <v/>
      </c>
      <c r="Q61" s="110"/>
      <c r="R61" s="95" t="str">
        <f t="shared" si="4"/>
        <v/>
      </c>
      <c r="S61" s="96" t="str">
        <f t="shared" ca="1" si="5"/>
        <v/>
      </c>
      <c r="T61" s="111"/>
      <c r="U61" s="112" t="str">
        <f t="shared" si="12"/>
        <v/>
      </c>
      <c r="V61" s="98" t="str">
        <f t="shared" si="6"/>
        <v/>
      </c>
      <c r="W61" s="113"/>
      <c r="X61" s="100" t="str">
        <f t="shared" si="7"/>
        <v/>
      </c>
      <c r="Y61" s="114"/>
      <c r="Z61" s="131" t="str">
        <f t="shared" si="8"/>
        <v/>
      </c>
      <c r="AA61" s="103" t="str">
        <f t="shared" si="9"/>
        <v/>
      </c>
      <c r="AB61" s="114"/>
      <c r="AC61" s="104" t="str">
        <f t="shared" si="10"/>
        <v/>
      </c>
    </row>
    <row r="62" spans="1:30" ht="25.2" customHeight="1" x14ac:dyDescent="0.3">
      <c r="A62" s="81"/>
      <c r="B62" s="82"/>
      <c r="C62" s="82"/>
      <c r="D62" s="127"/>
      <c r="E62" s="128"/>
      <c r="F62" s="130"/>
      <c r="G62" s="83"/>
      <c r="H62" s="125"/>
      <c r="I62" s="88" t="str">
        <f t="shared" si="1"/>
        <v/>
      </c>
      <c r="J62" s="89" t="str">
        <f t="shared" si="2"/>
        <v/>
      </c>
      <c r="K62" s="106"/>
      <c r="L62" s="106"/>
      <c r="M62" s="107"/>
      <c r="N62" s="108"/>
      <c r="O62" s="109" t="str">
        <f t="shared" si="14"/>
        <v/>
      </c>
      <c r="P62" s="109" t="str">
        <f t="shared" si="3"/>
        <v/>
      </c>
      <c r="Q62" s="110"/>
      <c r="R62" s="95" t="str">
        <f t="shared" si="4"/>
        <v/>
      </c>
      <c r="S62" s="96" t="str">
        <f t="shared" ca="1" si="5"/>
        <v/>
      </c>
      <c r="T62" s="111"/>
      <c r="U62" s="112" t="str">
        <f t="shared" si="12"/>
        <v/>
      </c>
      <c r="V62" s="98" t="str">
        <f t="shared" si="6"/>
        <v/>
      </c>
      <c r="W62" s="113"/>
      <c r="X62" s="100" t="str">
        <f t="shared" si="7"/>
        <v/>
      </c>
      <c r="Y62" s="114"/>
      <c r="Z62" s="131" t="str">
        <f t="shared" si="8"/>
        <v/>
      </c>
      <c r="AA62" s="103" t="str">
        <f t="shared" si="9"/>
        <v/>
      </c>
      <c r="AB62" s="114"/>
      <c r="AC62" s="104" t="str">
        <f t="shared" si="10"/>
        <v/>
      </c>
    </row>
    <row r="63" spans="1:30" ht="25.2" customHeight="1" x14ac:dyDescent="0.3">
      <c r="A63" s="81"/>
      <c r="B63" s="82"/>
      <c r="C63" s="82"/>
      <c r="D63" s="127"/>
      <c r="E63" s="128"/>
      <c r="F63" s="130"/>
      <c r="G63" s="83"/>
      <c r="H63" s="125"/>
      <c r="I63" s="88" t="str">
        <f t="shared" si="1"/>
        <v/>
      </c>
      <c r="J63" s="89" t="str">
        <f t="shared" si="2"/>
        <v/>
      </c>
      <c r="K63" s="106"/>
      <c r="L63" s="106"/>
      <c r="M63" s="107"/>
      <c r="N63" s="108"/>
      <c r="O63" s="109" t="str">
        <f t="shared" si="14"/>
        <v/>
      </c>
      <c r="P63" s="109" t="str">
        <f t="shared" si="3"/>
        <v/>
      </c>
      <c r="Q63" s="110"/>
      <c r="R63" s="95" t="str">
        <f t="shared" si="4"/>
        <v/>
      </c>
      <c r="S63" s="96" t="str">
        <f t="shared" ca="1" si="5"/>
        <v/>
      </c>
      <c r="T63" s="111"/>
      <c r="U63" s="112" t="str">
        <f t="shared" si="12"/>
        <v/>
      </c>
      <c r="V63" s="98" t="str">
        <f t="shared" si="6"/>
        <v/>
      </c>
      <c r="W63" s="113"/>
      <c r="X63" s="100" t="str">
        <f t="shared" si="7"/>
        <v/>
      </c>
      <c r="Y63" s="114"/>
      <c r="Z63" s="131" t="str">
        <f t="shared" si="8"/>
        <v/>
      </c>
      <c r="AA63" s="103" t="str">
        <f t="shared" si="9"/>
        <v/>
      </c>
      <c r="AB63" s="114"/>
      <c r="AC63" s="104" t="str">
        <f t="shared" si="10"/>
        <v/>
      </c>
    </row>
    <row r="64" spans="1:30" ht="25.2" customHeight="1" x14ac:dyDescent="0.3">
      <c r="A64" s="81"/>
      <c r="B64" s="82"/>
      <c r="C64" s="82"/>
      <c r="D64" s="127"/>
      <c r="E64" s="128"/>
      <c r="F64" s="130"/>
      <c r="G64" s="83"/>
      <c r="H64" s="125"/>
      <c r="I64" s="88" t="str">
        <f t="shared" si="1"/>
        <v/>
      </c>
      <c r="J64" s="89" t="str">
        <f t="shared" si="2"/>
        <v/>
      </c>
      <c r="K64" s="106"/>
      <c r="L64" s="106"/>
      <c r="M64" s="107"/>
      <c r="N64" s="108"/>
      <c r="O64" s="109" t="str">
        <f t="shared" si="14"/>
        <v/>
      </c>
      <c r="P64" s="109" t="str">
        <f t="shared" si="3"/>
        <v/>
      </c>
      <c r="Q64" s="110"/>
      <c r="R64" s="95" t="str">
        <f t="shared" si="4"/>
        <v/>
      </c>
      <c r="S64" s="96" t="str">
        <f t="shared" ca="1" si="5"/>
        <v/>
      </c>
      <c r="T64" s="111"/>
      <c r="U64" s="112" t="str">
        <f t="shared" si="12"/>
        <v/>
      </c>
      <c r="V64" s="98" t="str">
        <f t="shared" si="6"/>
        <v/>
      </c>
      <c r="W64" s="113"/>
      <c r="X64" s="100" t="str">
        <f t="shared" si="7"/>
        <v/>
      </c>
      <c r="Y64" s="114"/>
      <c r="Z64" s="131" t="str">
        <f t="shared" si="8"/>
        <v/>
      </c>
      <c r="AA64" s="103" t="str">
        <f t="shared" si="9"/>
        <v/>
      </c>
      <c r="AB64" s="114"/>
      <c r="AC64" s="104" t="str">
        <f t="shared" si="10"/>
        <v/>
      </c>
    </row>
    <row r="65" spans="1:29" ht="25.2" customHeight="1" x14ac:dyDescent="0.3">
      <c r="A65" s="81"/>
      <c r="B65" s="82"/>
      <c r="C65" s="82"/>
      <c r="D65" s="127"/>
      <c r="E65" s="128"/>
      <c r="F65" s="130"/>
      <c r="G65" s="83"/>
      <c r="H65" s="125"/>
      <c r="I65" s="88" t="str">
        <f t="shared" si="1"/>
        <v/>
      </c>
      <c r="J65" s="89" t="str">
        <f t="shared" si="2"/>
        <v/>
      </c>
      <c r="K65" s="106"/>
      <c r="L65" s="106"/>
      <c r="M65" s="107"/>
      <c r="N65" s="108"/>
      <c r="O65" s="109" t="str">
        <f t="shared" si="14"/>
        <v/>
      </c>
      <c r="P65" s="109" t="str">
        <f t="shared" si="3"/>
        <v/>
      </c>
      <c r="Q65" s="110"/>
      <c r="R65" s="95" t="str">
        <f t="shared" si="4"/>
        <v/>
      </c>
      <c r="S65" s="96" t="str">
        <f t="shared" ca="1" si="5"/>
        <v/>
      </c>
      <c r="T65" s="111"/>
      <c r="U65" s="112" t="str">
        <f t="shared" si="12"/>
        <v/>
      </c>
      <c r="V65" s="98" t="str">
        <f t="shared" si="6"/>
        <v/>
      </c>
      <c r="W65" s="113"/>
      <c r="X65" s="100" t="str">
        <f t="shared" si="7"/>
        <v/>
      </c>
      <c r="Y65" s="114"/>
      <c r="Z65" s="131" t="str">
        <f t="shared" si="8"/>
        <v/>
      </c>
      <c r="AA65" s="103" t="str">
        <f t="shared" si="9"/>
        <v/>
      </c>
      <c r="AB65" s="114"/>
      <c r="AC65" s="104" t="str">
        <f t="shared" si="10"/>
        <v/>
      </c>
    </row>
    <row r="66" spans="1:29" ht="25.2" customHeight="1" x14ac:dyDescent="0.3">
      <c r="A66" s="81"/>
      <c r="B66" s="82"/>
      <c r="C66" s="82"/>
      <c r="D66" s="127"/>
      <c r="E66" s="128"/>
      <c r="F66" s="130"/>
      <c r="G66" s="83"/>
      <c r="H66" s="125"/>
      <c r="I66" s="88" t="str">
        <f t="shared" si="1"/>
        <v/>
      </c>
      <c r="J66" s="89" t="str">
        <f t="shared" si="2"/>
        <v/>
      </c>
      <c r="K66" s="106"/>
      <c r="L66" s="106"/>
      <c r="M66" s="107"/>
      <c r="N66" s="108"/>
      <c r="O66" s="109" t="str">
        <f t="shared" si="14"/>
        <v/>
      </c>
      <c r="P66" s="109" t="str">
        <f t="shared" si="3"/>
        <v/>
      </c>
      <c r="Q66" s="110"/>
      <c r="R66" s="95" t="str">
        <f t="shared" si="4"/>
        <v/>
      </c>
      <c r="S66" s="96" t="str">
        <f t="shared" ca="1" si="5"/>
        <v/>
      </c>
      <c r="T66" s="111"/>
      <c r="U66" s="112" t="str">
        <f t="shared" si="12"/>
        <v/>
      </c>
      <c r="V66" s="98" t="str">
        <f t="shared" si="6"/>
        <v/>
      </c>
      <c r="W66" s="113"/>
      <c r="X66" s="100" t="str">
        <f t="shared" si="7"/>
        <v/>
      </c>
      <c r="Y66" s="114"/>
      <c r="Z66" s="131" t="str">
        <f t="shared" si="8"/>
        <v/>
      </c>
      <c r="AA66" s="103" t="str">
        <f t="shared" si="9"/>
        <v/>
      </c>
      <c r="AB66" s="114"/>
      <c r="AC66" s="104" t="str">
        <f t="shared" si="10"/>
        <v/>
      </c>
    </row>
    <row r="67" spans="1:29" ht="25.2" customHeight="1" x14ac:dyDescent="0.3">
      <c r="A67" s="81"/>
      <c r="B67" s="82"/>
      <c r="C67" s="82"/>
      <c r="D67" s="127"/>
      <c r="E67" s="128"/>
      <c r="F67" s="130"/>
      <c r="G67" s="83"/>
      <c r="H67" s="125"/>
      <c r="I67" s="88" t="str">
        <f t="shared" si="1"/>
        <v/>
      </c>
      <c r="J67" s="89" t="str">
        <f t="shared" si="2"/>
        <v/>
      </c>
      <c r="K67" s="106"/>
      <c r="L67" s="106"/>
      <c r="M67" s="107"/>
      <c r="N67" s="108"/>
      <c r="O67" s="109" t="str">
        <f t="shared" si="14"/>
        <v/>
      </c>
      <c r="P67" s="109" t="str">
        <f t="shared" si="3"/>
        <v/>
      </c>
      <c r="Q67" s="110"/>
      <c r="R67" s="95" t="str">
        <f t="shared" si="4"/>
        <v/>
      </c>
      <c r="S67" s="96" t="str">
        <f t="shared" ca="1" si="5"/>
        <v/>
      </c>
      <c r="T67" s="111"/>
      <c r="U67" s="112" t="str">
        <f t="shared" si="12"/>
        <v/>
      </c>
      <c r="V67" s="98" t="str">
        <f t="shared" si="6"/>
        <v/>
      </c>
      <c r="W67" s="113"/>
      <c r="X67" s="100" t="str">
        <f t="shared" si="7"/>
        <v/>
      </c>
      <c r="Y67" s="114"/>
      <c r="Z67" s="131" t="str">
        <f t="shared" si="8"/>
        <v/>
      </c>
      <c r="AA67" s="103" t="str">
        <f t="shared" si="9"/>
        <v/>
      </c>
      <c r="AB67" s="114"/>
      <c r="AC67" s="104" t="str">
        <f t="shared" si="10"/>
        <v/>
      </c>
    </row>
    <row r="68" spans="1:29" ht="25.2" customHeight="1" x14ac:dyDescent="0.3">
      <c r="A68" s="81"/>
      <c r="B68" s="82"/>
      <c r="C68" s="82"/>
      <c r="D68" s="127"/>
      <c r="E68" s="128"/>
      <c r="F68" s="130"/>
      <c r="G68" s="83"/>
      <c r="H68" s="125"/>
      <c r="I68" s="88" t="str">
        <f t="shared" si="1"/>
        <v/>
      </c>
      <c r="J68" s="89" t="str">
        <f t="shared" si="2"/>
        <v/>
      </c>
      <c r="K68" s="106"/>
      <c r="L68" s="106"/>
      <c r="M68" s="107"/>
      <c r="N68" s="108"/>
      <c r="O68" s="109" t="str">
        <f t="shared" si="14"/>
        <v/>
      </c>
      <c r="P68" s="109" t="str">
        <f t="shared" si="3"/>
        <v/>
      </c>
      <c r="Q68" s="110"/>
      <c r="R68" s="95" t="str">
        <f t="shared" si="4"/>
        <v/>
      </c>
      <c r="S68" s="96" t="str">
        <f t="shared" ca="1" si="5"/>
        <v/>
      </c>
      <c r="T68" s="111"/>
      <c r="U68" s="112" t="str">
        <f t="shared" si="12"/>
        <v/>
      </c>
      <c r="V68" s="98" t="str">
        <f t="shared" si="6"/>
        <v/>
      </c>
      <c r="W68" s="113"/>
      <c r="X68" s="100" t="str">
        <f t="shared" si="7"/>
        <v/>
      </c>
      <c r="Y68" s="114"/>
      <c r="Z68" s="131" t="str">
        <f t="shared" si="8"/>
        <v/>
      </c>
      <c r="AA68" s="103" t="str">
        <f t="shared" si="9"/>
        <v/>
      </c>
      <c r="AB68" s="114"/>
      <c r="AC68" s="104" t="str">
        <f t="shared" si="10"/>
        <v/>
      </c>
    </row>
    <row r="69" spans="1:29" ht="25.2" customHeight="1" x14ac:dyDescent="0.3">
      <c r="A69" s="81"/>
      <c r="B69" s="82"/>
      <c r="C69" s="82"/>
      <c r="D69" s="127"/>
      <c r="E69" s="128"/>
      <c r="F69" s="130"/>
      <c r="G69" s="83"/>
      <c r="H69" s="125"/>
      <c r="I69" s="88" t="str">
        <f t="shared" si="1"/>
        <v/>
      </c>
      <c r="J69" s="89" t="str">
        <f t="shared" si="2"/>
        <v/>
      </c>
      <c r="K69" s="106"/>
      <c r="L69" s="106"/>
      <c r="M69" s="107"/>
      <c r="N69" s="108"/>
      <c r="O69" s="109" t="str">
        <f t="shared" si="14"/>
        <v/>
      </c>
      <c r="P69" s="109" t="str">
        <f t="shared" si="3"/>
        <v/>
      </c>
      <c r="Q69" s="110"/>
      <c r="R69" s="95" t="str">
        <f t="shared" si="4"/>
        <v/>
      </c>
      <c r="S69" s="96" t="str">
        <f t="shared" ca="1" si="5"/>
        <v/>
      </c>
      <c r="T69" s="111"/>
      <c r="U69" s="112" t="str">
        <f t="shared" ref="U69:U100" si="15">IF(R69="","",1)</f>
        <v/>
      </c>
      <c r="V69" s="98" t="str">
        <f t="shared" si="6"/>
        <v/>
      </c>
      <c r="W69" s="113"/>
      <c r="X69" s="100" t="str">
        <f t="shared" si="7"/>
        <v/>
      </c>
      <c r="Y69" s="114"/>
      <c r="Z69" s="131" t="str">
        <f t="shared" si="8"/>
        <v/>
      </c>
      <c r="AA69" s="103" t="str">
        <f t="shared" si="9"/>
        <v/>
      </c>
      <c r="AB69" s="114"/>
      <c r="AC69" s="104" t="str">
        <f t="shared" si="10"/>
        <v/>
      </c>
    </row>
    <row r="70" spans="1:29" ht="25.2" customHeight="1" x14ac:dyDescent="0.3">
      <c r="A70" s="81"/>
      <c r="B70" s="82"/>
      <c r="C70" s="82"/>
      <c r="D70" s="127"/>
      <c r="E70" s="128"/>
      <c r="F70" s="130"/>
      <c r="G70" s="83"/>
      <c r="H70" s="125"/>
      <c r="I70" s="88" t="str">
        <f t="shared" ref="I70:I133" si="16">IF(E70&gt;1,"X","")</f>
        <v/>
      </c>
      <c r="J70" s="89" t="str">
        <f t="shared" ref="J70:J133" si="17">IF(I70="","","X")</f>
        <v/>
      </c>
      <c r="K70" s="106"/>
      <c r="L70" s="106"/>
      <c r="M70" s="107"/>
      <c r="N70" s="108"/>
      <c r="O70" s="109" t="str">
        <f t="shared" si="14"/>
        <v/>
      </c>
      <c r="P70" s="109" t="str">
        <f t="shared" ref="P70:P74" si="18">IF(M70="","",M70+O70)</f>
        <v/>
      </c>
      <c r="Q70" s="110"/>
      <c r="R70" s="95" t="str">
        <f t="shared" ref="R70:R133" si="19">IF(AND(H70="",Q70=""),"",IF(Q70="x","",P70))</f>
        <v/>
      </c>
      <c r="S70" s="96" t="str">
        <f t="shared" ref="S70:S133" ca="1" si="20">IF(Q70="X","",IF(H70="",IF(T70&lt;&gt;"","Relancé depuis "&amp;(TODAY()-T70)&amp;" jours",IF(AND((TODAY()-E70)&gt;7,E70&gt;1),"A RELANCER a partir du "&amp;TEXT(E70+7,"jj/mm/aaaa"),"")),""))</f>
        <v/>
      </c>
      <c r="T70" s="111"/>
      <c r="U70" s="112" t="str">
        <f t="shared" si="15"/>
        <v/>
      </c>
      <c r="V70" s="98" t="str">
        <f t="shared" ref="V70:V133" si="21">IF(AND(E70="",R70=""),"",IF(AND(E70&gt;0,Q70="X"),1,""))</f>
        <v/>
      </c>
      <c r="W70" s="113"/>
      <c r="X70" s="100" t="str">
        <f t="shared" ref="X70:X133" si="22">IF(AND(W70="x",Y70&gt;1),"",(IF(AND(W70="x",Y70=""),R70*0.4,"")))</f>
        <v/>
      </c>
      <c r="Y70" s="114"/>
      <c r="Z70" s="131" t="str">
        <f t="shared" ref="Z70:Z133" si="23">IF(R70="","",IF(Y70&gt;0,R70*40%,""))</f>
        <v/>
      </c>
      <c r="AA70" s="103" t="str">
        <f t="shared" ref="AA70:AA133" si="24">IF(AB70="",IF(Z70&lt;&gt;"",R70-Z70,R70),"")</f>
        <v/>
      </c>
      <c r="AB70" s="114"/>
      <c r="AC70" s="104" t="str">
        <f t="shared" ref="AC70:AC133" si="25">IF(R70="","",IF(AND(Y70&gt;0,AB70&gt;0),R70-Z70,IF(AND(Y70&gt;0,AB70&lt;0),"",IF(AB70&gt;0,R70,""))))</f>
        <v/>
      </c>
    </row>
    <row r="71" spans="1:29" ht="25.2" customHeight="1" x14ac:dyDescent="0.3">
      <c r="A71" s="81"/>
      <c r="B71" s="82"/>
      <c r="C71" s="82"/>
      <c r="D71" s="127"/>
      <c r="E71" s="128"/>
      <c r="F71" s="130"/>
      <c r="G71" s="83"/>
      <c r="H71" s="125"/>
      <c r="I71" s="88" t="str">
        <f t="shared" si="16"/>
        <v/>
      </c>
      <c r="J71" s="89" t="str">
        <f t="shared" si="17"/>
        <v/>
      </c>
      <c r="K71" s="106"/>
      <c r="L71" s="106"/>
      <c r="M71" s="107"/>
      <c r="N71" s="108"/>
      <c r="O71" s="109" t="str">
        <f t="shared" si="14"/>
        <v/>
      </c>
      <c r="P71" s="109" t="str">
        <f t="shared" si="18"/>
        <v/>
      </c>
      <c r="Q71" s="110"/>
      <c r="R71" s="95" t="str">
        <f t="shared" si="19"/>
        <v/>
      </c>
      <c r="S71" s="96" t="str">
        <f t="shared" ca="1" si="20"/>
        <v/>
      </c>
      <c r="T71" s="111"/>
      <c r="U71" s="112" t="str">
        <f t="shared" si="15"/>
        <v/>
      </c>
      <c r="V71" s="98" t="str">
        <f t="shared" si="21"/>
        <v/>
      </c>
      <c r="W71" s="113"/>
      <c r="X71" s="100" t="str">
        <f t="shared" si="22"/>
        <v/>
      </c>
      <c r="Y71" s="114"/>
      <c r="Z71" s="131" t="str">
        <f t="shared" si="23"/>
        <v/>
      </c>
      <c r="AA71" s="103" t="str">
        <f t="shared" si="24"/>
        <v/>
      </c>
      <c r="AB71" s="114"/>
      <c r="AC71" s="104" t="str">
        <f t="shared" si="25"/>
        <v/>
      </c>
    </row>
    <row r="72" spans="1:29" ht="25.2" customHeight="1" x14ac:dyDescent="0.3">
      <c r="A72" s="81"/>
      <c r="B72" s="82"/>
      <c r="C72" s="82"/>
      <c r="D72" s="127"/>
      <c r="E72" s="128"/>
      <c r="F72" s="130"/>
      <c r="G72" s="83"/>
      <c r="H72" s="125"/>
      <c r="I72" s="88" t="str">
        <f t="shared" si="16"/>
        <v/>
      </c>
      <c r="J72" s="89" t="str">
        <f t="shared" si="17"/>
        <v/>
      </c>
      <c r="K72" s="106"/>
      <c r="L72" s="106"/>
      <c r="M72" s="107"/>
      <c r="N72" s="108"/>
      <c r="O72" s="109" t="str">
        <f t="shared" si="14"/>
        <v/>
      </c>
      <c r="P72" s="109" t="str">
        <f t="shared" si="18"/>
        <v/>
      </c>
      <c r="Q72" s="110"/>
      <c r="R72" s="95" t="str">
        <f t="shared" si="19"/>
        <v/>
      </c>
      <c r="S72" s="96" t="str">
        <f t="shared" ca="1" si="20"/>
        <v/>
      </c>
      <c r="T72" s="111"/>
      <c r="U72" s="112" t="str">
        <f t="shared" si="15"/>
        <v/>
      </c>
      <c r="V72" s="98" t="str">
        <f t="shared" si="21"/>
        <v/>
      </c>
      <c r="W72" s="113"/>
      <c r="X72" s="100" t="str">
        <f t="shared" si="22"/>
        <v/>
      </c>
      <c r="Y72" s="114"/>
      <c r="Z72" s="131" t="str">
        <f t="shared" si="23"/>
        <v/>
      </c>
      <c r="AA72" s="103" t="str">
        <f t="shared" si="24"/>
        <v/>
      </c>
      <c r="AB72" s="114"/>
      <c r="AC72" s="104" t="str">
        <f t="shared" si="25"/>
        <v/>
      </c>
    </row>
    <row r="73" spans="1:29" ht="25.2" customHeight="1" x14ac:dyDescent="0.3">
      <c r="A73" s="81"/>
      <c r="B73" s="82"/>
      <c r="C73" s="82"/>
      <c r="D73" s="127"/>
      <c r="E73" s="128"/>
      <c r="F73" s="130"/>
      <c r="G73" s="83"/>
      <c r="H73" s="125"/>
      <c r="I73" s="88" t="str">
        <f t="shared" si="16"/>
        <v/>
      </c>
      <c r="J73" s="89" t="str">
        <f t="shared" si="17"/>
        <v/>
      </c>
      <c r="K73" s="106"/>
      <c r="L73" s="106"/>
      <c r="M73" s="107"/>
      <c r="N73" s="108"/>
      <c r="O73" s="109" t="str">
        <f t="shared" si="14"/>
        <v/>
      </c>
      <c r="P73" s="109" t="str">
        <f t="shared" si="18"/>
        <v/>
      </c>
      <c r="Q73" s="110"/>
      <c r="R73" s="95" t="str">
        <f t="shared" si="19"/>
        <v/>
      </c>
      <c r="S73" s="96" t="str">
        <f t="shared" ca="1" si="20"/>
        <v/>
      </c>
      <c r="T73" s="111"/>
      <c r="U73" s="112" t="str">
        <f t="shared" si="15"/>
        <v/>
      </c>
      <c r="V73" s="98" t="str">
        <f t="shared" si="21"/>
        <v/>
      </c>
      <c r="W73" s="113"/>
      <c r="X73" s="100" t="str">
        <f t="shared" si="22"/>
        <v/>
      </c>
      <c r="Y73" s="114"/>
      <c r="Z73" s="131" t="str">
        <f t="shared" si="23"/>
        <v/>
      </c>
      <c r="AA73" s="103" t="str">
        <f t="shared" si="24"/>
        <v/>
      </c>
      <c r="AB73" s="114"/>
      <c r="AC73" s="104" t="str">
        <f t="shared" si="25"/>
        <v/>
      </c>
    </row>
    <row r="74" spans="1:29" ht="25.2" customHeight="1" x14ac:dyDescent="0.3">
      <c r="A74" s="81"/>
      <c r="B74" s="82"/>
      <c r="C74" s="82"/>
      <c r="D74" s="127"/>
      <c r="E74" s="128"/>
      <c r="F74" s="130"/>
      <c r="G74" s="83"/>
      <c r="H74" s="125"/>
      <c r="I74" s="88" t="str">
        <f t="shared" si="16"/>
        <v/>
      </c>
      <c r="J74" s="89" t="str">
        <f t="shared" si="17"/>
        <v/>
      </c>
      <c r="K74" s="106"/>
      <c r="L74" s="106"/>
      <c r="M74" s="107"/>
      <c r="N74" s="108"/>
      <c r="O74" s="109" t="str">
        <f t="shared" si="14"/>
        <v/>
      </c>
      <c r="P74" s="109" t="str">
        <f t="shared" si="18"/>
        <v/>
      </c>
      <c r="Q74" s="110"/>
      <c r="R74" s="95" t="str">
        <f t="shared" si="19"/>
        <v/>
      </c>
      <c r="S74" s="96" t="str">
        <f t="shared" ca="1" si="20"/>
        <v/>
      </c>
      <c r="T74" s="111"/>
      <c r="U74" s="112" t="str">
        <f t="shared" si="15"/>
        <v/>
      </c>
      <c r="V74" s="98" t="str">
        <f t="shared" si="21"/>
        <v/>
      </c>
      <c r="W74" s="113"/>
      <c r="X74" s="100" t="str">
        <f t="shared" si="22"/>
        <v/>
      </c>
      <c r="Y74" s="114"/>
      <c r="Z74" s="131" t="str">
        <f t="shared" si="23"/>
        <v/>
      </c>
      <c r="AA74" s="103" t="str">
        <f t="shared" si="24"/>
        <v/>
      </c>
      <c r="AB74" s="114"/>
      <c r="AC74" s="104" t="str">
        <f t="shared" si="25"/>
        <v/>
      </c>
    </row>
    <row r="75" spans="1:29" ht="25.2" customHeight="1" x14ac:dyDescent="0.3">
      <c r="A75" s="81"/>
      <c r="B75" s="82"/>
      <c r="C75" s="82"/>
      <c r="D75" s="127"/>
      <c r="E75" s="128"/>
      <c r="F75" s="130"/>
      <c r="G75" s="83"/>
      <c r="H75" s="125"/>
      <c r="I75" s="88" t="str">
        <f t="shared" si="16"/>
        <v/>
      </c>
      <c r="J75" s="89" t="str">
        <f t="shared" si="17"/>
        <v/>
      </c>
      <c r="K75" s="106"/>
      <c r="L75" s="106"/>
      <c r="M75" s="107"/>
      <c r="N75" s="108"/>
      <c r="O75" s="109" t="str">
        <f t="shared" si="14"/>
        <v/>
      </c>
      <c r="P75" s="109" t="str">
        <f>IF(M75="","",M75+O75)</f>
        <v/>
      </c>
      <c r="Q75" s="110"/>
      <c r="R75" s="95" t="str">
        <f t="shared" si="19"/>
        <v/>
      </c>
      <c r="S75" s="96" t="str">
        <f t="shared" ca="1" si="20"/>
        <v/>
      </c>
      <c r="T75" s="111"/>
      <c r="U75" s="112" t="str">
        <f t="shared" si="15"/>
        <v/>
      </c>
      <c r="V75" s="98" t="str">
        <f t="shared" si="21"/>
        <v/>
      </c>
      <c r="W75" s="113"/>
      <c r="X75" s="100" t="str">
        <f t="shared" si="22"/>
        <v/>
      </c>
      <c r="Y75" s="114"/>
      <c r="Z75" s="131" t="str">
        <f t="shared" si="23"/>
        <v/>
      </c>
      <c r="AA75" s="103" t="str">
        <f t="shared" si="24"/>
        <v/>
      </c>
      <c r="AB75" s="114"/>
      <c r="AC75" s="104" t="str">
        <f t="shared" si="25"/>
        <v/>
      </c>
    </row>
    <row r="76" spans="1:29" ht="25.2" customHeight="1" x14ac:dyDescent="0.3">
      <c r="A76" s="81"/>
      <c r="B76" s="82"/>
      <c r="C76" s="82"/>
      <c r="D76" s="127"/>
      <c r="E76" s="128"/>
      <c r="F76" s="130"/>
      <c r="G76" s="83"/>
      <c r="H76" s="125"/>
      <c r="I76" s="88" t="str">
        <f t="shared" si="16"/>
        <v/>
      </c>
      <c r="J76" s="89" t="str">
        <f t="shared" si="17"/>
        <v/>
      </c>
      <c r="K76" s="106"/>
      <c r="L76" s="106"/>
      <c r="M76" s="107"/>
      <c r="N76" s="108"/>
      <c r="O76" s="109" t="str">
        <f t="shared" si="14"/>
        <v/>
      </c>
      <c r="P76" s="109" t="str">
        <f t="shared" ref="P76:P86" si="26">IF(M76="","",M76+O76)</f>
        <v/>
      </c>
      <c r="Q76" s="110"/>
      <c r="R76" s="95" t="str">
        <f t="shared" si="19"/>
        <v/>
      </c>
      <c r="S76" s="96" t="str">
        <f t="shared" ca="1" si="20"/>
        <v/>
      </c>
      <c r="T76" s="111"/>
      <c r="U76" s="112" t="str">
        <f t="shared" si="15"/>
        <v/>
      </c>
      <c r="V76" s="98" t="str">
        <f t="shared" si="21"/>
        <v/>
      </c>
      <c r="W76" s="113"/>
      <c r="X76" s="100" t="str">
        <f t="shared" si="22"/>
        <v/>
      </c>
      <c r="Y76" s="114"/>
      <c r="Z76" s="131" t="str">
        <f t="shared" si="23"/>
        <v/>
      </c>
      <c r="AA76" s="103" t="str">
        <f t="shared" si="24"/>
        <v/>
      </c>
      <c r="AB76" s="114"/>
      <c r="AC76" s="104" t="str">
        <f t="shared" si="25"/>
        <v/>
      </c>
    </row>
    <row r="77" spans="1:29" ht="25.2" customHeight="1" x14ac:dyDescent="0.3">
      <c r="A77" s="81"/>
      <c r="B77" s="82"/>
      <c r="C77" s="82"/>
      <c r="D77" s="127"/>
      <c r="E77" s="128"/>
      <c r="F77" s="130"/>
      <c r="G77" s="83"/>
      <c r="H77" s="125"/>
      <c r="I77" s="88" t="str">
        <f t="shared" si="16"/>
        <v/>
      </c>
      <c r="J77" s="89" t="str">
        <f t="shared" si="17"/>
        <v/>
      </c>
      <c r="K77" s="106"/>
      <c r="L77" s="106"/>
      <c r="M77" s="107"/>
      <c r="N77" s="108"/>
      <c r="O77" s="109" t="str">
        <f t="shared" si="14"/>
        <v/>
      </c>
      <c r="P77" s="109" t="str">
        <f t="shared" si="26"/>
        <v/>
      </c>
      <c r="Q77" s="110"/>
      <c r="R77" s="95" t="str">
        <f t="shared" si="19"/>
        <v/>
      </c>
      <c r="S77" s="96" t="str">
        <f t="shared" ca="1" si="20"/>
        <v/>
      </c>
      <c r="T77" s="111"/>
      <c r="U77" s="112" t="str">
        <f t="shared" si="15"/>
        <v/>
      </c>
      <c r="V77" s="98" t="str">
        <f t="shared" si="21"/>
        <v/>
      </c>
      <c r="W77" s="113"/>
      <c r="X77" s="100" t="str">
        <f t="shared" si="22"/>
        <v/>
      </c>
      <c r="Y77" s="114"/>
      <c r="Z77" s="131" t="str">
        <f t="shared" si="23"/>
        <v/>
      </c>
      <c r="AA77" s="103" t="str">
        <f t="shared" si="24"/>
        <v/>
      </c>
      <c r="AB77" s="114"/>
      <c r="AC77" s="104" t="str">
        <f t="shared" si="25"/>
        <v/>
      </c>
    </row>
    <row r="78" spans="1:29" ht="25.2" customHeight="1" x14ac:dyDescent="0.3">
      <c r="A78" s="81"/>
      <c r="B78" s="82"/>
      <c r="C78" s="82"/>
      <c r="D78" s="127"/>
      <c r="E78" s="128"/>
      <c r="F78" s="130"/>
      <c r="G78" s="83"/>
      <c r="H78" s="125"/>
      <c r="I78" s="88" t="str">
        <f t="shared" si="16"/>
        <v/>
      </c>
      <c r="J78" s="89" t="str">
        <f t="shared" si="17"/>
        <v/>
      </c>
      <c r="K78" s="106"/>
      <c r="L78" s="106"/>
      <c r="M78" s="107"/>
      <c r="N78" s="108"/>
      <c r="O78" s="109" t="str">
        <f t="shared" si="14"/>
        <v/>
      </c>
      <c r="P78" s="109" t="str">
        <f t="shared" si="26"/>
        <v/>
      </c>
      <c r="Q78" s="110"/>
      <c r="R78" s="95" t="str">
        <f t="shared" si="19"/>
        <v/>
      </c>
      <c r="S78" s="96" t="str">
        <f t="shared" ca="1" si="20"/>
        <v/>
      </c>
      <c r="T78" s="111"/>
      <c r="U78" s="112" t="str">
        <f t="shared" si="15"/>
        <v/>
      </c>
      <c r="V78" s="98" t="str">
        <f t="shared" si="21"/>
        <v/>
      </c>
      <c r="W78" s="113"/>
      <c r="X78" s="100" t="str">
        <f t="shared" si="22"/>
        <v/>
      </c>
      <c r="Y78" s="114"/>
      <c r="Z78" s="131" t="str">
        <f t="shared" si="23"/>
        <v/>
      </c>
      <c r="AA78" s="103" t="str">
        <f t="shared" si="24"/>
        <v/>
      </c>
      <c r="AB78" s="114"/>
      <c r="AC78" s="104" t="str">
        <f t="shared" si="25"/>
        <v/>
      </c>
    </row>
    <row r="79" spans="1:29" ht="25.2" customHeight="1" x14ac:dyDescent="0.3">
      <c r="A79" s="81"/>
      <c r="B79" s="82"/>
      <c r="C79" s="82"/>
      <c r="D79" s="127"/>
      <c r="E79" s="128"/>
      <c r="F79" s="130"/>
      <c r="G79" s="83"/>
      <c r="H79" s="125"/>
      <c r="I79" s="88" t="str">
        <f t="shared" si="16"/>
        <v/>
      </c>
      <c r="J79" s="89" t="str">
        <f t="shared" si="17"/>
        <v/>
      </c>
      <c r="K79" s="106"/>
      <c r="L79" s="106"/>
      <c r="M79" s="107"/>
      <c r="N79" s="108"/>
      <c r="O79" s="109" t="str">
        <f t="shared" si="14"/>
        <v/>
      </c>
      <c r="P79" s="109" t="str">
        <f t="shared" si="26"/>
        <v/>
      </c>
      <c r="Q79" s="110"/>
      <c r="R79" s="95" t="str">
        <f t="shared" si="19"/>
        <v/>
      </c>
      <c r="S79" s="96" t="str">
        <f t="shared" ca="1" si="20"/>
        <v/>
      </c>
      <c r="T79" s="111"/>
      <c r="U79" s="112" t="str">
        <f t="shared" si="15"/>
        <v/>
      </c>
      <c r="V79" s="98" t="str">
        <f t="shared" si="21"/>
        <v/>
      </c>
      <c r="W79" s="113"/>
      <c r="X79" s="100" t="str">
        <f t="shared" si="22"/>
        <v/>
      </c>
      <c r="Y79" s="114"/>
      <c r="Z79" s="131" t="str">
        <f t="shared" si="23"/>
        <v/>
      </c>
      <c r="AA79" s="103" t="str">
        <f t="shared" si="24"/>
        <v/>
      </c>
      <c r="AB79" s="114"/>
      <c r="AC79" s="104" t="str">
        <f t="shared" si="25"/>
        <v/>
      </c>
    </row>
    <row r="80" spans="1:29" ht="25.2" customHeight="1" x14ac:dyDescent="0.3">
      <c r="A80" s="81"/>
      <c r="B80" s="82"/>
      <c r="C80" s="82"/>
      <c r="D80" s="127"/>
      <c r="E80" s="128"/>
      <c r="F80" s="130"/>
      <c r="G80" s="83"/>
      <c r="H80" s="125"/>
      <c r="I80" s="88" t="str">
        <f t="shared" si="16"/>
        <v/>
      </c>
      <c r="J80" s="89" t="str">
        <f t="shared" si="17"/>
        <v/>
      </c>
      <c r="K80" s="106"/>
      <c r="L80" s="106"/>
      <c r="M80" s="107"/>
      <c r="N80" s="108"/>
      <c r="O80" s="109" t="str">
        <f t="shared" si="14"/>
        <v/>
      </c>
      <c r="P80" s="109" t="str">
        <f t="shared" si="26"/>
        <v/>
      </c>
      <c r="Q80" s="110"/>
      <c r="R80" s="95" t="str">
        <f t="shared" si="19"/>
        <v/>
      </c>
      <c r="S80" s="96" t="str">
        <f t="shared" ca="1" si="20"/>
        <v/>
      </c>
      <c r="T80" s="111"/>
      <c r="U80" s="112" t="str">
        <f t="shared" si="15"/>
        <v/>
      </c>
      <c r="V80" s="98" t="str">
        <f t="shared" si="21"/>
        <v/>
      </c>
      <c r="W80" s="113"/>
      <c r="X80" s="100" t="str">
        <f t="shared" si="22"/>
        <v/>
      </c>
      <c r="Y80" s="114"/>
      <c r="Z80" s="131" t="str">
        <f t="shared" si="23"/>
        <v/>
      </c>
      <c r="AA80" s="103" t="str">
        <f t="shared" si="24"/>
        <v/>
      </c>
      <c r="AB80" s="114"/>
      <c r="AC80" s="104" t="str">
        <f t="shared" si="25"/>
        <v/>
      </c>
    </row>
    <row r="81" spans="1:29" ht="25.2" customHeight="1" x14ac:dyDescent="0.3">
      <c r="A81" s="81"/>
      <c r="B81" s="82"/>
      <c r="C81" s="82"/>
      <c r="D81" s="127"/>
      <c r="E81" s="128"/>
      <c r="F81" s="130"/>
      <c r="G81" s="83"/>
      <c r="H81" s="125"/>
      <c r="I81" s="88" t="str">
        <f t="shared" si="16"/>
        <v/>
      </c>
      <c r="J81" s="89" t="str">
        <f t="shared" si="17"/>
        <v/>
      </c>
      <c r="K81" s="106"/>
      <c r="L81" s="106"/>
      <c r="M81" s="107"/>
      <c r="N81" s="108"/>
      <c r="O81" s="109" t="str">
        <f t="shared" si="14"/>
        <v/>
      </c>
      <c r="P81" s="109" t="str">
        <f t="shared" si="26"/>
        <v/>
      </c>
      <c r="Q81" s="110"/>
      <c r="R81" s="95" t="str">
        <f t="shared" si="19"/>
        <v/>
      </c>
      <c r="S81" s="96" t="str">
        <f t="shared" ca="1" si="20"/>
        <v/>
      </c>
      <c r="T81" s="111"/>
      <c r="U81" s="112" t="str">
        <f t="shared" si="15"/>
        <v/>
      </c>
      <c r="V81" s="98" t="str">
        <f t="shared" si="21"/>
        <v/>
      </c>
      <c r="W81" s="113"/>
      <c r="X81" s="100" t="str">
        <f t="shared" si="22"/>
        <v/>
      </c>
      <c r="Y81" s="114"/>
      <c r="Z81" s="131" t="str">
        <f t="shared" si="23"/>
        <v/>
      </c>
      <c r="AA81" s="103" t="str">
        <f t="shared" si="24"/>
        <v/>
      </c>
      <c r="AB81" s="114"/>
      <c r="AC81" s="104" t="str">
        <f t="shared" si="25"/>
        <v/>
      </c>
    </row>
    <row r="82" spans="1:29" ht="25.2" customHeight="1" x14ac:dyDescent="0.3">
      <c r="A82" s="81"/>
      <c r="B82" s="82"/>
      <c r="C82" s="82"/>
      <c r="D82" s="127"/>
      <c r="E82" s="128"/>
      <c r="F82" s="130"/>
      <c r="G82" s="83"/>
      <c r="H82" s="125"/>
      <c r="I82" s="88" t="str">
        <f t="shared" si="16"/>
        <v/>
      </c>
      <c r="J82" s="89" t="str">
        <f t="shared" si="17"/>
        <v/>
      </c>
      <c r="K82" s="106"/>
      <c r="L82" s="106"/>
      <c r="M82" s="107"/>
      <c r="N82" s="108"/>
      <c r="O82" s="109" t="str">
        <f t="shared" si="14"/>
        <v/>
      </c>
      <c r="P82" s="109" t="str">
        <f t="shared" si="26"/>
        <v/>
      </c>
      <c r="Q82" s="110"/>
      <c r="R82" s="95" t="str">
        <f t="shared" si="19"/>
        <v/>
      </c>
      <c r="S82" s="96" t="str">
        <f t="shared" ca="1" si="20"/>
        <v/>
      </c>
      <c r="T82" s="111"/>
      <c r="U82" s="112" t="str">
        <f t="shared" si="15"/>
        <v/>
      </c>
      <c r="V82" s="98" t="str">
        <f t="shared" si="21"/>
        <v/>
      </c>
      <c r="W82" s="113"/>
      <c r="X82" s="100" t="str">
        <f t="shared" si="22"/>
        <v/>
      </c>
      <c r="Y82" s="114"/>
      <c r="Z82" s="131" t="str">
        <f t="shared" si="23"/>
        <v/>
      </c>
      <c r="AA82" s="103" t="str">
        <f t="shared" si="24"/>
        <v/>
      </c>
      <c r="AB82" s="114"/>
      <c r="AC82" s="104" t="str">
        <f t="shared" si="25"/>
        <v/>
      </c>
    </row>
    <row r="83" spans="1:29" ht="25.2" customHeight="1" x14ac:dyDescent="0.3">
      <c r="A83" s="81"/>
      <c r="B83" s="82"/>
      <c r="C83" s="82"/>
      <c r="D83" s="127"/>
      <c r="E83" s="128"/>
      <c r="F83" s="130"/>
      <c r="G83" s="83"/>
      <c r="H83" s="125"/>
      <c r="I83" s="88" t="str">
        <f t="shared" si="16"/>
        <v/>
      </c>
      <c r="J83" s="89" t="str">
        <f t="shared" si="17"/>
        <v/>
      </c>
      <c r="K83" s="106"/>
      <c r="L83" s="106"/>
      <c r="M83" s="107"/>
      <c r="N83" s="108"/>
      <c r="O83" s="109" t="str">
        <f t="shared" si="14"/>
        <v/>
      </c>
      <c r="P83" s="109" t="str">
        <f t="shared" si="26"/>
        <v/>
      </c>
      <c r="Q83" s="110"/>
      <c r="R83" s="95" t="str">
        <f t="shared" si="19"/>
        <v/>
      </c>
      <c r="S83" s="96" t="str">
        <f t="shared" ca="1" si="20"/>
        <v/>
      </c>
      <c r="T83" s="111"/>
      <c r="U83" s="112" t="str">
        <f t="shared" si="15"/>
        <v/>
      </c>
      <c r="V83" s="98" t="str">
        <f t="shared" si="21"/>
        <v/>
      </c>
      <c r="W83" s="113"/>
      <c r="X83" s="100" t="str">
        <f t="shared" si="22"/>
        <v/>
      </c>
      <c r="Y83" s="114"/>
      <c r="Z83" s="131" t="str">
        <f t="shared" si="23"/>
        <v/>
      </c>
      <c r="AA83" s="103" t="str">
        <f t="shared" si="24"/>
        <v/>
      </c>
      <c r="AB83" s="114"/>
      <c r="AC83" s="104" t="str">
        <f t="shared" si="25"/>
        <v/>
      </c>
    </row>
    <row r="84" spans="1:29" ht="25.2" customHeight="1" x14ac:dyDescent="0.3">
      <c r="A84" s="81"/>
      <c r="B84" s="82"/>
      <c r="C84" s="82"/>
      <c r="D84" s="127"/>
      <c r="E84" s="128"/>
      <c r="F84" s="130"/>
      <c r="G84" s="83"/>
      <c r="H84" s="125"/>
      <c r="I84" s="88" t="str">
        <f t="shared" si="16"/>
        <v/>
      </c>
      <c r="J84" s="89" t="str">
        <f t="shared" si="17"/>
        <v/>
      </c>
      <c r="K84" s="106"/>
      <c r="L84" s="106"/>
      <c r="M84" s="107"/>
      <c r="N84" s="108"/>
      <c r="O84" s="109" t="str">
        <f t="shared" si="14"/>
        <v/>
      </c>
      <c r="P84" s="109" t="str">
        <f t="shared" si="26"/>
        <v/>
      </c>
      <c r="Q84" s="110"/>
      <c r="R84" s="95" t="str">
        <f t="shared" si="19"/>
        <v/>
      </c>
      <c r="S84" s="96" t="str">
        <f t="shared" ca="1" si="20"/>
        <v/>
      </c>
      <c r="T84" s="111"/>
      <c r="U84" s="112" t="str">
        <f t="shared" si="15"/>
        <v/>
      </c>
      <c r="V84" s="98" t="str">
        <f t="shared" si="21"/>
        <v/>
      </c>
      <c r="W84" s="113"/>
      <c r="X84" s="100" t="str">
        <f t="shared" si="22"/>
        <v/>
      </c>
      <c r="Y84" s="114"/>
      <c r="Z84" s="131" t="str">
        <f t="shared" si="23"/>
        <v/>
      </c>
      <c r="AA84" s="103" t="str">
        <f t="shared" si="24"/>
        <v/>
      </c>
      <c r="AB84" s="114"/>
      <c r="AC84" s="104" t="str">
        <f t="shared" si="25"/>
        <v/>
      </c>
    </row>
    <row r="85" spans="1:29" ht="25.2" customHeight="1" x14ac:dyDescent="0.3">
      <c r="A85" s="81"/>
      <c r="B85" s="82"/>
      <c r="C85" s="82"/>
      <c r="D85" s="127"/>
      <c r="E85" s="128"/>
      <c r="F85" s="130"/>
      <c r="G85" s="83"/>
      <c r="H85" s="125"/>
      <c r="I85" s="88" t="str">
        <f t="shared" si="16"/>
        <v/>
      </c>
      <c r="J85" s="89" t="str">
        <f t="shared" si="17"/>
        <v/>
      </c>
      <c r="K85" s="106"/>
      <c r="L85" s="106"/>
      <c r="M85" s="107"/>
      <c r="N85" s="108"/>
      <c r="O85" s="109" t="str">
        <f t="shared" si="14"/>
        <v/>
      </c>
      <c r="P85" s="109" t="str">
        <f t="shared" si="26"/>
        <v/>
      </c>
      <c r="Q85" s="110"/>
      <c r="R85" s="95" t="str">
        <f t="shared" si="19"/>
        <v/>
      </c>
      <c r="S85" s="96" t="str">
        <f t="shared" ca="1" si="20"/>
        <v/>
      </c>
      <c r="T85" s="111"/>
      <c r="U85" s="112" t="str">
        <f t="shared" si="15"/>
        <v/>
      </c>
      <c r="V85" s="98" t="str">
        <f t="shared" si="21"/>
        <v/>
      </c>
      <c r="W85" s="113"/>
      <c r="X85" s="100" t="str">
        <f t="shared" si="22"/>
        <v/>
      </c>
      <c r="Y85" s="114"/>
      <c r="Z85" s="131" t="str">
        <f t="shared" si="23"/>
        <v/>
      </c>
      <c r="AA85" s="103" t="str">
        <f t="shared" si="24"/>
        <v/>
      </c>
      <c r="AB85" s="114"/>
      <c r="AC85" s="104" t="str">
        <f t="shared" si="25"/>
        <v/>
      </c>
    </row>
    <row r="86" spans="1:29" ht="25.2" customHeight="1" x14ac:dyDescent="0.3">
      <c r="A86" s="81"/>
      <c r="B86" s="82"/>
      <c r="C86" s="82"/>
      <c r="D86" s="127"/>
      <c r="E86" s="128"/>
      <c r="F86" s="130"/>
      <c r="G86" s="83"/>
      <c r="H86" s="125"/>
      <c r="I86" s="88" t="str">
        <f t="shared" si="16"/>
        <v/>
      </c>
      <c r="J86" s="89" t="str">
        <f t="shared" si="17"/>
        <v/>
      </c>
      <c r="K86" s="106"/>
      <c r="L86" s="106"/>
      <c r="M86" s="107"/>
      <c r="N86" s="108"/>
      <c r="O86" s="109" t="str">
        <f t="shared" si="14"/>
        <v/>
      </c>
      <c r="P86" s="109" t="str">
        <f t="shared" si="26"/>
        <v/>
      </c>
      <c r="Q86" s="110"/>
      <c r="R86" s="95" t="str">
        <f t="shared" si="19"/>
        <v/>
      </c>
      <c r="S86" s="96" t="str">
        <f t="shared" ca="1" si="20"/>
        <v/>
      </c>
      <c r="T86" s="111"/>
      <c r="U86" s="112" t="str">
        <f t="shared" si="15"/>
        <v/>
      </c>
      <c r="V86" s="98" t="str">
        <f t="shared" si="21"/>
        <v/>
      </c>
      <c r="W86" s="113"/>
      <c r="X86" s="100" t="str">
        <f t="shared" si="22"/>
        <v/>
      </c>
      <c r="Y86" s="114"/>
      <c r="Z86" s="131" t="str">
        <f t="shared" si="23"/>
        <v/>
      </c>
      <c r="AA86" s="103" t="str">
        <f t="shared" si="24"/>
        <v/>
      </c>
      <c r="AB86" s="114"/>
      <c r="AC86" s="104" t="str">
        <f t="shared" si="25"/>
        <v/>
      </c>
    </row>
    <row r="87" spans="1:29" ht="25.2" customHeight="1" x14ac:dyDescent="0.3">
      <c r="A87" s="81"/>
      <c r="B87" s="82"/>
      <c r="C87" s="82"/>
      <c r="D87" s="127"/>
      <c r="E87" s="128"/>
      <c r="F87" s="130"/>
      <c r="G87" s="83"/>
      <c r="H87" s="125"/>
      <c r="I87" s="88" t="str">
        <f t="shared" si="16"/>
        <v/>
      </c>
      <c r="J87" s="89" t="str">
        <f t="shared" si="17"/>
        <v/>
      </c>
      <c r="K87" s="106"/>
      <c r="L87" s="106"/>
      <c r="M87" s="107"/>
      <c r="N87" s="108"/>
      <c r="O87" s="109" t="str">
        <f t="shared" si="14"/>
        <v/>
      </c>
      <c r="P87" s="109" t="str">
        <f>IF(M87="","",M87+O87)</f>
        <v/>
      </c>
      <c r="Q87" s="110"/>
      <c r="R87" s="95" t="str">
        <f t="shared" si="19"/>
        <v/>
      </c>
      <c r="S87" s="96" t="str">
        <f t="shared" ca="1" si="20"/>
        <v/>
      </c>
      <c r="T87" s="111"/>
      <c r="U87" s="112" t="str">
        <f t="shared" si="15"/>
        <v/>
      </c>
      <c r="V87" s="98" t="str">
        <f t="shared" si="21"/>
        <v/>
      </c>
      <c r="W87" s="113"/>
      <c r="X87" s="100" t="str">
        <f t="shared" si="22"/>
        <v/>
      </c>
      <c r="Y87" s="114"/>
      <c r="Z87" s="131" t="str">
        <f t="shared" si="23"/>
        <v/>
      </c>
      <c r="AA87" s="103" t="str">
        <f t="shared" si="24"/>
        <v/>
      </c>
      <c r="AB87" s="114"/>
      <c r="AC87" s="104" t="str">
        <f t="shared" si="25"/>
        <v/>
      </c>
    </row>
    <row r="88" spans="1:29" ht="25.2" customHeight="1" x14ac:dyDescent="0.3">
      <c r="A88" s="81"/>
      <c r="B88" s="82"/>
      <c r="C88" s="82"/>
      <c r="D88" s="127"/>
      <c r="E88" s="128"/>
      <c r="F88" s="130"/>
      <c r="G88" s="83"/>
      <c r="H88" s="125"/>
      <c r="I88" s="88" t="str">
        <f t="shared" si="16"/>
        <v/>
      </c>
      <c r="J88" s="89" t="str">
        <f t="shared" si="17"/>
        <v/>
      </c>
      <c r="K88" s="106"/>
      <c r="L88" s="106"/>
      <c r="M88" s="107"/>
      <c r="N88" s="108"/>
      <c r="O88" s="109" t="str">
        <f t="shared" si="14"/>
        <v/>
      </c>
      <c r="P88" s="109" t="str">
        <f t="shared" ref="P88:P96" si="27">IF(M88="","",M88+O88)</f>
        <v/>
      </c>
      <c r="Q88" s="110"/>
      <c r="R88" s="95" t="str">
        <f t="shared" si="19"/>
        <v/>
      </c>
      <c r="S88" s="96" t="str">
        <f t="shared" ca="1" si="20"/>
        <v/>
      </c>
      <c r="T88" s="111"/>
      <c r="U88" s="112" t="str">
        <f t="shared" si="15"/>
        <v/>
      </c>
      <c r="V88" s="98" t="str">
        <f t="shared" si="21"/>
        <v/>
      </c>
      <c r="W88" s="113"/>
      <c r="X88" s="100" t="str">
        <f t="shared" si="22"/>
        <v/>
      </c>
      <c r="Y88" s="114"/>
      <c r="Z88" s="131" t="str">
        <f t="shared" si="23"/>
        <v/>
      </c>
      <c r="AA88" s="103" t="str">
        <f t="shared" si="24"/>
        <v/>
      </c>
      <c r="AB88" s="114"/>
      <c r="AC88" s="104" t="str">
        <f t="shared" si="25"/>
        <v/>
      </c>
    </row>
    <row r="89" spans="1:29" ht="25.2" customHeight="1" x14ac:dyDescent="0.3">
      <c r="A89" s="81"/>
      <c r="B89" s="82"/>
      <c r="C89" s="82"/>
      <c r="D89" s="127"/>
      <c r="E89" s="128"/>
      <c r="F89" s="130"/>
      <c r="G89" s="83"/>
      <c r="H89" s="125"/>
      <c r="I89" s="88" t="str">
        <f t="shared" si="16"/>
        <v/>
      </c>
      <c r="J89" s="89" t="str">
        <f t="shared" si="17"/>
        <v/>
      </c>
      <c r="K89" s="106"/>
      <c r="L89" s="106"/>
      <c r="M89" s="107"/>
      <c r="N89" s="108"/>
      <c r="O89" s="109" t="str">
        <f t="shared" si="14"/>
        <v/>
      </c>
      <c r="P89" s="109" t="str">
        <f t="shared" si="27"/>
        <v/>
      </c>
      <c r="Q89" s="110"/>
      <c r="R89" s="95" t="str">
        <f t="shared" si="19"/>
        <v/>
      </c>
      <c r="S89" s="96" t="str">
        <f t="shared" ca="1" si="20"/>
        <v/>
      </c>
      <c r="T89" s="111"/>
      <c r="U89" s="112" t="str">
        <f t="shared" si="15"/>
        <v/>
      </c>
      <c r="V89" s="98" t="str">
        <f t="shared" si="21"/>
        <v/>
      </c>
      <c r="W89" s="113"/>
      <c r="X89" s="100" t="str">
        <f t="shared" si="22"/>
        <v/>
      </c>
      <c r="Y89" s="114"/>
      <c r="Z89" s="131" t="str">
        <f t="shared" si="23"/>
        <v/>
      </c>
      <c r="AA89" s="103" t="str">
        <f t="shared" si="24"/>
        <v/>
      </c>
      <c r="AB89" s="114"/>
      <c r="AC89" s="104" t="str">
        <f t="shared" si="25"/>
        <v/>
      </c>
    </row>
    <row r="90" spans="1:29" ht="25.2" customHeight="1" x14ac:dyDescent="0.3">
      <c r="A90" s="81"/>
      <c r="B90" s="82"/>
      <c r="C90" s="82"/>
      <c r="D90" s="127"/>
      <c r="E90" s="128"/>
      <c r="F90" s="130"/>
      <c r="G90" s="83"/>
      <c r="H90" s="125"/>
      <c r="I90" s="88" t="str">
        <f t="shared" si="16"/>
        <v/>
      </c>
      <c r="J90" s="89" t="str">
        <f t="shared" si="17"/>
        <v/>
      </c>
      <c r="K90" s="106"/>
      <c r="L90" s="106"/>
      <c r="M90" s="107"/>
      <c r="N90" s="108"/>
      <c r="O90" s="109" t="str">
        <f t="shared" si="14"/>
        <v/>
      </c>
      <c r="P90" s="109" t="str">
        <f t="shared" si="27"/>
        <v/>
      </c>
      <c r="Q90" s="110"/>
      <c r="R90" s="95" t="str">
        <f t="shared" si="19"/>
        <v/>
      </c>
      <c r="S90" s="96" t="str">
        <f t="shared" ca="1" si="20"/>
        <v/>
      </c>
      <c r="T90" s="111"/>
      <c r="U90" s="112" t="str">
        <f t="shared" si="15"/>
        <v/>
      </c>
      <c r="V90" s="98" t="str">
        <f t="shared" si="21"/>
        <v/>
      </c>
      <c r="W90" s="113"/>
      <c r="X90" s="100" t="str">
        <f t="shared" si="22"/>
        <v/>
      </c>
      <c r="Y90" s="114"/>
      <c r="Z90" s="131" t="str">
        <f t="shared" si="23"/>
        <v/>
      </c>
      <c r="AA90" s="103" t="str">
        <f t="shared" si="24"/>
        <v/>
      </c>
      <c r="AB90" s="114"/>
      <c r="AC90" s="104" t="str">
        <f t="shared" si="25"/>
        <v/>
      </c>
    </row>
    <row r="91" spans="1:29" ht="25.2" customHeight="1" x14ac:dyDescent="0.3">
      <c r="A91" s="81"/>
      <c r="B91" s="82"/>
      <c r="C91" s="82"/>
      <c r="D91" s="127"/>
      <c r="E91" s="128"/>
      <c r="F91" s="130"/>
      <c r="G91" s="83"/>
      <c r="H91" s="125"/>
      <c r="I91" s="88" t="str">
        <f t="shared" si="16"/>
        <v/>
      </c>
      <c r="J91" s="89" t="str">
        <f t="shared" si="17"/>
        <v/>
      </c>
      <c r="K91" s="106"/>
      <c r="L91" s="106"/>
      <c r="M91" s="107"/>
      <c r="N91" s="108"/>
      <c r="O91" s="109" t="str">
        <f t="shared" si="14"/>
        <v/>
      </c>
      <c r="P91" s="109" t="str">
        <f t="shared" si="27"/>
        <v/>
      </c>
      <c r="Q91" s="110"/>
      <c r="R91" s="95" t="str">
        <f t="shared" si="19"/>
        <v/>
      </c>
      <c r="S91" s="96" t="str">
        <f t="shared" ca="1" si="20"/>
        <v/>
      </c>
      <c r="T91" s="111"/>
      <c r="U91" s="112" t="str">
        <f t="shared" si="15"/>
        <v/>
      </c>
      <c r="V91" s="98" t="str">
        <f t="shared" si="21"/>
        <v/>
      </c>
      <c r="W91" s="113"/>
      <c r="X91" s="100" t="str">
        <f t="shared" si="22"/>
        <v/>
      </c>
      <c r="Y91" s="114"/>
      <c r="Z91" s="131" t="str">
        <f t="shared" si="23"/>
        <v/>
      </c>
      <c r="AA91" s="103" t="str">
        <f t="shared" si="24"/>
        <v/>
      </c>
      <c r="AB91" s="114"/>
      <c r="AC91" s="104" t="str">
        <f t="shared" si="25"/>
        <v/>
      </c>
    </row>
    <row r="92" spans="1:29" ht="25.2" customHeight="1" x14ac:dyDescent="0.3">
      <c r="A92" s="81"/>
      <c r="B92" s="82"/>
      <c r="C92" s="82"/>
      <c r="D92" s="127"/>
      <c r="E92" s="128"/>
      <c r="F92" s="130"/>
      <c r="G92" s="83"/>
      <c r="H92" s="125"/>
      <c r="I92" s="88" t="str">
        <f t="shared" si="16"/>
        <v/>
      </c>
      <c r="J92" s="89" t="str">
        <f t="shared" si="17"/>
        <v/>
      </c>
      <c r="K92" s="106"/>
      <c r="L92" s="106"/>
      <c r="M92" s="107"/>
      <c r="N92" s="108"/>
      <c r="O92" s="109" t="str">
        <f t="shared" si="14"/>
        <v/>
      </c>
      <c r="P92" s="109" t="str">
        <f t="shared" si="27"/>
        <v/>
      </c>
      <c r="Q92" s="110"/>
      <c r="R92" s="95" t="str">
        <f t="shared" si="19"/>
        <v/>
      </c>
      <c r="S92" s="96" t="str">
        <f t="shared" ca="1" si="20"/>
        <v/>
      </c>
      <c r="T92" s="111"/>
      <c r="U92" s="112" t="str">
        <f t="shared" si="15"/>
        <v/>
      </c>
      <c r="V92" s="98" t="str">
        <f t="shared" si="21"/>
        <v/>
      </c>
      <c r="W92" s="113"/>
      <c r="X92" s="100" t="str">
        <f t="shared" si="22"/>
        <v/>
      </c>
      <c r="Y92" s="114"/>
      <c r="Z92" s="131" t="str">
        <f t="shared" si="23"/>
        <v/>
      </c>
      <c r="AA92" s="103" t="str">
        <f t="shared" si="24"/>
        <v/>
      </c>
      <c r="AB92" s="114"/>
      <c r="AC92" s="104" t="str">
        <f t="shared" si="25"/>
        <v/>
      </c>
    </row>
    <row r="93" spans="1:29" ht="25.2" customHeight="1" x14ac:dyDescent="0.3">
      <c r="A93" s="81"/>
      <c r="B93" s="82"/>
      <c r="C93" s="82"/>
      <c r="D93" s="127"/>
      <c r="E93" s="128"/>
      <c r="F93" s="130"/>
      <c r="G93" s="83"/>
      <c r="H93" s="125"/>
      <c r="I93" s="88" t="str">
        <f t="shared" si="16"/>
        <v/>
      </c>
      <c r="J93" s="89" t="str">
        <f t="shared" si="17"/>
        <v/>
      </c>
      <c r="K93" s="106"/>
      <c r="L93" s="106"/>
      <c r="M93" s="107"/>
      <c r="N93" s="108"/>
      <c r="O93" s="109" t="str">
        <f t="shared" si="14"/>
        <v/>
      </c>
      <c r="P93" s="109" t="str">
        <f t="shared" si="27"/>
        <v/>
      </c>
      <c r="Q93" s="110"/>
      <c r="R93" s="95" t="str">
        <f t="shared" si="19"/>
        <v/>
      </c>
      <c r="S93" s="96" t="str">
        <f t="shared" ca="1" si="20"/>
        <v/>
      </c>
      <c r="T93" s="111"/>
      <c r="U93" s="112" t="str">
        <f t="shared" si="15"/>
        <v/>
      </c>
      <c r="V93" s="98" t="str">
        <f t="shared" si="21"/>
        <v/>
      </c>
      <c r="W93" s="113"/>
      <c r="X93" s="100" t="str">
        <f t="shared" si="22"/>
        <v/>
      </c>
      <c r="Y93" s="114"/>
      <c r="Z93" s="131" t="str">
        <f t="shared" si="23"/>
        <v/>
      </c>
      <c r="AA93" s="103" t="str">
        <f t="shared" si="24"/>
        <v/>
      </c>
      <c r="AB93" s="114"/>
      <c r="AC93" s="104" t="str">
        <f t="shared" si="25"/>
        <v/>
      </c>
    </row>
    <row r="94" spans="1:29" ht="25.2" customHeight="1" x14ac:dyDescent="0.3">
      <c r="A94" s="81"/>
      <c r="B94" s="82"/>
      <c r="C94" s="82"/>
      <c r="D94" s="127"/>
      <c r="E94" s="128"/>
      <c r="F94" s="130"/>
      <c r="G94" s="83"/>
      <c r="H94" s="125"/>
      <c r="I94" s="88" t="str">
        <f t="shared" si="16"/>
        <v/>
      </c>
      <c r="J94" s="89" t="str">
        <f t="shared" si="17"/>
        <v/>
      </c>
      <c r="K94" s="106"/>
      <c r="L94" s="106"/>
      <c r="M94" s="107"/>
      <c r="N94" s="108"/>
      <c r="O94" s="109" t="str">
        <f t="shared" si="14"/>
        <v/>
      </c>
      <c r="P94" s="109" t="str">
        <f t="shared" si="27"/>
        <v/>
      </c>
      <c r="Q94" s="110"/>
      <c r="R94" s="95" t="str">
        <f t="shared" si="19"/>
        <v/>
      </c>
      <c r="S94" s="96" t="str">
        <f t="shared" ca="1" si="20"/>
        <v/>
      </c>
      <c r="T94" s="111"/>
      <c r="U94" s="112" t="str">
        <f t="shared" si="15"/>
        <v/>
      </c>
      <c r="V94" s="98" t="str">
        <f t="shared" si="21"/>
        <v/>
      </c>
      <c r="W94" s="113"/>
      <c r="X94" s="100" t="str">
        <f t="shared" si="22"/>
        <v/>
      </c>
      <c r="Y94" s="114"/>
      <c r="Z94" s="131" t="str">
        <f t="shared" si="23"/>
        <v/>
      </c>
      <c r="AA94" s="103" t="str">
        <f t="shared" si="24"/>
        <v/>
      </c>
      <c r="AB94" s="114"/>
      <c r="AC94" s="104" t="str">
        <f t="shared" si="25"/>
        <v/>
      </c>
    </row>
    <row r="95" spans="1:29" ht="15.6" x14ac:dyDescent="0.3">
      <c r="A95" s="81"/>
      <c r="B95" s="82"/>
      <c r="C95" s="82"/>
      <c r="D95" s="127"/>
      <c r="E95" s="128"/>
      <c r="F95" s="130"/>
      <c r="G95" s="83"/>
      <c r="H95" s="125"/>
      <c r="I95" s="88" t="str">
        <f t="shared" si="16"/>
        <v/>
      </c>
      <c r="J95" s="89" t="str">
        <f t="shared" si="17"/>
        <v/>
      </c>
      <c r="K95" s="106"/>
      <c r="L95" s="106"/>
      <c r="M95" s="107"/>
      <c r="N95" s="108"/>
      <c r="O95" s="109" t="str">
        <f t="shared" si="14"/>
        <v/>
      </c>
      <c r="P95" s="109" t="str">
        <f t="shared" si="27"/>
        <v/>
      </c>
      <c r="Q95" s="110"/>
      <c r="R95" s="95" t="str">
        <f t="shared" si="19"/>
        <v/>
      </c>
      <c r="S95" s="96" t="str">
        <f t="shared" ca="1" si="20"/>
        <v/>
      </c>
      <c r="T95" s="111"/>
      <c r="U95" s="112" t="str">
        <f t="shared" si="15"/>
        <v/>
      </c>
      <c r="V95" s="98" t="str">
        <f t="shared" si="21"/>
        <v/>
      </c>
      <c r="W95" s="113"/>
      <c r="X95" s="100" t="str">
        <f t="shared" si="22"/>
        <v/>
      </c>
      <c r="Y95" s="114"/>
      <c r="Z95" s="131" t="str">
        <f t="shared" si="23"/>
        <v/>
      </c>
      <c r="AA95" s="103" t="str">
        <f t="shared" si="24"/>
        <v/>
      </c>
      <c r="AB95" s="114"/>
      <c r="AC95" s="104" t="str">
        <f t="shared" si="25"/>
        <v/>
      </c>
    </row>
    <row r="96" spans="1:29" ht="15.6" x14ac:dyDescent="0.3">
      <c r="A96" s="81"/>
      <c r="B96" s="82"/>
      <c r="C96" s="82"/>
      <c r="D96" s="127"/>
      <c r="E96" s="128"/>
      <c r="F96" s="130"/>
      <c r="G96" s="83"/>
      <c r="H96" s="125"/>
      <c r="I96" s="88" t="str">
        <f t="shared" si="16"/>
        <v/>
      </c>
      <c r="J96" s="89" t="str">
        <f t="shared" si="17"/>
        <v/>
      </c>
      <c r="K96" s="106"/>
      <c r="L96" s="106"/>
      <c r="M96" s="107"/>
      <c r="N96" s="108"/>
      <c r="O96" s="109" t="str">
        <f t="shared" si="14"/>
        <v/>
      </c>
      <c r="P96" s="109" t="str">
        <f t="shared" si="27"/>
        <v/>
      </c>
      <c r="Q96" s="110"/>
      <c r="R96" s="95" t="str">
        <f t="shared" si="19"/>
        <v/>
      </c>
      <c r="S96" s="96" t="str">
        <f t="shared" ca="1" si="20"/>
        <v/>
      </c>
      <c r="T96" s="111"/>
      <c r="U96" s="112" t="str">
        <f t="shared" si="15"/>
        <v/>
      </c>
      <c r="V96" s="98" t="str">
        <f t="shared" si="21"/>
        <v/>
      </c>
      <c r="W96" s="113"/>
      <c r="X96" s="100" t="str">
        <f t="shared" si="22"/>
        <v/>
      </c>
      <c r="Y96" s="114"/>
      <c r="Z96" s="131" t="str">
        <f t="shared" si="23"/>
        <v/>
      </c>
      <c r="AA96" s="103" t="str">
        <f t="shared" si="24"/>
        <v/>
      </c>
      <c r="AB96" s="114"/>
      <c r="AC96" s="104" t="str">
        <f t="shared" si="25"/>
        <v/>
      </c>
    </row>
    <row r="97" spans="1:29" ht="15.6" x14ac:dyDescent="0.3">
      <c r="A97" s="81"/>
      <c r="B97" s="82"/>
      <c r="C97" s="82"/>
      <c r="D97" s="127"/>
      <c r="E97" s="128"/>
      <c r="F97" s="130"/>
      <c r="G97" s="83"/>
      <c r="H97" s="125"/>
      <c r="I97" s="88" t="str">
        <f t="shared" si="16"/>
        <v/>
      </c>
      <c r="J97" s="89" t="str">
        <f t="shared" si="17"/>
        <v/>
      </c>
      <c r="K97" s="106"/>
      <c r="L97" s="106"/>
      <c r="M97" s="107"/>
      <c r="N97" s="108"/>
      <c r="O97" s="109" t="str">
        <f t="shared" si="14"/>
        <v/>
      </c>
      <c r="P97" s="109" t="str">
        <f>IF(M97="","",M97+O97)</f>
        <v/>
      </c>
      <c r="Q97" s="110"/>
      <c r="R97" s="95" t="str">
        <f t="shared" si="19"/>
        <v/>
      </c>
      <c r="S97" s="96" t="str">
        <f t="shared" ca="1" si="20"/>
        <v/>
      </c>
      <c r="T97" s="111"/>
      <c r="U97" s="112" t="str">
        <f t="shared" si="15"/>
        <v/>
      </c>
      <c r="V97" s="98" t="str">
        <f t="shared" si="21"/>
        <v/>
      </c>
      <c r="W97" s="113"/>
      <c r="X97" s="100" t="str">
        <f t="shared" si="22"/>
        <v/>
      </c>
      <c r="Y97" s="114"/>
      <c r="Z97" s="131" t="str">
        <f t="shared" si="23"/>
        <v/>
      </c>
      <c r="AA97" s="103" t="str">
        <f t="shared" si="24"/>
        <v/>
      </c>
      <c r="AB97" s="114"/>
      <c r="AC97" s="104" t="str">
        <f t="shared" si="25"/>
        <v/>
      </c>
    </row>
    <row r="98" spans="1:29" ht="15.6" x14ac:dyDescent="0.3">
      <c r="A98" s="81"/>
      <c r="B98" s="82"/>
      <c r="C98" s="82"/>
      <c r="D98" s="127"/>
      <c r="E98" s="128"/>
      <c r="F98" s="130"/>
      <c r="G98" s="83"/>
      <c r="H98" s="125"/>
      <c r="I98" s="88" t="str">
        <f t="shared" si="16"/>
        <v/>
      </c>
      <c r="J98" s="89" t="str">
        <f t="shared" si="17"/>
        <v/>
      </c>
      <c r="K98" s="106"/>
      <c r="L98" s="106"/>
      <c r="M98" s="107"/>
      <c r="N98" s="108"/>
      <c r="O98" s="109" t="str">
        <f t="shared" si="14"/>
        <v/>
      </c>
      <c r="P98" s="109" t="str">
        <f t="shared" ref="P98:P120" si="28">IF(M98="","",M98+O98)</f>
        <v/>
      </c>
      <c r="Q98" s="110"/>
      <c r="R98" s="95" t="str">
        <f t="shared" si="19"/>
        <v/>
      </c>
      <c r="S98" s="96" t="str">
        <f t="shared" ca="1" si="20"/>
        <v/>
      </c>
      <c r="T98" s="111"/>
      <c r="U98" s="112" t="str">
        <f t="shared" si="15"/>
        <v/>
      </c>
      <c r="V98" s="98" t="str">
        <f t="shared" si="21"/>
        <v/>
      </c>
      <c r="W98" s="113"/>
      <c r="X98" s="100" t="str">
        <f t="shared" si="22"/>
        <v/>
      </c>
      <c r="Y98" s="114"/>
      <c r="Z98" s="131" t="str">
        <f t="shared" si="23"/>
        <v/>
      </c>
      <c r="AA98" s="103" t="str">
        <f t="shared" si="24"/>
        <v/>
      </c>
      <c r="AB98" s="114"/>
      <c r="AC98" s="104" t="str">
        <f t="shared" si="25"/>
        <v/>
      </c>
    </row>
    <row r="99" spans="1:29" ht="15.6" x14ac:dyDescent="0.3">
      <c r="A99" s="81"/>
      <c r="B99" s="82"/>
      <c r="C99" s="82"/>
      <c r="D99" s="127"/>
      <c r="E99" s="128"/>
      <c r="F99" s="130"/>
      <c r="G99" s="83"/>
      <c r="H99" s="125"/>
      <c r="I99" s="88" t="str">
        <f t="shared" si="16"/>
        <v/>
      </c>
      <c r="J99" s="89" t="str">
        <f t="shared" si="17"/>
        <v/>
      </c>
      <c r="K99" s="106"/>
      <c r="L99" s="106"/>
      <c r="M99" s="107"/>
      <c r="N99" s="108"/>
      <c r="O99" s="109" t="str">
        <f t="shared" si="14"/>
        <v/>
      </c>
      <c r="P99" s="109" t="str">
        <f t="shared" si="28"/>
        <v/>
      </c>
      <c r="Q99" s="110"/>
      <c r="R99" s="95" t="str">
        <f t="shared" si="19"/>
        <v/>
      </c>
      <c r="S99" s="96" t="str">
        <f t="shared" ca="1" si="20"/>
        <v/>
      </c>
      <c r="T99" s="111"/>
      <c r="U99" s="112" t="str">
        <f t="shared" si="15"/>
        <v/>
      </c>
      <c r="V99" s="98" t="str">
        <f t="shared" si="21"/>
        <v/>
      </c>
      <c r="W99" s="113"/>
      <c r="X99" s="100" t="str">
        <f t="shared" si="22"/>
        <v/>
      </c>
      <c r="Y99" s="114"/>
      <c r="Z99" s="131" t="str">
        <f t="shared" si="23"/>
        <v/>
      </c>
      <c r="AA99" s="103" t="str">
        <f t="shared" si="24"/>
        <v/>
      </c>
      <c r="AB99" s="114"/>
      <c r="AC99" s="104" t="str">
        <f t="shared" si="25"/>
        <v/>
      </c>
    </row>
    <row r="100" spans="1:29" ht="15.6" x14ac:dyDescent="0.3">
      <c r="A100" s="81"/>
      <c r="B100" s="82"/>
      <c r="C100" s="82"/>
      <c r="D100" s="127"/>
      <c r="E100" s="128"/>
      <c r="F100" s="130"/>
      <c r="G100" s="83"/>
      <c r="H100" s="125"/>
      <c r="I100" s="88" t="str">
        <f t="shared" si="16"/>
        <v/>
      </c>
      <c r="J100" s="89" t="str">
        <f t="shared" si="17"/>
        <v/>
      </c>
      <c r="K100" s="106"/>
      <c r="L100" s="106"/>
      <c r="M100" s="93"/>
      <c r="N100" s="108"/>
      <c r="O100" s="109" t="str">
        <f t="shared" si="14"/>
        <v/>
      </c>
      <c r="P100" s="109" t="str">
        <f t="shared" si="28"/>
        <v/>
      </c>
      <c r="Q100" s="110"/>
      <c r="R100" s="95" t="str">
        <f t="shared" si="19"/>
        <v/>
      </c>
      <c r="S100" s="96" t="str">
        <f t="shared" ca="1" si="20"/>
        <v/>
      </c>
      <c r="T100" s="111"/>
      <c r="U100" s="112" t="str">
        <f t="shared" si="15"/>
        <v/>
      </c>
      <c r="V100" s="98" t="str">
        <f t="shared" si="21"/>
        <v/>
      </c>
      <c r="W100" s="113"/>
      <c r="X100" s="100" t="str">
        <f t="shared" si="22"/>
        <v/>
      </c>
      <c r="Y100" s="114"/>
      <c r="Z100" s="131" t="str">
        <f t="shared" si="23"/>
        <v/>
      </c>
      <c r="AA100" s="103" t="str">
        <f t="shared" si="24"/>
        <v/>
      </c>
      <c r="AB100" s="114"/>
      <c r="AC100" s="104" t="str">
        <f t="shared" si="25"/>
        <v/>
      </c>
    </row>
    <row r="101" spans="1:29" ht="15.6" x14ac:dyDescent="0.3">
      <c r="A101" s="81"/>
      <c r="B101" s="82"/>
      <c r="C101" s="82"/>
      <c r="D101" s="127"/>
      <c r="E101" s="128"/>
      <c r="F101" s="130"/>
      <c r="G101" s="83"/>
      <c r="H101" s="125"/>
      <c r="I101" s="88" t="str">
        <f t="shared" si="16"/>
        <v/>
      </c>
      <c r="J101" s="89" t="str">
        <f t="shared" si="17"/>
        <v/>
      </c>
      <c r="K101" s="106"/>
      <c r="L101" s="106"/>
      <c r="M101" s="93"/>
      <c r="N101" s="108"/>
      <c r="O101" s="109" t="str">
        <f t="shared" si="14"/>
        <v/>
      </c>
      <c r="P101" s="109" t="str">
        <f t="shared" si="28"/>
        <v/>
      </c>
      <c r="Q101" s="110"/>
      <c r="R101" s="95" t="str">
        <f t="shared" si="19"/>
        <v/>
      </c>
      <c r="S101" s="96" t="str">
        <f t="shared" ca="1" si="20"/>
        <v/>
      </c>
      <c r="T101" s="111"/>
      <c r="U101" s="112" t="str">
        <f t="shared" ref="U101:U132" si="29">IF(R101="","",1)</f>
        <v/>
      </c>
      <c r="V101" s="98" t="str">
        <f t="shared" si="21"/>
        <v/>
      </c>
      <c r="W101" s="113"/>
      <c r="X101" s="100" t="str">
        <f t="shared" si="22"/>
        <v/>
      </c>
      <c r="Y101" s="114"/>
      <c r="Z101" s="131" t="str">
        <f t="shared" si="23"/>
        <v/>
      </c>
      <c r="AA101" s="103" t="str">
        <f t="shared" si="24"/>
        <v/>
      </c>
      <c r="AB101" s="114"/>
      <c r="AC101" s="104" t="str">
        <f t="shared" si="25"/>
        <v/>
      </c>
    </row>
    <row r="102" spans="1:29" ht="15.6" x14ac:dyDescent="0.3">
      <c r="A102" s="81"/>
      <c r="B102" s="82"/>
      <c r="C102" s="82"/>
      <c r="D102" s="127"/>
      <c r="E102" s="128"/>
      <c r="F102" s="130"/>
      <c r="G102" s="83"/>
      <c r="H102" s="125"/>
      <c r="I102" s="88" t="str">
        <f t="shared" si="16"/>
        <v/>
      </c>
      <c r="J102" s="89" t="str">
        <f t="shared" si="17"/>
        <v/>
      </c>
      <c r="K102" s="106"/>
      <c r="L102" s="106"/>
      <c r="M102" s="93"/>
      <c r="N102" s="108"/>
      <c r="O102" s="109" t="str">
        <f t="shared" si="14"/>
        <v/>
      </c>
      <c r="P102" s="109" t="str">
        <f t="shared" si="28"/>
        <v/>
      </c>
      <c r="Q102" s="110"/>
      <c r="R102" s="95" t="str">
        <f t="shared" si="19"/>
        <v/>
      </c>
      <c r="S102" s="96" t="str">
        <f t="shared" ca="1" si="20"/>
        <v/>
      </c>
      <c r="T102" s="111"/>
      <c r="U102" s="112" t="str">
        <f t="shared" si="29"/>
        <v/>
      </c>
      <c r="V102" s="98" t="str">
        <f t="shared" si="21"/>
        <v/>
      </c>
      <c r="W102" s="113"/>
      <c r="X102" s="100" t="str">
        <f t="shared" si="22"/>
        <v/>
      </c>
      <c r="Y102" s="114"/>
      <c r="Z102" s="131" t="str">
        <f t="shared" si="23"/>
        <v/>
      </c>
      <c r="AA102" s="103" t="str">
        <f t="shared" si="24"/>
        <v/>
      </c>
      <c r="AB102" s="114"/>
      <c r="AC102" s="104" t="str">
        <f t="shared" si="25"/>
        <v/>
      </c>
    </row>
    <row r="103" spans="1:29" ht="15.6" x14ac:dyDescent="0.3">
      <c r="A103" s="81"/>
      <c r="B103" s="82"/>
      <c r="C103" s="82"/>
      <c r="D103" s="127"/>
      <c r="E103" s="128"/>
      <c r="F103" s="130"/>
      <c r="G103" s="83"/>
      <c r="H103" s="125"/>
      <c r="I103" s="88" t="str">
        <f t="shared" si="16"/>
        <v/>
      </c>
      <c r="J103" s="89" t="str">
        <f t="shared" si="17"/>
        <v/>
      </c>
      <c r="K103" s="106"/>
      <c r="L103" s="106"/>
      <c r="M103" s="93"/>
      <c r="N103" s="108"/>
      <c r="O103" s="109" t="str">
        <f t="shared" si="14"/>
        <v/>
      </c>
      <c r="P103" s="109" t="str">
        <f t="shared" si="28"/>
        <v/>
      </c>
      <c r="Q103" s="110"/>
      <c r="R103" s="95" t="str">
        <f t="shared" si="19"/>
        <v/>
      </c>
      <c r="S103" s="96" t="str">
        <f t="shared" ca="1" si="20"/>
        <v/>
      </c>
      <c r="T103" s="111"/>
      <c r="U103" s="112" t="str">
        <f t="shared" si="29"/>
        <v/>
      </c>
      <c r="V103" s="98" t="str">
        <f t="shared" si="21"/>
        <v/>
      </c>
      <c r="W103" s="113"/>
      <c r="X103" s="100" t="str">
        <f t="shared" si="22"/>
        <v/>
      </c>
      <c r="Y103" s="114"/>
      <c r="Z103" s="131" t="str">
        <f t="shared" si="23"/>
        <v/>
      </c>
      <c r="AA103" s="103" t="str">
        <f t="shared" si="24"/>
        <v/>
      </c>
      <c r="AB103" s="114"/>
      <c r="AC103" s="104" t="str">
        <f t="shared" si="25"/>
        <v/>
      </c>
    </row>
    <row r="104" spans="1:29" ht="15.6" x14ac:dyDescent="0.3">
      <c r="A104" s="81"/>
      <c r="B104" s="82"/>
      <c r="C104" s="82"/>
      <c r="D104" s="127"/>
      <c r="E104" s="128"/>
      <c r="F104" s="130"/>
      <c r="G104" s="83"/>
      <c r="H104" s="125"/>
      <c r="I104" s="88" t="str">
        <f t="shared" si="16"/>
        <v/>
      </c>
      <c r="J104" s="89" t="str">
        <f t="shared" si="17"/>
        <v/>
      </c>
      <c r="K104" s="106"/>
      <c r="L104" s="106"/>
      <c r="M104" s="93"/>
      <c r="N104" s="108"/>
      <c r="O104" s="109" t="str">
        <f t="shared" si="14"/>
        <v/>
      </c>
      <c r="P104" s="109" t="str">
        <f t="shared" si="28"/>
        <v/>
      </c>
      <c r="Q104" s="110"/>
      <c r="R104" s="95" t="str">
        <f t="shared" si="19"/>
        <v/>
      </c>
      <c r="S104" s="96" t="str">
        <f t="shared" ca="1" si="20"/>
        <v/>
      </c>
      <c r="T104" s="111"/>
      <c r="U104" s="112" t="str">
        <f t="shared" si="29"/>
        <v/>
      </c>
      <c r="V104" s="98" t="str">
        <f t="shared" si="21"/>
        <v/>
      </c>
      <c r="W104" s="113"/>
      <c r="X104" s="100" t="str">
        <f t="shared" si="22"/>
        <v/>
      </c>
      <c r="Y104" s="114"/>
      <c r="Z104" s="131" t="str">
        <f t="shared" si="23"/>
        <v/>
      </c>
      <c r="AA104" s="103" t="str">
        <f t="shared" si="24"/>
        <v/>
      </c>
      <c r="AB104" s="114"/>
      <c r="AC104" s="104" t="str">
        <f t="shared" si="25"/>
        <v/>
      </c>
    </row>
    <row r="105" spans="1:29" ht="15.6" x14ac:dyDescent="0.3">
      <c r="A105" s="81"/>
      <c r="B105" s="82"/>
      <c r="C105" s="82"/>
      <c r="D105" s="127"/>
      <c r="E105" s="128"/>
      <c r="F105" s="130"/>
      <c r="G105" s="83"/>
      <c r="H105" s="125"/>
      <c r="I105" s="88" t="str">
        <f t="shared" si="16"/>
        <v/>
      </c>
      <c r="J105" s="89" t="str">
        <f t="shared" si="17"/>
        <v/>
      </c>
      <c r="K105" s="106"/>
      <c r="L105" s="106"/>
      <c r="M105" s="93"/>
      <c r="N105" s="108"/>
      <c r="O105" s="109" t="str">
        <f t="shared" si="14"/>
        <v/>
      </c>
      <c r="P105" s="109" t="str">
        <f t="shared" si="28"/>
        <v/>
      </c>
      <c r="Q105" s="110"/>
      <c r="R105" s="95" t="str">
        <f t="shared" si="19"/>
        <v/>
      </c>
      <c r="S105" s="96" t="str">
        <f t="shared" ca="1" si="20"/>
        <v/>
      </c>
      <c r="T105" s="111"/>
      <c r="U105" s="112" t="str">
        <f t="shared" si="29"/>
        <v/>
      </c>
      <c r="V105" s="98" t="str">
        <f t="shared" si="21"/>
        <v/>
      </c>
      <c r="W105" s="113"/>
      <c r="X105" s="100" t="str">
        <f t="shared" si="22"/>
        <v/>
      </c>
      <c r="Y105" s="114"/>
      <c r="Z105" s="131" t="str">
        <f t="shared" si="23"/>
        <v/>
      </c>
      <c r="AA105" s="103" t="str">
        <f t="shared" si="24"/>
        <v/>
      </c>
      <c r="AB105" s="114"/>
      <c r="AC105" s="104" t="str">
        <f t="shared" si="25"/>
        <v/>
      </c>
    </row>
    <row r="106" spans="1:29" ht="15.6" x14ac:dyDescent="0.3">
      <c r="A106" s="81"/>
      <c r="B106" s="82"/>
      <c r="C106" s="82"/>
      <c r="D106" s="127"/>
      <c r="E106" s="128"/>
      <c r="F106" s="130"/>
      <c r="G106" s="83"/>
      <c r="H106" s="125"/>
      <c r="I106" s="88" t="str">
        <f t="shared" si="16"/>
        <v/>
      </c>
      <c r="J106" s="89" t="str">
        <f t="shared" si="17"/>
        <v/>
      </c>
      <c r="K106" s="106"/>
      <c r="L106" s="106"/>
      <c r="M106" s="93"/>
      <c r="N106" s="108"/>
      <c r="O106" s="109" t="str">
        <f t="shared" si="14"/>
        <v/>
      </c>
      <c r="P106" s="109" t="str">
        <f t="shared" si="28"/>
        <v/>
      </c>
      <c r="Q106" s="110"/>
      <c r="R106" s="95" t="str">
        <f t="shared" si="19"/>
        <v/>
      </c>
      <c r="S106" s="96" t="str">
        <f t="shared" ca="1" si="20"/>
        <v/>
      </c>
      <c r="T106" s="111"/>
      <c r="U106" s="112" t="str">
        <f t="shared" si="29"/>
        <v/>
      </c>
      <c r="V106" s="98" t="str">
        <f t="shared" si="21"/>
        <v/>
      </c>
      <c r="W106" s="113"/>
      <c r="X106" s="100" t="str">
        <f t="shared" si="22"/>
        <v/>
      </c>
      <c r="Y106" s="114"/>
      <c r="Z106" s="131" t="str">
        <f t="shared" si="23"/>
        <v/>
      </c>
      <c r="AA106" s="103" t="str">
        <f t="shared" si="24"/>
        <v/>
      </c>
      <c r="AB106" s="114"/>
      <c r="AC106" s="104" t="str">
        <f t="shared" si="25"/>
        <v/>
      </c>
    </row>
    <row r="107" spans="1:29" ht="15.6" x14ac:dyDescent="0.3">
      <c r="A107" s="81"/>
      <c r="B107" s="82"/>
      <c r="C107" s="82"/>
      <c r="D107" s="127"/>
      <c r="E107" s="128"/>
      <c r="F107" s="130"/>
      <c r="G107" s="83"/>
      <c r="H107" s="125"/>
      <c r="I107" s="88" t="str">
        <f t="shared" si="16"/>
        <v/>
      </c>
      <c r="J107" s="89" t="str">
        <f t="shared" si="17"/>
        <v/>
      </c>
      <c r="K107" s="106"/>
      <c r="L107" s="106"/>
      <c r="M107" s="93"/>
      <c r="N107" s="108"/>
      <c r="O107" s="109" t="str">
        <f t="shared" si="14"/>
        <v/>
      </c>
      <c r="P107" s="109" t="str">
        <f t="shared" si="28"/>
        <v/>
      </c>
      <c r="Q107" s="110"/>
      <c r="R107" s="95" t="str">
        <f t="shared" si="19"/>
        <v/>
      </c>
      <c r="S107" s="96" t="str">
        <f t="shared" ca="1" si="20"/>
        <v/>
      </c>
      <c r="T107" s="111"/>
      <c r="U107" s="112" t="str">
        <f t="shared" si="29"/>
        <v/>
      </c>
      <c r="V107" s="98" t="str">
        <f t="shared" si="21"/>
        <v/>
      </c>
      <c r="W107" s="113"/>
      <c r="X107" s="100" t="str">
        <f t="shared" si="22"/>
        <v/>
      </c>
      <c r="Y107" s="114"/>
      <c r="Z107" s="131" t="str">
        <f t="shared" si="23"/>
        <v/>
      </c>
      <c r="AA107" s="103" t="str">
        <f t="shared" si="24"/>
        <v/>
      </c>
      <c r="AB107" s="114"/>
      <c r="AC107" s="104" t="str">
        <f t="shared" si="25"/>
        <v/>
      </c>
    </row>
    <row r="108" spans="1:29" ht="15.6" x14ac:dyDescent="0.3">
      <c r="A108" s="81"/>
      <c r="B108" s="82"/>
      <c r="C108" s="82"/>
      <c r="D108" s="127"/>
      <c r="E108" s="128"/>
      <c r="F108" s="130"/>
      <c r="G108" s="83"/>
      <c r="H108" s="125"/>
      <c r="I108" s="88" t="str">
        <f t="shared" si="16"/>
        <v/>
      </c>
      <c r="J108" s="89" t="str">
        <f t="shared" si="17"/>
        <v/>
      </c>
      <c r="K108" s="106"/>
      <c r="L108" s="106"/>
      <c r="M108" s="93"/>
      <c r="N108" s="108"/>
      <c r="O108" s="109" t="str">
        <f t="shared" si="14"/>
        <v/>
      </c>
      <c r="P108" s="109" t="str">
        <f t="shared" si="28"/>
        <v/>
      </c>
      <c r="Q108" s="110"/>
      <c r="R108" s="95" t="str">
        <f t="shared" si="19"/>
        <v/>
      </c>
      <c r="S108" s="96" t="str">
        <f t="shared" ca="1" si="20"/>
        <v/>
      </c>
      <c r="T108" s="111"/>
      <c r="U108" s="112" t="str">
        <f t="shared" si="29"/>
        <v/>
      </c>
      <c r="V108" s="98" t="str">
        <f t="shared" si="21"/>
        <v/>
      </c>
      <c r="W108" s="113"/>
      <c r="X108" s="100" t="str">
        <f t="shared" si="22"/>
        <v/>
      </c>
      <c r="Y108" s="114"/>
      <c r="Z108" s="131" t="str">
        <f t="shared" si="23"/>
        <v/>
      </c>
      <c r="AA108" s="103" t="str">
        <f t="shared" si="24"/>
        <v/>
      </c>
      <c r="AB108" s="114"/>
      <c r="AC108" s="104" t="str">
        <f t="shared" si="25"/>
        <v/>
      </c>
    </row>
    <row r="109" spans="1:29" ht="15.6" x14ac:dyDescent="0.3">
      <c r="A109" s="81"/>
      <c r="B109" s="82"/>
      <c r="C109" s="82"/>
      <c r="D109" s="127"/>
      <c r="E109" s="128"/>
      <c r="F109" s="130"/>
      <c r="G109" s="83"/>
      <c r="H109" s="125"/>
      <c r="I109" s="88" t="str">
        <f t="shared" si="16"/>
        <v/>
      </c>
      <c r="J109" s="89" t="str">
        <f t="shared" si="17"/>
        <v/>
      </c>
      <c r="K109" s="106"/>
      <c r="L109" s="106"/>
      <c r="M109" s="93"/>
      <c r="N109" s="108"/>
      <c r="O109" s="109" t="str">
        <f t="shared" si="14"/>
        <v/>
      </c>
      <c r="P109" s="109" t="str">
        <f t="shared" si="28"/>
        <v/>
      </c>
      <c r="Q109" s="110"/>
      <c r="R109" s="95" t="str">
        <f t="shared" si="19"/>
        <v/>
      </c>
      <c r="S109" s="96" t="str">
        <f t="shared" ca="1" si="20"/>
        <v/>
      </c>
      <c r="T109" s="111"/>
      <c r="U109" s="112" t="str">
        <f t="shared" si="29"/>
        <v/>
      </c>
      <c r="V109" s="98" t="str">
        <f t="shared" si="21"/>
        <v/>
      </c>
      <c r="W109" s="113"/>
      <c r="X109" s="100" t="str">
        <f t="shared" si="22"/>
        <v/>
      </c>
      <c r="Y109" s="114"/>
      <c r="Z109" s="131" t="str">
        <f t="shared" si="23"/>
        <v/>
      </c>
      <c r="AA109" s="103" t="str">
        <f t="shared" si="24"/>
        <v/>
      </c>
      <c r="AB109" s="114"/>
      <c r="AC109" s="104" t="str">
        <f t="shared" si="25"/>
        <v/>
      </c>
    </row>
    <row r="110" spans="1:29" ht="15.6" x14ac:dyDescent="0.3">
      <c r="A110" s="81"/>
      <c r="B110" s="82"/>
      <c r="C110" s="82"/>
      <c r="D110" s="127"/>
      <c r="E110" s="128"/>
      <c r="F110" s="130"/>
      <c r="G110" s="83"/>
      <c r="H110" s="125"/>
      <c r="I110" s="88" t="str">
        <f t="shared" si="16"/>
        <v/>
      </c>
      <c r="J110" s="89" t="str">
        <f t="shared" si="17"/>
        <v/>
      </c>
      <c r="K110" s="106"/>
      <c r="L110" s="106"/>
      <c r="M110" s="93"/>
      <c r="N110" s="108"/>
      <c r="O110" s="109" t="str">
        <f t="shared" si="14"/>
        <v/>
      </c>
      <c r="P110" s="109" t="str">
        <f t="shared" si="28"/>
        <v/>
      </c>
      <c r="Q110" s="110"/>
      <c r="R110" s="95" t="str">
        <f t="shared" si="19"/>
        <v/>
      </c>
      <c r="S110" s="96" t="str">
        <f t="shared" ca="1" si="20"/>
        <v/>
      </c>
      <c r="T110" s="111"/>
      <c r="U110" s="112" t="str">
        <f t="shared" si="29"/>
        <v/>
      </c>
      <c r="V110" s="98" t="str">
        <f t="shared" si="21"/>
        <v/>
      </c>
      <c r="W110" s="113"/>
      <c r="X110" s="100" t="str">
        <f t="shared" si="22"/>
        <v/>
      </c>
      <c r="Y110" s="114"/>
      <c r="Z110" s="131" t="str">
        <f t="shared" si="23"/>
        <v/>
      </c>
      <c r="AA110" s="103" t="str">
        <f t="shared" si="24"/>
        <v/>
      </c>
      <c r="AB110" s="114"/>
      <c r="AC110" s="104" t="str">
        <f t="shared" si="25"/>
        <v/>
      </c>
    </row>
    <row r="111" spans="1:29" ht="15.6" x14ac:dyDescent="0.3">
      <c r="A111" s="81"/>
      <c r="B111" s="82"/>
      <c r="C111" s="82"/>
      <c r="D111" s="127"/>
      <c r="E111" s="128"/>
      <c r="F111" s="130"/>
      <c r="G111" s="83"/>
      <c r="H111" s="125"/>
      <c r="I111" s="88" t="str">
        <f t="shared" si="16"/>
        <v/>
      </c>
      <c r="J111" s="89" t="str">
        <f t="shared" si="17"/>
        <v/>
      </c>
      <c r="K111" s="106"/>
      <c r="L111" s="106"/>
      <c r="M111" s="93"/>
      <c r="N111" s="108"/>
      <c r="O111" s="109" t="str">
        <f t="shared" si="14"/>
        <v/>
      </c>
      <c r="P111" s="109" t="str">
        <f t="shared" si="28"/>
        <v/>
      </c>
      <c r="Q111" s="110"/>
      <c r="R111" s="95" t="str">
        <f t="shared" si="19"/>
        <v/>
      </c>
      <c r="S111" s="96" t="str">
        <f t="shared" ca="1" si="20"/>
        <v/>
      </c>
      <c r="T111" s="111"/>
      <c r="U111" s="112" t="str">
        <f t="shared" si="29"/>
        <v/>
      </c>
      <c r="V111" s="98" t="str">
        <f t="shared" si="21"/>
        <v/>
      </c>
      <c r="W111" s="113"/>
      <c r="X111" s="100" t="str">
        <f t="shared" si="22"/>
        <v/>
      </c>
      <c r="Y111" s="114"/>
      <c r="Z111" s="131" t="str">
        <f t="shared" si="23"/>
        <v/>
      </c>
      <c r="AA111" s="103" t="str">
        <f t="shared" si="24"/>
        <v/>
      </c>
      <c r="AB111" s="114"/>
      <c r="AC111" s="104" t="str">
        <f t="shared" si="25"/>
        <v/>
      </c>
    </row>
    <row r="112" spans="1:29" ht="15.6" x14ac:dyDescent="0.3">
      <c r="A112" s="81"/>
      <c r="B112" s="82"/>
      <c r="C112" s="82"/>
      <c r="D112" s="127"/>
      <c r="E112" s="128"/>
      <c r="F112" s="130"/>
      <c r="G112" s="83"/>
      <c r="H112" s="125"/>
      <c r="I112" s="88" t="str">
        <f t="shared" si="16"/>
        <v/>
      </c>
      <c r="J112" s="89" t="str">
        <f t="shared" si="17"/>
        <v/>
      </c>
      <c r="K112" s="106"/>
      <c r="L112" s="106"/>
      <c r="M112" s="93"/>
      <c r="N112" s="108"/>
      <c r="O112" s="109" t="str">
        <f t="shared" si="14"/>
        <v/>
      </c>
      <c r="P112" s="109" t="str">
        <f t="shared" si="28"/>
        <v/>
      </c>
      <c r="Q112" s="110"/>
      <c r="R112" s="95" t="str">
        <f t="shared" si="19"/>
        <v/>
      </c>
      <c r="S112" s="96" t="str">
        <f t="shared" ca="1" si="20"/>
        <v/>
      </c>
      <c r="T112" s="111"/>
      <c r="U112" s="112" t="str">
        <f t="shared" si="29"/>
        <v/>
      </c>
      <c r="V112" s="98" t="str">
        <f t="shared" si="21"/>
        <v/>
      </c>
      <c r="W112" s="113"/>
      <c r="X112" s="100" t="str">
        <f t="shared" si="22"/>
        <v/>
      </c>
      <c r="Y112" s="114"/>
      <c r="Z112" s="131" t="str">
        <f t="shared" si="23"/>
        <v/>
      </c>
      <c r="AA112" s="103" t="str">
        <f t="shared" si="24"/>
        <v/>
      </c>
      <c r="AB112" s="114"/>
      <c r="AC112" s="104" t="str">
        <f t="shared" si="25"/>
        <v/>
      </c>
    </row>
    <row r="113" spans="1:29" ht="15.6" x14ac:dyDescent="0.3">
      <c r="A113" s="81"/>
      <c r="B113" s="82"/>
      <c r="C113" s="82"/>
      <c r="D113" s="127"/>
      <c r="E113" s="128"/>
      <c r="F113" s="130"/>
      <c r="G113" s="83"/>
      <c r="H113" s="125"/>
      <c r="I113" s="88" t="str">
        <f t="shared" si="16"/>
        <v/>
      </c>
      <c r="J113" s="89" t="str">
        <f t="shared" si="17"/>
        <v/>
      </c>
      <c r="K113" s="106"/>
      <c r="L113" s="106"/>
      <c r="M113" s="93"/>
      <c r="N113" s="108"/>
      <c r="O113" s="109" t="str">
        <f t="shared" si="14"/>
        <v/>
      </c>
      <c r="P113" s="109" t="str">
        <f t="shared" si="28"/>
        <v/>
      </c>
      <c r="Q113" s="110"/>
      <c r="R113" s="95" t="str">
        <f t="shared" si="19"/>
        <v/>
      </c>
      <c r="S113" s="96" t="str">
        <f t="shared" ca="1" si="20"/>
        <v/>
      </c>
      <c r="T113" s="111"/>
      <c r="U113" s="112" t="str">
        <f t="shared" si="29"/>
        <v/>
      </c>
      <c r="V113" s="98" t="str">
        <f t="shared" si="21"/>
        <v/>
      </c>
      <c r="W113" s="113"/>
      <c r="X113" s="100" t="str">
        <f t="shared" si="22"/>
        <v/>
      </c>
      <c r="Y113" s="114"/>
      <c r="Z113" s="131" t="str">
        <f t="shared" si="23"/>
        <v/>
      </c>
      <c r="AA113" s="103" t="str">
        <f t="shared" si="24"/>
        <v/>
      </c>
      <c r="AB113" s="114"/>
      <c r="AC113" s="104" t="str">
        <f t="shared" si="25"/>
        <v/>
      </c>
    </row>
    <row r="114" spans="1:29" ht="15.6" x14ac:dyDescent="0.3">
      <c r="A114" s="81"/>
      <c r="B114" s="82"/>
      <c r="C114" s="82"/>
      <c r="D114" s="127"/>
      <c r="E114" s="128"/>
      <c r="F114" s="130"/>
      <c r="G114" s="83"/>
      <c r="H114" s="125"/>
      <c r="I114" s="88" t="str">
        <f t="shared" si="16"/>
        <v/>
      </c>
      <c r="J114" s="89" t="str">
        <f t="shared" si="17"/>
        <v/>
      </c>
      <c r="K114" s="106"/>
      <c r="L114" s="106"/>
      <c r="M114" s="93"/>
      <c r="N114" s="108"/>
      <c r="O114" s="109" t="str">
        <f t="shared" si="14"/>
        <v/>
      </c>
      <c r="P114" s="109" t="str">
        <f t="shared" si="28"/>
        <v/>
      </c>
      <c r="Q114" s="110"/>
      <c r="R114" s="95" t="str">
        <f t="shared" si="19"/>
        <v/>
      </c>
      <c r="S114" s="96" t="str">
        <f t="shared" ca="1" si="20"/>
        <v/>
      </c>
      <c r="T114" s="111"/>
      <c r="U114" s="112" t="str">
        <f t="shared" si="29"/>
        <v/>
      </c>
      <c r="V114" s="98" t="str">
        <f t="shared" si="21"/>
        <v/>
      </c>
      <c r="W114" s="113"/>
      <c r="X114" s="100" t="str">
        <f t="shared" si="22"/>
        <v/>
      </c>
      <c r="Y114" s="114"/>
      <c r="Z114" s="131" t="str">
        <f t="shared" si="23"/>
        <v/>
      </c>
      <c r="AA114" s="103" t="str">
        <f t="shared" si="24"/>
        <v/>
      </c>
      <c r="AB114" s="114"/>
      <c r="AC114" s="104" t="str">
        <f t="shared" si="25"/>
        <v/>
      </c>
    </row>
    <row r="115" spans="1:29" ht="15.6" x14ac:dyDescent="0.3">
      <c r="A115" s="81"/>
      <c r="B115" s="82"/>
      <c r="C115" s="82"/>
      <c r="D115" s="127"/>
      <c r="E115" s="128"/>
      <c r="F115" s="130"/>
      <c r="G115" s="83"/>
      <c r="H115" s="125"/>
      <c r="I115" s="88" t="str">
        <f t="shared" si="16"/>
        <v/>
      </c>
      <c r="J115" s="89" t="str">
        <f t="shared" si="17"/>
        <v/>
      </c>
      <c r="K115" s="106"/>
      <c r="L115" s="106"/>
      <c r="M115" s="93"/>
      <c r="N115" s="108"/>
      <c r="O115" s="109" t="str">
        <f t="shared" si="14"/>
        <v/>
      </c>
      <c r="P115" s="109" t="str">
        <f t="shared" si="28"/>
        <v/>
      </c>
      <c r="Q115" s="110"/>
      <c r="R115" s="95" t="str">
        <f t="shared" si="19"/>
        <v/>
      </c>
      <c r="S115" s="96" t="str">
        <f t="shared" ca="1" si="20"/>
        <v/>
      </c>
      <c r="T115" s="111"/>
      <c r="U115" s="112" t="str">
        <f t="shared" si="29"/>
        <v/>
      </c>
      <c r="V115" s="98" t="str">
        <f t="shared" si="21"/>
        <v/>
      </c>
      <c r="W115" s="113"/>
      <c r="X115" s="100" t="str">
        <f t="shared" si="22"/>
        <v/>
      </c>
      <c r="Y115" s="114"/>
      <c r="Z115" s="131" t="str">
        <f t="shared" si="23"/>
        <v/>
      </c>
      <c r="AA115" s="103" t="str">
        <f t="shared" si="24"/>
        <v/>
      </c>
      <c r="AB115" s="114"/>
      <c r="AC115" s="104" t="str">
        <f t="shared" si="25"/>
        <v/>
      </c>
    </row>
    <row r="116" spans="1:29" ht="15.6" x14ac:dyDescent="0.3">
      <c r="A116" s="81"/>
      <c r="B116" s="82"/>
      <c r="C116" s="82"/>
      <c r="D116" s="127"/>
      <c r="E116" s="128"/>
      <c r="F116" s="130"/>
      <c r="G116" s="83"/>
      <c r="H116" s="125"/>
      <c r="I116" s="88" t="str">
        <f t="shared" si="16"/>
        <v/>
      </c>
      <c r="J116" s="89" t="str">
        <f t="shared" si="17"/>
        <v/>
      </c>
      <c r="K116" s="106"/>
      <c r="L116" s="106"/>
      <c r="M116" s="93"/>
      <c r="N116" s="108"/>
      <c r="O116" s="109" t="str">
        <f t="shared" si="14"/>
        <v/>
      </c>
      <c r="P116" s="109" t="str">
        <f t="shared" si="28"/>
        <v/>
      </c>
      <c r="Q116" s="110"/>
      <c r="R116" s="95" t="str">
        <f t="shared" si="19"/>
        <v/>
      </c>
      <c r="S116" s="96" t="str">
        <f t="shared" ca="1" si="20"/>
        <v/>
      </c>
      <c r="T116" s="111"/>
      <c r="U116" s="112" t="str">
        <f t="shared" si="29"/>
        <v/>
      </c>
      <c r="V116" s="98" t="str">
        <f t="shared" si="21"/>
        <v/>
      </c>
      <c r="W116" s="113"/>
      <c r="X116" s="100" t="str">
        <f t="shared" si="22"/>
        <v/>
      </c>
      <c r="Y116" s="114"/>
      <c r="Z116" s="131" t="str">
        <f t="shared" si="23"/>
        <v/>
      </c>
      <c r="AA116" s="103" t="str">
        <f t="shared" si="24"/>
        <v/>
      </c>
      <c r="AB116" s="114"/>
      <c r="AC116" s="104" t="str">
        <f t="shared" si="25"/>
        <v/>
      </c>
    </row>
    <row r="117" spans="1:29" ht="15.6" x14ac:dyDescent="0.3">
      <c r="A117" s="81"/>
      <c r="B117" s="82"/>
      <c r="C117" s="82"/>
      <c r="D117" s="127"/>
      <c r="E117" s="128"/>
      <c r="F117" s="130"/>
      <c r="G117" s="83"/>
      <c r="H117" s="125"/>
      <c r="I117" s="88" t="str">
        <f t="shared" si="16"/>
        <v/>
      </c>
      <c r="J117" s="89" t="str">
        <f t="shared" si="17"/>
        <v/>
      </c>
      <c r="K117" s="106"/>
      <c r="L117" s="106"/>
      <c r="M117" s="93"/>
      <c r="N117" s="108"/>
      <c r="O117" s="109" t="str">
        <f t="shared" si="14"/>
        <v/>
      </c>
      <c r="P117" s="109" t="str">
        <f t="shared" si="28"/>
        <v/>
      </c>
      <c r="Q117" s="110"/>
      <c r="R117" s="95" t="str">
        <f t="shared" si="19"/>
        <v/>
      </c>
      <c r="S117" s="96" t="str">
        <f t="shared" ca="1" si="20"/>
        <v/>
      </c>
      <c r="T117" s="111"/>
      <c r="U117" s="112" t="str">
        <f t="shared" si="29"/>
        <v/>
      </c>
      <c r="V117" s="98" t="str">
        <f t="shared" si="21"/>
        <v/>
      </c>
      <c r="W117" s="113"/>
      <c r="X117" s="100" t="str">
        <f t="shared" si="22"/>
        <v/>
      </c>
      <c r="Y117" s="114"/>
      <c r="Z117" s="131" t="str">
        <f t="shared" si="23"/>
        <v/>
      </c>
      <c r="AA117" s="103" t="str">
        <f t="shared" si="24"/>
        <v/>
      </c>
      <c r="AB117" s="114"/>
      <c r="AC117" s="104" t="str">
        <f t="shared" si="25"/>
        <v/>
      </c>
    </row>
    <row r="118" spans="1:29" ht="15.6" x14ac:dyDescent="0.3">
      <c r="A118" s="81"/>
      <c r="B118" s="82"/>
      <c r="C118" s="82"/>
      <c r="D118" s="127"/>
      <c r="E118" s="128"/>
      <c r="F118" s="130"/>
      <c r="G118" s="83"/>
      <c r="H118" s="125"/>
      <c r="I118" s="88" t="str">
        <f t="shared" si="16"/>
        <v/>
      </c>
      <c r="J118" s="89" t="str">
        <f t="shared" si="17"/>
        <v/>
      </c>
      <c r="K118" s="106"/>
      <c r="L118" s="106"/>
      <c r="M118" s="93"/>
      <c r="N118" s="108"/>
      <c r="O118" s="109" t="str">
        <f t="shared" si="14"/>
        <v/>
      </c>
      <c r="P118" s="109" t="str">
        <f t="shared" si="28"/>
        <v/>
      </c>
      <c r="Q118" s="110"/>
      <c r="R118" s="95" t="str">
        <f t="shared" si="19"/>
        <v/>
      </c>
      <c r="S118" s="96" t="str">
        <f t="shared" ca="1" si="20"/>
        <v/>
      </c>
      <c r="T118" s="111"/>
      <c r="U118" s="112" t="str">
        <f t="shared" si="29"/>
        <v/>
      </c>
      <c r="V118" s="98" t="str">
        <f t="shared" si="21"/>
        <v/>
      </c>
      <c r="W118" s="113"/>
      <c r="X118" s="100" t="str">
        <f t="shared" si="22"/>
        <v/>
      </c>
      <c r="Y118" s="114"/>
      <c r="Z118" s="131" t="str">
        <f t="shared" si="23"/>
        <v/>
      </c>
      <c r="AA118" s="103" t="str">
        <f t="shared" si="24"/>
        <v/>
      </c>
      <c r="AB118" s="114"/>
      <c r="AC118" s="104" t="str">
        <f t="shared" si="25"/>
        <v/>
      </c>
    </row>
    <row r="119" spans="1:29" ht="15.6" x14ac:dyDescent="0.3">
      <c r="A119" s="81"/>
      <c r="B119" s="82"/>
      <c r="C119" s="82"/>
      <c r="D119" s="127"/>
      <c r="E119" s="128"/>
      <c r="F119" s="130"/>
      <c r="G119" s="83"/>
      <c r="H119" s="125"/>
      <c r="I119" s="88" t="str">
        <f t="shared" si="16"/>
        <v/>
      </c>
      <c r="J119" s="89" t="str">
        <f t="shared" si="17"/>
        <v/>
      </c>
      <c r="K119" s="106"/>
      <c r="L119" s="106"/>
      <c r="M119" s="93"/>
      <c r="N119" s="108"/>
      <c r="O119" s="109" t="str">
        <f t="shared" si="14"/>
        <v/>
      </c>
      <c r="P119" s="109" t="str">
        <f>IF(M119="","",M119+O119)</f>
        <v/>
      </c>
      <c r="Q119" s="110"/>
      <c r="R119" s="95" t="str">
        <f t="shared" si="19"/>
        <v/>
      </c>
      <c r="S119" s="96" t="str">
        <f t="shared" ca="1" si="20"/>
        <v/>
      </c>
      <c r="T119" s="111"/>
      <c r="U119" s="112" t="str">
        <f t="shared" si="29"/>
        <v/>
      </c>
      <c r="V119" s="98" t="str">
        <f t="shared" si="21"/>
        <v/>
      </c>
      <c r="W119" s="113"/>
      <c r="X119" s="100" t="str">
        <f t="shared" si="22"/>
        <v/>
      </c>
      <c r="Y119" s="114"/>
      <c r="Z119" s="131" t="str">
        <f t="shared" si="23"/>
        <v/>
      </c>
      <c r="AA119" s="103" t="str">
        <f t="shared" si="24"/>
        <v/>
      </c>
      <c r="AB119" s="114"/>
      <c r="AC119" s="104" t="str">
        <f t="shared" si="25"/>
        <v/>
      </c>
    </row>
    <row r="120" spans="1:29" ht="15.6" x14ac:dyDescent="0.3">
      <c r="A120" s="81"/>
      <c r="B120" s="82"/>
      <c r="C120" s="82"/>
      <c r="D120" s="127"/>
      <c r="E120" s="128"/>
      <c r="F120" s="130"/>
      <c r="G120" s="83"/>
      <c r="H120" s="125"/>
      <c r="I120" s="88" t="str">
        <f t="shared" si="16"/>
        <v/>
      </c>
      <c r="J120" s="89" t="str">
        <f t="shared" si="17"/>
        <v/>
      </c>
      <c r="K120" s="106"/>
      <c r="L120" s="106"/>
      <c r="M120" s="93"/>
      <c r="N120" s="108"/>
      <c r="O120" s="109" t="str">
        <f t="shared" si="14"/>
        <v/>
      </c>
      <c r="P120" s="109" t="str">
        <f t="shared" si="28"/>
        <v/>
      </c>
      <c r="Q120" s="110"/>
      <c r="R120" s="95" t="str">
        <f t="shared" si="19"/>
        <v/>
      </c>
      <c r="S120" s="96" t="str">
        <f t="shared" ca="1" si="20"/>
        <v/>
      </c>
      <c r="T120" s="111"/>
      <c r="U120" s="112" t="str">
        <f t="shared" si="29"/>
        <v/>
      </c>
      <c r="V120" s="98" t="str">
        <f t="shared" si="21"/>
        <v/>
      </c>
      <c r="W120" s="113"/>
      <c r="X120" s="100" t="str">
        <f t="shared" si="22"/>
        <v/>
      </c>
      <c r="Y120" s="114"/>
      <c r="Z120" s="131" t="str">
        <f t="shared" si="23"/>
        <v/>
      </c>
      <c r="AA120" s="103" t="str">
        <f t="shared" si="24"/>
        <v/>
      </c>
      <c r="AB120" s="114"/>
      <c r="AC120" s="104" t="str">
        <f t="shared" si="25"/>
        <v/>
      </c>
    </row>
    <row r="121" spans="1:29" ht="15.6" x14ac:dyDescent="0.3">
      <c r="A121" s="81"/>
      <c r="B121" s="82"/>
      <c r="C121" s="82"/>
      <c r="D121" s="127"/>
      <c r="E121" s="128"/>
      <c r="F121" s="130"/>
      <c r="G121" s="83"/>
      <c r="H121" s="125"/>
      <c r="I121" s="88" t="str">
        <f t="shared" si="16"/>
        <v/>
      </c>
      <c r="J121" s="89" t="str">
        <f t="shared" si="17"/>
        <v/>
      </c>
      <c r="K121" s="106"/>
      <c r="L121" s="106"/>
      <c r="M121" s="93"/>
      <c r="N121" s="108"/>
      <c r="O121" s="109" t="str">
        <f t="shared" ref="O121:O184" si="30">IF(M121="","",M121*N121)</f>
        <v/>
      </c>
      <c r="P121" s="109" t="str">
        <f>IF(M121="","",M121+O121)</f>
        <v/>
      </c>
      <c r="Q121" s="110"/>
      <c r="R121" s="95" t="str">
        <f t="shared" si="19"/>
        <v/>
      </c>
      <c r="S121" s="96" t="str">
        <f t="shared" ca="1" si="20"/>
        <v/>
      </c>
      <c r="T121" s="111"/>
      <c r="U121" s="112" t="str">
        <f t="shared" si="29"/>
        <v/>
      </c>
      <c r="V121" s="98" t="str">
        <f t="shared" si="21"/>
        <v/>
      </c>
      <c r="W121" s="113"/>
      <c r="X121" s="100" t="str">
        <f t="shared" si="22"/>
        <v/>
      </c>
      <c r="Y121" s="114"/>
      <c r="Z121" s="131" t="str">
        <f t="shared" si="23"/>
        <v/>
      </c>
      <c r="AA121" s="103" t="str">
        <f t="shared" si="24"/>
        <v/>
      </c>
      <c r="AB121" s="114"/>
      <c r="AC121" s="104" t="str">
        <f t="shared" si="25"/>
        <v/>
      </c>
    </row>
    <row r="122" spans="1:29" ht="15.6" x14ac:dyDescent="0.3">
      <c r="A122" s="81"/>
      <c r="B122" s="82"/>
      <c r="C122" s="82"/>
      <c r="D122" s="127"/>
      <c r="E122" s="128"/>
      <c r="F122" s="130"/>
      <c r="G122" s="83"/>
      <c r="H122" s="125"/>
      <c r="I122" s="88" t="str">
        <f t="shared" si="16"/>
        <v/>
      </c>
      <c r="J122" s="89" t="str">
        <f t="shared" si="17"/>
        <v/>
      </c>
      <c r="K122" s="106"/>
      <c r="L122" s="106"/>
      <c r="M122" s="93"/>
      <c r="N122" s="108"/>
      <c r="O122" s="109" t="str">
        <f t="shared" si="30"/>
        <v/>
      </c>
      <c r="P122" s="109" t="str">
        <f t="shared" ref="P122:P140" si="31">IF(M122="","",M122+O122)</f>
        <v/>
      </c>
      <c r="Q122" s="110"/>
      <c r="R122" s="95" t="str">
        <f t="shared" si="19"/>
        <v/>
      </c>
      <c r="S122" s="96" t="str">
        <f t="shared" ca="1" si="20"/>
        <v/>
      </c>
      <c r="T122" s="111"/>
      <c r="U122" s="112" t="str">
        <f t="shared" si="29"/>
        <v/>
      </c>
      <c r="V122" s="98" t="str">
        <f t="shared" si="21"/>
        <v/>
      </c>
      <c r="W122" s="113"/>
      <c r="X122" s="100" t="str">
        <f t="shared" si="22"/>
        <v/>
      </c>
      <c r="Y122" s="114"/>
      <c r="Z122" s="131" t="str">
        <f t="shared" si="23"/>
        <v/>
      </c>
      <c r="AA122" s="103" t="str">
        <f t="shared" si="24"/>
        <v/>
      </c>
      <c r="AB122" s="114"/>
      <c r="AC122" s="104" t="str">
        <f t="shared" si="25"/>
        <v/>
      </c>
    </row>
    <row r="123" spans="1:29" ht="15.6" x14ac:dyDescent="0.3">
      <c r="A123" s="81"/>
      <c r="B123" s="82"/>
      <c r="C123" s="82"/>
      <c r="D123" s="127"/>
      <c r="E123" s="128"/>
      <c r="F123" s="130"/>
      <c r="G123" s="83"/>
      <c r="H123" s="125"/>
      <c r="I123" s="88" t="str">
        <f t="shared" si="16"/>
        <v/>
      </c>
      <c r="J123" s="89" t="str">
        <f t="shared" si="17"/>
        <v/>
      </c>
      <c r="K123" s="106"/>
      <c r="L123" s="106"/>
      <c r="M123" s="93"/>
      <c r="N123" s="108"/>
      <c r="O123" s="109" t="str">
        <f t="shared" si="30"/>
        <v/>
      </c>
      <c r="P123" s="109" t="str">
        <f t="shared" si="31"/>
        <v/>
      </c>
      <c r="Q123" s="110"/>
      <c r="R123" s="95" t="str">
        <f t="shared" si="19"/>
        <v/>
      </c>
      <c r="S123" s="96" t="str">
        <f t="shared" ca="1" si="20"/>
        <v/>
      </c>
      <c r="T123" s="111"/>
      <c r="U123" s="112" t="str">
        <f t="shared" si="29"/>
        <v/>
      </c>
      <c r="V123" s="98" t="str">
        <f t="shared" si="21"/>
        <v/>
      </c>
      <c r="W123" s="113"/>
      <c r="X123" s="100" t="str">
        <f t="shared" si="22"/>
        <v/>
      </c>
      <c r="Y123" s="114"/>
      <c r="Z123" s="131" t="str">
        <f t="shared" si="23"/>
        <v/>
      </c>
      <c r="AA123" s="103" t="str">
        <f t="shared" si="24"/>
        <v/>
      </c>
      <c r="AB123" s="114"/>
      <c r="AC123" s="104" t="str">
        <f t="shared" si="25"/>
        <v/>
      </c>
    </row>
    <row r="124" spans="1:29" ht="15.6" x14ac:dyDescent="0.3">
      <c r="A124" s="81"/>
      <c r="B124" s="82"/>
      <c r="C124" s="82"/>
      <c r="D124" s="127"/>
      <c r="E124" s="128"/>
      <c r="F124" s="130"/>
      <c r="G124" s="83"/>
      <c r="H124" s="125"/>
      <c r="I124" s="88" t="str">
        <f t="shared" si="16"/>
        <v/>
      </c>
      <c r="J124" s="89" t="str">
        <f t="shared" si="17"/>
        <v/>
      </c>
      <c r="K124" s="106"/>
      <c r="L124" s="106"/>
      <c r="M124" s="93"/>
      <c r="N124" s="108"/>
      <c r="O124" s="109" t="str">
        <f t="shared" si="30"/>
        <v/>
      </c>
      <c r="P124" s="109" t="str">
        <f t="shared" si="31"/>
        <v/>
      </c>
      <c r="Q124" s="110"/>
      <c r="R124" s="95" t="str">
        <f t="shared" si="19"/>
        <v/>
      </c>
      <c r="S124" s="96" t="str">
        <f t="shared" ca="1" si="20"/>
        <v/>
      </c>
      <c r="T124" s="111"/>
      <c r="U124" s="112" t="str">
        <f t="shared" si="29"/>
        <v/>
      </c>
      <c r="V124" s="98" t="str">
        <f t="shared" si="21"/>
        <v/>
      </c>
      <c r="W124" s="113"/>
      <c r="X124" s="100" t="str">
        <f t="shared" si="22"/>
        <v/>
      </c>
      <c r="Y124" s="114"/>
      <c r="Z124" s="131" t="str">
        <f t="shared" si="23"/>
        <v/>
      </c>
      <c r="AA124" s="103" t="str">
        <f t="shared" si="24"/>
        <v/>
      </c>
      <c r="AB124" s="114"/>
      <c r="AC124" s="104" t="str">
        <f t="shared" si="25"/>
        <v/>
      </c>
    </row>
    <row r="125" spans="1:29" ht="15.6" x14ac:dyDescent="0.3">
      <c r="A125" s="81"/>
      <c r="B125" s="82"/>
      <c r="C125" s="82"/>
      <c r="D125" s="127"/>
      <c r="E125" s="128"/>
      <c r="F125" s="130"/>
      <c r="G125" s="83"/>
      <c r="H125" s="125"/>
      <c r="I125" s="88" t="str">
        <f t="shared" si="16"/>
        <v/>
      </c>
      <c r="J125" s="89" t="str">
        <f t="shared" si="17"/>
        <v/>
      </c>
      <c r="K125" s="106"/>
      <c r="L125" s="106"/>
      <c r="M125" s="93"/>
      <c r="N125" s="108"/>
      <c r="O125" s="109" t="str">
        <f t="shared" si="30"/>
        <v/>
      </c>
      <c r="P125" s="109" t="str">
        <f t="shared" si="31"/>
        <v/>
      </c>
      <c r="Q125" s="110"/>
      <c r="R125" s="95" t="str">
        <f t="shared" si="19"/>
        <v/>
      </c>
      <c r="S125" s="96" t="str">
        <f t="shared" ca="1" si="20"/>
        <v/>
      </c>
      <c r="T125" s="111"/>
      <c r="U125" s="112" t="str">
        <f t="shared" si="29"/>
        <v/>
      </c>
      <c r="V125" s="98" t="str">
        <f t="shared" si="21"/>
        <v/>
      </c>
      <c r="W125" s="113"/>
      <c r="X125" s="100" t="str">
        <f t="shared" si="22"/>
        <v/>
      </c>
      <c r="Y125" s="114"/>
      <c r="Z125" s="131" t="str">
        <f t="shared" si="23"/>
        <v/>
      </c>
      <c r="AA125" s="103" t="str">
        <f t="shared" si="24"/>
        <v/>
      </c>
      <c r="AB125" s="114"/>
      <c r="AC125" s="104" t="str">
        <f t="shared" si="25"/>
        <v/>
      </c>
    </row>
    <row r="126" spans="1:29" ht="15.6" x14ac:dyDescent="0.3">
      <c r="A126" s="81"/>
      <c r="B126" s="82"/>
      <c r="C126" s="82"/>
      <c r="D126" s="127"/>
      <c r="E126" s="128"/>
      <c r="F126" s="130"/>
      <c r="G126" s="83"/>
      <c r="H126" s="125"/>
      <c r="I126" s="88" t="str">
        <f t="shared" si="16"/>
        <v/>
      </c>
      <c r="J126" s="89" t="str">
        <f t="shared" si="17"/>
        <v/>
      </c>
      <c r="K126" s="106"/>
      <c r="L126" s="106"/>
      <c r="M126" s="93"/>
      <c r="N126" s="108"/>
      <c r="O126" s="109" t="str">
        <f t="shared" si="30"/>
        <v/>
      </c>
      <c r="P126" s="109" t="str">
        <f t="shared" si="31"/>
        <v/>
      </c>
      <c r="Q126" s="110"/>
      <c r="R126" s="95" t="str">
        <f t="shared" si="19"/>
        <v/>
      </c>
      <c r="S126" s="96" t="str">
        <f t="shared" ca="1" si="20"/>
        <v/>
      </c>
      <c r="T126" s="111"/>
      <c r="U126" s="112" t="str">
        <f t="shared" si="29"/>
        <v/>
      </c>
      <c r="V126" s="98" t="str">
        <f t="shared" si="21"/>
        <v/>
      </c>
      <c r="W126" s="113"/>
      <c r="X126" s="100" t="str">
        <f t="shared" si="22"/>
        <v/>
      </c>
      <c r="Y126" s="114"/>
      <c r="Z126" s="131" t="str">
        <f t="shared" si="23"/>
        <v/>
      </c>
      <c r="AA126" s="103" t="str">
        <f t="shared" si="24"/>
        <v/>
      </c>
      <c r="AB126" s="114"/>
      <c r="AC126" s="104" t="str">
        <f t="shared" si="25"/>
        <v/>
      </c>
    </row>
    <row r="127" spans="1:29" ht="15.6" x14ac:dyDescent="0.3">
      <c r="A127" s="81"/>
      <c r="B127" s="82"/>
      <c r="C127" s="82"/>
      <c r="D127" s="127"/>
      <c r="E127" s="128"/>
      <c r="F127" s="130"/>
      <c r="G127" s="83"/>
      <c r="H127" s="125"/>
      <c r="I127" s="88" t="str">
        <f t="shared" si="16"/>
        <v/>
      </c>
      <c r="J127" s="89" t="str">
        <f t="shared" si="17"/>
        <v/>
      </c>
      <c r="K127" s="106"/>
      <c r="L127" s="106"/>
      <c r="M127" s="93"/>
      <c r="N127" s="108"/>
      <c r="O127" s="109" t="str">
        <f t="shared" si="30"/>
        <v/>
      </c>
      <c r="P127" s="109" t="str">
        <f t="shared" si="31"/>
        <v/>
      </c>
      <c r="Q127" s="110"/>
      <c r="R127" s="95" t="str">
        <f t="shared" si="19"/>
        <v/>
      </c>
      <c r="S127" s="96" t="str">
        <f t="shared" ca="1" si="20"/>
        <v/>
      </c>
      <c r="T127" s="111"/>
      <c r="U127" s="112" t="str">
        <f t="shared" si="29"/>
        <v/>
      </c>
      <c r="V127" s="98" t="str">
        <f t="shared" si="21"/>
        <v/>
      </c>
      <c r="W127" s="113"/>
      <c r="X127" s="100" t="str">
        <f t="shared" si="22"/>
        <v/>
      </c>
      <c r="Y127" s="114"/>
      <c r="Z127" s="131" t="str">
        <f t="shared" si="23"/>
        <v/>
      </c>
      <c r="AA127" s="103" t="str">
        <f t="shared" si="24"/>
        <v/>
      </c>
      <c r="AB127" s="114"/>
      <c r="AC127" s="104" t="str">
        <f t="shared" si="25"/>
        <v/>
      </c>
    </row>
    <row r="128" spans="1:29" ht="15.6" x14ac:dyDescent="0.3">
      <c r="A128" s="81"/>
      <c r="B128" s="82"/>
      <c r="C128" s="82"/>
      <c r="D128" s="127"/>
      <c r="E128" s="128"/>
      <c r="F128" s="130"/>
      <c r="G128" s="83"/>
      <c r="H128" s="125"/>
      <c r="I128" s="88" t="str">
        <f t="shared" si="16"/>
        <v/>
      </c>
      <c r="J128" s="89" t="str">
        <f t="shared" si="17"/>
        <v/>
      </c>
      <c r="K128" s="106"/>
      <c r="L128" s="106"/>
      <c r="M128" s="93"/>
      <c r="N128" s="108"/>
      <c r="O128" s="109" t="str">
        <f t="shared" si="30"/>
        <v/>
      </c>
      <c r="P128" s="109" t="str">
        <f t="shared" si="31"/>
        <v/>
      </c>
      <c r="Q128" s="110"/>
      <c r="R128" s="95" t="str">
        <f t="shared" si="19"/>
        <v/>
      </c>
      <c r="S128" s="96" t="str">
        <f t="shared" ca="1" si="20"/>
        <v/>
      </c>
      <c r="T128" s="111"/>
      <c r="U128" s="112" t="str">
        <f t="shared" si="29"/>
        <v/>
      </c>
      <c r="V128" s="98" t="str">
        <f t="shared" si="21"/>
        <v/>
      </c>
      <c r="W128" s="113"/>
      <c r="X128" s="100" t="str">
        <f t="shared" si="22"/>
        <v/>
      </c>
      <c r="Y128" s="114"/>
      <c r="Z128" s="131" t="str">
        <f t="shared" si="23"/>
        <v/>
      </c>
      <c r="AA128" s="103" t="str">
        <f t="shared" si="24"/>
        <v/>
      </c>
      <c r="AB128" s="114"/>
      <c r="AC128" s="104" t="str">
        <f t="shared" si="25"/>
        <v/>
      </c>
    </row>
    <row r="129" spans="1:29" ht="15.6" x14ac:dyDescent="0.3">
      <c r="A129" s="81"/>
      <c r="B129" s="82"/>
      <c r="C129" s="82"/>
      <c r="D129" s="127"/>
      <c r="E129" s="128"/>
      <c r="F129" s="130"/>
      <c r="G129" s="83"/>
      <c r="H129" s="125"/>
      <c r="I129" s="88" t="str">
        <f t="shared" si="16"/>
        <v/>
      </c>
      <c r="J129" s="89" t="str">
        <f t="shared" si="17"/>
        <v/>
      </c>
      <c r="K129" s="106"/>
      <c r="L129" s="106"/>
      <c r="M129" s="93"/>
      <c r="N129" s="108"/>
      <c r="O129" s="109" t="str">
        <f t="shared" si="30"/>
        <v/>
      </c>
      <c r="P129" s="109" t="str">
        <f t="shared" si="31"/>
        <v/>
      </c>
      <c r="Q129" s="110"/>
      <c r="R129" s="95" t="str">
        <f t="shared" si="19"/>
        <v/>
      </c>
      <c r="S129" s="96" t="str">
        <f t="shared" ca="1" si="20"/>
        <v/>
      </c>
      <c r="T129" s="111"/>
      <c r="U129" s="112" t="str">
        <f t="shared" si="29"/>
        <v/>
      </c>
      <c r="V129" s="98" t="str">
        <f t="shared" si="21"/>
        <v/>
      </c>
      <c r="W129" s="113"/>
      <c r="X129" s="100" t="str">
        <f t="shared" si="22"/>
        <v/>
      </c>
      <c r="Y129" s="114"/>
      <c r="Z129" s="131" t="str">
        <f t="shared" si="23"/>
        <v/>
      </c>
      <c r="AA129" s="103" t="str">
        <f t="shared" si="24"/>
        <v/>
      </c>
      <c r="AB129" s="114"/>
      <c r="AC129" s="104" t="str">
        <f t="shared" si="25"/>
        <v/>
      </c>
    </row>
    <row r="130" spans="1:29" ht="15.6" x14ac:dyDescent="0.3">
      <c r="A130" s="81"/>
      <c r="B130" s="82"/>
      <c r="C130" s="82"/>
      <c r="D130" s="127"/>
      <c r="E130" s="128"/>
      <c r="F130" s="130"/>
      <c r="G130" s="83"/>
      <c r="H130" s="125"/>
      <c r="I130" s="88" t="str">
        <f t="shared" si="16"/>
        <v/>
      </c>
      <c r="J130" s="89" t="str">
        <f t="shared" si="17"/>
        <v/>
      </c>
      <c r="K130" s="106"/>
      <c r="L130" s="106"/>
      <c r="M130" s="93"/>
      <c r="N130" s="108"/>
      <c r="O130" s="109" t="str">
        <f t="shared" si="30"/>
        <v/>
      </c>
      <c r="P130" s="109" t="str">
        <f t="shared" si="31"/>
        <v/>
      </c>
      <c r="Q130" s="110"/>
      <c r="R130" s="95" t="str">
        <f t="shared" si="19"/>
        <v/>
      </c>
      <c r="S130" s="96" t="str">
        <f t="shared" ca="1" si="20"/>
        <v/>
      </c>
      <c r="T130" s="111"/>
      <c r="U130" s="112" t="str">
        <f t="shared" si="29"/>
        <v/>
      </c>
      <c r="V130" s="98" t="str">
        <f t="shared" si="21"/>
        <v/>
      </c>
      <c r="W130" s="113"/>
      <c r="X130" s="100" t="str">
        <f t="shared" si="22"/>
        <v/>
      </c>
      <c r="Y130" s="114"/>
      <c r="Z130" s="131" t="str">
        <f t="shared" si="23"/>
        <v/>
      </c>
      <c r="AA130" s="103" t="str">
        <f t="shared" si="24"/>
        <v/>
      </c>
      <c r="AB130" s="114"/>
      <c r="AC130" s="104" t="str">
        <f t="shared" si="25"/>
        <v/>
      </c>
    </row>
    <row r="131" spans="1:29" ht="15.6" x14ac:dyDescent="0.3">
      <c r="A131" s="81"/>
      <c r="B131" s="82"/>
      <c r="C131" s="82"/>
      <c r="D131" s="127"/>
      <c r="E131" s="128"/>
      <c r="F131" s="130"/>
      <c r="G131" s="83"/>
      <c r="H131" s="125"/>
      <c r="I131" s="88" t="str">
        <f t="shared" si="16"/>
        <v/>
      </c>
      <c r="J131" s="89" t="str">
        <f t="shared" si="17"/>
        <v/>
      </c>
      <c r="K131" s="106"/>
      <c r="L131" s="106"/>
      <c r="M131" s="93"/>
      <c r="N131" s="108"/>
      <c r="O131" s="109" t="str">
        <f t="shared" si="30"/>
        <v/>
      </c>
      <c r="P131" s="109" t="str">
        <f t="shared" si="31"/>
        <v/>
      </c>
      <c r="Q131" s="110"/>
      <c r="R131" s="95" t="str">
        <f t="shared" si="19"/>
        <v/>
      </c>
      <c r="S131" s="96" t="str">
        <f t="shared" ca="1" si="20"/>
        <v/>
      </c>
      <c r="T131" s="111"/>
      <c r="U131" s="112" t="str">
        <f t="shared" si="29"/>
        <v/>
      </c>
      <c r="V131" s="98" t="str">
        <f t="shared" si="21"/>
        <v/>
      </c>
      <c r="W131" s="113"/>
      <c r="X131" s="100" t="str">
        <f t="shared" si="22"/>
        <v/>
      </c>
      <c r="Y131" s="114"/>
      <c r="Z131" s="131" t="str">
        <f t="shared" si="23"/>
        <v/>
      </c>
      <c r="AA131" s="103" t="str">
        <f t="shared" si="24"/>
        <v/>
      </c>
      <c r="AB131" s="114"/>
      <c r="AC131" s="104" t="str">
        <f t="shared" si="25"/>
        <v/>
      </c>
    </row>
    <row r="132" spans="1:29" ht="15.6" x14ac:dyDescent="0.3">
      <c r="A132" s="81"/>
      <c r="B132" s="82"/>
      <c r="C132" s="82"/>
      <c r="D132" s="127"/>
      <c r="E132" s="128"/>
      <c r="F132" s="130"/>
      <c r="G132" s="83"/>
      <c r="H132" s="125"/>
      <c r="I132" s="88" t="str">
        <f t="shared" si="16"/>
        <v/>
      </c>
      <c r="J132" s="89" t="str">
        <f t="shared" si="17"/>
        <v/>
      </c>
      <c r="K132" s="106"/>
      <c r="L132" s="106"/>
      <c r="M132" s="93"/>
      <c r="N132" s="108"/>
      <c r="O132" s="109" t="str">
        <f t="shared" si="30"/>
        <v/>
      </c>
      <c r="P132" s="109" t="str">
        <f t="shared" si="31"/>
        <v/>
      </c>
      <c r="Q132" s="110"/>
      <c r="R132" s="95" t="str">
        <f t="shared" si="19"/>
        <v/>
      </c>
      <c r="S132" s="96" t="str">
        <f t="shared" ca="1" si="20"/>
        <v/>
      </c>
      <c r="T132" s="111"/>
      <c r="U132" s="112" t="str">
        <f t="shared" si="29"/>
        <v/>
      </c>
      <c r="V132" s="98" t="str">
        <f t="shared" si="21"/>
        <v/>
      </c>
      <c r="W132" s="113"/>
      <c r="X132" s="100" t="str">
        <f t="shared" si="22"/>
        <v/>
      </c>
      <c r="Y132" s="114"/>
      <c r="Z132" s="131" t="str">
        <f t="shared" si="23"/>
        <v/>
      </c>
      <c r="AA132" s="103" t="str">
        <f t="shared" si="24"/>
        <v/>
      </c>
      <c r="AB132" s="114"/>
      <c r="AC132" s="104" t="str">
        <f t="shared" si="25"/>
        <v/>
      </c>
    </row>
    <row r="133" spans="1:29" ht="15.6" x14ac:dyDescent="0.3">
      <c r="A133" s="81"/>
      <c r="B133" s="82"/>
      <c r="C133" s="82"/>
      <c r="D133" s="127"/>
      <c r="E133" s="128"/>
      <c r="F133" s="130"/>
      <c r="G133" s="83"/>
      <c r="H133" s="125"/>
      <c r="I133" s="88" t="str">
        <f t="shared" si="16"/>
        <v/>
      </c>
      <c r="J133" s="89" t="str">
        <f t="shared" si="17"/>
        <v/>
      </c>
      <c r="K133" s="106"/>
      <c r="L133" s="106"/>
      <c r="M133" s="93"/>
      <c r="N133" s="108"/>
      <c r="O133" s="109" t="str">
        <f t="shared" si="30"/>
        <v/>
      </c>
      <c r="P133" s="109" t="str">
        <f t="shared" si="31"/>
        <v/>
      </c>
      <c r="Q133" s="110"/>
      <c r="R133" s="95" t="str">
        <f t="shared" si="19"/>
        <v/>
      </c>
      <c r="S133" s="96" t="str">
        <f t="shared" ca="1" si="20"/>
        <v/>
      </c>
      <c r="T133" s="111"/>
      <c r="U133" s="112" t="str">
        <f t="shared" ref="U133:U164" si="32">IF(R133="","",1)</f>
        <v/>
      </c>
      <c r="V133" s="98" t="str">
        <f t="shared" si="21"/>
        <v/>
      </c>
      <c r="W133" s="113"/>
      <c r="X133" s="100" t="str">
        <f t="shared" si="22"/>
        <v/>
      </c>
      <c r="Y133" s="114"/>
      <c r="Z133" s="131" t="str">
        <f t="shared" si="23"/>
        <v/>
      </c>
      <c r="AA133" s="103" t="str">
        <f t="shared" si="24"/>
        <v/>
      </c>
      <c r="AB133" s="114"/>
      <c r="AC133" s="104" t="str">
        <f t="shared" si="25"/>
        <v/>
      </c>
    </row>
    <row r="134" spans="1:29" ht="15.6" x14ac:dyDescent="0.3">
      <c r="A134" s="81"/>
      <c r="B134" s="82"/>
      <c r="C134" s="82"/>
      <c r="D134" s="127"/>
      <c r="E134" s="128"/>
      <c r="F134" s="130"/>
      <c r="G134" s="83"/>
      <c r="H134" s="125"/>
      <c r="I134" s="88" t="str">
        <f t="shared" ref="I134:I197" si="33">IF(E134&gt;1,"X","")</f>
        <v/>
      </c>
      <c r="J134" s="89" t="str">
        <f t="shared" ref="J134:J197" si="34">IF(I134="","","X")</f>
        <v/>
      </c>
      <c r="K134" s="106"/>
      <c r="L134" s="106"/>
      <c r="M134" s="93"/>
      <c r="N134" s="108"/>
      <c r="O134" s="109" t="str">
        <f t="shared" si="30"/>
        <v/>
      </c>
      <c r="P134" s="109" t="str">
        <f t="shared" si="31"/>
        <v/>
      </c>
      <c r="Q134" s="110"/>
      <c r="R134" s="95" t="str">
        <f t="shared" ref="R134:R197" si="35">IF(AND(H134="",Q134=""),"",IF(Q134="x","",P134))</f>
        <v/>
      </c>
      <c r="S134" s="96" t="str">
        <f t="shared" ref="S134:S197" ca="1" si="36">IF(Q134="X","",IF(H134="",IF(T134&lt;&gt;"","Relancé depuis "&amp;(TODAY()-T134)&amp;" jours",IF(AND((TODAY()-E134)&gt;7,E134&gt;1),"A RELANCER a partir du "&amp;TEXT(E134+7,"jj/mm/aaaa"),"")),""))</f>
        <v/>
      </c>
      <c r="T134" s="111"/>
      <c r="U134" s="112" t="str">
        <f t="shared" si="32"/>
        <v/>
      </c>
      <c r="V134" s="98" t="str">
        <f t="shared" ref="V134:V197" si="37">IF(AND(E134="",R134=""),"",IF(AND(E134&gt;0,Q134="X"),1,""))</f>
        <v/>
      </c>
      <c r="W134" s="113"/>
      <c r="X134" s="100" t="str">
        <f t="shared" ref="X134:X197" si="38">IF(AND(W134="x",Y134&gt;1),"",(IF(AND(W134="x",Y134=""),R134*0.4,"")))</f>
        <v/>
      </c>
      <c r="Y134" s="114"/>
      <c r="Z134" s="131" t="str">
        <f t="shared" ref="Z134:Z197" si="39">IF(R134="","",IF(Y134&gt;0,R134*40%,""))</f>
        <v/>
      </c>
      <c r="AA134" s="103" t="str">
        <f t="shared" ref="AA134:AA197" si="40">IF(AB134="",IF(Z134&lt;&gt;"",R134-Z134,R134),"")</f>
        <v/>
      </c>
      <c r="AB134" s="114"/>
      <c r="AC134" s="104" t="str">
        <f t="shared" ref="AC134:AC197" si="41">IF(R134="","",IF(AND(Y134&gt;0,AB134&gt;0),R134-Z134,IF(AND(Y134&gt;0,AB134&lt;0),"",IF(AB134&gt;0,R134,""))))</f>
        <v/>
      </c>
    </row>
    <row r="135" spans="1:29" ht="15.6" x14ac:dyDescent="0.3">
      <c r="A135" s="81"/>
      <c r="B135" s="82"/>
      <c r="C135" s="82"/>
      <c r="D135" s="127"/>
      <c r="E135" s="128"/>
      <c r="F135" s="130"/>
      <c r="G135" s="83"/>
      <c r="H135" s="125"/>
      <c r="I135" s="88" t="str">
        <f t="shared" si="33"/>
        <v/>
      </c>
      <c r="J135" s="89" t="str">
        <f t="shared" si="34"/>
        <v/>
      </c>
      <c r="K135" s="106"/>
      <c r="L135" s="106"/>
      <c r="M135" s="93"/>
      <c r="N135" s="108"/>
      <c r="O135" s="109" t="str">
        <f t="shared" si="30"/>
        <v/>
      </c>
      <c r="P135" s="109" t="str">
        <f t="shared" si="31"/>
        <v/>
      </c>
      <c r="Q135" s="110"/>
      <c r="R135" s="95" t="str">
        <f t="shared" si="35"/>
        <v/>
      </c>
      <c r="S135" s="96" t="str">
        <f t="shared" ca="1" si="36"/>
        <v/>
      </c>
      <c r="T135" s="111"/>
      <c r="U135" s="112" t="str">
        <f t="shared" si="32"/>
        <v/>
      </c>
      <c r="V135" s="98" t="str">
        <f t="shared" si="37"/>
        <v/>
      </c>
      <c r="W135" s="113"/>
      <c r="X135" s="100" t="str">
        <f t="shared" si="38"/>
        <v/>
      </c>
      <c r="Y135" s="114"/>
      <c r="Z135" s="131" t="str">
        <f t="shared" si="39"/>
        <v/>
      </c>
      <c r="AA135" s="103" t="str">
        <f t="shared" si="40"/>
        <v/>
      </c>
      <c r="AB135" s="114"/>
      <c r="AC135" s="104" t="str">
        <f t="shared" si="41"/>
        <v/>
      </c>
    </row>
    <row r="136" spans="1:29" ht="15.6" x14ac:dyDescent="0.3">
      <c r="A136" s="81"/>
      <c r="B136" s="82"/>
      <c r="C136" s="82"/>
      <c r="D136" s="127"/>
      <c r="E136" s="128"/>
      <c r="F136" s="130"/>
      <c r="G136" s="83"/>
      <c r="H136" s="125"/>
      <c r="I136" s="88" t="str">
        <f t="shared" si="33"/>
        <v/>
      </c>
      <c r="J136" s="89" t="str">
        <f t="shared" si="34"/>
        <v/>
      </c>
      <c r="K136" s="106"/>
      <c r="L136" s="106"/>
      <c r="M136" s="93"/>
      <c r="N136" s="108"/>
      <c r="O136" s="109" t="str">
        <f t="shared" si="30"/>
        <v/>
      </c>
      <c r="P136" s="109" t="str">
        <f t="shared" si="31"/>
        <v/>
      </c>
      <c r="Q136" s="110"/>
      <c r="R136" s="95" t="str">
        <f t="shared" si="35"/>
        <v/>
      </c>
      <c r="S136" s="96" t="str">
        <f t="shared" ca="1" si="36"/>
        <v/>
      </c>
      <c r="T136" s="111"/>
      <c r="U136" s="112" t="str">
        <f t="shared" si="32"/>
        <v/>
      </c>
      <c r="V136" s="98" t="str">
        <f t="shared" si="37"/>
        <v/>
      </c>
      <c r="W136" s="113"/>
      <c r="X136" s="100" t="str">
        <f t="shared" si="38"/>
        <v/>
      </c>
      <c r="Y136" s="114"/>
      <c r="Z136" s="131" t="str">
        <f t="shared" si="39"/>
        <v/>
      </c>
      <c r="AA136" s="103" t="str">
        <f t="shared" si="40"/>
        <v/>
      </c>
      <c r="AB136" s="114"/>
      <c r="AC136" s="104" t="str">
        <f t="shared" si="41"/>
        <v/>
      </c>
    </row>
    <row r="137" spans="1:29" ht="15.6" x14ac:dyDescent="0.3">
      <c r="A137" s="81"/>
      <c r="B137" s="82"/>
      <c r="C137" s="82"/>
      <c r="D137" s="127"/>
      <c r="E137" s="128"/>
      <c r="F137" s="130"/>
      <c r="G137" s="83"/>
      <c r="H137" s="125"/>
      <c r="I137" s="88" t="str">
        <f t="shared" si="33"/>
        <v/>
      </c>
      <c r="J137" s="89" t="str">
        <f t="shared" si="34"/>
        <v/>
      </c>
      <c r="K137" s="106"/>
      <c r="L137" s="106"/>
      <c r="M137" s="93"/>
      <c r="N137" s="108"/>
      <c r="O137" s="109" t="str">
        <f t="shared" si="30"/>
        <v/>
      </c>
      <c r="P137" s="109" t="str">
        <f t="shared" si="31"/>
        <v/>
      </c>
      <c r="Q137" s="110"/>
      <c r="R137" s="95" t="str">
        <f t="shared" si="35"/>
        <v/>
      </c>
      <c r="S137" s="96" t="str">
        <f t="shared" ca="1" si="36"/>
        <v/>
      </c>
      <c r="T137" s="111"/>
      <c r="U137" s="112" t="str">
        <f t="shared" si="32"/>
        <v/>
      </c>
      <c r="V137" s="98" t="str">
        <f t="shared" si="37"/>
        <v/>
      </c>
      <c r="W137" s="113"/>
      <c r="X137" s="100" t="str">
        <f t="shared" si="38"/>
        <v/>
      </c>
      <c r="Y137" s="114"/>
      <c r="Z137" s="131" t="str">
        <f t="shared" si="39"/>
        <v/>
      </c>
      <c r="AA137" s="103" t="str">
        <f t="shared" si="40"/>
        <v/>
      </c>
      <c r="AB137" s="114"/>
      <c r="AC137" s="104" t="str">
        <f t="shared" si="41"/>
        <v/>
      </c>
    </row>
    <row r="138" spans="1:29" ht="15.6" x14ac:dyDescent="0.3">
      <c r="A138" s="81"/>
      <c r="B138" s="82"/>
      <c r="C138" s="82"/>
      <c r="D138" s="127"/>
      <c r="E138" s="128"/>
      <c r="F138" s="130"/>
      <c r="G138" s="83"/>
      <c r="H138" s="125"/>
      <c r="I138" s="88" t="str">
        <f t="shared" si="33"/>
        <v/>
      </c>
      <c r="J138" s="89" t="str">
        <f t="shared" si="34"/>
        <v/>
      </c>
      <c r="K138" s="106"/>
      <c r="L138" s="106"/>
      <c r="M138" s="93"/>
      <c r="N138" s="108"/>
      <c r="O138" s="109" t="str">
        <f t="shared" si="30"/>
        <v/>
      </c>
      <c r="P138" s="109" t="str">
        <f t="shared" si="31"/>
        <v/>
      </c>
      <c r="Q138" s="110"/>
      <c r="R138" s="95" t="str">
        <f t="shared" si="35"/>
        <v/>
      </c>
      <c r="S138" s="96" t="str">
        <f t="shared" ca="1" si="36"/>
        <v/>
      </c>
      <c r="T138" s="111"/>
      <c r="U138" s="112" t="str">
        <f t="shared" si="32"/>
        <v/>
      </c>
      <c r="V138" s="98" t="str">
        <f t="shared" si="37"/>
        <v/>
      </c>
      <c r="W138" s="113"/>
      <c r="X138" s="100" t="str">
        <f t="shared" si="38"/>
        <v/>
      </c>
      <c r="Y138" s="114"/>
      <c r="Z138" s="131" t="str">
        <f t="shared" si="39"/>
        <v/>
      </c>
      <c r="AA138" s="103" t="str">
        <f t="shared" si="40"/>
        <v/>
      </c>
      <c r="AB138" s="114"/>
      <c r="AC138" s="104" t="str">
        <f t="shared" si="41"/>
        <v/>
      </c>
    </row>
    <row r="139" spans="1:29" ht="15.6" x14ac:dyDescent="0.3">
      <c r="A139" s="81"/>
      <c r="B139" s="82"/>
      <c r="C139" s="82"/>
      <c r="D139" s="127"/>
      <c r="E139" s="128"/>
      <c r="F139" s="130"/>
      <c r="G139" s="83"/>
      <c r="H139" s="125"/>
      <c r="I139" s="88" t="str">
        <f t="shared" si="33"/>
        <v/>
      </c>
      <c r="J139" s="89" t="str">
        <f t="shared" si="34"/>
        <v/>
      </c>
      <c r="K139" s="106"/>
      <c r="L139" s="106"/>
      <c r="M139" s="93"/>
      <c r="N139" s="108"/>
      <c r="O139" s="109" t="str">
        <f t="shared" si="30"/>
        <v/>
      </c>
      <c r="P139" s="109" t="str">
        <f t="shared" si="31"/>
        <v/>
      </c>
      <c r="Q139" s="110"/>
      <c r="R139" s="95" t="str">
        <f t="shared" si="35"/>
        <v/>
      </c>
      <c r="S139" s="96" t="str">
        <f t="shared" ca="1" si="36"/>
        <v/>
      </c>
      <c r="T139" s="111"/>
      <c r="U139" s="112" t="str">
        <f t="shared" si="32"/>
        <v/>
      </c>
      <c r="V139" s="98" t="str">
        <f t="shared" si="37"/>
        <v/>
      </c>
      <c r="W139" s="113"/>
      <c r="X139" s="100" t="str">
        <f t="shared" si="38"/>
        <v/>
      </c>
      <c r="Y139" s="114"/>
      <c r="Z139" s="131" t="str">
        <f t="shared" si="39"/>
        <v/>
      </c>
      <c r="AA139" s="103" t="str">
        <f t="shared" si="40"/>
        <v/>
      </c>
      <c r="AB139" s="114"/>
      <c r="AC139" s="104" t="str">
        <f t="shared" si="41"/>
        <v/>
      </c>
    </row>
    <row r="140" spans="1:29" ht="15.6" x14ac:dyDescent="0.3">
      <c r="A140" s="81"/>
      <c r="B140" s="82"/>
      <c r="C140" s="82"/>
      <c r="D140" s="127"/>
      <c r="E140" s="128"/>
      <c r="F140" s="130"/>
      <c r="G140" s="83"/>
      <c r="H140" s="125"/>
      <c r="I140" s="88" t="str">
        <f t="shared" si="33"/>
        <v/>
      </c>
      <c r="J140" s="89" t="str">
        <f t="shared" si="34"/>
        <v/>
      </c>
      <c r="K140" s="106"/>
      <c r="L140" s="106"/>
      <c r="M140" s="93"/>
      <c r="N140" s="108"/>
      <c r="O140" s="109" t="str">
        <f t="shared" si="30"/>
        <v/>
      </c>
      <c r="P140" s="109" t="str">
        <f t="shared" si="31"/>
        <v/>
      </c>
      <c r="Q140" s="110"/>
      <c r="R140" s="95" t="str">
        <f t="shared" si="35"/>
        <v/>
      </c>
      <c r="S140" s="96" t="str">
        <f t="shared" ca="1" si="36"/>
        <v/>
      </c>
      <c r="T140" s="111"/>
      <c r="U140" s="112" t="str">
        <f t="shared" si="32"/>
        <v/>
      </c>
      <c r="V140" s="98" t="str">
        <f t="shared" si="37"/>
        <v/>
      </c>
      <c r="W140" s="113"/>
      <c r="X140" s="100" t="str">
        <f t="shared" si="38"/>
        <v/>
      </c>
      <c r="Y140" s="114"/>
      <c r="Z140" s="131" t="str">
        <f t="shared" si="39"/>
        <v/>
      </c>
      <c r="AA140" s="103" t="str">
        <f t="shared" si="40"/>
        <v/>
      </c>
      <c r="AB140" s="114"/>
      <c r="AC140" s="104" t="str">
        <f t="shared" si="41"/>
        <v/>
      </c>
    </row>
    <row r="141" spans="1:29" ht="15.6" x14ac:dyDescent="0.3">
      <c r="A141" s="81"/>
      <c r="B141" s="82"/>
      <c r="C141" s="82"/>
      <c r="D141" s="127"/>
      <c r="E141" s="128"/>
      <c r="F141" s="130"/>
      <c r="G141" s="83"/>
      <c r="H141" s="125"/>
      <c r="I141" s="88" t="str">
        <f t="shared" si="33"/>
        <v/>
      </c>
      <c r="J141" s="89" t="str">
        <f t="shared" si="34"/>
        <v/>
      </c>
      <c r="K141" s="106"/>
      <c r="L141" s="106"/>
      <c r="M141" s="93"/>
      <c r="N141" s="108"/>
      <c r="O141" s="109" t="str">
        <f t="shared" si="30"/>
        <v/>
      </c>
      <c r="P141" s="109" t="str">
        <f>IF(M141="","",M141+O141)</f>
        <v/>
      </c>
      <c r="Q141" s="110"/>
      <c r="R141" s="95" t="str">
        <f t="shared" si="35"/>
        <v/>
      </c>
      <c r="S141" s="96" t="str">
        <f t="shared" ca="1" si="36"/>
        <v/>
      </c>
      <c r="T141" s="111"/>
      <c r="U141" s="112" t="str">
        <f t="shared" si="32"/>
        <v/>
      </c>
      <c r="V141" s="98" t="str">
        <f t="shared" si="37"/>
        <v/>
      </c>
      <c r="W141" s="113"/>
      <c r="X141" s="100" t="str">
        <f t="shared" si="38"/>
        <v/>
      </c>
      <c r="Y141" s="114"/>
      <c r="Z141" s="131" t="str">
        <f t="shared" si="39"/>
        <v/>
      </c>
      <c r="AA141" s="103" t="str">
        <f t="shared" si="40"/>
        <v/>
      </c>
      <c r="AB141" s="114"/>
      <c r="AC141" s="104" t="str">
        <f t="shared" si="41"/>
        <v/>
      </c>
    </row>
    <row r="142" spans="1:29" ht="15.6" x14ac:dyDescent="0.3">
      <c r="A142" s="81"/>
      <c r="B142" s="82"/>
      <c r="C142" s="82"/>
      <c r="D142" s="127"/>
      <c r="E142" s="128"/>
      <c r="F142" s="130"/>
      <c r="G142" s="83"/>
      <c r="H142" s="125"/>
      <c r="I142" s="88" t="str">
        <f t="shared" si="33"/>
        <v/>
      </c>
      <c r="J142" s="89" t="str">
        <f t="shared" si="34"/>
        <v/>
      </c>
      <c r="K142" s="106"/>
      <c r="L142" s="106"/>
      <c r="M142" s="93"/>
      <c r="N142" s="108"/>
      <c r="O142" s="109" t="str">
        <f t="shared" si="30"/>
        <v/>
      </c>
      <c r="P142" s="109" t="str">
        <f t="shared" ref="P142:P162" si="42">IF(M142="","",M142+O142)</f>
        <v/>
      </c>
      <c r="Q142" s="110"/>
      <c r="R142" s="95" t="str">
        <f t="shared" si="35"/>
        <v/>
      </c>
      <c r="S142" s="96" t="str">
        <f t="shared" ca="1" si="36"/>
        <v/>
      </c>
      <c r="T142" s="111"/>
      <c r="U142" s="112" t="str">
        <f t="shared" si="32"/>
        <v/>
      </c>
      <c r="V142" s="98" t="str">
        <f t="shared" si="37"/>
        <v/>
      </c>
      <c r="W142" s="113"/>
      <c r="X142" s="100" t="str">
        <f t="shared" si="38"/>
        <v/>
      </c>
      <c r="Y142" s="114"/>
      <c r="Z142" s="131" t="str">
        <f t="shared" si="39"/>
        <v/>
      </c>
      <c r="AA142" s="103" t="str">
        <f t="shared" si="40"/>
        <v/>
      </c>
      <c r="AB142" s="114"/>
      <c r="AC142" s="104" t="str">
        <f t="shared" si="41"/>
        <v/>
      </c>
    </row>
    <row r="143" spans="1:29" ht="15.6" x14ac:dyDescent="0.3">
      <c r="A143" s="81"/>
      <c r="B143" s="82"/>
      <c r="C143" s="82"/>
      <c r="D143" s="127"/>
      <c r="E143" s="128"/>
      <c r="F143" s="130"/>
      <c r="G143" s="83"/>
      <c r="H143" s="125"/>
      <c r="I143" s="88" t="str">
        <f t="shared" si="33"/>
        <v/>
      </c>
      <c r="J143" s="89" t="str">
        <f t="shared" si="34"/>
        <v/>
      </c>
      <c r="K143" s="106"/>
      <c r="L143" s="106"/>
      <c r="M143" s="93"/>
      <c r="N143" s="108"/>
      <c r="O143" s="109" t="str">
        <f t="shared" si="30"/>
        <v/>
      </c>
      <c r="P143" s="109" t="str">
        <f t="shared" si="42"/>
        <v/>
      </c>
      <c r="Q143" s="110"/>
      <c r="R143" s="95" t="str">
        <f t="shared" si="35"/>
        <v/>
      </c>
      <c r="S143" s="96" t="str">
        <f t="shared" ca="1" si="36"/>
        <v/>
      </c>
      <c r="T143" s="111"/>
      <c r="U143" s="112" t="str">
        <f t="shared" si="32"/>
        <v/>
      </c>
      <c r="V143" s="98" t="str">
        <f t="shared" si="37"/>
        <v/>
      </c>
      <c r="W143" s="113"/>
      <c r="X143" s="100" t="str">
        <f t="shared" si="38"/>
        <v/>
      </c>
      <c r="Y143" s="114"/>
      <c r="Z143" s="131" t="str">
        <f t="shared" si="39"/>
        <v/>
      </c>
      <c r="AA143" s="103" t="str">
        <f t="shared" si="40"/>
        <v/>
      </c>
      <c r="AB143" s="114"/>
      <c r="AC143" s="104" t="str">
        <f t="shared" si="41"/>
        <v/>
      </c>
    </row>
    <row r="144" spans="1:29" ht="15.6" x14ac:dyDescent="0.3">
      <c r="A144" s="81"/>
      <c r="B144" s="82"/>
      <c r="C144" s="82"/>
      <c r="D144" s="127"/>
      <c r="E144" s="128"/>
      <c r="F144" s="130"/>
      <c r="G144" s="83"/>
      <c r="H144" s="125"/>
      <c r="I144" s="88" t="str">
        <f t="shared" si="33"/>
        <v/>
      </c>
      <c r="J144" s="89" t="str">
        <f t="shared" si="34"/>
        <v/>
      </c>
      <c r="K144" s="106"/>
      <c r="L144" s="106"/>
      <c r="M144" s="93"/>
      <c r="N144" s="108"/>
      <c r="O144" s="109" t="str">
        <f t="shared" si="30"/>
        <v/>
      </c>
      <c r="P144" s="109" t="str">
        <f t="shared" si="42"/>
        <v/>
      </c>
      <c r="Q144" s="110"/>
      <c r="R144" s="95" t="str">
        <f t="shared" si="35"/>
        <v/>
      </c>
      <c r="S144" s="96" t="str">
        <f t="shared" ca="1" si="36"/>
        <v/>
      </c>
      <c r="T144" s="111"/>
      <c r="U144" s="112" t="str">
        <f t="shared" si="32"/>
        <v/>
      </c>
      <c r="V144" s="98" t="str">
        <f t="shared" si="37"/>
        <v/>
      </c>
      <c r="W144" s="113"/>
      <c r="X144" s="100" t="str">
        <f t="shared" si="38"/>
        <v/>
      </c>
      <c r="Y144" s="114"/>
      <c r="Z144" s="131" t="str">
        <f t="shared" si="39"/>
        <v/>
      </c>
      <c r="AA144" s="103" t="str">
        <f t="shared" si="40"/>
        <v/>
      </c>
      <c r="AB144" s="114"/>
      <c r="AC144" s="104" t="str">
        <f t="shared" si="41"/>
        <v/>
      </c>
    </row>
    <row r="145" spans="1:29" ht="15.6" x14ac:dyDescent="0.3">
      <c r="A145" s="81"/>
      <c r="B145" s="82"/>
      <c r="C145" s="82"/>
      <c r="D145" s="127"/>
      <c r="E145" s="128"/>
      <c r="F145" s="130"/>
      <c r="G145" s="83"/>
      <c r="H145" s="125"/>
      <c r="I145" s="88" t="str">
        <f t="shared" si="33"/>
        <v/>
      </c>
      <c r="J145" s="89" t="str">
        <f t="shared" si="34"/>
        <v/>
      </c>
      <c r="K145" s="106"/>
      <c r="L145" s="106"/>
      <c r="M145" s="93"/>
      <c r="N145" s="108"/>
      <c r="O145" s="109" t="str">
        <f t="shared" si="30"/>
        <v/>
      </c>
      <c r="P145" s="109" t="str">
        <f t="shared" si="42"/>
        <v/>
      </c>
      <c r="Q145" s="110"/>
      <c r="R145" s="95" t="str">
        <f t="shared" si="35"/>
        <v/>
      </c>
      <c r="S145" s="96" t="str">
        <f t="shared" ca="1" si="36"/>
        <v/>
      </c>
      <c r="T145" s="111"/>
      <c r="U145" s="112" t="str">
        <f t="shared" si="32"/>
        <v/>
      </c>
      <c r="V145" s="98" t="str">
        <f t="shared" si="37"/>
        <v/>
      </c>
      <c r="W145" s="113"/>
      <c r="X145" s="100" t="str">
        <f t="shared" si="38"/>
        <v/>
      </c>
      <c r="Y145" s="114"/>
      <c r="Z145" s="131" t="str">
        <f t="shared" si="39"/>
        <v/>
      </c>
      <c r="AA145" s="103" t="str">
        <f t="shared" si="40"/>
        <v/>
      </c>
      <c r="AB145" s="114"/>
      <c r="AC145" s="104" t="str">
        <f t="shared" si="41"/>
        <v/>
      </c>
    </row>
    <row r="146" spans="1:29" ht="15.6" x14ac:dyDescent="0.3">
      <c r="A146" s="81"/>
      <c r="B146" s="82"/>
      <c r="C146" s="82"/>
      <c r="D146" s="127"/>
      <c r="E146" s="128"/>
      <c r="F146" s="130"/>
      <c r="G146" s="83"/>
      <c r="H146" s="125"/>
      <c r="I146" s="88" t="str">
        <f t="shared" si="33"/>
        <v/>
      </c>
      <c r="J146" s="89" t="str">
        <f t="shared" si="34"/>
        <v/>
      </c>
      <c r="K146" s="106"/>
      <c r="L146" s="106"/>
      <c r="M146" s="93"/>
      <c r="N146" s="108"/>
      <c r="O146" s="109" t="str">
        <f t="shared" si="30"/>
        <v/>
      </c>
      <c r="P146" s="109" t="str">
        <f t="shared" si="42"/>
        <v/>
      </c>
      <c r="Q146" s="110"/>
      <c r="R146" s="95" t="str">
        <f t="shared" si="35"/>
        <v/>
      </c>
      <c r="S146" s="96" t="str">
        <f t="shared" ca="1" si="36"/>
        <v/>
      </c>
      <c r="T146" s="111"/>
      <c r="U146" s="112" t="str">
        <f t="shared" si="32"/>
        <v/>
      </c>
      <c r="V146" s="98" t="str">
        <f t="shared" si="37"/>
        <v/>
      </c>
      <c r="W146" s="113"/>
      <c r="X146" s="100" t="str">
        <f t="shared" si="38"/>
        <v/>
      </c>
      <c r="Y146" s="114"/>
      <c r="Z146" s="131" t="str">
        <f t="shared" si="39"/>
        <v/>
      </c>
      <c r="AA146" s="103" t="str">
        <f t="shared" si="40"/>
        <v/>
      </c>
      <c r="AB146" s="114"/>
      <c r="AC146" s="104" t="str">
        <f t="shared" si="41"/>
        <v/>
      </c>
    </row>
    <row r="147" spans="1:29" ht="15.6" x14ac:dyDescent="0.3">
      <c r="A147" s="81"/>
      <c r="B147" s="82"/>
      <c r="C147" s="82"/>
      <c r="D147" s="127"/>
      <c r="E147" s="128"/>
      <c r="F147" s="130"/>
      <c r="G147" s="83"/>
      <c r="H147" s="125"/>
      <c r="I147" s="88" t="str">
        <f t="shared" si="33"/>
        <v/>
      </c>
      <c r="J147" s="89" t="str">
        <f t="shared" si="34"/>
        <v/>
      </c>
      <c r="K147" s="106"/>
      <c r="L147" s="106"/>
      <c r="M147" s="93"/>
      <c r="N147" s="108"/>
      <c r="O147" s="109" t="str">
        <f t="shared" si="30"/>
        <v/>
      </c>
      <c r="P147" s="109" t="str">
        <f t="shared" si="42"/>
        <v/>
      </c>
      <c r="Q147" s="110"/>
      <c r="R147" s="95" t="str">
        <f t="shared" si="35"/>
        <v/>
      </c>
      <c r="S147" s="96" t="str">
        <f t="shared" ca="1" si="36"/>
        <v/>
      </c>
      <c r="T147" s="111"/>
      <c r="U147" s="112" t="str">
        <f t="shared" si="32"/>
        <v/>
      </c>
      <c r="V147" s="98" t="str">
        <f t="shared" si="37"/>
        <v/>
      </c>
      <c r="W147" s="113"/>
      <c r="X147" s="100" t="str">
        <f t="shared" si="38"/>
        <v/>
      </c>
      <c r="Y147" s="114"/>
      <c r="Z147" s="131" t="str">
        <f t="shared" si="39"/>
        <v/>
      </c>
      <c r="AA147" s="103" t="str">
        <f t="shared" si="40"/>
        <v/>
      </c>
      <c r="AB147" s="114"/>
      <c r="AC147" s="104" t="str">
        <f t="shared" si="41"/>
        <v/>
      </c>
    </row>
    <row r="148" spans="1:29" ht="15.6" x14ac:dyDescent="0.3">
      <c r="A148" s="81"/>
      <c r="B148" s="82"/>
      <c r="C148" s="82"/>
      <c r="D148" s="127"/>
      <c r="E148" s="128"/>
      <c r="F148" s="130"/>
      <c r="G148" s="83"/>
      <c r="H148" s="125"/>
      <c r="I148" s="88" t="str">
        <f t="shared" si="33"/>
        <v/>
      </c>
      <c r="J148" s="89" t="str">
        <f t="shared" si="34"/>
        <v/>
      </c>
      <c r="K148" s="106"/>
      <c r="L148" s="106"/>
      <c r="M148" s="93"/>
      <c r="N148" s="108"/>
      <c r="O148" s="109" t="str">
        <f t="shared" si="30"/>
        <v/>
      </c>
      <c r="P148" s="109" t="str">
        <f t="shared" si="42"/>
        <v/>
      </c>
      <c r="Q148" s="110"/>
      <c r="R148" s="95" t="str">
        <f t="shared" si="35"/>
        <v/>
      </c>
      <c r="S148" s="96" t="str">
        <f t="shared" ca="1" si="36"/>
        <v/>
      </c>
      <c r="T148" s="111"/>
      <c r="U148" s="112" t="str">
        <f t="shared" si="32"/>
        <v/>
      </c>
      <c r="V148" s="98" t="str">
        <f t="shared" si="37"/>
        <v/>
      </c>
      <c r="W148" s="113"/>
      <c r="X148" s="100" t="str">
        <f t="shared" si="38"/>
        <v/>
      </c>
      <c r="Y148" s="114"/>
      <c r="Z148" s="131" t="str">
        <f t="shared" si="39"/>
        <v/>
      </c>
      <c r="AA148" s="103" t="str">
        <f t="shared" si="40"/>
        <v/>
      </c>
      <c r="AB148" s="114"/>
      <c r="AC148" s="104" t="str">
        <f t="shared" si="41"/>
        <v/>
      </c>
    </row>
    <row r="149" spans="1:29" ht="15.6" x14ac:dyDescent="0.3">
      <c r="A149" s="81"/>
      <c r="B149" s="82"/>
      <c r="C149" s="82"/>
      <c r="D149" s="127"/>
      <c r="E149" s="128"/>
      <c r="F149" s="130"/>
      <c r="G149" s="83"/>
      <c r="H149" s="125"/>
      <c r="I149" s="88" t="str">
        <f t="shared" si="33"/>
        <v/>
      </c>
      <c r="J149" s="89" t="str">
        <f t="shared" si="34"/>
        <v/>
      </c>
      <c r="K149" s="106"/>
      <c r="L149" s="106"/>
      <c r="M149" s="93"/>
      <c r="N149" s="108"/>
      <c r="O149" s="109" t="str">
        <f t="shared" si="30"/>
        <v/>
      </c>
      <c r="P149" s="109" t="str">
        <f t="shared" si="42"/>
        <v/>
      </c>
      <c r="Q149" s="110"/>
      <c r="R149" s="95" t="str">
        <f t="shared" si="35"/>
        <v/>
      </c>
      <c r="S149" s="96" t="str">
        <f t="shared" ca="1" si="36"/>
        <v/>
      </c>
      <c r="T149" s="111"/>
      <c r="U149" s="112" t="str">
        <f t="shared" si="32"/>
        <v/>
      </c>
      <c r="V149" s="98" t="str">
        <f t="shared" si="37"/>
        <v/>
      </c>
      <c r="W149" s="113"/>
      <c r="X149" s="100" t="str">
        <f t="shared" si="38"/>
        <v/>
      </c>
      <c r="Y149" s="114"/>
      <c r="Z149" s="131" t="str">
        <f t="shared" si="39"/>
        <v/>
      </c>
      <c r="AA149" s="103" t="str">
        <f t="shared" si="40"/>
        <v/>
      </c>
      <c r="AB149" s="114"/>
      <c r="AC149" s="104" t="str">
        <f t="shared" si="41"/>
        <v/>
      </c>
    </row>
    <row r="150" spans="1:29" ht="15.6" x14ac:dyDescent="0.3">
      <c r="A150" s="81"/>
      <c r="B150" s="82"/>
      <c r="C150" s="82"/>
      <c r="D150" s="127"/>
      <c r="E150" s="128"/>
      <c r="F150" s="130"/>
      <c r="G150" s="83"/>
      <c r="H150" s="125"/>
      <c r="I150" s="88" t="str">
        <f t="shared" si="33"/>
        <v/>
      </c>
      <c r="J150" s="89" t="str">
        <f t="shared" si="34"/>
        <v/>
      </c>
      <c r="K150" s="106"/>
      <c r="L150" s="106"/>
      <c r="M150" s="93"/>
      <c r="N150" s="108"/>
      <c r="O150" s="109" t="str">
        <f t="shared" si="30"/>
        <v/>
      </c>
      <c r="P150" s="109" t="str">
        <f t="shared" si="42"/>
        <v/>
      </c>
      <c r="Q150" s="110"/>
      <c r="R150" s="95" t="str">
        <f t="shared" si="35"/>
        <v/>
      </c>
      <c r="S150" s="96" t="str">
        <f t="shared" ca="1" si="36"/>
        <v/>
      </c>
      <c r="T150" s="111"/>
      <c r="U150" s="112" t="str">
        <f t="shared" si="32"/>
        <v/>
      </c>
      <c r="V150" s="98" t="str">
        <f t="shared" si="37"/>
        <v/>
      </c>
      <c r="W150" s="113"/>
      <c r="X150" s="100" t="str">
        <f t="shared" si="38"/>
        <v/>
      </c>
      <c r="Y150" s="114"/>
      <c r="Z150" s="131" t="str">
        <f t="shared" si="39"/>
        <v/>
      </c>
      <c r="AA150" s="103" t="str">
        <f t="shared" si="40"/>
        <v/>
      </c>
      <c r="AB150" s="114"/>
      <c r="AC150" s="104" t="str">
        <f t="shared" si="41"/>
        <v/>
      </c>
    </row>
    <row r="151" spans="1:29" ht="15.6" x14ac:dyDescent="0.3">
      <c r="A151" s="81"/>
      <c r="B151" s="82"/>
      <c r="C151" s="82"/>
      <c r="D151" s="127"/>
      <c r="E151" s="128"/>
      <c r="F151" s="130"/>
      <c r="G151" s="83"/>
      <c r="H151" s="125"/>
      <c r="I151" s="88" t="str">
        <f t="shared" si="33"/>
        <v/>
      </c>
      <c r="J151" s="89" t="str">
        <f t="shared" si="34"/>
        <v/>
      </c>
      <c r="K151" s="106"/>
      <c r="L151" s="106"/>
      <c r="M151" s="93"/>
      <c r="N151" s="108"/>
      <c r="O151" s="109" t="str">
        <f t="shared" si="30"/>
        <v/>
      </c>
      <c r="P151" s="109" t="str">
        <f t="shared" si="42"/>
        <v/>
      </c>
      <c r="Q151" s="110"/>
      <c r="R151" s="95" t="str">
        <f t="shared" si="35"/>
        <v/>
      </c>
      <c r="S151" s="96" t="str">
        <f t="shared" ca="1" si="36"/>
        <v/>
      </c>
      <c r="T151" s="111"/>
      <c r="U151" s="112" t="str">
        <f t="shared" si="32"/>
        <v/>
      </c>
      <c r="V151" s="98" t="str">
        <f t="shared" si="37"/>
        <v/>
      </c>
      <c r="W151" s="113"/>
      <c r="X151" s="100" t="str">
        <f t="shared" si="38"/>
        <v/>
      </c>
      <c r="Y151" s="114"/>
      <c r="Z151" s="131" t="str">
        <f t="shared" si="39"/>
        <v/>
      </c>
      <c r="AA151" s="103" t="str">
        <f t="shared" si="40"/>
        <v/>
      </c>
      <c r="AB151" s="114"/>
      <c r="AC151" s="104" t="str">
        <f t="shared" si="41"/>
        <v/>
      </c>
    </row>
    <row r="152" spans="1:29" ht="15.6" x14ac:dyDescent="0.3">
      <c r="A152" s="81"/>
      <c r="B152" s="82"/>
      <c r="C152" s="82"/>
      <c r="D152" s="127"/>
      <c r="E152" s="128"/>
      <c r="F152" s="130"/>
      <c r="G152" s="83"/>
      <c r="H152" s="125"/>
      <c r="I152" s="88" t="str">
        <f t="shared" si="33"/>
        <v/>
      </c>
      <c r="J152" s="89" t="str">
        <f t="shared" si="34"/>
        <v/>
      </c>
      <c r="K152" s="106"/>
      <c r="L152" s="106"/>
      <c r="M152" s="93"/>
      <c r="N152" s="108"/>
      <c r="O152" s="109" t="str">
        <f t="shared" si="30"/>
        <v/>
      </c>
      <c r="P152" s="109" t="str">
        <f t="shared" si="42"/>
        <v/>
      </c>
      <c r="Q152" s="110"/>
      <c r="R152" s="95" t="str">
        <f t="shared" si="35"/>
        <v/>
      </c>
      <c r="S152" s="96" t="str">
        <f t="shared" ca="1" si="36"/>
        <v/>
      </c>
      <c r="T152" s="111"/>
      <c r="U152" s="112" t="str">
        <f t="shared" si="32"/>
        <v/>
      </c>
      <c r="V152" s="98" t="str">
        <f t="shared" si="37"/>
        <v/>
      </c>
      <c r="W152" s="113"/>
      <c r="X152" s="100" t="str">
        <f t="shared" si="38"/>
        <v/>
      </c>
      <c r="Y152" s="114"/>
      <c r="Z152" s="131" t="str">
        <f t="shared" si="39"/>
        <v/>
      </c>
      <c r="AA152" s="103" t="str">
        <f t="shared" si="40"/>
        <v/>
      </c>
      <c r="AB152" s="114"/>
      <c r="AC152" s="104" t="str">
        <f t="shared" si="41"/>
        <v/>
      </c>
    </row>
    <row r="153" spans="1:29" ht="15.6" x14ac:dyDescent="0.3">
      <c r="A153" s="81"/>
      <c r="B153" s="82"/>
      <c r="C153" s="82"/>
      <c r="D153" s="127"/>
      <c r="E153" s="128"/>
      <c r="F153" s="130"/>
      <c r="G153" s="83"/>
      <c r="H153" s="125"/>
      <c r="I153" s="88" t="str">
        <f t="shared" si="33"/>
        <v/>
      </c>
      <c r="J153" s="89" t="str">
        <f t="shared" si="34"/>
        <v/>
      </c>
      <c r="K153" s="106"/>
      <c r="L153" s="106"/>
      <c r="M153" s="93"/>
      <c r="N153" s="108"/>
      <c r="O153" s="109" t="str">
        <f t="shared" si="30"/>
        <v/>
      </c>
      <c r="P153" s="109" t="str">
        <f t="shared" si="42"/>
        <v/>
      </c>
      <c r="Q153" s="110"/>
      <c r="R153" s="95" t="str">
        <f t="shared" si="35"/>
        <v/>
      </c>
      <c r="S153" s="96" t="str">
        <f t="shared" ca="1" si="36"/>
        <v/>
      </c>
      <c r="T153" s="111"/>
      <c r="U153" s="112" t="str">
        <f t="shared" si="32"/>
        <v/>
      </c>
      <c r="V153" s="98" t="str">
        <f t="shared" si="37"/>
        <v/>
      </c>
      <c r="W153" s="113"/>
      <c r="X153" s="100" t="str">
        <f t="shared" si="38"/>
        <v/>
      </c>
      <c r="Y153" s="114"/>
      <c r="Z153" s="131" t="str">
        <f t="shared" si="39"/>
        <v/>
      </c>
      <c r="AA153" s="103" t="str">
        <f t="shared" si="40"/>
        <v/>
      </c>
      <c r="AB153" s="114"/>
      <c r="AC153" s="104" t="str">
        <f t="shared" si="41"/>
        <v/>
      </c>
    </row>
    <row r="154" spans="1:29" ht="15.6" x14ac:dyDescent="0.3">
      <c r="A154" s="81"/>
      <c r="B154" s="82"/>
      <c r="C154" s="82"/>
      <c r="D154" s="127"/>
      <c r="E154" s="128"/>
      <c r="F154" s="130"/>
      <c r="G154" s="83"/>
      <c r="H154" s="125"/>
      <c r="I154" s="88" t="str">
        <f t="shared" si="33"/>
        <v/>
      </c>
      <c r="J154" s="89" t="str">
        <f t="shared" si="34"/>
        <v/>
      </c>
      <c r="K154" s="106"/>
      <c r="L154" s="106"/>
      <c r="M154" s="93"/>
      <c r="N154" s="108"/>
      <c r="O154" s="109" t="str">
        <f t="shared" si="30"/>
        <v/>
      </c>
      <c r="P154" s="109" t="str">
        <f t="shared" si="42"/>
        <v/>
      </c>
      <c r="Q154" s="110"/>
      <c r="R154" s="95" t="str">
        <f t="shared" si="35"/>
        <v/>
      </c>
      <c r="S154" s="96" t="str">
        <f t="shared" ca="1" si="36"/>
        <v/>
      </c>
      <c r="T154" s="111"/>
      <c r="U154" s="112" t="str">
        <f t="shared" si="32"/>
        <v/>
      </c>
      <c r="V154" s="98" t="str">
        <f t="shared" si="37"/>
        <v/>
      </c>
      <c r="W154" s="113"/>
      <c r="X154" s="100" t="str">
        <f t="shared" si="38"/>
        <v/>
      </c>
      <c r="Y154" s="114"/>
      <c r="Z154" s="131" t="str">
        <f t="shared" si="39"/>
        <v/>
      </c>
      <c r="AA154" s="103" t="str">
        <f t="shared" si="40"/>
        <v/>
      </c>
      <c r="AB154" s="114"/>
      <c r="AC154" s="104" t="str">
        <f t="shared" si="41"/>
        <v/>
      </c>
    </row>
    <row r="155" spans="1:29" ht="15.6" x14ac:dyDescent="0.3">
      <c r="A155" s="81"/>
      <c r="B155" s="82"/>
      <c r="C155" s="82"/>
      <c r="D155" s="127"/>
      <c r="E155" s="128"/>
      <c r="F155" s="130"/>
      <c r="G155" s="83"/>
      <c r="H155" s="125"/>
      <c r="I155" s="88" t="str">
        <f t="shared" si="33"/>
        <v/>
      </c>
      <c r="J155" s="89" t="str">
        <f t="shared" si="34"/>
        <v/>
      </c>
      <c r="K155" s="106"/>
      <c r="L155" s="106"/>
      <c r="M155" s="93"/>
      <c r="N155" s="108"/>
      <c r="O155" s="109" t="str">
        <f t="shared" si="30"/>
        <v/>
      </c>
      <c r="P155" s="109" t="str">
        <f t="shared" si="42"/>
        <v/>
      </c>
      <c r="Q155" s="110"/>
      <c r="R155" s="95" t="str">
        <f t="shared" si="35"/>
        <v/>
      </c>
      <c r="S155" s="96" t="str">
        <f t="shared" ca="1" si="36"/>
        <v/>
      </c>
      <c r="T155" s="111"/>
      <c r="U155" s="112" t="str">
        <f t="shared" si="32"/>
        <v/>
      </c>
      <c r="V155" s="98" t="str">
        <f t="shared" si="37"/>
        <v/>
      </c>
      <c r="W155" s="113"/>
      <c r="X155" s="100" t="str">
        <f t="shared" si="38"/>
        <v/>
      </c>
      <c r="Y155" s="114"/>
      <c r="Z155" s="131" t="str">
        <f t="shared" si="39"/>
        <v/>
      </c>
      <c r="AA155" s="103" t="str">
        <f t="shared" si="40"/>
        <v/>
      </c>
      <c r="AB155" s="114"/>
      <c r="AC155" s="104" t="str">
        <f t="shared" si="41"/>
        <v/>
      </c>
    </row>
    <row r="156" spans="1:29" ht="15.6" x14ac:dyDescent="0.3">
      <c r="A156" s="81"/>
      <c r="B156" s="82"/>
      <c r="C156" s="82"/>
      <c r="D156" s="127"/>
      <c r="E156" s="128"/>
      <c r="F156" s="130"/>
      <c r="G156" s="83"/>
      <c r="H156" s="125"/>
      <c r="I156" s="88" t="str">
        <f t="shared" si="33"/>
        <v/>
      </c>
      <c r="J156" s="89" t="str">
        <f t="shared" si="34"/>
        <v/>
      </c>
      <c r="K156" s="106"/>
      <c r="L156" s="106"/>
      <c r="M156" s="93"/>
      <c r="N156" s="108"/>
      <c r="O156" s="109" t="str">
        <f t="shared" si="30"/>
        <v/>
      </c>
      <c r="P156" s="109" t="str">
        <f t="shared" si="42"/>
        <v/>
      </c>
      <c r="Q156" s="110"/>
      <c r="R156" s="95" t="str">
        <f t="shared" si="35"/>
        <v/>
      </c>
      <c r="S156" s="96" t="str">
        <f t="shared" ca="1" si="36"/>
        <v/>
      </c>
      <c r="T156" s="111"/>
      <c r="U156" s="112" t="str">
        <f t="shared" si="32"/>
        <v/>
      </c>
      <c r="V156" s="98" t="str">
        <f t="shared" si="37"/>
        <v/>
      </c>
      <c r="W156" s="113"/>
      <c r="X156" s="100" t="str">
        <f t="shared" si="38"/>
        <v/>
      </c>
      <c r="Y156" s="114"/>
      <c r="Z156" s="131" t="str">
        <f t="shared" si="39"/>
        <v/>
      </c>
      <c r="AA156" s="103" t="str">
        <f t="shared" si="40"/>
        <v/>
      </c>
      <c r="AB156" s="114"/>
      <c r="AC156" s="104" t="str">
        <f t="shared" si="41"/>
        <v/>
      </c>
    </row>
    <row r="157" spans="1:29" ht="15.6" x14ac:dyDescent="0.3">
      <c r="A157" s="81"/>
      <c r="B157" s="82"/>
      <c r="C157" s="82"/>
      <c r="D157" s="127"/>
      <c r="E157" s="128"/>
      <c r="F157" s="130"/>
      <c r="G157" s="83"/>
      <c r="H157" s="125"/>
      <c r="I157" s="88" t="str">
        <f t="shared" si="33"/>
        <v/>
      </c>
      <c r="J157" s="89" t="str">
        <f t="shared" si="34"/>
        <v/>
      </c>
      <c r="K157" s="106"/>
      <c r="L157" s="106"/>
      <c r="M157" s="93"/>
      <c r="N157" s="108"/>
      <c r="O157" s="109" t="str">
        <f t="shared" si="30"/>
        <v/>
      </c>
      <c r="P157" s="109" t="str">
        <f t="shared" si="42"/>
        <v/>
      </c>
      <c r="Q157" s="110"/>
      <c r="R157" s="95" t="str">
        <f t="shared" si="35"/>
        <v/>
      </c>
      <c r="S157" s="96" t="str">
        <f t="shared" ca="1" si="36"/>
        <v/>
      </c>
      <c r="T157" s="111"/>
      <c r="U157" s="112" t="str">
        <f t="shared" si="32"/>
        <v/>
      </c>
      <c r="V157" s="98" t="str">
        <f t="shared" si="37"/>
        <v/>
      </c>
      <c r="W157" s="113"/>
      <c r="X157" s="100" t="str">
        <f t="shared" si="38"/>
        <v/>
      </c>
      <c r="Y157" s="114"/>
      <c r="Z157" s="131" t="str">
        <f t="shared" si="39"/>
        <v/>
      </c>
      <c r="AA157" s="103" t="str">
        <f t="shared" si="40"/>
        <v/>
      </c>
      <c r="AB157" s="114"/>
      <c r="AC157" s="104" t="str">
        <f t="shared" si="41"/>
        <v/>
      </c>
    </row>
    <row r="158" spans="1:29" ht="15.6" x14ac:dyDescent="0.3">
      <c r="A158" s="81"/>
      <c r="B158" s="82"/>
      <c r="C158" s="82"/>
      <c r="D158" s="127"/>
      <c r="E158" s="128"/>
      <c r="F158" s="130"/>
      <c r="G158" s="83"/>
      <c r="H158" s="125"/>
      <c r="I158" s="88" t="str">
        <f t="shared" si="33"/>
        <v/>
      </c>
      <c r="J158" s="89" t="str">
        <f t="shared" si="34"/>
        <v/>
      </c>
      <c r="K158" s="106"/>
      <c r="L158" s="106"/>
      <c r="M158" s="93"/>
      <c r="N158" s="108"/>
      <c r="O158" s="109" t="str">
        <f t="shared" si="30"/>
        <v/>
      </c>
      <c r="P158" s="109" t="str">
        <f t="shared" si="42"/>
        <v/>
      </c>
      <c r="Q158" s="110"/>
      <c r="R158" s="95" t="str">
        <f t="shared" si="35"/>
        <v/>
      </c>
      <c r="S158" s="96" t="str">
        <f t="shared" ca="1" si="36"/>
        <v/>
      </c>
      <c r="T158" s="111"/>
      <c r="U158" s="112" t="str">
        <f t="shared" si="32"/>
        <v/>
      </c>
      <c r="V158" s="98" t="str">
        <f t="shared" si="37"/>
        <v/>
      </c>
      <c r="W158" s="113"/>
      <c r="X158" s="100" t="str">
        <f t="shared" si="38"/>
        <v/>
      </c>
      <c r="Y158" s="114"/>
      <c r="Z158" s="131" t="str">
        <f t="shared" si="39"/>
        <v/>
      </c>
      <c r="AA158" s="103" t="str">
        <f t="shared" si="40"/>
        <v/>
      </c>
      <c r="AB158" s="114"/>
      <c r="AC158" s="104" t="str">
        <f t="shared" si="41"/>
        <v/>
      </c>
    </row>
    <row r="159" spans="1:29" ht="15.6" x14ac:dyDescent="0.3">
      <c r="A159" s="81"/>
      <c r="B159" s="82"/>
      <c r="C159" s="82"/>
      <c r="D159" s="127"/>
      <c r="E159" s="128"/>
      <c r="F159" s="130"/>
      <c r="G159" s="83"/>
      <c r="H159" s="125"/>
      <c r="I159" s="88" t="str">
        <f t="shared" si="33"/>
        <v/>
      </c>
      <c r="J159" s="89" t="str">
        <f t="shared" si="34"/>
        <v/>
      </c>
      <c r="K159" s="106"/>
      <c r="L159" s="106"/>
      <c r="M159" s="93"/>
      <c r="N159" s="108"/>
      <c r="O159" s="109" t="str">
        <f t="shared" si="30"/>
        <v/>
      </c>
      <c r="P159" s="109" t="str">
        <f t="shared" si="42"/>
        <v/>
      </c>
      <c r="Q159" s="110"/>
      <c r="R159" s="95" t="str">
        <f t="shared" si="35"/>
        <v/>
      </c>
      <c r="S159" s="96" t="str">
        <f t="shared" ca="1" si="36"/>
        <v/>
      </c>
      <c r="T159" s="111"/>
      <c r="U159" s="112" t="str">
        <f t="shared" si="32"/>
        <v/>
      </c>
      <c r="V159" s="98" t="str">
        <f t="shared" si="37"/>
        <v/>
      </c>
      <c r="W159" s="113"/>
      <c r="X159" s="100" t="str">
        <f t="shared" si="38"/>
        <v/>
      </c>
      <c r="Y159" s="114"/>
      <c r="Z159" s="131" t="str">
        <f t="shared" si="39"/>
        <v/>
      </c>
      <c r="AA159" s="103" t="str">
        <f t="shared" si="40"/>
        <v/>
      </c>
      <c r="AB159" s="114"/>
      <c r="AC159" s="104" t="str">
        <f t="shared" si="41"/>
        <v/>
      </c>
    </row>
    <row r="160" spans="1:29" ht="15.6" x14ac:dyDescent="0.3">
      <c r="A160" s="81"/>
      <c r="B160" s="82"/>
      <c r="C160" s="82"/>
      <c r="D160" s="127"/>
      <c r="E160" s="128"/>
      <c r="F160" s="130"/>
      <c r="G160" s="83"/>
      <c r="H160" s="125"/>
      <c r="I160" s="88" t="str">
        <f t="shared" si="33"/>
        <v/>
      </c>
      <c r="J160" s="89" t="str">
        <f t="shared" si="34"/>
        <v/>
      </c>
      <c r="K160" s="106"/>
      <c r="L160" s="106"/>
      <c r="M160" s="93"/>
      <c r="N160" s="108"/>
      <c r="O160" s="109" t="str">
        <f t="shared" si="30"/>
        <v/>
      </c>
      <c r="P160" s="109" t="str">
        <f t="shared" si="42"/>
        <v/>
      </c>
      <c r="Q160" s="110"/>
      <c r="R160" s="95" t="str">
        <f t="shared" si="35"/>
        <v/>
      </c>
      <c r="S160" s="96" t="str">
        <f t="shared" ca="1" si="36"/>
        <v/>
      </c>
      <c r="T160" s="111"/>
      <c r="U160" s="112" t="str">
        <f t="shared" si="32"/>
        <v/>
      </c>
      <c r="V160" s="98" t="str">
        <f t="shared" si="37"/>
        <v/>
      </c>
      <c r="W160" s="113"/>
      <c r="X160" s="100" t="str">
        <f t="shared" si="38"/>
        <v/>
      </c>
      <c r="Y160" s="114"/>
      <c r="Z160" s="131" t="str">
        <f t="shared" si="39"/>
        <v/>
      </c>
      <c r="AA160" s="103" t="str">
        <f t="shared" si="40"/>
        <v/>
      </c>
      <c r="AB160" s="114"/>
      <c r="AC160" s="104" t="str">
        <f t="shared" si="41"/>
        <v/>
      </c>
    </row>
    <row r="161" spans="1:29" ht="15.6" x14ac:dyDescent="0.3">
      <c r="A161" s="81"/>
      <c r="B161" s="82"/>
      <c r="C161" s="82"/>
      <c r="D161" s="127"/>
      <c r="E161" s="128"/>
      <c r="F161" s="130"/>
      <c r="G161" s="83"/>
      <c r="H161" s="125"/>
      <c r="I161" s="88" t="str">
        <f t="shared" si="33"/>
        <v/>
      </c>
      <c r="J161" s="89" t="str">
        <f t="shared" si="34"/>
        <v/>
      </c>
      <c r="K161" s="106"/>
      <c r="L161" s="106"/>
      <c r="M161" s="93"/>
      <c r="N161" s="108"/>
      <c r="O161" s="109" t="str">
        <f t="shared" si="30"/>
        <v/>
      </c>
      <c r="P161" s="109" t="str">
        <f t="shared" si="42"/>
        <v/>
      </c>
      <c r="Q161" s="110"/>
      <c r="R161" s="95" t="str">
        <f t="shared" si="35"/>
        <v/>
      </c>
      <c r="S161" s="96" t="str">
        <f t="shared" ca="1" si="36"/>
        <v/>
      </c>
      <c r="T161" s="111"/>
      <c r="U161" s="112" t="str">
        <f t="shared" si="32"/>
        <v/>
      </c>
      <c r="V161" s="98" t="str">
        <f t="shared" si="37"/>
        <v/>
      </c>
      <c r="W161" s="113"/>
      <c r="X161" s="100" t="str">
        <f t="shared" si="38"/>
        <v/>
      </c>
      <c r="Y161" s="114"/>
      <c r="Z161" s="131" t="str">
        <f t="shared" si="39"/>
        <v/>
      </c>
      <c r="AA161" s="103" t="str">
        <f t="shared" si="40"/>
        <v/>
      </c>
      <c r="AB161" s="114"/>
      <c r="AC161" s="104" t="str">
        <f t="shared" si="41"/>
        <v/>
      </c>
    </row>
    <row r="162" spans="1:29" ht="15.6" x14ac:dyDescent="0.3">
      <c r="A162" s="81"/>
      <c r="B162" s="82"/>
      <c r="C162" s="82"/>
      <c r="D162" s="127"/>
      <c r="E162" s="128"/>
      <c r="F162" s="130"/>
      <c r="G162" s="83"/>
      <c r="H162" s="125"/>
      <c r="I162" s="88" t="str">
        <f t="shared" si="33"/>
        <v/>
      </c>
      <c r="J162" s="89" t="str">
        <f t="shared" si="34"/>
        <v/>
      </c>
      <c r="K162" s="106"/>
      <c r="L162" s="106"/>
      <c r="M162" s="93"/>
      <c r="N162" s="108"/>
      <c r="O162" s="109" t="str">
        <f t="shared" si="30"/>
        <v/>
      </c>
      <c r="P162" s="109" t="str">
        <f t="shared" si="42"/>
        <v/>
      </c>
      <c r="Q162" s="110"/>
      <c r="R162" s="95" t="str">
        <f t="shared" si="35"/>
        <v/>
      </c>
      <c r="S162" s="96" t="str">
        <f t="shared" ca="1" si="36"/>
        <v/>
      </c>
      <c r="T162" s="111"/>
      <c r="U162" s="112" t="str">
        <f t="shared" si="32"/>
        <v/>
      </c>
      <c r="V162" s="98" t="str">
        <f t="shared" si="37"/>
        <v/>
      </c>
      <c r="W162" s="113"/>
      <c r="X162" s="100" t="str">
        <f t="shared" si="38"/>
        <v/>
      </c>
      <c r="Y162" s="114"/>
      <c r="Z162" s="131" t="str">
        <f t="shared" si="39"/>
        <v/>
      </c>
      <c r="AA162" s="103" t="str">
        <f t="shared" si="40"/>
        <v/>
      </c>
      <c r="AB162" s="114"/>
      <c r="AC162" s="104" t="str">
        <f t="shared" si="41"/>
        <v/>
      </c>
    </row>
    <row r="163" spans="1:29" ht="15.6" x14ac:dyDescent="0.3">
      <c r="A163" s="81"/>
      <c r="B163" s="82"/>
      <c r="C163" s="82"/>
      <c r="D163" s="127"/>
      <c r="E163" s="128"/>
      <c r="F163" s="130"/>
      <c r="G163" s="83"/>
      <c r="H163" s="125"/>
      <c r="I163" s="88" t="str">
        <f t="shared" si="33"/>
        <v/>
      </c>
      <c r="J163" s="89" t="str">
        <f t="shared" si="34"/>
        <v/>
      </c>
      <c r="K163" s="106"/>
      <c r="L163" s="106"/>
      <c r="M163" s="93"/>
      <c r="N163" s="108"/>
      <c r="O163" s="109" t="str">
        <f t="shared" si="30"/>
        <v/>
      </c>
      <c r="P163" s="109" t="str">
        <f>IF(M163="","",M163+O163)</f>
        <v/>
      </c>
      <c r="Q163" s="110"/>
      <c r="R163" s="95" t="str">
        <f t="shared" si="35"/>
        <v/>
      </c>
      <c r="S163" s="96" t="str">
        <f t="shared" ca="1" si="36"/>
        <v/>
      </c>
      <c r="T163" s="111"/>
      <c r="U163" s="112" t="str">
        <f t="shared" si="32"/>
        <v/>
      </c>
      <c r="V163" s="98" t="str">
        <f t="shared" si="37"/>
        <v/>
      </c>
      <c r="W163" s="113"/>
      <c r="X163" s="100" t="str">
        <f t="shared" si="38"/>
        <v/>
      </c>
      <c r="Y163" s="114"/>
      <c r="Z163" s="131" t="str">
        <f t="shared" si="39"/>
        <v/>
      </c>
      <c r="AA163" s="103" t="str">
        <f t="shared" si="40"/>
        <v/>
      </c>
      <c r="AB163" s="114"/>
      <c r="AC163" s="104" t="str">
        <f t="shared" si="41"/>
        <v/>
      </c>
    </row>
    <row r="164" spans="1:29" ht="15.6" x14ac:dyDescent="0.3">
      <c r="A164" s="81"/>
      <c r="B164" s="82"/>
      <c r="C164" s="82"/>
      <c r="D164" s="127"/>
      <c r="E164" s="128"/>
      <c r="F164" s="130"/>
      <c r="G164" s="83"/>
      <c r="H164" s="125"/>
      <c r="I164" s="88" t="str">
        <f t="shared" si="33"/>
        <v/>
      </c>
      <c r="J164" s="89" t="str">
        <f t="shared" si="34"/>
        <v/>
      </c>
      <c r="K164" s="106"/>
      <c r="L164" s="106"/>
      <c r="M164" s="93"/>
      <c r="N164" s="108"/>
      <c r="O164" s="109" t="str">
        <f t="shared" si="30"/>
        <v/>
      </c>
      <c r="P164" s="109" t="str">
        <f t="shared" ref="P164:P175" si="43">IF(M164="","",M164+O164)</f>
        <v/>
      </c>
      <c r="Q164" s="110"/>
      <c r="R164" s="95" t="str">
        <f t="shared" si="35"/>
        <v/>
      </c>
      <c r="S164" s="96" t="str">
        <f t="shared" ca="1" si="36"/>
        <v/>
      </c>
      <c r="T164" s="111"/>
      <c r="U164" s="112" t="str">
        <f t="shared" si="32"/>
        <v/>
      </c>
      <c r="V164" s="98" t="str">
        <f t="shared" si="37"/>
        <v/>
      </c>
      <c r="W164" s="113"/>
      <c r="X164" s="100" t="str">
        <f t="shared" si="38"/>
        <v/>
      </c>
      <c r="Y164" s="114"/>
      <c r="Z164" s="131" t="str">
        <f t="shared" si="39"/>
        <v/>
      </c>
      <c r="AA164" s="103" t="str">
        <f t="shared" si="40"/>
        <v/>
      </c>
      <c r="AB164" s="114"/>
      <c r="AC164" s="104" t="str">
        <f t="shared" si="41"/>
        <v/>
      </c>
    </row>
    <row r="165" spans="1:29" ht="15.6" x14ac:dyDescent="0.3">
      <c r="A165" s="81"/>
      <c r="B165" s="82"/>
      <c r="C165" s="82"/>
      <c r="D165" s="127"/>
      <c r="E165" s="128"/>
      <c r="F165" s="130"/>
      <c r="G165" s="83"/>
      <c r="H165" s="125"/>
      <c r="I165" s="88" t="str">
        <f t="shared" si="33"/>
        <v/>
      </c>
      <c r="J165" s="89" t="str">
        <f t="shared" si="34"/>
        <v/>
      </c>
      <c r="K165" s="106"/>
      <c r="L165" s="106"/>
      <c r="M165" s="93"/>
      <c r="N165" s="108"/>
      <c r="O165" s="109" t="str">
        <f t="shared" si="30"/>
        <v/>
      </c>
      <c r="P165" s="109" t="str">
        <f t="shared" si="43"/>
        <v/>
      </c>
      <c r="Q165" s="110"/>
      <c r="R165" s="95" t="str">
        <f t="shared" si="35"/>
        <v/>
      </c>
      <c r="S165" s="96" t="str">
        <f t="shared" ca="1" si="36"/>
        <v/>
      </c>
      <c r="T165" s="111"/>
      <c r="U165" s="112" t="str">
        <f t="shared" ref="U165:U196" si="44">IF(R165="","",1)</f>
        <v/>
      </c>
      <c r="V165" s="98" t="str">
        <f t="shared" si="37"/>
        <v/>
      </c>
      <c r="W165" s="113"/>
      <c r="X165" s="100" t="str">
        <f t="shared" si="38"/>
        <v/>
      </c>
      <c r="Y165" s="114"/>
      <c r="Z165" s="131" t="str">
        <f t="shared" si="39"/>
        <v/>
      </c>
      <c r="AA165" s="103" t="str">
        <f t="shared" si="40"/>
        <v/>
      </c>
      <c r="AB165" s="114"/>
      <c r="AC165" s="104" t="str">
        <f t="shared" si="41"/>
        <v/>
      </c>
    </row>
    <row r="166" spans="1:29" ht="15.6" x14ac:dyDescent="0.3">
      <c r="A166" s="81"/>
      <c r="B166" s="82"/>
      <c r="C166" s="82"/>
      <c r="D166" s="127"/>
      <c r="E166" s="128"/>
      <c r="F166" s="130"/>
      <c r="G166" s="83"/>
      <c r="H166" s="125"/>
      <c r="I166" s="88" t="str">
        <f t="shared" si="33"/>
        <v/>
      </c>
      <c r="J166" s="89" t="str">
        <f t="shared" si="34"/>
        <v/>
      </c>
      <c r="K166" s="106"/>
      <c r="L166" s="106"/>
      <c r="M166" s="93"/>
      <c r="N166" s="108"/>
      <c r="O166" s="109" t="str">
        <f t="shared" si="30"/>
        <v/>
      </c>
      <c r="P166" s="109" t="str">
        <f t="shared" si="43"/>
        <v/>
      </c>
      <c r="Q166" s="110"/>
      <c r="R166" s="95" t="str">
        <f t="shared" si="35"/>
        <v/>
      </c>
      <c r="S166" s="96" t="str">
        <f t="shared" ca="1" si="36"/>
        <v/>
      </c>
      <c r="T166" s="111"/>
      <c r="U166" s="112" t="str">
        <f t="shared" si="44"/>
        <v/>
      </c>
      <c r="V166" s="98" t="str">
        <f t="shared" si="37"/>
        <v/>
      </c>
      <c r="W166" s="113"/>
      <c r="X166" s="100" t="str">
        <f t="shared" si="38"/>
        <v/>
      </c>
      <c r="Y166" s="114"/>
      <c r="Z166" s="131" t="str">
        <f t="shared" si="39"/>
        <v/>
      </c>
      <c r="AA166" s="103" t="str">
        <f t="shared" si="40"/>
        <v/>
      </c>
      <c r="AB166" s="114"/>
      <c r="AC166" s="104" t="str">
        <f t="shared" si="41"/>
        <v/>
      </c>
    </row>
    <row r="167" spans="1:29" ht="15.6" x14ac:dyDescent="0.3">
      <c r="A167" s="81"/>
      <c r="B167" s="82"/>
      <c r="C167" s="82"/>
      <c r="D167" s="127"/>
      <c r="E167" s="128"/>
      <c r="F167" s="130"/>
      <c r="G167" s="83"/>
      <c r="H167" s="125"/>
      <c r="I167" s="88" t="str">
        <f t="shared" si="33"/>
        <v/>
      </c>
      <c r="J167" s="89" t="str">
        <f t="shared" si="34"/>
        <v/>
      </c>
      <c r="K167" s="106"/>
      <c r="L167" s="106"/>
      <c r="M167" s="93"/>
      <c r="N167" s="108"/>
      <c r="O167" s="109" t="str">
        <f t="shared" si="30"/>
        <v/>
      </c>
      <c r="P167" s="109" t="str">
        <f t="shared" si="43"/>
        <v/>
      </c>
      <c r="Q167" s="110"/>
      <c r="R167" s="95" t="str">
        <f t="shared" si="35"/>
        <v/>
      </c>
      <c r="S167" s="96" t="str">
        <f t="shared" ca="1" si="36"/>
        <v/>
      </c>
      <c r="T167" s="111"/>
      <c r="U167" s="112" t="str">
        <f t="shared" si="44"/>
        <v/>
      </c>
      <c r="V167" s="98" t="str">
        <f t="shared" si="37"/>
        <v/>
      </c>
      <c r="W167" s="113"/>
      <c r="X167" s="100" t="str">
        <f t="shared" si="38"/>
        <v/>
      </c>
      <c r="Y167" s="114"/>
      <c r="Z167" s="131" t="str">
        <f t="shared" si="39"/>
        <v/>
      </c>
      <c r="AA167" s="103" t="str">
        <f t="shared" si="40"/>
        <v/>
      </c>
      <c r="AB167" s="114"/>
      <c r="AC167" s="104" t="str">
        <f t="shared" si="41"/>
        <v/>
      </c>
    </row>
    <row r="168" spans="1:29" ht="15.6" x14ac:dyDescent="0.3">
      <c r="A168" s="81"/>
      <c r="B168" s="82"/>
      <c r="C168" s="82"/>
      <c r="D168" s="127"/>
      <c r="E168" s="128"/>
      <c r="F168" s="130"/>
      <c r="G168" s="83"/>
      <c r="H168" s="125"/>
      <c r="I168" s="88" t="str">
        <f t="shared" si="33"/>
        <v/>
      </c>
      <c r="J168" s="89" t="str">
        <f t="shared" si="34"/>
        <v/>
      </c>
      <c r="K168" s="106"/>
      <c r="L168" s="106"/>
      <c r="M168" s="93"/>
      <c r="N168" s="108"/>
      <c r="O168" s="109" t="str">
        <f t="shared" si="30"/>
        <v/>
      </c>
      <c r="P168" s="109" t="str">
        <f t="shared" si="43"/>
        <v/>
      </c>
      <c r="Q168" s="110"/>
      <c r="R168" s="95" t="str">
        <f t="shared" si="35"/>
        <v/>
      </c>
      <c r="S168" s="96" t="str">
        <f t="shared" ca="1" si="36"/>
        <v/>
      </c>
      <c r="T168" s="111"/>
      <c r="U168" s="112" t="str">
        <f t="shared" si="44"/>
        <v/>
      </c>
      <c r="V168" s="98" t="str">
        <f t="shared" si="37"/>
        <v/>
      </c>
      <c r="W168" s="113"/>
      <c r="X168" s="100" t="str">
        <f t="shared" si="38"/>
        <v/>
      </c>
      <c r="Y168" s="114"/>
      <c r="Z168" s="131" t="str">
        <f t="shared" si="39"/>
        <v/>
      </c>
      <c r="AA168" s="103" t="str">
        <f t="shared" si="40"/>
        <v/>
      </c>
      <c r="AB168" s="114"/>
      <c r="AC168" s="104" t="str">
        <f t="shared" si="41"/>
        <v/>
      </c>
    </row>
    <row r="169" spans="1:29" ht="15.6" x14ac:dyDescent="0.3">
      <c r="A169" s="81"/>
      <c r="B169" s="82"/>
      <c r="C169" s="82"/>
      <c r="D169" s="127"/>
      <c r="E169" s="128"/>
      <c r="F169" s="130"/>
      <c r="G169" s="83"/>
      <c r="H169" s="125"/>
      <c r="I169" s="88" t="str">
        <f t="shared" si="33"/>
        <v/>
      </c>
      <c r="J169" s="89" t="str">
        <f t="shared" si="34"/>
        <v/>
      </c>
      <c r="K169" s="106"/>
      <c r="L169" s="106"/>
      <c r="M169" s="93"/>
      <c r="N169" s="108"/>
      <c r="O169" s="109" t="str">
        <f t="shared" si="30"/>
        <v/>
      </c>
      <c r="P169" s="109" t="str">
        <f t="shared" si="43"/>
        <v/>
      </c>
      <c r="Q169" s="110"/>
      <c r="R169" s="95" t="str">
        <f t="shared" si="35"/>
        <v/>
      </c>
      <c r="S169" s="96" t="str">
        <f t="shared" ca="1" si="36"/>
        <v/>
      </c>
      <c r="T169" s="111"/>
      <c r="U169" s="112" t="str">
        <f t="shared" si="44"/>
        <v/>
      </c>
      <c r="V169" s="98" t="str">
        <f t="shared" si="37"/>
        <v/>
      </c>
      <c r="W169" s="113"/>
      <c r="X169" s="100" t="str">
        <f t="shared" si="38"/>
        <v/>
      </c>
      <c r="Y169" s="114"/>
      <c r="Z169" s="131" t="str">
        <f t="shared" si="39"/>
        <v/>
      </c>
      <c r="AA169" s="103" t="str">
        <f t="shared" si="40"/>
        <v/>
      </c>
      <c r="AB169" s="114"/>
      <c r="AC169" s="104" t="str">
        <f t="shared" si="41"/>
        <v/>
      </c>
    </row>
    <row r="170" spans="1:29" ht="15.6" x14ac:dyDescent="0.3">
      <c r="A170" s="81"/>
      <c r="B170" s="82"/>
      <c r="C170" s="82"/>
      <c r="D170" s="127"/>
      <c r="E170" s="128"/>
      <c r="F170" s="130"/>
      <c r="G170" s="83"/>
      <c r="H170" s="125"/>
      <c r="I170" s="88" t="str">
        <f t="shared" si="33"/>
        <v/>
      </c>
      <c r="J170" s="89" t="str">
        <f t="shared" si="34"/>
        <v/>
      </c>
      <c r="K170" s="106"/>
      <c r="L170" s="106"/>
      <c r="M170" s="93"/>
      <c r="N170" s="108"/>
      <c r="O170" s="109" t="str">
        <f t="shared" si="30"/>
        <v/>
      </c>
      <c r="P170" s="109" t="str">
        <f t="shared" si="43"/>
        <v/>
      </c>
      <c r="Q170" s="110"/>
      <c r="R170" s="95" t="str">
        <f t="shared" si="35"/>
        <v/>
      </c>
      <c r="S170" s="96" t="str">
        <f t="shared" ca="1" si="36"/>
        <v/>
      </c>
      <c r="T170" s="111"/>
      <c r="U170" s="112" t="str">
        <f t="shared" si="44"/>
        <v/>
      </c>
      <c r="V170" s="98" t="str">
        <f t="shared" si="37"/>
        <v/>
      </c>
      <c r="W170" s="113"/>
      <c r="X170" s="100" t="str">
        <f t="shared" si="38"/>
        <v/>
      </c>
      <c r="Y170" s="114"/>
      <c r="Z170" s="131" t="str">
        <f t="shared" si="39"/>
        <v/>
      </c>
      <c r="AA170" s="103" t="str">
        <f t="shared" si="40"/>
        <v/>
      </c>
      <c r="AB170" s="114"/>
      <c r="AC170" s="104" t="str">
        <f t="shared" si="41"/>
        <v/>
      </c>
    </row>
    <row r="171" spans="1:29" ht="15.6" x14ac:dyDescent="0.3">
      <c r="A171" s="81"/>
      <c r="B171" s="82"/>
      <c r="C171" s="82"/>
      <c r="D171" s="127"/>
      <c r="E171" s="128"/>
      <c r="F171" s="130"/>
      <c r="G171" s="83"/>
      <c r="H171" s="125"/>
      <c r="I171" s="88" t="str">
        <f t="shared" si="33"/>
        <v/>
      </c>
      <c r="J171" s="89" t="str">
        <f t="shared" si="34"/>
        <v/>
      </c>
      <c r="K171" s="106"/>
      <c r="L171" s="106"/>
      <c r="M171" s="93"/>
      <c r="N171" s="108"/>
      <c r="O171" s="109" t="str">
        <f t="shared" si="30"/>
        <v/>
      </c>
      <c r="P171" s="109" t="str">
        <f t="shared" si="43"/>
        <v/>
      </c>
      <c r="Q171" s="110"/>
      <c r="R171" s="95" t="str">
        <f t="shared" si="35"/>
        <v/>
      </c>
      <c r="S171" s="96" t="str">
        <f t="shared" ca="1" si="36"/>
        <v/>
      </c>
      <c r="T171" s="111"/>
      <c r="U171" s="112" t="str">
        <f t="shared" si="44"/>
        <v/>
      </c>
      <c r="V171" s="98" t="str">
        <f t="shared" si="37"/>
        <v/>
      </c>
      <c r="W171" s="113"/>
      <c r="X171" s="100" t="str">
        <f t="shared" si="38"/>
        <v/>
      </c>
      <c r="Y171" s="114"/>
      <c r="Z171" s="131" t="str">
        <f t="shared" si="39"/>
        <v/>
      </c>
      <c r="AA171" s="103" t="str">
        <f t="shared" si="40"/>
        <v/>
      </c>
      <c r="AB171" s="114"/>
      <c r="AC171" s="104" t="str">
        <f t="shared" si="41"/>
        <v/>
      </c>
    </row>
    <row r="172" spans="1:29" ht="15.6" x14ac:dyDescent="0.3">
      <c r="A172" s="81"/>
      <c r="B172" s="82"/>
      <c r="C172" s="82"/>
      <c r="D172" s="127"/>
      <c r="E172" s="128"/>
      <c r="F172" s="130"/>
      <c r="G172" s="83"/>
      <c r="H172" s="125"/>
      <c r="I172" s="88" t="str">
        <f t="shared" si="33"/>
        <v/>
      </c>
      <c r="J172" s="89" t="str">
        <f t="shared" si="34"/>
        <v/>
      </c>
      <c r="K172" s="106"/>
      <c r="L172" s="106"/>
      <c r="M172" s="93"/>
      <c r="N172" s="108"/>
      <c r="O172" s="109" t="str">
        <f t="shared" si="30"/>
        <v/>
      </c>
      <c r="P172" s="109" t="str">
        <f t="shared" si="43"/>
        <v/>
      </c>
      <c r="Q172" s="110"/>
      <c r="R172" s="95" t="str">
        <f t="shared" si="35"/>
        <v/>
      </c>
      <c r="S172" s="96" t="str">
        <f t="shared" ca="1" si="36"/>
        <v/>
      </c>
      <c r="T172" s="111"/>
      <c r="U172" s="112" t="str">
        <f t="shared" si="44"/>
        <v/>
      </c>
      <c r="V172" s="98" t="str">
        <f t="shared" si="37"/>
        <v/>
      </c>
      <c r="W172" s="113"/>
      <c r="X172" s="100" t="str">
        <f t="shared" si="38"/>
        <v/>
      </c>
      <c r="Y172" s="114"/>
      <c r="Z172" s="131" t="str">
        <f t="shared" si="39"/>
        <v/>
      </c>
      <c r="AA172" s="103" t="str">
        <f t="shared" si="40"/>
        <v/>
      </c>
      <c r="AB172" s="114"/>
      <c r="AC172" s="104" t="str">
        <f t="shared" si="41"/>
        <v/>
      </c>
    </row>
    <row r="173" spans="1:29" ht="15.6" x14ac:dyDescent="0.3">
      <c r="A173" s="81"/>
      <c r="B173" s="82"/>
      <c r="C173" s="82"/>
      <c r="D173" s="127"/>
      <c r="E173" s="128"/>
      <c r="F173" s="130"/>
      <c r="G173" s="83"/>
      <c r="H173" s="125"/>
      <c r="I173" s="88" t="str">
        <f t="shared" si="33"/>
        <v/>
      </c>
      <c r="J173" s="89" t="str">
        <f t="shared" si="34"/>
        <v/>
      </c>
      <c r="K173" s="106"/>
      <c r="L173" s="106"/>
      <c r="M173" s="93"/>
      <c r="N173" s="108"/>
      <c r="O173" s="109" t="str">
        <f t="shared" si="30"/>
        <v/>
      </c>
      <c r="P173" s="109" t="str">
        <f t="shared" si="43"/>
        <v/>
      </c>
      <c r="Q173" s="110"/>
      <c r="R173" s="95" t="str">
        <f t="shared" si="35"/>
        <v/>
      </c>
      <c r="S173" s="96" t="str">
        <f t="shared" ca="1" si="36"/>
        <v/>
      </c>
      <c r="T173" s="111"/>
      <c r="U173" s="112" t="str">
        <f t="shared" si="44"/>
        <v/>
      </c>
      <c r="V173" s="98" t="str">
        <f t="shared" si="37"/>
        <v/>
      </c>
      <c r="W173" s="113"/>
      <c r="X173" s="100" t="str">
        <f t="shared" si="38"/>
        <v/>
      </c>
      <c r="Y173" s="114"/>
      <c r="Z173" s="131" t="str">
        <f t="shared" si="39"/>
        <v/>
      </c>
      <c r="AA173" s="103" t="str">
        <f t="shared" si="40"/>
        <v/>
      </c>
      <c r="AB173" s="114"/>
      <c r="AC173" s="104" t="str">
        <f t="shared" si="41"/>
        <v/>
      </c>
    </row>
    <row r="174" spans="1:29" ht="15.6" x14ac:dyDescent="0.3">
      <c r="A174" s="81"/>
      <c r="B174" s="82"/>
      <c r="C174" s="82"/>
      <c r="D174" s="127"/>
      <c r="E174" s="128"/>
      <c r="F174" s="130"/>
      <c r="G174" s="83"/>
      <c r="H174" s="125"/>
      <c r="I174" s="88" t="str">
        <f t="shared" si="33"/>
        <v/>
      </c>
      <c r="J174" s="89" t="str">
        <f t="shared" si="34"/>
        <v/>
      </c>
      <c r="K174" s="106"/>
      <c r="L174" s="106"/>
      <c r="M174" s="93"/>
      <c r="N174" s="108"/>
      <c r="O174" s="109" t="str">
        <f t="shared" si="30"/>
        <v/>
      </c>
      <c r="P174" s="109" t="str">
        <f t="shared" si="43"/>
        <v/>
      </c>
      <c r="Q174" s="110"/>
      <c r="R174" s="95" t="str">
        <f t="shared" si="35"/>
        <v/>
      </c>
      <c r="S174" s="96" t="str">
        <f t="shared" ca="1" si="36"/>
        <v/>
      </c>
      <c r="T174" s="111"/>
      <c r="U174" s="112" t="str">
        <f t="shared" si="44"/>
        <v/>
      </c>
      <c r="V174" s="98" t="str">
        <f t="shared" si="37"/>
        <v/>
      </c>
      <c r="W174" s="113"/>
      <c r="X174" s="100" t="str">
        <f t="shared" si="38"/>
        <v/>
      </c>
      <c r="Y174" s="114"/>
      <c r="Z174" s="131" t="str">
        <f t="shared" si="39"/>
        <v/>
      </c>
      <c r="AA174" s="103" t="str">
        <f t="shared" si="40"/>
        <v/>
      </c>
      <c r="AB174" s="114"/>
      <c r="AC174" s="104" t="str">
        <f t="shared" si="41"/>
        <v/>
      </c>
    </row>
    <row r="175" spans="1:29" ht="15.6" x14ac:dyDescent="0.3">
      <c r="A175" s="81"/>
      <c r="B175" s="82"/>
      <c r="C175" s="82"/>
      <c r="D175" s="127"/>
      <c r="E175" s="128"/>
      <c r="F175" s="130"/>
      <c r="G175" s="83"/>
      <c r="H175" s="125"/>
      <c r="I175" s="88" t="str">
        <f t="shared" si="33"/>
        <v/>
      </c>
      <c r="J175" s="89" t="str">
        <f t="shared" si="34"/>
        <v/>
      </c>
      <c r="K175" s="106"/>
      <c r="L175" s="106"/>
      <c r="M175" s="93"/>
      <c r="N175" s="108"/>
      <c r="O175" s="109" t="str">
        <f t="shared" si="30"/>
        <v/>
      </c>
      <c r="P175" s="109" t="str">
        <f t="shared" si="43"/>
        <v/>
      </c>
      <c r="Q175" s="110"/>
      <c r="R175" s="95" t="str">
        <f t="shared" si="35"/>
        <v/>
      </c>
      <c r="S175" s="96" t="str">
        <f t="shared" ca="1" si="36"/>
        <v/>
      </c>
      <c r="T175" s="111"/>
      <c r="U175" s="112" t="str">
        <f t="shared" si="44"/>
        <v/>
      </c>
      <c r="V175" s="98" t="str">
        <f t="shared" si="37"/>
        <v/>
      </c>
      <c r="W175" s="113"/>
      <c r="X175" s="100" t="str">
        <f t="shared" si="38"/>
        <v/>
      </c>
      <c r="Y175" s="114"/>
      <c r="Z175" s="131" t="str">
        <f t="shared" si="39"/>
        <v/>
      </c>
      <c r="AA175" s="103" t="str">
        <f t="shared" si="40"/>
        <v/>
      </c>
      <c r="AB175" s="114"/>
      <c r="AC175" s="104" t="str">
        <f t="shared" si="41"/>
        <v/>
      </c>
    </row>
    <row r="176" spans="1:29" ht="15.6" x14ac:dyDescent="0.3">
      <c r="A176" s="81"/>
      <c r="B176" s="82"/>
      <c r="C176" s="82"/>
      <c r="D176" s="127"/>
      <c r="E176" s="128"/>
      <c r="F176" s="130"/>
      <c r="G176" s="83"/>
      <c r="H176" s="125"/>
      <c r="I176" s="88" t="str">
        <f t="shared" si="33"/>
        <v/>
      </c>
      <c r="J176" s="89" t="str">
        <f t="shared" si="34"/>
        <v/>
      </c>
      <c r="K176" s="106"/>
      <c r="L176" s="106"/>
      <c r="M176" s="93"/>
      <c r="N176" s="108"/>
      <c r="O176" s="109" t="str">
        <f t="shared" si="30"/>
        <v/>
      </c>
      <c r="P176" s="109" t="str">
        <f>IF(M176="","",M176+O176)</f>
        <v/>
      </c>
      <c r="Q176" s="110"/>
      <c r="R176" s="95" t="str">
        <f t="shared" si="35"/>
        <v/>
      </c>
      <c r="S176" s="96" t="str">
        <f t="shared" ca="1" si="36"/>
        <v/>
      </c>
      <c r="T176" s="111"/>
      <c r="U176" s="112" t="str">
        <f t="shared" si="44"/>
        <v/>
      </c>
      <c r="V176" s="98" t="str">
        <f t="shared" si="37"/>
        <v/>
      </c>
      <c r="W176" s="113"/>
      <c r="X176" s="100" t="str">
        <f t="shared" si="38"/>
        <v/>
      </c>
      <c r="Y176" s="114"/>
      <c r="Z176" s="131" t="str">
        <f t="shared" si="39"/>
        <v/>
      </c>
      <c r="AA176" s="103" t="str">
        <f t="shared" si="40"/>
        <v/>
      </c>
      <c r="AB176" s="114"/>
      <c r="AC176" s="104" t="str">
        <f t="shared" si="41"/>
        <v/>
      </c>
    </row>
    <row r="177" spans="1:29" ht="15.6" x14ac:dyDescent="0.3">
      <c r="A177" s="81"/>
      <c r="B177" s="82"/>
      <c r="C177" s="82"/>
      <c r="D177" s="127"/>
      <c r="E177" s="128"/>
      <c r="F177" s="130"/>
      <c r="G177" s="83"/>
      <c r="H177" s="125"/>
      <c r="I177" s="88" t="str">
        <f t="shared" si="33"/>
        <v/>
      </c>
      <c r="J177" s="89" t="str">
        <f t="shared" si="34"/>
        <v/>
      </c>
      <c r="K177" s="106"/>
      <c r="L177" s="106"/>
      <c r="M177" s="93"/>
      <c r="N177" s="108"/>
      <c r="O177" s="109" t="str">
        <f t="shared" si="30"/>
        <v/>
      </c>
      <c r="P177" s="109" t="str">
        <f t="shared" ref="P177:P195" si="45">IF(M177="","",M177+O177)</f>
        <v/>
      </c>
      <c r="Q177" s="110"/>
      <c r="R177" s="95" t="str">
        <f t="shared" si="35"/>
        <v/>
      </c>
      <c r="S177" s="96" t="str">
        <f t="shared" ca="1" si="36"/>
        <v/>
      </c>
      <c r="T177" s="111"/>
      <c r="U177" s="112" t="str">
        <f t="shared" si="44"/>
        <v/>
      </c>
      <c r="V177" s="98" t="str">
        <f t="shared" si="37"/>
        <v/>
      </c>
      <c r="W177" s="113"/>
      <c r="X177" s="100" t="str">
        <f t="shared" si="38"/>
        <v/>
      </c>
      <c r="Y177" s="114"/>
      <c r="Z177" s="131" t="str">
        <f t="shared" si="39"/>
        <v/>
      </c>
      <c r="AA177" s="103" t="str">
        <f t="shared" si="40"/>
        <v/>
      </c>
      <c r="AB177" s="114"/>
      <c r="AC177" s="104" t="str">
        <f t="shared" si="41"/>
        <v/>
      </c>
    </row>
    <row r="178" spans="1:29" ht="15.6" x14ac:dyDescent="0.3">
      <c r="A178" s="81"/>
      <c r="B178" s="82"/>
      <c r="C178" s="82"/>
      <c r="D178" s="127"/>
      <c r="E178" s="128"/>
      <c r="F178" s="130"/>
      <c r="G178" s="83"/>
      <c r="H178" s="125"/>
      <c r="I178" s="88" t="str">
        <f t="shared" si="33"/>
        <v/>
      </c>
      <c r="J178" s="89" t="str">
        <f t="shared" si="34"/>
        <v/>
      </c>
      <c r="K178" s="106"/>
      <c r="L178" s="106"/>
      <c r="M178" s="93"/>
      <c r="N178" s="108"/>
      <c r="O178" s="109" t="str">
        <f t="shared" si="30"/>
        <v/>
      </c>
      <c r="P178" s="109" t="str">
        <f t="shared" si="45"/>
        <v/>
      </c>
      <c r="Q178" s="110"/>
      <c r="R178" s="95" t="str">
        <f t="shared" si="35"/>
        <v/>
      </c>
      <c r="S178" s="96" t="str">
        <f t="shared" ca="1" si="36"/>
        <v/>
      </c>
      <c r="T178" s="111"/>
      <c r="U178" s="112" t="str">
        <f t="shared" si="44"/>
        <v/>
      </c>
      <c r="V178" s="98" t="str">
        <f t="shared" si="37"/>
        <v/>
      </c>
      <c r="W178" s="113"/>
      <c r="X178" s="100" t="str">
        <f t="shared" si="38"/>
        <v/>
      </c>
      <c r="Y178" s="114"/>
      <c r="Z178" s="131" t="str">
        <f t="shared" si="39"/>
        <v/>
      </c>
      <c r="AA178" s="103" t="str">
        <f t="shared" si="40"/>
        <v/>
      </c>
      <c r="AB178" s="114"/>
      <c r="AC178" s="104" t="str">
        <f t="shared" si="41"/>
        <v/>
      </c>
    </row>
    <row r="179" spans="1:29" ht="15.6" x14ac:dyDescent="0.3">
      <c r="A179" s="81"/>
      <c r="B179" s="82"/>
      <c r="C179" s="82"/>
      <c r="D179" s="127"/>
      <c r="E179" s="128"/>
      <c r="F179" s="130"/>
      <c r="G179" s="83"/>
      <c r="H179" s="125"/>
      <c r="I179" s="88" t="str">
        <f t="shared" si="33"/>
        <v/>
      </c>
      <c r="J179" s="89" t="str">
        <f t="shared" si="34"/>
        <v/>
      </c>
      <c r="K179" s="106"/>
      <c r="L179" s="106"/>
      <c r="M179" s="93"/>
      <c r="N179" s="108"/>
      <c r="O179" s="109" t="str">
        <f t="shared" si="30"/>
        <v/>
      </c>
      <c r="P179" s="109" t="str">
        <f t="shared" si="45"/>
        <v/>
      </c>
      <c r="Q179" s="110"/>
      <c r="R179" s="95" t="str">
        <f t="shared" si="35"/>
        <v/>
      </c>
      <c r="S179" s="96" t="str">
        <f t="shared" ca="1" si="36"/>
        <v/>
      </c>
      <c r="T179" s="111"/>
      <c r="U179" s="112" t="str">
        <f t="shared" si="44"/>
        <v/>
      </c>
      <c r="V179" s="98" t="str">
        <f t="shared" si="37"/>
        <v/>
      </c>
      <c r="W179" s="113"/>
      <c r="X179" s="100" t="str">
        <f t="shared" si="38"/>
        <v/>
      </c>
      <c r="Y179" s="114"/>
      <c r="Z179" s="131" t="str">
        <f t="shared" si="39"/>
        <v/>
      </c>
      <c r="AA179" s="103" t="str">
        <f t="shared" si="40"/>
        <v/>
      </c>
      <c r="AB179" s="114"/>
      <c r="AC179" s="104" t="str">
        <f t="shared" si="41"/>
        <v/>
      </c>
    </row>
    <row r="180" spans="1:29" ht="15.6" x14ac:dyDescent="0.3">
      <c r="A180" s="81"/>
      <c r="B180" s="82"/>
      <c r="C180" s="82"/>
      <c r="D180" s="127"/>
      <c r="E180" s="128"/>
      <c r="F180" s="130"/>
      <c r="G180" s="83"/>
      <c r="H180" s="125"/>
      <c r="I180" s="88" t="str">
        <f t="shared" si="33"/>
        <v/>
      </c>
      <c r="J180" s="89" t="str">
        <f t="shared" si="34"/>
        <v/>
      </c>
      <c r="K180" s="106"/>
      <c r="L180" s="106"/>
      <c r="M180" s="93"/>
      <c r="N180" s="108"/>
      <c r="O180" s="109" t="str">
        <f t="shared" si="30"/>
        <v/>
      </c>
      <c r="P180" s="109" t="str">
        <f t="shared" si="45"/>
        <v/>
      </c>
      <c r="Q180" s="110"/>
      <c r="R180" s="95" t="str">
        <f t="shared" si="35"/>
        <v/>
      </c>
      <c r="S180" s="96" t="str">
        <f t="shared" ca="1" si="36"/>
        <v/>
      </c>
      <c r="T180" s="111"/>
      <c r="U180" s="112" t="str">
        <f t="shared" si="44"/>
        <v/>
      </c>
      <c r="V180" s="98" t="str">
        <f t="shared" si="37"/>
        <v/>
      </c>
      <c r="W180" s="113"/>
      <c r="X180" s="100" t="str">
        <f t="shared" si="38"/>
        <v/>
      </c>
      <c r="Y180" s="114"/>
      <c r="Z180" s="131" t="str">
        <f t="shared" si="39"/>
        <v/>
      </c>
      <c r="AA180" s="103" t="str">
        <f t="shared" si="40"/>
        <v/>
      </c>
      <c r="AB180" s="114"/>
      <c r="AC180" s="104" t="str">
        <f t="shared" si="41"/>
        <v/>
      </c>
    </row>
    <row r="181" spans="1:29" ht="15.6" x14ac:dyDescent="0.3">
      <c r="A181" s="81"/>
      <c r="B181" s="82"/>
      <c r="C181" s="82"/>
      <c r="D181" s="127"/>
      <c r="E181" s="128"/>
      <c r="F181" s="130"/>
      <c r="G181" s="83"/>
      <c r="H181" s="125"/>
      <c r="I181" s="88" t="str">
        <f t="shared" si="33"/>
        <v/>
      </c>
      <c r="J181" s="89" t="str">
        <f t="shared" si="34"/>
        <v/>
      </c>
      <c r="K181" s="106"/>
      <c r="L181" s="106"/>
      <c r="M181" s="93"/>
      <c r="N181" s="108"/>
      <c r="O181" s="109" t="str">
        <f t="shared" si="30"/>
        <v/>
      </c>
      <c r="P181" s="109" t="str">
        <f t="shared" si="45"/>
        <v/>
      </c>
      <c r="Q181" s="110"/>
      <c r="R181" s="95" t="str">
        <f t="shared" si="35"/>
        <v/>
      </c>
      <c r="S181" s="96" t="str">
        <f t="shared" ca="1" si="36"/>
        <v/>
      </c>
      <c r="T181" s="111"/>
      <c r="U181" s="112" t="str">
        <f t="shared" si="44"/>
        <v/>
      </c>
      <c r="V181" s="98" t="str">
        <f t="shared" si="37"/>
        <v/>
      </c>
      <c r="W181" s="113"/>
      <c r="X181" s="100" t="str">
        <f t="shared" si="38"/>
        <v/>
      </c>
      <c r="Y181" s="114"/>
      <c r="Z181" s="131" t="str">
        <f t="shared" si="39"/>
        <v/>
      </c>
      <c r="AA181" s="103" t="str">
        <f t="shared" si="40"/>
        <v/>
      </c>
      <c r="AB181" s="114"/>
      <c r="AC181" s="104" t="str">
        <f t="shared" si="41"/>
        <v/>
      </c>
    </row>
    <row r="182" spans="1:29" ht="15.6" x14ac:dyDescent="0.3">
      <c r="A182" s="81"/>
      <c r="B182" s="82"/>
      <c r="C182" s="82"/>
      <c r="D182" s="127"/>
      <c r="E182" s="128"/>
      <c r="F182" s="130"/>
      <c r="G182" s="83"/>
      <c r="H182" s="125"/>
      <c r="I182" s="88" t="str">
        <f t="shared" si="33"/>
        <v/>
      </c>
      <c r="J182" s="89" t="str">
        <f t="shared" si="34"/>
        <v/>
      </c>
      <c r="K182" s="106"/>
      <c r="L182" s="106"/>
      <c r="M182" s="93"/>
      <c r="N182" s="108"/>
      <c r="O182" s="109" t="str">
        <f t="shared" si="30"/>
        <v/>
      </c>
      <c r="P182" s="109" t="str">
        <f t="shared" si="45"/>
        <v/>
      </c>
      <c r="Q182" s="110"/>
      <c r="R182" s="95" t="str">
        <f t="shared" si="35"/>
        <v/>
      </c>
      <c r="S182" s="96" t="str">
        <f t="shared" ca="1" si="36"/>
        <v/>
      </c>
      <c r="T182" s="111"/>
      <c r="U182" s="112" t="str">
        <f t="shared" si="44"/>
        <v/>
      </c>
      <c r="V182" s="98" t="str">
        <f t="shared" si="37"/>
        <v/>
      </c>
      <c r="W182" s="113"/>
      <c r="X182" s="100" t="str">
        <f t="shared" si="38"/>
        <v/>
      </c>
      <c r="Y182" s="114"/>
      <c r="Z182" s="131" t="str">
        <f t="shared" si="39"/>
        <v/>
      </c>
      <c r="AA182" s="103" t="str">
        <f t="shared" si="40"/>
        <v/>
      </c>
      <c r="AB182" s="114"/>
      <c r="AC182" s="104" t="str">
        <f t="shared" si="41"/>
        <v/>
      </c>
    </row>
    <row r="183" spans="1:29" ht="15.6" x14ac:dyDescent="0.3">
      <c r="A183" s="81"/>
      <c r="B183" s="82"/>
      <c r="C183" s="82"/>
      <c r="D183" s="127"/>
      <c r="E183" s="128"/>
      <c r="F183" s="130"/>
      <c r="G183" s="83"/>
      <c r="H183" s="125"/>
      <c r="I183" s="88" t="str">
        <f t="shared" si="33"/>
        <v/>
      </c>
      <c r="J183" s="89" t="str">
        <f t="shared" si="34"/>
        <v/>
      </c>
      <c r="K183" s="106"/>
      <c r="L183" s="106"/>
      <c r="M183" s="93"/>
      <c r="N183" s="108"/>
      <c r="O183" s="109" t="str">
        <f t="shared" si="30"/>
        <v/>
      </c>
      <c r="P183" s="109" t="str">
        <f t="shared" si="45"/>
        <v/>
      </c>
      <c r="Q183" s="110"/>
      <c r="R183" s="95" t="str">
        <f t="shared" si="35"/>
        <v/>
      </c>
      <c r="S183" s="96" t="str">
        <f t="shared" ca="1" si="36"/>
        <v/>
      </c>
      <c r="T183" s="111"/>
      <c r="U183" s="112" t="str">
        <f t="shared" si="44"/>
        <v/>
      </c>
      <c r="V183" s="98" t="str">
        <f t="shared" si="37"/>
        <v/>
      </c>
      <c r="W183" s="113"/>
      <c r="X183" s="100" t="str">
        <f t="shared" si="38"/>
        <v/>
      </c>
      <c r="Y183" s="114"/>
      <c r="Z183" s="131" t="str">
        <f t="shared" si="39"/>
        <v/>
      </c>
      <c r="AA183" s="103" t="str">
        <f t="shared" si="40"/>
        <v/>
      </c>
      <c r="AB183" s="114"/>
      <c r="AC183" s="104" t="str">
        <f t="shared" si="41"/>
        <v/>
      </c>
    </row>
    <row r="184" spans="1:29" ht="15.6" x14ac:dyDescent="0.3">
      <c r="A184" s="81"/>
      <c r="B184" s="82"/>
      <c r="C184" s="82"/>
      <c r="D184" s="127"/>
      <c r="E184" s="128"/>
      <c r="F184" s="130"/>
      <c r="G184" s="83"/>
      <c r="H184" s="125"/>
      <c r="I184" s="88" t="str">
        <f t="shared" si="33"/>
        <v/>
      </c>
      <c r="J184" s="89" t="str">
        <f t="shared" si="34"/>
        <v/>
      </c>
      <c r="K184" s="106"/>
      <c r="L184" s="106"/>
      <c r="M184" s="93"/>
      <c r="N184" s="108"/>
      <c r="O184" s="109" t="str">
        <f t="shared" si="30"/>
        <v/>
      </c>
      <c r="P184" s="109" t="str">
        <f t="shared" si="45"/>
        <v/>
      </c>
      <c r="Q184" s="110"/>
      <c r="R184" s="95" t="str">
        <f t="shared" si="35"/>
        <v/>
      </c>
      <c r="S184" s="96" t="str">
        <f t="shared" ca="1" si="36"/>
        <v/>
      </c>
      <c r="T184" s="111"/>
      <c r="U184" s="112" t="str">
        <f t="shared" si="44"/>
        <v/>
      </c>
      <c r="V184" s="98" t="str">
        <f t="shared" si="37"/>
        <v/>
      </c>
      <c r="W184" s="113"/>
      <c r="X184" s="100" t="str">
        <f t="shared" si="38"/>
        <v/>
      </c>
      <c r="Y184" s="114"/>
      <c r="Z184" s="131" t="str">
        <f t="shared" si="39"/>
        <v/>
      </c>
      <c r="AA184" s="103" t="str">
        <f t="shared" si="40"/>
        <v/>
      </c>
      <c r="AB184" s="114"/>
      <c r="AC184" s="104" t="str">
        <f t="shared" si="41"/>
        <v/>
      </c>
    </row>
    <row r="185" spans="1:29" ht="15.6" x14ac:dyDescent="0.3">
      <c r="A185" s="81"/>
      <c r="B185" s="82"/>
      <c r="C185" s="82"/>
      <c r="D185" s="127"/>
      <c r="E185" s="128"/>
      <c r="F185" s="130"/>
      <c r="G185" s="83"/>
      <c r="H185" s="125"/>
      <c r="I185" s="88" t="str">
        <f t="shared" si="33"/>
        <v/>
      </c>
      <c r="J185" s="89" t="str">
        <f t="shared" si="34"/>
        <v/>
      </c>
      <c r="K185" s="106"/>
      <c r="L185" s="106"/>
      <c r="M185" s="93"/>
      <c r="N185" s="108"/>
      <c r="O185" s="109" t="str">
        <f t="shared" ref="O185:O202" si="46">IF(M185="","",M185*N185)</f>
        <v/>
      </c>
      <c r="P185" s="109" t="str">
        <f t="shared" si="45"/>
        <v/>
      </c>
      <c r="Q185" s="110"/>
      <c r="R185" s="95" t="str">
        <f t="shared" si="35"/>
        <v/>
      </c>
      <c r="S185" s="96" t="str">
        <f t="shared" ca="1" si="36"/>
        <v/>
      </c>
      <c r="T185" s="111"/>
      <c r="U185" s="112" t="str">
        <f t="shared" si="44"/>
        <v/>
      </c>
      <c r="V185" s="98" t="str">
        <f t="shared" si="37"/>
        <v/>
      </c>
      <c r="W185" s="113"/>
      <c r="X185" s="100" t="str">
        <f t="shared" si="38"/>
        <v/>
      </c>
      <c r="Y185" s="114"/>
      <c r="Z185" s="131" t="str">
        <f t="shared" si="39"/>
        <v/>
      </c>
      <c r="AA185" s="103" t="str">
        <f t="shared" si="40"/>
        <v/>
      </c>
      <c r="AB185" s="114"/>
      <c r="AC185" s="104" t="str">
        <f t="shared" si="41"/>
        <v/>
      </c>
    </row>
    <row r="186" spans="1:29" ht="15.6" x14ac:dyDescent="0.3">
      <c r="A186" s="81"/>
      <c r="B186" s="82"/>
      <c r="C186" s="82"/>
      <c r="D186" s="127"/>
      <c r="E186" s="128"/>
      <c r="F186" s="130"/>
      <c r="G186" s="83"/>
      <c r="H186" s="125"/>
      <c r="I186" s="88" t="str">
        <f t="shared" si="33"/>
        <v/>
      </c>
      <c r="J186" s="89" t="str">
        <f t="shared" si="34"/>
        <v/>
      </c>
      <c r="K186" s="106"/>
      <c r="L186" s="106"/>
      <c r="M186" s="93"/>
      <c r="N186" s="108"/>
      <c r="O186" s="109" t="str">
        <f t="shared" si="46"/>
        <v/>
      </c>
      <c r="P186" s="109" t="str">
        <f t="shared" si="45"/>
        <v/>
      </c>
      <c r="Q186" s="110"/>
      <c r="R186" s="95" t="str">
        <f t="shared" si="35"/>
        <v/>
      </c>
      <c r="S186" s="96" t="str">
        <f t="shared" ca="1" si="36"/>
        <v/>
      </c>
      <c r="T186" s="111"/>
      <c r="U186" s="112" t="str">
        <f t="shared" si="44"/>
        <v/>
      </c>
      <c r="V186" s="98" t="str">
        <f t="shared" si="37"/>
        <v/>
      </c>
      <c r="W186" s="113"/>
      <c r="X186" s="100" t="str">
        <f t="shared" si="38"/>
        <v/>
      </c>
      <c r="Y186" s="114"/>
      <c r="Z186" s="131" t="str">
        <f t="shared" si="39"/>
        <v/>
      </c>
      <c r="AA186" s="103" t="str">
        <f t="shared" si="40"/>
        <v/>
      </c>
      <c r="AB186" s="114"/>
      <c r="AC186" s="104" t="str">
        <f t="shared" si="41"/>
        <v/>
      </c>
    </row>
    <row r="187" spans="1:29" ht="15.6" x14ac:dyDescent="0.3">
      <c r="A187" s="81"/>
      <c r="B187" s="82"/>
      <c r="C187" s="82"/>
      <c r="D187" s="127"/>
      <c r="E187" s="128"/>
      <c r="F187" s="130"/>
      <c r="G187" s="83"/>
      <c r="H187" s="125"/>
      <c r="I187" s="88" t="str">
        <f t="shared" si="33"/>
        <v/>
      </c>
      <c r="J187" s="89" t="str">
        <f t="shared" si="34"/>
        <v/>
      </c>
      <c r="K187" s="106"/>
      <c r="L187" s="106"/>
      <c r="M187" s="93"/>
      <c r="N187" s="108"/>
      <c r="O187" s="109" t="str">
        <f t="shared" si="46"/>
        <v/>
      </c>
      <c r="P187" s="109" t="str">
        <f t="shared" si="45"/>
        <v/>
      </c>
      <c r="Q187" s="110"/>
      <c r="R187" s="95" t="str">
        <f t="shared" si="35"/>
        <v/>
      </c>
      <c r="S187" s="96" t="str">
        <f t="shared" ca="1" si="36"/>
        <v/>
      </c>
      <c r="T187" s="111"/>
      <c r="U187" s="112" t="str">
        <f t="shared" si="44"/>
        <v/>
      </c>
      <c r="V187" s="98" t="str">
        <f t="shared" si="37"/>
        <v/>
      </c>
      <c r="W187" s="113"/>
      <c r="X187" s="100" t="str">
        <f t="shared" si="38"/>
        <v/>
      </c>
      <c r="Y187" s="114"/>
      <c r="Z187" s="131" t="str">
        <f t="shared" si="39"/>
        <v/>
      </c>
      <c r="AA187" s="103" t="str">
        <f t="shared" si="40"/>
        <v/>
      </c>
      <c r="AB187" s="114"/>
      <c r="AC187" s="104" t="str">
        <f t="shared" si="41"/>
        <v/>
      </c>
    </row>
    <row r="188" spans="1:29" ht="15.6" x14ac:dyDescent="0.3">
      <c r="A188" s="81"/>
      <c r="B188" s="82"/>
      <c r="C188" s="82"/>
      <c r="D188" s="127"/>
      <c r="E188" s="128"/>
      <c r="F188" s="130"/>
      <c r="G188" s="83"/>
      <c r="H188" s="125"/>
      <c r="I188" s="88" t="str">
        <f t="shared" si="33"/>
        <v/>
      </c>
      <c r="J188" s="89" t="str">
        <f t="shared" si="34"/>
        <v/>
      </c>
      <c r="K188" s="106"/>
      <c r="L188" s="106"/>
      <c r="M188" s="93"/>
      <c r="N188" s="108"/>
      <c r="O188" s="109" t="str">
        <f t="shared" si="46"/>
        <v/>
      </c>
      <c r="P188" s="109" t="str">
        <f t="shared" si="45"/>
        <v/>
      </c>
      <c r="Q188" s="110"/>
      <c r="R188" s="95" t="str">
        <f t="shared" si="35"/>
        <v/>
      </c>
      <c r="S188" s="96" t="str">
        <f t="shared" ca="1" si="36"/>
        <v/>
      </c>
      <c r="T188" s="111"/>
      <c r="U188" s="112" t="str">
        <f t="shared" si="44"/>
        <v/>
      </c>
      <c r="V188" s="98" t="str">
        <f t="shared" si="37"/>
        <v/>
      </c>
      <c r="W188" s="113"/>
      <c r="X188" s="100" t="str">
        <f t="shared" si="38"/>
        <v/>
      </c>
      <c r="Y188" s="114"/>
      <c r="Z188" s="131" t="str">
        <f t="shared" si="39"/>
        <v/>
      </c>
      <c r="AA188" s="103" t="str">
        <f t="shared" si="40"/>
        <v/>
      </c>
      <c r="AB188" s="114"/>
      <c r="AC188" s="104" t="str">
        <f t="shared" si="41"/>
        <v/>
      </c>
    </row>
    <row r="189" spans="1:29" ht="15.6" x14ac:dyDescent="0.3">
      <c r="A189" s="81"/>
      <c r="B189" s="82"/>
      <c r="C189" s="82"/>
      <c r="D189" s="127"/>
      <c r="E189" s="128"/>
      <c r="F189" s="130"/>
      <c r="G189" s="83"/>
      <c r="H189" s="125"/>
      <c r="I189" s="88" t="str">
        <f t="shared" si="33"/>
        <v/>
      </c>
      <c r="J189" s="89" t="str">
        <f t="shared" si="34"/>
        <v/>
      </c>
      <c r="K189" s="106"/>
      <c r="L189" s="106"/>
      <c r="M189" s="93"/>
      <c r="N189" s="108"/>
      <c r="O189" s="109" t="str">
        <f t="shared" si="46"/>
        <v/>
      </c>
      <c r="P189" s="109" t="str">
        <f t="shared" si="45"/>
        <v/>
      </c>
      <c r="Q189" s="110"/>
      <c r="R189" s="95" t="str">
        <f t="shared" si="35"/>
        <v/>
      </c>
      <c r="S189" s="96" t="str">
        <f t="shared" ca="1" si="36"/>
        <v/>
      </c>
      <c r="T189" s="111"/>
      <c r="U189" s="112" t="str">
        <f t="shared" si="44"/>
        <v/>
      </c>
      <c r="V189" s="98" t="str">
        <f t="shared" si="37"/>
        <v/>
      </c>
      <c r="W189" s="113"/>
      <c r="X189" s="100" t="str">
        <f t="shared" si="38"/>
        <v/>
      </c>
      <c r="Y189" s="114"/>
      <c r="Z189" s="131" t="str">
        <f t="shared" si="39"/>
        <v/>
      </c>
      <c r="AA189" s="103" t="str">
        <f t="shared" si="40"/>
        <v/>
      </c>
      <c r="AB189" s="114"/>
      <c r="AC189" s="104" t="str">
        <f t="shared" si="41"/>
        <v/>
      </c>
    </row>
    <row r="190" spans="1:29" ht="15.6" x14ac:dyDescent="0.3">
      <c r="A190" s="81"/>
      <c r="B190" s="82"/>
      <c r="C190" s="82"/>
      <c r="D190" s="127"/>
      <c r="E190" s="128"/>
      <c r="F190" s="130"/>
      <c r="G190" s="83"/>
      <c r="H190" s="125"/>
      <c r="I190" s="88" t="str">
        <f t="shared" si="33"/>
        <v/>
      </c>
      <c r="J190" s="89" t="str">
        <f t="shared" si="34"/>
        <v/>
      </c>
      <c r="K190" s="106"/>
      <c r="L190" s="106"/>
      <c r="M190" s="93"/>
      <c r="N190" s="108"/>
      <c r="O190" s="109" t="str">
        <f t="shared" si="46"/>
        <v/>
      </c>
      <c r="P190" s="109" t="str">
        <f t="shared" si="45"/>
        <v/>
      </c>
      <c r="Q190" s="110"/>
      <c r="R190" s="95" t="str">
        <f t="shared" si="35"/>
        <v/>
      </c>
      <c r="S190" s="96" t="str">
        <f t="shared" ca="1" si="36"/>
        <v/>
      </c>
      <c r="T190" s="111"/>
      <c r="U190" s="112" t="str">
        <f t="shared" si="44"/>
        <v/>
      </c>
      <c r="V190" s="98" t="str">
        <f t="shared" si="37"/>
        <v/>
      </c>
      <c r="W190" s="113"/>
      <c r="X190" s="100" t="str">
        <f t="shared" si="38"/>
        <v/>
      </c>
      <c r="Y190" s="114"/>
      <c r="Z190" s="131" t="str">
        <f t="shared" si="39"/>
        <v/>
      </c>
      <c r="AA190" s="103" t="str">
        <f t="shared" si="40"/>
        <v/>
      </c>
      <c r="AB190" s="114"/>
      <c r="AC190" s="104" t="str">
        <f t="shared" si="41"/>
        <v/>
      </c>
    </row>
    <row r="191" spans="1:29" ht="15.6" x14ac:dyDescent="0.3">
      <c r="A191" s="81"/>
      <c r="B191" s="82"/>
      <c r="C191" s="82"/>
      <c r="D191" s="127"/>
      <c r="E191" s="128"/>
      <c r="F191" s="130"/>
      <c r="G191" s="83"/>
      <c r="H191" s="125"/>
      <c r="I191" s="88" t="str">
        <f t="shared" si="33"/>
        <v/>
      </c>
      <c r="J191" s="89" t="str">
        <f t="shared" si="34"/>
        <v/>
      </c>
      <c r="K191" s="106"/>
      <c r="L191" s="106"/>
      <c r="M191" s="93"/>
      <c r="N191" s="108"/>
      <c r="O191" s="109" t="str">
        <f t="shared" si="46"/>
        <v/>
      </c>
      <c r="P191" s="109" t="str">
        <f t="shared" si="45"/>
        <v/>
      </c>
      <c r="Q191" s="110"/>
      <c r="R191" s="95" t="str">
        <f t="shared" si="35"/>
        <v/>
      </c>
      <c r="S191" s="96" t="str">
        <f t="shared" ca="1" si="36"/>
        <v/>
      </c>
      <c r="T191" s="111"/>
      <c r="U191" s="112" t="str">
        <f t="shared" si="44"/>
        <v/>
      </c>
      <c r="V191" s="98" t="str">
        <f t="shared" si="37"/>
        <v/>
      </c>
      <c r="W191" s="113"/>
      <c r="X191" s="100" t="str">
        <f t="shared" si="38"/>
        <v/>
      </c>
      <c r="Y191" s="114"/>
      <c r="Z191" s="131" t="str">
        <f t="shared" si="39"/>
        <v/>
      </c>
      <c r="AA191" s="103" t="str">
        <f t="shared" si="40"/>
        <v/>
      </c>
      <c r="AB191" s="114"/>
      <c r="AC191" s="104" t="str">
        <f t="shared" si="41"/>
        <v/>
      </c>
    </row>
    <row r="192" spans="1:29" ht="15.6" x14ac:dyDescent="0.3">
      <c r="A192" s="81"/>
      <c r="B192" s="82"/>
      <c r="C192" s="82"/>
      <c r="D192" s="127"/>
      <c r="E192" s="128"/>
      <c r="F192" s="130"/>
      <c r="G192" s="83"/>
      <c r="H192" s="125"/>
      <c r="I192" s="88" t="str">
        <f t="shared" si="33"/>
        <v/>
      </c>
      <c r="J192" s="89" t="str">
        <f t="shared" si="34"/>
        <v/>
      </c>
      <c r="K192" s="106"/>
      <c r="L192" s="106"/>
      <c r="M192" s="93"/>
      <c r="N192" s="108"/>
      <c r="O192" s="109" t="str">
        <f t="shared" si="46"/>
        <v/>
      </c>
      <c r="P192" s="109" t="str">
        <f t="shared" si="45"/>
        <v/>
      </c>
      <c r="Q192" s="110"/>
      <c r="R192" s="95" t="str">
        <f t="shared" si="35"/>
        <v/>
      </c>
      <c r="S192" s="96" t="str">
        <f t="shared" ca="1" si="36"/>
        <v/>
      </c>
      <c r="T192" s="111"/>
      <c r="U192" s="112" t="str">
        <f t="shared" si="44"/>
        <v/>
      </c>
      <c r="V192" s="98" t="str">
        <f t="shared" si="37"/>
        <v/>
      </c>
      <c r="W192" s="113"/>
      <c r="X192" s="100" t="str">
        <f t="shared" si="38"/>
        <v/>
      </c>
      <c r="Y192" s="114"/>
      <c r="Z192" s="131" t="str">
        <f t="shared" si="39"/>
        <v/>
      </c>
      <c r="AA192" s="103" t="str">
        <f t="shared" si="40"/>
        <v/>
      </c>
      <c r="AB192" s="114"/>
      <c r="AC192" s="104" t="str">
        <f t="shared" si="41"/>
        <v/>
      </c>
    </row>
    <row r="193" spans="1:29" ht="15.6" x14ac:dyDescent="0.3">
      <c r="A193" s="81"/>
      <c r="B193" s="82"/>
      <c r="C193" s="82"/>
      <c r="D193" s="127"/>
      <c r="E193" s="128"/>
      <c r="F193" s="130"/>
      <c r="G193" s="83"/>
      <c r="H193" s="125"/>
      <c r="I193" s="88" t="str">
        <f t="shared" si="33"/>
        <v/>
      </c>
      <c r="J193" s="89" t="str">
        <f t="shared" si="34"/>
        <v/>
      </c>
      <c r="K193" s="106"/>
      <c r="L193" s="106"/>
      <c r="M193" s="93"/>
      <c r="N193" s="108"/>
      <c r="O193" s="109" t="str">
        <f t="shared" si="46"/>
        <v/>
      </c>
      <c r="P193" s="109" t="str">
        <f t="shared" si="45"/>
        <v/>
      </c>
      <c r="Q193" s="110"/>
      <c r="R193" s="95" t="str">
        <f t="shared" si="35"/>
        <v/>
      </c>
      <c r="S193" s="96" t="str">
        <f t="shared" ca="1" si="36"/>
        <v/>
      </c>
      <c r="T193" s="111"/>
      <c r="U193" s="112" t="str">
        <f t="shared" si="44"/>
        <v/>
      </c>
      <c r="V193" s="98" t="str">
        <f t="shared" si="37"/>
        <v/>
      </c>
      <c r="W193" s="113"/>
      <c r="X193" s="100" t="str">
        <f t="shared" si="38"/>
        <v/>
      </c>
      <c r="Y193" s="114"/>
      <c r="Z193" s="131" t="str">
        <f t="shared" si="39"/>
        <v/>
      </c>
      <c r="AA193" s="103" t="str">
        <f t="shared" si="40"/>
        <v/>
      </c>
      <c r="AB193" s="114"/>
      <c r="AC193" s="104" t="str">
        <f t="shared" si="41"/>
        <v/>
      </c>
    </row>
    <row r="194" spans="1:29" ht="15.6" x14ac:dyDescent="0.3">
      <c r="A194" s="81"/>
      <c r="B194" s="82"/>
      <c r="C194" s="82"/>
      <c r="D194" s="127"/>
      <c r="E194" s="128"/>
      <c r="F194" s="130"/>
      <c r="G194" s="83"/>
      <c r="H194" s="125"/>
      <c r="I194" s="88" t="str">
        <f t="shared" si="33"/>
        <v/>
      </c>
      <c r="J194" s="89" t="str">
        <f t="shared" si="34"/>
        <v/>
      </c>
      <c r="K194" s="106"/>
      <c r="L194" s="106"/>
      <c r="M194" s="93"/>
      <c r="N194" s="108"/>
      <c r="O194" s="109" t="str">
        <f t="shared" si="46"/>
        <v/>
      </c>
      <c r="P194" s="109" t="str">
        <f t="shared" si="45"/>
        <v/>
      </c>
      <c r="Q194" s="110"/>
      <c r="R194" s="95" t="str">
        <f t="shared" si="35"/>
        <v/>
      </c>
      <c r="S194" s="96" t="str">
        <f t="shared" ca="1" si="36"/>
        <v/>
      </c>
      <c r="T194" s="111"/>
      <c r="U194" s="112" t="str">
        <f t="shared" si="44"/>
        <v/>
      </c>
      <c r="V194" s="98" t="str">
        <f t="shared" si="37"/>
        <v/>
      </c>
      <c r="W194" s="113"/>
      <c r="X194" s="100" t="str">
        <f t="shared" si="38"/>
        <v/>
      </c>
      <c r="Y194" s="114"/>
      <c r="Z194" s="131" t="str">
        <f t="shared" si="39"/>
        <v/>
      </c>
      <c r="AA194" s="103" t="str">
        <f t="shared" si="40"/>
        <v/>
      </c>
      <c r="AB194" s="114"/>
      <c r="AC194" s="104" t="str">
        <f t="shared" si="41"/>
        <v/>
      </c>
    </row>
    <row r="195" spans="1:29" ht="15.6" x14ac:dyDescent="0.3">
      <c r="A195" s="81"/>
      <c r="B195" s="82"/>
      <c r="C195" s="82"/>
      <c r="D195" s="127"/>
      <c r="E195" s="128"/>
      <c r="F195" s="130"/>
      <c r="G195" s="83"/>
      <c r="H195" s="125"/>
      <c r="I195" s="88" t="str">
        <f t="shared" si="33"/>
        <v/>
      </c>
      <c r="J195" s="89" t="str">
        <f t="shared" si="34"/>
        <v/>
      </c>
      <c r="K195" s="106"/>
      <c r="L195" s="106"/>
      <c r="M195" s="93"/>
      <c r="N195" s="108"/>
      <c r="O195" s="109" t="str">
        <f t="shared" si="46"/>
        <v/>
      </c>
      <c r="P195" s="109" t="str">
        <f t="shared" si="45"/>
        <v/>
      </c>
      <c r="Q195" s="110"/>
      <c r="R195" s="95" t="str">
        <f t="shared" si="35"/>
        <v/>
      </c>
      <c r="S195" s="96" t="str">
        <f t="shared" ca="1" si="36"/>
        <v/>
      </c>
      <c r="T195" s="111"/>
      <c r="U195" s="112" t="str">
        <f t="shared" si="44"/>
        <v/>
      </c>
      <c r="V195" s="98" t="str">
        <f t="shared" si="37"/>
        <v/>
      </c>
      <c r="W195" s="113"/>
      <c r="X195" s="100" t="str">
        <f t="shared" si="38"/>
        <v/>
      </c>
      <c r="Y195" s="114"/>
      <c r="Z195" s="131" t="str">
        <f t="shared" si="39"/>
        <v/>
      </c>
      <c r="AA195" s="103" t="str">
        <f t="shared" si="40"/>
        <v/>
      </c>
      <c r="AB195" s="114"/>
      <c r="AC195" s="104" t="str">
        <f t="shared" si="41"/>
        <v/>
      </c>
    </row>
    <row r="196" spans="1:29" ht="15.6" x14ac:dyDescent="0.3">
      <c r="A196" s="81"/>
      <c r="B196" s="82"/>
      <c r="C196" s="82"/>
      <c r="D196" s="127"/>
      <c r="E196" s="128"/>
      <c r="F196" s="130"/>
      <c r="G196" s="83"/>
      <c r="H196" s="125"/>
      <c r="I196" s="88" t="str">
        <f t="shared" si="33"/>
        <v/>
      </c>
      <c r="J196" s="89" t="str">
        <f t="shared" si="34"/>
        <v/>
      </c>
      <c r="K196" s="106"/>
      <c r="L196" s="106"/>
      <c r="M196" s="93"/>
      <c r="N196" s="108"/>
      <c r="O196" s="109" t="str">
        <f t="shared" si="46"/>
        <v/>
      </c>
      <c r="P196" s="109" t="str">
        <f>IF(M196="","",M196+O196)</f>
        <v/>
      </c>
      <c r="Q196" s="110"/>
      <c r="R196" s="95" t="str">
        <f t="shared" si="35"/>
        <v/>
      </c>
      <c r="S196" s="96" t="str">
        <f t="shared" ca="1" si="36"/>
        <v/>
      </c>
      <c r="T196" s="111"/>
      <c r="U196" s="112" t="str">
        <f t="shared" si="44"/>
        <v/>
      </c>
      <c r="V196" s="98" t="str">
        <f t="shared" si="37"/>
        <v/>
      </c>
      <c r="W196" s="113"/>
      <c r="X196" s="100" t="str">
        <f t="shared" si="38"/>
        <v/>
      </c>
      <c r="Y196" s="114"/>
      <c r="Z196" s="131" t="str">
        <f t="shared" si="39"/>
        <v/>
      </c>
      <c r="AA196" s="103" t="str">
        <f t="shared" si="40"/>
        <v/>
      </c>
      <c r="AB196" s="114"/>
      <c r="AC196" s="104" t="str">
        <f t="shared" si="41"/>
        <v/>
      </c>
    </row>
    <row r="197" spans="1:29" ht="15.6" x14ac:dyDescent="0.3">
      <c r="A197" s="81"/>
      <c r="B197" s="82"/>
      <c r="C197" s="82"/>
      <c r="D197" s="127"/>
      <c r="E197" s="128"/>
      <c r="F197" s="130"/>
      <c r="G197" s="83"/>
      <c r="H197" s="125"/>
      <c r="I197" s="88" t="str">
        <f t="shared" si="33"/>
        <v/>
      </c>
      <c r="J197" s="89" t="str">
        <f t="shared" si="34"/>
        <v/>
      </c>
      <c r="K197" s="106"/>
      <c r="L197" s="106"/>
      <c r="M197" s="93"/>
      <c r="N197" s="108"/>
      <c r="O197" s="109" t="str">
        <f t="shared" si="46"/>
        <v/>
      </c>
      <c r="P197" s="109" t="str">
        <f t="shared" ref="P197:P202" si="47">IF(M197="","",M197+O197)</f>
        <v/>
      </c>
      <c r="Q197" s="110"/>
      <c r="R197" s="95" t="str">
        <f t="shared" si="35"/>
        <v/>
      </c>
      <c r="S197" s="96" t="str">
        <f t="shared" ca="1" si="36"/>
        <v/>
      </c>
      <c r="T197" s="111"/>
      <c r="U197" s="112" t="str">
        <f t="shared" ref="U197:U202" si="48">IF(R197="","",1)</f>
        <v/>
      </c>
      <c r="V197" s="98" t="str">
        <f t="shared" si="37"/>
        <v/>
      </c>
      <c r="W197" s="113"/>
      <c r="X197" s="100" t="str">
        <f t="shared" si="38"/>
        <v/>
      </c>
      <c r="Y197" s="114"/>
      <c r="Z197" s="131" t="str">
        <f t="shared" si="39"/>
        <v/>
      </c>
      <c r="AA197" s="103" t="str">
        <f t="shared" si="40"/>
        <v/>
      </c>
      <c r="AB197" s="114"/>
      <c r="AC197" s="104" t="str">
        <f t="shared" si="41"/>
        <v/>
      </c>
    </row>
    <row r="198" spans="1:29" ht="15.6" x14ac:dyDescent="0.3">
      <c r="A198" s="81"/>
      <c r="B198" s="82"/>
      <c r="C198" s="82"/>
      <c r="D198" s="127"/>
      <c r="E198" s="128"/>
      <c r="F198" s="130"/>
      <c r="G198" s="83"/>
      <c r="H198" s="125"/>
      <c r="I198" s="88" t="str">
        <f t="shared" ref="I198:I202" si="49">IF(E198&gt;1,"X","")</f>
        <v/>
      </c>
      <c r="J198" s="89" t="str">
        <f t="shared" ref="J198:J202" si="50">IF(I198="","","X")</f>
        <v/>
      </c>
      <c r="K198" s="106"/>
      <c r="L198" s="106"/>
      <c r="M198" s="93"/>
      <c r="N198" s="108"/>
      <c r="O198" s="109" t="str">
        <f t="shared" si="46"/>
        <v/>
      </c>
      <c r="P198" s="109" t="str">
        <f t="shared" si="47"/>
        <v/>
      </c>
      <c r="Q198" s="110"/>
      <c r="R198" s="95" t="str">
        <f t="shared" ref="R198:R202" si="51">IF(AND(H198="",Q198=""),"",IF(Q198="x","",P198))</f>
        <v/>
      </c>
      <c r="S198" s="96" t="str">
        <f t="shared" ref="S198:S202" ca="1" si="52">IF(Q198="X","",IF(H198="",IF(T198&lt;&gt;"","Relancé depuis "&amp;(TODAY()-T198)&amp;" jours",IF(AND((TODAY()-E198)&gt;7,E198&gt;1),"A RELANCER a partir du "&amp;TEXT(E198+7,"jj/mm/aaaa"),"")),""))</f>
        <v/>
      </c>
      <c r="T198" s="111"/>
      <c r="U198" s="112" t="str">
        <f t="shared" si="48"/>
        <v/>
      </c>
      <c r="V198" s="98" t="str">
        <f t="shared" ref="V198:V202" si="53">IF(AND(E198="",R198=""),"",IF(AND(E198&gt;0,Q198="X"),1,""))</f>
        <v/>
      </c>
      <c r="W198" s="113"/>
      <c r="X198" s="100" t="str">
        <f t="shared" ref="X198:X202" si="54">IF(AND(W198="x",Y198&gt;1),"",(IF(AND(W198="x",Y198=""),R198*0.4,"")))</f>
        <v/>
      </c>
      <c r="Y198" s="114"/>
      <c r="Z198" s="131" t="str">
        <f t="shared" ref="Z198:Z202" si="55">IF(R198="","",IF(Y198&gt;0,R198*40%,""))</f>
        <v/>
      </c>
      <c r="AA198" s="103" t="str">
        <f t="shared" ref="AA198:AA202" si="56">IF(AB198="",IF(Z198&lt;&gt;"",R198-Z198,R198),"")</f>
        <v/>
      </c>
      <c r="AB198" s="114"/>
      <c r="AC198" s="104" t="str">
        <f t="shared" ref="AC198:AC202" si="57">IF(R198="","",IF(AND(Y198&gt;0,AB198&gt;0),R198-Z198,IF(AND(Y198&gt;0,AB198&lt;0),"",IF(AB198&gt;0,R198,""))))</f>
        <v/>
      </c>
    </row>
    <row r="199" spans="1:29" ht="15.6" x14ac:dyDescent="0.3">
      <c r="A199" s="81"/>
      <c r="B199" s="82"/>
      <c r="C199" s="82"/>
      <c r="D199" s="127"/>
      <c r="E199" s="128"/>
      <c r="F199" s="130"/>
      <c r="G199" s="83"/>
      <c r="H199" s="125"/>
      <c r="I199" s="88" t="str">
        <f t="shared" si="49"/>
        <v/>
      </c>
      <c r="J199" s="89" t="str">
        <f t="shared" si="50"/>
        <v/>
      </c>
      <c r="K199" s="106"/>
      <c r="L199" s="106"/>
      <c r="M199" s="93"/>
      <c r="N199" s="108"/>
      <c r="O199" s="109" t="str">
        <f t="shared" si="46"/>
        <v/>
      </c>
      <c r="P199" s="109" t="str">
        <f t="shared" si="47"/>
        <v/>
      </c>
      <c r="Q199" s="110"/>
      <c r="R199" s="95" t="str">
        <f t="shared" si="51"/>
        <v/>
      </c>
      <c r="S199" s="96" t="str">
        <f t="shared" ca="1" si="52"/>
        <v/>
      </c>
      <c r="T199" s="111"/>
      <c r="U199" s="112" t="str">
        <f t="shared" si="48"/>
        <v/>
      </c>
      <c r="V199" s="98" t="str">
        <f t="shared" si="53"/>
        <v/>
      </c>
      <c r="W199" s="113"/>
      <c r="X199" s="100" t="str">
        <f t="shared" si="54"/>
        <v/>
      </c>
      <c r="Y199" s="114"/>
      <c r="Z199" s="131" t="str">
        <f t="shared" si="55"/>
        <v/>
      </c>
      <c r="AA199" s="103" t="str">
        <f t="shared" si="56"/>
        <v/>
      </c>
      <c r="AB199" s="114"/>
      <c r="AC199" s="104" t="str">
        <f t="shared" si="57"/>
        <v/>
      </c>
    </row>
    <row r="200" spans="1:29" ht="15.6" x14ac:dyDescent="0.3">
      <c r="A200" s="81"/>
      <c r="B200" s="82"/>
      <c r="C200" s="82"/>
      <c r="D200" s="127"/>
      <c r="E200" s="128"/>
      <c r="F200" s="130"/>
      <c r="G200" s="83"/>
      <c r="H200" s="125"/>
      <c r="I200" s="88" t="str">
        <f t="shared" si="49"/>
        <v/>
      </c>
      <c r="J200" s="89" t="str">
        <f t="shared" si="50"/>
        <v/>
      </c>
      <c r="K200" s="106"/>
      <c r="L200" s="106"/>
      <c r="M200" s="93"/>
      <c r="N200" s="108"/>
      <c r="O200" s="109" t="str">
        <f t="shared" si="46"/>
        <v/>
      </c>
      <c r="P200" s="109" t="str">
        <f t="shared" si="47"/>
        <v/>
      </c>
      <c r="Q200" s="110"/>
      <c r="R200" s="95" t="str">
        <f t="shared" si="51"/>
        <v/>
      </c>
      <c r="S200" s="96" t="str">
        <f t="shared" ca="1" si="52"/>
        <v/>
      </c>
      <c r="T200" s="111"/>
      <c r="U200" s="112" t="str">
        <f t="shared" si="48"/>
        <v/>
      </c>
      <c r="V200" s="98" t="str">
        <f t="shared" si="53"/>
        <v/>
      </c>
      <c r="W200" s="113"/>
      <c r="X200" s="100" t="str">
        <f t="shared" si="54"/>
        <v/>
      </c>
      <c r="Y200" s="114"/>
      <c r="Z200" s="131" t="str">
        <f t="shared" si="55"/>
        <v/>
      </c>
      <c r="AA200" s="103" t="str">
        <f t="shared" si="56"/>
        <v/>
      </c>
      <c r="AB200" s="114"/>
      <c r="AC200" s="104" t="str">
        <f t="shared" si="57"/>
        <v/>
      </c>
    </row>
    <row r="201" spans="1:29" ht="15.6" x14ac:dyDescent="0.3">
      <c r="A201" s="81"/>
      <c r="B201" s="82"/>
      <c r="C201" s="82"/>
      <c r="D201" s="127"/>
      <c r="E201" s="128"/>
      <c r="F201" s="130"/>
      <c r="G201" s="83"/>
      <c r="H201" s="125"/>
      <c r="I201" s="88" t="str">
        <f t="shared" si="49"/>
        <v/>
      </c>
      <c r="J201" s="89" t="str">
        <f t="shared" si="50"/>
        <v/>
      </c>
      <c r="K201" s="106"/>
      <c r="L201" s="106"/>
      <c r="M201" s="93"/>
      <c r="N201" s="108"/>
      <c r="O201" s="109" t="str">
        <f t="shared" si="46"/>
        <v/>
      </c>
      <c r="P201" s="109" t="str">
        <f t="shared" si="47"/>
        <v/>
      </c>
      <c r="Q201" s="110"/>
      <c r="R201" s="95" t="str">
        <f t="shared" si="51"/>
        <v/>
      </c>
      <c r="S201" s="96" t="str">
        <f t="shared" ca="1" si="52"/>
        <v/>
      </c>
      <c r="T201" s="111"/>
      <c r="U201" s="112" t="str">
        <f t="shared" si="48"/>
        <v/>
      </c>
      <c r="V201" s="98" t="str">
        <f t="shared" si="53"/>
        <v/>
      </c>
      <c r="W201" s="113"/>
      <c r="X201" s="100" t="str">
        <f t="shared" si="54"/>
        <v/>
      </c>
      <c r="Y201" s="114"/>
      <c r="Z201" s="131" t="str">
        <f t="shared" si="55"/>
        <v/>
      </c>
      <c r="AA201" s="103" t="str">
        <f t="shared" si="56"/>
        <v/>
      </c>
      <c r="AB201" s="114"/>
      <c r="AC201" s="104" t="str">
        <f t="shared" si="57"/>
        <v/>
      </c>
    </row>
    <row r="202" spans="1:29" ht="15.6" x14ac:dyDescent="0.3">
      <c r="A202" s="132"/>
      <c r="B202" s="133"/>
      <c r="C202" s="133"/>
      <c r="D202" s="134"/>
      <c r="E202" s="135"/>
      <c r="F202" s="136"/>
      <c r="G202" s="137"/>
      <c r="H202" s="138"/>
      <c r="I202" s="88" t="str">
        <f t="shared" si="49"/>
        <v/>
      </c>
      <c r="J202" s="89" t="str">
        <f t="shared" si="50"/>
        <v/>
      </c>
      <c r="K202" s="89"/>
      <c r="L202" s="89"/>
      <c r="M202" s="139"/>
      <c r="N202" s="140"/>
      <c r="O202" s="109" t="str">
        <f t="shared" si="46"/>
        <v/>
      </c>
      <c r="P202" s="109" t="str">
        <f t="shared" si="47"/>
        <v/>
      </c>
      <c r="Q202" s="110"/>
      <c r="R202" s="141" t="str">
        <f t="shared" si="51"/>
        <v/>
      </c>
      <c r="S202" s="96" t="str">
        <f t="shared" ca="1" si="52"/>
        <v/>
      </c>
      <c r="T202" s="142"/>
      <c r="U202" s="143" t="str">
        <f t="shared" si="48"/>
        <v/>
      </c>
      <c r="V202" s="144" t="str">
        <f t="shared" si="53"/>
        <v/>
      </c>
      <c r="W202" s="113"/>
      <c r="X202" s="100" t="str">
        <f t="shared" si="54"/>
        <v/>
      </c>
      <c r="Y202" s="114"/>
      <c r="Z202" s="145" t="str">
        <f t="shared" si="55"/>
        <v/>
      </c>
      <c r="AA202" s="103" t="str">
        <f t="shared" si="56"/>
        <v/>
      </c>
      <c r="AB202" s="146"/>
      <c r="AC202" s="104" t="str">
        <f t="shared" si="57"/>
        <v/>
      </c>
    </row>
    <row r="203" spans="1:29" ht="15.6" x14ac:dyDescent="0.3">
      <c r="A203" s="147"/>
      <c r="B203" s="147"/>
      <c r="C203" s="147"/>
      <c r="D203" s="148"/>
      <c r="E203" s="149"/>
      <c r="F203" s="150"/>
      <c r="G203" s="81"/>
      <c r="H203" s="149"/>
      <c r="I203" s="151"/>
      <c r="J203" s="151"/>
      <c r="K203" s="151"/>
      <c r="L203" s="151"/>
      <c r="M203" s="152"/>
      <c r="N203" s="151"/>
      <c r="O203" s="153"/>
      <c r="P203" s="154">
        <f>SUM(P5:P202)</f>
        <v>35376.45199999999</v>
      </c>
      <c r="Q203" s="154"/>
      <c r="R203" s="155">
        <f>SUM(R5:R202)</f>
        <v>10327.945</v>
      </c>
      <c r="S203" s="156"/>
      <c r="T203" s="156"/>
      <c r="U203" s="157">
        <f>SUM(U5:U202)</f>
        <v>17</v>
      </c>
      <c r="V203" s="158">
        <f>COUNTIF(V5:V202,"1")</f>
        <v>12</v>
      </c>
      <c r="W203" s="159"/>
      <c r="X203" s="160">
        <f t="shared" ref="X203:AC203" si="58">SUM(X5:X202)</f>
        <v>1792.2960000000003</v>
      </c>
      <c r="Y203" s="159"/>
      <c r="Z203" s="161">
        <f t="shared" si="58"/>
        <v>1490.1968000000002</v>
      </c>
      <c r="AA203" s="160">
        <f t="shared" si="58"/>
        <v>5297.3096000000005</v>
      </c>
      <c r="AB203" s="159"/>
      <c r="AC203" s="161">
        <f t="shared" si="58"/>
        <v>3540.4386</v>
      </c>
    </row>
    <row r="204" spans="1:29" x14ac:dyDescent="0.3">
      <c r="A204" s="12"/>
      <c r="B204" s="12"/>
      <c r="C204" s="12"/>
      <c r="D204" s="47"/>
      <c r="E204" s="11"/>
      <c r="F204" s="9"/>
      <c r="G204" s="10"/>
      <c r="H204" s="11"/>
      <c r="I204" s="12"/>
      <c r="J204" s="12"/>
      <c r="K204" s="12"/>
      <c r="L204" s="12"/>
      <c r="M204" s="162"/>
      <c r="N204" s="12"/>
      <c r="O204" s="12"/>
      <c r="P204" s="162"/>
      <c r="Q204" s="162"/>
      <c r="R204" s="10"/>
      <c r="S204" s="10"/>
      <c r="T204" s="10"/>
      <c r="U204" s="163"/>
      <c r="V204" s="163"/>
      <c r="W204" s="164"/>
      <c r="X204" s="164"/>
      <c r="Y204" s="164"/>
      <c r="Z204" s="10"/>
      <c r="AA204" s="10"/>
      <c r="AB204" s="165"/>
    </row>
  </sheetData>
  <sheetProtection sheet="1" objects="1" scenarios="1" selectLockedCells="1" selectUnlockedCells="1"/>
  <mergeCells count="31">
    <mergeCell ref="S2:T2"/>
    <mergeCell ref="N203:O203"/>
    <mergeCell ref="A3:C3"/>
    <mergeCell ref="I3:L3"/>
    <mergeCell ref="A203:C203"/>
    <mergeCell ref="I203:J203"/>
    <mergeCell ref="K203:L203"/>
    <mergeCell ref="I2:J2"/>
    <mergeCell ref="K2:L2"/>
    <mergeCell ref="A1:A2"/>
    <mergeCell ref="A204:C204"/>
    <mergeCell ref="I204:J204"/>
    <mergeCell ref="K204:L204"/>
    <mergeCell ref="N204:O204"/>
    <mergeCell ref="U204:V204"/>
    <mergeCell ref="W3:AC3"/>
    <mergeCell ref="I1:J1"/>
    <mergeCell ref="K1:L1"/>
    <mergeCell ref="S3:V3"/>
    <mergeCell ref="M3:R3"/>
    <mergeCell ref="U1:V1"/>
    <mergeCell ref="U2:V2"/>
    <mergeCell ref="X1:Y1"/>
    <mergeCell ref="X2:Y2"/>
    <mergeCell ref="Q1:R1"/>
    <mergeCell ref="Q2:R2"/>
    <mergeCell ref="M1:O1"/>
    <mergeCell ref="M2:O2"/>
    <mergeCell ref="AA1:AB1"/>
    <mergeCell ref="AA2:AB2"/>
    <mergeCell ref="S1:T1"/>
  </mergeCells>
  <phoneticPr fontId="5" type="noConversion"/>
  <conditionalFormatting sqref="A5:H202">
    <cfRule type="expression" dxfId="9" priority="2">
      <formula>$H5&gt;0</formula>
    </cfRule>
  </conditionalFormatting>
  <conditionalFormatting sqref="A5:Q202">
    <cfRule type="expression" dxfId="8" priority="1">
      <formula>AND($A5&gt;0,$H5="",$Q5="")</formula>
    </cfRule>
  </conditionalFormatting>
  <conditionalFormatting sqref="A5:AC202">
    <cfRule type="expression" dxfId="7" priority="3">
      <formula>$AB5&gt;0</formula>
    </cfRule>
    <cfRule type="expression" dxfId="6" priority="6">
      <formula>$AB$5&gt;""</formula>
    </cfRule>
    <cfRule type="expression" dxfId="5" priority="10">
      <formula>$Q5="x"</formula>
    </cfRule>
  </conditionalFormatting>
  <conditionalFormatting sqref="S5:S202">
    <cfRule type="containsText" dxfId="3" priority="13" operator="containsText" text="Relancé">
      <formula>NOT(ISERROR(SEARCH("Relancé",S5)))</formula>
    </cfRule>
  </conditionalFormatting>
  <conditionalFormatting sqref="S5:T202">
    <cfRule type="containsText" dxfId="2" priority="23" operator="containsText" text="A RELANCER">
      <formula>NOT(ISERROR(SEARCH("A RELANCER",S5)))</formula>
    </cfRule>
  </conditionalFormatting>
  <conditionalFormatting sqref="U5:U202">
    <cfRule type="containsText" dxfId="1" priority="22" operator="containsText" text="1">
      <formula>NOT(ISERROR(SEARCH("1",U5)))</formula>
    </cfRule>
  </conditionalFormatting>
  <conditionalFormatting sqref="V5:Y5 AB5:AB202 Y6:Y8 V6:X202 Y10:Y202">
    <cfRule type="containsText" dxfId="0" priority="21" operator="containsText" text="1">
      <formula>NOT(ISERROR(SEARCH("1",V5)))</formula>
    </cfRule>
  </conditionalFormatting>
  <printOptions horizontalCentered="1" verticalCentered="1"/>
  <pageMargins left="0" right="0" top="0" bottom="0" header="0.31496062992125984" footer="0.31496062992125984"/>
  <pageSetup paperSize="9" scale="3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0" operator="containsText" id="{26A43A94-07D1-42B5-8888-CA69615414C9}">
            <xm:f>NOT(ISERROR(SEARCH(20%,N5)))</xm:f>
            <xm:f>20%</xm:f>
            <x14:dxf>
              <font>
                <color auto="1"/>
              </font>
              <fill>
                <patternFill>
                  <bgColor rgb="FFFFFF00"/>
                </patternFill>
              </fill>
            </x14:dxf>
          </x14:cfRule>
          <xm:sqref>N5:N202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B7918D4-0F24-44AA-87A7-5761373BD22D}">
          <x14:formula1>
            <xm:f>Index!$A$2:$A$6</xm:f>
          </x14:formula1>
          <xm:sqref>G5:G202</xm:sqref>
        </x14:dataValidation>
        <x14:dataValidation type="list" allowBlank="1" showInputMessage="1" showErrorMessage="1" xr:uid="{300B4509-B51D-4AC3-B950-7AFC137A38CC}">
          <x14:formula1>
            <xm:f>Index!$B$2:$B$5</xm:f>
          </x14:formula1>
          <xm:sqref>N5:N202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3D9FA-C423-47A3-A77C-E6D040775BFD}">
  <dimension ref="A5:A24"/>
  <sheetViews>
    <sheetView showGridLines="0" tabSelected="1" workbookViewId="0">
      <selection activeCell="H10" sqref="H10"/>
    </sheetView>
  </sheetViews>
  <sheetFormatPr baseColWidth="10" defaultRowHeight="14.4" x14ac:dyDescent="0.3"/>
  <cols>
    <col min="1" max="1" width="19.5546875" bestFit="1" customWidth="1"/>
    <col min="2" max="2" width="8.21875" bestFit="1" customWidth="1"/>
  </cols>
  <sheetData>
    <row r="5" spans="1:1" x14ac:dyDescent="0.3">
      <c r="A5" s="3" t="s">
        <v>121</v>
      </c>
    </row>
    <row r="6" spans="1:1" x14ac:dyDescent="0.3">
      <c r="A6" s="4" t="s">
        <v>89</v>
      </c>
    </row>
    <row r="7" spans="1:1" x14ac:dyDescent="0.3">
      <c r="A7" s="4" t="s">
        <v>90</v>
      </c>
    </row>
    <row r="8" spans="1:1" x14ac:dyDescent="0.3">
      <c r="A8" s="4" t="s">
        <v>91</v>
      </c>
    </row>
    <row r="9" spans="1:1" x14ac:dyDescent="0.3">
      <c r="A9" s="4" t="s">
        <v>95</v>
      </c>
    </row>
    <row r="10" spans="1:1" x14ac:dyDescent="0.3">
      <c r="A10" s="4" t="s">
        <v>97</v>
      </c>
    </row>
    <row r="11" spans="1:1" x14ac:dyDescent="0.3">
      <c r="A11" s="4" t="s">
        <v>99</v>
      </c>
    </row>
    <row r="12" spans="1:1" x14ac:dyDescent="0.3">
      <c r="A12" s="4" t="s">
        <v>101</v>
      </c>
    </row>
    <row r="13" spans="1:1" x14ac:dyDescent="0.3">
      <c r="A13" s="4" t="s">
        <v>103</v>
      </c>
    </row>
    <row r="14" spans="1:1" x14ac:dyDescent="0.3">
      <c r="A14" s="4" t="s">
        <v>104</v>
      </c>
    </row>
    <row r="15" spans="1:1" x14ac:dyDescent="0.3">
      <c r="A15" s="4" t="s">
        <v>105</v>
      </c>
    </row>
    <row r="16" spans="1:1" x14ac:dyDescent="0.3">
      <c r="A16" s="4" t="s">
        <v>106</v>
      </c>
    </row>
    <row r="17" spans="1:1" x14ac:dyDescent="0.3">
      <c r="A17" s="4" t="s">
        <v>107</v>
      </c>
    </row>
    <row r="18" spans="1:1" x14ac:dyDescent="0.3">
      <c r="A18" s="4" t="s">
        <v>108</v>
      </c>
    </row>
    <row r="19" spans="1:1" x14ac:dyDescent="0.3">
      <c r="A19" s="4" t="s">
        <v>109</v>
      </c>
    </row>
    <row r="20" spans="1:1" x14ac:dyDescent="0.3">
      <c r="A20" s="4" t="s">
        <v>111</v>
      </c>
    </row>
    <row r="21" spans="1:1" x14ac:dyDescent="0.3">
      <c r="A21" s="4" t="s">
        <v>113</v>
      </c>
    </row>
    <row r="22" spans="1:1" x14ac:dyDescent="0.3">
      <c r="A22" s="4" t="s">
        <v>114</v>
      </c>
    </row>
    <row r="23" spans="1:1" x14ac:dyDescent="0.3">
      <c r="A23" s="4" t="s">
        <v>116</v>
      </c>
    </row>
    <row r="24" spans="1:1" x14ac:dyDescent="0.3">
      <c r="A24" s="4" t="s">
        <v>122</v>
      </c>
    </row>
  </sheetData>
  <sheetProtection sheet="1" scenarios="1" pivotTables="0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A5C27-9C3F-4C49-BD52-83F1DAFD1F88}">
  <sheetPr codeName="Feuil3"/>
  <dimension ref="A1:B6"/>
  <sheetViews>
    <sheetView workbookViewId="0">
      <selection activeCell="A4" sqref="A4"/>
    </sheetView>
  </sheetViews>
  <sheetFormatPr baseColWidth="10" defaultRowHeight="14.4" x14ac:dyDescent="0.3"/>
  <sheetData>
    <row r="1" spans="1:2" x14ac:dyDescent="0.3">
      <c r="A1" s="1" t="s">
        <v>50</v>
      </c>
      <c r="B1" s="1" t="s">
        <v>35</v>
      </c>
    </row>
    <row r="2" spans="1:2" x14ac:dyDescent="0.3">
      <c r="A2" s="1"/>
    </row>
    <row r="3" spans="1:2" x14ac:dyDescent="0.3">
      <c r="A3" t="s">
        <v>59</v>
      </c>
      <c r="B3" s="2">
        <v>5.5E-2</v>
      </c>
    </row>
    <row r="4" spans="1:2" x14ac:dyDescent="0.3">
      <c r="A4" t="s">
        <v>19</v>
      </c>
      <c r="B4" s="2">
        <v>0.1</v>
      </c>
    </row>
    <row r="5" spans="1:2" x14ac:dyDescent="0.3">
      <c r="A5" t="s">
        <v>51</v>
      </c>
      <c r="B5" s="2">
        <v>0.2</v>
      </c>
    </row>
    <row r="6" spans="1:2" x14ac:dyDescent="0.3">
      <c r="A6" t="s">
        <v>52</v>
      </c>
      <c r="B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devis TP</vt:lpstr>
      <vt:lpstr>TCD</vt:lpstr>
      <vt:lpstr>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arnauld anna</dc:creator>
  <cp:lastModifiedBy>DUVERNOIS Arnaud</cp:lastModifiedBy>
  <cp:lastPrinted>2023-06-21T09:19:50Z</cp:lastPrinted>
  <dcterms:created xsi:type="dcterms:W3CDTF">2023-04-12T08:01:54Z</dcterms:created>
  <dcterms:modified xsi:type="dcterms:W3CDTF">2023-07-26T10:20:52Z</dcterms:modified>
</cp:coreProperties>
</file>