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C7789F7A-9319-4A19-A9BE-985F518CD202}" xr6:coauthVersionLast="47" xr6:coauthVersionMax="47" xr10:uidLastSave="{00000000-0000-0000-0000-000000000000}"/>
  <bookViews>
    <workbookView xWindow="-108" yWindow="-108" windowWidth="30936" windowHeight="16896" xr2:uid="{D914C285-6BDC-4C06-9D0D-98E975645AC9}"/>
  </bookViews>
  <sheets>
    <sheet name="Réception" sheetId="1" r:id="rId1"/>
    <sheet name="Révisions" sheetId="3" r:id="rId2"/>
    <sheet name="Cde hors DGP" sheetId="4" r:id="rId3"/>
  </sheets>
  <definedNames>
    <definedName name="MAJ_RIB">Révisions!$J$2:$J$1048576</definedName>
    <definedName name="Reimputation">Révisions!$H$2:$H$1048576</definedName>
    <definedName name="Rejet">Révisions!$I$2:$I$1048576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1" l="1"/>
  <c r="C4" i="1"/>
  <c r="B5" i="3"/>
  <c r="Q4" i="1"/>
  <c r="S4" i="1"/>
  <c r="R4" i="1"/>
  <c r="P5" i="1"/>
  <c r="S5" i="1"/>
  <c r="R5" i="1"/>
  <c r="Q5" i="1"/>
  <c r="P4" i="1"/>
  <c r="J6" i="4"/>
  <c r="J7" i="4"/>
  <c r="J8" i="4"/>
  <c r="J9" i="4"/>
  <c r="J10" i="4"/>
  <c r="J11" i="4"/>
  <c r="J12" i="4"/>
  <c r="J13" i="4"/>
  <c r="J14" i="4"/>
  <c r="J15" i="4"/>
  <c r="J3" i="4"/>
  <c r="H5" i="4"/>
  <c r="J5" i="4" s="1"/>
  <c r="H6" i="4"/>
  <c r="H7" i="4"/>
  <c r="H8" i="4"/>
  <c r="H9" i="4"/>
  <c r="H10" i="4"/>
  <c r="H11" i="4"/>
  <c r="H12" i="4"/>
  <c r="H13" i="4"/>
  <c r="H14" i="4"/>
  <c r="H15" i="4"/>
  <c r="H4" i="4"/>
  <c r="J4" i="4" s="1"/>
  <c r="H3" i="4"/>
  <c r="O8" i="1"/>
  <c r="O16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M6" i="1"/>
  <c r="O6" i="1" s="1"/>
  <c r="M7" i="1"/>
  <c r="O7" i="1" s="1"/>
  <c r="M8" i="1"/>
  <c r="M9" i="1"/>
  <c r="O9" i="1" s="1"/>
  <c r="M10" i="1"/>
  <c r="O10" i="1" s="1"/>
  <c r="M11" i="1"/>
  <c r="O11" i="1" s="1"/>
  <c r="M12" i="1"/>
  <c r="O12" i="1" s="1"/>
  <c r="M13" i="1"/>
  <c r="O13" i="1" s="1"/>
  <c r="M14" i="1"/>
  <c r="O14" i="1" s="1"/>
  <c r="M15" i="1"/>
  <c r="O15" i="1" s="1"/>
  <c r="M16" i="1"/>
  <c r="M17" i="1"/>
  <c r="O17" i="1" s="1"/>
  <c r="M18" i="1"/>
  <c r="O18" i="1" s="1"/>
  <c r="M19" i="1"/>
  <c r="O19" i="1" s="1"/>
  <c r="M20" i="1"/>
  <c r="O20" i="1" s="1"/>
  <c r="M21" i="1"/>
  <c r="O21" i="1" s="1"/>
  <c r="M22" i="1"/>
  <c r="O22" i="1" s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B3" i="3"/>
  <c r="B4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</calcChain>
</file>

<file path=xl/sharedStrings.xml><?xml version="1.0" encoding="utf-8"?>
<sst xmlns="http://schemas.openxmlformats.org/spreadsheetml/2006/main" count="38" uniqueCount="28">
  <si>
    <t>Document</t>
  </si>
  <si>
    <t>Mandat</t>
  </si>
  <si>
    <t>Bord.</t>
  </si>
  <si>
    <t>Nb réimputation</t>
  </si>
  <si>
    <t>Nb rejet</t>
  </si>
  <si>
    <t>Imputation</t>
  </si>
  <si>
    <t>Réimputation</t>
  </si>
  <si>
    <t>Rejet</t>
  </si>
  <si>
    <t>Date de transission fichiers</t>
  </si>
  <si>
    <t xml:space="preserve">Date de correction </t>
  </si>
  <si>
    <t>PJ à revoir</t>
  </si>
  <si>
    <t>Service</t>
  </si>
  <si>
    <t>N°Ordre</t>
  </si>
  <si>
    <t>Fournisseur</t>
  </si>
  <si>
    <t>x</t>
  </si>
  <si>
    <t>MAJ RIB</t>
  </si>
  <si>
    <t>Date de Cde</t>
  </si>
  <si>
    <t>Date de paiement</t>
  </si>
  <si>
    <t>Délai global</t>
  </si>
  <si>
    <t>Achat</t>
  </si>
  <si>
    <t>Viande fraiche</t>
  </si>
  <si>
    <t>Nb jours hors DGP</t>
  </si>
  <si>
    <t>Livres</t>
  </si>
  <si>
    <t>Billets de train</t>
  </si>
  <si>
    <t>A faire</t>
  </si>
  <si>
    <t>Cde hors DGP</t>
  </si>
  <si>
    <t>Montant</t>
  </si>
  <si>
    <t>Montant rejeté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</si>
</sst>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99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23">
    <xf numFmtId="0" fontId="0" fillId="0" borderId="0" xfId="0"/>
    <xf numFmtId="0" fontId="1" fillId="0" borderId="0" xfId="0" applyFont="1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0" fillId="0" borderId="0" xfId="0" quotePrefix="1" applyAlignment="1">
      <alignment horizontal="center"/>
    </xf>
    <xf numFmtId="0" fontId="1" fillId="3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1" fillId="5" borderId="0" xfId="0" applyFont="1" applyFill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"/>
    </xf>
    <xf numFmtId="0" fontId="6" fillId="0" borderId="0" xfId="1" applyFont="1" applyAlignment="1">
      <alignment horizontal="center" vertical="center" wrapText="1"/>
    </xf>
    <xf numFmtId="0" fontId="0" fillId="6" borderId="0" xfId="0" applyFill="1"/>
    <xf numFmtId="0" fontId="0" fillId="6" borderId="0" xfId="0" applyFill="1" applyAlignment="1">
      <alignment horizontal="center"/>
    </xf>
    <xf numFmtId="0" fontId="2" fillId="0" borderId="0" xfId="0" quotePrefix="1" applyFont="1" applyAlignment="1">
      <alignment horizontal="left"/>
    </xf>
    <xf numFmtId="0" fontId="2" fillId="0" borderId="0" xfId="0" quotePrefix="1" applyFont="1"/>
  </cellXfs>
  <cellStyles count="2">
    <cellStyle name="Normal" xfId="0" builtinId="0"/>
    <cellStyle name="Normal 2" xfId="1" xr:uid="{0460084F-7AA9-4318-826F-9921D6A6005F}"/>
  </cellStyles>
  <dxfs count="1">
    <dxf>
      <font>
        <color theme="0"/>
      </font>
    </dxf>
  </dxfs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0B0B7-DACE-486F-A9A5-36D89E5AC2BB}">
  <dimension ref="A2:V24"/>
  <sheetViews>
    <sheetView tabSelected="1" workbookViewId="0">
      <selection activeCell="D10" sqref="D10"/>
    </sheetView>
  </sheetViews>
  <sheetFormatPr baseColWidth="10" defaultRowHeight="14.4" x14ac:dyDescent="0.3"/>
  <cols>
    <col min="1" max="1" width="7.44140625" style="4" customWidth="1"/>
    <col min="2" max="2" width="10.33203125" style="4" customWidth="1"/>
    <col min="3" max="3" width="11.44140625" customWidth="1"/>
    <col min="4" max="5" width="7.77734375" bestFit="1" customWidth="1"/>
    <col min="6" max="8" width="10.5546875" bestFit="1" customWidth="1"/>
    <col min="9" max="9" width="9.44140625" customWidth="1"/>
    <col min="10" max="10" width="10.6640625" customWidth="1"/>
    <col min="11" max="12" width="10.5546875" bestFit="1" customWidth="1"/>
    <col min="13" max="13" width="8" bestFit="1" customWidth="1"/>
    <col min="14" max="14" width="9" bestFit="1" customWidth="1"/>
    <col min="15" max="15" width="10.88671875" style="4" customWidth="1"/>
    <col min="17" max="17" width="12.44140625" customWidth="1"/>
    <col min="18" max="18" width="7.77734375" bestFit="1" customWidth="1"/>
    <col min="19" max="19" width="7.6640625" style="4" bestFit="1" customWidth="1"/>
  </cols>
  <sheetData>
    <row r="2" spans="1:22" x14ac:dyDescent="0.3">
      <c r="P2" s="19"/>
      <c r="Q2" s="19"/>
      <c r="R2" s="19"/>
      <c r="S2" s="20"/>
    </row>
    <row r="3" spans="1:22" s="8" customFormat="1" ht="28.8" x14ac:dyDescent="0.3">
      <c r="A3" s="12" t="s">
        <v>2</v>
      </c>
      <c r="B3" s="12" t="s">
        <v>0</v>
      </c>
      <c r="C3" s="12" t="s">
        <v>27</v>
      </c>
      <c r="D3" s="12"/>
      <c r="E3" s="12"/>
      <c r="F3" s="13"/>
      <c r="G3" s="13"/>
      <c r="H3" s="13"/>
      <c r="I3" s="13"/>
      <c r="J3" s="7"/>
      <c r="K3" s="13"/>
      <c r="L3" s="12"/>
      <c r="M3" s="11"/>
      <c r="N3" s="11"/>
      <c r="O3" s="11"/>
      <c r="P3" s="14" t="s">
        <v>25</v>
      </c>
      <c r="Q3" s="6" t="s">
        <v>3</v>
      </c>
      <c r="R3" s="7" t="s">
        <v>4</v>
      </c>
      <c r="S3" s="6" t="s">
        <v>15</v>
      </c>
      <c r="T3" s="14"/>
      <c r="U3" s="18"/>
      <c r="V3" s="18"/>
    </row>
    <row r="4" spans="1:22" x14ac:dyDescent="0.3">
      <c r="A4" s="4">
        <v>50</v>
      </c>
      <c r="B4" s="4" t="s">
        <v>1</v>
      </c>
      <c r="C4" s="22">
        <f>SUMIFS(Révisions!$E:$E,Révisions!$A:$A,Réception!$A4,Révisions!$I:$I,"x")</f>
        <v>40.56</v>
      </c>
      <c r="F4" s="2"/>
      <c r="G4" s="2"/>
      <c r="H4" s="2"/>
      <c r="K4" s="2"/>
      <c r="L4" s="3"/>
      <c r="M4" s="4"/>
      <c r="N4" s="4"/>
      <c r="P4" s="10">
        <f>COUNTIF('Cde hors DGP'!A:A,Réception!A4)</f>
        <v>3</v>
      </c>
      <c r="Q4" s="21">
        <f>COUNTIFS(Révisions!A:A,A4,Révisions!H:H,"&lt;&gt;")</f>
        <v>2</v>
      </c>
      <c r="R4" s="17">
        <f>COUNTIFS(Révisions!A:A,A4,Révisions!I:I,"x")</f>
        <v>2</v>
      </c>
      <c r="S4" s="21">
        <f>COUNTIFS(Révisions!A:A,A4,Révisions!J:J,"A faire")</f>
        <v>0</v>
      </c>
    </row>
    <row r="5" spans="1:22" x14ac:dyDescent="0.3">
      <c r="A5" s="4">
        <v>51</v>
      </c>
      <c r="B5" s="4" t="s">
        <v>1</v>
      </c>
      <c r="C5" s="22">
        <f>SUMIFS(Révisions!$E:$E,Révisions!$A:$A,Réception!$A5,Révisions!$I:$I,"x")</f>
        <v>0</v>
      </c>
      <c r="F5" s="2"/>
      <c r="L5" s="3"/>
      <c r="M5" s="4"/>
      <c r="N5" s="4"/>
      <c r="P5" s="10">
        <f>COUNTIF('Cde hors DGP'!A:A,Réception!A5)</f>
        <v>0</v>
      </c>
      <c r="Q5" s="21">
        <f>COUNTIFS(Révisions!A:A,A5,Révisions!H:H,"&lt;&gt;")</f>
        <v>0</v>
      </c>
      <c r="R5" s="17">
        <f>COUNTIFS(Révisions!A:A,A5,Révisions!I:I,"x")</f>
        <v>0</v>
      </c>
      <c r="S5" s="21">
        <f>COUNTIFS(Révisions!A:A,A5,Révisions!J:J,"A faire")</f>
        <v>1</v>
      </c>
    </row>
    <row r="6" spans="1:22" x14ac:dyDescent="0.3">
      <c r="L6" s="3" t="str">
        <f t="shared" ref="L6:L22" si="0">IF(B6="Mandat",F6-30,IF(B6="Mandat SRH",F6-25,IF(B6="","","")))</f>
        <v/>
      </c>
      <c r="M6" s="4" t="str">
        <f t="shared" ref="M6:M22" si="1">IF(H6="","",H6-F6)</f>
        <v/>
      </c>
      <c r="N6" s="4" t="str">
        <f t="shared" ref="N6:N22" si="2">IF(K6="","",K6-F6)</f>
        <v/>
      </c>
      <c r="O6" s="4" t="str">
        <f t="shared" ref="O6:O22" si="3">IF(M6="","",M6+N6)</f>
        <v/>
      </c>
    </row>
    <row r="7" spans="1:22" x14ac:dyDescent="0.3">
      <c r="L7" s="3" t="str">
        <f t="shared" si="0"/>
        <v/>
      </c>
      <c r="M7" s="4" t="str">
        <f t="shared" si="1"/>
        <v/>
      </c>
      <c r="N7" s="4" t="str">
        <f t="shared" si="2"/>
        <v/>
      </c>
      <c r="O7" s="4" t="str">
        <f t="shared" si="3"/>
        <v/>
      </c>
    </row>
    <row r="8" spans="1:22" x14ac:dyDescent="0.3">
      <c r="L8" s="3" t="str">
        <f t="shared" si="0"/>
        <v/>
      </c>
      <c r="M8" s="4" t="str">
        <f t="shared" si="1"/>
        <v/>
      </c>
      <c r="N8" s="4" t="str">
        <f t="shared" si="2"/>
        <v/>
      </c>
      <c r="O8" s="4" t="str">
        <f t="shared" si="3"/>
        <v/>
      </c>
    </row>
    <row r="9" spans="1:22" x14ac:dyDescent="0.3">
      <c r="L9" s="3" t="str">
        <f t="shared" si="0"/>
        <v/>
      </c>
      <c r="M9" s="4" t="str">
        <f t="shared" si="1"/>
        <v/>
      </c>
      <c r="N9" s="4" t="str">
        <f t="shared" si="2"/>
        <v/>
      </c>
      <c r="O9" s="4" t="str">
        <f t="shared" si="3"/>
        <v/>
      </c>
    </row>
    <row r="10" spans="1:22" x14ac:dyDescent="0.3">
      <c r="L10" s="3" t="str">
        <f t="shared" si="0"/>
        <v/>
      </c>
      <c r="M10" s="4" t="str">
        <f t="shared" si="1"/>
        <v/>
      </c>
      <c r="N10" s="4" t="str">
        <f t="shared" si="2"/>
        <v/>
      </c>
      <c r="O10" s="4" t="str">
        <f t="shared" si="3"/>
        <v/>
      </c>
    </row>
    <row r="11" spans="1:22" x14ac:dyDescent="0.3">
      <c r="L11" s="3" t="str">
        <f t="shared" si="0"/>
        <v/>
      </c>
      <c r="M11" s="4" t="str">
        <f t="shared" si="1"/>
        <v/>
      </c>
      <c r="N11" s="4" t="str">
        <f t="shared" si="2"/>
        <v/>
      </c>
      <c r="O11" s="4" t="str">
        <f t="shared" si="3"/>
        <v/>
      </c>
    </row>
    <row r="12" spans="1:22" x14ac:dyDescent="0.3">
      <c r="L12" s="3" t="str">
        <f t="shared" si="0"/>
        <v/>
      </c>
      <c r="M12" s="4" t="str">
        <f t="shared" si="1"/>
        <v/>
      </c>
      <c r="N12" s="4" t="str">
        <f t="shared" si="2"/>
        <v/>
      </c>
      <c r="O12" s="4" t="str">
        <f t="shared" si="3"/>
        <v/>
      </c>
    </row>
    <row r="13" spans="1:22" x14ac:dyDescent="0.3">
      <c r="L13" s="3" t="str">
        <f t="shared" si="0"/>
        <v/>
      </c>
      <c r="M13" s="4" t="str">
        <f t="shared" si="1"/>
        <v/>
      </c>
      <c r="N13" s="4" t="str">
        <f t="shared" si="2"/>
        <v/>
      </c>
      <c r="O13" s="4" t="str">
        <f t="shared" si="3"/>
        <v/>
      </c>
    </row>
    <row r="14" spans="1:22" x14ac:dyDescent="0.3">
      <c r="L14" s="3" t="str">
        <f t="shared" si="0"/>
        <v/>
      </c>
      <c r="M14" s="4" t="str">
        <f t="shared" si="1"/>
        <v/>
      </c>
      <c r="N14" s="4" t="str">
        <f t="shared" si="2"/>
        <v/>
      </c>
      <c r="O14" s="4" t="str">
        <f t="shared" si="3"/>
        <v/>
      </c>
    </row>
    <row r="15" spans="1:22" x14ac:dyDescent="0.3">
      <c r="L15" s="3" t="str">
        <f t="shared" si="0"/>
        <v/>
      </c>
      <c r="M15" s="4" t="str">
        <f t="shared" si="1"/>
        <v/>
      </c>
      <c r="N15" s="4" t="str">
        <f t="shared" si="2"/>
        <v/>
      </c>
      <c r="O15" s="4" t="str">
        <f t="shared" si="3"/>
        <v/>
      </c>
    </row>
    <row r="16" spans="1:22" x14ac:dyDescent="0.3">
      <c r="L16" s="3" t="str">
        <f t="shared" si="0"/>
        <v/>
      </c>
      <c r="M16" s="4" t="str">
        <f t="shared" si="1"/>
        <v/>
      </c>
      <c r="N16" s="4" t="str">
        <f t="shared" si="2"/>
        <v/>
      </c>
      <c r="O16" s="4" t="str">
        <f t="shared" si="3"/>
        <v/>
      </c>
    </row>
    <row r="17" spans="1:15" x14ac:dyDescent="0.3">
      <c r="L17" s="3" t="str">
        <f t="shared" si="0"/>
        <v/>
      </c>
      <c r="M17" s="4" t="str">
        <f t="shared" si="1"/>
        <v/>
      </c>
      <c r="N17" s="4" t="str">
        <f t="shared" si="2"/>
        <v/>
      </c>
      <c r="O17" s="4" t="str">
        <f t="shared" si="3"/>
        <v/>
      </c>
    </row>
    <row r="18" spans="1:15" x14ac:dyDescent="0.3">
      <c r="L18" s="3" t="str">
        <f t="shared" si="0"/>
        <v/>
      </c>
      <c r="M18" s="4" t="str">
        <f t="shared" si="1"/>
        <v/>
      </c>
      <c r="N18" s="4" t="str">
        <f t="shared" si="2"/>
        <v/>
      </c>
      <c r="O18" s="4" t="str">
        <f t="shared" si="3"/>
        <v/>
      </c>
    </row>
    <row r="19" spans="1:15" x14ac:dyDescent="0.3">
      <c r="L19" s="3" t="str">
        <f t="shared" si="0"/>
        <v/>
      </c>
      <c r="M19" s="4" t="str">
        <f t="shared" si="1"/>
        <v/>
      </c>
      <c r="N19" s="4" t="str">
        <f t="shared" si="2"/>
        <v/>
      </c>
      <c r="O19" s="4" t="str">
        <f t="shared" si="3"/>
        <v/>
      </c>
    </row>
    <row r="20" spans="1:15" x14ac:dyDescent="0.3">
      <c r="L20" s="3" t="str">
        <f t="shared" si="0"/>
        <v/>
      </c>
      <c r="M20" s="4" t="str">
        <f t="shared" si="1"/>
        <v/>
      </c>
      <c r="N20" s="4" t="str">
        <f t="shared" si="2"/>
        <v/>
      </c>
      <c r="O20" s="4" t="str">
        <f t="shared" si="3"/>
        <v/>
      </c>
    </row>
    <row r="21" spans="1:15" x14ac:dyDescent="0.3">
      <c r="L21" s="3" t="str">
        <f t="shared" si="0"/>
        <v/>
      </c>
      <c r="M21" s="4" t="str">
        <f t="shared" si="1"/>
        <v/>
      </c>
      <c r="N21" s="4" t="str">
        <f t="shared" si="2"/>
        <v/>
      </c>
      <c r="O21" s="4" t="str">
        <f t="shared" si="3"/>
        <v/>
      </c>
    </row>
    <row r="22" spans="1:15" x14ac:dyDescent="0.3">
      <c r="L22" s="3" t="str">
        <f t="shared" si="0"/>
        <v/>
      </c>
      <c r="M22" s="4" t="str">
        <f t="shared" si="1"/>
        <v/>
      </c>
      <c r="N22" s="4" t="str">
        <f t="shared" si="2"/>
        <v/>
      </c>
      <c r="O22" s="4" t="str">
        <f t="shared" si="3"/>
        <v/>
      </c>
    </row>
    <row r="24" spans="1:15" x14ac:dyDescent="0.3">
      <c r="A24" s="5"/>
    </row>
  </sheetData>
  <conditionalFormatting sqref="M1:P3 M6:P1048576 M4:O5">
    <cfRule type="cellIs" dxfId="0" priority="1" operator="equal">
      <formula>0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69724-F3CC-4C90-928A-5F6953D68621}">
  <dimension ref="A2:M25"/>
  <sheetViews>
    <sheetView workbookViewId="0">
      <selection activeCell="E5" sqref="E5:E6"/>
    </sheetView>
  </sheetViews>
  <sheetFormatPr baseColWidth="10" defaultRowHeight="14.4" x14ac:dyDescent="0.3"/>
  <cols>
    <col min="7" max="7" width="11.5546875" style="4"/>
    <col min="8" max="8" width="12.44140625" style="4" bestFit="1" customWidth="1"/>
    <col min="9" max="9" width="5.33203125" style="4" bestFit="1" customWidth="1"/>
    <col min="10" max="10" width="7.88671875" style="4" bestFit="1" customWidth="1"/>
    <col min="11" max="12" width="23" bestFit="1" customWidth="1"/>
    <col min="13" max="13" width="16.77734375" bestFit="1" customWidth="1"/>
  </cols>
  <sheetData>
    <row r="2" spans="1:13" x14ac:dyDescent="0.3">
      <c r="A2" s="1" t="s">
        <v>2</v>
      </c>
      <c r="B2" s="1" t="s">
        <v>0</v>
      </c>
      <c r="C2" s="1" t="s">
        <v>11</v>
      </c>
      <c r="D2" s="1" t="s">
        <v>12</v>
      </c>
      <c r="E2" s="1" t="s">
        <v>26</v>
      </c>
      <c r="F2" s="1" t="s">
        <v>13</v>
      </c>
      <c r="G2" s="1" t="s">
        <v>5</v>
      </c>
      <c r="H2" s="1" t="s">
        <v>6</v>
      </c>
      <c r="I2" s="1" t="s">
        <v>7</v>
      </c>
      <c r="J2" s="1" t="s">
        <v>15</v>
      </c>
      <c r="K2" s="1" t="s">
        <v>10</v>
      </c>
      <c r="L2" s="1" t="s">
        <v>8</v>
      </c>
      <c r="M2" s="1" t="s">
        <v>9</v>
      </c>
    </row>
    <row r="3" spans="1:13" x14ac:dyDescent="0.3">
      <c r="A3" s="4">
        <v>50</v>
      </c>
      <c r="B3" s="4" t="str">
        <f>IF(ISNA(VLOOKUP(A3,Réception!A:B,2,FALSE)),"",VLOOKUP(A3,Réception!A:B,2,FALSE))</f>
        <v>Mandat</v>
      </c>
      <c r="C3" s="4"/>
      <c r="D3" s="4"/>
      <c r="E3" s="4">
        <v>50</v>
      </c>
      <c r="F3" s="4"/>
      <c r="G3" s="4">
        <v>435</v>
      </c>
      <c r="H3" s="4">
        <v>675</v>
      </c>
    </row>
    <row r="4" spans="1:13" x14ac:dyDescent="0.3">
      <c r="A4" s="4">
        <v>50</v>
      </c>
      <c r="B4" s="4" t="str">
        <f>IF(ISNA(VLOOKUP(A4,Réception!A:B,2,FALSE)),"",VLOOKUP(A4,Réception!A:B,2,FALSE))</f>
        <v>Mandat</v>
      </c>
      <c r="C4" s="4"/>
      <c r="D4" s="4"/>
      <c r="E4" s="4">
        <v>43</v>
      </c>
      <c r="F4" s="4"/>
      <c r="G4" s="4">
        <v>467</v>
      </c>
      <c r="H4" s="4">
        <v>564</v>
      </c>
    </row>
    <row r="5" spans="1:13" x14ac:dyDescent="0.3">
      <c r="A5" s="4">
        <v>50</v>
      </c>
      <c r="B5" s="4" t="str">
        <f>IF(ISNA(VLOOKUP(A5,Réception!A:B,2,FALSE)),"",VLOOKUP(A5,Réception!A:B,2,FALSE))</f>
        <v>Mandat</v>
      </c>
      <c r="C5" s="4"/>
      <c r="D5" s="4"/>
      <c r="E5" s="4">
        <v>14.56</v>
      </c>
      <c r="F5" s="4"/>
      <c r="G5" s="4">
        <v>321</v>
      </c>
      <c r="I5" s="4" t="s">
        <v>14</v>
      </c>
    </row>
    <row r="6" spans="1:13" x14ac:dyDescent="0.3">
      <c r="A6" s="4">
        <v>50</v>
      </c>
      <c r="B6" s="4" t="str">
        <f>IF(ISNA(VLOOKUP(A6,Réception!A:B,2,FALSE)),"",VLOOKUP(A6,Réception!A:B,2,FALSE))</f>
        <v>Mandat</v>
      </c>
      <c r="C6" s="4"/>
      <c r="D6" s="4"/>
      <c r="E6" s="4">
        <v>26</v>
      </c>
      <c r="F6" s="4"/>
      <c r="G6" s="4">
        <v>345</v>
      </c>
      <c r="I6" s="4" t="s">
        <v>14</v>
      </c>
    </row>
    <row r="7" spans="1:13" x14ac:dyDescent="0.3">
      <c r="A7" s="4">
        <v>51</v>
      </c>
      <c r="B7" s="4" t="str">
        <f>IF(ISNA(VLOOKUP(A7,Réception!A:B,2,FALSE)),"",VLOOKUP(A7,Réception!A:B,2,FALSE))</f>
        <v>Mandat</v>
      </c>
      <c r="C7" s="4"/>
      <c r="D7" s="4"/>
      <c r="E7" s="4">
        <v>77</v>
      </c>
      <c r="F7" s="4"/>
      <c r="G7" s="4">
        <v>234</v>
      </c>
      <c r="J7" s="4" t="s">
        <v>24</v>
      </c>
    </row>
    <row r="8" spans="1:13" x14ac:dyDescent="0.3">
      <c r="B8" s="4" t="str">
        <f>IF(ISNA(VLOOKUP(A8,Réception!A:B,2,FALSE)),"",VLOOKUP(A8,Réception!A:B,2,FALSE))</f>
        <v/>
      </c>
      <c r="C8" s="4"/>
      <c r="D8" s="4"/>
      <c r="E8" s="4"/>
      <c r="F8" s="4"/>
    </row>
    <row r="9" spans="1:13" x14ac:dyDescent="0.3">
      <c r="B9" s="4" t="str">
        <f>IF(ISNA(VLOOKUP(A9,Réception!A:B,2,FALSE)),"",VLOOKUP(A9,Réception!A:B,2,FALSE))</f>
        <v/>
      </c>
      <c r="C9" s="4"/>
      <c r="D9" s="4"/>
      <c r="E9" s="4"/>
      <c r="F9" s="4"/>
    </row>
    <row r="10" spans="1:13" x14ac:dyDescent="0.3">
      <c r="B10" s="4" t="str">
        <f>IF(ISNA(VLOOKUP(A10,Réception!A:B,2,FALSE)),"",VLOOKUP(A10,Réception!A:B,2,FALSE))</f>
        <v/>
      </c>
      <c r="C10" s="4"/>
      <c r="D10" s="4"/>
      <c r="E10" s="4"/>
      <c r="F10" s="4"/>
    </row>
    <row r="11" spans="1:13" x14ac:dyDescent="0.3">
      <c r="B11" s="4" t="str">
        <f>IF(ISNA(VLOOKUP(A11,Réception!A:B,2,FALSE)),"",VLOOKUP(A11,Réception!A:B,2,FALSE))</f>
        <v/>
      </c>
      <c r="C11" s="4"/>
      <c r="D11" s="4"/>
      <c r="E11" s="4"/>
      <c r="F11" s="4"/>
    </row>
    <row r="12" spans="1:13" x14ac:dyDescent="0.3">
      <c r="B12" s="4" t="str">
        <f>IF(ISNA(VLOOKUP(A12,Réception!A:B,2,FALSE)),"",VLOOKUP(A12,Réception!A:B,2,FALSE))</f>
        <v/>
      </c>
      <c r="C12" s="4"/>
      <c r="D12" s="4"/>
      <c r="E12" s="4"/>
      <c r="F12" s="4"/>
    </row>
    <row r="13" spans="1:13" x14ac:dyDescent="0.3">
      <c r="B13" s="4" t="str">
        <f>IF(ISNA(VLOOKUP(A13,Réception!A:B,2,FALSE)),"",VLOOKUP(A13,Réception!A:B,2,FALSE))</f>
        <v/>
      </c>
      <c r="C13" s="4"/>
      <c r="D13" s="4"/>
      <c r="E13" s="4"/>
      <c r="F13" s="4"/>
    </row>
    <row r="14" spans="1:13" x14ac:dyDescent="0.3">
      <c r="B14" s="4" t="str">
        <f>IF(ISNA(VLOOKUP(A14,Réception!A:B,2,FALSE)),"",VLOOKUP(A14,Réception!A:B,2,FALSE))</f>
        <v/>
      </c>
      <c r="C14" s="4"/>
      <c r="D14" s="4"/>
      <c r="E14" s="4"/>
      <c r="F14" s="4"/>
    </row>
    <row r="15" spans="1:13" x14ac:dyDescent="0.3">
      <c r="B15" s="4" t="str">
        <f>IF(ISNA(VLOOKUP(A15,Réception!A:B,2,FALSE)),"",VLOOKUP(A15,Réception!A:B,2,FALSE))</f>
        <v/>
      </c>
      <c r="C15" s="4"/>
      <c r="D15" s="4"/>
      <c r="E15" s="4"/>
      <c r="F15" s="4"/>
    </row>
    <row r="16" spans="1:13" x14ac:dyDescent="0.3">
      <c r="B16" s="4" t="str">
        <f>IF(ISNA(VLOOKUP(A16,Réception!A:B,2,FALSE)),"",VLOOKUP(A16,Réception!A:B,2,FALSE))</f>
        <v/>
      </c>
      <c r="C16" s="4"/>
      <c r="D16" s="4"/>
      <c r="E16" s="4"/>
      <c r="F16" s="4"/>
    </row>
    <row r="17" spans="2:6" x14ac:dyDescent="0.3">
      <c r="B17" s="4" t="str">
        <f>IF(ISNA(VLOOKUP(A17,Réception!A:B,2,FALSE)),"",VLOOKUP(A17,Réception!A:B,2,FALSE))</f>
        <v/>
      </c>
      <c r="C17" s="4"/>
      <c r="D17" s="4"/>
      <c r="E17" s="4"/>
      <c r="F17" s="4"/>
    </row>
    <row r="18" spans="2:6" x14ac:dyDescent="0.3">
      <c r="B18" s="4" t="str">
        <f>IF(ISNA(VLOOKUP(A18,Réception!A:B,2,FALSE)),"",VLOOKUP(A18,Réception!A:B,2,FALSE))</f>
        <v/>
      </c>
      <c r="C18" s="4"/>
      <c r="D18" s="4"/>
      <c r="E18" s="4"/>
      <c r="F18" s="4"/>
    </row>
    <row r="19" spans="2:6" x14ac:dyDescent="0.3">
      <c r="B19" s="4" t="str">
        <f>IF(ISNA(VLOOKUP(A19,Réception!A:B,2,FALSE)),"",VLOOKUP(A19,Réception!A:B,2,FALSE))</f>
        <v/>
      </c>
      <c r="C19" s="4"/>
      <c r="D19" s="4"/>
      <c r="E19" s="4"/>
      <c r="F19" s="4"/>
    </row>
    <row r="20" spans="2:6" x14ac:dyDescent="0.3">
      <c r="B20" s="4" t="str">
        <f>IF(ISNA(VLOOKUP(A20,Réception!A:B,2,FALSE)),"",VLOOKUP(A20,Réception!A:B,2,FALSE))</f>
        <v/>
      </c>
      <c r="C20" s="4"/>
      <c r="D20" s="4"/>
      <c r="E20" s="4"/>
      <c r="F20" s="4"/>
    </row>
    <row r="21" spans="2:6" x14ac:dyDescent="0.3">
      <c r="B21" s="4" t="str">
        <f>IF(ISNA(VLOOKUP(A21,Réception!A:B,2,FALSE)),"",VLOOKUP(A21,Réception!A:B,2,FALSE))</f>
        <v/>
      </c>
      <c r="C21" s="4"/>
      <c r="D21" s="4"/>
      <c r="E21" s="4"/>
      <c r="F21" s="4"/>
    </row>
    <row r="22" spans="2:6" x14ac:dyDescent="0.3">
      <c r="B22" s="4" t="str">
        <f>IF(ISNA(VLOOKUP(A22,Réception!A:B,2,FALSE)),"",VLOOKUP(A22,Réception!A:B,2,FALSE))</f>
        <v/>
      </c>
      <c r="C22" s="4"/>
      <c r="D22" s="4"/>
      <c r="E22" s="4"/>
      <c r="F22" s="4"/>
    </row>
    <row r="23" spans="2:6" x14ac:dyDescent="0.3">
      <c r="B23" s="4" t="str">
        <f>IF(ISNA(VLOOKUP(A23,Réception!A:B,2,FALSE)),"",VLOOKUP(A23,Réception!A:B,2,FALSE))</f>
        <v/>
      </c>
      <c r="C23" s="4"/>
      <c r="D23" s="4"/>
      <c r="E23" s="4"/>
      <c r="F23" s="4"/>
    </row>
    <row r="24" spans="2:6" x14ac:dyDescent="0.3">
      <c r="B24" s="4" t="str">
        <f>IF(ISNA(VLOOKUP(A24,Réception!A:B,2,FALSE)),"",VLOOKUP(A24,Réception!A:B,2,FALSE))</f>
        <v/>
      </c>
      <c r="C24" s="4"/>
      <c r="D24" s="4"/>
      <c r="E24" s="4"/>
      <c r="F24" s="4"/>
    </row>
    <row r="25" spans="2:6" x14ac:dyDescent="0.3">
      <c r="B25" s="4" t="str">
        <f>IF(ISNA(VLOOKUP(A25,Réception!A:B,2,FALSE)),"",VLOOKUP(A25,Réception!A:B,2,FALSE))</f>
        <v/>
      </c>
      <c r="C25" s="4"/>
      <c r="D25" s="4"/>
      <c r="E25" s="4"/>
      <c r="F25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A9A73-063E-4502-ACAE-1CC87A197645}">
  <dimension ref="A2:J26"/>
  <sheetViews>
    <sheetView workbookViewId="0">
      <selection activeCell="B27" sqref="B27"/>
    </sheetView>
  </sheetViews>
  <sheetFormatPr baseColWidth="10" defaultRowHeight="14.4" x14ac:dyDescent="0.3"/>
  <cols>
    <col min="1" max="3" width="11.5546875" style="4"/>
    <col min="4" max="4" width="12.44140625" style="4" bestFit="1" customWidth="1"/>
    <col min="5" max="8" width="11.5546875" style="4"/>
    <col min="9" max="9" width="15.88671875" style="4" bestFit="1" customWidth="1"/>
    <col min="10" max="10" width="11.5546875" style="4"/>
  </cols>
  <sheetData>
    <row r="2" spans="1:10" s="16" customFormat="1" ht="28.8" x14ac:dyDescent="0.3">
      <c r="A2" s="9" t="s">
        <v>2</v>
      </c>
      <c r="B2" s="9" t="s">
        <v>12</v>
      </c>
      <c r="C2" s="9" t="s">
        <v>13</v>
      </c>
      <c r="D2" s="9" t="s">
        <v>19</v>
      </c>
      <c r="E2" s="9" t="s">
        <v>11</v>
      </c>
      <c r="F2" s="9" t="s">
        <v>5</v>
      </c>
      <c r="G2" s="9" t="s">
        <v>16</v>
      </c>
      <c r="H2" s="9" t="s">
        <v>18</v>
      </c>
      <c r="I2" s="9" t="s">
        <v>17</v>
      </c>
      <c r="J2" s="15" t="s">
        <v>21</v>
      </c>
    </row>
    <row r="3" spans="1:10" x14ac:dyDescent="0.3">
      <c r="A3" s="4">
        <v>50</v>
      </c>
      <c r="D3" s="5" t="s">
        <v>20</v>
      </c>
      <c r="G3" s="3">
        <v>44949</v>
      </c>
      <c r="H3" s="4">
        <f>IF(D3="","",IF(D3="Viande fraiche",25,30))</f>
        <v>25</v>
      </c>
      <c r="I3" s="3">
        <v>45008</v>
      </c>
      <c r="J3" s="4">
        <f>IF(I3="","",(I3-G3)-H3)</f>
        <v>34</v>
      </c>
    </row>
    <row r="4" spans="1:10" x14ac:dyDescent="0.3">
      <c r="A4" s="4">
        <v>50</v>
      </c>
      <c r="D4" s="5" t="s">
        <v>22</v>
      </c>
      <c r="G4" s="3">
        <v>44888</v>
      </c>
      <c r="H4" s="4">
        <f>IF(D4="","",IF(D4="Viande fraiche",25,30))</f>
        <v>30</v>
      </c>
      <c r="I4" s="3">
        <v>45008</v>
      </c>
      <c r="J4" s="4">
        <f t="shared" ref="J4:J15" si="0">IF(I4="","",(I4-G4)-H4)</f>
        <v>90</v>
      </c>
    </row>
    <row r="5" spans="1:10" x14ac:dyDescent="0.3">
      <c r="A5" s="4">
        <v>50</v>
      </c>
      <c r="D5" s="5" t="s">
        <v>23</v>
      </c>
      <c r="G5" s="3">
        <v>44836</v>
      </c>
      <c r="H5" s="4">
        <f t="shared" ref="H5:H15" si="1">IF(D5="","",IF(D5="Viande fraiche",25,30))</f>
        <v>30</v>
      </c>
      <c r="I5" s="3">
        <v>45008</v>
      </c>
      <c r="J5" s="4">
        <f t="shared" si="0"/>
        <v>142</v>
      </c>
    </row>
    <row r="6" spans="1:10" x14ac:dyDescent="0.3">
      <c r="D6" s="5"/>
      <c r="H6" s="4" t="str">
        <f t="shared" si="1"/>
        <v/>
      </c>
      <c r="J6" s="4" t="str">
        <f t="shared" si="0"/>
        <v/>
      </c>
    </row>
    <row r="7" spans="1:10" x14ac:dyDescent="0.3">
      <c r="D7" s="5"/>
      <c r="H7" s="4" t="str">
        <f t="shared" si="1"/>
        <v/>
      </c>
      <c r="J7" s="4" t="str">
        <f t="shared" si="0"/>
        <v/>
      </c>
    </row>
    <row r="8" spans="1:10" x14ac:dyDescent="0.3">
      <c r="D8" s="5"/>
      <c r="H8" s="4" t="str">
        <f t="shared" si="1"/>
        <v/>
      </c>
      <c r="J8" s="4" t="str">
        <f t="shared" si="0"/>
        <v/>
      </c>
    </row>
    <row r="9" spans="1:10" x14ac:dyDescent="0.3">
      <c r="D9" s="5"/>
      <c r="H9" s="4" t="str">
        <f t="shared" si="1"/>
        <v/>
      </c>
      <c r="J9" s="4" t="str">
        <f t="shared" si="0"/>
        <v/>
      </c>
    </row>
    <row r="10" spans="1:10" x14ac:dyDescent="0.3">
      <c r="D10" s="5"/>
      <c r="H10" s="4" t="str">
        <f t="shared" si="1"/>
        <v/>
      </c>
      <c r="J10" s="4" t="str">
        <f t="shared" si="0"/>
        <v/>
      </c>
    </row>
    <row r="11" spans="1:10" x14ac:dyDescent="0.3">
      <c r="D11" s="5"/>
      <c r="H11" s="4" t="str">
        <f t="shared" si="1"/>
        <v/>
      </c>
      <c r="J11" s="4" t="str">
        <f t="shared" si="0"/>
        <v/>
      </c>
    </row>
    <row r="12" spans="1:10" x14ac:dyDescent="0.3">
      <c r="D12" s="5"/>
      <c r="H12" s="4" t="str">
        <f t="shared" si="1"/>
        <v/>
      </c>
      <c r="J12" s="4" t="str">
        <f t="shared" si="0"/>
        <v/>
      </c>
    </row>
    <row r="13" spans="1:10" x14ac:dyDescent="0.3">
      <c r="D13" s="5"/>
      <c r="H13" s="4" t="str">
        <f t="shared" si="1"/>
        <v/>
      </c>
      <c r="J13" s="4" t="str">
        <f t="shared" si="0"/>
        <v/>
      </c>
    </row>
    <row r="14" spans="1:10" x14ac:dyDescent="0.3">
      <c r="D14" s="5"/>
      <c r="H14" s="4" t="str">
        <f t="shared" si="1"/>
        <v/>
      </c>
      <c r="J14" s="4" t="str">
        <f t="shared" si="0"/>
        <v/>
      </c>
    </row>
    <row r="15" spans="1:10" x14ac:dyDescent="0.3">
      <c r="D15" s="5"/>
      <c r="H15" s="4" t="str">
        <f t="shared" si="1"/>
        <v/>
      </c>
      <c r="J15" s="4" t="str">
        <f t="shared" si="0"/>
        <v/>
      </c>
    </row>
    <row r="16" spans="1:10" x14ac:dyDescent="0.3">
      <c r="D16" s="5"/>
    </row>
    <row r="17" spans="4:4" x14ac:dyDescent="0.3">
      <c r="D17" s="5"/>
    </row>
    <row r="18" spans="4:4" x14ac:dyDescent="0.3">
      <c r="D18" s="5"/>
    </row>
    <row r="19" spans="4:4" x14ac:dyDescent="0.3">
      <c r="D19" s="5"/>
    </row>
    <row r="20" spans="4:4" x14ac:dyDescent="0.3">
      <c r="D20" s="5"/>
    </row>
    <row r="21" spans="4:4" x14ac:dyDescent="0.3">
      <c r="D21" s="5"/>
    </row>
    <row r="22" spans="4:4" x14ac:dyDescent="0.3">
      <c r="D22" s="5"/>
    </row>
    <row r="23" spans="4:4" x14ac:dyDescent="0.3">
      <c r="D23" s="5"/>
    </row>
    <row r="24" spans="4:4" x14ac:dyDescent="0.3">
      <c r="D24" s="5"/>
    </row>
    <row r="25" spans="4:4" x14ac:dyDescent="0.3">
      <c r="D25" s="5"/>
    </row>
    <row r="26" spans="4:4" x14ac:dyDescent="0.3">
      <c r="D26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Réception</vt:lpstr>
      <vt:lpstr>Révisions</vt:lpstr>
      <vt:lpstr>Cde hors DGP</vt:lpstr>
      <vt:lpstr>MAJ_RIB</vt:lpstr>
      <vt:lpstr>Reimputation</vt:lpstr>
      <vt:lpstr>Rejet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</dc:creator>
  <cp:lastModifiedBy>DUVERNOIS Arnaud</cp:lastModifiedBy>
  <dcterms:created xsi:type="dcterms:W3CDTF">2023-02-08T12:19:13Z</dcterms:created>
  <dcterms:modified xsi:type="dcterms:W3CDTF">2023-02-08T16:54:36Z</dcterms:modified>
</cp:coreProperties>
</file>