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0BD59810-4999-4016-8F09-D002BDA889D2}" xr6:coauthVersionLast="47" xr6:coauthVersionMax="47" xr10:uidLastSave="{00000000-0000-0000-0000-000000000000}"/>
  <bookViews>
    <workbookView xWindow="-110" yWindow="-110" windowWidth="25820" windowHeight="14020" firstSheet="1" activeTab="1" xr2:uid="{F3AEE4E9-2450-3046-A0A0-9C3810822A94}"/>
  </bookViews>
  <sheets>
    <sheet name="j" sheetId="1" state="hidden" r:id="rId1"/>
    <sheet name="CLASSEMENT ELITE REGIONALE U15 " sheetId="3" r:id="rId2"/>
    <sheet name="Feuil4" sheetId="4" state="hidden" r:id="rId3"/>
    <sheet name="h" sheetId="2" state="hidden" r:id="rId4"/>
  </sheets>
  <definedNames>
    <definedName name="_xlnm._FilterDatabase" localSheetId="0" hidden="1">j!$A$20:$E$109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7" i="3" l="1"/>
  <c r="M6" i="3"/>
  <c r="M8" i="3"/>
  <c r="M10" i="3"/>
  <c r="M9" i="3"/>
  <c r="M11" i="3"/>
  <c r="M12" i="3"/>
  <c r="M13" i="3"/>
  <c r="M14" i="3"/>
  <c r="M15" i="3"/>
  <c r="R7" i="3"/>
  <c r="Q7" i="3"/>
  <c r="F6" i="3"/>
  <c r="R10" i="3"/>
  <c r="R9" i="3"/>
  <c r="R6" i="3"/>
  <c r="R12" i="3"/>
  <c r="R15" i="3"/>
  <c r="R8" i="3"/>
  <c r="R13" i="3"/>
  <c r="R11" i="3"/>
  <c r="R14" i="3"/>
  <c r="Q10" i="3"/>
  <c r="Q9" i="3"/>
  <c r="Q6" i="3"/>
  <c r="Q12" i="3"/>
  <c r="Q15" i="3"/>
  <c r="Q8" i="3"/>
  <c r="Q13" i="3"/>
  <c r="Q11" i="3"/>
  <c r="Q14" i="3"/>
  <c r="S10" i="3" l="1"/>
  <c r="S15" i="3"/>
  <c r="S12" i="3"/>
  <c r="S6" i="3"/>
  <c r="S11" i="3"/>
  <c r="S13" i="3"/>
  <c r="S8" i="3"/>
  <c r="S9" i="3"/>
  <c r="S14" i="3"/>
  <c r="S7" i="3"/>
  <c r="G6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F7" i="3"/>
  <c r="N7" i="3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C9" i="4"/>
  <c r="C13" i="4"/>
  <c r="C11" i="4"/>
  <c r="C10" i="4"/>
  <c r="C12" i="4"/>
  <c r="C6" i="4"/>
  <c r="C5" i="4"/>
  <c r="C8" i="4"/>
  <c r="C7" i="4"/>
  <c r="C4" i="4"/>
  <c r="B6" i="4"/>
  <c r="B7" i="4"/>
  <c r="B10" i="4"/>
  <c r="B12" i="4"/>
  <c r="B13" i="4"/>
  <c r="B8" i="4"/>
  <c r="B7" i="2"/>
  <c r="F22" i="1"/>
  <c r="F23" i="1"/>
  <c r="F24" i="1"/>
  <c r="F25" i="1"/>
  <c r="B10" i="2" s="1"/>
  <c r="F26" i="1"/>
  <c r="F27" i="1"/>
  <c r="B11" i="2" s="1"/>
  <c r="F28" i="1"/>
  <c r="B13" i="2" s="1"/>
  <c r="F29" i="1"/>
  <c r="B14" i="2" s="1"/>
  <c r="F30" i="1"/>
  <c r="F31" i="1"/>
  <c r="F32" i="1"/>
  <c r="F33" i="1"/>
  <c r="F34" i="1"/>
  <c r="F35" i="1"/>
  <c r="B9" i="2" s="1"/>
  <c r="F36" i="1"/>
  <c r="F37" i="1"/>
  <c r="F38" i="1"/>
  <c r="F39" i="1"/>
  <c r="B15" i="2" s="1"/>
  <c r="F41" i="1"/>
  <c r="F42" i="1"/>
  <c r="F43" i="1"/>
  <c r="F44" i="1"/>
  <c r="F45" i="1"/>
  <c r="G22" i="1"/>
  <c r="G23" i="1"/>
  <c r="G24" i="1"/>
  <c r="G25" i="1"/>
  <c r="G26" i="1"/>
  <c r="G27" i="1"/>
  <c r="G28" i="1"/>
  <c r="C10" i="2" s="1"/>
  <c r="G29" i="1"/>
  <c r="C7" i="2" s="1"/>
  <c r="G30" i="1"/>
  <c r="C9" i="2" s="1"/>
  <c r="G31" i="1"/>
  <c r="C6" i="2" s="1"/>
  <c r="G32" i="1"/>
  <c r="G33" i="1"/>
  <c r="C11" i="2" s="1"/>
  <c r="G34" i="1"/>
  <c r="G35" i="1"/>
  <c r="G36" i="1"/>
  <c r="G37" i="1"/>
  <c r="G38" i="1"/>
  <c r="G39" i="1"/>
  <c r="C12" i="2" s="1"/>
  <c r="G41" i="1"/>
  <c r="G42" i="1"/>
  <c r="C8" i="2" s="1"/>
  <c r="G43" i="1"/>
  <c r="G44" i="1"/>
  <c r="G45" i="1"/>
  <c r="F21" i="1"/>
  <c r="G21" i="1"/>
  <c r="C13" i="2" l="1"/>
  <c r="C15" i="2"/>
  <c r="B12" i="2"/>
  <c r="B8" i="2"/>
  <c r="P15" i="3"/>
  <c r="O15" i="3"/>
  <c r="N15" i="3"/>
  <c r="P12" i="3"/>
  <c r="N12" i="3"/>
  <c r="O12" i="3"/>
  <c r="N14" i="3"/>
  <c r="P14" i="3"/>
  <c r="O14" i="3"/>
  <c r="O6" i="3"/>
  <c r="N6" i="3"/>
  <c r="P6" i="3"/>
  <c r="N10" i="3"/>
  <c r="P10" i="3"/>
  <c r="O10" i="3"/>
  <c r="O9" i="3"/>
  <c r="N9" i="3"/>
  <c r="P9" i="3"/>
  <c r="P11" i="3"/>
  <c r="O11" i="3"/>
  <c r="N11" i="3"/>
  <c r="P7" i="3"/>
  <c r="O7" i="3"/>
  <c r="P13" i="3"/>
  <c r="O13" i="3"/>
  <c r="N13" i="3"/>
  <c r="O8" i="3"/>
  <c r="P8" i="3"/>
  <c r="N8" i="3"/>
  <c r="B9" i="4"/>
  <c r="D9" i="4" s="1"/>
  <c r="B5" i="4"/>
  <c r="D5" i="4" s="1"/>
  <c r="B11" i="4"/>
  <c r="D11" i="4" s="1"/>
  <c r="B4" i="4"/>
  <c r="D4" i="4" s="1"/>
  <c r="C14" i="2"/>
  <c r="D10" i="4"/>
  <c r="D7" i="4"/>
  <c r="D12" i="4"/>
  <c r="D6" i="4"/>
  <c r="D8" i="4"/>
  <c r="D13" i="4"/>
  <c r="L7" i="3" l="1"/>
  <c r="L15" i="3"/>
  <c r="L8" i="3"/>
  <c r="L14" i="3"/>
  <c r="L11" i="3"/>
  <c r="L10" i="3"/>
  <c r="L12" i="3"/>
  <c r="L6" i="3"/>
  <c r="L13" i="3"/>
  <c r="L9" i="3"/>
  <c r="E7" i="4"/>
  <c r="E12" i="4"/>
  <c r="E11" i="4"/>
  <c r="E13" i="4"/>
  <c r="E5" i="4"/>
  <c r="E4" i="4"/>
  <c r="E6" i="4"/>
  <c r="E8" i="4"/>
  <c r="E10" i="4"/>
  <c r="E9" i="4"/>
  <c r="T7" i="3" l="1"/>
  <c r="T6" i="3"/>
  <c r="T12" i="3"/>
  <c r="T14" i="3"/>
  <c r="T8" i="3"/>
  <c r="T10" i="3"/>
  <c r="T9" i="3"/>
  <c r="T15" i="3"/>
  <c r="T11" i="3"/>
  <c r="T13" i="3"/>
</calcChain>
</file>

<file path=xl/sharedStrings.xml><?xml version="1.0" encoding="utf-8"?>
<sst xmlns="http://schemas.openxmlformats.org/spreadsheetml/2006/main" count="309" uniqueCount="48">
  <si>
    <t xml:space="preserve">CHAMPIONNAT ELITE REGIONALE U15 </t>
  </si>
  <si>
    <t>POULE A</t>
  </si>
  <si>
    <t>AS BRETAGNE</t>
  </si>
  <si>
    <t>BAGATELLE STE SUZANNE</t>
  </si>
  <si>
    <t>FC RIVIERE DES ROCHES</t>
  </si>
  <si>
    <t>JS SAINTE ANNOISE</t>
  </si>
  <si>
    <t>JS SAINTE ROSIENNE</t>
  </si>
  <si>
    <t>US SAINTE MARIENNE</t>
  </si>
  <si>
    <t>SC CHAUDRON</t>
  </si>
  <si>
    <t>FC PARFIN</t>
  </si>
  <si>
    <t>FC MOUFIA</t>
  </si>
  <si>
    <t>COSMOS SAINT BENOIT</t>
  </si>
  <si>
    <t>Résultats du Championnat ELITE REGIONALE U15 ( POULE A)</t>
  </si>
  <si>
    <t>Journée</t>
  </si>
  <si>
    <t>Equipe Domicile</t>
  </si>
  <si>
    <t xml:space="preserve">Equipe Exterieur </t>
  </si>
  <si>
    <t>Resultats</t>
  </si>
  <si>
    <t>Score Domicile</t>
  </si>
  <si>
    <t>Score Exterieur</t>
  </si>
  <si>
    <t>Calendrier</t>
  </si>
  <si>
    <t>POINTS</t>
  </si>
  <si>
    <t>Domicile</t>
  </si>
  <si>
    <t>Exterieur</t>
  </si>
  <si>
    <t>Classement du Championnat U15 Regionale 1 ( Poule A) - Saison 2022</t>
  </si>
  <si>
    <t>EQUIPES</t>
  </si>
  <si>
    <t>Points Extérieur</t>
  </si>
  <si>
    <t>Points Domicile</t>
  </si>
  <si>
    <t xml:space="preserve">Journée </t>
  </si>
  <si>
    <t>Equipe Extérieur</t>
  </si>
  <si>
    <t xml:space="preserve">Score Domicile </t>
  </si>
  <si>
    <t>Score Extérieur</t>
  </si>
  <si>
    <t xml:space="preserve">Pts Extérieur </t>
  </si>
  <si>
    <t>Pts Domicile</t>
  </si>
  <si>
    <t>SAINTE ROSE FC</t>
  </si>
  <si>
    <t>COSMOS ST BENOIT</t>
  </si>
  <si>
    <t>FC BAGATELLE STE SUZANNE</t>
  </si>
  <si>
    <t>US SAINTE MARIE</t>
  </si>
  <si>
    <t>Points Total</t>
  </si>
  <si>
    <t>Classement</t>
  </si>
  <si>
    <t>Equipes</t>
  </si>
  <si>
    <t>G</t>
  </si>
  <si>
    <t>N</t>
  </si>
  <si>
    <t>P</t>
  </si>
  <si>
    <t>Bp</t>
  </si>
  <si>
    <t>Bc</t>
  </si>
  <si>
    <t>B+/-</t>
  </si>
  <si>
    <t>J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</si>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</sst>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halkboard"/>
      <family val="4"/>
    </font>
    <font>
      <sz val="12"/>
      <color rgb="FFFF0000"/>
      <name val="Chalkboard"/>
      <family val="4"/>
    </font>
    <font>
      <sz val="12"/>
      <color theme="0"/>
      <name val="Chalkboard"/>
      <family val="4"/>
    </font>
    <font>
      <sz val="12"/>
      <color rgb="FF00B050"/>
      <name val="Chalkboard"/>
      <family val="4"/>
    </font>
    <font>
      <sz val="12"/>
      <color theme="4"/>
      <name val="Chalkboard"/>
      <family val="4"/>
    </font>
    <font>
      <b/>
      <u/>
      <sz val="12"/>
      <color theme="1"/>
      <name val="Calibri (Corps)"/>
    </font>
    <font>
      <sz val="12"/>
      <name val="Chalkboard"/>
      <family val="4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C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3" borderId="0" xfId="0" applyFont="1" applyFill="1"/>
    <xf numFmtId="0" fontId="4" fillId="4" borderId="0" xfId="0" applyFont="1" applyFill="1"/>
    <xf numFmtId="0" fontId="5" fillId="5" borderId="0" xfId="0" applyFont="1" applyFill="1"/>
    <xf numFmtId="0" fontId="6" fillId="4" borderId="0" xfId="0" applyFont="1" applyFill="1"/>
    <xf numFmtId="0" fontId="3" fillId="6" borderId="0" xfId="0" applyFont="1" applyFill="1"/>
    <xf numFmtId="0" fontId="4" fillId="7" borderId="0" xfId="0" applyFont="1" applyFill="1"/>
    <xf numFmtId="0" fontId="4" fillId="8" borderId="0" xfId="0" applyFont="1" applyFill="1"/>
    <xf numFmtId="0" fontId="2" fillId="9" borderId="0" xfId="0" applyFont="1" applyFill="1"/>
    <xf numFmtId="0" fontId="5" fillId="10" borderId="0" xfId="0" applyFont="1" applyFill="1"/>
    <xf numFmtId="0" fontId="0" fillId="0" borderId="1" xfId="0" applyBorder="1"/>
    <xf numFmtId="0" fontId="0" fillId="0" borderId="1" xfId="0" applyFill="1" applyBorder="1"/>
    <xf numFmtId="0" fontId="7" fillId="0" borderId="0" xfId="0" applyFont="1"/>
    <xf numFmtId="0" fontId="0" fillId="0" borderId="4" xfId="0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8" fillId="0" borderId="1" xfId="0" applyFont="1" applyFill="1" applyBorder="1"/>
    <xf numFmtId="0" fontId="8" fillId="11" borderId="1" xfId="0" applyFont="1" applyFill="1" applyBorder="1"/>
    <xf numFmtId="0" fontId="8" fillId="0" borderId="1" xfId="0" applyFont="1" applyBorder="1"/>
    <xf numFmtId="0" fontId="8" fillId="11" borderId="5" xfId="0" applyFont="1" applyFill="1" applyBorder="1"/>
    <xf numFmtId="0" fontId="8" fillId="11" borderId="2" xfId="0" applyFont="1" applyFill="1" applyBorder="1"/>
    <xf numFmtId="0" fontId="8" fillId="11" borderId="3" xfId="0" applyFont="1" applyFill="1" applyBorder="1"/>
    <xf numFmtId="0" fontId="8" fillId="11" borderId="0" xfId="0" applyFont="1" applyFill="1"/>
    <xf numFmtId="0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844550</xdr:colOff>
      <xdr:row>0</xdr:row>
      <xdr:rowOff>12700</xdr:rowOff>
    </xdr:from>
    <xdr:to>
      <xdr:col>11</xdr:col>
      <xdr:colOff>215900</xdr:colOff>
      <xdr:row>2</xdr:row>
      <xdr:rowOff>63500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8329C186-A59F-45D9-94B4-57A27720FB18}"/>
            </a:ext>
          </a:extLst>
        </xdr:cNvPr>
        <xdr:cNvSpPr/>
      </xdr:nvSpPr>
      <xdr:spPr>
        <a:xfrm>
          <a:off x="12642850" y="12700"/>
          <a:ext cx="1225550" cy="44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Classement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DE3883-2CE1-6344-A217-ADCD70C997D9}" name="Tableau3" displayName="Tableau3" ref="A20:G109" totalsRowShown="0" headerRowDxfId="29" tableBorderDxfId="28">
  <autoFilter ref="A20:G109" xr:uid="{A8DE3883-2CE1-6344-A217-ADCD70C997D9}"/>
  <tableColumns count="7">
    <tableColumn id="1" xr3:uid="{48F5DF9A-618E-5145-9635-1E6131C57459}" name="Journée" dataDxfId="27"/>
    <tableColumn id="2" xr3:uid="{96094E03-BF2D-164D-8E2A-5E8926ADBAAF}" name="Equipe Domicile" dataDxfId="26"/>
    <tableColumn id="3" xr3:uid="{9F20F5FE-F579-7D4B-BC33-D76D0BA36BC8}" name="Equipe Exterieur " dataDxfId="25"/>
    <tableColumn id="4" xr3:uid="{65955AB6-03D1-C04E-827B-FF779F73A5BB}" name="Score Domicile" dataDxfId="24"/>
    <tableColumn id="5" xr3:uid="{EB7D08E9-37AE-1740-9FEE-FFD40D95765E}" name="Score Exterieur" dataDxfId="23"/>
    <tableColumn id="6" xr3:uid="{FFF5D216-3D58-0148-93B4-0227D7330C6D}" name="Domicile" dataDxfId="22"/>
    <tableColumn id="7" xr3:uid="{D2C4686D-C12C-C84A-89E4-B72E84B0326D}" name="Exterieur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34B505D-5D9A-0249-A509-769F649636E2}" name="Tableau6" displayName="Tableau6" ref="A5:G95" totalsRowShown="0">
  <autoFilter ref="A5:G95" xr:uid="{034B505D-5D9A-0249-A509-769F649636E2}"/>
  <tableColumns count="7">
    <tableColumn id="1" xr3:uid="{E09403C9-8FA6-4348-9FB8-430612F7B97F}" name="Journée "/>
    <tableColumn id="2" xr3:uid="{F8B2966E-16E9-5A44-A5B8-AD6E40A2B86A}" name="Equipe Domicile"/>
    <tableColumn id="4" xr3:uid="{B41DA274-11DE-1541-A669-11041D9F28E6}" name="Score Domicile "/>
    <tableColumn id="5" xr3:uid="{8168BB7A-BDFD-7B4E-A6EB-05121C8CC02C}" name="Score Extérieur"/>
    <tableColumn id="6" xr3:uid="{9EE50179-1DA4-6B46-8797-03FD09C4B1AA}" name="Equipe Extérieur" dataDxfId="20"/>
    <tableColumn id="3" xr3:uid="{9F6ADCFC-C07C-C249-A8F4-C4206B8719BF}" name="Pts Domicile">
      <calculatedColumnFormula>IF(Tableau6[[#This Row],[Score Domicile ]]="","",IF(Tableau6[[#This Row],[Score Domicile ]]&gt;Tableau6[[#This Row],[Score Extérieur]],4,IF(Tableau6[[#This Row],[Score Domicile ]]=Tableau6[[#This Row],[Score Extérieur]],2,1)))</calculatedColumnFormula>
    </tableColumn>
    <tableColumn id="7" xr3:uid="{E637C11A-3141-9143-9B4D-9EA89D91566E}" name="Pts Extérieur " dataDxfId="19">
      <calculatedColumnFormula>IF(Tableau6[[#This Row],[Score Extérieur]]="","",IF(Tableau6[[#This Row],[Score Extérieur]]&gt;Tableau6[[#This Row],[Score Domicile ]],4,IF(Tableau6[[#This Row],[Score Extérieur]]=Tableau6[[#This Row],[Score Domicile ]],2,1)))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C9A6E9-BBF6-6645-A875-C8721E02827F}" name="Tableau1" displayName="Tableau1" ref="K5:T15" totalsRowShown="0">
  <sortState xmlns:xlrd2="http://schemas.microsoft.com/office/spreadsheetml/2017/richdata2" ref="K6:T15">
    <sortCondition descending="1" ref="L6:L15"/>
    <sortCondition descending="1" ref="S6:S15"/>
  </sortState>
  <tableColumns count="10">
    <tableColumn id="1" xr3:uid="{E8D382D5-8229-9D45-9A38-6D56330BEEDB}" name="Equipes"/>
    <tableColumn id="10" xr3:uid="{FC769378-09A5-6144-A6DF-EA34C83CC4E7}" name="Points" dataDxfId="18">
      <calculatedColumnFormula>Tableau1[[#This Row],[G]]*4+Tableau1[[#This Row],[N]]*2+Tableau1[[#This Row],[P]]*1</calculatedColumnFormula>
    </tableColumn>
    <tableColumn id="11" xr3:uid="{6E1D5164-E8F7-DB42-81D3-5A913E038338}" name="J" dataDxfId="17">
      <calculatedColumnFormula>COUNTIFS($B:$B,Tableau1[[#This Row],[Equipes]],$C:$C,"&lt;&gt;")+COUNTIFS($E:$E,Tableau1[[#This Row],[Equipes]],$D:$D,"&lt;&gt;")</calculatedColumnFormula>
    </tableColumn>
    <tableColumn id="2" xr3:uid="{FE039092-18EC-6C42-BC66-86A8E4419614}" name="G" dataDxfId="16">
      <calculatedColumnFormula>COUNTIFS(B:B,Tableau1[[#This Row],[Equipes]],F:F,4)+COUNTIFS(E:E,Tableau1[[#This Row],[Equipes]],G:G,4)</calculatedColumnFormula>
    </tableColumn>
    <tableColumn id="3" xr3:uid="{D9591AB8-9F23-DC44-9AEF-2275232B9305}" name="N" dataDxfId="15">
      <calculatedColumnFormula>COUNTIFS(B:B,Tableau1[[#This Row],[Equipes]],F:F,2)+COUNTIFS(E:E,Tableau1[[#This Row],[Equipes]],G:G,2)</calculatedColumnFormula>
    </tableColumn>
    <tableColumn id="4" xr3:uid="{AB67129D-C4A5-D84E-B09E-062AD2A099BD}" name="P" dataDxfId="14">
      <calculatedColumnFormula>COUNTIFS(B:B,Tableau1[[#This Row],[Equipes]],F:F,1)+COUNTIFS(E:E,Tableau1[[#This Row],[Equipes]],G:G,1)</calculatedColumnFormula>
    </tableColumn>
    <tableColumn id="5" xr3:uid="{8E4CC06B-5AD9-CE45-9ECF-681553EBB9B2}" name="Bp" dataDxfId="13">
      <calculatedColumnFormula>SUMIF(B:B,Tableau1[[#This Row],[Equipes]],C:C)+SUMIF(E:E,Tableau1[[#This Row],[Equipes]],D:D)</calculatedColumnFormula>
    </tableColumn>
    <tableColumn id="6" xr3:uid="{5837F1A0-53EB-8642-8D81-304A393C3A24}" name="Bc" dataDxfId="12">
      <calculatedColumnFormula>SUMIF(B:B,Tableau1[[#This Row],[Equipes]],D:D)+SUMIF(E:E,Tableau1[[#This Row],[Equipes]],C:C)</calculatedColumnFormula>
    </tableColumn>
    <tableColumn id="7" xr3:uid="{39975E94-C5A6-C54A-A6AA-EEB3C1B421AE}" name="B+/-" dataDxfId="11">
      <calculatedColumnFormula>Tableau1[[#This Row],[Bp]]-Tableau1[[#This Row],[Bc]]</calculatedColumnFormula>
    </tableColumn>
    <tableColumn id="8" xr3:uid="{94EE1B79-B688-5543-8E7E-912A4AE72513}" name="Classement" dataDxfId="10">
      <calculatedColumnFormula>RANK(Tableau1[[#This Row],[Points]],Tableau1[Points])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82E472-C1BA-DD42-88A6-36BA9C5C18B6}" name="Tableau7" displayName="Tableau7" ref="A3:E13" totalsRowShown="0">
  <autoFilter ref="A3:E13" xr:uid="{8582E472-C1BA-DD42-88A6-36BA9C5C18B6}"/>
  <tableColumns count="5">
    <tableColumn id="1" xr3:uid="{F1304D7F-090C-6943-8538-1B1B3805C2B9}" name="EQUIPES"/>
    <tableColumn id="2" xr3:uid="{1A4BA4F2-F46C-834E-BCB1-EB1EC90D357A}" name="Points Domicile" dataDxfId="9">
      <calculatedColumnFormula>SUMIF('CLASSEMENT ELITE REGIONALE U15 '!B6:B95,Feuil4!A4,'CLASSEMENT ELITE REGIONALE U15 '!E6:E95)</calculatedColumnFormula>
    </tableColumn>
    <tableColumn id="3" xr3:uid="{E8F994C1-8E07-C742-82AC-7BD0E43E8FAD}" name="Points Extérieur" dataDxfId="8">
      <calculatedColumnFormula>SUMIF(#REF!,Tableau7[[#This Row],[EQUIPES]],#REF!)</calculatedColumnFormula>
    </tableColumn>
    <tableColumn id="4" xr3:uid="{CE0246BF-3563-6E41-8B5E-67243FA74713}" name="Points Total" dataDxfId="7">
      <calculatedColumnFormula>Tableau7[[#This Row],[Points Domicile]]+Tableau7[[#This Row],[Points Extérieur]]</calculatedColumnFormula>
    </tableColumn>
    <tableColumn id="5" xr3:uid="{47EFE684-5104-B94D-A6B5-99ABFB79DD2B}" name="Classement" dataDxfId="6">
      <calculatedColumnFormula>RANK(Tableau7[[#This Row],[Points Total]],Tableau7[Points Total])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ED73022-C300-394E-83A7-F93855599293}" name="Tableau5" displayName="Tableau5" ref="A5:C15" totalsRowShown="0" headerRowDxfId="5" dataDxfId="4" tableBorderDxfId="3">
  <autoFilter ref="A5:C15" xr:uid="{7ED73022-C300-394E-83A7-F93855599293}"/>
  <tableColumns count="3">
    <tableColumn id="1" xr3:uid="{28B0BA2E-754B-2D4A-ACF6-054FE28C6143}" name="EQUIPES" dataDxfId="2"/>
    <tableColumn id="2" xr3:uid="{EE6BB34C-48CB-6841-B757-38A772FAF1ED}" name="Points Domicile" dataDxfId="1">
      <calculatedColumnFormula>SUMIF(j!B21:B45,Tableau5[[#This Row],[EQUIPES]],j!F21:F45)</calculatedColumnFormula>
    </tableColumn>
    <tableColumn id="3" xr3:uid="{5931FA88-D0AF-9C4D-A5AE-5F5CF45BF9D9}" name="Points Extérieur" dataDxfId="0">
      <calculatedColumnFormula>SUMIF(j!C21:C45,Tableau5[[#This Row],[EQUIPES]],j!G21:G45)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E226-86AE-9F41-A840-92A1263F21AF}">
  <sheetPr codeName="Feuil1"/>
  <dimension ref="A2:G109"/>
  <sheetViews>
    <sheetView topLeftCell="A31" zoomScale="98" workbookViewId="0">
      <selection activeCell="G47" sqref="G47"/>
    </sheetView>
  </sheetViews>
  <sheetFormatPr baseColWidth="10" defaultRowHeight="15.5"/>
  <cols>
    <col min="1" max="1" width="10" customWidth="1"/>
    <col min="2" max="2" width="33.83203125" bestFit="1" customWidth="1"/>
    <col min="3" max="3" width="33.83203125" customWidth="1"/>
    <col min="4" max="4" width="16.1640625" customWidth="1"/>
    <col min="5" max="5" width="16.33203125" customWidth="1"/>
    <col min="6" max="6" width="11" customWidth="1"/>
    <col min="7" max="7" width="11.1640625" customWidth="1"/>
  </cols>
  <sheetData>
    <row r="2" spans="1:5">
      <c r="B2" t="s">
        <v>0</v>
      </c>
    </row>
    <row r="3" spans="1:5">
      <c r="B3" t="s">
        <v>1</v>
      </c>
    </row>
    <row r="5" spans="1:5">
      <c r="A5">
        <v>1</v>
      </c>
      <c r="B5" s="2" t="s">
        <v>2</v>
      </c>
    </row>
    <row r="6" spans="1:5">
      <c r="A6">
        <v>2</v>
      </c>
      <c r="B6" s="3" t="s">
        <v>3</v>
      </c>
    </row>
    <row r="7" spans="1:5">
      <c r="A7">
        <v>3</v>
      </c>
      <c r="B7" s="4" t="s">
        <v>4</v>
      </c>
    </row>
    <row r="8" spans="1:5">
      <c r="A8">
        <v>4</v>
      </c>
      <c r="B8" s="5" t="s">
        <v>5</v>
      </c>
    </row>
    <row r="9" spans="1:5">
      <c r="A9">
        <v>5</v>
      </c>
      <c r="B9" s="6" t="s">
        <v>6</v>
      </c>
    </row>
    <row r="10" spans="1:5">
      <c r="A10">
        <v>6</v>
      </c>
      <c r="B10" s="7" t="s">
        <v>7</v>
      </c>
    </row>
    <row r="11" spans="1:5">
      <c r="A11">
        <v>7</v>
      </c>
      <c r="B11" s="8" t="s">
        <v>8</v>
      </c>
    </row>
    <row r="12" spans="1:5">
      <c r="A12">
        <v>8</v>
      </c>
      <c r="B12" s="9" t="s">
        <v>11</v>
      </c>
    </row>
    <row r="13" spans="1:5">
      <c r="A13">
        <v>9</v>
      </c>
      <c r="B13" s="10" t="s">
        <v>9</v>
      </c>
      <c r="E13" s="1"/>
    </row>
    <row r="14" spans="1:5">
      <c r="A14">
        <v>10</v>
      </c>
      <c r="B14" s="11" t="s">
        <v>10</v>
      </c>
    </row>
    <row r="17" spans="1:7">
      <c r="A17" s="30" t="s">
        <v>12</v>
      </c>
      <c r="B17" s="30"/>
      <c r="C17" s="30"/>
      <c r="D17" s="30"/>
      <c r="E17" s="30"/>
    </row>
    <row r="19" spans="1:7">
      <c r="B19" s="29" t="s">
        <v>19</v>
      </c>
      <c r="C19" s="29"/>
      <c r="D19" s="29" t="s">
        <v>16</v>
      </c>
      <c r="E19" s="29"/>
      <c r="F19" s="29" t="s">
        <v>20</v>
      </c>
      <c r="G19" s="29"/>
    </row>
    <row r="20" spans="1:7">
      <c r="A20" s="15" t="s">
        <v>13</v>
      </c>
      <c r="B20" s="12" t="s">
        <v>14</v>
      </c>
      <c r="C20" s="12" t="s">
        <v>15</v>
      </c>
      <c r="D20" s="12" t="s">
        <v>17</v>
      </c>
      <c r="E20" s="12" t="s">
        <v>18</v>
      </c>
      <c r="F20" s="12" t="s">
        <v>21</v>
      </c>
      <c r="G20" s="12" t="s">
        <v>22</v>
      </c>
    </row>
    <row r="21" spans="1:7">
      <c r="A21" s="12">
        <v>1</v>
      </c>
      <c r="B21" s="20" t="s">
        <v>6</v>
      </c>
      <c r="C21" s="20" t="s">
        <v>11</v>
      </c>
      <c r="D21" s="12">
        <v>1</v>
      </c>
      <c r="E21" s="12">
        <v>0</v>
      </c>
      <c r="F21" s="12">
        <f>IF(D21&gt;E21,4,IF(D21=E21,2,1))</f>
        <v>4</v>
      </c>
      <c r="G21" s="12">
        <f>IF(E21&gt;D21,4,IF(E21=D21,2,1))</f>
        <v>1</v>
      </c>
    </row>
    <row r="22" spans="1:7">
      <c r="A22" s="12">
        <v>1</v>
      </c>
      <c r="B22" s="20" t="s">
        <v>4</v>
      </c>
      <c r="C22" s="20" t="s">
        <v>5</v>
      </c>
      <c r="D22" s="12">
        <v>1</v>
      </c>
      <c r="E22" s="12">
        <v>0</v>
      </c>
      <c r="F22" s="12">
        <f t="shared" ref="F22:F45" si="0">IF(D22&gt;E22,4,IF(D22=E22,2,1))</f>
        <v>4</v>
      </c>
      <c r="G22" s="12">
        <f t="shared" ref="G22:G45" si="1">IF(E22&gt;D22,4,IF(E22=D22,2,1))</f>
        <v>1</v>
      </c>
    </row>
    <row r="23" spans="1:7">
      <c r="A23" s="12">
        <v>1</v>
      </c>
      <c r="B23" s="20" t="s">
        <v>9</v>
      </c>
      <c r="C23" s="20" t="s">
        <v>8</v>
      </c>
      <c r="D23" s="12">
        <v>3</v>
      </c>
      <c r="E23" s="12">
        <v>3</v>
      </c>
      <c r="F23" s="12">
        <f t="shared" si="0"/>
        <v>2</v>
      </c>
      <c r="G23" s="12">
        <f t="shared" si="1"/>
        <v>2</v>
      </c>
    </row>
    <row r="24" spans="1:7">
      <c r="A24" s="12">
        <v>1</v>
      </c>
      <c r="B24" s="20" t="s">
        <v>3</v>
      </c>
      <c r="C24" s="20" t="s">
        <v>2</v>
      </c>
      <c r="D24" s="12">
        <v>0</v>
      </c>
      <c r="E24" s="12">
        <v>1</v>
      </c>
      <c r="F24" s="12">
        <f t="shared" si="0"/>
        <v>1</v>
      </c>
      <c r="G24" s="12">
        <f t="shared" si="1"/>
        <v>4</v>
      </c>
    </row>
    <row r="25" spans="1:7">
      <c r="A25" s="12">
        <v>1</v>
      </c>
      <c r="B25" s="20" t="s">
        <v>10</v>
      </c>
      <c r="C25" s="20" t="s">
        <v>7</v>
      </c>
      <c r="D25" s="12">
        <v>2</v>
      </c>
      <c r="E25" s="12">
        <v>3</v>
      </c>
      <c r="F25" s="12">
        <f t="shared" si="0"/>
        <v>1</v>
      </c>
      <c r="G25" s="12">
        <f t="shared" si="1"/>
        <v>4</v>
      </c>
    </row>
    <row r="26" spans="1:7">
      <c r="A26" s="12">
        <v>2</v>
      </c>
      <c r="B26" s="20" t="s">
        <v>6</v>
      </c>
      <c r="C26" s="20" t="s">
        <v>5</v>
      </c>
      <c r="D26" s="12">
        <v>2</v>
      </c>
      <c r="E26" s="12">
        <v>1</v>
      </c>
      <c r="F26" s="12">
        <f t="shared" si="0"/>
        <v>4</v>
      </c>
      <c r="G26" s="12">
        <f t="shared" si="1"/>
        <v>1</v>
      </c>
    </row>
    <row r="27" spans="1:7">
      <c r="A27" s="12">
        <v>2</v>
      </c>
      <c r="B27" s="20" t="s">
        <v>11</v>
      </c>
      <c r="C27" s="20" t="s">
        <v>9</v>
      </c>
      <c r="D27" s="12">
        <v>2</v>
      </c>
      <c r="E27" s="12">
        <v>7</v>
      </c>
      <c r="F27" s="12">
        <f t="shared" si="0"/>
        <v>1</v>
      </c>
      <c r="G27" s="12">
        <f t="shared" si="1"/>
        <v>4</v>
      </c>
    </row>
    <row r="28" spans="1:7">
      <c r="A28" s="12">
        <v>2</v>
      </c>
      <c r="B28" s="20" t="s">
        <v>8</v>
      </c>
      <c r="C28" s="20" t="s">
        <v>10</v>
      </c>
      <c r="D28" s="12">
        <v>6</v>
      </c>
      <c r="E28" s="12">
        <v>1</v>
      </c>
      <c r="F28" s="12">
        <f t="shared" si="0"/>
        <v>4</v>
      </c>
      <c r="G28" s="12">
        <f t="shared" si="1"/>
        <v>1</v>
      </c>
    </row>
    <row r="29" spans="1:7">
      <c r="A29" s="12">
        <v>2</v>
      </c>
      <c r="B29" s="20" t="s">
        <v>2</v>
      </c>
      <c r="C29" s="20" t="s">
        <v>4</v>
      </c>
      <c r="D29" s="12">
        <v>2</v>
      </c>
      <c r="E29" s="12">
        <v>1</v>
      </c>
      <c r="F29" s="12">
        <f t="shared" si="0"/>
        <v>4</v>
      </c>
      <c r="G29" s="12">
        <f t="shared" si="1"/>
        <v>1</v>
      </c>
    </row>
    <row r="30" spans="1:7">
      <c r="A30" s="12">
        <v>2</v>
      </c>
      <c r="B30" s="20" t="s">
        <v>7</v>
      </c>
      <c r="C30" s="20" t="s">
        <v>3</v>
      </c>
      <c r="D30" s="12">
        <v>0</v>
      </c>
      <c r="E30" s="12">
        <v>3</v>
      </c>
      <c r="F30" s="12">
        <f t="shared" si="0"/>
        <v>1</v>
      </c>
      <c r="G30" s="12">
        <f t="shared" si="1"/>
        <v>4</v>
      </c>
    </row>
    <row r="31" spans="1:7">
      <c r="A31" s="12">
        <v>3</v>
      </c>
      <c r="B31" s="20" t="s">
        <v>9</v>
      </c>
      <c r="C31" s="20" t="s">
        <v>6</v>
      </c>
      <c r="D31" s="12">
        <v>4</v>
      </c>
      <c r="E31" s="12">
        <v>2</v>
      </c>
      <c r="F31" s="12">
        <f t="shared" si="0"/>
        <v>4</v>
      </c>
      <c r="G31" s="12">
        <f t="shared" si="1"/>
        <v>1</v>
      </c>
    </row>
    <row r="32" spans="1:7">
      <c r="A32" s="12">
        <v>3</v>
      </c>
      <c r="B32" s="20" t="s">
        <v>5</v>
      </c>
      <c r="C32" s="20" t="s">
        <v>2</v>
      </c>
      <c r="D32" s="12">
        <v>1</v>
      </c>
      <c r="E32" s="12">
        <v>5</v>
      </c>
      <c r="F32" s="12">
        <f t="shared" si="0"/>
        <v>1</v>
      </c>
      <c r="G32" s="12">
        <f t="shared" si="1"/>
        <v>4</v>
      </c>
    </row>
    <row r="33" spans="1:7">
      <c r="A33" s="12">
        <v>3</v>
      </c>
      <c r="B33" s="20" t="s">
        <v>10</v>
      </c>
      <c r="C33" s="20" t="s">
        <v>11</v>
      </c>
      <c r="D33" s="12">
        <v>5</v>
      </c>
      <c r="E33" s="12">
        <v>2</v>
      </c>
      <c r="F33" s="12">
        <f t="shared" si="0"/>
        <v>4</v>
      </c>
      <c r="G33" s="12">
        <f t="shared" si="1"/>
        <v>1</v>
      </c>
    </row>
    <row r="34" spans="1:7">
      <c r="A34" s="12">
        <v>3</v>
      </c>
      <c r="B34" s="20" t="s">
        <v>4</v>
      </c>
      <c r="C34" s="20" t="s">
        <v>7</v>
      </c>
      <c r="D34" s="12">
        <v>2</v>
      </c>
      <c r="E34" s="12">
        <v>0</v>
      </c>
      <c r="F34" s="12">
        <f t="shared" si="0"/>
        <v>4</v>
      </c>
      <c r="G34" s="12">
        <f t="shared" si="1"/>
        <v>1</v>
      </c>
    </row>
    <row r="35" spans="1:7">
      <c r="A35" s="12">
        <v>3</v>
      </c>
      <c r="B35" s="20" t="s">
        <v>3</v>
      </c>
      <c r="C35" s="20" t="s">
        <v>8</v>
      </c>
      <c r="D35" s="12">
        <v>8</v>
      </c>
      <c r="E35" s="12">
        <v>2</v>
      </c>
      <c r="F35" s="12">
        <f t="shared" si="0"/>
        <v>4</v>
      </c>
      <c r="G35" s="12">
        <f t="shared" si="1"/>
        <v>1</v>
      </c>
    </row>
    <row r="36" spans="1:7">
      <c r="A36" s="12">
        <v>4</v>
      </c>
      <c r="B36" s="20" t="s">
        <v>9</v>
      </c>
      <c r="C36" s="20" t="s">
        <v>10</v>
      </c>
      <c r="D36" s="12">
        <v>3</v>
      </c>
      <c r="E36" s="12">
        <v>3</v>
      </c>
      <c r="F36" s="12">
        <f t="shared" si="0"/>
        <v>2</v>
      </c>
      <c r="G36" s="12">
        <f t="shared" si="1"/>
        <v>2</v>
      </c>
    </row>
    <row r="37" spans="1:7">
      <c r="A37" s="12">
        <v>4</v>
      </c>
      <c r="B37" s="20" t="s">
        <v>11</v>
      </c>
      <c r="C37" s="20" t="s">
        <v>3</v>
      </c>
      <c r="D37" s="12">
        <v>1</v>
      </c>
      <c r="E37" s="12">
        <v>4</v>
      </c>
      <c r="F37" s="12">
        <f t="shared" si="0"/>
        <v>1</v>
      </c>
      <c r="G37" s="12">
        <f t="shared" si="1"/>
        <v>4</v>
      </c>
    </row>
    <row r="38" spans="1:7">
      <c r="A38" s="12">
        <v>4</v>
      </c>
      <c r="B38" s="20" t="s">
        <v>8</v>
      </c>
      <c r="C38" s="20" t="s">
        <v>4</v>
      </c>
      <c r="D38" s="12">
        <v>1</v>
      </c>
      <c r="E38" s="12">
        <v>6</v>
      </c>
      <c r="F38" s="12">
        <f t="shared" si="0"/>
        <v>1</v>
      </c>
      <c r="G38" s="12">
        <f t="shared" si="1"/>
        <v>4</v>
      </c>
    </row>
    <row r="39" spans="1:7">
      <c r="A39" s="12">
        <v>4</v>
      </c>
      <c r="B39" s="20" t="s">
        <v>7</v>
      </c>
      <c r="C39" s="20" t="s">
        <v>5</v>
      </c>
      <c r="D39" s="12">
        <v>4</v>
      </c>
      <c r="E39" s="12">
        <v>0</v>
      </c>
      <c r="F39" s="12">
        <f t="shared" si="0"/>
        <v>4</v>
      </c>
      <c r="G39" s="12">
        <f t="shared" si="1"/>
        <v>1</v>
      </c>
    </row>
    <row r="40" spans="1:7">
      <c r="A40" s="12">
        <v>4</v>
      </c>
      <c r="B40" s="20" t="s">
        <v>6</v>
      </c>
      <c r="C40" s="20" t="s">
        <v>2</v>
      </c>
      <c r="D40" s="12"/>
      <c r="E40" s="12"/>
      <c r="F40" s="12"/>
      <c r="G40" s="12"/>
    </row>
    <row r="41" spans="1:7">
      <c r="A41" s="12">
        <v>5</v>
      </c>
      <c r="B41" s="20" t="s">
        <v>2</v>
      </c>
      <c r="C41" s="20" t="s">
        <v>7</v>
      </c>
      <c r="D41" s="12">
        <v>4</v>
      </c>
      <c r="E41" s="12">
        <v>2</v>
      </c>
      <c r="F41" s="12">
        <f t="shared" si="0"/>
        <v>4</v>
      </c>
      <c r="G41" s="12">
        <f t="shared" si="1"/>
        <v>1</v>
      </c>
    </row>
    <row r="42" spans="1:7">
      <c r="A42" s="12">
        <v>5</v>
      </c>
      <c r="B42" s="20" t="s">
        <v>3</v>
      </c>
      <c r="C42" s="20" t="s">
        <v>9</v>
      </c>
      <c r="D42" s="12">
        <v>1</v>
      </c>
      <c r="E42" s="12">
        <v>0</v>
      </c>
      <c r="F42" s="12">
        <f t="shared" si="0"/>
        <v>4</v>
      </c>
      <c r="G42" s="12">
        <f t="shared" si="1"/>
        <v>1</v>
      </c>
    </row>
    <row r="43" spans="1:7">
      <c r="A43" s="12">
        <v>5</v>
      </c>
      <c r="B43" s="20" t="s">
        <v>4</v>
      </c>
      <c r="C43" s="20" t="s">
        <v>11</v>
      </c>
      <c r="D43" s="12">
        <v>3</v>
      </c>
      <c r="E43" s="12">
        <v>0</v>
      </c>
      <c r="F43" s="12">
        <f t="shared" si="0"/>
        <v>4</v>
      </c>
      <c r="G43" s="12">
        <f t="shared" si="1"/>
        <v>1</v>
      </c>
    </row>
    <row r="44" spans="1:7">
      <c r="A44" s="12">
        <v>5</v>
      </c>
      <c r="B44" s="20" t="s">
        <v>10</v>
      </c>
      <c r="C44" s="20" t="s">
        <v>6</v>
      </c>
      <c r="D44" s="12">
        <v>0</v>
      </c>
      <c r="E44" s="12">
        <v>2</v>
      </c>
      <c r="F44" s="12">
        <f t="shared" si="0"/>
        <v>1</v>
      </c>
      <c r="G44" s="12">
        <f t="shared" si="1"/>
        <v>4</v>
      </c>
    </row>
    <row r="45" spans="1:7">
      <c r="A45" s="12">
        <v>5</v>
      </c>
      <c r="B45" s="20" t="s">
        <v>5</v>
      </c>
      <c r="C45" s="20" t="s">
        <v>8</v>
      </c>
      <c r="D45" s="12">
        <v>1</v>
      </c>
      <c r="E45" s="12">
        <v>0</v>
      </c>
      <c r="F45" s="12">
        <f t="shared" si="0"/>
        <v>4</v>
      </c>
      <c r="G45" s="12">
        <f t="shared" si="1"/>
        <v>1</v>
      </c>
    </row>
    <row r="46" spans="1:7">
      <c r="A46" s="13">
        <v>6</v>
      </c>
      <c r="B46" s="12"/>
      <c r="C46" s="12"/>
      <c r="D46" s="12"/>
      <c r="E46" s="12"/>
      <c r="F46" s="12"/>
      <c r="G46" s="12"/>
    </row>
    <row r="47" spans="1:7">
      <c r="A47" s="13">
        <v>6</v>
      </c>
      <c r="B47" s="12"/>
      <c r="C47" s="12"/>
      <c r="D47" s="12"/>
      <c r="E47" s="12"/>
      <c r="F47" s="12"/>
    </row>
    <row r="48" spans="1:7">
      <c r="A48" s="13">
        <v>6</v>
      </c>
      <c r="B48" s="12"/>
      <c r="C48" s="12"/>
      <c r="D48" s="12"/>
      <c r="E48" s="12"/>
      <c r="F48" s="12"/>
      <c r="G48" s="12"/>
    </row>
    <row r="49" spans="1:7">
      <c r="A49" s="13">
        <v>6</v>
      </c>
      <c r="B49" s="12"/>
      <c r="C49" s="12"/>
      <c r="D49" s="12"/>
      <c r="E49" s="12"/>
      <c r="F49" s="12"/>
      <c r="G49" s="12"/>
    </row>
    <row r="50" spans="1:7">
      <c r="A50" s="13">
        <v>7</v>
      </c>
      <c r="B50" s="12"/>
      <c r="C50" s="12"/>
      <c r="D50" s="12"/>
      <c r="E50" s="12"/>
      <c r="F50" s="12"/>
      <c r="G50" s="12"/>
    </row>
    <row r="51" spans="1:7">
      <c r="A51" s="13">
        <v>7</v>
      </c>
      <c r="B51" s="12"/>
      <c r="C51" s="12"/>
      <c r="D51" s="12"/>
      <c r="E51" s="12"/>
      <c r="F51" s="12"/>
      <c r="G51" s="12"/>
    </row>
    <row r="52" spans="1:7">
      <c r="A52" s="13">
        <v>7</v>
      </c>
      <c r="B52" s="12"/>
      <c r="C52" s="12"/>
      <c r="D52" s="12"/>
      <c r="E52" s="12"/>
      <c r="F52" s="12"/>
      <c r="G52" s="12"/>
    </row>
    <row r="53" spans="1:7">
      <c r="A53" s="13">
        <v>7</v>
      </c>
      <c r="B53" s="12"/>
      <c r="C53" s="12"/>
      <c r="D53" s="12"/>
      <c r="E53" s="12"/>
      <c r="F53" s="12"/>
      <c r="G53" s="12"/>
    </row>
    <row r="54" spans="1:7">
      <c r="A54" s="13">
        <v>7</v>
      </c>
      <c r="B54" s="12"/>
      <c r="C54" s="12"/>
      <c r="D54" s="12"/>
      <c r="E54" s="12"/>
      <c r="F54" s="12"/>
      <c r="G54" s="12"/>
    </row>
    <row r="55" spans="1:7">
      <c r="A55" s="13">
        <v>8</v>
      </c>
      <c r="B55" s="12"/>
      <c r="C55" s="12"/>
      <c r="D55" s="12"/>
      <c r="E55" s="12"/>
      <c r="F55" s="12"/>
      <c r="G55" s="12"/>
    </row>
    <row r="56" spans="1:7">
      <c r="A56" s="13">
        <v>8</v>
      </c>
      <c r="B56" s="12"/>
      <c r="C56" s="12"/>
      <c r="D56" s="12"/>
      <c r="E56" s="12"/>
      <c r="F56" s="12"/>
      <c r="G56" s="12"/>
    </row>
    <row r="57" spans="1:7">
      <c r="A57" s="13">
        <v>8</v>
      </c>
      <c r="B57" s="12"/>
      <c r="C57" s="12"/>
      <c r="D57" s="12"/>
      <c r="E57" s="12"/>
      <c r="F57" s="12"/>
      <c r="G57" s="12"/>
    </row>
    <row r="58" spans="1:7">
      <c r="A58" s="13">
        <v>8</v>
      </c>
      <c r="B58" s="12"/>
      <c r="C58" s="12"/>
      <c r="D58" s="12"/>
      <c r="E58" s="12"/>
      <c r="F58" s="12"/>
      <c r="G58" s="12"/>
    </row>
    <row r="59" spans="1:7">
      <c r="A59" s="13">
        <v>8</v>
      </c>
      <c r="B59" s="12"/>
      <c r="C59" s="12"/>
      <c r="D59" s="12"/>
      <c r="E59" s="12"/>
      <c r="F59" s="12"/>
      <c r="G59" s="12"/>
    </row>
    <row r="60" spans="1:7">
      <c r="A60" s="13">
        <v>9</v>
      </c>
      <c r="B60" s="12"/>
      <c r="C60" s="12"/>
      <c r="D60" s="12"/>
      <c r="E60" s="12"/>
      <c r="F60" s="12"/>
      <c r="G60" s="12"/>
    </row>
    <row r="61" spans="1:7">
      <c r="A61" s="13">
        <v>9</v>
      </c>
      <c r="B61" s="12"/>
      <c r="C61" s="12"/>
      <c r="D61" s="12"/>
      <c r="E61" s="12"/>
      <c r="F61" s="12"/>
      <c r="G61" s="12"/>
    </row>
    <row r="62" spans="1:7">
      <c r="A62" s="13">
        <v>9</v>
      </c>
      <c r="B62" s="12"/>
      <c r="C62" s="12"/>
      <c r="D62" s="12"/>
      <c r="E62" s="12"/>
      <c r="F62" s="12"/>
      <c r="G62" s="12"/>
    </row>
    <row r="63" spans="1:7">
      <c r="A63" s="13">
        <v>9</v>
      </c>
      <c r="B63" s="12"/>
      <c r="C63" s="12"/>
      <c r="D63" s="12"/>
      <c r="E63" s="12"/>
      <c r="F63" s="12"/>
      <c r="G63" s="12"/>
    </row>
    <row r="64" spans="1:7">
      <c r="A64" s="13">
        <v>9</v>
      </c>
      <c r="B64" s="12"/>
      <c r="C64" s="12"/>
      <c r="D64" s="12"/>
      <c r="E64" s="12"/>
      <c r="F64" s="12"/>
      <c r="G64" s="12"/>
    </row>
    <row r="65" spans="1:7">
      <c r="A65" s="13">
        <v>10</v>
      </c>
      <c r="B65" s="12"/>
      <c r="C65" s="12"/>
      <c r="D65" s="12"/>
      <c r="E65" s="12"/>
      <c r="F65" s="12"/>
      <c r="G65" s="12"/>
    </row>
    <row r="66" spans="1:7">
      <c r="A66" s="13">
        <v>10</v>
      </c>
      <c r="B66" s="12"/>
      <c r="C66" s="12"/>
      <c r="D66" s="12"/>
      <c r="E66" s="12"/>
      <c r="F66" s="12"/>
      <c r="G66" s="12"/>
    </row>
    <row r="67" spans="1:7">
      <c r="A67" s="13">
        <v>10</v>
      </c>
      <c r="B67" s="12"/>
      <c r="C67" s="12"/>
      <c r="D67" s="12"/>
      <c r="E67" s="12"/>
      <c r="F67" s="12"/>
      <c r="G67" s="12"/>
    </row>
    <row r="68" spans="1:7">
      <c r="A68" s="13">
        <v>10</v>
      </c>
      <c r="B68" s="12"/>
      <c r="C68" s="12"/>
      <c r="D68" s="12"/>
      <c r="E68" s="12"/>
      <c r="F68" s="12"/>
      <c r="G68" s="12"/>
    </row>
    <row r="69" spans="1:7">
      <c r="A69" s="13">
        <v>10</v>
      </c>
      <c r="B69" s="12"/>
      <c r="C69" s="12"/>
      <c r="D69" s="12"/>
      <c r="E69" s="12"/>
      <c r="F69" s="12"/>
      <c r="G69" s="12"/>
    </row>
    <row r="70" spans="1:7">
      <c r="A70" s="13">
        <v>11</v>
      </c>
      <c r="B70" s="12"/>
      <c r="C70" s="12"/>
      <c r="D70" s="12"/>
      <c r="E70" s="12"/>
      <c r="F70" s="12"/>
      <c r="G70" s="12"/>
    </row>
    <row r="71" spans="1:7">
      <c r="A71" s="13">
        <v>11</v>
      </c>
      <c r="B71" s="12"/>
      <c r="C71" s="12"/>
      <c r="D71" s="12"/>
      <c r="E71" s="12"/>
      <c r="F71" s="12"/>
      <c r="G71" s="12"/>
    </row>
    <row r="72" spans="1:7">
      <c r="A72" s="13">
        <v>11</v>
      </c>
      <c r="B72" s="12"/>
      <c r="C72" s="12"/>
      <c r="D72" s="12"/>
      <c r="E72" s="12"/>
      <c r="F72" s="12"/>
      <c r="G72" s="12"/>
    </row>
    <row r="73" spans="1:7">
      <c r="A73" s="13">
        <v>11</v>
      </c>
      <c r="B73" s="12"/>
      <c r="C73" s="12"/>
      <c r="D73" s="12"/>
      <c r="E73" s="12"/>
      <c r="F73" s="12"/>
      <c r="G73" s="12"/>
    </row>
    <row r="74" spans="1:7">
      <c r="A74" s="13">
        <v>11</v>
      </c>
      <c r="B74" s="12"/>
      <c r="C74" s="12"/>
      <c r="D74" s="12"/>
      <c r="E74" s="12"/>
      <c r="F74" s="12"/>
      <c r="G74" s="12"/>
    </row>
    <row r="75" spans="1:7">
      <c r="A75" s="13">
        <v>12</v>
      </c>
      <c r="B75" s="12"/>
      <c r="C75" s="12"/>
      <c r="D75" s="12"/>
      <c r="E75" s="12"/>
      <c r="F75" s="12"/>
      <c r="G75" s="12"/>
    </row>
    <row r="76" spans="1:7">
      <c r="A76" s="13">
        <v>12</v>
      </c>
      <c r="B76" s="12"/>
      <c r="C76" s="12"/>
      <c r="D76" s="12"/>
      <c r="E76" s="12"/>
      <c r="F76" s="12"/>
      <c r="G76" s="12"/>
    </row>
    <row r="77" spans="1:7">
      <c r="A77" s="13">
        <v>12</v>
      </c>
      <c r="B77" s="12"/>
      <c r="C77" s="12"/>
      <c r="D77" s="12"/>
      <c r="E77" s="12"/>
      <c r="F77" s="12"/>
      <c r="G77" s="12"/>
    </row>
    <row r="78" spans="1:7">
      <c r="A78" s="13">
        <v>12</v>
      </c>
      <c r="B78" s="12"/>
      <c r="C78" s="12"/>
      <c r="D78" s="12"/>
      <c r="E78" s="12"/>
      <c r="F78" s="12"/>
      <c r="G78" s="12"/>
    </row>
    <row r="79" spans="1:7">
      <c r="A79" s="13">
        <v>12</v>
      </c>
      <c r="B79" s="12"/>
      <c r="C79" s="12"/>
      <c r="D79" s="12"/>
      <c r="E79" s="12"/>
      <c r="F79" s="12"/>
      <c r="G79" s="12"/>
    </row>
    <row r="80" spans="1:7">
      <c r="A80" s="13">
        <v>13</v>
      </c>
      <c r="B80" s="12"/>
      <c r="C80" s="12"/>
      <c r="D80" s="12"/>
      <c r="E80" s="12"/>
      <c r="F80" s="12"/>
      <c r="G80" s="12"/>
    </row>
    <row r="81" spans="1:7">
      <c r="A81" s="13">
        <v>13</v>
      </c>
      <c r="B81" s="12"/>
      <c r="C81" s="12"/>
      <c r="D81" s="12"/>
      <c r="E81" s="12"/>
      <c r="F81" s="12"/>
      <c r="G81" s="12"/>
    </row>
    <row r="82" spans="1:7">
      <c r="A82" s="13">
        <v>13</v>
      </c>
      <c r="B82" s="12"/>
      <c r="C82" s="12"/>
      <c r="D82" s="12"/>
      <c r="E82" s="12"/>
      <c r="F82" s="12"/>
      <c r="G82" s="12"/>
    </row>
    <row r="83" spans="1:7">
      <c r="A83" s="13">
        <v>13</v>
      </c>
      <c r="B83" s="12"/>
      <c r="C83" s="12"/>
      <c r="D83" s="12"/>
      <c r="E83" s="12"/>
      <c r="F83" s="12"/>
      <c r="G83" s="12"/>
    </row>
    <row r="84" spans="1:7">
      <c r="A84" s="13">
        <v>13</v>
      </c>
      <c r="B84" s="12"/>
      <c r="C84" s="12"/>
      <c r="D84" s="12"/>
      <c r="E84" s="12"/>
      <c r="F84" s="12"/>
      <c r="G84" s="12"/>
    </row>
    <row r="85" spans="1:7">
      <c r="A85" s="13">
        <v>14</v>
      </c>
      <c r="B85" s="12"/>
      <c r="C85" s="12"/>
      <c r="D85" s="12"/>
      <c r="E85" s="12"/>
      <c r="F85" s="12"/>
      <c r="G85" s="12"/>
    </row>
    <row r="86" spans="1:7">
      <c r="A86" s="13">
        <v>14</v>
      </c>
      <c r="B86" s="12"/>
      <c r="C86" s="12"/>
      <c r="D86" s="12"/>
      <c r="E86" s="12"/>
      <c r="F86" s="12"/>
      <c r="G86" s="12"/>
    </row>
    <row r="87" spans="1:7">
      <c r="A87" s="13">
        <v>14</v>
      </c>
      <c r="B87" s="12"/>
      <c r="C87" s="12"/>
      <c r="D87" s="12"/>
      <c r="E87" s="12"/>
      <c r="F87" s="12"/>
      <c r="G87" s="12"/>
    </row>
    <row r="88" spans="1:7">
      <c r="A88" s="13">
        <v>14</v>
      </c>
      <c r="B88" s="12"/>
      <c r="C88" s="12"/>
      <c r="D88" s="12"/>
      <c r="E88" s="12"/>
      <c r="F88" s="12"/>
      <c r="G88" s="12"/>
    </row>
    <row r="89" spans="1:7">
      <c r="A89" s="13">
        <v>14</v>
      </c>
      <c r="B89" s="12"/>
      <c r="C89" s="12"/>
      <c r="D89" s="12"/>
      <c r="E89" s="12"/>
      <c r="F89" s="12"/>
      <c r="G89" s="12"/>
    </row>
    <row r="90" spans="1:7">
      <c r="A90" s="13">
        <v>15</v>
      </c>
      <c r="B90" s="12"/>
      <c r="C90" s="12"/>
      <c r="D90" s="12"/>
      <c r="E90" s="12"/>
      <c r="F90" s="12"/>
      <c r="G90" s="12"/>
    </row>
    <row r="91" spans="1:7">
      <c r="A91" s="13">
        <v>15</v>
      </c>
      <c r="B91" s="12"/>
      <c r="C91" s="12"/>
      <c r="D91" s="12"/>
      <c r="E91" s="12"/>
      <c r="F91" s="12"/>
      <c r="G91" s="12"/>
    </row>
    <row r="92" spans="1:7">
      <c r="A92" s="13">
        <v>15</v>
      </c>
      <c r="B92" s="12"/>
      <c r="C92" s="12"/>
      <c r="D92" s="12"/>
      <c r="E92" s="12"/>
      <c r="F92" s="12"/>
      <c r="G92" s="12"/>
    </row>
    <row r="93" spans="1:7">
      <c r="A93" s="13">
        <v>15</v>
      </c>
      <c r="B93" s="12"/>
      <c r="C93" s="12"/>
      <c r="D93" s="12"/>
      <c r="E93" s="12"/>
      <c r="F93" s="12"/>
      <c r="G93" s="12"/>
    </row>
    <row r="94" spans="1:7">
      <c r="A94" s="13">
        <v>15</v>
      </c>
      <c r="B94" s="12"/>
      <c r="C94" s="12"/>
      <c r="D94" s="12"/>
      <c r="E94" s="12"/>
      <c r="F94" s="12"/>
      <c r="G94" s="12"/>
    </row>
    <row r="95" spans="1:7">
      <c r="A95" s="13">
        <v>16</v>
      </c>
      <c r="B95" s="12"/>
      <c r="C95" s="12"/>
      <c r="D95" s="12"/>
      <c r="E95" s="12"/>
      <c r="F95" s="12"/>
      <c r="G95" s="12"/>
    </row>
    <row r="96" spans="1:7">
      <c r="A96" s="13">
        <v>16</v>
      </c>
      <c r="B96" s="12"/>
      <c r="C96" s="12"/>
      <c r="D96" s="12"/>
      <c r="E96" s="12"/>
      <c r="F96" s="12"/>
      <c r="G96" s="12"/>
    </row>
    <row r="97" spans="1:7">
      <c r="A97" s="13">
        <v>16</v>
      </c>
      <c r="B97" s="12"/>
      <c r="C97" s="12"/>
      <c r="D97" s="12"/>
      <c r="E97" s="12"/>
      <c r="F97" s="12"/>
      <c r="G97" s="12"/>
    </row>
    <row r="98" spans="1:7">
      <c r="A98" s="13">
        <v>16</v>
      </c>
      <c r="B98" s="12"/>
      <c r="C98" s="12"/>
      <c r="D98" s="12"/>
      <c r="E98" s="12"/>
      <c r="F98" s="12"/>
      <c r="G98" s="12"/>
    </row>
    <row r="99" spans="1:7">
      <c r="A99" s="13">
        <v>16</v>
      </c>
      <c r="B99" s="12"/>
      <c r="C99" s="12"/>
      <c r="D99" s="12"/>
      <c r="E99" s="12"/>
      <c r="F99" s="12"/>
      <c r="G99" s="12"/>
    </row>
    <row r="100" spans="1:7">
      <c r="A100" s="13">
        <v>17</v>
      </c>
      <c r="B100" s="12"/>
      <c r="C100" s="12"/>
      <c r="D100" s="12"/>
      <c r="E100" s="12"/>
      <c r="F100" s="12"/>
      <c r="G100" s="12"/>
    </row>
    <row r="101" spans="1:7">
      <c r="A101" s="13">
        <v>17</v>
      </c>
      <c r="B101" s="12"/>
      <c r="C101" s="12"/>
      <c r="D101" s="12"/>
      <c r="E101" s="12"/>
      <c r="F101" s="12"/>
      <c r="G101" s="12"/>
    </row>
    <row r="102" spans="1:7">
      <c r="A102" s="13">
        <v>17</v>
      </c>
      <c r="B102" s="12"/>
      <c r="C102" s="12"/>
      <c r="D102" s="12"/>
      <c r="E102" s="12"/>
      <c r="F102" s="12"/>
      <c r="G102" s="12"/>
    </row>
    <row r="103" spans="1:7">
      <c r="A103" s="13">
        <v>17</v>
      </c>
      <c r="B103" s="12"/>
      <c r="C103" s="12"/>
      <c r="D103" s="12"/>
      <c r="E103" s="12"/>
      <c r="F103" s="12"/>
      <c r="G103" s="12"/>
    </row>
    <row r="104" spans="1:7">
      <c r="A104" s="13">
        <v>17</v>
      </c>
      <c r="B104" s="12"/>
      <c r="C104" s="12"/>
      <c r="D104" s="12"/>
      <c r="E104" s="12"/>
      <c r="F104" s="12"/>
      <c r="G104" s="12"/>
    </row>
    <row r="105" spans="1:7">
      <c r="A105" s="13">
        <v>18</v>
      </c>
      <c r="B105" s="12"/>
      <c r="C105" s="12"/>
      <c r="D105" s="12"/>
      <c r="E105" s="12"/>
      <c r="F105" s="12"/>
      <c r="G105" s="12"/>
    </row>
    <row r="106" spans="1:7">
      <c r="A106" s="13">
        <v>18</v>
      </c>
      <c r="B106" s="12"/>
      <c r="C106" s="12"/>
      <c r="D106" s="12"/>
      <c r="E106" s="12"/>
      <c r="F106" s="12"/>
      <c r="G106" s="12"/>
    </row>
    <row r="107" spans="1:7">
      <c r="A107" s="13">
        <v>18</v>
      </c>
      <c r="B107" s="12"/>
      <c r="C107" s="12"/>
      <c r="D107" s="12"/>
      <c r="E107" s="12"/>
      <c r="F107" s="12"/>
      <c r="G107" s="12"/>
    </row>
    <row r="108" spans="1:7">
      <c r="A108" s="13">
        <v>18</v>
      </c>
      <c r="B108" s="12"/>
      <c r="C108" s="12"/>
      <c r="D108" s="12"/>
      <c r="E108" s="12"/>
      <c r="F108" s="12"/>
      <c r="G108" s="12"/>
    </row>
    <row r="109" spans="1:7">
      <c r="A109" s="13">
        <v>18</v>
      </c>
      <c r="B109" s="12"/>
      <c r="C109" s="12"/>
      <c r="D109" s="12"/>
      <c r="E109" s="12"/>
      <c r="F109" s="12"/>
      <c r="G109" s="12"/>
    </row>
  </sheetData>
  <mergeCells count="4">
    <mergeCell ref="D19:E19"/>
    <mergeCell ref="A17:E17"/>
    <mergeCell ref="B19:C19"/>
    <mergeCell ref="F19:G19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2A5B-312E-1E46-89E1-A2F030497733}">
  <sheetPr codeName="Feuil2"/>
  <dimension ref="A5:T95"/>
  <sheetViews>
    <sheetView tabSelected="1" topLeftCell="D1" workbookViewId="0">
      <selection activeCell="S10" sqref="S10"/>
    </sheetView>
  </sheetViews>
  <sheetFormatPr baseColWidth="10" defaultRowHeight="15.5"/>
  <cols>
    <col min="2" max="2" width="25.6640625" bestFit="1" customWidth="1"/>
    <col min="3" max="3" width="16.33203125" customWidth="1"/>
    <col min="4" max="4" width="16" customWidth="1"/>
    <col min="5" max="5" width="25.6640625" bestFit="1" customWidth="1"/>
    <col min="6" max="6" width="14" bestFit="1" customWidth="1"/>
    <col min="7" max="7" width="14.5" customWidth="1"/>
    <col min="11" max="11" width="24.33203125" bestFit="1" customWidth="1"/>
    <col min="12" max="12" width="6.4140625" bestFit="1" customWidth="1"/>
    <col min="13" max="19" width="5.4140625" customWidth="1"/>
  </cols>
  <sheetData>
    <row r="5" spans="1:20">
      <c r="A5" t="s">
        <v>27</v>
      </c>
      <c r="B5" t="s">
        <v>14</v>
      </c>
      <c r="C5" t="s">
        <v>29</v>
      </c>
      <c r="D5" t="s">
        <v>30</v>
      </c>
      <c r="E5" t="s">
        <v>28</v>
      </c>
      <c r="F5" t="s">
        <v>32</v>
      </c>
      <c r="G5" t="s">
        <v>31</v>
      </c>
      <c r="K5" t="s">
        <v>39</v>
      </c>
      <c r="L5" t="s">
        <v>47</v>
      </c>
      <c r="M5" s="28" t="s">
        <v>46</v>
      </c>
      <c r="N5" t="s">
        <v>40</v>
      </c>
      <c r="O5" t="s">
        <v>41</v>
      </c>
      <c r="P5" t="s">
        <v>42</v>
      </c>
      <c r="Q5" t="s">
        <v>43</v>
      </c>
      <c r="R5" t="s">
        <v>44</v>
      </c>
      <c r="S5" t="s">
        <v>45</v>
      </c>
      <c r="T5" t="s">
        <v>38</v>
      </c>
    </row>
    <row r="6" spans="1:20">
      <c r="A6">
        <v>1</v>
      </c>
      <c r="B6" t="s">
        <v>33</v>
      </c>
      <c r="C6">
        <v>1</v>
      </c>
      <c r="D6">
        <v>0</v>
      </c>
      <c r="E6" t="s">
        <v>34</v>
      </c>
      <c r="F6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6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J6">
        <v>1</v>
      </c>
      <c r="K6" t="s">
        <v>35</v>
      </c>
      <c r="L6">
        <f>Tableau1[[#This Row],[G]]*4+Tableau1[[#This Row],[N]]*2+Tableau1[[#This Row],[P]]*1</f>
        <v>17</v>
      </c>
      <c r="M6">
        <f>COUNTIFS($B:$B,Tableau1[[#This Row],[Equipes]],$C:$C,"&lt;&gt;")+COUNTIFS($E:$E,Tableau1[[#This Row],[Equipes]],$D:$D,"&lt;&gt;")</f>
        <v>5</v>
      </c>
      <c r="N6">
        <f>COUNTIFS(B:B,Tableau1[[#This Row],[Equipes]],F:F,4)+COUNTIFS(E:E,Tableau1[[#This Row],[Equipes]],G:G,4)</f>
        <v>4</v>
      </c>
      <c r="O6">
        <f>COUNTIFS(B:B,Tableau1[[#This Row],[Equipes]],F:F,2)+COUNTIFS(E:E,Tableau1[[#This Row],[Equipes]],G:G,2)</f>
        <v>0</v>
      </c>
      <c r="P6">
        <f>COUNTIFS(B:B,Tableau1[[#This Row],[Equipes]],F:F,1)+COUNTIFS(E:E,Tableau1[[#This Row],[Equipes]],G:G,1)</f>
        <v>1</v>
      </c>
      <c r="Q6">
        <f>SUMIF(B:B,Tableau1[[#This Row],[Equipes]],C:C)+SUMIF(E:E,Tableau1[[#This Row],[Equipes]],D:D)</f>
        <v>16</v>
      </c>
      <c r="R6">
        <f>SUMIF(B:B,Tableau1[[#This Row],[Equipes]],D:D)+SUMIF(E:E,Tableau1[[#This Row],[Equipes]],C:C)</f>
        <v>4</v>
      </c>
      <c r="S6">
        <f>Tableau1[[#This Row],[Bp]]-Tableau1[[#This Row],[Bc]]</f>
        <v>12</v>
      </c>
      <c r="T6">
        <f>RANK(Tableau1[[#This Row],[Points]],Tableau1[Points])</f>
        <v>1</v>
      </c>
    </row>
    <row r="7" spans="1:20">
      <c r="A7">
        <v>1</v>
      </c>
      <c r="B7" t="s">
        <v>4</v>
      </c>
      <c r="C7">
        <v>1</v>
      </c>
      <c r="D7">
        <v>0</v>
      </c>
      <c r="E7" t="s">
        <v>5</v>
      </c>
      <c r="F7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7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J7">
        <v>2</v>
      </c>
      <c r="K7" t="s">
        <v>4</v>
      </c>
      <c r="L7">
        <f>Tableau1[[#This Row],[G]]*4+Tableau1[[#This Row],[N]]*2+Tableau1[[#This Row],[P]]*1</f>
        <v>17</v>
      </c>
      <c r="M7">
        <f>COUNTIFS($B:$B,Tableau1[[#This Row],[Equipes]],$C:$C,"&lt;&gt;")+COUNTIFS($E:$E,Tableau1[[#This Row],[Equipes]],$D:$D,"&lt;&gt;")</f>
        <v>5</v>
      </c>
      <c r="N7">
        <f>COUNTIFS(B:B,Tableau1[[#This Row],[Equipes]],F:F,4)+COUNTIFS(E:E,Tableau1[[#This Row],[Equipes]],G:G,4)</f>
        <v>4</v>
      </c>
      <c r="O7">
        <f>COUNTIFS(B:B,Tableau1[[#This Row],[Equipes]],F:F,2)+COUNTIFS(E:E,Tableau1[[#This Row],[Equipes]],G:G,2)</f>
        <v>0</v>
      </c>
      <c r="P7">
        <f>COUNTIFS(B:B,Tableau1[[#This Row],[Equipes]],F:F,1)+COUNTIFS(E:E,Tableau1[[#This Row],[Equipes]],G:G,1)</f>
        <v>1</v>
      </c>
      <c r="Q7">
        <f>SUMIF(B:B,Tableau1[[#This Row],[Equipes]],C:C)+SUMIF(E:E,Tableau1[[#This Row],[Equipes]],D:D)</f>
        <v>13</v>
      </c>
      <c r="R7">
        <f>SUMIF(B:B,Tableau1[[#This Row],[Equipes]],D:D)+SUMIF(E:E,Tableau1[[#This Row],[Equipes]],C:C)</f>
        <v>3</v>
      </c>
      <c r="S7">
        <f>Tableau1[[#This Row],[Bp]]-Tableau1[[#This Row],[Bc]]</f>
        <v>10</v>
      </c>
      <c r="T7">
        <f>RANK(Tableau1[[#This Row],[Points]],Tableau1[Points])</f>
        <v>1</v>
      </c>
    </row>
    <row r="8" spans="1:20">
      <c r="A8">
        <v>1</v>
      </c>
      <c r="B8" t="s">
        <v>9</v>
      </c>
      <c r="C8">
        <v>3</v>
      </c>
      <c r="D8">
        <v>3</v>
      </c>
      <c r="E8" t="s">
        <v>8</v>
      </c>
      <c r="F8">
        <f>IF(Tableau6[[#This Row],[Score Domicile ]]="","",IF(Tableau6[[#This Row],[Score Domicile ]]&gt;Tableau6[[#This Row],[Score Extérieur]],4,IF(Tableau6[[#This Row],[Score Domicile ]]=Tableau6[[#This Row],[Score Extérieur]],2,1)))</f>
        <v>2</v>
      </c>
      <c r="G8">
        <f>IF(Tableau6[[#This Row],[Score Extérieur]]="","",IF(Tableau6[[#This Row],[Score Extérieur]]&gt;Tableau6[[#This Row],[Score Domicile ]],4,IF(Tableau6[[#This Row],[Score Extérieur]]=Tableau6[[#This Row],[Score Domicile ]],2,1)))</f>
        <v>2</v>
      </c>
      <c r="J8">
        <v>3</v>
      </c>
      <c r="K8" t="s">
        <v>2</v>
      </c>
      <c r="L8">
        <f>Tableau1[[#This Row],[G]]*4+Tableau1[[#This Row],[N]]*2+Tableau1[[#This Row],[P]]*1</f>
        <v>16</v>
      </c>
      <c r="M8">
        <f>COUNTIFS($B:$B,Tableau1[[#This Row],[Equipes]],$C:$C,"&lt;&gt;")+COUNTIFS($E:$E,Tableau1[[#This Row],[Equipes]],$D:$D,"&lt;&gt;")</f>
        <v>4</v>
      </c>
      <c r="N8">
        <f>COUNTIFS(B:B,Tableau1[[#This Row],[Equipes]],F:F,4)+COUNTIFS(E:E,Tableau1[[#This Row],[Equipes]],G:G,4)</f>
        <v>4</v>
      </c>
      <c r="O8">
        <f>COUNTIFS(B:B,Tableau1[[#This Row],[Equipes]],F:F,2)+COUNTIFS(E:E,Tableau1[[#This Row],[Equipes]],G:G,2)</f>
        <v>0</v>
      </c>
      <c r="P8">
        <f>COUNTIFS(B:B,Tableau1[[#This Row],[Equipes]],F:F,1)+COUNTIFS(E:E,Tableau1[[#This Row],[Equipes]],G:G,1)</f>
        <v>0</v>
      </c>
      <c r="Q8">
        <f>SUMIF(B:B,Tableau1[[#This Row],[Equipes]],C:C)+SUMIF(E:E,Tableau1[[#This Row],[Equipes]],D:D)</f>
        <v>12</v>
      </c>
      <c r="R8">
        <f>SUMIF(B:B,Tableau1[[#This Row],[Equipes]],D:D)+SUMIF(E:E,Tableau1[[#This Row],[Equipes]],C:C)</f>
        <v>4</v>
      </c>
      <c r="S8">
        <f>Tableau1[[#This Row],[Bp]]-Tableau1[[#This Row],[Bc]]</f>
        <v>8</v>
      </c>
      <c r="T8">
        <f>RANK(Tableau1[[#This Row],[Points]],Tableau1[Points])</f>
        <v>3</v>
      </c>
    </row>
    <row r="9" spans="1:20">
      <c r="A9">
        <v>1</v>
      </c>
      <c r="B9" t="s">
        <v>35</v>
      </c>
      <c r="C9">
        <v>0</v>
      </c>
      <c r="D9">
        <v>1</v>
      </c>
      <c r="E9" t="s">
        <v>2</v>
      </c>
      <c r="F9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9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J9">
        <v>4</v>
      </c>
      <c r="K9" t="s">
        <v>9</v>
      </c>
      <c r="L9">
        <f>Tableau1[[#This Row],[G]]*4+Tableau1[[#This Row],[N]]*2+Tableau1[[#This Row],[P]]*1</f>
        <v>13</v>
      </c>
      <c r="M9">
        <f>COUNTIFS($B:$B,Tableau1[[#This Row],[Equipes]],$C:$C,"&lt;&gt;")+COUNTIFS($E:$E,Tableau1[[#This Row],[Equipes]],$D:$D,"&lt;&gt;")</f>
        <v>5</v>
      </c>
      <c r="N9">
        <f>COUNTIFS(B:B,Tableau1[[#This Row],[Equipes]],F:F,4)+COUNTIFS(E:E,Tableau1[[#This Row],[Equipes]],G:G,4)</f>
        <v>2</v>
      </c>
      <c r="O9">
        <f>COUNTIFS(B:B,Tableau1[[#This Row],[Equipes]],F:F,2)+COUNTIFS(E:E,Tableau1[[#This Row],[Equipes]],G:G,2)</f>
        <v>2</v>
      </c>
      <c r="P9">
        <f>COUNTIFS(B:B,Tableau1[[#This Row],[Equipes]],F:F,1)+COUNTIFS(E:E,Tableau1[[#This Row],[Equipes]],G:G,1)</f>
        <v>1</v>
      </c>
      <c r="Q9">
        <f>SUMIF(B:B,Tableau1[[#This Row],[Equipes]],C:C)+SUMIF(E:E,Tableau1[[#This Row],[Equipes]],D:D)</f>
        <v>17</v>
      </c>
      <c r="R9">
        <f>SUMIF(B:B,Tableau1[[#This Row],[Equipes]],D:D)+SUMIF(E:E,Tableau1[[#This Row],[Equipes]],C:C)</f>
        <v>11</v>
      </c>
      <c r="S9">
        <f>Tableau1[[#This Row],[Bp]]-Tableau1[[#This Row],[Bc]]</f>
        <v>6</v>
      </c>
      <c r="T9">
        <f>RANK(Tableau1[[#This Row],[Points]],Tableau1[Points])</f>
        <v>4</v>
      </c>
    </row>
    <row r="10" spans="1:20">
      <c r="A10">
        <v>1</v>
      </c>
      <c r="B10" t="s">
        <v>10</v>
      </c>
      <c r="C10">
        <v>2</v>
      </c>
      <c r="D10">
        <v>3</v>
      </c>
      <c r="E10" t="s">
        <v>36</v>
      </c>
      <c r="F10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0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J10">
        <v>5</v>
      </c>
      <c r="K10" t="s">
        <v>33</v>
      </c>
      <c r="L10">
        <f>Tableau1[[#This Row],[G]]*4+Tableau1[[#This Row],[N]]*2+Tableau1[[#This Row],[P]]*1</f>
        <v>13</v>
      </c>
      <c r="M10">
        <f>COUNTIFS($B:$B,Tableau1[[#This Row],[Equipes]],$C:$C,"&lt;&gt;")+COUNTIFS($E:$E,Tableau1[[#This Row],[Equipes]],$D:$D,"&lt;&gt;")</f>
        <v>4</v>
      </c>
      <c r="N10">
        <f>COUNTIFS(B:B,Tableau1[[#This Row],[Equipes]],F:F,4)+COUNTIFS(E:E,Tableau1[[#This Row],[Equipes]],G:G,4)</f>
        <v>3</v>
      </c>
      <c r="O10">
        <f>COUNTIFS(B:B,Tableau1[[#This Row],[Equipes]],F:F,2)+COUNTIFS(E:E,Tableau1[[#This Row],[Equipes]],G:G,2)</f>
        <v>0</v>
      </c>
      <c r="P10">
        <f>COUNTIFS(B:B,Tableau1[[#This Row],[Equipes]],F:F,1)+COUNTIFS(E:E,Tableau1[[#This Row],[Equipes]],G:G,1)</f>
        <v>1</v>
      </c>
      <c r="Q10">
        <f>SUMIF(B:B,Tableau1[[#This Row],[Equipes]],C:C)+SUMIF(E:E,Tableau1[[#This Row],[Equipes]],D:D)</f>
        <v>7</v>
      </c>
      <c r="R10">
        <f>SUMIF(B:B,Tableau1[[#This Row],[Equipes]],D:D)+SUMIF(E:E,Tableau1[[#This Row],[Equipes]],C:C)</f>
        <v>5</v>
      </c>
      <c r="S10">
        <f>Tableau1[[#This Row],[Bp]]-Tableau1[[#This Row],[Bc]]</f>
        <v>2</v>
      </c>
      <c r="T10">
        <f>RANK(Tableau1[[#This Row],[Points]],Tableau1[Points])</f>
        <v>4</v>
      </c>
    </row>
    <row r="11" spans="1:20">
      <c r="A11">
        <v>2</v>
      </c>
      <c r="B11" t="s">
        <v>33</v>
      </c>
      <c r="C11">
        <v>2</v>
      </c>
      <c r="D11">
        <v>1</v>
      </c>
      <c r="E11" t="s">
        <v>5</v>
      </c>
      <c r="F1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J11">
        <v>6</v>
      </c>
      <c r="K11" t="s">
        <v>36</v>
      </c>
      <c r="L11">
        <f>Tableau1[[#This Row],[G]]*4+Tableau1[[#This Row],[N]]*2+Tableau1[[#This Row],[P]]*1</f>
        <v>11</v>
      </c>
      <c r="M11">
        <f>COUNTIFS($B:$B,Tableau1[[#This Row],[Equipes]],$C:$C,"&lt;&gt;")+COUNTIFS($E:$E,Tableau1[[#This Row],[Equipes]],$D:$D,"&lt;&gt;")</f>
        <v>5</v>
      </c>
      <c r="N11">
        <f>COUNTIFS(B:B,Tableau1[[#This Row],[Equipes]],F:F,4)+COUNTIFS(E:E,Tableau1[[#This Row],[Equipes]],G:G,4)</f>
        <v>2</v>
      </c>
      <c r="O11">
        <f>COUNTIFS(B:B,Tableau1[[#This Row],[Equipes]],F:F,2)+COUNTIFS(E:E,Tableau1[[#This Row],[Equipes]],G:G,2)</f>
        <v>0</v>
      </c>
      <c r="P11">
        <f>COUNTIFS(B:B,Tableau1[[#This Row],[Equipes]],F:F,1)+COUNTIFS(E:E,Tableau1[[#This Row],[Equipes]],G:G,1)</f>
        <v>3</v>
      </c>
      <c r="Q11">
        <f>SUMIF(B:B,Tableau1[[#This Row],[Equipes]],C:C)+SUMIF(E:E,Tableau1[[#This Row],[Equipes]],D:D)</f>
        <v>9</v>
      </c>
      <c r="R11">
        <f>SUMIF(B:B,Tableau1[[#This Row],[Equipes]],D:D)+SUMIF(E:E,Tableau1[[#This Row],[Equipes]],C:C)</f>
        <v>11</v>
      </c>
      <c r="S11">
        <f>Tableau1[[#This Row],[Bp]]-Tableau1[[#This Row],[Bc]]</f>
        <v>-2</v>
      </c>
      <c r="T11">
        <f>RANK(Tableau1[[#This Row],[Points]],Tableau1[Points])</f>
        <v>6</v>
      </c>
    </row>
    <row r="12" spans="1:20">
      <c r="A12">
        <v>2</v>
      </c>
      <c r="B12" t="s">
        <v>34</v>
      </c>
      <c r="C12">
        <v>2</v>
      </c>
      <c r="D12">
        <v>7</v>
      </c>
      <c r="E12" t="s">
        <v>9</v>
      </c>
      <c r="F12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2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J12">
        <v>7</v>
      </c>
      <c r="K12" t="s">
        <v>10</v>
      </c>
      <c r="L12">
        <f>Tableau1[[#This Row],[G]]*4+Tableau1[[#This Row],[N]]*2+Tableau1[[#This Row],[P]]*1</f>
        <v>9</v>
      </c>
      <c r="M12">
        <f>COUNTIFS($B:$B,Tableau1[[#This Row],[Equipes]],$C:$C,"&lt;&gt;")+COUNTIFS($E:$E,Tableau1[[#This Row],[Equipes]],$D:$D,"&lt;&gt;")</f>
        <v>5</v>
      </c>
      <c r="N12">
        <f>COUNTIFS(B:B,Tableau1[[#This Row],[Equipes]],F:F,4)+COUNTIFS(E:E,Tableau1[[#This Row],[Equipes]],G:G,4)</f>
        <v>1</v>
      </c>
      <c r="O12">
        <f>COUNTIFS(B:B,Tableau1[[#This Row],[Equipes]],F:F,2)+COUNTIFS(E:E,Tableau1[[#This Row],[Equipes]],G:G,2)</f>
        <v>1</v>
      </c>
      <c r="P12">
        <f>COUNTIFS(B:B,Tableau1[[#This Row],[Equipes]],F:F,1)+COUNTIFS(E:E,Tableau1[[#This Row],[Equipes]],G:G,1)</f>
        <v>3</v>
      </c>
      <c r="Q12">
        <f>SUMIF(B:B,Tableau1[[#This Row],[Equipes]],C:C)+SUMIF(E:E,Tableau1[[#This Row],[Equipes]],D:D)</f>
        <v>11</v>
      </c>
      <c r="R12">
        <f>SUMIF(B:B,Tableau1[[#This Row],[Equipes]],D:D)+SUMIF(E:E,Tableau1[[#This Row],[Equipes]],C:C)</f>
        <v>16</v>
      </c>
      <c r="S12">
        <f>Tableau1[[#This Row],[Bp]]-Tableau1[[#This Row],[Bc]]</f>
        <v>-5</v>
      </c>
      <c r="T12">
        <f>RANK(Tableau1[[#This Row],[Points]],Tableau1[Points])</f>
        <v>7</v>
      </c>
    </row>
    <row r="13" spans="1:20">
      <c r="A13">
        <v>2</v>
      </c>
      <c r="B13" t="s">
        <v>2</v>
      </c>
      <c r="C13">
        <v>2</v>
      </c>
      <c r="D13">
        <v>1</v>
      </c>
      <c r="E13" t="s">
        <v>4</v>
      </c>
      <c r="F13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3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J13">
        <v>8</v>
      </c>
      <c r="K13" t="s">
        <v>8</v>
      </c>
      <c r="L13">
        <f>Tableau1[[#This Row],[G]]*4+Tableau1[[#This Row],[N]]*2+Tableau1[[#This Row],[P]]*1</f>
        <v>9</v>
      </c>
      <c r="M13">
        <f>COUNTIFS($B:$B,Tableau1[[#This Row],[Equipes]],$C:$C,"&lt;&gt;")+COUNTIFS($E:$E,Tableau1[[#This Row],[Equipes]],$D:$D,"&lt;&gt;")</f>
        <v>5</v>
      </c>
      <c r="N13">
        <f>COUNTIFS(B:B,Tableau1[[#This Row],[Equipes]],F:F,4)+COUNTIFS(E:E,Tableau1[[#This Row],[Equipes]],G:G,4)</f>
        <v>1</v>
      </c>
      <c r="O13">
        <f>COUNTIFS(B:B,Tableau1[[#This Row],[Equipes]],F:F,2)+COUNTIFS(E:E,Tableau1[[#This Row],[Equipes]],G:G,2)</f>
        <v>1</v>
      </c>
      <c r="P13">
        <f>COUNTIFS(B:B,Tableau1[[#This Row],[Equipes]],F:F,1)+COUNTIFS(E:E,Tableau1[[#This Row],[Equipes]],G:G,1)</f>
        <v>3</v>
      </c>
      <c r="Q13">
        <f>SUMIF(B:B,Tableau1[[#This Row],[Equipes]],C:C)+SUMIF(E:E,Tableau1[[#This Row],[Equipes]],D:D)</f>
        <v>12</v>
      </c>
      <c r="R13">
        <f>SUMIF(B:B,Tableau1[[#This Row],[Equipes]],D:D)+SUMIF(E:E,Tableau1[[#This Row],[Equipes]],C:C)</f>
        <v>19</v>
      </c>
      <c r="S13">
        <f>Tableau1[[#This Row],[Bp]]-Tableau1[[#This Row],[Bc]]</f>
        <v>-7</v>
      </c>
      <c r="T13">
        <f>RANK(Tableau1[[#This Row],[Points]],Tableau1[Points])</f>
        <v>7</v>
      </c>
    </row>
    <row r="14" spans="1:20">
      <c r="A14">
        <v>2</v>
      </c>
      <c r="B14" t="s">
        <v>8</v>
      </c>
      <c r="C14">
        <v>6</v>
      </c>
      <c r="D14">
        <v>1</v>
      </c>
      <c r="E14" t="s">
        <v>10</v>
      </c>
      <c r="F14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4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J14">
        <v>9</v>
      </c>
      <c r="K14" t="s">
        <v>5</v>
      </c>
      <c r="L14">
        <f>Tableau1[[#This Row],[G]]*4+Tableau1[[#This Row],[N]]*2+Tableau1[[#This Row],[P]]*1</f>
        <v>8</v>
      </c>
      <c r="M14">
        <f>COUNTIFS($B:$B,Tableau1[[#This Row],[Equipes]],$C:$C,"&lt;&gt;")+COUNTIFS($E:$E,Tableau1[[#This Row],[Equipes]],$D:$D,"&lt;&gt;")</f>
        <v>5</v>
      </c>
      <c r="N14">
        <f>COUNTIFS(B:B,Tableau1[[#This Row],[Equipes]],F:F,4)+COUNTIFS(E:E,Tableau1[[#This Row],[Equipes]],G:G,4)</f>
        <v>1</v>
      </c>
      <c r="O14">
        <f>COUNTIFS(B:B,Tableau1[[#This Row],[Equipes]],F:F,2)+COUNTIFS(E:E,Tableau1[[#This Row],[Equipes]],G:G,2)</f>
        <v>0</v>
      </c>
      <c r="P14">
        <f>COUNTIFS(B:B,Tableau1[[#This Row],[Equipes]],F:F,1)+COUNTIFS(E:E,Tableau1[[#This Row],[Equipes]],G:G,1)</f>
        <v>4</v>
      </c>
      <c r="Q14">
        <f>SUMIF(B:B,Tableau1[[#This Row],[Equipes]],C:C)+SUMIF(E:E,Tableau1[[#This Row],[Equipes]],D:D)</f>
        <v>3</v>
      </c>
      <c r="R14">
        <f>SUMIF(B:B,Tableau1[[#This Row],[Equipes]],D:D)+SUMIF(E:E,Tableau1[[#This Row],[Equipes]],C:C)</f>
        <v>12</v>
      </c>
      <c r="S14">
        <f>Tableau1[[#This Row],[Bp]]-Tableau1[[#This Row],[Bc]]</f>
        <v>-9</v>
      </c>
      <c r="T14">
        <f>RANK(Tableau1[[#This Row],[Points]],Tableau1[Points])</f>
        <v>9</v>
      </c>
    </row>
    <row r="15" spans="1:20">
      <c r="A15">
        <v>2</v>
      </c>
      <c r="B15" t="s">
        <v>36</v>
      </c>
      <c r="C15">
        <v>0</v>
      </c>
      <c r="D15">
        <v>3</v>
      </c>
      <c r="E15" t="s">
        <v>35</v>
      </c>
      <c r="F15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5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J15">
        <v>10</v>
      </c>
      <c r="K15" t="s">
        <v>34</v>
      </c>
      <c r="L15">
        <f>Tableau1[[#This Row],[G]]*4+Tableau1[[#This Row],[N]]*2+Tableau1[[#This Row],[P]]*1</f>
        <v>5</v>
      </c>
      <c r="M15">
        <f>COUNTIFS($B:$B,Tableau1[[#This Row],[Equipes]],$C:$C,"&lt;&gt;")+COUNTIFS($E:$E,Tableau1[[#This Row],[Equipes]],$D:$D,"&lt;&gt;")</f>
        <v>5</v>
      </c>
      <c r="N15">
        <f>COUNTIFS(B:B,Tableau1[[#This Row],[Equipes]],F:F,4)+COUNTIFS(E:E,Tableau1[[#This Row],[Equipes]],G:G,4)</f>
        <v>0</v>
      </c>
      <c r="O15">
        <f>COUNTIFS(B:B,Tableau1[[#This Row],[Equipes]],F:F,2)+COUNTIFS(E:E,Tableau1[[#This Row],[Equipes]],G:G,2)</f>
        <v>0</v>
      </c>
      <c r="P15">
        <f>COUNTIFS(B:B,Tableau1[[#This Row],[Equipes]],F:F,1)+COUNTIFS(E:E,Tableau1[[#This Row],[Equipes]],G:G,1)</f>
        <v>5</v>
      </c>
      <c r="Q15">
        <f>SUMIF(B:B,Tableau1[[#This Row],[Equipes]],C:C)+SUMIF(E:E,Tableau1[[#This Row],[Equipes]],D:D)</f>
        <v>5</v>
      </c>
      <c r="R15">
        <f>SUMIF(B:B,Tableau1[[#This Row],[Equipes]],D:D)+SUMIF(E:E,Tableau1[[#This Row],[Equipes]],C:C)</f>
        <v>20</v>
      </c>
      <c r="S15">
        <f>Tableau1[[#This Row],[Bp]]-Tableau1[[#This Row],[Bc]]</f>
        <v>-15</v>
      </c>
      <c r="T15">
        <f>RANK(Tableau1[[#This Row],[Points]],Tableau1[Points])</f>
        <v>10</v>
      </c>
    </row>
    <row r="16" spans="1:20">
      <c r="A16">
        <v>3</v>
      </c>
      <c r="B16" t="s">
        <v>9</v>
      </c>
      <c r="C16">
        <v>4</v>
      </c>
      <c r="D16">
        <v>2</v>
      </c>
      <c r="E16" t="s">
        <v>33</v>
      </c>
      <c r="F16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6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17" spans="1:7">
      <c r="A17">
        <v>3</v>
      </c>
      <c r="B17" t="s">
        <v>5</v>
      </c>
      <c r="C17">
        <v>1</v>
      </c>
      <c r="D17">
        <v>5</v>
      </c>
      <c r="E17" t="s">
        <v>2</v>
      </c>
      <c r="F17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7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</row>
    <row r="18" spans="1:7">
      <c r="A18">
        <v>3</v>
      </c>
      <c r="B18" t="s">
        <v>10</v>
      </c>
      <c r="C18">
        <v>5</v>
      </c>
      <c r="D18">
        <v>2</v>
      </c>
      <c r="E18" t="s">
        <v>34</v>
      </c>
      <c r="F18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8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19" spans="1:7">
      <c r="A19">
        <v>3</v>
      </c>
      <c r="B19" t="s">
        <v>4</v>
      </c>
      <c r="C19">
        <v>2</v>
      </c>
      <c r="D19">
        <v>0</v>
      </c>
      <c r="E19" t="s">
        <v>36</v>
      </c>
      <c r="F19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9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20" spans="1:7">
      <c r="A20">
        <v>3</v>
      </c>
      <c r="B20" t="s">
        <v>35</v>
      </c>
      <c r="C20">
        <v>8</v>
      </c>
      <c r="D20">
        <v>2</v>
      </c>
      <c r="E20" t="s">
        <v>8</v>
      </c>
      <c r="F20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0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21" spans="1:7">
      <c r="A21">
        <v>4</v>
      </c>
      <c r="B21" t="s">
        <v>33</v>
      </c>
      <c r="E21" t="s">
        <v>2</v>
      </c>
      <c r="F2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2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22" spans="1:7">
      <c r="A22">
        <v>4</v>
      </c>
      <c r="B22" t="s">
        <v>9</v>
      </c>
      <c r="C22">
        <v>3</v>
      </c>
      <c r="D22">
        <v>3</v>
      </c>
      <c r="E22" t="s">
        <v>10</v>
      </c>
      <c r="F22">
        <f>IF(Tableau6[[#This Row],[Score Domicile ]]="","",IF(Tableau6[[#This Row],[Score Domicile ]]&gt;Tableau6[[#This Row],[Score Extérieur]],4,IF(Tableau6[[#This Row],[Score Domicile ]]=Tableau6[[#This Row],[Score Extérieur]],2,1)))</f>
        <v>2</v>
      </c>
      <c r="G22">
        <f>IF(Tableau6[[#This Row],[Score Extérieur]]="","",IF(Tableau6[[#This Row],[Score Extérieur]]&gt;Tableau6[[#This Row],[Score Domicile ]],4,IF(Tableau6[[#This Row],[Score Extérieur]]=Tableau6[[#This Row],[Score Domicile ]],2,1)))</f>
        <v>2</v>
      </c>
    </row>
    <row r="23" spans="1:7">
      <c r="A23">
        <v>4</v>
      </c>
      <c r="B23" t="s">
        <v>36</v>
      </c>
      <c r="C23">
        <v>4</v>
      </c>
      <c r="D23">
        <v>0</v>
      </c>
      <c r="E23" t="s">
        <v>5</v>
      </c>
      <c r="F23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3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24" spans="1:7">
      <c r="A24">
        <v>4</v>
      </c>
      <c r="B24" t="s">
        <v>34</v>
      </c>
      <c r="C24">
        <v>1</v>
      </c>
      <c r="D24">
        <v>4</v>
      </c>
      <c r="E24" t="s">
        <v>35</v>
      </c>
      <c r="F24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4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</row>
    <row r="25" spans="1:7">
      <c r="A25">
        <v>4</v>
      </c>
      <c r="B25" t="s">
        <v>8</v>
      </c>
      <c r="C25">
        <v>1</v>
      </c>
      <c r="D25">
        <v>6</v>
      </c>
      <c r="E25" t="s">
        <v>4</v>
      </c>
      <c r="F25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5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</row>
    <row r="26" spans="1:7">
      <c r="A26">
        <v>5</v>
      </c>
      <c r="B26" t="s">
        <v>10</v>
      </c>
      <c r="C26">
        <v>0</v>
      </c>
      <c r="D26">
        <v>2</v>
      </c>
      <c r="E26" t="s">
        <v>33</v>
      </c>
      <c r="F26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6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</row>
    <row r="27" spans="1:7">
      <c r="A27">
        <v>5</v>
      </c>
      <c r="B27" t="s">
        <v>2</v>
      </c>
      <c r="C27">
        <v>4</v>
      </c>
      <c r="D27">
        <v>2</v>
      </c>
      <c r="E27" t="s">
        <v>36</v>
      </c>
      <c r="F27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7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28" spans="1:7">
      <c r="A28">
        <v>5</v>
      </c>
      <c r="B28" t="s">
        <v>35</v>
      </c>
      <c r="C28">
        <v>1</v>
      </c>
      <c r="D28">
        <v>0</v>
      </c>
      <c r="E28" t="s">
        <v>9</v>
      </c>
      <c r="F28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8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29" spans="1:7">
      <c r="A29">
        <v>5</v>
      </c>
      <c r="B29" t="s">
        <v>5</v>
      </c>
      <c r="C29">
        <v>1</v>
      </c>
      <c r="D29">
        <v>0</v>
      </c>
      <c r="E29" t="s">
        <v>8</v>
      </c>
      <c r="F29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9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30" spans="1:7">
      <c r="A30">
        <v>5</v>
      </c>
      <c r="B30" t="s">
        <v>4</v>
      </c>
      <c r="C30">
        <v>3</v>
      </c>
      <c r="D30">
        <v>0</v>
      </c>
      <c r="E30" t="s">
        <v>34</v>
      </c>
      <c r="F30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30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</row>
    <row r="31" spans="1:7">
      <c r="A31">
        <v>6</v>
      </c>
      <c r="B31" t="s">
        <v>33</v>
      </c>
      <c r="E31" t="s">
        <v>36</v>
      </c>
      <c r="F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2" spans="1:7">
      <c r="A32">
        <v>6</v>
      </c>
      <c r="B32" t="s">
        <v>10</v>
      </c>
      <c r="E32" t="s">
        <v>35</v>
      </c>
      <c r="F3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3" spans="1:7">
      <c r="A33">
        <v>6</v>
      </c>
      <c r="B33" t="s">
        <v>8</v>
      </c>
      <c r="E33" t="s">
        <v>2</v>
      </c>
      <c r="F3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4" spans="1:7">
      <c r="A34">
        <v>6</v>
      </c>
      <c r="B34" t="s">
        <v>9</v>
      </c>
      <c r="E34" t="s">
        <v>4</v>
      </c>
      <c r="F3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5" spans="1:7">
      <c r="A35">
        <v>6</v>
      </c>
      <c r="B35" t="s">
        <v>34</v>
      </c>
      <c r="E35" t="s">
        <v>34</v>
      </c>
      <c r="F3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6" spans="1:7">
      <c r="A36">
        <v>7</v>
      </c>
      <c r="B36" t="s">
        <v>35</v>
      </c>
      <c r="E36" t="s">
        <v>33</v>
      </c>
      <c r="F3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7" spans="1:7">
      <c r="A37">
        <v>7</v>
      </c>
      <c r="B37" t="s">
        <v>36</v>
      </c>
      <c r="E37" t="s">
        <v>8</v>
      </c>
      <c r="F3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8" spans="1:7">
      <c r="A38">
        <v>7</v>
      </c>
      <c r="B38" t="s">
        <v>4</v>
      </c>
      <c r="E38" t="s">
        <v>10</v>
      </c>
      <c r="F3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39" spans="1:7">
      <c r="A39">
        <v>7</v>
      </c>
      <c r="B39" t="s">
        <v>2</v>
      </c>
      <c r="E39" t="s">
        <v>34</v>
      </c>
      <c r="F3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0" spans="1:7">
      <c r="A40">
        <v>7</v>
      </c>
      <c r="B40" t="s">
        <v>5</v>
      </c>
      <c r="E40" t="s">
        <v>9</v>
      </c>
      <c r="F4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1" spans="1:7">
      <c r="A41">
        <v>8</v>
      </c>
      <c r="B41" t="s">
        <v>33</v>
      </c>
      <c r="E41" t="s">
        <v>8</v>
      </c>
      <c r="F4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2" spans="1:7">
      <c r="A42">
        <v>8</v>
      </c>
      <c r="B42" t="s">
        <v>35</v>
      </c>
      <c r="E42" t="s">
        <v>4</v>
      </c>
      <c r="F4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3" spans="1:7">
      <c r="A43">
        <v>8</v>
      </c>
      <c r="B43" t="s">
        <v>34</v>
      </c>
      <c r="E43" t="s">
        <v>36</v>
      </c>
      <c r="F4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4" spans="1:7">
      <c r="A44">
        <v>8</v>
      </c>
      <c r="B44" t="s">
        <v>10</v>
      </c>
      <c r="E44" t="s">
        <v>5</v>
      </c>
      <c r="F4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5" spans="1:7">
      <c r="A45">
        <v>8</v>
      </c>
      <c r="B45" t="s">
        <v>9</v>
      </c>
      <c r="E45" t="s">
        <v>2</v>
      </c>
      <c r="F4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6" spans="1:7">
      <c r="A46">
        <v>9</v>
      </c>
      <c r="B46" t="s">
        <v>4</v>
      </c>
      <c r="E46" t="s">
        <v>33</v>
      </c>
      <c r="F4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7" spans="1:7">
      <c r="A47">
        <v>9</v>
      </c>
      <c r="B47" t="s">
        <v>8</v>
      </c>
      <c r="E47" t="s">
        <v>34</v>
      </c>
      <c r="F4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8" spans="1:7">
      <c r="A48">
        <v>9</v>
      </c>
      <c r="B48" t="s">
        <v>5</v>
      </c>
      <c r="E48" t="s">
        <v>35</v>
      </c>
      <c r="F4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49" spans="1:7">
      <c r="A49">
        <v>9</v>
      </c>
      <c r="B49" t="s">
        <v>36</v>
      </c>
      <c r="E49" t="s">
        <v>9</v>
      </c>
      <c r="F4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0" spans="1:7">
      <c r="A50">
        <v>9</v>
      </c>
      <c r="B50" t="s">
        <v>2</v>
      </c>
      <c r="E50" t="s">
        <v>10</v>
      </c>
      <c r="F5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1" spans="1:7">
      <c r="A51">
        <v>10</v>
      </c>
      <c r="B51" t="s">
        <v>34</v>
      </c>
      <c r="E51" t="s">
        <v>33</v>
      </c>
      <c r="F5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2" spans="1:7">
      <c r="A52">
        <v>10</v>
      </c>
      <c r="B52" t="s">
        <v>5</v>
      </c>
      <c r="E52" t="s">
        <v>4</v>
      </c>
      <c r="F5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3" spans="1:7">
      <c r="A53">
        <v>10</v>
      </c>
      <c r="B53" t="s">
        <v>8</v>
      </c>
      <c r="E53" t="s">
        <v>9</v>
      </c>
      <c r="F5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4" spans="1:7">
      <c r="A54">
        <v>10</v>
      </c>
      <c r="B54" t="s">
        <v>2</v>
      </c>
      <c r="E54" t="s">
        <v>35</v>
      </c>
      <c r="F5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5" spans="1:7">
      <c r="A55">
        <v>10</v>
      </c>
      <c r="B55" t="s">
        <v>36</v>
      </c>
      <c r="E55" t="s">
        <v>10</v>
      </c>
      <c r="F5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6" spans="1:7">
      <c r="A56">
        <v>11</v>
      </c>
      <c r="B56" t="s">
        <v>5</v>
      </c>
      <c r="E56" t="s">
        <v>33</v>
      </c>
      <c r="F5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7" spans="1:7">
      <c r="A57">
        <v>11</v>
      </c>
      <c r="B57" t="s">
        <v>9</v>
      </c>
      <c r="E57" t="s">
        <v>34</v>
      </c>
      <c r="F5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8" spans="1:7">
      <c r="A58">
        <v>11</v>
      </c>
      <c r="B58" t="s">
        <v>4</v>
      </c>
      <c r="E58" t="s">
        <v>2</v>
      </c>
      <c r="F5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59" spans="1:7">
      <c r="A59">
        <v>11</v>
      </c>
      <c r="B59" t="s">
        <v>10</v>
      </c>
      <c r="E59" t="s">
        <v>8</v>
      </c>
      <c r="F5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0" spans="1:7">
      <c r="A60">
        <v>11</v>
      </c>
      <c r="B60" t="s">
        <v>35</v>
      </c>
      <c r="E60" t="s">
        <v>36</v>
      </c>
      <c r="F6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1" spans="1:7">
      <c r="A61">
        <v>12</v>
      </c>
      <c r="B61" t="s">
        <v>33</v>
      </c>
      <c r="E61" t="s">
        <v>9</v>
      </c>
      <c r="F6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2" spans="1:7">
      <c r="A62">
        <v>12</v>
      </c>
      <c r="B62" t="s">
        <v>2</v>
      </c>
      <c r="E62" t="s">
        <v>5</v>
      </c>
      <c r="F6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3" spans="1:7">
      <c r="A63">
        <v>12</v>
      </c>
      <c r="B63" t="s">
        <v>34</v>
      </c>
      <c r="E63" t="s">
        <v>10</v>
      </c>
      <c r="F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4" spans="1:7">
      <c r="A64">
        <v>12</v>
      </c>
      <c r="B64" t="s">
        <v>36</v>
      </c>
      <c r="E64" t="s">
        <v>4</v>
      </c>
      <c r="F6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5" spans="1:7">
      <c r="A65">
        <v>12</v>
      </c>
      <c r="B65" t="s">
        <v>8</v>
      </c>
      <c r="E65" t="s">
        <v>35</v>
      </c>
      <c r="F6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6" spans="1:7">
      <c r="A66">
        <v>13</v>
      </c>
      <c r="B66" t="s">
        <v>2</v>
      </c>
      <c r="E66" t="s">
        <v>33</v>
      </c>
      <c r="F6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7" spans="1:7">
      <c r="A67">
        <v>13</v>
      </c>
      <c r="B67" t="s">
        <v>10</v>
      </c>
      <c r="E67" t="s">
        <v>9</v>
      </c>
      <c r="F6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8" spans="1:7">
      <c r="A68">
        <v>13</v>
      </c>
      <c r="B68" t="s">
        <v>5</v>
      </c>
      <c r="E68" t="s">
        <v>36</v>
      </c>
      <c r="F6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69" spans="1:7">
      <c r="A69">
        <v>13</v>
      </c>
      <c r="B69" t="s">
        <v>35</v>
      </c>
      <c r="E69" t="s">
        <v>34</v>
      </c>
      <c r="F6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0" spans="1:7">
      <c r="A70">
        <v>13</v>
      </c>
      <c r="B70" t="s">
        <v>4</v>
      </c>
      <c r="E70" t="s">
        <v>8</v>
      </c>
      <c r="F7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1" spans="1:7">
      <c r="A71">
        <v>14</v>
      </c>
      <c r="B71" t="s">
        <v>33</v>
      </c>
      <c r="E71" t="s">
        <v>10</v>
      </c>
      <c r="F7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2" spans="1:7">
      <c r="A72">
        <v>14</v>
      </c>
      <c r="B72" t="s">
        <v>36</v>
      </c>
      <c r="E72" t="s">
        <v>2</v>
      </c>
      <c r="F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3" spans="1:7">
      <c r="A73">
        <v>14</v>
      </c>
      <c r="B73" t="s">
        <v>9</v>
      </c>
      <c r="E73" t="s">
        <v>35</v>
      </c>
      <c r="F7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4" spans="1:7">
      <c r="A74">
        <v>14</v>
      </c>
      <c r="B74" t="s">
        <v>8</v>
      </c>
      <c r="E74" t="s">
        <v>5</v>
      </c>
      <c r="F7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5" spans="1:7">
      <c r="A75">
        <v>14</v>
      </c>
      <c r="B75" t="s">
        <v>34</v>
      </c>
      <c r="E75" t="s">
        <v>4</v>
      </c>
      <c r="F7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6" spans="1:7">
      <c r="A76">
        <v>15</v>
      </c>
      <c r="B76" t="s">
        <v>36</v>
      </c>
      <c r="E76" t="s">
        <v>33</v>
      </c>
      <c r="F7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7" spans="1:7">
      <c r="A77">
        <v>15</v>
      </c>
      <c r="B77" t="s">
        <v>35</v>
      </c>
      <c r="E77" t="s">
        <v>10</v>
      </c>
      <c r="F7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8" spans="1:7">
      <c r="A78">
        <v>15</v>
      </c>
      <c r="B78" t="s">
        <v>2</v>
      </c>
      <c r="E78" t="s">
        <v>8</v>
      </c>
      <c r="F7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79" spans="1:7">
      <c r="A79">
        <v>15</v>
      </c>
      <c r="B79" t="s">
        <v>4</v>
      </c>
      <c r="E79" t="s">
        <v>9</v>
      </c>
      <c r="F7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0" spans="1:7">
      <c r="A80">
        <v>15</v>
      </c>
      <c r="B80" t="s">
        <v>34</v>
      </c>
      <c r="E80" t="s">
        <v>34</v>
      </c>
      <c r="F8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1" spans="1:7">
      <c r="A81">
        <v>16</v>
      </c>
      <c r="B81" t="s">
        <v>33</v>
      </c>
      <c r="E81" t="s">
        <v>35</v>
      </c>
      <c r="F8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2" spans="1:7">
      <c r="A82">
        <v>16</v>
      </c>
      <c r="B82" t="s">
        <v>8</v>
      </c>
      <c r="E82" t="s">
        <v>36</v>
      </c>
      <c r="F8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3" spans="1:7">
      <c r="A83">
        <v>16</v>
      </c>
      <c r="B83" t="s">
        <v>10</v>
      </c>
      <c r="E83" t="s">
        <v>4</v>
      </c>
      <c r="F8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4" spans="1:7">
      <c r="A84">
        <v>16</v>
      </c>
      <c r="B84" t="s">
        <v>34</v>
      </c>
      <c r="E84" t="s">
        <v>2</v>
      </c>
      <c r="F8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5" spans="1:7">
      <c r="A85">
        <v>16</v>
      </c>
      <c r="B85" t="s">
        <v>9</v>
      </c>
      <c r="E85" t="s">
        <v>5</v>
      </c>
      <c r="F8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6" spans="1:7">
      <c r="A86">
        <v>17</v>
      </c>
      <c r="B86" t="s">
        <v>8</v>
      </c>
      <c r="E86" t="s">
        <v>33</v>
      </c>
      <c r="F86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6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7" spans="1:7">
      <c r="A87">
        <v>17</v>
      </c>
      <c r="B87" t="s">
        <v>4</v>
      </c>
      <c r="E87" t="s">
        <v>35</v>
      </c>
      <c r="F87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7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8" spans="1:7">
      <c r="A88">
        <v>17</v>
      </c>
      <c r="B88" t="s">
        <v>36</v>
      </c>
      <c r="E88" t="s">
        <v>34</v>
      </c>
      <c r="F88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8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89" spans="1:7">
      <c r="A89">
        <v>17</v>
      </c>
      <c r="B89" t="s">
        <v>5</v>
      </c>
      <c r="E89" t="s">
        <v>10</v>
      </c>
      <c r="F89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9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0" spans="1:7">
      <c r="A90">
        <v>17</v>
      </c>
      <c r="B90" t="s">
        <v>2</v>
      </c>
      <c r="E90" t="s">
        <v>9</v>
      </c>
      <c r="F90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0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1" spans="1:7">
      <c r="A91">
        <v>18</v>
      </c>
      <c r="B91" t="s">
        <v>33</v>
      </c>
      <c r="E91" t="s">
        <v>4</v>
      </c>
      <c r="F9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2" spans="1:7">
      <c r="A92">
        <v>18</v>
      </c>
      <c r="B92" t="s">
        <v>34</v>
      </c>
      <c r="E92" t="s">
        <v>8</v>
      </c>
      <c r="F9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3" spans="1:7">
      <c r="A93">
        <v>18</v>
      </c>
      <c r="B93" t="s">
        <v>35</v>
      </c>
      <c r="E93" t="s">
        <v>5</v>
      </c>
      <c r="F9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4" spans="1:7">
      <c r="A94">
        <v>18</v>
      </c>
      <c r="B94" t="s">
        <v>9</v>
      </c>
      <c r="E94" t="s">
        <v>36</v>
      </c>
      <c r="F94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4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  <row r="95" spans="1:7">
      <c r="A95">
        <v>18</v>
      </c>
      <c r="B95" t="s">
        <v>10</v>
      </c>
      <c r="E95" t="s">
        <v>2</v>
      </c>
      <c r="F95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5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</row>
  </sheetData>
  <phoneticPr fontId="9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07E17-3DB5-714B-8941-896A4B90D454}">
  <sheetPr codeName="Feuil3"/>
  <dimension ref="A3:E13"/>
  <sheetViews>
    <sheetView workbookViewId="0">
      <selection activeCell="E1" sqref="E1:E1048576"/>
    </sheetView>
  </sheetViews>
  <sheetFormatPr baseColWidth="10" defaultRowHeight="15.5"/>
  <cols>
    <col min="1" max="1" width="25.6640625" bestFit="1" customWidth="1"/>
    <col min="2" max="2" width="16.5" bestFit="1" customWidth="1"/>
    <col min="3" max="3" width="16.83203125" bestFit="1" customWidth="1"/>
    <col min="4" max="4" width="13.33203125" bestFit="1" customWidth="1"/>
  </cols>
  <sheetData>
    <row r="3" spans="1:5">
      <c r="A3" t="s">
        <v>24</v>
      </c>
      <c r="B3" t="s">
        <v>26</v>
      </c>
      <c r="C3" t="s">
        <v>25</v>
      </c>
      <c r="D3" t="s">
        <v>37</v>
      </c>
      <c r="E3" t="s">
        <v>38</v>
      </c>
    </row>
    <row r="4" spans="1:5">
      <c r="A4" t="s">
        <v>33</v>
      </c>
      <c r="B4">
        <f>SUMIF('CLASSEMENT ELITE REGIONALE U15 '!B6:B95,Feuil4!A4,'CLASSEMENT ELITE REGIONALE U15 '!E6:E95)</f>
        <v>0</v>
      </c>
      <c r="C4" t="e">
        <f>SUMIF(#REF!,Tableau7[[#This Row],[EQUIPES]],#REF!)</f>
        <v>#REF!</v>
      </c>
      <c r="D4" t="e">
        <f>Tableau7[[#This Row],[Points Domicile]]+Tableau7[[#This Row],[Points Extérieur]]</f>
        <v>#REF!</v>
      </c>
      <c r="E4" s="27" t="e">
        <f>RANK(Tableau7[[#This Row],[Points Total]],Tableau7[Points Total])</f>
        <v>#REF!</v>
      </c>
    </row>
    <row r="5" spans="1:5">
      <c r="A5" t="s">
        <v>4</v>
      </c>
      <c r="B5">
        <f>SUMIF('CLASSEMENT ELITE REGIONALE U15 '!B7:B96,Feuil4!A5,'CLASSEMENT ELITE REGIONALE U15 '!E7:E96)</f>
        <v>0</v>
      </c>
      <c r="C5" t="e">
        <f>SUMIF(#REF!,Tableau7[[#This Row],[EQUIPES]],#REF!)</f>
        <v>#REF!</v>
      </c>
      <c r="D5" t="e">
        <f>Tableau7[[#This Row],[Points Domicile]]+Tableau7[[#This Row],[Points Extérieur]]</f>
        <v>#REF!</v>
      </c>
      <c r="E5" s="27" t="e">
        <f>RANK(Tableau7[[#This Row],[Points Total]],Tableau7[Points Total])</f>
        <v>#REF!</v>
      </c>
    </row>
    <row r="6" spans="1:5">
      <c r="A6" t="s">
        <v>9</v>
      </c>
      <c r="B6">
        <f>SUMIF('CLASSEMENT ELITE REGIONALE U15 '!B8:B97,Feuil4!A6,'CLASSEMENT ELITE REGIONALE U15 '!E8:E97)</f>
        <v>0</v>
      </c>
      <c r="C6" t="e">
        <f>SUMIF(#REF!,Tableau7[[#This Row],[EQUIPES]],#REF!)</f>
        <v>#REF!</v>
      </c>
      <c r="D6" t="e">
        <f>Tableau7[[#This Row],[Points Domicile]]+Tableau7[[#This Row],[Points Extérieur]]</f>
        <v>#REF!</v>
      </c>
      <c r="E6" s="27" t="e">
        <f>RANK(Tableau7[[#This Row],[Points Total]],Tableau7[Points Total])</f>
        <v>#REF!</v>
      </c>
    </row>
    <row r="7" spans="1:5">
      <c r="A7" t="s">
        <v>35</v>
      </c>
      <c r="B7">
        <f>SUMIF('CLASSEMENT ELITE REGIONALE U15 '!B9:B98,Feuil4!A7,'CLASSEMENT ELITE REGIONALE U15 '!E9:E98)</f>
        <v>0</v>
      </c>
      <c r="C7" t="e">
        <f>SUMIF(#REF!,Tableau7[[#This Row],[EQUIPES]],#REF!)</f>
        <v>#REF!</v>
      </c>
      <c r="D7" t="e">
        <f>Tableau7[[#This Row],[Points Domicile]]+Tableau7[[#This Row],[Points Extérieur]]</f>
        <v>#REF!</v>
      </c>
      <c r="E7" s="27" t="e">
        <f>RANK(Tableau7[[#This Row],[Points Total]],Tableau7[Points Total])</f>
        <v>#REF!</v>
      </c>
    </row>
    <row r="8" spans="1:5">
      <c r="A8" t="s">
        <v>10</v>
      </c>
      <c r="B8">
        <f>SUMIF('CLASSEMENT ELITE REGIONALE U15 '!B10:B99,Feuil4!A8,'CLASSEMENT ELITE REGIONALE U15 '!E10:E99)</f>
        <v>0</v>
      </c>
      <c r="C8" t="e">
        <f>SUMIF(#REF!,Tableau7[[#This Row],[EQUIPES]],#REF!)</f>
        <v>#REF!</v>
      </c>
      <c r="D8" t="e">
        <f>Tableau7[[#This Row],[Points Domicile]]+Tableau7[[#This Row],[Points Extérieur]]</f>
        <v>#REF!</v>
      </c>
      <c r="E8" s="27" t="e">
        <f>RANK(Tableau7[[#This Row],[Points Total]],Tableau7[Points Total])</f>
        <v>#REF!</v>
      </c>
    </row>
    <row r="9" spans="1:5">
      <c r="A9" t="s">
        <v>34</v>
      </c>
      <c r="B9">
        <f>SUMIF('CLASSEMENT ELITE REGIONALE U15 '!B11:B100,Feuil4!A9,'CLASSEMENT ELITE REGIONALE U15 '!E11:E100)</f>
        <v>0</v>
      </c>
      <c r="C9" t="e">
        <f>SUMIF(#REF!,Tableau7[[#This Row],[EQUIPES]],#REF!)</f>
        <v>#REF!</v>
      </c>
      <c r="D9" t="e">
        <f>Tableau7[[#This Row],[Points Domicile]]+Tableau7[[#This Row],[Points Extérieur]]</f>
        <v>#REF!</v>
      </c>
      <c r="E9" s="27" t="e">
        <f>RANK(Tableau7[[#This Row],[Points Total]],Tableau7[Points Total])</f>
        <v>#REF!</v>
      </c>
    </row>
    <row r="10" spans="1:5">
      <c r="A10" t="s">
        <v>2</v>
      </c>
      <c r="B10">
        <f>SUMIF('CLASSEMENT ELITE REGIONALE U15 '!B12:B101,Feuil4!A10,'CLASSEMENT ELITE REGIONALE U15 '!E12:E101)</f>
        <v>0</v>
      </c>
      <c r="C10" t="e">
        <f>SUMIF(#REF!,Tableau7[[#This Row],[EQUIPES]],#REF!)</f>
        <v>#REF!</v>
      </c>
      <c r="D10" t="e">
        <f>Tableau7[[#This Row],[Points Domicile]]+Tableau7[[#This Row],[Points Extérieur]]</f>
        <v>#REF!</v>
      </c>
      <c r="E10" s="27" t="e">
        <f>RANK(Tableau7[[#This Row],[Points Total]],Tableau7[Points Total])</f>
        <v>#REF!</v>
      </c>
    </row>
    <row r="11" spans="1:5">
      <c r="A11" t="s">
        <v>8</v>
      </c>
      <c r="B11">
        <f>SUMIF('CLASSEMENT ELITE REGIONALE U15 '!B13:B102,Feuil4!A11,'CLASSEMENT ELITE REGIONALE U15 '!E13:E102)</f>
        <v>0</v>
      </c>
      <c r="C11" t="e">
        <f>SUMIF(#REF!,Tableau7[[#This Row],[EQUIPES]],#REF!)</f>
        <v>#REF!</v>
      </c>
      <c r="D11" t="e">
        <f>Tableau7[[#This Row],[Points Domicile]]+Tableau7[[#This Row],[Points Extérieur]]</f>
        <v>#REF!</v>
      </c>
      <c r="E11" s="27" t="e">
        <f>RANK(Tableau7[[#This Row],[Points Total]],Tableau7[Points Total])</f>
        <v>#REF!</v>
      </c>
    </row>
    <row r="12" spans="1:5">
      <c r="A12" t="s">
        <v>36</v>
      </c>
      <c r="B12">
        <f>SUMIF('CLASSEMENT ELITE REGIONALE U15 '!B14:B103,Feuil4!A12,'CLASSEMENT ELITE REGIONALE U15 '!E14:E103)</f>
        <v>0</v>
      </c>
      <c r="C12" t="e">
        <f>SUMIF(#REF!,Tableau7[[#This Row],[EQUIPES]],#REF!)</f>
        <v>#REF!</v>
      </c>
      <c r="D12" t="e">
        <f>Tableau7[[#This Row],[Points Domicile]]+Tableau7[[#This Row],[Points Extérieur]]</f>
        <v>#REF!</v>
      </c>
      <c r="E12" s="27" t="e">
        <f>RANK(Tableau7[[#This Row],[Points Total]],Tableau7[Points Total])</f>
        <v>#REF!</v>
      </c>
    </row>
    <row r="13" spans="1:5">
      <c r="A13" t="s">
        <v>5</v>
      </c>
      <c r="B13">
        <f>SUMIF('CLASSEMENT ELITE REGIONALE U15 '!B15:B104,Feuil4!A13,'CLASSEMENT ELITE REGIONALE U15 '!E15:E104)</f>
        <v>0</v>
      </c>
      <c r="C13" t="e">
        <f>SUMIF(#REF!,Tableau7[[#This Row],[EQUIPES]],#REF!)</f>
        <v>#REF!</v>
      </c>
      <c r="D13" t="e">
        <f>Tableau7[[#This Row],[Points Domicile]]+Tableau7[[#This Row],[Points Extérieur]]</f>
        <v>#REF!</v>
      </c>
      <c r="E13" s="27" t="e">
        <f>RANK(Tableau7[[#This Row],[Points Total]],Tableau7[Points Total])</f>
        <v>#REF!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DBDCE-C6AB-774C-9AFE-D679C3F67037}">
  <sheetPr codeName="Feuil4"/>
  <dimension ref="A1:C19"/>
  <sheetViews>
    <sheetView topLeftCell="A2" zoomScaleNormal="100" workbookViewId="0">
      <selection activeCell="A30" sqref="A30"/>
    </sheetView>
  </sheetViews>
  <sheetFormatPr baseColWidth="10" defaultRowHeight="15.5"/>
  <cols>
    <col min="1" max="1" width="60" bestFit="1" customWidth="1"/>
  </cols>
  <sheetData>
    <row r="1" spans="1:3">
      <c r="A1" s="14" t="s">
        <v>23</v>
      </c>
    </row>
    <row r="4" spans="1:3">
      <c r="A4" s="17"/>
      <c r="B4" s="17"/>
    </row>
    <row r="5" spans="1:3">
      <c r="A5" s="17" t="s">
        <v>24</v>
      </c>
      <c r="B5" s="17" t="s">
        <v>26</v>
      </c>
      <c r="C5" s="16" t="s">
        <v>25</v>
      </c>
    </row>
    <row r="6" spans="1:3">
      <c r="A6" s="21" t="s">
        <v>6</v>
      </c>
      <c r="B6" s="25"/>
      <c r="C6" s="26">
        <f>SUMIF(j!C21:C45,Tableau5[[#This Row],[EQUIPES]],j!G21:G45)</f>
        <v>5</v>
      </c>
    </row>
    <row r="7" spans="1:3">
      <c r="A7" s="22" t="s">
        <v>4</v>
      </c>
      <c r="B7" s="25">
        <f>SUMIF(j!B22:B46,Tableau5[[#This Row],[EQUIPES]],j!F22:F46)</f>
        <v>12</v>
      </c>
      <c r="C7" s="26">
        <f>SUMIF(j!C22:C46,Tableau5[[#This Row],[EQUIPES]],j!G22:G46)</f>
        <v>5</v>
      </c>
    </row>
    <row r="8" spans="1:3">
      <c r="A8" s="21" t="s">
        <v>9</v>
      </c>
      <c r="B8" s="25">
        <f>SUMIF(j!B23:B46,Tableau5[[#This Row],[EQUIPES]],j!F23:F46)</f>
        <v>8</v>
      </c>
      <c r="C8" s="26">
        <f>SUMIF(j!C23:C46,Tableau5[[#This Row],[EQUIPES]],j!G23:G46)</f>
        <v>5</v>
      </c>
    </row>
    <row r="9" spans="1:3">
      <c r="A9" s="22" t="s">
        <v>3</v>
      </c>
      <c r="B9" s="25">
        <f>SUMIF(j!B24:B47,Tableau5[[#This Row],[EQUIPES]],j!F24:F47)</f>
        <v>9</v>
      </c>
      <c r="C9" s="26">
        <f>SUMIF(j!C24:C47,Tableau5[[#This Row],[EQUIPES]],j!G24:G47)</f>
        <v>8</v>
      </c>
    </row>
    <row r="10" spans="1:3">
      <c r="A10" s="23" t="s">
        <v>10</v>
      </c>
      <c r="B10" s="25">
        <f>SUMIF(j!B25:B48,Tableau5[[#This Row],[EQUIPES]],j!F25:F48)</f>
        <v>6</v>
      </c>
      <c r="C10" s="26">
        <f>SUMIF(j!C25:C48,Tableau5[[#This Row],[EQUIPES]],j!G25:G48)</f>
        <v>3</v>
      </c>
    </row>
    <row r="11" spans="1:3">
      <c r="A11" s="21" t="s">
        <v>11</v>
      </c>
      <c r="B11" s="25">
        <f>SUMIF(j!B26:B49,Tableau5[[#This Row],[EQUIPES]],j!F26:F49)</f>
        <v>2</v>
      </c>
      <c r="C11" s="26">
        <f>SUMIF(j!C26:C49,Tableau5[[#This Row],[EQUIPES]],j!G26:G49)</f>
        <v>2</v>
      </c>
    </row>
    <row r="12" spans="1:3">
      <c r="A12" s="22" t="s">
        <v>5</v>
      </c>
      <c r="B12" s="25">
        <f>SUMIF(j!B27:B50,Tableau5[[#This Row],[EQUIPES]],j!F27:F50)</f>
        <v>5</v>
      </c>
      <c r="C12" s="26">
        <f>SUMIF(j!C27:C50,Tableau5[[#This Row],[EQUIPES]],j!G27:G50)</f>
        <v>1</v>
      </c>
    </row>
    <row r="13" spans="1:3">
      <c r="A13" s="21" t="s">
        <v>8</v>
      </c>
      <c r="B13" s="25">
        <f>SUMIF(j!B28:B51,Tableau5[[#This Row],[EQUIPES]],j!F28:F51)</f>
        <v>5</v>
      </c>
      <c r="C13" s="26">
        <f>SUMIF(j!C28:C51,Tableau5[[#This Row],[EQUIPES]],j!G28:G51)</f>
        <v>2</v>
      </c>
    </row>
    <row r="14" spans="1:3">
      <c r="A14" s="22" t="s">
        <v>2</v>
      </c>
      <c r="B14" s="25">
        <f>SUMIF(j!B29:B52,Tableau5[[#This Row],[EQUIPES]],j!F29:F52)</f>
        <v>8</v>
      </c>
      <c r="C14" s="26">
        <f>SUMIF('CLASSEMENT ELITE REGIONALE U15 '!B6:B30,Feuil4!A4,'CLASSEMENT ELITE REGIONALE U15 '!E6:E30)</f>
        <v>0</v>
      </c>
    </row>
    <row r="15" spans="1:3">
      <c r="A15" s="24" t="s">
        <v>7</v>
      </c>
      <c r="B15" s="25">
        <f>SUMIF(j!B30:B53,Tableau5[[#This Row],[EQUIPES]],j!F30:F53)</f>
        <v>5</v>
      </c>
      <c r="C15" s="26">
        <f>SUMIF(j!C30:C53,Tableau5[[#This Row],[EQUIPES]],j!G30:G53)</f>
        <v>2</v>
      </c>
    </row>
    <row r="16" spans="1:3">
      <c r="A16" s="18"/>
      <c r="B16" s="17"/>
    </row>
    <row r="17" spans="1:2">
      <c r="A17" s="19"/>
      <c r="B17" s="17"/>
    </row>
    <row r="18" spans="1:2">
      <c r="A18" s="17"/>
      <c r="B18" s="17"/>
    </row>
    <row r="19" spans="1:2">
      <c r="A19" s="17"/>
      <c r="B19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</vt:lpstr>
      <vt:lpstr>CLASSEMENT ELITE REGIONALE U15 </vt:lpstr>
      <vt:lpstr>Feuil4</vt:lpstr>
      <vt:lpstr>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Bonne</dc:creator>
  <cp:lastModifiedBy>DUVERNOIS Arnaud</cp:lastModifiedBy>
  <dcterms:created xsi:type="dcterms:W3CDTF">2022-05-30T07:10:35Z</dcterms:created>
  <dcterms:modified xsi:type="dcterms:W3CDTF">2022-05-31T10:26:20Z</dcterms:modified>
</cp:coreProperties>
</file>