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ate1904="1" showInkAnnotation="0" autoCompressPictures="0"/>
  <mc:AlternateContent xmlns:mc="http://schemas.openxmlformats.org/markup-compatibility/2006">
    <mc:Choice Requires="x15">
      <x15ac:absPath xmlns:x15ac="http://schemas.microsoft.com/office/spreadsheetml/2010/11/ac" url="C:\Users\IENA\Downloads\"/>
    </mc:Choice>
  </mc:AlternateContent>
  <xr:revisionPtr revIDLastSave="0" documentId="13_ncr:1_{B6D17741-81AF-4633-BDE9-B6A1E5CD0591}" xr6:coauthVersionLast="44" xr6:coauthVersionMax="44" xr10:uidLastSave="{00000000-0000-0000-0000-000000000000}"/>
  <bookViews>
    <workbookView xWindow="-110" yWindow="-110" windowWidth="19420" windowHeight="10420" tabRatio="763" firstSheet="1" activeTab="4" xr2:uid="{00000000-000D-0000-FFFF-FFFF00000000}"/>
  </bookViews>
  <sheets>
    <sheet name="Entrées Heures de travail 2019" sheetId="1" r:id="rId1"/>
    <sheet name="Recettes Brut" sheetId="3" r:id="rId2"/>
    <sheet name="Chargees  Recettes Net" sheetId="4" r:id="rId3"/>
    <sheet name="Base de données - Taxes" sheetId="5" r:id="rId4"/>
    <sheet name="Factures" sheetId="9" r:id="rId5"/>
    <sheet name="Clients" sheetId="10" r:id="rId6"/>
    <sheet name="Heures de vols" sheetId="6" r:id="rId7"/>
  </sheets>
  <definedNames>
    <definedName name="Raison_sociale">Clients!$B$3</definedName>
    <definedName name="RaisonSociale">OFFSET(Clients!$B$4,0,0,COUNTA(Clients!$B:$B)-1,1)</definedName>
    <definedName name="Raisonsociale2">OFFSET(INDIRECT("Clients!$"&amp;CHAR(64+MATCH(Raison_sociale,Clients!$3:$3,0))&amp;"$4"),0,0,COUNTA(INDIRECT("Clients!$"&amp;CHAR(64+MATCH(Raison_sociale,Clients!$3:$3,0))&amp;":$"&amp;CHAR(64+MATCH(Raison_sociale,Clients!$3:$3,0))))-1,1)</definedName>
    <definedName name="Ref_Client">Clients!$A$3</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I15" i="9" l="1"/>
  <c r="B11" i="5"/>
  <c r="F7" i="4"/>
  <c r="H7" i="4"/>
  <c r="F8" i="4"/>
  <c r="H8" i="4"/>
  <c r="F9" i="4"/>
  <c r="H9" i="4"/>
  <c r="F10" i="4"/>
  <c r="H10" i="4"/>
  <c r="F11" i="4"/>
  <c r="H11" i="4"/>
  <c r="F12" i="4"/>
  <c r="H12" i="4"/>
  <c r="F13" i="4"/>
  <c r="H13" i="4"/>
  <c r="F14" i="4"/>
  <c r="H14" i="4"/>
  <c r="F15" i="4"/>
  <c r="H15" i="4"/>
  <c r="F16" i="4"/>
  <c r="H16" i="4"/>
  <c r="F17" i="4"/>
  <c r="H17" i="4"/>
  <c r="F6" i="4"/>
  <c r="H6" i="4"/>
  <c r="F20" i="4"/>
  <c r="H20" i="4"/>
  <c r="H42" i="1"/>
  <c r="I42" i="1"/>
  <c r="J42" i="1"/>
  <c r="H43" i="1"/>
  <c r="I43" i="1"/>
  <c r="J43" i="1"/>
  <c r="H44" i="1"/>
  <c r="I44" i="1"/>
  <c r="J44" i="1"/>
  <c r="H45" i="1"/>
  <c r="I45" i="1"/>
  <c r="J45" i="1"/>
  <c r="H46" i="1"/>
  <c r="I46" i="1"/>
  <c r="J46" i="1"/>
  <c r="H47" i="1"/>
  <c r="I47" i="1"/>
  <c r="J47" i="1"/>
  <c r="H48" i="1"/>
  <c r="I48" i="1"/>
  <c r="J48" i="1"/>
  <c r="H49" i="1"/>
  <c r="I49" i="1"/>
  <c r="J49" i="1"/>
  <c r="H50" i="1"/>
  <c r="I50" i="1"/>
  <c r="J50" i="1"/>
  <c r="H51" i="1"/>
  <c r="I51" i="1"/>
  <c r="J51" i="1"/>
  <c r="H52" i="1"/>
  <c r="I52" i="1"/>
  <c r="J52" i="1"/>
  <c r="H53" i="1"/>
  <c r="I53" i="1"/>
  <c r="J53" i="1"/>
  <c r="H54" i="1"/>
  <c r="I54" i="1"/>
  <c r="J54" i="1"/>
  <c r="H55" i="1"/>
  <c r="I55" i="1"/>
  <c r="J55" i="1"/>
  <c r="H56" i="1"/>
  <c r="I56" i="1"/>
  <c r="J56" i="1"/>
  <c r="H57" i="1"/>
  <c r="I57" i="1"/>
  <c r="J57" i="1"/>
  <c r="H58" i="1"/>
  <c r="I58" i="1"/>
  <c r="J58" i="1"/>
  <c r="H59" i="1"/>
  <c r="I59" i="1"/>
  <c r="J59" i="1"/>
  <c r="H60" i="1"/>
  <c r="I60" i="1"/>
  <c r="J60" i="1"/>
  <c r="H61" i="1"/>
  <c r="I61" i="1"/>
  <c r="J61" i="1"/>
  <c r="H62" i="1"/>
  <c r="I62" i="1"/>
  <c r="J62" i="1"/>
  <c r="H63" i="1"/>
  <c r="I63" i="1"/>
  <c r="J63" i="1"/>
  <c r="H64" i="1"/>
  <c r="I64" i="1"/>
  <c r="J64" i="1"/>
  <c r="H65" i="1"/>
  <c r="I65" i="1"/>
  <c r="J65" i="1"/>
  <c r="H66" i="1"/>
  <c r="I66" i="1"/>
  <c r="J66" i="1"/>
  <c r="H67" i="1"/>
  <c r="I67" i="1"/>
  <c r="J67" i="1"/>
  <c r="H68" i="1"/>
  <c r="I68" i="1"/>
  <c r="J68" i="1"/>
  <c r="H69" i="1"/>
  <c r="I69" i="1"/>
  <c r="J69" i="1"/>
  <c r="H70" i="1"/>
  <c r="I70" i="1"/>
  <c r="J70" i="1"/>
  <c r="H71" i="1"/>
  <c r="I71" i="1"/>
  <c r="J71" i="1"/>
  <c r="H72" i="1"/>
  <c r="I72" i="1"/>
  <c r="J72" i="1"/>
  <c r="J75" i="1"/>
  <c r="E6" i="3"/>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5" i="1"/>
  <c r="G6" i="3"/>
  <c r="F6" i="3"/>
  <c r="J6" i="3"/>
  <c r="C7" i="4"/>
  <c r="K7" i="4"/>
  <c r="D7" i="4"/>
  <c r="E7" i="4"/>
  <c r="G7" i="4"/>
  <c r="I7" i="4"/>
  <c r="J7" i="4"/>
  <c r="H80" i="1"/>
  <c r="I80" i="1"/>
  <c r="J80" i="1"/>
  <c r="H81" i="1"/>
  <c r="I81" i="1"/>
  <c r="J81" i="1"/>
  <c r="H82" i="1"/>
  <c r="I82" i="1"/>
  <c r="J82" i="1"/>
  <c r="H83" i="1"/>
  <c r="I83" i="1"/>
  <c r="J83" i="1"/>
  <c r="H84" i="1"/>
  <c r="I84" i="1"/>
  <c r="J84" i="1"/>
  <c r="H85" i="1"/>
  <c r="I85" i="1"/>
  <c r="J85" i="1"/>
  <c r="H86" i="1"/>
  <c r="I86" i="1"/>
  <c r="J86" i="1"/>
  <c r="H87" i="1"/>
  <c r="I87" i="1"/>
  <c r="J87" i="1"/>
  <c r="H88" i="1"/>
  <c r="I88" i="1"/>
  <c r="J88" i="1"/>
  <c r="H89" i="1"/>
  <c r="I89" i="1"/>
  <c r="J89" i="1"/>
  <c r="H90" i="1"/>
  <c r="I90" i="1"/>
  <c r="J90" i="1"/>
  <c r="H91" i="1"/>
  <c r="I91" i="1"/>
  <c r="J91" i="1"/>
  <c r="H92" i="1"/>
  <c r="I92" i="1"/>
  <c r="J92" i="1"/>
  <c r="H93" i="1"/>
  <c r="I93" i="1"/>
  <c r="J93" i="1"/>
  <c r="H94" i="1"/>
  <c r="I94" i="1"/>
  <c r="J94" i="1"/>
  <c r="H95" i="1"/>
  <c r="I95" i="1"/>
  <c r="J95" i="1"/>
  <c r="H96" i="1"/>
  <c r="I96" i="1"/>
  <c r="J96" i="1"/>
  <c r="H97" i="1"/>
  <c r="I97" i="1"/>
  <c r="J97" i="1"/>
  <c r="H98" i="1"/>
  <c r="I98" i="1"/>
  <c r="J98" i="1"/>
  <c r="H99" i="1"/>
  <c r="I99" i="1"/>
  <c r="J99" i="1"/>
  <c r="H100" i="1"/>
  <c r="I100" i="1"/>
  <c r="J100" i="1"/>
  <c r="H101" i="1"/>
  <c r="I101" i="1"/>
  <c r="J101" i="1"/>
  <c r="H102" i="1"/>
  <c r="I102" i="1"/>
  <c r="J102" i="1"/>
  <c r="H103" i="1"/>
  <c r="I103" i="1"/>
  <c r="J103" i="1"/>
  <c r="H104" i="1"/>
  <c r="I104" i="1"/>
  <c r="J104" i="1"/>
  <c r="H105" i="1"/>
  <c r="I105" i="1"/>
  <c r="J105" i="1"/>
  <c r="H106" i="1"/>
  <c r="I106" i="1"/>
  <c r="J106" i="1"/>
  <c r="H107" i="1"/>
  <c r="I107" i="1"/>
  <c r="J107" i="1"/>
  <c r="H108" i="1"/>
  <c r="I108" i="1"/>
  <c r="J108" i="1"/>
  <c r="H109" i="1"/>
  <c r="I109" i="1"/>
  <c r="J109" i="1"/>
  <c r="H110" i="1"/>
  <c r="I110" i="1"/>
  <c r="J110" i="1"/>
  <c r="J113" i="1"/>
  <c r="E7" i="3"/>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3" i="1"/>
  <c r="G7" i="3"/>
  <c r="F7" i="3"/>
  <c r="J7" i="3"/>
  <c r="C8" i="4"/>
  <c r="K8" i="4"/>
  <c r="D8" i="4"/>
  <c r="E8" i="4"/>
  <c r="G8" i="4"/>
  <c r="I8" i="4"/>
  <c r="J8" i="4"/>
  <c r="H118" i="1"/>
  <c r="I118" i="1"/>
  <c r="J118" i="1"/>
  <c r="H119" i="1"/>
  <c r="I119" i="1"/>
  <c r="J119" i="1"/>
  <c r="H120" i="1"/>
  <c r="I120" i="1"/>
  <c r="J120" i="1"/>
  <c r="H121" i="1"/>
  <c r="I121" i="1"/>
  <c r="J121" i="1"/>
  <c r="H122" i="1"/>
  <c r="I122" i="1"/>
  <c r="J122" i="1"/>
  <c r="H123" i="1"/>
  <c r="I123" i="1"/>
  <c r="J123" i="1"/>
  <c r="H124" i="1"/>
  <c r="I124" i="1"/>
  <c r="J124" i="1"/>
  <c r="H125" i="1"/>
  <c r="I125" i="1"/>
  <c r="J125" i="1"/>
  <c r="H126" i="1"/>
  <c r="I126" i="1"/>
  <c r="J126" i="1"/>
  <c r="H127" i="1"/>
  <c r="I127" i="1"/>
  <c r="J127" i="1"/>
  <c r="H128" i="1"/>
  <c r="I128" i="1"/>
  <c r="J128" i="1"/>
  <c r="H129" i="1"/>
  <c r="I129" i="1"/>
  <c r="J129" i="1"/>
  <c r="H130" i="1"/>
  <c r="I130" i="1"/>
  <c r="J130" i="1"/>
  <c r="H131" i="1"/>
  <c r="I131" i="1"/>
  <c r="J131" i="1"/>
  <c r="H132" i="1"/>
  <c r="I132" i="1"/>
  <c r="J132" i="1"/>
  <c r="H133" i="1"/>
  <c r="I133" i="1"/>
  <c r="J133" i="1"/>
  <c r="H134" i="1"/>
  <c r="I134" i="1"/>
  <c r="J134" i="1"/>
  <c r="H135" i="1"/>
  <c r="I135" i="1"/>
  <c r="J135" i="1"/>
  <c r="H136" i="1"/>
  <c r="I136" i="1"/>
  <c r="J136" i="1"/>
  <c r="H137" i="1"/>
  <c r="I137" i="1"/>
  <c r="J137" i="1"/>
  <c r="H138" i="1"/>
  <c r="I138" i="1"/>
  <c r="J138" i="1"/>
  <c r="H139" i="1"/>
  <c r="I139" i="1"/>
  <c r="J139" i="1"/>
  <c r="H140" i="1"/>
  <c r="I140" i="1"/>
  <c r="J140" i="1"/>
  <c r="H141" i="1"/>
  <c r="I141" i="1"/>
  <c r="J141" i="1"/>
  <c r="H142" i="1"/>
  <c r="I142" i="1"/>
  <c r="J142" i="1"/>
  <c r="H143" i="1"/>
  <c r="I143" i="1"/>
  <c r="J143" i="1"/>
  <c r="H144" i="1"/>
  <c r="I144" i="1"/>
  <c r="J144" i="1"/>
  <c r="H145" i="1"/>
  <c r="I145" i="1"/>
  <c r="J145" i="1"/>
  <c r="H146" i="1"/>
  <c r="I146" i="1"/>
  <c r="J146" i="1"/>
  <c r="H147" i="1"/>
  <c r="I147" i="1"/>
  <c r="J147" i="1"/>
  <c r="H148" i="1"/>
  <c r="I148" i="1"/>
  <c r="J148" i="1"/>
  <c r="J151" i="1"/>
  <c r="E8" i="3"/>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51" i="1"/>
  <c r="G8" i="3"/>
  <c r="F8" i="3"/>
  <c r="J8" i="3"/>
  <c r="C9" i="4"/>
  <c r="K9" i="4"/>
  <c r="D9" i="4"/>
  <c r="E9" i="4"/>
  <c r="G9" i="4"/>
  <c r="I9" i="4"/>
  <c r="J9" i="4"/>
  <c r="H156" i="1"/>
  <c r="I156" i="1"/>
  <c r="J156" i="1"/>
  <c r="H157" i="1"/>
  <c r="I157" i="1"/>
  <c r="J157" i="1"/>
  <c r="H158" i="1"/>
  <c r="I158" i="1"/>
  <c r="J158" i="1"/>
  <c r="H159" i="1"/>
  <c r="I159" i="1"/>
  <c r="J159" i="1"/>
  <c r="H160" i="1"/>
  <c r="I160" i="1"/>
  <c r="J160" i="1"/>
  <c r="H161" i="1"/>
  <c r="I161" i="1"/>
  <c r="J161" i="1"/>
  <c r="H162" i="1"/>
  <c r="I162" i="1"/>
  <c r="J162" i="1"/>
  <c r="H163" i="1"/>
  <c r="I163" i="1"/>
  <c r="J163" i="1"/>
  <c r="H164" i="1"/>
  <c r="I164" i="1"/>
  <c r="J164" i="1"/>
  <c r="H165" i="1"/>
  <c r="I165" i="1"/>
  <c r="J165" i="1"/>
  <c r="H166" i="1"/>
  <c r="I166" i="1"/>
  <c r="J166" i="1"/>
  <c r="H167" i="1"/>
  <c r="I167" i="1"/>
  <c r="J167" i="1"/>
  <c r="H168" i="1"/>
  <c r="I168" i="1"/>
  <c r="J168" i="1"/>
  <c r="H169" i="1"/>
  <c r="I169" i="1"/>
  <c r="J169" i="1"/>
  <c r="H170" i="1"/>
  <c r="I170" i="1"/>
  <c r="J170" i="1"/>
  <c r="H171" i="1"/>
  <c r="I171" i="1"/>
  <c r="J171" i="1"/>
  <c r="H172" i="1"/>
  <c r="I172" i="1"/>
  <c r="J172" i="1"/>
  <c r="H173" i="1"/>
  <c r="I173" i="1"/>
  <c r="J173" i="1"/>
  <c r="H174" i="1"/>
  <c r="I174" i="1"/>
  <c r="J174" i="1"/>
  <c r="H175" i="1"/>
  <c r="I175" i="1"/>
  <c r="J175" i="1"/>
  <c r="H176" i="1"/>
  <c r="I176" i="1"/>
  <c r="J176" i="1"/>
  <c r="H177" i="1"/>
  <c r="I177" i="1"/>
  <c r="J177" i="1"/>
  <c r="H178" i="1"/>
  <c r="I178" i="1"/>
  <c r="J178" i="1"/>
  <c r="H179" i="1"/>
  <c r="I179" i="1"/>
  <c r="J179" i="1"/>
  <c r="H180" i="1"/>
  <c r="I180" i="1"/>
  <c r="J180" i="1"/>
  <c r="H181" i="1"/>
  <c r="I181" i="1"/>
  <c r="J181" i="1"/>
  <c r="H182" i="1"/>
  <c r="I182" i="1"/>
  <c r="J182" i="1"/>
  <c r="H183" i="1"/>
  <c r="I183" i="1"/>
  <c r="J183" i="1"/>
  <c r="H184" i="1"/>
  <c r="I184" i="1"/>
  <c r="J184" i="1"/>
  <c r="H185" i="1"/>
  <c r="I185" i="1"/>
  <c r="J185" i="1"/>
  <c r="H186" i="1"/>
  <c r="I186" i="1"/>
  <c r="J186" i="1"/>
  <c r="J189" i="1"/>
  <c r="E9" i="3"/>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9" i="1"/>
  <c r="G9" i="3"/>
  <c r="F9" i="3"/>
  <c r="J9" i="3"/>
  <c r="C10" i="4"/>
  <c r="K10" i="4"/>
  <c r="D10" i="4"/>
  <c r="E10" i="4"/>
  <c r="G10" i="4"/>
  <c r="I10" i="4"/>
  <c r="J10" i="4"/>
  <c r="H194" i="1"/>
  <c r="I194" i="1"/>
  <c r="J194" i="1"/>
  <c r="H195" i="1"/>
  <c r="I195" i="1"/>
  <c r="J195" i="1"/>
  <c r="H196" i="1"/>
  <c r="I196" i="1"/>
  <c r="J196" i="1"/>
  <c r="H197" i="1"/>
  <c r="I197" i="1"/>
  <c r="J197" i="1"/>
  <c r="H198" i="1"/>
  <c r="I198" i="1"/>
  <c r="J198" i="1"/>
  <c r="H199" i="1"/>
  <c r="I199" i="1"/>
  <c r="J199" i="1"/>
  <c r="H200" i="1"/>
  <c r="I200" i="1"/>
  <c r="J200" i="1"/>
  <c r="H201" i="1"/>
  <c r="I201" i="1"/>
  <c r="J201" i="1"/>
  <c r="H202" i="1"/>
  <c r="I202" i="1"/>
  <c r="J202" i="1"/>
  <c r="H203" i="1"/>
  <c r="I203" i="1"/>
  <c r="J203" i="1"/>
  <c r="H204" i="1"/>
  <c r="I204" i="1"/>
  <c r="J204" i="1"/>
  <c r="H205" i="1"/>
  <c r="I205" i="1"/>
  <c r="J205" i="1"/>
  <c r="H206" i="1"/>
  <c r="I206" i="1"/>
  <c r="J206" i="1"/>
  <c r="H207" i="1"/>
  <c r="I207" i="1"/>
  <c r="J207" i="1"/>
  <c r="H208" i="1"/>
  <c r="I208" i="1"/>
  <c r="J208" i="1"/>
  <c r="H209" i="1"/>
  <c r="I209" i="1"/>
  <c r="J209" i="1"/>
  <c r="H210" i="1"/>
  <c r="I210" i="1"/>
  <c r="J210" i="1"/>
  <c r="H211" i="1"/>
  <c r="I211" i="1"/>
  <c r="J211" i="1"/>
  <c r="H212" i="1"/>
  <c r="I212" i="1"/>
  <c r="J212" i="1"/>
  <c r="H213" i="1"/>
  <c r="I213" i="1"/>
  <c r="J213" i="1"/>
  <c r="H214" i="1"/>
  <c r="I214" i="1"/>
  <c r="J214" i="1"/>
  <c r="H215" i="1"/>
  <c r="I215" i="1"/>
  <c r="J215" i="1"/>
  <c r="H216" i="1"/>
  <c r="I216" i="1"/>
  <c r="J216" i="1"/>
  <c r="H217" i="1"/>
  <c r="I217" i="1"/>
  <c r="J217" i="1"/>
  <c r="H218" i="1"/>
  <c r="I218" i="1"/>
  <c r="J218" i="1"/>
  <c r="H219" i="1"/>
  <c r="I219" i="1"/>
  <c r="J219" i="1"/>
  <c r="H220" i="1"/>
  <c r="I220" i="1"/>
  <c r="J220" i="1"/>
  <c r="H221" i="1"/>
  <c r="I221" i="1"/>
  <c r="J221" i="1"/>
  <c r="H222" i="1"/>
  <c r="I222" i="1"/>
  <c r="J222" i="1"/>
  <c r="H223" i="1"/>
  <c r="I223" i="1"/>
  <c r="J223" i="1"/>
  <c r="H224" i="1"/>
  <c r="I224" i="1"/>
  <c r="J224" i="1"/>
  <c r="J227" i="1"/>
  <c r="E10" i="3"/>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7" i="1"/>
  <c r="G10" i="3"/>
  <c r="F10" i="3"/>
  <c r="J10" i="3"/>
  <c r="C11" i="4"/>
  <c r="K11" i="4"/>
  <c r="D11" i="4"/>
  <c r="E11" i="4"/>
  <c r="G11" i="4"/>
  <c r="I11" i="4"/>
  <c r="J11" i="4"/>
  <c r="H232" i="1"/>
  <c r="I232" i="1"/>
  <c r="J232" i="1"/>
  <c r="H233" i="1"/>
  <c r="I233" i="1"/>
  <c r="J233" i="1"/>
  <c r="H234" i="1"/>
  <c r="I234" i="1"/>
  <c r="J234" i="1"/>
  <c r="H235" i="1"/>
  <c r="I235" i="1"/>
  <c r="J235" i="1"/>
  <c r="H236" i="1"/>
  <c r="I236" i="1"/>
  <c r="J236" i="1"/>
  <c r="H237" i="1"/>
  <c r="I237" i="1"/>
  <c r="J237" i="1"/>
  <c r="H238" i="1"/>
  <c r="I238" i="1"/>
  <c r="J238" i="1"/>
  <c r="H239" i="1"/>
  <c r="I239" i="1"/>
  <c r="J239" i="1"/>
  <c r="H240" i="1"/>
  <c r="I240" i="1"/>
  <c r="J240" i="1"/>
  <c r="H241" i="1"/>
  <c r="I241" i="1"/>
  <c r="J241" i="1"/>
  <c r="H242" i="1"/>
  <c r="I242" i="1"/>
  <c r="J242" i="1"/>
  <c r="H243" i="1"/>
  <c r="I243" i="1"/>
  <c r="J243" i="1"/>
  <c r="H244" i="1"/>
  <c r="I244" i="1"/>
  <c r="J244" i="1"/>
  <c r="H245" i="1"/>
  <c r="I245" i="1"/>
  <c r="J245" i="1"/>
  <c r="H246" i="1"/>
  <c r="I246" i="1"/>
  <c r="J246" i="1"/>
  <c r="H247" i="1"/>
  <c r="I247" i="1"/>
  <c r="J247" i="1"/>
  <c r="H248" i="1"/>
  <c r="I248" i="1"/>
  <c r="J248" i="1"/>
  <c r="H249" i="1"/>
  <c r="I249" i="1"/>
  <c r="J249" i="1"/>
  <c r="H250" i="1"/>
  <c r="I250" i="1"/>
  <c r="J250" i="1"/>
  <c r="H251" i="1"/>
  <c r="I251" i="1"/>
  <c r="J251" i="1"/>
  <c r="H252" i="1"/>
  <c r="I252" i="1"/>
  <c r="J252" i="1"/>
  <c r="H253" i="1"/>
  <c r="I253" i="1"/>
  <c r="J253" i="1"/>
  <c r="H254" i="1"/>
  <c r="I254" i="1"/>
  <c r="J254" i="1"/>
  <c r="H255" i="1"/>
  <c r="I255" i="1"/>
  <c r="J255" i="1"/>
  <c r="H256" i="1"/>
  <c r="I256" i="1"/>
  <c r="J256" i="1"/>
  <c r="H257" i="1"/>
  <c r="I257" i="1"/>
  <c r="J257" i="1"/>
  <c r="H258" i="1"/>
  <c r="I258" i="1"/>
  <c r="J258" i="1"/>
  <c r="H259" i="1"/>
  <c r="I259" i="1"/>
  <c r="J259" i="1"/>
  <c r="H260" i="1"/>
  <c r="I260" i="1"/>
  <c r="J260" i="1"/>
  <c r="H261" i="1"/>
  <c r="I261" i="1"/>
  <c r="J261" i="1"/>
  <c r="H262" i="1"/>
  <c r="I262" i="1"/>
  <c r="J262" i="1"/>
  <c r="J265" i="1"/>
  <c r="E11" i="3"/>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5" i="1"/>
  <c r="G11" i="3"/>
  <c r="F11" i="3"/>
  <c r="J11" i="3"/>
  <c r="C12" i="4"/>
  <c r="K12" i="4"/>
  <c r="D12" i="4"/>
  <c r="E12" i="4"/>
  <c r="G12" i="4"/>
  <c r="I12" i="4"/>
  <c r="J12" i="4"/>
  <c r="H270" i="1"/>
  <c r="I270" i="1"/>
  <c r="J270" i="1"/>
  <c r="H271" i="1"/>
  <c r="I271" i="1"/>
  <c r="J271" i="1"/>
  <c r="H272" i="1"/>
  <c r="I272" i="1"/>
  <c r="J272" i="1"/>
  <c r="H273" i="1"/>
  <c r="I273" i="1"/>
  <c r="J273" i="1"/>
  <c r="H274" i="1"/>
  <c r="I274" i="1"/>
  <c r="J274" i="1"/>
  <c r="H275" i="1"/>
  <c r="I275" i="1"/>
  <c r="J275" i="1"/>
  <c r="H276" i="1"/>
  <c r="I276" i="1"/>
  <c r="J276" i="1"/>
  <c r="H277" i="1"/>
  <c r="I277" i="1"/>
  <c r="J277" i="1"/>
  <c r="H278" i="1"/>
  <c r="I278" i="1"/>
  <c r="J278" i="1"/>
  <c r="H279" i="1"/>
  <c r="I279" i="1"/>
  <c r="J279" i="1"/>
  <c r="H280" i="1"/>
  <c r="I280" i="1"/>
  <c r="J280" i="1"/>
  <c r="H281" i="1"/>
  <c r="I281" i="1"/>
  <c r="J281" i="1"/>
  <c r="H282" i="1"/>
  <c r="I282" i="1"/>
  <c r="J282" i="1"/>
  <c r="H283" i="1"/>
  <c r="I283" i="1"/>
  <c r="J283" i="1"/>
  <c r="H284" i="1"/>
  <c r="I284" i="1"/>
  <c r="J284" i="1"/>
  <c r="H285" i="1"/>
  <c r="I285" i="1"/>
  <c r="J285" i="1"/>
  <c r="H286" i="1"/>
  <c r="I286" i="1"/>
  <c r="J286" i="1"/>
  <c r="H287" i="1"/>
  <c r="I287" i="1"/>
  <c r="J287" i="1"/>
  <c r="H288" i="1"/>
  <c r="I288" i="1"/>
  <c r="J288" i="1"/>
  <c r="H289" i="1"/>
  <c r="I289" i="1"/>
  <c r="J289" i="1"/>
  <c r="H290" i="1"/>
  <c r="I290" i="1"/>
  <c r="J290" i="1"/>
  <c r="H291" i="1"/>
  <c r="I291" i="1"/>
  <c r="J291" i="1"/>
  <c r="H292" i="1"/>
  <c r="I292" i="1"/>
  <c r="J292" i="1"/>
  <c r="H293" i="1"/>
  <c r="I293" i="1"/>
  <c r="J293" i="1"/>
  <c r="H294" i="1"/>
  <c r="I294" i="1"/>
  <c r="J294" i="1"/>
  <c r="H295" i="1"/>
  <c r="I295" i="1"/>
  <c r="J295" i="1"/>
  <c r="H296" i="1"/>
  <c r="I296" i="1"/>
  <c r="J296" i="1"/>
  <c r="H297" i="1"/>
  <c r="I297" i="1"/>
  <c r="J297" i="1"/>
  <c r="H298" i="1"/>
  <c r="I298" i="1"/>
  <c r="J298" i="1"/>
  <c r="H299" i="1"/>
  <c r="I299" i="1"/>
  <c r="J299" i="1"/>
  <c r="H300" i="1"/>
  <c r="I300" i="1"/>
  <c r="J300" i="1"/>
  <c r="J303" i="1"/>
  <c r="E12" i="3"/>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3" i="1"/>
  <c r="G12" i="3"/>
  <c r="F12" i="3"/>
  <c r="J12" i="3"/>
  <c r="C13" i="4"/>
  <c r="K13" i="4"/>
  <c r="D13" i="4"/>
  <c r="E13" i="4"/>
  <c r="G13" i="4"/>
  <c r="I13" i="4"/>
  <c r="J13" i="4"/>
  <c r="H308" i="1"/>
  <c r="I308" i="1"/>
  <c r="J308" i="1"/>
  <c r="H309" i="1"/>
  <c r="I309" i="1"/>
  <c r="J309" i="1"/>
  <c r="H310" i="1"/>
  <c r="I310" i="1"/>
  <c r="J310" i="1"/>
  <c r="H311" i="1"/>
  <c r="I311" i="1"/>
  <c r="J311" i="1"/>
  <c r="H312" i="1"/>
  <c r="I312" i="1"/>
  <c r="J312" i="1"/>
  <c r="H313" i="1"/>
  <c r="I313" i="1"/>
  <c r="J313" i="1"/>
  <c r="H314" i="1"/>
  <c r="I314" i="1"/>
  <c r="J314" i="1"/>
  <c r="H315" i="1"/>
  <c r="I315" i="1"/>
  <c r="J315" i="1"/>
  <c r="H316" i="1"/>
  <c r="I316" i="1"/>
  <c r="J316" i="1"/>
  <c r="H317" i="1"/>
  <c r="I317" i="1"/>
  <c r="J317" i="1"/>
  <c r="H318" i="1"/>
  <c r="I318" i="1"/>
  <c r="J318" i="1"/>
  <c r="H319" i="1"/>
  <c r="I319" i="1"/>
  <c r="J319" i="1"/>
  <c r="H320" i="1"/>
  <c r="I320" i="1"/>
  <c r="J320" i="1"/>
  <c r="H321" i="1"/>
  <c r="I321" i="1"/>
  <c r="J321" i="1"/>
  <c r="H322" i="1"/>
  <c r="I322" i="1"/>
  <c r="J322" i="1"/>
  <c r="H323" i="1"/>
  <c r="I323" i="1"/>
  <c r="J323" i="1"/>
  <c r="H324" i="1"/>
  <c r="I324" i="1"/>
  <c r="J324" i="1"/>
  <c r="H325" i="1"/>
  <c r="I325" i="1"/>
  <c r="J325" i="1"/>
  <c r="H326" i="1"/>
  <c r="I326" i="1"/>
  <c r="J326" i="1"/>
  <c r="H327" i="1"/>
  <c r="I327" i="1"/>
  <c r="J327" i="1"/>
  <c r="H328" i="1"/>
  <c r="I328" i="1"/>
  <c r="J328" i="1"/>
  <c r="H329" i="1"/>
  <c r="I329" i="1"/>
  <c r="J329" i="1"/>
  <c r="H330" i="1"/>
  <c r="I330" i="1"/>
  <c r="J330" i="1"/>
  <c r="H331" i="1"/>
  <c r="I331" i="1"/>
  <c r="J331" i="1"/>
  <c r="H332" i="1"/>
  <c r="I332" i="1"/>
  <c r="J332" i="1"/>
  <c r="H333" i="1"/>
  <c r="I333" i="1"/>
  <c r="J333" i="1"/>
  <c r="H334" i="1"/>
  <c r="I334" i="1"/>
  <c r="J334" i="1"/>
  <c r="H335" i="1"/>
  <c r="I335" i="1"/>
  <c r="J335" i="1"/>
  <c r="H336" i="1"/>
  <c r="I336" i="1"/>
  <c r="J336" i="1"/>
  <c r="H337" i="1"/>
  <c r="I337" i="1"/>
  <c r="J337" i="1"/>
  <c r="H338" i="1"/>
  <c r="I338" i="1"/>
  <c r="J338" i="1"/>
  <c r="J341" i="1"/>
  <c r="E13" i="3"/>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41" i="1"/>
  <c r="G13" i="3"/>
  <c r="F13" i="3"/>
  <c r="J13" i="3"/>
  <c r="C14" i="4"/>
  <c r="K14" i="4"/>
  <c r="D14" i="4"/>
  <c r="E14" i="4"/>
  <c r="G14" i="4"/>
  <c r="I14" i="4"/>
  <c r="J14" i="4"/>
  <c r="H346" i="1"/>
  <c r="I346" i="1"/>
  <c r="J346" i="1"/>
  <c r="H347" i="1"/>
  <c r="I347" i="1"/>
  <c r="J347" i="1"/>
  <c r="H348" i="1"/>
  <c r="I348" i="1"/>
  <c r="J348" i="1"/>
  <c r="H349" i="1"/>
  <c r="I349" i="1"/>
  <c r="J349" i="1"/>
  <c r="H350" i="1"/>
  <c r="I350" i="1"/>
  <c r="J350" i="1"/>
  <c r="H351" i="1"/>
  <c r="I351" i="1"/>
  <c r="J351" i="1"/>
  <c r="H352" i="1"/>
  <c r="I352" i="1"/>
  <c r="J352" i="1"/>
  <c r="H353" i="1"/>
  <c r="I353" i="1"/>
  <c r="J353" i="1"/>
  <c r="H354" i="1"/>
  <c r="I354" i="1"/>
  <c r="J354" i="1"/>
  <c r="H355" i="1"/>
  <c r="I355" i="1"/>
  <c r="J355" i="1"/>
  <c r="H356" i="1"/>
  <c r="I356" i="1"/>
  <c r="J356" i="1"/>
  <c r="H357" i="1"/>
  <c r="I357" i="1"/>
  <c r="J357" i="1"/>
  <c r="H358" i="1"/>
  <c r="I358" i="1"/>
  <c r="J358" i="1"/>
  <c r="H359" i="1"/>
  <c r="I359" i="1"/>
  <c r="J359" i="1"/>
  <c r="H360" i="1"/>
  <c r="I360" i="1"/>
  <c r="J360" i="1"/>
  <c r="H361" i="1"/>
  <c r="I361" i="1"/>
  <c r="J361" i="1"/>
  <c r="H362" i="1"/>
  <c r="I362" i="1"/>
  <c r="J362" i="1"/>
  <c r="H363" i="1"/>
  <c r="I363" i="1"/>
  <c r="J363" i="1"/>
  <c r="H364" i="1"/>
  <c r="I364" i="1"/>
  <c r="J364" i="1"/>
  <c r="H365" i="1"/>
  <c r="I365" i="1"/>
  <c r="J365" i="1"/>
  <c r="H366" i="1"/>
  <c r="I366" i="1"/>
  <c r="J366" i="1"/>
  <c r="H367" i="1"/>
  <c r="I367" i="1"/>
  <c r="J367" i="1"/>
  <c r="H368" i="1"/>
  <c r="I368" i="1"/>
  <c r="J368" i="1"/>
  <c r="H369" i="1"/>
  <c r="I369" i="1"/>
  <c r="J369" i="1"/>
  <c r="H370" i="1"/>
  <c r="I370" i="1"/>
  <c r="J370" i="1"/>
  <c r="H371" i="1"/>
  <c r="I371" i="1"/>
  <c r="J371" i="1"/>
  <c r="H372" i="1"/>
  <c r="I372" i="1"/>
  <c r="J372" i="1"/>
  <c r="H373" i="1"/>
  <c r="I373" i="1"/>
  <c r="J373" i="1"/>
  <c r="H374" i="1"/>
  <c r="I374" i="1"/>
  <c r="J374" i="1"/>
  <c r="H375" i="1"/>
  <c r="I375" i="1"/>
  <c r="J375" i="1"/>
  <c r="H376" i="1"/>
  <c r="I376" i="1"/>
  <c r="J376" i="1"/>
  <c r="J379" i="1"/>
  <c r="E14" i="3"/>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9" i="1"/>
  <c r="G14" i="3"/>
  <c r="F14" i="3"/>
  <c r="J14" i="3"/>
  <c r="C15" i="4"/>
  <c r="K15" i="4"/>
  <c r="D15" i="4"/>
  <c r="E15" i="4"/>
  <c r="G15" i="4"/>
  <c r="I15" i="4"/>
  <c r="J15" i="4"/>
  <c r="H384" i="1"/>
  <c r="I384" i="1"/>
  <c r="J384" i="1"/>
  <c r="H385" i="1"/>
  <c r="I385" i="1"/>
  <c r="J385" i="1"/>
  <c r="H386" i="1"/>
  <c r="I386" i="1"/>
  <c r="J386" i="1"/>
  <c r="H387" i="1"/>
  <c r="I387" i="1"/>
  <c r="J387" i="1"/>
  <c r="H388" i="1"/>
  <c r="I388" i="1"/>
  <c r="J388" i="1"/>
  <c r="H389" i="1"/>
  <c r="I389" i="1"/>
  <c r="J389" i="1"/>
  <c r="H390" i="1"/>
  <c r="I390" i="1"/>
  <c r="J390" i="1"/>
  <c r="H391" i="1"/>
  <c r="I391" i="1"/>
  <c r="J391" i="1"/>
  <c r="H392" i="1"/>
  <c r="I392" i="1"/>
  <c r="J392" i="1"/>
  <c r="H393" i="1"/>
  <c r="I393" i="1"/>
  <c r="J393" i="1"/>
  <c r="H394" i="1"/>
  <c r="I394" i="1"/>
  <c r="J394" i="1"/>
  <c r="H395" i="1"/>
  <c r="I395" i="1"/>
  <c r="J395" i="1"/>
  <c r="H396" i="1"/>
  <c r="I396" i="1"/>
  <c r="J396" i="1"/>
  <c r="H397" i="1"/>
  <c r="I397" i="1"/>
  <c r="J397" i="1"/>
  <c r="H398" i="1"/>
  <c r="I398" i="1"/>
  <c r="J398" i="1"/>
  <c r="H399" i="1"/>
  <c r="I399" i="1"/>
  <c r="J399" i="1"/>
  <c r="H400" i="1"/>
  <c r="I400" i="1"/>
  <c r="J400" i="1"/>
  <c r="H401" i="1"/>
  <c r="I401" i="1"/>
  <c r="J401" i="1"/>
  <c r="H402" i="1"/>
  <c r="I402" i="1"/>
  <c r="J402" i="1"/>
  <c r="H403" i="1"/>
  <c r="I403" i="1"/>
  <c r="J403" i="1"/>
  <c r="H404" i="1"/>
  <c r="I404" i="1"/>
  <c r="J404" i="1"/>
  <c r="H405" i="1"/>
  <c r="I405" i="1"/>
  <c r="J405" i="1"/>
  <c r="H406" i="1"/>
  <c r="I406" i="1"/>
  <c r="J406" i="1"/>
  <c r="H407" i="1"/>
  <c r="I407" i="1"/>
  <c r="J407" i="1"/>
  <c r="H408" i="1"/>
  <c r="I408" i="1"/>
  <c r="J408" i="1"/>
  <c r="H409" i="1"/>
  <c r="I409" i="1"/>
  <c r="J409" i="1"/>
  <c r="H410" i="1"/>
  <c r="I410" i="1"/>
  <c r="J410" i="1"/>
  <c r="H411" i="1"/>
  <c r="I411" i="1"/>
  <c r="J411" i="1"/>
  <c r="H412" i="1"/>
  <c r="I412" i="1"/>
  <c r="J412" i="1"/>
  <c r="H413" i="1"/>
  <c r="I413" i="1"/>
  <c r="J413" i="1"/>
  <c r="H414" i="1"/>
  <c r="I414" i="1"/>
  <c r="J414" i="1"/>
  <c r="J417" i="1"/>
  <c r="E15" i="3"/>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7" i="1"/>
  <c r="G15" i="3"/>
  <c r="F15" i="3"/>
  <c r="J15" i="3"/>
  <c r="C16" i="4"/>
  <c r="K16" i="4"/>
  <c r="D16" i="4"/>
  <c r="E16" i="4"/>
  <c r="G16" i="4"/>
  <c r="I16" i="4"/>
  <c r="J16" i="4"/>
  <c r="H422" i="1"/>
  <c r="I422" i="1"/>
  <c r="J422" i="1"/>
  <c r="H423" i="1"/>
  <c r="I423" i="1"/>
  <c r="J423" i="1"/>
  <c r="H424" i="1"/>
  <c r="I424" i="1"/>
  <c r="J424" i="1"/>
  <c r="H425" i="1"/>
  <c r="I425" i="1"/>
  <c r="J425" i="1"/>
  <c r="H426" i="1"/>
  <c r="I426" i="1"/>
  <c r="J426" i="1"/>
  <c r="H427" i="1"/>
  <c r="I427" i="1"/>
  <c r="J427" i="1"/>
  <c r="H428" i="1"/>
  <c r="I428" i="1"/>
  <c r="J428" i="1"/>
  <c r="H429" i="1"/>
  <c r="I429" i="1"/>
  <c r="J429" i="1"/>
  <c r="H430" i="1"/>
  <c r="I430" i="1"/>
  <c r="J430" i="1"/>
  <c r="H431" i="1"/>
  <c r="I431" i="1"/>
  <c r="J431" i="1"/>
  <c r="H432" i="1"/>
  <c r="I432" i="1"/>
  <c r="J432" i="1"/>
  <c r="H433" i="1"/>
  <c r="I433" i="1"/>
  <c r="J433" i="1"/>
  <c r="H434" i="1"/>
  <c r="I434" i="1"/>
  <c r="J434" i="1"/>
  <c r="H435" i="1"/>
  <c r="I435" i="1"/>
  <c r="J435" i="1"/>
  <c r="H436" i="1"/>
  <c r="I436" i="1"/>
  <c r="J436" i="1"/>
  <c r="H437" i="1"/>
  <c r="I437" i="1"/>
  <c r="J437" i="1"/>
  <c r="H438" i="1"/>
  <c r="I438" i="1"/>
  <c r="J438" i="1"/>
  <c r="H439" i="1"/>
  <c r="I439" i="1"/>
  <c r="J439" i="1"/>
  <c r="H440" i="1"/>
  <c r="I440" i="1"/>
  <c r="J440" i="1"/>
  <c r="H441" i="1"/>
  <c r="I441" i="1"/>
  <c r="J441" i="1"/>
  <c r="H442" i="1"/>
  <c r="I442" i="1"/>
  <c r="J442" i="1"/>
  <c r="H443" i="1"/>
  <c r="I443" i="1"/>
  <c r="J443" i="1"/>
  <c r="H444" i="1"/>
  <c r="I444" i="1"/>
  <c r="J444" i="1"/>
  <c r="H445" i="1"/>
  <c r="I445" i="1"/>
  <c r="J445" i="1"/>
  <c r="H446" i="1"/>
  <c r="I446" i="1"/>
  <c r="J446" i="1"/>
  <c r="H447" i="1"/>
  <c r="I447" i="1"/>
  <c r="J447" i="1"/>
  <c r="H448" i="1"/>
  <c r="I448" i="1"/>
  <c r="J448" i="1"/>
  <c r="H449" i="1"/>
  <c r="I449" i="1"/>
  <c r="J449" i="1"/>
  <c r="H450" i="1"/>
  <c r="I450" i="1"/>
  <c r="J450" i="1"/>
  <c r="H451" i="1"/>
  <c r="I451" i="1"/>
  <c r="J451" i="1"/>
  <c r="H452" i="1"/>
  <c r="I452" i="1"/>
  <c r="J452" i="1"/>
  <c r="J455" i="1"/>
  <c r="E16" i="3"/>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5" i="1"/>
  <c r="G16" i="3"/>
  <c r="F16" i="3"/>
  <c r="J16" i="3"/>
  <c r="C17" i="4"/>
  <c r="K17" i="4"/>
  <c r="D17" i="4"/>
  <c r="E17" i="4"/>
  <c r="G17" i="4"/>
  <c r="I17" i="4"/>
  <c r="J17" i="4"/>
  <c r="H4" i="1"/>
  <c r="I4" i="1"/>
  <c r="J4" i="1"/>
  <c r="H5" i="1"/>
  <c r="I5" i="1"/>
  <c r="J5" i="1"/>
  <c r="H6" i="1"/>
  <c r="I6" i="1"/>
  <c r="J6" i="1"/>
  <c r="H7" i="1"/>
  <c r="I7" i="1"/>
  <c r="J7" i="1"/>
  <c r="H8" i="1"/>
  <c r="I8" i="1"/>
  <c r="J8" i="1"/>
  <c r="H9" i="1"/>
  <c r="I9" i="1"/>
  <c r="J9" i="1"/>
  <c r="H10" i="1"/>
  <c r="I10" i="1"/>
  <c r="J10" i="1"/>
  <c r="H11" i="1"/>
  <c r="I11" i="1"/>
  <c r="J11" i="1"/>
  <c r="H12" i="1"/>
  <c r="I12" i="1"/>
  <c r="J12" i="1"/>
  <c r="H13" i="1"/>
  <c r="I13" i="1"/>
  <c r="J13" i="1"/>
  <c r="H14" i="1"/>
  <c r="I14" i="1"/>
  <c r="J14" i="1"/>
  <c r="H15" i="1"/>
  <c r="I15" i="1"/>
  <c r="J15" i="1"/>
  <c r="H16" i="1"/>
  <c r="I16" i="1"/>
  <c r="J16" i="1"/>
  <c r="H17" i="1"/>
  <c r="I17" i="1"/>
  <c r="J17" i="1"/>
  <c r="H18" i="1"/>
  <c r="I18" i="1"/>
  <c r="J18" i="1"/>
  <c r="H19" i="1"/>
  <c r="I19" i="1"/>
  <c r="J19" i="1"/>
  <c r="H20" i="1"/>
  <c r="I20" i="1"/>
  <c r="J20" i="1"/>
  <c r="H21" i="1"/>
  <c r="I21" i="1"/>
  <c r="J21" i="1"/>
  <c r="H22" i="1"/>
  <c r="I22" i="1"/>
  <c r="J22" i="1"/>
  <c r="H23" i="1"/>
  <c r="I23" i="1"/>
  <c r="J23" i="1"/>
  <c r="H24" i="1"/>
  <c r="I24" i="1"/>
  <c r="J24" i="1"/>
  <c r="H25" i="1"/>
  <c r="I25" i="1"/>
  <c r="J25" i="1"/>
  <c r="H26" i="1"/>
  <c r="I26" i="1"/>
  <c r="J26" i="1"/>
  <c r="H27" i="1"/>
  <c r="I27" i="1"/>
  <c r="J27" i="1"/>
  <c r="H28" i="1"/>
  <c r="I28" i="1"/>
  <c r="J28" i="1"/>
  <c r="H29" i="1"/>
  <c r="I29" i="1"/>
  <c r="J29" i="1"/>
  <c r="H30" i="1"/>
  <c r="I30" i="1"/>
  <c r="J30" i="1"/>
  <c r="H31" i="1"/>
  <c r="I31" i="1"/>
  <c r="J31" i="1"/>
  <c r="H32" i="1"/>
  <c r="I32" i="1"/>
  <c r="J32" i="1"/>
  <c r="H33" i="1"/>
  <c r="I33" i="1"/>
  <c r="J33" i="1"/>
  <c r="H34" i="1"/>
  <c r="I34" i="1"/>
  <c r="J34" i="1"/>
  <c r="J37" i="1"/>
  <c r="E5" i="3"/>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7" i="1"/>
  <c r="G5" i="3"/>
  <c r="F5" i="3"/>
  <c r="J5" i="3"/>
  <c r="C6" i="4"/>
  <c r="K6" i="4"/>
  <c r="D6" i="4"/>
  <c r="D20" i="4"/>
  <c r="E6" i="4"/>
  <c r="E20" i="4"/>
  <c r="G6" i="4"/>
  <c r="G20" i="4"/>
  <c r="I6" i="4"/>
  <c r="I20" i="4"/>
  <c r="J6" i="4"/>
  <c r="J20" i="4"/>
  <c r="K20" i="4"/>
  <c r="C20" i="4"/>
  <c r="N6" i="4"/>
  <c r="N7" i="4"/>
  <c r="N8" i="4"/>
  <c r="N9" i="4"/>
  <c r="N10" i="4"/>
  <c r="N11" i="4"/>
  <c r="N12" i="4"/>
  <c r="N13" i="4"/>
  <c r="N14" i="4"/>
  <c r="N15" i="4"/>
  <c r="N16" i="4"/>
  <c r="N17" i="4"/>
  <c r="N20" i="4"/>
  <c r="O6" i="4"/>
  <c r="O10" i="4"/>
  <c r="O17" i="4"/>
  <c r="O9" i="4"/>
  <c r="O11" i="4"/>
  <c r="O12" i="4"/>
  <c r="O13" i="4"/>
  <c r="O14" i="4"/>
  <c r="O15" i="4"/>
  <c r="O16" i="4"/>
  <c r="O8" i="4"/>
  <c r="O7" i="4"/>
  <c r="K37" i="1"/>
  <c r="K38" i="1"/>
  <c r="M455" i="1"/>
  <c r="K455" i="1"/>
  <c r="M417" i="1"/>
  <c r="K417" i="1"/>
  <c r="M379" i="1"/>
  <c r="K379" i="1"/>
  <c r="M341" i="1"/>
  <c r="K341" i="1"/>
  <c r="M303" i="1"/>
  <c r="K303" i="1"/>
  <c r="M265" i="1"/>
  <c r="K265" i="1"/>
  <c r="M227" i="1"/>
  <c r="K227" i="1"/>
  <c r="M189" i="1"/>
  <c r="K189" i="1"/>
  <c r="M151" i="1"/>
  <c r="K151" i="1"/>
  <c r="M113" i="1"/>
  <c r="K113" i="1"/>
  <c r="M75" i="1"/>
  <c r="K75" i="1"/>
  <c r="M37" i="1"/>
  <c r="B153" i="1"/>
  <c r="B419" i="1"/>
  <c r="B381" i="1"/>
  <c r="B343" i="1"/>
  <c r="B305" i="1"/>
  <c r="B267" i="1"/>
  <c r="B229" i="1"/>
  <c r="B191" i="1"/>
  <c r="B115" i="1"/>
  <c r="B77" i="1"/>
  <c r="B39" i="1"/>
  <c r="F455" i="1"/>
  <c r="F456" i="1"/>
  <c r="E455" i="1"/>
  <c r="E456" i="1"/>
  <c r="F417" i="1"/>
  <c r="F418" i="1"/>
  <c r="E417" i="1"/>
  <c r="E418" i="1"/>
  <c r="F379" i="1"/>
  <c r="F380" i="1"/>
  <c r="E379" i="1"/>
  <c r="E380" i="1"/>
  <c r="F303" i="1"/>
  <c r="F304" i="1"/>
  <c r="E303" i="1"/>
  <c r="E304" i="1"/>
  <c r="F227" i="1"/>
  <c r="F228" i="1"/>
  <c r="E227" i="1"/>
  <c r="E228" i="1"/>
  <c r="F189" i="1"/>
  <c r="F190" i="1"/>
  <c r="E189" i="1"/>
  <c r="E190" i="1"/>
  <c r="F151" i="1"/>
  <c r="F152" i="1"/>
  <c r="E151" i="1"/>
  <c r="E152" i="1"/>
  <c r="F113" i="1"/>
  <c r="F114" i="1"/>
  <c r="E113" i="1"/>
  <c r="E114" i="1"/>
  <c r="F75" i="1"/>
  <c r="F76" i="1"/>
  <c r="E75" i="1"/>
  <c r="E76" i="1"/>
  <c r="F265" i="1"/>
  <c r="F266" i="1"/>
  <c r="E265" i="1"/>
  <c r="E266" i="1"/>
  <c r="F37" i="1"/>
  <c r="F38" i="1"/>
  <c r="E37" i="1"/>
  <c r="E38" i="1"/>
  <c r="F341" i="1"/>
  <c r="F342" i="1"/>
  <c r="E341" i="1"/>
  <c r="E342" i="1"/>
  <c r="I455" i="1"/>
  <c r="H455" i="1"/>
  <c r="B452" i="1"/>
  <c r="B451" i="1"/>
  <c r="B450" i="1"/>
  <c r="B449" i="1"/>
  <c r="B448" i="1"/>
  <c r="B447" i="1"/>
  <c r="B446" i="1"/>
  <c r="B445" i="1"/>
  <c r="B444" i="1"/>
  <c r="B443" i="1"/>
  <c r="B442" i="1"/>
  <c r="B441" i="1"/>
  <c r="B440" i="1"/>
  <c r="B439" i="1"/>
  <c r="B438" i="1"/>
  <c r="B437" i="1"/>
  <c r="B436" i="1"/>
  <c r="B435" i="1"/>
  <c r="B434" i="1"/>
  <c r="B433" i="1"/>
  <c r="B432" i="1"/>
  <c r="B431" i="1"/>
  <c r="B430" i="1"/>
  <c r="B429" i="1"/>
  <c r="B428" i="1"/>
  <c r="B427" i="1"/>
  <c r="B426" i="1"/>
  <c r="B425" i="1"/>
  <c r="B424" i="1"/>
  <c r="B423" i="1"/>
  <c r="B422" i="1"/>
  <c r="I417" i="1"/>
  <c r="H417" i="1"/>
  <c r="B414" i="1"/>
  <c r="B413" i="1"/>
  <c r="B412" i="1"/>
  <c r="B411" i="1"/>
  <c r="B410" i="1"/>
  <c r="B409" i="1"/>
  <c r="B408" i="1"/>
  <c r="B407" i="1"/>
  <c r="B406" i="1"/>
  <c r="B405" i="1"/>
  <c r="B404" i="1"/>
  <c r="B403" i="1"/>
  <c r="B402" i="1"/>
  <c r="B401" i="1"/>
  <c r="B400" i="1"/>
  <c r="B399" i="1"/>
  <c r="B398" i="1"/>
  <c r="B397" i="1"/>
  <c r="B396" i="1"/>
  <c r="B395" i="1"/>
  <c r="B394" i="1"/>
  <c r="B393" i="1"/>
  <c r="B392" i="1"/>
  <c r="B391" i="1"/>
  <c r="B390" i="1"/>
  <c r="B389" i="1"/>
  <c r="B388" i="1"/>
  <c r="B387" i="1"/>
  <c r="B386" i="1"/>
  <c r="B385" i="1"/>
  <c r="B384" i="1"/>
  <c r="I379" i="1"/>
  <c r="H379" i="1"/>
  <c r="B376" i="1"/>
  <c r="B375" i="1"/>
  <c r="B374" i="1"/>
  <c r="B373" i="1"/>
  <c r="B372" i="1"/>
  <c r="B371" i="1"/>
  <c r="B370" i="1"/>
  <c r="B369" i="1"/>
  <c r="B368" i="1"/>
  <c r="B367" i="1"/>
  <c r="B366" i="1"/>
  <c r="B365" i="1"/>
  <c r="B364" i="1"/>
  <c r="B363" i="1"/>
  <c r="B362" i="1"/>
  <c r="B361" i="1"/>
  <c r="B360" i="1"/>
  <c r="B359" i="1"/>
  <c r="B358" i="1"/>
  <c r="B357" i="1"/>
  <c r="B356" i="1"/>
  <c r="B355" i="1"/>
  <c r="B354" i="1"/>
  <c r="B353" i="1"/>
  <c r="B352" i="1"/>
  <c r="B351" i="1"/>
  <c r="B350" i="1"/>
  <c r="B349" i="1"/>
  <c r="B348" i="1"/>
  <c r="B347" i="1"/>
  <c r="B346" i="1"/>
  <c r="I341" i="1"/>
  <c r="H341" i="1"/>
  <c r="B338" i="1"/>
  <c r="B337" i="1"/>
  <c r="B336" i="1"/>
  <c r="B335" i="1"/>
  <c r="B334" i="1"/>
  <c r="B333" i="1"/>
  <c r="B332" i="1"/>
  <c r="B331" i="1"/>
  <c r="B330" i="1"/>
  <c r="B329" i="1"/>
  <c r="B328" i="1"/>
  <c r="B327" i="1"/>
  <c r="B326" i="1"/>
  <c r="B325" i="1"/>
  <c r="B324" i="1"/>
  <c r="B323" i="1"/>
  <c r="B322" i="1"/>
  <c r="B321" i="1"/>
  <c r="B320" i="1"/>
  <c r="B319" i="1"/>
  <c r="B318" i="1"/>
  <c r="B317" i="1"/>
  <c r="B316" i="1"/>
  <c r="B315" i="1"/>
  <c r="B314" i="1"/>
  <c r="B313" i="1"/>
  <c r="B312" i="1"/>
  <c r="B311" i="1"/>
  <c r="B310" i="1"/>
  <c r="B309" i="1"/>
  <c r="B308" i="1"/>
  <c r="I303" i="1"/>
  <c r="H303" i="1"/>
  <c r="B300" i="1"/>
  <c r="B299" i="1"/>
  <c r="B298"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I265" i="1"/>
  <c r="H265"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I227" i="1"/>
  <c r="H227" i="1"/>
  <c r="B224" i="1"/>
  <c r="B223" i="1"/>
  <c r="B222" i="1"/>
  <c r="B221" i="1"/>
  <c r="B220" i="1"/>
  <c r="B219" i="1"/>
  <c r="B218" i="1"/>
  <c r="B217" i="1"/>
  <c r="B216" i="1"/>
  <c r="B215" i="1"/>
  <c r="B214" i="1"/>
  <c r="B213" i="1"/>
  <c r="B212" i="1"/>
  <c r="B211" i="1"/>
  <c r="B210" i="1"/>
  <c r="B209" i="1"/>
  <c r="B208" i="1"/>
  <c r="B207" i="1"/>
  <c r="B206" i="1"/>
  <c r="B205" i="1"/>
  <c r="B204" i="1"/>
  <c r="B203" i="1"/>
  <c r="B202" i="1"/>
  <c r="B201" i="1"/>
  <c r="B200" i="1"/>
  <c r="B199" i="1"/>
  <c r="B198" i="1"/>
  <c r="B197" i="1"/>
  <c r="B196" i="1"/>
  <c r="B195" i="1"/>
  <c r="B194" i="1"/>
  <c r="I189" i="1"/>
  <c r="H189" i="1"/>
  <c r="B186" i="1"/>
  <c r="B185" i="1"/>
  <c r="B184" i="1"/>
  <c r="B183" i="1"/>
  <c r="B182" i="1"/>
  <c r="B181" i="1"/>
  <c r="B180" i="1"/>
  <c r="B179" i="1"/>
  <c r="B178" i="1"/>
  <c r="B177" i="1"/>
  <c r="B176" i="1"/>
  <c r="B175" i="1"/>
  <c r="B174" i="1"/>
  <c r="B173" i="1"/>
  <c r="B172" i="1"/>
  <c r="B171" i="1"/>
  <c r="B170" i="1"/>
  <c r="B169" i="1"/>
  <c r="B168" i="1"/>
  <c r="B167" i="1"/>
  <c r="B166" i="1"/>
  <c r="B165" i="1"/>
  <c r="B164" i="1"/>
  <c r="B163" i="1"/>
  <c r="B162" i="1"/>
  <c r="B161" i="1"/>
  <c r="B160" i="1"/>
  <c r="B159" i="1"/>
  <c r="B158" i="1"/>
  <c r="B157" i="1"/>
  <c r="B156" i="1"/>
  <c r="I151" i="1"/>
  <c r="H151" i="1"/>
  <c r="B148" i="1"/>
  <c r="B147" i="1"/>
  <c r="B146" i="1"/>
  <c r="B145" i="1"/>
  <c r="B144" i="1"/>
  <c r="B143" i="1"/>
  <c r="B142" i="1"/>
  <c r="B141" i="1"/>
  <c r="B140" i="1"/>
  <c r="B139" i="1"/>
  <c r="B138" i="1"/>
  <c r="B137" i="1"/>
  <c r="B136" i="1"/>
  <c r="B135" i="1"/>
  <c r="B134" i="1"/>
  <c r="B133" i="1"/>
  <c r="B132" i="1"/>
  <c r="B131" i="1"/>
  <c r="B130" i="1"/>
  <c r="B129" i="1"/>
  <c r="B128" i="1"/>
  <c r="B127" i="1"/>
  <c r="B126" i="1"/>
  <c r="B125" i="1"/>
  <c r="B124" i="1"/>
  <c r="B123" i="1"/>
  <c r="B122" i="1"/>
  <c r="B121" i="1"/>
  <c r="B120" i="1"/>
  <c r="B119" i="1"/>
  <c r="B118" i="1"/>
  <c r="I113" i="1"/>
  <c r="H113"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1" i="1"/>
  <c r="B80" i="1"/>
  <c r="I75" i="1"/>
  <c r="H75" i="1"/>
  <c r="B72" i="1"/>
  <c r="B71" i="1"/>
  <c r="B70" i="1"/>
  <c r="B69" i="1"/>
  <c r="B68" i="1"/>
  <c r="B67" i="1"/>
  <c r="B66" i="1"/>
  <c r="B65" i="1"/>
  <c r="B64" i="1"/>
  <c r="B63" i="1"/>
  <c r="B62" i="1"/>
  <c r="B61" i="1"/>
  <c r="B60" i="1"/>
  <c r="B59" i="1"/>
  <c r="B58" i="1"/>
  <c r="B57" i="1"/>
  <c r="B56" i="1"/>
  <c r="B55" i="1"/>
  <c r="B54" i="1"/>
  <c r="B53" i="1"/>
  <c r="B52" i="1"/>
  <c r="B51" i="1"/>
  <c r="B50" i="1"/>
  <c r="B49" i="1"/>
  <c r="B48" i="1"/>
  <c r="B47" i="1"/>
  <c r="B46" i="1"/>
  <c r="B45" i="1"/>
  <c r="B44" i="1"/>
  <c r="B43" i="1"/>
  <c r="B42" i="1"/>
  <c r="B31" i="1"/>
  <c r="B32" i="1"/>
  <c r="B33" i="1"/>
  <c r="B34" i="1"/>
  <c r="H37" i="1"/>
  <c r="I37" i="1"/>
  <c r="B5" i="1"/>
  <c r="B6" i="1"/>
  <c r="B7" i="1"/>
  <c r="B8" i="1"/>
  <c r="B9" i="1"/>
  <c r="B10" i="1"/>
  <c r="B11" i="1"/>
  <c r="B12" i="1"/>
  <c r="B13" i="1"/>
  <c r="B14" i="1"/>
  <c r="B15" i="1"/>
  <c r="B16" i="1"/>
  <c r="B17" i="1"/>
  <c r="B18" i="1"/>
  <c r="B19" i="1"/>
  <c r="B20" i="1"/>
  <c r="B21" i="1"/>
  <c r="B22" i="1"/>
  <c r="B23" i="1"/>
  <c r="B24" i="1"/>
  <c r="B25" i="1"/>
  <c r="B26" i="1"/>
  <c r="B27" i="1"/>
  <c r="B28" i="1"/>
  <c r="B29" i="1"/>
  <c r="B30" i="1"/>
  <c r="B4" i="1"/>
  <c r="G28" i="9"/>
  <c r="G30" i="9"/>
  <c r="G29" i="9"/>
  <c r="I28" i="9"/>
  <c r="G27" i="9"/>
  <c r="G26" i="9"/>
  <c r="D19" i="9"/>
  <c r="H27" i="9"/>
  <c r="I27" i="9"/>
  <c r="I29" i="9"/>
  <c r="I30" i="9"/>
  <c r="I31" i="9"/>
  <c r="I32" i="9"/>
  <c r="I33" i="9"/>
  <c r="I34" i="9"/>
  <c r="I35" i="9"/>
  <c r="I36" i="9"/>
  <c r="I37" i="9"/>
  <c r="I38" i="9"/>
  <c r="I39" i="9"/>
  <c r="I40" i="9"/>
  <c r="I41" i="9"/>
  <c r="I42" i="9"/>
  <c r="I43" i="9"/>
  <c r="I44" i="9"/>
  <c r="I45" i="9"/>
  <c r="I46" i="9"/>
  <c r="I47" i="9"/>
  <c r="I48" i="9"/>
  <c r="H26" i="9"/>
  <c r="I26" i="9"/>
  <c r="I51" i="9"/>
  <c r="I55" i="9"/>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272" i="6"/>
  <c r="J273" i="6"/>
  <c r="J274" i="6"/>
  <c r="J275" i="6"/>
  <c r="J276" i="6"/>
  <c r="J277" i="6"/>
  <c r="J278" i="6"/>
  <c r="J279" i="6"/>
  <c r="J280" i="6"/>
  <c r="J281" i="6"/>
  <c r="J282" i="6"/>
  <c r="J283" i="6"/>
  <c r="J284" i="6"/>
  <c r="J285" i="6"/>
  <c r="J286" i="6"/>
  <c r="J287" i="6"/>
  <c r="J288" i="6"/>
  <c r="J289" i="6"/>
  <c r="J290" i="6"/>
  <c r="J291" i="6"/>
  <c r="J292" i="6"/>
  <c r="J293" i="6"/>
  <c r="J294" i="6"/>
  <c r="J295" i="6"/>
  <c r="J296" i="6"/>
  <c r="J297" i="6"/>
  <c r="J298" i="6"/>
  <c r="J299" i="6"/>
  <c r="J300" i="6"/>
  <c r="J301" i="6"/>
  <c r="J302" i="6"/>
  <c r="J303" i="6"/>
  <c r="J304" i="6"/>
  <c r="J305" i="6"/>
  <c r="J5" i="6"/>
  <c r="G136" i="6"/>
  <c r="G137" i="6"/>
  <c r="G138" i="6"/>
  <c r="G139" i="6"/>
  <c r="G140" i="6"/>
  <c r="G141" i="6"/>
  <c r="G142" i="6"/>
  <c r="G143" i="6"/>
  <c r="G144" i="6"/>
  <c r="G145" i="6"/>
  <c r="G146" i="6"/>
  <c r="G147" i="6"/>
  <c r="G148" i="6"/>
  <c r="G149" i="6"/>
  <c r="G150" i="6"/>
  <c r="G151" i="6"/>
  <c r="G152" i="6"/>
  <c r="G153" i="6"/>
  <c r="G154" i="6"/>
  <c r="G155" i="6"/>
  <c r="G104" i="6"/>
  <c r="G105" i="6"/>
  <c r="G106" i="6"/>
  <c r="G107" i="6"/>
  <c r="G108" i="6"/>
  <c r="G109" i="6"/>
  <c r="G110" i="6"/>
  <c r="G111" i="6"/>
  <c r="G112" i="6"/>
  <c r="G113" i="6"/>
  <c r="G114" i="6"/>
  <c r="G115" i="6"/>
  <c r="G116" i="6"/>
  <c r="G117" i="6"/>
  <c r="G118" i="6"/>
  <c r="G119" i="6"/>
  <c r="G120" i="6"/>
  <c r="G74" i="6"/>
  <c r="G75" i="6"/>
  <c r="G76" i="6"/>
  <c r="G77" i="6"/>
  <c r="G78" i="6"/>
  <c r="G28" i="6"/>
  <c r="G29" i="6"/>
  <c r="G30" i="6"/>
  <c r="G31" i="6"/>
  <c r="G32" i="6"/>
  <c r="G33" i="6"/>
  <c r="G34" i="6"/>
  <c r="G35" i="6"/>
  <c r="G36" i="6"/>
  <c r="G37" i="6"/>
  <c r="G38" i="6"/>
  <c r="G39" i="6"/>
  <c r="G40" i="6"/>
  <c r="G41" i="6"/>
  <c r="G42" i="6"/>
  <c r="V305" i="6"/>
  <c r="P305" i="6"/>
  <c r="O305" i="6"/>
  <c r="N305" i="6"/>
  <c r="M305" i="6"/>
  <c r="L305" i="6"/>
  <c r="G305" i="6"/>
  <c r="G304" i="6"/>
  <c r="F305" i="6"/>
  <c r="E305" i="6"/>
  <c r="V304" i="6"/>
  <c r="P304" i="6"/>
  <c r="O304" i="6"/>
  <c r="N304" i="6"/>
  <c r="M304" i="6"/>
  <c r="L304" i="6"/>
  <c r="G303" i="6"/>
  <c r="F304" i="6"/>
  <c r="E304" i="6"/>
  <c r="P303" i="6"/>
  <c r="O303" i="6"/>
  <c r="N303" i="6"/>
  <c r="M303" i="6"/>
  <c r="L303" i="6"/>
  <c r="G302" i="6"/>
  <c r="F303" i="6"/>
  <c r="E303" i="6"/>
  <c r="P302" i="6"/>
  <c r="O302" i="6"/>
  <c r="N302" i="6"/>
  <c r="M302" i="6"/>
  <c r="L302" i="6"/>
  <c r="G301" i="6"/>
  <c r="F302" i="6"/>
  <c r="E302" i="6"/>
  <c r="P301" i="6"/>
  <c r="O301" i="6"/>
  <c r="N301" i="6"/>
  <c r="M301" i="6"/>
  <c r="L301" i="6"/>
  <c r="G300" i="6"/>
  <c r="F301" i="6"/>
  <c r="E301" i="6"/>
  <c r="P300" i="6"/>
  <c r="O300" i="6"/>
  <c r="N300" i="6"/>
  <c r="M300" i="6"/>
  <c r="L300" i="6"/>
  <c r="G299" i="6"/>
  <c r="F300" i="6"/>
  <c r="E300" i="6"/>
  <c r="P299" i="6"/>
  <c r="O299" i="6"/>
  <c r="N299" i="6"/>
  <c r="M299" i="6"/>
  <c r="L299" i="6"/>
  <c r="G298" i="6"/>
  <c r="F299" i="6"/>
  <c r="E299" i="6"/>
  <c r="P298" i="6"/>
  <c r="O298" i="6"/>
  <c r="N298" i="6"/>
  <c r="M298" i="6"/>
  <c r="L298" i="6"/>
  <c r="G297" i="6"/>
  <c r="F298" i="6"/>
  <c r="E298" i="6"/>
  <c r="P297" i="6"/>
  <c r="O297" i="6"/>
  <c r="N297" i="6"/>
  <c r="M297" i="6"/>
  <c r="L297" i="6"/>
  <c r="G296" i="6"/>
  <c r="F297" i="6"/>
  <c r="E297" i="6"/>
  <c r="P296" i="6"/>
  <c r="O296" i="6"/>
  <c r="N296" i="6"/>
  <c r="M296" i="6"/>
  <c r="L296" i="6"/>
  <c r="G295" i="6"/>
  <c r="F296" i="6"/>
  <c r="E296" i="6"/>
  <c r="P295" i="6"/>
  <c r="O295" i="6"/>
  <c r="N295" i="6"/>
  <c r="M295" i="6"/>
  <c r="L295" i="6"/>
  <c r="G294" i="6"/>
  <c r="F295" i="6"/>
  <c r="E295" i="6"/>
  <c r="P294" i="6"/>
  <c r="O294" i="6"/>
  <c r="N294" i="6"/>
  <c r="M294" i="6"/>
  <c r="L294" i="6"/>
  <c r="G293" i="6"/>
  <c r="F294" i="6"/>
  <c r="E294" i="6"/>
  <c r="P293" i="6"/>
  <c r="O293" i="6"/>
  <c r="N293" i="6"/>
  <c r="M293" i="6"/>
  <c r="L293" i="6"/>
  <c r="G292" i="6"/>
  <c r="F293" i="6"/>
  <c r="E293" i="6"/>
  <c r="P292" i="6"/>
  <c r="O292" i="6"/>
  <c r="N292" i="6"/>
  <c r="M292" i="6"/>
  <c r="L292" i="6"/>
  <c r="G291" i="6"/>
  <c r="F292" i="6"/>
  <c r="E292" i="6"/>
  <c r="P291" i="6"/>
  <c r="O291" i="6"/>
  <c r="N291" i="6"/>
  <c r="M291" i="6"/>
  <c r="L291" i="6"/>
  <c r="G290" i="6"/>
  <c r="F291" i="6"/>
  <c r="E291" i="6"/>
  <c r="P290" i="6"/>
  <c r="O290" i="6"/>
  <c r="N290" i="6"/>
  <c r="M290" i="6"/>
  <c r="L290" i="6"/>
  <c r="G289" i="6"/>
  <c r="F290" i="6"/>
  <c r="E290" i="6"/>
  <c r="P289" i="6"/>
  <c r="O289" i="6"/>
  <c r="N289" i="6"/>
  <c r="M289" i="6"/>
  <c r="L289" i="6"/>
  <c r="G288" i="6"/>
  <c r="F289" i="6"/>
  <c r="E289" i="6"/>
  <c r="P288" i="6"/>
  <c r="O288" i="6"/>
  <c r="N288" i="6"/>
  <c r="M288" i="6"/>
  <c r="L288" i="6"/>
  <c r="G287" i="6"/>
  <c r="F288" i="6"/>
  <c r="E288" i="6"/>
  <c r="P287" i="6"/>
  <c r="O287" i="6"/>
  <c r="N287" i="6"/>
  <c r="M287" i="6"/>
  <c r="L287" i="6"/>
  <c r="G286" i="6"/>
  <c r="F287" i="6"/>
  <c r="E287" i="6"/>
  <c r="P286" i="6"/>
  <c r="O286" i="6"/>
  <c r="N286" i="6"/>
  <c r="M286" i="6"/>
  <c r="L286" i="6"/>
  <c r="G285" i="6"/>
  <c r="F286" i="6"/>
  <c r="E286" i="6"/>
  <c r="P285" i="6"/>
  <c r="O285" i="6"/>
  <c r="N285" i="6"/>
  <c r="M285" i="6"/>
  <c r="L285" i="6"/>
  <c r="G284" i="6"/>
  <c r="F285" i="6"/>
  <c r="E285" i="6"/>
  <c r="P284" i="6"/>
  <c r="O284" i="6"/>
  <c r="N284" i="6"/>
  <c r="M284" i="6"/>
  <c r="L284" i="6"/>
  <c r="G283" i="6"/>
  <c r="F284" i="6"/>
  <c r="E284" i="6"/>
  <c r="P283" i="6"/>
  <c r="O283" i="6"/>
  <c r="N283" i="6"/>
  <c r="M283" i="6"/>
  <c r="L283" i="6"/>
  <c r="G282" i="6"/>
  <c r="F283" i="6"/>
  <c r="E283" i="6"/>
  <c r="P282" i="6"/>
  <c r="O282" i="6"/>
  <c r="N282" i="6"/>
  <c r="M282" i="6"/>
  <c r="L282" i="6"/>
  <c r="G281" i="6"/>
  <c r="F282" i="6"/>
  <c r="E282" i="6"/>
  <c r="P281" i="6"/>
  <c r="O281" i="6"/>
  <c r="N281" i="6"/>
  <c r="M281" i="6"/>
  <c r="L281" i="6"/>
  <c r="G280" i="6"/>
  <c r="F281" i="6"/>
  <c r="E281" i="6"/>
  <c r="P280" i="6"/>
  <c r="O280" i="6"/>
  <c r="N280" i="6"/>
  <c r="M280" i="6"/>
  <c r="L280" i="6"/>
  <c r="G279" i="6"/>
  <c r="F280" i="6"/>
  <c r="E280" i="6"/>
  <c r="P279" i="6"/>
  <c r="O279" i="6"/>
  <c r="N279" i="6"/>
  <c r="M279" i="6"/>
  <c r="L279" i="6"/>
  <c r="G278" i="6"/>
  <c r="F279" i="6"/>
  <c r="E279" i="6"/>
  <c r="P278" i="6"/>
  <c r="O278" i="6"/>
  <c r="N278" i="6"/>
  <c r="M278" i="6"/>
  <c r="L278" i="6"/>
  <c r="G277" i="6"/>
  <c r="F278" i="6"/>
  <c r="E278" i="6"/>
  <c r="P277" i="6"/>
  <c r="O277" i="6"/>
  <c r="N277" i="6"/>
  <c r="M277" i="6"/>
  <c r="L277" i="6"/>
  <c r="G276" i="6"/>
  <c r="F277" i="6"/>
  <c r="E277" i="6"/>
  <c r="P276" i="6"/>
  <c r="O276" i="6"/>
  <c r="N276" i="6"/>
  <c r="M276" i="6"/>
  <c r="L276" i="6"/>
  <c r="G275" i="6"/>
  <c r="F276" i="6"/>
  <c r="E276" i="6"/>
  <c r="P275" i="6"/>
  <c r="O275" i="6"/>
  <c r="N275" i="6"/>
  <c r="M275" i="6"/>
  <c r="L275" i="6"/>
  <c r="G274" i="6"/>
  <c r="F275" i="6"/>
  <c r="E275" i="6"/>
  <c r="P274" i="6"/>
  <c r="O274" i="6"/>
  <c r="N274" i="6"/>
  <c r="M274" i="6"/>
  <c r="L274" i="6"/>
  <c r="G273" i="6"/>
  <c r="F274" i="6"/>
  <c r="E274" i="6"/>
  <c r="P273" i="6"/>
  <c r="O273" i="6"/>
  <c r="N273" i="6"/>
  <c r="M273" i="6"/>
  <c r="L273" i="6"/>
  <c r="G272" i="6"/>
  <c r="F273" i="6"/>
  <c r="E273" i="6"/>
  <c r="P272" i="6"/>
  <c r="O272" i="6"/>
  <c r="N272" i="6"/>
  <c r="M272" i="6"/>
  <c r="L272" i="6"/>
  <c r="G271" i="6"/>
  <c r="F272" i="6"/>
  <c r="E272" i="6"/>
  <c r="P271" i="6"/>
  <c r="O271" i="6"/>
  <c r="N271" i="6"/>
  <c r="M271" i="6"/>
  <c r="L271" i="6"/>
  <c r="G270" i="6"/>
  <c r="F271" i="6"/>
  <c r="E271" i="6"/>
  <c r="P270" i="6"/>
  <c r="O270" i="6"/>
  <c r="N270" i="6"/>
  <c r="M270" i="6"/>
  <c r="L270" i="6"/>
  <c r="G269" i="6"/>
  <c r="F270" i="6"/>
  <c r="E270" i="6"/>
  <c r="P269" i="6"/>
  <c r="O269" i="6"/>
  <c r="N269" i="6"/>
  <c r="M269" i="6"/>
  <c r="L269" i="6"/>
  <c r="G268" i="6"/>
  <c r="F269" i="6"/>
  <c r="E269" i="6"/>
  <c r="P268" i="6"/>
  <c r="O268" i="6"/>
  <c r="N268" i="6"/>
  <c r="M268" i="6"/>
  <c r="L268" i="6"/>
  <c r="G267" i="6"/>
  <c r="F268" i="6"/>
  <c r="E268" i="6"/>
  <c r="P267" i="6"/>
  <c r="O267" i="6"/>
  <c r="N267" i="6"/>
  <c r="M267" i="6"/>
  <c r="L267" i="6"/>
  <c r="G266" i="6"/>
  <c r="F267" i="6"/>
  <c r="E267" i="6"/>
  <c r="P266" i="6"/>
  <c r="O266" i="6"/>
  <c r="N266" i="6"/>
  <c r="M266" i="6"/>
  <c r="L266" i="6"/>
  <c r="G265" i="6"/>
  <c r="F266" i="6"/>
  <c r="E266" i="6"/>
  <c r="P265" i="6"/>
  <c r="O265" i="6"/>
  <c r="N265" i="6"/>
  <c r="M265" i="6"/>
  <c r="L265" i="6"/>
  <c r="G264" i="6"/>
  <c r="F265" i="6"/>
  <c r="E265" i="6"/>
  <c r="P264" i="6"/>
  <c r="O264" i="6"/>
  <c r="N264" i="6"/>
  <c r="M264" i="6"/>
  <c r="L264" i="6"/>
  <c r="G263" i="6"/>
  <c r="F264" i="6"/>
  <c r="E264" i="6"/>
  <c r="P263" i="6"/>
  <c r="O263" i="6"/>
  <c r="N263" i="6"/>
  <c r="M263" i="6"/>
  <c r="L263" i="6"/>
  <c r="G262" i="6"/>
  <c r="F263" i="6"/>
  <c r="E263" i="6"/>
  <c r="P262" i="6"/>
  <c r="O262" i="6"/>
  <c r="N262" i="6"/>
  <c r="M262" i="6"/>
  <c r="L262" i="6"/>
  <c r="G261" i="6"/>
  <c r="F262" i="6"/>
  <c r="E262" i="6"/>
  <c r="P261" i="6"/>
  <c r="O261" i="6"/>
  <c r="N261" i="6"/>
  <c r="M261" i="6"/>
  <c r="L261" i="6"/>
  <c r="G260" i="6"/>
  <c r="F261" i="6"/>
  <c r="E261" i="6"/>
  <c r="P260" i="6"/>
  <c r="O260" i="6"/>
  <c r="N260" i="6"/>
  <c r="M260" i="6"/>
  <c r="L260" i="6"/>
  <c r="G259" i="6"/>
  <c r="F260" i="6"/>
  <c r="E260" i="6"/>
  <c r="P259" i="6"/>
  <c r="O259" i="6"/>
  <c r="N259" i="6"/>
  <c r="M259" i="6"/>
  <c r="L259" i="6"/>
  <c r="G258" i="6"/>
  <c r="F259" i="6"/>
  <c r="E259" i="6"/>
  <c r="P258" i="6"/>
  <c r="O258" i="6"/>
  <c r="N258" i="6"/>
  <c r="M258" i="6"/>
  <c r="L258" i="6"/>
  <c r="G257" i="6"/>
  <c r="F258" i="6"/>
  <c r="E258" i="6"/>
  <c r="P257" i="6"/>
  <c r="O257" i="6"/>
  <c r="N257" i="6"/>
  <c r="M257" i="6"/>
  <c r="L257" i="6"/>
  <c r="G256" i="6"/>
  <c r="F257" i="6"/>
  <c r="E257" i="6"/>
  <c r="P256" i="6"/>
  <c r="O256" i="6"/>
  <c r="N256" i="6"/>
  <c r="M256" i="6"/>
  <c r="L256" i="6"/>
  <c r="G255" i="6"/>
  <c r="F256" i="6"/>
  <c r="E256" i="6"/>
  <c r="P255" i="6"/>
  <c r="O255" i="6"/>
  <c r="N255" i="6"/>
  <c r="M255" i="6"/>
  <c r="L255" i="6"/>
  <c r="G254" i="6"/>
  <c r="F255" i="6"/>
  <c r="E255" i="6"/>
  <c r="P254" i="6"/>
  <c r="O254" i="6"/>
  <c r="N254" i="6"/>
  <c r="M254" i="6"/>
  <c r="L254" i="6"/>
  <c r="G253" i="6"/>
  <c r="F254" i="6"/>
  <c r="E254" i="6"/>
  <c r="P253" i="6"/>
  <c r="O253" i="6"/>
  <c r="N253" i="6"/>
  <c r="M253" i="6"/>
  <c r="L253" i="6"/>
  <c r="G252" i="6"/>
  <c r="F253" i="6"/>
  <c r="E253" i="6"/>
  <c r="P252" i="6"/>
  <c r="O252" i="6"/>
  <c r="N252" i="6"/>
  <c r="M252" i="6"/>
  <c r="L252" i="6"/>
  <c r="G251" i="6"/>
  <c r="F252" i="6"/>
  <c r="E252" i="6"/>
  <c r="P251" i="6"/>
  <c r="O251" i="6"/>
  <c r="N251" i="6"/>
  <c r="M251" i="6"/>
  <c r="L251" i="6"/>
  <c r="G250" i="6"/>
  <c r="F251" i="6"/>
  <c r="E251" i="6"/>
  <c r="P250" i="6"/>
  <c r="O250" i="6"/>
  <c r="N250" i="6"/>
  <c r="M250" i="6"/>
  <c r="L250" i="6"/>
  <c r="G249" i="6"/>
  <c r="F250" i="6"/>
  <c r="E250" i="6"/>
  <c r="P249" i="6"/>
  <c r="O249" i="6"/>
  <c r="N249" i="6"/>
  <c r="M249" i="6"/>
  <c r="L249" i="6"/>
  <c r="G248" i="6"/>
  <c r="F249" i="6"/>
  <c r="E249" i="6"/>
  <c r="P248" i="6"/>
  <c r="O248" i="6"/>
  <c r="N248" i="6"/>
  <c r="M248" i="6"/>
  <c r="L248" i="6"/>
  <c r="G247" i="6"/>
  <c r="F248" i="6"/>
  <c r="E248" i="6"/>
  <c r="P247" i="6"/>
  <c r="O247" i="6"/>
  <c r="N247" i="6"/>
  <c r="M247" i="6"/>
  <c r="L247" i="6"/>
  <c r="G246" i="6"/>
  <c r="F247" i="6"/>
  <c r="E247" i="6"/>
  <c r="P246" i="6"/>
  <c r="O246" i="6"/>
  <c r="N246" i="6"/>
  <c r="M246" i="6"/>
  <c r="L246" i="6"/>
  <c r="G245" i="6"/>
  <c r="F246" i="6"/>
  <c r="E246" i="6"/>
  <c r="P245" i="6"/>
  <c r="O245" i="6"/>
  <c r="N245" i="6"/>
  <c r="M245" i="6"/>
  <c r="L245" i="6"/>
  <c r="G244" i="6"/>
  <c r="F245" i="6"/>
  <c r="E245" i="6"/>
  <c r="P244" i="6"/>
  <c r="O244" i="6"/>
  <c r="N244" i="6"/>
  <c r="M244" i="6"/>
  <c r="L244" i="6"/>
  <c r="G243" i="6"/>
  <c r="F244" i="6"/>
  <c r="E244" i="6"/>
  <c r="P243" i="6"/>
  <c r="O243" i="6"/>
  <c r="N243" i="6"/>
  <c r="M243" i="6"/>
  <c r="L243" i="6"/>
  <c r="G242" i="6"/>
  <c r="F243" i="6"/>
  <c r="E243" i="6"/>
  <c r="P242" i="6"/>
  <c r="O242" i="6"/>
  <c r="N242" i="6"/>
  <c r="M242" i="6"/>
  <c r="L242" i="6"/>
  <c r="G241" i="6"/>
  <c r="F242" i="6"/>
  <c r="E242" i="6"/>
  <c r="B242" i="6"/>
  <c r="A242" i="6"/>
  <c r="P241" i="6"/>
  <c r="O241" i="6"/>
  <c r="N241" i="6"/>
  <c r="M241" i="6"/>
  <c r="L241" i="6"/>
  <c r="G240" i="6"/>
  <c r="F241" i="6"/>
  <c r="E241" i="6"/>
  <c r="B241" i="6"/>
  <c r="A241" i="6"/>
  <c r="P240" i="6"/>
  <c r="O240" i="6"/>
  <c r="N240" i="6"/>
  <c r="M240" i="6"/>
  <c r="L240" i="6"/>
  <c r="G239" i="6"/>
  <c r="F240" i="6"/>
  <c r="E240" i="6"/>
  <c r="B240" i="6"/>
  <c r="A240" i="6"/>
  <c r="P239" i="6"/>
  <c r="O239" i="6"/>
  <c r="N239" i="6"/>
  <c r="M239" i="6"/>
  <c r="L239" i="6"/>
  <c r="G238" i="6"/>
  <c r="F239" i="6"/>
  <c r="E239" i="6"/>
  <c r="B239" i="6"/>
  <c r="A239" i="6"/>
  <c r="P238" i="6"/>
  <c r="O238" i="6"/>
  <c r="N238" i="6"/>
  <c r="M238" i="6"/>
  <c r="L238" i="6"/>
  <c r="G237" i="6"/>
  <c r="F238" i="6"/>
  <c r="E238" i="6"/>
  <c r="B238" i="6"/>
  <c r="A238" i="6"/>
  <c r="P237" i="6"/>
  <c r="O237" i="6"/>
  <c r="N237" i="6"/>
  <c r="M237" i="6"/>
  <c r="L237" i="6"/>
  <c r="G236" i="6"/>
  <c r="F237" i="6"/>
  <c r="E237" i="6"/>
  <c r="B237" i="6"/>
  <c r="A237" i="6"/>
  <c r="P236" i="6"/>
  <c r="O236" i="6"/>
  <c r="N236" i="6"/>
  <c r="M236" i="6"/>
  <c r="L236" i="6"/>
  <c r="G235" i="6"/>
  <c r="F236" i="6"/>
  <c r="E236" i="6"/>
  <c r="B236" i="6"/>
  <c r="A236" i="6"/>
  <c r="P235" i="6"/>
  <c r="O235" i="6"/>
  <c r="N235" i="6"/>
  <c r="M235" i="6"/>
  <c r="L235" i="6"/>
  <c r="G234" i="6"/>
  <c r="F235" i="6"/>
  <c r="E235" i="6"/>
  <c r="B235" i="6"/>
  <c r="A235" i="6"/>
  <c r="P234" i="6"/>
  <c r="O234" i="6"/>
  <c r="N234" i="6"/>
  <c r="M234" i="6"/>
  <c r="L234" i="6"/>
  <c r="G233" i="6"/>
  <c r="F234" i="6"/>
  <c r="E234" i="6"/>
  <c r="B234" i="6"/>
  <c r="A234" i="6"/>
  <c r="P233" i="6"/>
  <c r="O233" i="6"/>
  <c r="N233" i="6"/>
  <c r="M233" i="6"/>
  <c r="L233" i="6"/>
  <c r="G232" i="6"/>
  <c r="F233" i="6"/>
  <c r="E233" i="6"/>
  <c r="B233" i="6"/>
  <c r="A233" i="6"/>
  <c r="P232" i="6"/>
  <c r="O232" i="6"/>
  <c r="N232" i="6"/>
  <c r="M232" i="6"/>
  <c r="L232" i="6"/>
  <c r="G231" i="6"/>
  <c r="F232" i="6"/>
  <c r="E232" i="6"/>
  <c r="B232" i="6"/>
  <c r="A232" i="6"/>
  <c r="P231" i="6"/>
  <c r="O231" i="6"/>
  <c r="N231" i="6"/>
  <c r="M231" i="6"/>
  <c r="L231" i="6"/>
  <c r="G230" i="6"/>
  <c r="F231" i="6"/>
  <c r="E231" i="6"/>
  <c r="B231" i="6"/>
  <c r="A231" i="6"/>
  <c r="P230" i="6"/>
  <c r="O230" i="6"/>
  <c r="N230" i="6"/>
  <c r="M230" i="6"/>
  <c r="L230" i="6"/>
  <c r="G229" i="6"/>
  <c r="F230" i="6"/>
  <c r="E230" i="6"/>
  <c r="B230" i="6"/>
  <c r="A230" i="6"/>
  <c r="P229" i="6"/>
  <c r="O229" i="6"/>
  <c r="N229" i="6"/>
  <c r="M229" i="6"/>
  <c r="L229" i="6"/>
  <c r="G228" i="6"/>
  <c r="F229" i="6"/>
  <c r="E229" i="6"/>
  <c r="B229" i="6"/>
  <c r="A229" i="6"/>
  <c r="P228" i="6"/>
  <c r="O228" i="6"/>
  <c r="N228" i="6"/>
  <c r="M228" i="6"/>
  <c r="L228" i="6"/>
  <c r="G227" i="6"/>
  <c r="F228" i="6"/>
  <c r="E228" i="6"/>
  <c r="B228" i="6"/>
  <c r="A228" i="6"/>
  <c r="P227" i="6"/>
  <c r="O227" i="6"/>
  <c r="N227" i="6"/>
  <c r="M227" i="6"/>
  <c r="L227" i="6"/>
  <c r="G226" i="6"/>
  <c r="F227" i="6"/>
  <c r="E227" i="6"/>
  <c r="B227" i="6"/>
  <c r="A227" i="6"/>
  <c r="P226" i="6"/>
  <c r="O226" i="6"/>
  <c r="N226" i="6"/>
  <c r="M226" i="6"/>
  <c r="L226" i="6"/>
  <c r="G225" i="6"/>
  <c r="F226" i="6"/>
  <c r="E226" i="6"/>
  <c r="B226" i="6"/>
  <c r="A226" i="6"/>
  <c r="P225" i="6"/>
  <c r="O225" i="6"/>
  <c r="N225" i="6"/>
  <c r="M225" i="6"/>
  <c r="L225" i="6"/>
  <c r="G224" i="6"/>
  <c r="F225" i="6"/>
  <c r="E225" i="6"/>
  <c r="B225" i="6"/>
  <c r="A225" i="6"/>
  <c r="P224" i="6"/>
  <c r="O224" i="6"/>
  <c r="N224" i="6"/>
  <c r="M224" i="6"/>
  <c r="L224" i="6"/>
  <c r="G223" i="6"/>
  <c r="F224" i="6"/>
  <c r="E224" i="6"/>
  <c r="B224" i="6"/>
  <c r="A224" i="6"/>
  <c r="P223" i="6"/>
  <c r="O223" i="6"/>
  <c r="N223" i="6"/>
  <c r="M223" i="6"/>
  <c r="L223" i="6"/>
  <c r="G222" i="6"/>
  <c r="F223" i="6"/>
  <c r="E223" i="6"/>
  <c r="B223" i="6"/>
  <c r="A223" i="6"/>
  <c r="P222" i="6"/>
  <c r="O222" i="6"/>
  <c r="N222" i="6"/>
  <c r="M222" i="6"/>
  <c r="L222" i="6"/>
  <c r="G221" i="6"/>
  <c r="F222" i="6"/>
  <c r="E222" i="6"/>
  <c r="B222" i="6"/>
  <c r="A222" i="6"/>
  <c r="P221" i="6"/>
  <c r="O221" i="6"/>
  <c r="N221" i="6"/>
  <c r="M221" i="6"/>
  <c r="L221" i="6"/>
  <c r="G220" i="6"/>
  <c r="F221" i="6"/>
  <c r="E221" i="6"/>
  <c r="B221" i="6"/>
  <c r="A221" i="6"/>
  <c r="P220" i="6"/>
  <c r="O220" i="6"/>
  <c r="N220" i="6"/>
  <c r="M220" i="6"/>
  <c r="L220" i="6"/>
  <c r="G219" i="6"/>
  <c r="F220" i="6"/>
  <c r="E220" i="6"/>
  <c r="B220" i="6"/>
  <c r="A220" i="6"/>
  <c r="P219" i="6"/>
  <c r="O219" i="6"/>
  <c r="N219" i="6"/>
  <c r="M219" i="6"/>
  <c r="L219" i="6"/>
  <c r="G218" i="6"/>
  <c r="F219" i="6"/>
  <c r="E219" i="6"/>
  <c r="B219" i="6"/>
  <c r="A219" i="6"/>
  <c r="P218" i="6"/>
  <c r="O218" i="6"/>
  <c r="N218" i="6"/>
  <c r="M218" i="6"/>
  <c r="L218" i="6"/>
  <c r="G217" i="6"/>
  <c r="F218" i="6"/>
  <c r="E218" i="6"/>
  <c r="B218" i="6"/>
  <c r="A218" i="6"/>
  <c r="P217" i="6"/>
  <c r="O217" i="6"/>
  <c r="N217" i="6"/>
  <c r="M217" i="6"/>
  <c r="L217" i="6"/>
  <c r="G216" i="6"/>
  <c r="F217" i="6"/>
  <c r="E217" i="6"/>
  <c r="B217" i="6"/>
  <c r="A217" i="6"/>
  <c r="P216" i="6"/>
  <c r="O216" i="6"/>
  <c r="N216" i="6"/>
  <c r="M216" i="6"/>
  <c r="L216" i="6"/>
  <c r="G215" i="6"/>
  <c r="F216" i="6"/>
  <c r="E216" i="6"/>
  <c r="B216" i="6"/>
  <c r="A216" i="6"/>
  <c r="P215" i="6"/>
  <c r="O215" i="6"/>
  <c r="N215" i="6"/>
  <c r="M215" i="6"/>
  <c r="L215" i="6"/>
  <c r="G214" i="6"/>
  <c r="F215" i="6"/>
  <c r="E215" i="6"/>
  <c r="B215" i="6"/>
  <c r="A215" i="6"/>
  <c r="P214" i="6"/>
  <c r="O214" i="6"/>
  <c r="N214" i="6"/>
  <c r="M214" i="6"/>
  <c r="L214" i="6"/>
  <c r="G213" i="6"/>
  <c r="F214" i="6"/>
  <c r="E214" i="6"/>
  <c r="B214" i="6"/>
  <c r="A214" i="6"/>
  <c r="P213" i="6"/>
  <c r="O213" i="6"/>
  <c r="N213" i="6"/>
  <c r="M213" i="6"/>
  <c r="L213" i="6"/>
  <c r="G212" i="6"/>
  <c r="F213" i="6"/>
  <c r="E213" i="6"/>
  <c r="B213" i="6"/>
  <c r="A213" i="6"/>
  <c r="P212" i="6"/>
  <c r="O212" i="6"/>
  <c r="N212" i="6"/>
  <c r="M212" i="6"/>
  <c r="L212" i="6"/>
  <c r="G211" i="6"/>
  <c r="F212" i="6"/>
  <c r="E212" i="6"/>
  <c r="B212" i="6"/>
  <c r="A212" i="6"/>
  <c r="P211" i="6"/>
  <c r="O211" i="6"/>
  <c r="N211" i="6"/>
  <c r="M211" i="6"/>
  <c r="L211" i="6"/>
  <c r="G210" i="6"/>
  <c r="F211" i="6"/>
  <c r="E211" i="6"/>
  <c r="B211" i="6"/>
  <c r="A211" i="6"/>
  <c r="P210" i="6"/>
  <c r="O210" i="6"/>
  <c r="N210" i="6"/>
  <c r="M210" i="6"/>
  <c r="L210" i="6"/>
  <c r="G209" i="6"/>
  <c r="F210" i="6"/>
  <c r="E210" i="6"/>
  <c r="B210" i="6"/>
  <c r="A210" i="6"/>
  <c r="P209" i="6"/>
  <c r="O209" i="6"/>
  <c r="N209" i="6"/>
  <c r="M209" i="6"/>
  <c r="L209" i="6"/>
  <c r="G208" i="6"/>
  <c r="F209" i="6"/>
  <c r="E209" i="6"/>
  <c r="B209" i="6"/>
  <c r="A209" i="6"/>
  <c r="P208" i="6"/>
  <c r="O208" i="6"/>
  <c r="N208" i="6"/>
  <c r="M208" i="6"/>
  <c r="L208" i="6"/>
  <c r="G207" i="6"/>
  <c r="F208" i="6"/>
  <c r="E208" i="6"/>
  <c r="B208" i="6"/>
  <c r="A208" i="6"/>
  <c r="P207" i="6"/>
  <c r="O207" i="6"/>
  <c r="N207" i="6"/>
  <c r="M207" i="6"/>
  <c r="L207" i="6"/>
  <c r="G206" i="6"/>
  <c r="F207" i="6"/>
  <c r="E207" i="6"/>
  <c r="B207" i="6"/>
  <c r="A207" i="6"/>
  <c r="P206" i="6"/>
  <c r="O206" i="6"/>
  <c r="N206" i="6"/>
  <c r="M206" i="6"/>
  <c r="L206" i="6"/>
  <c r="G205" i="6"/>
  <c r="F206" i="6"/>
  <c r="E206" i="6"/>
  <c r="B206" i="6"/>
  <c r="A206" i="6"/>
  <c r="P205" i="6"/>
  <c r="O205" i="6"/>
  <c r="N205" i="6"/>
  <c r="M205" i="6"/>
  <c r="L205" i="6"/>
  <c r="G204" i="6"/>
  <c r="F205" i="6"/>
  <c r="E205" i="6"/>
  <c r="B205" i="6"/>
  <c r="A205" i="6"/>
  <c r="P204" i="6"/>
  <c r="O204" i="6"/>
  <c r="N204" i="6"/>
  <c r="M204" i="6"/>
  <c r="L204" i="6"/>
  <c r="G203" i="6"/>
  <c r="F204" i="6"/>
  <c r="E204" i="6"/>
  <c r="B204" i="6"/>
  <c r="A204" i="6"/>
  <c r="P203" i="6"/>
  <c r="O203" i="6"/>
  <c r="N203" i="6"/>
  <c r="M203" i="6"/>
  <c r="L203" i="6"/>
  <c r="G202" i="6"/>
  <c r="F203" i="6"/>
  <c r="E203" i="6"/>
  <c r="B203" i="6"/>
  <c r="A203" i="6"/>
  <c r="P202" i="6"/>
  <c r="O202" i="6"/>
  <c r="N202" i="6"/>
  <c r="M202" i="6"/>
  <c r="L202" i="6"/>
  <c r="G201" i="6"/>
  <c r="F202" i="6"/>
  <c r="E202" i="6"/>
  <c r="B202" i="6"/>
  <c r="A202" i="6"/>
  <c r="U7" i="6"/>
  <c r="U57" i="6"/>
  <c r="Y57" i="6"/>
  <c r="U82" i="6"/>
  <c r="Y82" i="6"/>
  <c r="U101" i="6"/>
  <c r="Y101" i="6"/>
  <c r="U131" i="6"/>
  <c r="Y131" i="6"/>
  <c r="U166" i="6"/>
  <c r="Y166" i="6"/>
  <c r="U201" i="6"/>
  <c r="Y201" i="6"/>
  <c r="X201" i="6"/>
  <c r="W57" i="6"/>
  <c r="W82" i="6"/>
  <c r="W101" i="6"/>
  <c r="W131" i="6"/>
  <c r="W166" i="6"/>
  <c r="W201" i="6"/>
  <c r="P201" i="6"/>
  <c r="O201" i="6"/>
  <c r="N201" i="6"/>
  <c r="M201" i="6"/>
  <c r="L201" i="6"/>
  <c r="G200" i="6"/>
  <c r="F201" i="6"/>
  <c r="E201" i="6"/>
  <c r="B201" i="6"/>
  <c r="A201" i="6"/>
  <c r="P200" i="6"/>
  <c r="O200" i="6"/>
  <c r="N200" i="6"/>
  <c r="M200" i="6"/>
  <c r="L200" i="6"/>
  <c r="G199" i="6"/>
  <c r="F200" i="6"/>
  <c r="E200" i="6"/>
  <c r="B200" i="6"/>
  <c r="A200" i="6"/>
  <c r="P199" i="6"/>
  <c r="O199" i="6"/>
  <c r="N199" i="6"/>
  <c r="M199" i="6"/>
  <c r="L199" i="6"/>
  <c r="G198" i="6"/>
  <c r="F199" i="6"/>
  <c r="E199" i="6"/>
  <c r="B199" i="6"/>
  <c r="A199" i="6"/>
  <c r="P198" i="6"/>
  <c r="O198" i="6"/>
  <c r="N198" i="6"/>
  <c r="M198" i="6"/>
  <c r="L198" i="6"/>
  <c r="G197" i="6"/>
  <c r="F198" i="6"/>
  <c r="E198" i="6"/>
  <c r="B198" i="6"/>
  <c r="A198" i="6"/>
  <c r="P197" i="6"/>
  <c r="O197" i="6"/>
  <c r="N197" i="6"/>
  <c r="M197" i="6"/>
  <c r="L197" i="6"/>
  <c r="G196" i="6"/>
  <c r="F197" i="6"/>
  <c r="E197" i="6"/>
  <c r="B197" i="6"/>
  <c r="A197" i="6"/>
  <c r="P196" i="6"/>
  <c r="O196" i="6"/>
  <c r="N196" i="6"/>
  <c r="M196" i="6"/>
  <c r="L196" i="6"/>
  <c r="G195" i="6"/>
  <c r="F196" i="6"/>
  <c r="E196" i="6"/>
  <c r="B196" i="6"/>
  <c r="A196" i="6"/>
  <c r="P195" i="6"/>
  <c r="O195" i="6"/>
  <c r="N195" i="6"/>
  <c r="M195" i="6"/>
  <c r="L195" i="6"/>
  <c r="G194" i="6"/>
  <c r="F195" i="6"/>
  <c r="E195" i="6"/>
  <c r="B195" i="6"/>
  <c r="A195" i="6"/>
  <c r="P194" i="6"/>
  <c r="O194" i="6"/>
  <c r="N194" i="6"/>
  <c r="M194" i="6"/>
  <c r="L194" i="6"/>
  <c r="G193" i="6"/>
  <c r="F194" i="6"/>
  <c r="E194" i="6"/>
  <c r="B194" i="6"/>
  <c r="A194" i="6"/>
  <c r="P193" i="6"/>
  <c r="O193" i="6"/>
  <c r="N193" i="6"/>
  <c r="M193" i="6"/>
  <c r="L193" i="6"/>
  <c r="G192" i="6"/>
  <c r="F193" i="6"/>
  <c r="E193" i="6"/>
  <c r="B193" i="6"/>
  <c r="A193" i="6"/>
  <c r="P192" i="6"/>
  <c r="O192" i="6"/>
  <c r="N192" i="6"/>
  <c r="M192" i="6"/>
  <c r="L192" i="6"/>
  <c r="G191" i="6"/>
  <c r="F192" i="6"/>
  <c r="E192" i="6"/>
  <c r="B192" i="6"/>
  <c r="A192" i="6"/>
  <c r="P191" i="6"/>
  <c r="O191" i="6"/>
  <c r="N191" i="6"/>
  <c r="M191" i="6"/>
  <c r="L191" i="6"/>
  <c r="G190" i="6"/>
  <c r="E191" i="6"/>
  <c r="B191" i="6"/>
  <c r="A191" i="6"/>
  <c r="P190" i="6"/>
  <c r="O190" i="6"/>
  <c r="N190" i="6"/>
  <c r="M190" i="6"/>
  <c r="L190" i="6"/>
  <c r="G188" i="6"/>
  <c r="E190" i="6"/>
  <c r="B190" i="6"/>
  <c r="A190" i="6"/>
  <c r="P189" i="6"/>
  <c r="O189" i="6"/>
  <c r="N189" i="6"/>
  <c r="M189" i="6"/>
  <c r="L189" i="6"/>
  <c r="G189" i="6"/>
  <c r="E189" i="6"/>
  <c r="B189" i="6"/>
  <c r="A189" i="6"/>
  <c r="P188" i="6"/>
  <c r="O188" i="6"/>
  <c r="N188" i="6"/>
  <c r="M188" i="6"/>
  <c r="L188" i="6"/>
  <c r="G187" i="6"/>
  <c r="E188" i="6"/>
  <c r="B188" i="6"/>
  <c r="A188" i="6"/>
  <c r="P187" i="6"/>
  <c r="O187" i="6"/>
  <c r="N187" i="6"/>
  <c r="M187" i="6"/>
  <c r="L187" i="6"/>
  <c r="G186" i="6"/>
  <c r="E187" i="6"/>
  <c r="B187" i="6"/>
  <c r="A187" i="6"/>
  <c r="P186" i="6"/>
  <c r="O186" i="6"/>
  <c r="N186" i="6"/>
  <c r="M186" i="6"/>
  <c r="L186" i="6"/>
  <c r="G185" i="6"/>
  <c r="E186" i="6"/>
  <c r="B186" i="6"/>
  <c r="A186" i="6"/>
  <c r="P185" i="6"/>
  <c r="O185" i="6"/>
  <c r="N185" i="6"/>
  <c r="M185" i="6"/>
  <c r="L185" i="6"/>
  <c r="G184" i="6"/>
  <c r="E185" i="6"/>
  <c r="B185" i="6"/>
  <c r="A185" i="6"/>
  <c r="P184" i="6"/>
  <c r="O184" i="6"/>
  <c r="N184" i="6"/>
  <c r="M184" i="6"/>
  <c r="L184" i="6"/>
  <c r="G183" i="6"/>
  <c r="E184" i="6"/>
  <c r="B184" i="6"/>
  <c r="A184" i="6"/>
  <c r="P183" i="6"/>
  <c r="O183" i="6"/>
  <c r="N183" i="6"/>
  <c r="M183" i="6"/>
  <c r="L183" i="6"/>
  <c r="G182" i="6"/>
  <c r="E183" i="6"/>
  <c r="B183" i="6"/>
  <c r="A183" i="6"/>
  <c r="P182" i="6"/>
  <c r="O182" i="6"/>
  <c r="N182" i="6"/>
  <c r="M182" i="6"/>
  <c r="L182" i="6"/>
  <c r="G181" i="6"/>
  <c r="E182" i="6"/>
  <c r="B182" i="6"/>
  <c r="A182" i="6"/>
  <c r="P181" i="6"/>
  <c r="O181" i="6"/>
  <c r="N181" i="6"/>
  <c r="M181" i="6"/>
  <c r="L181" i="6"/>
  <c r="G180" i="6"/>
  <c r="E181" i="6"/>
  <c r="B181" i="6"/>
  <c r="A181" i="6"/>
  <c r="P180" i="6"/>
  <c r="O180" i="6"/>
  <c r="N180" i="6"/>
  <c r="M180" i="6"/>
  <c r="L180" i="6"/>
  <c r="G179" i="6"/>
  <c r="E180" i="6"/>
  <c r="B180" i="6"/>
  <c r="A180" i="6"/>
  <c r="P179" i="6"/>
  <c r="O179" i="6"/>
  <c r="N179" i="6"/>
  <c r="M179" i="6"/>
  <c r="L179" i="6"/>
  <c r="G178" i="6"/>
  <c r="E179" i="6"/>
  <c r="B179" i="6"/>
  <c r="A179" i="6"/>
  <c r="P178" i="6"/>
  <c r="O178" i="6"/>
  <c r="N178" i="6"/>
  <c r="M178" i="6"/>
  <c r="L178" i="6"/>
  <c r="G177" i="6"/>
  <c r="E178" i="6"/>
  <c r="B178" i="6"/>
  <c r="A178" i="6"/>
  <c r="P177" i="6"/>
  <c r="O177" i="6"/>
  <c r="N177" i="6"/>
  <c r="M177" i="6"/>
  <c r="L177" i="6"/>
  <c r="G176" i="6"/>
  <c r="E177" i="6"/>
  <c r="B177" i="6"/>
  <c r="A177" i="6"/>
  <c r="P176" i="6"/>
  <c r="O176" i="6"/>
  <c r="N176" i="6"/>
  <c r="M176" i="6"/>
  <c r="L176" i="6"/>
  <c r="G175" i="6"/>
  <c r="E176" i="6"/>
  <c r="B176" i="6"/>
  <c r="A176" i="6"/>
  <c r="P175" i="6"/>
  <c r="O175" i="6"/>
  <c r="N175" i="6"/>
  <c r="M175" i="6"/>
  <c r="L175" i="6"/>
  <c r="G174" i="6"/>
  <c r="E175" i="6"/>
  <c r="B175" i="6"/>
  <c r="A175" i="6"/>
  <c r="P174" i="6"/>
  <c r="O174" i="6"/>
  <c r="N174" i="6"/>
  <c r="M174" i="6"/>
  <c r="L174" i="6"/>
  <c r="G173" i="6"/>
  <c r="E174" i="6"/>
  <c r="B174" i="6"/>
  <c r="A174" i="6"/>
  <c r="P173" i="6"/>
  <c r="O173" i="6"/>
  <c r="N173" i="6"/>
  <c r="M173" i="6"/>
  <c r="L173" i="6"/>
  <c r="G172" i="6"/>
  <c r="E173" i="6"/>
  <c r="B173" i="6"/>
  <c r="A173" i="6"/>
  <c r="P172" i="6"/>
  <c r="O172" i="6"/>
  <c r="N172" i="6"/>
  <c r="M172" i="6"/>
  <c r="L172" i="6"/>
  <c r="G171" i="6"/>
  <c r="E172" i="6"/>
  <c r="B172" i="6"/>
  <c r="A172" i="6"/>
  <c r="P171" i="6"/>
  <c r="O171" i="6"/>
  <c r="N171" i="6"/>
  <c r="M171" i="6"/>
  <c r="L171" i="6"/>
  <c r="G170" i="6"/>
  <c r="E171" i="6"/>
  <c r="B171" i="6"/>
  <c r="A171" i="6"/>
  <c r="P170" i="6"/>
  <c r="O170" i="6"/>
  <c r="N170" i="6"/>
  <c r="M170" i="6"/>
  <c r="L170" i="6"/>
  <c r="G169" i="6"/>
  <c r="E170" i="6"/>
  <c r="B170" i="6"/>
  <c r="A170" i="6"/>
  <c r="P169" i="6"/>
  <c r="O169" i="6"/>
  <c r="N169" i="6"/>
  <c r="M169" i="6"/>
  <c r="L169" i="6"/>
  <c r="G168" i="6"/>
  <c r="E169" i="6"/>
  <c r="B169" i="6"/>
  <c r="A169" i="6"/>
  <c r="P168" i="6"/>
  <c r="O168" i="6"/>
  <c r="N168" i="6"/>
  <c r="M168" i="6"/>
  <c r="L168" i="6"/>
  <c r="G167" i="6"/>
  <c r="E168" i="6"/>
  <c r="B168" i="6"/>
  <c r="A168" i="6"/>
  <c r="P167" i="6"/>
  <c r="O167" i="6"/>
  <c r="N167" i="6"/>
  <c r="M167" i="6"/>
  <c r="L167" i="6"/>
  <c r="G166" i="6"/>
  <c r="E167" i="6"/>
  <c r="B167" i="6"/>
  <c r="A167" i="6"/>
  <c r="X166" i="6"/>
  <c r="P166" i="6"/>
  <c r="O166" i="6"/>
  <c r="N166" i="6"/>
  <c r="M166" i="6"/>
  <c r="L166" i="6"/>
  <c r="G165" i="6"/>
  <c r="E166" i="6"/>
  <c r="B166" i="6"/>
  <c r="A166" i="6"/>
  <c r="P165" i="6"/>
  <c r="O165" i="6"/>
  <c r="N165" i="6"/>
  <c r="M165" i="6"/>
  <c r="L165" i="6"/>
  <c r="G164" i="6"/>
  <c r="E165" i="6"/>
  <c r="B165" i="6"/>
  <c r="A165" i="6"/>
  <c r="P164" i="6"/>
  <c r="O164" i="6"/>
  <c r="N164" i="6"/>
  <c r="M164" i="6"/>
  <c r="L164" i="6"/>
  <c r="G163" i="6"/>
  <c r="E164" i="6"/>
  <c r="B164" i="6"/>
  <c r="A164" i="6"/>
  <c r="P163" i="6"/>
  <c r="O163" i="6"/>
  <c r="N163" i="6"/>
  <c r="M163" i="6"/>
  <c r="L163" i="6"/>
  <c r="G162" i="6"/>
  <c r="E163" i="6"/>
  <c r="B163" i="6"/>
  <c r="A163" i="6"/>
  <c r="P162" i="6"/>
  <c r="O162" i="6"/>
  <c r="N162" i="6"/>
  <c r="M162" i="6"/>
  <c r="L162" i="6"/>
  <c r="G161" i="6"/>
  <c r="E162" i="6"/>
  <c r="B162" i="6"/>
  <c r="A162" i="6"/>
  <c r="P161" i="6"/>
  <c r="O161" i="6"/>
  <c r="N161" i="6"/>
  <c r="M161" i="6"/>
  <c r="L161" i="6"/>
  <c r="G160" i="6"/>
  <c r="E161" i="6"/>
  <c r="B161" i="6"/>
  <c r="A161" i="6"/>
  <c r="P160" i="6"/>
  <c r="O160" i="6"/>
  <c r="N160" i="6"/>
  <c r="M160" i="6"/>
  <c r="L160" i="6"/>
  <c r="G159" i="6"/>
  <c r="E160" i="6"/>
  <c r="B160" i="6"/>
  <c r="A160" i="6"/>
  <c r="P159" i="6"/>
  <c r="O159" i="6"/>
  <c r="N159" i="6"/>
  <c r="M159" i="6"/>
  <c r="L159" i="6"/>
  <c r="G158" i="6"/>
  <c r="E159" i="6"/>
  <c r="B159" i="6"/>
  <c r="A159" i="6"/>
  <c r="P158" i="6"/>
  <c r="O158" i="6"/>
  <c r="N158" i="6"/>
  <c r="M158" i="6"/>
  <c r="L158" i="6"/>
  <c r="G157" i="6"/>
  <c r="E158" i="6"/>
  <c r="B158" i="6"/>
  <c r="A158" i="6"/>
  <c r="P157" i="6"/>
  <c r="O157" i="6"/>
  <c r="N157" i="6"/>
  <c r="M157" i="6"/>
  <c r="L157" i="6"/>
  <c r="G156" i="6"/>
  <c r="E157" i="6"/>
  <c r="B157" i="6"/>
  <c r="A157" i="6"/>
  <c r="P156" i="6"/>
  <c r="O156" i="6"/>
  <c r="N156" i="6"/>
  <c r="M156" i="6"/>
  <c r="L156" i="6"/>
  <c r="E156" i="6"/>
  <c r="B156" i="6"/>
  <c r="A156" i="6"/>
  <c r="P155" i="6"/>
  <c r="O155" i="6"/>
  <c r="N155" i="6"/>
  <c r="M155" i="6"/>
  <c r="L155" i="6"/>
  <c r="E155" i="6"/>
  <c r="B155" i="6"/>
  <c r="A155" i="6"/>
  <c r="P154" i="6"/>
  <c r="O154" i="6"/>
  <c r="N154" i="6"/>
  <c r="M154" i="6"/>
  <c r="L154" i="6"/>
  <c r="E154" i="6"/>
  <c r="B154" i="6"/>
  <c r="A154" i="6"/>
  <c r="P153" i="6"/>
  <c r="O153" i="6"/>
  <c r="N153" i="6"/>
  <c r="M153" i="6"/>
  <c r="L153" i="6"/>
  <c r="E153" i="6"/>
  <c r="B153" i="6"/>
  <c r="A153" i="6"/>
  <c r="P152" i="6"/>
  <c r="O152" i="6"/>
  <c r="N152" i="6"/>
  <c r="M152" i="6"/>
  <c r="L152" i="6"/>
  <c r="E152" i="6"/>
  <c r="B152" i="6"/>
  <c r="A152" i="6"/>
  <c r="P151" i="6"/>
  <c r="O151" i="6"/>
  <c r="N151" i="6"/>
  <c r="M151" i="6"/>
  <c r="L151" i="6"/>
  <c r="E151" i="6"/>
  <c r="B151" i="6"/>
  <c r="A151" i="6"/>
  <c r="P150" i="6"/>
  <c r="O150" i="6"/>
  <c r="N150" i="6"/>
  <c r="M150" i="6"/>
  <c r="L150" i="6"/>
  <c r="E150" i="6"/>
  <c r="B150" i="6"/>
  <c r="A150" i="6"/>
  <c r="P149" i="6"/>
  <c r="O149" i="6"/>
  <c r="N149" i="6"/>
  <c r="M149" i="6"/>
  <c r="L149" i="6"/>
  <c r="E149" i="6"/>
  <c r="B149" i="6"/>
  <c r="A149" i="6"/>
  <c r="P148" i="6"/>
  <c r="O148" i="6"/>
  <c r="N148" i="6"/>
  <c r="M148" i="6"/>
  <c r="L148" i="6"/>
  <c r="E148" i="6"/>
  <c r="B148" i="6"/>
  <c r="A148" i="6"/>
  <c r="P147" i="6"/>
  <c r="O147" i="6"/>
  <c r="N147" i="6"/>
  <c r="M147" i="6"/>
  <c r="L147" i="6"/>
  <c r="E147" i="6"/>
  <c r="B147" i="6"/>
  <c r="A147" i="6"/>
  <c r="P146" i="6"/>
  <c r="O146" i="6"/>
  <c r="N146" i="6"/>
  <c r="M146" i="6"/>
  <c r="L146" i="6"/>
  <c r="E146" i="6"/>
  <c r="B146" i="6"/>
  <c r="A146" i="6"/>
  <c r="P145" i="6"/>
  <c r="O145" i="6"/>
  <c r="N145" i="6"/>
  <c r="M145" i="6"/>
  <c r="L145" i="6"/>
  <c r="E145" i="6"/>
  <c r="B145" i="6"/>
  <c r="A145" i="6"/>
  <c r="P144" i="6"/>
  <c r="O144" i="6"/>
  <c r="N144" i="6"/>
  <c r="M144" i="6"/>
  <c r="L144" i="6"/>
  <c r="E144" i="6"/>
  <c r="B144" i="6"/>
  <c r="A144" i="6"/>
  <c r="P143" i="6"/>
  <c r="O143" i="6"/>
  <c r="N143" i="6"/>
  <c r="M143" i="6"/>
  <c r="L143" i="6"/>
  <c r="E143" i="6"/>
  <c r="B143" i="6"/>
  <c r="A143" i="6"/>
  <c r="P142" i="6"/>
  <c r="O142" i="6"/>
  <c r="N142" i="6"/>
  <c r="M142" i="6"/>
  <c r="L142" i="6"/>
  <c r="E142" i="6"/>
  <c r="B142" i="6"/>
  <c r="A142" i="6"/>
  <c r="P141" i="6"/>
  <c r="O141" i="6"/>
  <c r="N141" i="6"/>
  <c r="M141" i="6"/>
  <c r="L141" i="6"/>
  <c r="E141" i="6"/>
  <c r="B141" i="6"/>
  <c r="A141" i="6"/>
  <c r="P140" i="6"/>
  <c r="O140" i="6"/>
  <c r="N140" i="6"/>
  <c r="M140" i="6"/>
  <c r="L140" i="6"/>
  <c r="E140" i="6"/>
  <c r="B140" i="6"/>
  <c r="A140" i="6"/>
  <c r="P139" i="6"/>
  <c r="O139" i="6"/>
  <c r="N139" i="6"/>
  <c r="M139" i="6"/>
  <c r="L139" i="6"/>
  <c r="E139" i="6"/>
  <c r="B139" i="6"/>
  <c r="A139" i="6"/>
  <c r="P138" i="6"/>
  <c r="O138" i="6"/>
  <c r="N138" i="6"/>
  <c r="M138" i="6"/>
  <c r="L138" i="6"/>
  <c r="E138" i="6"/>
  <c r="B138" i="6"/>
  <c r="A138" i="6"/>
  <c r="P137" i="6"/>
  <c r="O137" i="6"/>
  <c r="N137" i="6"/>
  <c r="M137" i="6"/>
  <c r="L137" i="6"/>
  <c r="E137" i="6"/>
  <c r="B137" i="6"/>
  <c r="A137" i="6"/>
  <c r="P136" i="6"/>
  <c r="O136" i="6"/>
  <c r="N136" i="6"/>
  <c r="M136" i="6"/>
  <c r="L136" i="6"/>
  <c r="G135" i="6"/>
  <c r="E136" i="6"/>
  <c r="B136" i="6"/>
  <c r="A136" i="6"/>
  <c r="P135" i="6"/>
  <c r="O135" i="6"/>
  <c r="N135" i="6"/>
  <c r="M135" i="6"/>
  <c r="L135" i="6"/>
  <c r="G134" i="6"/>
  <c r="E135" i="6"/>
  <c r="B135" i="6"/>
  <c r="A135" i="6"/>
  <c r="P134" i="6"/>
  <c r="O134" i="6"/>
  <c r="N134" i="6"/>
  <c r="M134" i="6"/>
  <c r="L134" i="6"/>
  <c r="G133" i="6"/>
  <c r="E134" i="6"/>
  <c r="B134" i="6"/>
  <c r="A134" i="6"/>
  <c r="P133" i="6"/>
  <c r="O133" i="6"/>
  <c r="N133" i="6"/>
  <c r="M133" i="6"/>
  <c r="L133" i="6"/>
  <c r="G132" i="6"/>
  <c r="E133" i="6"/>
  <c r="B133" i="6"/>
  <c r="A133" i="6"/>
  <c r="P132" i="6"/>
  <c r="O132" i="6"/>
  <c r="N132" i="6"/>
  <c r="M132" i="6"/>
  <c r="L132" i="6"/>
  <c r="G131" i="6"/>
  <c r="E132" i="6"/>
  <c r="B132" i="6"/>
  <c r="A132" i="6"/>
  <c r="X131" i="6"/>
  <c r="P131" i="6"/>
  <c r="O131" i="6"/>
  <c r="N131" i="6"/>
  <c r="M131" i="6"/>
  <c r="L131" i="6"/>
  <c r="G130" i="6"/>
  <c r="E131" i="6"/>
  <c r="B131" i="6"/>
  <c r="A131" i="6"/>
  <c r="P130" i="6"/>
  <c r="O130" i="6"/>
  <c r="N130" i="6"/>
  <c r="M130" i="6"/>
  <c r="L130" i="6"/>
  <c r="G129" i="6"/>
  <c r="E130" i="6"/>
  <c r="B130" i="6"/>
  <c r="A130" i="6"/>
  <c r="P129" i="6"/>
  <c r="O129" i="6"/>
  <c r="N129" i="6"/>
  <c r="M129" i="6"/>
  <c r="L129" i="6"/>
  <c r="G128" i="6"/>
  <c r="E129" i="6"/>
  <c r="B129" i="6"/>
  <c r="A129" i="6"/>
  <c r="P128" i="6"/>
  <c r="O128" i="6"/>
  <c r="N128" i="6"/>
  <c r="M128" i="6"/>
  <c r="L128" i="6"/>
  <c r="G127" i="6"/>
  <c r="E128" i="6"/>
  <c r="B128" i="6"/>
  <c r="A128" i="6"/>
  <c r="P127" i="6"/>
  <c r="O127" i="6"/>
  <c r="N127" i="6"/>
  <c r="M127" i="6"/>
  <c r="L127" i="6"/>
  <c r="G126" i="6"/>
  <c r="E127" i="6"/>
  <c r="B127" i="6"/>
  <c r="A127" i="6"/>
  <c r="P126" i="6"/>
  <c r="O126" i="6"/>
  <c r="N126" i="6"/>
  <c r="M126" i="6"/>
  <c r="L126" i="6"/>
  <c r="G125" i="6"/>
  <c r="E126" i="6"/>
  <c r="B126" i="6"/>
  <c r="A126" i="6"/>
  <c r="P125" i="6"/>
  <c r="O125" i="6"/>
  <c r="N125" i="6"/>
  <c r="M125" i="6"/>
  <c r="L125" i="6"/>
  <c r="G124" i="6"/>
  <c r="E125" i="6"/>
  <c r="B125" i="6"/>
  <c r="A125" i="6"/>
  <c r="P124" i="6"/>
  <c r="O124" i="6"/>
  <c r="N124" i="6"/>
  <c r="M124" i="6"/>
  <c r="L124" i="6"/>
  <c r="G123" i="6"/>
  <c r="E124" i="6"/>
  <c r="B124" i="6"/>
  <c r="A124" i="6"/>
  <c r="P123" i="6"/>
  <c r="O123" i="6"/>
  <c r="N123" i="6"/>
  <c r="M123" i="6"/>
  <c r="L123" i="6"/>
  <c r="G122" i="6"/>
  <c r="E123" i="6"/>
  <c r="B123" i="6"/>
  <c r="A123" i="6"/>
  <c r="P122" i="6"/>
  <c r="O122" i="6"/>
  <c r="N122" i="6"/>
  <c r="M122" i="6"/>
  <c r="L122" i="6"/>
  <c r="G121" i="6"/>
  <c r="E122" i="6"/>
  <c r="B122" i="6"/>
  <c r="A122" i="6"/>
  <c r="P121" i="6"/>
  <c r="O121" i="6"/>
  <c r="N121" i="6"/>
  <c r="M121" i="6"/>
  <c r="L121" i="6"/>
  <c r="E121" i="6"/>
  <c r="B121" i="6"/>
  <c r="A121" i="6"/>
  <c r="P120" i="6"/>
  <c r="O120" i="6"/>
  <c r="N120" i="6"/>
  <c r="M120" i="6"/>
  <c r="L120" i="6"/>
  <c r="E120" i="6"/>
  <c r="B120" i="6"/>
  <c r="A120" i="6"/>
  <c r="P119" i="6"/>
  <c r="O119" i="6"/>
  <c r="N119" i="6"/>
  <c r="M119" i="6"/>
  <c r="L119" i="6"/>
  <c r="E119" i="6"/>
  <c r="B119" i="6"/>
  <c r="A119" i="6"/>
  <c r="P118" i="6"/>
  <c r="O118" i="6"/>
  <c r="N118" i="6"/>
  <c r="M118" i="6"/>
  <c r="L118" i="6"/>
  <c r="E118" i="6"/>
  <c r="B118" i="6"/>
  <c r="A118" i="6"/>
  <c r="P117" i="6"/>
  <c r="O117" i="6"/>
  <c r="N117" i="6"/>
  <c r="M117" i="6"/>
  <c r="L117" i="6"/>
  <c r="E117" i="6"/>
  <c r="B117" i="6"/>
  <c r="A117" i="6"/>
  <c r="P116" i="6"/>
  <c r="O116" i="6"/>
  <c r="N116" i="6"/>
  <c r="M116" i="6"/>
  <c r="L116" i="6"/>
  <c r="E116" i="6"/>
  <c r="B116" i="6"/>
  <c r="A116" i="6"/>
  <c r="P115" i="6"/>
  <c r="O115" i="6"/>
  <c r="N115" i="6"/>
  <c r="M115" i="6"/>
  <c r="L115" i="6"/>
  <c r="E115" i="6"/>
  <c r="B115" i="6"/>
  <c r="A115" i="6"/>
  <c r="P114" i="6"/>
  <c r="O114" i="6"/>
  <c r="N114" i="6"/>
  <c r="M114" i="6"/>
  <c r="L114" i="6"/>
  <c r="E114" i="6"/>
  <c r="B114" i="6"/>
  <c r="A114" i="6"/>
  <c r="P113" i="6"/>
  <c r="O113" i="6"/>
  <c r="N113" i="6"/>
  <c r="M113" i="6"/>
  <c r="L113" i="6"/>
  <c r="E113" i="6"/>
  <c r="B113" i="6"/>
  <c r="A113" i="6"/>
  <c r="P112" i="6"/>
  <c r="O112" i="6"/>
  <c r="N112" i="6"/>
  <c r="M112" i="6"/>
  <c r="L112" i="6"/>
  <c r="E112" i="6"/>
  <c r="B112" i="6"/>
  <c r="A112" i="6"/>
  <c r="P111" i="6"/>
  <c r="O111" i="6"/>
  <c r="N111" i="6"/>
  <c r="M111" i="6"/>
  <c r="L111" i="6"/>
  <c r="E111" i="6"/>
  <c r="B111" i="6"/>
  <c r="A111" i="6"/>
  <c r="P110" i="6"/>
  <c r="O110" i="6"/>
  <c r="N110" i="6"/>
  <c r="M110" i="6"/>
  <c r="L110" i="6"/>
  <c r="E110" i="6"/>
  <c r="B110" i="6"/>
  <c r="A110" i="6"/>
  <c r="P109" i="6"/>
  <c r="O109" i="6"/>
  <c r="N109" i="6"/>
  <c r="M109" i="6"/>
  <c r="L109" i="6"/>
  <c r="E109" i="6"/>
  <c r="B109" i="6"/>
  <c r="A109" i="6"/>
  <c r="P108" i="6"/>
  <c r="O108" i="6"/>
  <c r="N108" i="6"/>
  <c r="M108" i="6"/>
  <c r="L108" i="6"/>
  <c r="E108" i="6"/>
  <c r="B108" i="6"/>
  <c r="A108" i="6"/>
  <c r="P107" i="6"/>
  <c r="O107" i="6"/>
  <c r="N107" i="6"/>
  <c r="M107" i="6"/>
  <c r="L107" i="6"/>
  <c r="E107" i="6"/>
  <c r="B107" i="6"/>
  <c r="A107" i="6"/>
  <c r="P106" i="6"/>
  <c r="O106" i="6"/>
  <c r="N106" i="6"/>
  <c r="M106" i="6"/>
  <c r="L106" i="6"/>
  <c r="E106" i="6"/>
  <c r="B106" i="6"/>
  <c r="A106" i="6"/>
  <c r="P105" i="6"/>
  <c r="O105" i="6"/>
  <c r="N105" i="6"/>
  <c r="M105" i="6"/>
  <c r="L105" i="6"/>
  <c r="E105" i="6"/>
  <c r="B105" i="6"/>
  <c r="A105" i="6"/>
  <c r="P104" i="6"/>
  <c r="O104" i="6"/>
  <c r="N104" i="6"/>
  <c r="M104" i="6"/>
  <c r="L104" i="6"/>
  <c r="G103" i="6"/>
  <c r="E104" i="6"/>
  <c r="B104" i="6"/>
  <c r="A104" i="6"/>
  <c r="P103" i="6"/>
  <c r="O103" i="6"/>
  <c r="N103" i="6"/>
  <c r="M103" i="6"/>
  <c r="L103" i="6"/>
  <c r="G102" i="6"/>
  <c r="E103" i="6"/>
  <c r="B103" i="6"/>
  <c r="A103" i="6"/>
  <c r="P102" i="6"/>
  <c r="O102" i="6"/>
  <c r="N102" i="6"/>
  <c r="M102" i="6"/>
  <c r="L102" i="6"/>
  <c r="G101" i="6"/>
  <c r="E102" i="6"/>
  <c r="B102" i="6"/>
  <c r="A102" i="6"/>
  <c r="X101" i="6"/>
  <c r="P101" i="6"/>
  <c r="O101" i="6"/>
  <c r="N101" i="6"/>
  <c r="M101" i="6"/>
  <c r="L101" i="6"/>
  <c r="G100" i="6"/>
  <c r="E101" i="6"/>
  <c r="B101" i="6"/>
  <c r="A101" i="6"/>
  <c r="P100" i="6"/>
  <c r="O100" i="6"/>
  <c r="N100" i="6"/>
  <c r="M100" i="6"/>
  <c r="L100" i="6"/>
  <c r="G99" i="6"/>
  <c r="E100" i="6"/>
  <c r="B100" i="6"/>
  <c r="A100" i="6"/>
  <c r="P99" i="6"/>
  <c r="O99" i="6"/>
  <c r="N99" i="6"/>
  <c r="M99" i="6"/>
  <c r="L99" i="6"/>
  <c r="G98" i="6"/>
  <c r="E99" i="6"/>
  <c r="B99" i="6"/>
  <c r="A99" i="6"/>
  <c r="P98" i="6"/>
  <c r="O98" i="6"/>
  <c r="N98" i="6"/>
  <c r="M98" i="6"/>
  <c r="L98" i="6"/>
  <c r="G97" i="6"/>
  <c r="E98" i="6"/>
  <c r="B98" i="6"/>
  <c r="A98" i="6"/>
  <c r="P97" i="6"/>
  <c r="O97" i="6"/>
  <c r="N97" i="6"/>
  <c r="M97" i="6"/>
  <c r="L97" i="6"/>
  <c r="G96" i="6"/>
  <c r="E97" i="6"/>
  <c r="B97" i="6"/>
  <c r="A97" i="6"/>
  <c r="P96" i="6"/>
  <c r="O96" i="6"/>
  <c r="N96" i="6"/>
  <c r="M96" i="6"/>
  <c r="L96" i="6"/>
  <c r="G95" i="6"/>
  <c r="E96" i="6"/>
  <c r="B96" i="6"/>
  <c r="A96" i="6"/>
  <c r="P95" i="6"/>
  <c r="O95" i="6"/>
  <c r="N95" i="6"/>
  <c r="M95" i="6"/>
  <c r="L95" i="6"/>
  <c r="G94" i="6"/>
  <c r="E95" i="6"/>
  <c r="B95" i="6"/>
  <c r="A95" i="6"/>
  <c r="P94" i="6"/>
  <c r="O94" i="6"/>
  <c r="N94" i="6"/>
  <c r="M94" i="6"/>
  <c r="L94" i="6"/>
  <c r="G93" i="6"/>
  <c r="E94" i="6"/>
  <c r="B94" i="6"/>
  <c r="A94" i="6"/>
  <c r="P93" i="6"/>
  <c r="O93" i="6"/>
  <c r="N93" i="6"/>
  <c r="M93" i="6"/>
  <c r="L93" i="6"/>
  <c r="G92" i="6"/>
  <c r="E93" i="6"/>
  <c r="B93" i="6"/>
  <c r="A93" i="6"/>
  <c r="P92" i="6"/>
  <c r="O92" i="6"/>
  <c r="N92" i="6"/>
  <c r="M92" i="6"/>
  <c r="L92" i="6"/>
  <c r="G91" i="6"/>
  <c r="E92" i="6"/>
  <c r="B92" i="6"/>
  <c r="A92" i="6"/>
  <c r="P91" i="6"/>
  <c r="O91" i="6"/>
  <c r="N91" i="6"/>
  <c r="M91" i="6"/>
  <c r="L91" i="6"/>
  <c r="G90" i="6"/>
  <c r="E91" i="6"/>
  <c r="B91" i="6"/>
  <c r="A91" i="6"/>
  <c r="P90" i="6"/>
  <c r="O90" i="6"/>
  <c r="N90" i="6"/>
  <c r="M90" i="6"/>
  <c r="L90" i="6"/>
  <c r="G89" i="6"/>
  <c r="E90" i="6"/>
  <c r="B90" i="6"/>
  <c r="A90" i="6"/>
  <c r="P89" i="6"/>
  <c r="O89" i="6"/>
  <c r="N89" i="6"/>
  <c r="M89" i="6"/>
  <c r="L89" i="6"/>
  <c r="G88" i="6"/>
  <c r="E89" i="6"/>
  <c r="B89" i="6"/>
  <c r="A89" i="6"/>
  <c r="P88" i="6"/>
  <c r="O88" i="6"/>
  <c r="N88" i="6"/>
  <c r="M88" i="6"/>
  <c r="L88" i="6"/>
  <c r="G87" i="6"/>
  <c r="E88" i="6"/>
  <c r="B88" i="6"/>
  <c r="A88" i="6"/>
  <c r="P87" i="6"/>
  <c r="O87" i="6"/>
  <c r="N87" i="6"/>
  <c r="M87" i="6"/>
  <c r="L87" i="6"/>
  <c r="G86" i="6"/>
  <c r="E87" i="6"/>
  <c r="B87" i="6"/>
  <c r="A87" i="6"/>
  <c r="P86" i="6"/>
  <c r="O86" i="6"/>
  <c r="N86" i="6"/>
  <c r="M86" i="6"/>
  <c r="L86" i="6"/>
  <c r="G85" i="6"/>
  <c r="E86" i="6"/>
  <c r="B86" i="6"/>
  <c r="A86" i="6"/>
  <c r="P85" i="6"/>
  <c r="O85" i="6"/>
  <c r="N85" i="6"/>
  <c r="M85" i="6"/>
  <c r="L85" i="6"/>
  <c r="G83" i="6"/>
  <c r="E85" i="6"/>
  <c r="B85" i="6"/>
  <c r="A85" i="6"/>
  <c r="P84" i="6"/>
  <c r="O84" i="6"/>
  <c r="N84" i="6"/>
  <c r="M84" i="6"/>
  <c r="L84" i="6"/>
  <c r="G84" i="6"/>
  <c r="E84" i="6"/>
  <c r="B84" i="6"/>
  <c r="A84" i="6"/>
  <c r="P83" i="6"/>
  <c r="O83" i="6"/>
  <c r="N83" i="6"/>
  <c r="M83" i="6"/>
  <c r="L83" i="6"/>
  <c r="G82" i="6"/>
  <c r="E83" i="6"/>
  <c r="B83" i="6"/>
  <c r="A83" i="6"/>
  <c r="X82" i="6"/>
  <c r="P82" i="6"/>
  <c r="O82" i="6"/>
  <c r="N82" i="6"/>
  <c r="M82" i="6"/>
  <c r="L82" i="6"/>
  <c r="G81" i="6"/>
  <c r="E82" i="6"/>
  <c r="B82" i="6"/>
  <c r="A82" i="6"/>
  <c r="P81" i="6"/>
  <c r="O81" i="6"/>
  <c r="N81" i="6"/>
  <c r="M81" i="6"/>
  <c r="L81" i="6"/>
  <c r="G80" i="6"/>
  <c r="E81" i="6"/>
  <c r="B81" i="6"/>
  <c r="A81" i="6"/>
  <c r="P80" i="6"/>
  <c r="O80" i="6"/>
  <c r="N80" i="6"/>
  <c r="M80" i="6"/>
  <c r="L80" i="6"/>
  <c r="G79" i="6"/>
  <c r="E80" i="6"/>
  <c r="B80" i="6"/>
  <c r="A80" i="6"/>
  <c r="P79" i="6"/>
  <c r="O79" i="6"/>
  <c r="N79" i="6"/>
  <c r="M79" i="6"/>
  <c r="L79" i="6"/>
  <c r="E79" i="6"/>
  <c r="B79" i="6"/>
  <c r="A79" i="6"/>
  <c r="P78" i="6"/>
  <c r="O78" i="6"/>
  <c r="N78" i="6"/>
  <c r="M78" i="6"/>
  <c r="L78" i="6"/>
  <c r="E78" i="6"/>
  <c r="B78" i="6"/>
  <c r="A78" i="6"/>
  <c r="P77" i="6"/>
  <c r="O77" i="6"/>
  <c r="N77" i="6"/>
  <c r="M77" i="6"/>
  <c r="L77" i="6"/>
  <c r="E77" i="6"/>
  <c r="B77" i="6"/>
  <c r="A77" i="6"/>
  <c r="P76" i="6"/>
  <c r="O76" i="6"/>
  <c r="N76" i="6"/>
  <c r="M76" i="6"/>
  <c r="L76" i="6"/>
  <c r="E76" i="6"/>
  <c r="B76" i="6"/>
  <c r="A76" i="6"/>
  <c r="P75" i="6"/>
  <c r="O75" i="6"/>
  <c r="N75" i="6"/>
  <c r="M75" i="6"/>
  <c r="L75" i="6"/>
  <c r="E75" i="6"/>
  <c r="B75" i="6"/>
  <c r="A75" i="6"/>
  <c r="P74" i="6"/>
  <c r="O74" i="6"/>
  <c r="N74" i="6"/>
  <c r="M74" i="6"/>
  <c r="L74" i="6"/>
  <c r="G73" i="6"/>
  <c r="E74" i="6"/>
  <c r="B74" i="6"/>
  <c r="A74" i="6"/>
  <c r="P73" i="6"/>
  <c r="O73" i="6"/>
  <c r="N73" i="6"/>
  <c r="M73" i="6"/>
  <c r="L73" i="6"/>
  <c r="G72" i="6"/>
  <c r="E73" i="6"/>
  <c r="B73" i="6"/>
  <c r="A73" i="6"/>
  <c r="P72" i="6"/>
  <c r="O72" i="6"/>
  <c r="N72" i="6"/>
  <c r="M72" i="6"/>
  <c r="L72" i="6"/>
  <c r="G71" i="6"/>
  <c r="E72" i="6"/>
  <c r="B72" i="6"/>
  <c r="A72" i="6"/>
  <c r="P71" i="6"/>
  <c r="O71" i="6"/>
  <c r="N71" i="6"/>
  <c r="M71" i="6"/>
  <c r="L71" i="6"/>
  <c r="G70" i="6"/>
  <c r="E71" i="6"/>
  <c r="B71" i="6"/>
  <c r="A71" i="6"/>
  <c r="P70" i="6"/>
  <c r="O70" i="6"/>
  <c r="N70" i="6"/>
  <c r="M70" i="6"/>
  <c r="L70" i="6"/>
  <c r="G69" i="6"/>
  <c r="E70" i="6"/>
  <c r="B70" i="6"/>
  <c r="A70" i="6"/>
  <c r="P69" i="6"/>
  <c r="O69" i="6"/>
  <c r="N69" i="6"/>
  <c r="M69" i="6"/>
  <c r="L69" i="6"/>
  <c r="G68" i="6"/>
  <c r="E69" i="6"/>
  <c r="B69" i="6"/>
  <c r="A69" i="6"/>
  <c r="P68" i="6"/>
  <c r="O68" i="6"/>
  <c r="N68" i="6"/>
  <c r="M68" i="6"/>
  <c r="L68" i="6"/>
  <c r="G67" i="6"/>
  <c r="E68" i="6"/>
  <c r="B68" i="6"/>
  <c r="A68" i="6"/>
  <c r="P67" i="6"/>
  <c r="O67" i="6"/>
  <c r="N67" i="6"/>
  <c r="M67" i="6"/>
  <c r="L67" i="6"/>
  <c r="G66" i="6"/>
  <c r="E67" i="6"/>
  <c r="B67" i="6"/>
  <c r="A67" i="6"/>
  <c r="P66" i="6"/>
  <c r="O66" i="6"/>
  <c r="N66" i="6"/>
  <c r="M66" i="6"/>
  <c r="L66" i="6"/>
  <c r="G65" i="6"/>
  <c r="E66" i="6"/>
  <c r="B66" i="6"/>
  <c r="A66" i="6"/>
  <c r="P65" i="6"/>
  <c r="O65" i="6"/>
  <c r="N65" i="6"/>
  <c r="M65" i="6"/>
  <c r="L65" i="6"/>
  <c r="G64" i="6"/>
  <c r="E65" i="6"/>
  <c r="B65" i="6"/>
  <c r="A65" i="6"/>
  <c r="P64" i="6"/>
  <c r="O64" i="6"/>
  <c r="N64" i="6"/>
  <c r="M64" i="6"/>
  <c r="L64" i="6"/>
  <c r="G63" i="6"/>
  <c r="E64" i="6"/>
  <c r="B64" i="6"/>
  <c r="A64" i="6"/>
  <c r="P63" i="6"/>
  <c r="O63" i="6"/>
  <c r="N63" i="6"/>
  <c r="M63" i="6"/>
  <c r="L63" i="6"/>
  <c r="G62" i="6"/>
  <c r="E63" i="6"/>
  <c r="B63" i="6"/>
  <c r="A63" i="6"/>
  <c r="P62" i="6"/>
  <c r="O62" i="6"/>
  <c r="N62" i="6"/>
  <c r="M62" i="6"/>
  <c r="L62" i="6"/>
  <c r="G61" i="6"/>
  <c r="E62" i="6"/>
  <c r="B62" i="6"/>
  <c r="A62" i="6"/>
  <c r="P61" i="6"/>
  <c r="O61" i="6"/>
  <c r="N61" i="6"/>
  <c r="M61" i="6"/>
  <c r="L61" i="6"/>
  <c r="G60" i="6"/>
  <c r="E61" i="6"/>
  <c r="B61" i="6"/>
  <c r="A61" i="6"/>
  <c r="P60" i="6"/>
  <c r="O60" i="6"/>
  <c r="N60" i="6"/>
  <c r="M60" i="6"/>
  <c r="L60" i="6"/>
  <c r="G59" i="6"/>
  <c r="E60" i="6"/>
  <c r="B60" i="6"/>
  <c r="A60" i="6"/>
  <c r="P59" i="6"/>
  <c r="O59" i="6"/>
  <c r="N59" i="6"/>
  <c r="M59" i="6"/>
  <c r="L59" i="6"/>
  <c r="G58" i="6"/>
  <c r="E59" i="6"/>
  <c r="B59" i="6"/>
  <c r="A59" i="6"/>
  <c r="P58" i="6"/>
  <c r="O58" i="6"/>
  <c r="N58" i="6"/>
  <c r="M58" i="6"/>
  <c r="L58" i="6"/>
  <c r="E58" i="6"/>
  <c r="B58" i="6"/>
  <c r="A58" i="6"/>
  <c r="X57" i="6"/>
  <c r="P57" i="6"/>
  <c r="O57" i="6"/>
  <c r="N57" i="6"/>
  <c r="M57" i="6"/>
  <c r="L57" i="6"/>
  <c r="G57" i="6"/>
  <c r="G56" i="6"/>
  <c r="E57" i="6"/>
  <c r="B57" i="6"/>
  <c r="A57" i="6"/>
  <c r="P56" i="6"/>
  <c r="O56" i="6"/>
  <c r="N56" i="6"/>
  <c r="M56" i="6"/>
  <c r="L56" i="6"/>
  <c r="G55" i="6"/>
  <c r="E56" i="6"/>
  <c r="B56" i="6"/>
  <c r="A56" i="6"/>
  <c r="P55" i="6"/>
  <c r="O55" i="6"/>
  <c r="N55" i="6"/>
  <c r="M55" i="6"/>
  <c r="L55" i="6"/>
  <c r="G54" i="6"/>
  <c r="E55" i="6"/>
  <c r="B55" i="6"/>
  <c r="A55" i="6"/>
  <c r="P54" i="6"/>
  <c r="O54" i="6"/>
  <c r="N54" i="6"/>
  <c r="M54" i="6"/>
  <c r="L54" i="6"/>
  <c r="G53" i="6"/>
  <c r="E54" i="6"/>
  <c r="B54" i="6"/>
  <c r="A54" i="6"/>
  <c r="P53" i="6"/>
  <c r="O53" i="6"/>
  <c r="N53" i="6"/>
  <c r="M53" i="6"/>
  <c r="L53" i="6"/>
  <c r="G52" i="6"/>
  <c r="E53" i="6"/>
  <c r="B53" i="6"/>
  <c r="A53" i="6"/>
  <c r="P52" i="6"/>
  <c r="O52" i="6"/>
  <c r="N52" i="6"/>
  <c r="M52" i="6"/>
  <c r="L52" i="6"/>
  <c r="G51" i="6"/>
  <c r="E52" i="6"/>
  <c r="B52" i="6"/>
  <c r="A52" i="6"/>
  <c r="P51" i="6"/>
  <c r="O51" i="6"/>
  <c r="N51" i="6"/>
  <c r="M51" i="6"/>
  <c r="L51" i="6"/>
  <c r="G50" i="6"/>
  <c r="E51" i="6"/>
  <c r="B51" i="6"/>
  <c r="A51" i="6"/>
  <c r="P50" i="6"/>
  <c r="O50" i="6"/>
  <c r="N50" i="6"/>
  <c r="M50" i="6"/>
  <c r="L50" i="6"/>
  <c r="G49" i="6"/>
  <c r="E50" i="6"/>
  <c r="B50" i="6"/>
  <c r="A50" i="6"/>
  <c r="P49" i="6"/>
  <c r="O49" i="6"/>
  <c r="N49" i="6"/>
  <c r="M49" i="6"/>
  <c r="L49" i="6"/>
  <c r="G48" i="6"/>
  <c r="E49" i="6"/>
  <c r="B49" i="6"/>
  <c r="A49" i="6"/>
  <c r="P48" i="6"/>
  <c r="O48" i="6"/>
  <c r="N48" i="6"/>
  <c r="M48" i="6"/>
  <c r="L48" i="6"/>
  <c r="G47" i="6"/>
  <c r="E48" i="6"/>
  <c r="B48" i="6"/>
  <c r="A48" i="6"/>
  <c r="P47" i="6"/>
  <c r="O47" i="6"/>
  <c r="N47" i="6"/>
  <c r="M47" i="6"/>
  <c r="L47" i="6"/>
  <c r="G46" i="6"/>
  <c r="E47" i="6"/>
  <c r="B47" i="6"/>
  <c r="A47" i="6"/>
  <c r="P46" i="6"/>
  <c r="O46" i="6"/>
  <c r="N46" i="6"/>
  <c r="M46" i="6"/>
  <c r="L46" i="6"/>
  <c r="G45" i="6"/>
  <c r="E46" i="6"/>
  <c r="B46" i="6"/>
  <c r="A46" i="6"/>
  <c r="P45" i="6"/>
  <c r="O45" i="6"/>
  <c r="N45" i="6"/>
  <c r="M45" i="6"/>
  <c r="L45" i="6"/>
  <c r="G44" i="6"/>
  <c r="E45" i="6"/>
  <c r="B45" i="6"/>
  <c r="A45" i="6"/>
  <c r="P44" i="6"/>
  <c r="O44" i="6"/>
  <c r="N44" i="6"/>
  <c r="M44" i="6"/>
  <c r="L44" i="6"/>
  <c r="G43" i="6"/>
  <c r="E44" i="6"/>
  <c r="B44" i="6"/>
  <c r="A44" i="6"/>
  <c r="P43" i="6"/>
  <c r="O43" i="6"/>
  <c r="N43" i="6"/>
  <c r="M43" i="6"/>
  <c r="L43" i="6"/>
  <c r="E43" i="6"/>
  <c r="B43" i="6"/>
  <c r="A43" i="6"/>
  <c r="P42" i="6"/>
  <c r="O42" i="6"/>
  <c r="N42" i="6"/>
  <c r="M42" i="6"/>
  <c r="L42" i="6"/>
  <c r="E42" i="6"/>
  <c r="B42" i="6"/>
  <c r="A42" i="6"/>
  <c r="P41" i="6"/>
  <c r="O41" i="6"/>
  <c r="N41" i="6"/>
  <c r="M41" i="6"/>
  <c r="L41" i="6"/>
  <c r="E41" i="6"/>
  <c r="B41" i="6"/>
  <c r="A41" i="6"/>
  <c r="P40" i="6"/>
  <c r="O40" i="6"/>
  <c r="N40" i="6"/>
  <c r="M40" i="6"/>
  <c r="L40" i="6"/>
  <c r="E40" i="6"/>
  <c r="B40" i="6"/>
  <c r="A40" i="6"/>
  <c r="P39" i="6"/>
  <c r="O39" i="6"/>
  <c r="N39" i="6"/>
  <c r="M39" i="6"/>
  <c r="L39" i="6"/>
  <c r="E39" i="6"/>
  <c r="B39" i="6"/>
  <c r="A39" i="6"/>
  <c r="P38" i="6"/>
  <c r="O38" i="6"/>
  <c r="N38" i="6"/>
  <c r="M38" i="6"/>
  <c r="L38" i="6"/>
  <c r="E38" i="6"/>
  <c r="B38" i="6"/>
  <c r="A38" i="6"/>
  <c r="P37" i="6"/>
  <c r="O37" i="6"/>
  <c r="N37" i="6"/>
  <c r="M37" i="6"/>
  <c r="L37" i="6"/>
  <c r="E37" i="6"/>
  <c r="B37" i="6"/>
  <c r="A37" i="6"/>
  <c r="P36" i="6"/>
  <c r="O36" i="6"/>
  <c r="N36" i="6"/>
  <c r="M36" i="6"/>
  <c r="L36" i="6"/>
  <c r="E36" i="6"/>
  <c r="B36" i="6"/>
  <c r="A36" i="6"/>
  <c r="P35" i="6"/>
  <c r="O35" i="6"/>
  <c r="N35" i="6"/>
  <c r="M35" i="6"/>
  <c r="L35" i="6"/>
  <c r="E35" i="6"/>
  <c r="B35" i="6"/>
  <c r="A35" i="6"/>
  <c r="P34" i="6"/>
  <c r="O34" i="6"/>
  <c r="N34" i="6"/>
  <c r="M34" i="6"/>
  <c r="L34" i="6"/>
  <c r="E34" i="6"/>
  <c r="B34" i="6"/>
  <c r="A34" i="6"/>
  <c r="P33" i="6"/>
  <c r="O33" i="6"/>
  <c r="N33" i="6"/>
  <c r="M33" i="6"/>
  <c r="L33" i="6"/>
  <c r="E33" i="6"/>
  <c r="B33" i="6"/>
  <c r="A33" i="6"/>
  <c r="P32" i="6"/>
  <c r="O32" i="6"/>
  <c r="N32" i="6"/>
  <c r="M32" i="6"/>
  <c r="L32" i="6"/>
  <c r="E32" i="6"/>
  <c r="B32" i="6"/>
  <c r="A32" i="6"/>
  <c r="P31" i="6"/>
  <c r="O31" i="6"/>
  <c r="N31" i="6"/>
  <c r="M31" i="6"/>
  <c r="L31" i="6"/>
  <c r="E31" i="6"/>
  <c r="B31" i="6"/>
  <c r="A31" i="6"/>
  <c r="P30" i="6"/>
  <c r="O30" i="6"/>
  <c r="N30" i="6"/>
  <c r="M30" i="6"/>
  <c r="L30" i="6"/>
  <c r="E30" i="6"/>
  <c r="B30" i="6"/>
  <c r="A30" i="6"/>
  <c r="P29" i="6"/>
  <c r="O29" i="6"/>
  <c r="N29" i="6"/>
  <c r="M29" i="6"/>
  <c r="L29" i="6"/>
  <c r="E29" i="6"/>
  <c r="B29" i="6"/>
  <c r="A29" i="6"/>
  <c r="P28" i="6"/>
  <c r="O28" i="6"/>
  <c r="N28" i="6"/>
  <c r="M28" i="6"/>
  <c r="L28" i="6"/>
  <c r="G27" i="6"/>
  <c r="E28" i="6"/>
  <c r="B28" i="6"/>
  <c r="A28" i="6"/>
  <c r="P27" i="6"/>
  <c r="O27" i="6"/>
  <c r="N27" i="6"/>
  <c r="M27" i="6"/>
  <c r="L27" i="6"/>
  <c r="G26" i="6"/>
  <c r="E27" i="6"/>
  <c r="B27" i="6"/>
  <c r="A27" i="6"/>
  <c r="P26" i="6"/>
  <c r="O26" i="6"/>
  <c r="N26" i="6"/>
  <c r="M26" i="6"/>
  <c r="L26" i="6"/>
  <c r="G25" i="6"/>
  <c r="E26" i="6"/>
  <c r="B26" i="6"/>
  <c r="A26" i="6"/>
  <c r="P25" i="6"/>
  <c r="O25" i="6"/>
  <c r="N25" i="6"/>
  <c r="M25" i="6"/>
  <c r="L25" i="6"/>
  <c r="G24" i="6"/>
  <c r="E25" i="6"/>
  <c r="B25" i="6"/>
  <c r="A25" i="6"/>
  <c r="P24" i="6"/>
  <c r="O24" i="6"/>
  <c r="N24" i="6"/>
  <c r="M24" i="6"/>
  <c r="L24" i="6"/>
  <c r="G23" i="6"/>
  <c r="E24" i="6"/>
  <c r="B24" i="6"/>
  <c r="A24" i="6"/>
  <c r="P23" i="6"/>
  <c r="O23" i="6"/>
  <c r="N23" i="6"/>
  <c r="M23" i="6"/>
  <c r="L23" i="6"/>
  <c r="G22" i="6"/>
  <c r="E23" i="6"/>
  <c r="B23" i="6"/>
  <c r="A23" i="6"/>
  <c r="P22" i="6"/>
  <c r="O22" i="6"/>
  <c r="N22" i="6"/>
  <c r="M22" i="6"/>
  <c r="L22" i="6"/>
  <c r="G21" i="6"/>
  <c r="E22" i="6"/>
  <c r="B22" i="6"/>
  <c r="A22" i="6"/>
  <c r="P21" i="6"/>
  <c r="O21" i="6"/>
  <c r="N21" i="6"/>
  <c r="M21" i="6"/>
  <c r="L21" i="6"/>
  <c r="G20" i="6"/>
  <c r="E21" i="6"/>
  <c r="B21" i="6"/>
  <c r="A21" i="6"/>
  <c r="P20" i="6"/>
  <c r="O20" i="6"/>
  <c r="N20" i="6"/>
  <c r="M20" i="6"/>
  <c r="L20" i="6"/>
  <c r="G19" i="6"/>
  <c r="E20" i="6"/>
  <c r="B20" i="6"/>
  <c r="A20" i="6"/>
  <c r="P19" i="6"/>
  <c r="O19" i="6"/>
  <c r="N19" i="6"/>
  <c r="M19" i="6"/>
  <c r="L19" i="6"/>
  <c r="G18" i="6"/>
  <c r="E19" i="6"/>
  <c r="B19" i="6"/>
  <c r="A19" i="6"/>
  <c r="P18" i="6"/>
  <c r="O18" i="6"/>
  <c r="N18" i="6"/>
  <c r="M18" i="6"/>
  <c r="L18" i="6"/>
  <c r="G17" i="6"/>
  <c r="E18" i="6"/>
  <c r="B18" i="6"/>
  <c r="A18" i="6"/>
  <c r="P17" i="6"/>
  <c r="O17" i="6"/>
  <c r="N17" i="6"/>
  <c r="M17" i="6"/>
  <c r="L17" i="6"/>
  <c r="G16" i="6"/>
  <c r="E17" i="6"/>
  <c r="B17" i="6"/>
  <c r="A17" i="6"/>
  <c r="P16" i="6"/>
  <c r="O16" i="6"/>
  <c r="N16" i="6"/>
  <c r="M16" i="6"/>
  <c r="L16" i="6"/>
  <c r="G15" i="6"/>
  <c r="E16" i="6"/>
  <c r="B16" i="6"/>
  <c r="A16" i="6"/>
  <c r="P15" i="6"/>
  <c r="O15" i="6"/>
  <c r="N15" i="6"/>
  <c r="M15" i="6"/>
  <c r="L15" i="6"/>
  <c r="G14" i="6"/>
  <c r="E15" i="6"/>
  <c r="B15" i="6"/>
  <c r="A15" i="6"/>
  <c r="P14" i="6"/>
  <c r="O14" i="6"/>
  <c r="N14" i="6"/>
  <c r="M14" i="6"/>
  <c r="L14" i="6"/>
  <c r="G13" i="6"/>
  <c r="E14" i="6"/>
  <c r="B14" i="6"/>
  <c r="A14" i="6"/>
  <c r="P13" i="6"/>
  <c r="O13" i="6"/>
  <c r="N13" i="6"/>
  <c r="M13" i="6"/>
  <c r="L13" i="6"/>
  <c r="G12" i="6"/>
  <c r="E13" i="6"/>
  <c r="B13" i="6"/>
  <c r="A13" i="6"/>
  <c r="P12" i="6"/>
  <c r="O12" i="6"/>
  <c r="N12" i="6"/>
  <c r="M12" i="6"/>
  <c r="L12" i="6"/>
  <c r="G11" i="6"/>
  <c r="E12" i="6"/>
  <c r="B12" i="6"/>
  <c r="A12" i="6"/>
  <c r="P11" i="6"/>
  <c r="O11" i="6"/>
  <c r="N11" i="6"/>
  <c r="M11" i="6"/>
  <c r="L11" i="6"/>
  <c r="G10" i="6"/>
  <c r="E11" i="6"/>
  <c r="B11" i="6"/>
  <c r="A11" i="6"/>
  <c r="P10" i="6"/>
  <c r="O10" i="6"/>
  <c r="N10" i="6"/>
  <c r="M10" i="6"/>
  <c r="L10" i="6"/>
  <c r="G9" i="6"/>
  <c r="E10" i="6"/>
  <c r="B10" i="6"/>
  <c r="A10" i="6"/>
  <c r="P9" i="6"/>
  <c r="O9" i="6"/>
  <c r="N9" i="6"/>
  <c r="M9" i="6"/>
  <c r="L9" i="6"/>
  <c r="G8" i="6"/>
  <c r="E9" i="6"/>
  <c r="B9" i="6"/>
  <c r="A9" i="6"/>
  <c r="P8" i="6"/>
  <c r="O8" i="6"/>
  <c r="N8" i="6"/>
  <c r="M8" i="6"/>
  <c r="L8" i="6"/>
  <c r="G7" i="6"/>
  <c r="E8" i="6"/>
  <c r="B8" i="6"/>
  <c r="A8" i="6"/>
  <c r="P7" i="6"/>
  <c r="O7" i="6"/>
  <c r="N7" i="6"/>
  <c r="M7" i="6"/>
  <c r="L7" i="6"/>
  <c r="G6" i="6"/>
  <c r="E7" i="6"/>
  <c r="B7" i="6"/>
  <c r="A7" i="6"/>
  <c r="P6" i="6"/>
  <c r="O6" i="6"/>
  <c r="N6" i="6"/>
  <c r="M6" i="6"/>
  <c r="L6" i="6"/>
  <c r="E6" i="6"/>
  <c r="B6" i="6"/>
  <c r="A6" i="6"/>
  <c r="T5" i="6"/>
  <c r="P5" i="6"/>
  <c r="O5" i="6"/>
  <c r="N5" i="6"/>
  <c r="M5" i="6"/>
  <c r="L5" i="6"/>
  <c r="E5" i="6"/>
  <c r="B5" i="6"/>
  <c r="A5" i="6"/>
</calcChain>
</file>

<file path=xl/sharedStrings.xml><?xml version="1.0" encoding="utf-8"?>
<sst xmlns="http://schemas.openxmlformats.org/spreadsheetml/2006/main" count="450" uniqueCount="245">
  <si>
    <r>
      <t xml:space="preserve">
</t>
    </r>
    <r>
      <rPr>
        <b/>
        <sz val="10"/>
        <rFont val="Century Gothic"/>
      </rPr>
      <t>Pour les autres assurances souscrites au titre de l'activité auto-entrepreneur :</t>
    </r>
    <r>
      <rPr>
        <sz val="10"/>
        <rFont val="Century Gothic"/>
      </rPr>
      <t xml:space="preserve"> Assurance [Type d'assurance (ex : RC Pro)] souscrite auprès de [Nom de l'assureur, adresse et coordonnées] - Couverture géographique : France
[Nom Prénom - Nom commercial de l'auto-entrepreneur] - [Adresse de l'auto-entreprise] - [SIREN + RCS + Ville RCS] ou [SIREN + RM + Département RM] ou [SIREN + URSSAF + Département URSSAF]] - APE : [Votre code APE] - N° TVA intracommunautaire : [Votre n° de TVA intracommunautaire (si nécessaire)] </t>
    </r>
    <r>
      <rPr>
        <b/>
        <sz val="10"/>
        <rFont val="Century Gothic"/>
      </rPr>
      <t>(Mentions obligatoires pour tous les auto-entrepreneurs)</t>
    </r>
    <phoneticPr fontId="7" type="noConversion"/>
  </si>
  <si>
    <t>06 98 98 98 98</t>
    <phoneticPr fontId="7" type="noConversion"/>
  </si>
  <si>
    <t>Réf. Client</t>
    <phoneticPr fontId="7" type="noConversion"/>
  </si>
  <si>
    <t>Olivier</t>
    <phoneticPr fontId="7" type="noConversion"/>
  </si>
  <si>
    <t>François</t>
    <phoneticPr fontId="7" type="noConversion"/>
  </si>
  <si>
    <t>é-mail</t>
    <phoneticPr fontId="7" type="noConversion"/>
  </si>
  <si>
    <r>
      <t>Comme tout un chacun, vous devez vous acquitter des impôts sur le revenu. Pour cela, vous devez déclarer sur </t>
    </r>
    <r>
      <rPr>
        <b/>
        <sz val="10"/>
        <rFont val="Century Gothic"/>
      </rPr>
      <t>le formulaire 2042 C PRO</t>
    </r>
    <r>
      <rPr>
        <sz val="10"/>
        <rFont val="Century Gothic"/>
      </rPr>
      <t> le montant de votre chiffre d’affaires qui est ensuite réduit automatiquement d’un montant forfaitaire, pour obtenir votre montant net imposable :</t>
    </r>
  </si>
  <si>
    <r>
      <t>71 % </t>
    </r>
    <r>
      <rPr>
        <sz val="10"/>
        <rFont val="Century Gothic"/>
      </rPr>
      <t>pour les activités d'achat-revente ou de fourniture de logement</t>
    </r>
  </si>
  <si>
    <r>
      <t>50 %</t>
    </r>
    <r>
      <rPr>
        <sz val="10"/>
        <rFont val="Century Gothic"/>
      </rPr>
      <t> pour les autres activités relevant des BIC</t>
    </r>
  </si>
  <si>
    <r>
      <t>34 %</t>
    </r>
    <r>
      <rPr>
        <sz val="10"/>
        <rFont val="Century Gothic"/>
      </rPr>
      <t> pour les BNC</t>
    </r>
  </si>
  <si>
    <r>
      <t>1 %</t>
    </r>
    <r>
      <rPr>
        <sz val="10"/>
        <rFont val="Century Gothic"/>
      </rPr>
      <t> du CA pour la vente de marchandises</t>
    </r>
  </si>
  <si>
    <r>
      <t>22 %</t>
    </r>
    <r>
      <rPr>
        <sz val="10"/>
        <rFont val="Century Gothic"/>
      </rPr>
      <t> du CA pour les autres prestations de services et les professions libérales</t>
    </r>
    <phoneticPr fontId="7" type="noConversion"/>
  </si>
  <si>
    <t>Janvier</t>
    <phoneticPr fontId="7" type="noConversion"/>
  </si>
  <si>
    <t>Février</t>
    <phoneticPr fontId="7" type="noConversion"/>
  </si>
  <si>
    <t>Mars</t>
  </si>
  <si>
    <t>Avril</t>
  </si>
  <si>
    <t>Mai</t>
  </si>
  <si>
    <t>Juin</t>
  </si>
  <si>
    <t>Juillet</t>
  </si>
  <si>
    <t>Août</t>
  </si>
  <si>
    <t>AERO CLUB JEAN COUTTY</t>
    <phoneticPr fontId="7" type="noConversion"/>
  </si>
  <si>
    <t>4 - La Cotisation Foncière des Entreprises</t>
    <phoneticPr fontId="7" type="noConversion"/>
  </si>
  <si>
    <t>5 - Les impôts sur le revenu</t>
    <phoneticPr fontId="7" type="noConversion"/>
  </si>
  <si>
    <t>REF CLIENT</t>
  </si>
  <si>
    <t>CP</t>
  </si>
  <si>
    <t>Ville</t>
  </si>
  <si>
    <t>Email</t>
  </si>
  <si>
    <t>N° mobile</t>
  </si>
  <si>
    <t>Date dernier achat</t>
  </si>
  <si>
    <t>Montant dernier achat</t>
  </si>
  <si>
    <t>Date d'anniversaire</t>
  </si>
  <si>
    <t>RC1003490</t>
  </si>
  <si>
    <t>Jean</t>
  </si>
  <si>
    <t>64 rue de l'église</t>
  </si>
  <si>
    <t>Rennes</t>
  </si>
  <si>
    <t>jdupont@yahoo.fr</t>
  </si>
  <si>
    <t>RC1003491</t>
  </si>
  <si>
    <t>Mme</t>
  </si>
  <si>
    <t>MARTIN</t>
  </si>
  <si>
    <t>Anne</t>
  </si>
  <si>
    <t>33 allée des peupliers</t>
  </si>
  <si>
    <t>Bordeaux</t>
  </si>
  <si>
    <t>anne.martin@gmail.com</t>
  </si>
  <si>
    <t>Fichier client</t>
    <phoneticPr fontId="7" type="noConversion"/>
  </si>
  <si>
    <t>Raison Social</t>
    <phoneticPr fontId="7" type="noConversion"/>
  </si>
  <si>
    <t>Civ.</t>
    <phoneticPr fontId="7" type="noConversion"/>
  </si>
  <si>
    <t>VIR</t>
    <phoneticPr fontId="7" type="noConversion"/>
  </si>
  <si>
    <t>CHQ</t>
    <phoneticPr fontId="7" type="noConversion"/>
  </si>
  <si>
    <t>OYONNAX</t>
    <phoneticPr fontId="7" type="noConversion"/>
  </si>
  <si>
    <t>FACTURE N°</t>
    <phoneticPr fontId="7" type="noConversion"/>
  </si>
  <si>
    <t xml:space="preserve">Prestation FI (A) : </t>
    <phoneticPr fontId="7" type="noConversion"/>
  </si>
  <si>
    <t>Heures de vols</t>
    <phoneticPr fontId="7" type="noConversion"/>
  </si>
  <si>
    <r>
      <t>Forfait de Base</t>
    </r>
    <r>
      <rPr>
        <sz val="10"/>
        <rFont val="Century Gothic"/>
      </rPr>
      <t xml:space="preserve"> (22 jours)    (Février 20 jours)</t>
    </r>
    <phoneticPr fontId="7" type="noConversion"/>
  </si>
  <si>
    <t>Heures de présences</t>
    <phoneticPr fontId="7" type="noConversion"/>
  </si>
  <si>
    <t>Trajets (0,50€ le km à 50km)</t>
    <phoneticPr fontId="7" type="noConversion"/>
  </si>
  <si>
    <r>
      <t>Contrairement à l’ACCRE qui était allouée sous conditions restrictives, ce sont désormais tous </t>
    </r>
    <r>
      <rPr>
        <b/>
        <sz val="10"/>
        <rFont val="Arial"/>
      </rPr>
      <t>les créateurs et repreneurs d’entreprises qui pourront bénéficier de</t>
    </r>
    <r>
      <rPr>
        <sz val="10"/>
        <rFont val="Arial"/>
      </rPr>
      <t> </t>
    </r>
    <r>
      <rPr>
        <b/>
        <sz val="10"/>
        <rFont val="Arial"/>
      </rPr>
      <t>l’exonération de début d’activité. </t>
    </r>
    <r>
      <rPr>
        <sz val="10"/>
        <rFont val="Arial"/>
      </rPr>
      <t>Seule condition : leurs revenus annuels (c’est-à-dire leur chiffre d’affaires après abattement) devront être </t>
    </r>
    <r>
      <rPr>
        <b/>
        <sz val="10"/>
        <rFont val="Arial"/>
      </rPr>
      <t>inférieurs à 40 524 €</t>
    </r>
    <r>
      <rPr>
        <sz val="10"/>
        <rFont val="Arial"/>
      </rPr>
      <t>, ce qui correspond à :</t>
    </r>
  </si>
  <si>
    <r>
      <t>Attention ! </t>
    </r>
    <r>
      <rPr>
        <sz val="10"/>
        <rFont val="Arial"/>
      </rPr>
      <t>Si vous dépassez le plafond de revenus annuels de 40 524 €, vous devrez régler les cotisations sociales à taux pleins (12,8 % ou 22 %) sur le montant dépassant cette limite. Vous ne perdrez pour autant pas le bénéfice de l’ACRE tant que vous restez sous les seuils de chiffre d’affaires de la micro-entreprise.</t>
    </r>
  </si>
  <si>
    <r>
      <t>0,007 %</t>
    </r>
    <r>
      <rPr>
        <sz val="10"/>
        <rFont val="Century Gothic"/>
      </rPr>
      <t> pour les artisans en double immatriculation CCI/CMA</t>
    </r>
  </si>
  <si>
    <r>
      <t>À payer mensuellement ou trimestriellement, ces cotisations sont accompagnées de la </t>
    </r>
    <r>
      <rPr>
        <b/>
        <sz val="10"/>
        <rFont val="Century Gothic"/>
      </rPr>
      <t>CFP </t>
    </r>
    <r>
      <rPr>
        <sz val="10"/>
        <rFont val="Century Gothic"/>
      </rPr>
      <t>qui s’élève à :</t>
    </r>
  </si>
  <si>
    <t>3 - La Contribution à la Formation Professionnelle</t>
    <phoneticPr fontId="7" type="noConversion"/>
  </si>
  <si>
    <t>Contribution à la Formation Professionnelle</t>
  </si>
  <si>
    <r>
      <t>0,015 %</t>
    </r>
    <r>
      <rPr>
        <sz val="10"/>
        <rFont val="Century Gothic"/>
      </rPr>
      <t> pour la vente de marchandises, restauration, hébergement</t>
    </r>
  </si>
  <si>
    <r>
      <t>0,044 %</t>
    </r>
    <r>
      <rPr>
        <sz val="10"/>
        <rFont val="Century Gothic"/>
      </rPr>
      <t> pour les prestations de services</t>
    </r>
  </si>
  <si>
    <r>
      <t>0,48 %</t>
    </r>
    <r>
      <rPr>
        <sz val="10"/>
        <rFont val="Century Gothic"/>
      </rPr>
      <t>* pour les prestations de services artisanales</t>
    </r>
  </si>
  <si>
    <r>
      <t>0,22 %</t>
    </r>
    <r>
      <rPr>
        <sz val="10"/>
        <rFont val="Century Gothic"/>
      </rPr>
      <t>** pour l'achat revente pour un artisan</t>
    </r>
  </si>
  <si>
    <t>SIRET / N° TVA intracommunautaire (client pro)</t>
  </si>
  <si>
    <t>Description des produits ou services</t>
  </si>
  <si>
    <t>Quantité</t>
  </si>
  <si>
    <t>Prix unitaire HT</t>
  </si>
  <si>
    <t>Total HT</t>
  </si>
  <si>
    <t>Prix total HT :</t>
  </si>
  <si>
    <t>Vous pouvez indiquer ici les différents moyens de paiement : RIB, lien de paiement, etc.</t>
  </si>
  <si>
    <t>Remise :</t>
  </si>
  <si>
    <t>TVA non applicable, art. 293B du CGI</t>
  </si>
  <si>
    <r>
      <t>Elle peut porter sur votre domicile, ou sur des locaux que vous louez ou empruntez, mais </t>
    </r>
    <r>
      <rPr>
        <b/>
        <sz val="10"/>
        <rFont val="Century Gothic"/>
      </rPr>
      <t>quel que soit votre fonctionnement, vous devrez vous acquitter de la CFE</t>
    </r>
    <r>
      <rPr>
        <sz val="10"/>
        <rFont val="Century Gothic"/>
      </rPr>
      <t>.</t>
    </r>
  </si>
  <si>
    <t>001.2019.3</t>
    <phoneticPr fontId="7" type="noConversion"/>
  </si>
  <si>
    <t>Remarques</t>
  </si>
  <si>
    <t>139 738 € de CA HT pour les activités commerciales</t>
  </si>
  <si>
    <t>81 048 € de CA HT pour les prestations de services commerciales et artisanales</t>
  </si>
  <si>
    <t>61 400 € de CA HT pour les activités libérales</t>
  </si>
  <si>
    <r>
      <t>À noter que </t>
    </r>
    <r>
      <rPr>
        <b/>
        <sz val="10"/>
        <rFont val="Arial"/>
      </rPr>
      <t>vous pouvez renouveler votre demande d'exonération de début d’activité. </t>
    </r>
    <r>
      <rPr>
        <sz val="10"/>
        <rFont val="Arial"/>
      </rPr>
      <t>Néanmoins, vous devrez respecter un délai de 3 ans après la fin de vos 3 années d’exonération. Ainsi, si vous créez votre auto-entreprise le 1er janvier 2019 et que vous bénéficiez de cotisations minorées jusqu’au 31 décembre 2021, il vous faudra attendre le 1er janvier 2025 pour en refaire la demande.</t>
    </r>
  </si>
  <si>
    <t>Assurances</t>
    <phoneticPr fontId="7" type="noConversion"/>
  </si>
  <si>
    <t>RC Pro</t>
    <phoneticPr fontId="7" type="noConversion"/>
  </si>
  <si>
    <t xml:space="preserve"> Juridique</t>
    <phoneticPr fontId="7" type="noConversion"/>
  </si>
  <si>
    <t>Heures théoriques</t>
    <phoneticPr fontId="7" type="noConversion"/>
  </si>
  <si>
    <r>
      <t>1,7 %</t>
    </r>
    <r>
      <rPr>
        <sz val="10"/>
        <rFont val="Century Gothic"/>
      </rPr>
      <t> du CA pour les prestations de services commerciales ou artisanales</t>
    </r>
  </si>
  <si>
    <r>
      <t>2,2 %</t>
    </r>
    <r>
      <rPr>
        <sz val="10"/>
        <rFont val="Century Gothic"/>
      </rPr>
      <t> du CA pour les autres prestations de services et les professions libérales</t>
    </r>
  </si>
  <si>
    <t>Profession libérale</t>
  </si>
  <si>
    <t>Exonération de début d’activité (ex-ACCRE)</t>
  </si>
  <si>
    <t>TAUX DE COTISATIONS (2019)</t>
  </si>
  <si>
    <t>1ère année</t>
  </si>
  <si>
    <t>Le montant d'abattement forfaitaire de vos impôts est au minimum de 305 € (pour 2017) et ce quel que soit votre chiffre d’affaires de l’année.</t>
    <phoneticPr fontId="7" type="noConversion"/>
  </si>
  <si>
    <r>
      <t>Selon votre situation, vous avez aussi pu avoir la possibilité de</t>
    </r>
    <r>
      <rPr>
        <b/>
        <sz val="10"/>
        <rFont val="Century Gothic"/>
      </rPr>
      <t> choisir le versement libératoire de l’impôt sur le revenu</t>
    </r>
    <r>
      <rPr>
        <sz val="10"/>
        <rFont val="Century Gothic"/>
      </rPr>
      <t>. Dans ce cas, vous payez mensuellement selon le barème suivant :</t>
    </r>
    <phoneticPr fontId="7" type="noConversion"/>
  </si>
  <si>
    <r>
      <t>12,80 %</t>
    </r>
    <r>
      <rPr>
        <sz val="10"/>
        <rFont val="Century Gothic"/>
      </rPr>
      <t> du CA pour la vente de marchandises</t>
    </r>
    <phoneticPr fontId="7" type="noConversion"/>
  </si>
  <si>
    <r>
      <t>22 %</t>
    </r>
    <r>
      <rPr>
        <sz val="10"/>
        <rFont val="Century Gothic"/>
      </rPr>
      <t> du CA pour les prestations de services commerciales ou artisanales</t>
    </r>
    <phoneticPr fontId="7" type="noConversion"/>
  </si>
  <si>
    <t>Total Déductions en %</t>
    <phoneticPr fontId="7" type="noConversion"/>
  </si>
  <si>
    <t>Heures de Présences</t>
    <phoneticPr fontId="7" type="noConversion"/>
  </si>
  <si>
    <t>sur 20 jours</t>
    <phoneticPr fontId="7" type="noConversion"/>
  </si>
  <si>
    <t>Jours</t>
    <phoneticPr fontId="7" type="noConversion"/>
  </si>
  <si>
    <t>Jours de présence</t>
    <phoneticPr fontId="7" type="noConversion"/>
  </si>
  <si>
    <t>Janvier</t>
  </si>
  <si>
    <t>X</t>
    <phoneticPr fontId="7" type="noConversion"/>
  </si>
  <si>
    <t>X</t>
    <phoneticPr fontId="7" type="noConversion"/>
  </si>
  <si>
    <t>Taxes pour frais de chambres consulaires (CCI/CMA)</t>
    <phoneticPr fontId="7" type="noConversion"/>
  </si>
  <si>
    <t>Cotisation Foncière des Entreprises (CFE)</t>
    <phoneticPr fontId="7" type="noConversion"/>
  </si>
  <si>
    <t>2 - Les taxes pour frais de chambres consulaires</t>
    <phoneticPr fontId="7" type="noConversion"/>
  </si>
  <si>
    <t>1 - Les cotisations sociales</t>
    <phoneticPr fontId="7" type="noConversion"/>
  </si>
  <si>
    <t>Pièces justificatives</t>
    <phoneticPr fontId="7" type="noConversion"/>
  </si>
  <si>
    <t>Pointage Banque</t>
    <phoneticPr fontId="7" type="noConversion"/>
  </si>
  <si>
    <t>Charges Sociales</t>
    <phoneticPr fontId="7" type="noConversion"/>
  </si>
  <si>
    <t>Mois</t>
    <phoneticPr fontId="7" type="noConversion"/>
  </si>
  <si>
    <r>
      <t>Dès lors que l’on parle des charges liées à l’auto-entreprise, on pense aux </t>
    </r>
    <r>
      <rPr>
        <b/>
        <sz val="10"/>
        <rFont val="Century Gothic"/>
      </rPr>
      <t>cotisations sociales</t>
    </r>
    <r>
      <rPr>
        <sz val="10"/>
        <rFont val="Century Gothic"/>
      </rPr>
      <t>.</t>
    </r>
  </si>
  <si>
    <t>Heures par an</t>
    <phoneticPr fontId="0" type="noConversion"/>
  </si>
  <si>
    <t>Nombre de vol / An</t>
    <phoneticPr fontId="0" type="noConversion"/>
  </si>
  <si>
    <t>Total Décollages</t>
    <phoneticPr fontId="0" type="noConversion"/>
  </si>
  <si>
    <t>Moyenne Heures / Vol par an</t>
    <phoneticPr fontId="0" type="noConversion"/>
  </si>
  <si>
    <t>Heures total Nimbus 3</t>
    <phoneticPr fontId="0" type="noConversion"/>
  </si>
  <si>
    <t>Fichier igc.</t>
  </si>
  <si>
    <t>LFTM</t>
    <phoneticPr fontId="0" type="noConversion"/>
  </si>
  <si>
    <r>
      <t>À compter du 1er janvier 2019, l’exonération de début d’activité fait son apparition et vient remplacer l’Aide aux Chômeurs Créateurs ou Repreneurs d’une Entreprise (ACCRE). Si le nom de cette aide change, les bénéfices restent toutefois les mêmes : une </t>
    </r>
    <r>
      <rPr>
        <b/>
        <sz val="10"/>
        <rFont val="Arial"/>
      </rPr>
      <t>exonération partielle et dégressive des charges sociales pendant les 3 premières années de votre activité.</t>
    </r>
  </si>
  <si>
    <t>?</t>
    <phoneticPr fontId="7" type="noConversion"/>
  </si>
  <si>
    <t>?</t>
    <phoneticPr fontId="7" type="noConversion"/>
  </si>
  <si>
    <t>Lieux Arrivée</t>
  </si>
  <si>
    <t>Heure Départ</t>
  </si>
  <si>
    <t>Heure Arrivée</t>
  </si>
  <si>
    <t>Durée</t>
  </si>
  <si>
    <t>Durée François</t>
  </si>
  <si>
    <t>Trajets</t>
    <phoneticPr fontId="7" type="noConversion"/>
  </si>
  <si>
    <t>Informations de facturation :</t>
  </si>
  <si>
    <t>N° de facture :</t>
  </si>
  <si>
    <t>Date d'émission :</t>
  </si>
  <si>
    <t>À payer avant le :</t>
  </si>
  <si>
    <t>Date de paiement :</t>
  </si>
  <si>
    <t>Mode de règlement :</t>
  </si>
  <si>
    <t>Informations client :</t>
  </si>
  <si>
    <t>Numéro de téléphone</t>
  </si>
  <si>
    <t>Adresse</t>
  </si>
  <si>
    <t>Code Postal</t>
  </si>
  <si>
    <t>Salaire de base 700€/mois</t>
    <phoneticPr fontId="7" type="noConversion"/>
  </si>
  <si>
    <t>Versement libératoire</t>
    <phoneticPr fontId="7" type="noConversion"/>
  </si>
  <si>
    <t>Abattement Forfaitaire</t>
    <phoneticPr fontId="7" type="noConversion"/>
  </si>
  <si>
    <t xml:space="preserve"> Année</t>
  </si>
  <si>
    <t>après</t>
    <phoneticPr fontId="7" type="noConversion"/>
  </si>
  <si>
    <r>
      <t>Selon votre domaine d’activité, </t>
    </r>
    <r>
      <rPr>
        <b/>
        <sz val="10"/>
        <rFont val="Century Gothic"/>
      </rPr>
      <t>vous pouvez être exonéré de plein droit de la CFE</t>
    </r>
    <r>
      <rPr>
        <sz val="10"/>
        <rFont val="Century Gothic"/>
      </rPr>
      <t>. C’est le cas, par exemple, des propriétaires louant une partie meublée de leur propre maison, des sportifs, des pêcheurs, des exploitants agricoles, des artistes, des artisans (sauf ceux exploitent de la matière première comme les boulangers), des vendeurs indépendants à domicile ou encore des enseignants.</t>
    </r>
  </si>
  <si>
    <t>Elle se calcule en prenant le montant locatif du ou des biens utilisés par l’auto-entrepreneur multiplié par un taux décidé par le conseil municipal de la commune où se trouve(nt) le(s) bien(s).</t>
  </si>
  <si>
    <t>Une base minimale  a été instaurée lorsque la valeur locative est très faible et peut être ajustée par les communes (entre 214 € et 510 € en 2017).</t>
  </si>
  <si>
    <t>Le saviez-vous ?</t>
  </si>
  <si>
    <t>2ème Année</t>
  </si>
  <si>
    <t>DÖBELI</t>
    <phoneticPr fontId="7" type="noConversion"/>
  </si>
  <si>
    <t>LFTM</t>
    <phoneticPr fontId="7" type="noConversion"/>
  </si>
  <si>
    <t>LFTM</t>
    <phoneticPr fontId="7" type="noConversion"/>
  </si>
  <si>
    <t>DÖBELI</t>
    <phoneticPr fontId="7" type="noConversion"/>
  </si>
  <si>
    <t>3ème année</t>
  </si>
  <si>
    <t>Durée</t>
    <phoneticPr fontId="0" type="noConversion"/>
  </si>
  <si>
    <t>Durée Robert</t>
    <phoneticPr fontId="0" type="noConversion"/>
  </si>
  <si>
    <t>2ème année</t>
  </si>
  <si>
    <t>Septembre</t>
  </si>
  <si>
    <t>Octobre</t>
  </si>
  <si>
    <t>Novembre</t>
  </si>
  <si>
    <t>Décembre</t>
  </si>
  <si>
    <t>ACJC</t>
    <phoneticPr fontId="7" type="noConversion"/>
  </si>
  <si>
    <t>Virement</t>
    <phoneticPr fontId="7" type="noConversion"/>
  </si>
  <si>
    <t>Annuel</t>
    <phoneticPr fontId="7" type="noConversion"/>
  </si>
  <si>
    <t>Achat/revente de marchandises</t>
  </si>
  <si>
    <t>Vente de denrées à consommer sur place</t>
  </si>
  <si>
    <t>Prestations d'hébergement (BIC)</t>
  </si>
  <si>
    <t>Jours de présence</t>
    <phoneticPr fontId="7" type="noConversion"/>
  </si>
  <si>
    <t>Recette sans base</t>
    <phoneticPr fontId="7" type="noConversion"/>
  </si>
  <si>
    <t>Recette</t>
    <phoneticPr fontId="7" type="noConversion"/>
  </si>
  <si>
    <t>Solde</t>
    <phoneticPr fontId="7" type="noConversion"/>
  </si>
  <si>
    <t>%</t>
    <phoneticPr fontId="7" type="noConversion"/>
  </si>
  <si>
    <t>Recette</t>
    <phoneticPr fontId="7" type="noConversion"/>
  </si>
  <si>
    <t>Les taux appliqués aux micro-entrepreneurs sont les suivants :</t>
  </si>
  <si>
    <t>Bon à savoir</t>
  </si>
  <si>
    <t>FI(A)</t>
    <phoneticPr fontId="7" type="noConversion"/>
  </si>
  <si>
    <r>
      <t xml:space="preserve">Heures de </t>
    </r>
    <r>
      <rPr>
        <b/>
        <sz val="8"/>
        <color indexed="12"/>
        <rFont val="Century Gothic"/>
      </rPr>
      <t>vol</t>
    </r>
    <r>
      <rPr>
        <sz val="8"/>
        <color indexed="12"/>
        <rFont val="Century Gothic"/>
      </rPr>
      <t xml:space="preserve"> en min.</t>
    </r>
    <phoneticPr fontId="7" type="noConversion"/>
  </si>
  <si>
    <r>
      <t xml:space="preserve">Heures </t>
    </r>
    <r>
      <rPr>
        <b/>
        <sz val="8"/>
        <color indexed="12"/>
        <rFont val="Century Gothic"/>
      </rPr>
      <t>théorie</t>
    </r>
    <r>
      <rPr>
        <sz val="8"/>
        <color indexed="12"/>
        <rFont val="Century Gothic"/>
      </rPr>
      <t xml:space="preserve"> en min.</t>
    </r>
    <phoneticPr fontId="7" type="noConversion"/>
  </si>
  <si>
    <t>Février</t>
    <phoneticPr fontId="7" type="noConversion"/>
  </si>
  <si>
    <t>Mars</t>
    <phoneticPr fontId="7" type="noConversion"/>
  </si>
  <si>
    <t>Avril</t>
    <phoneticPr fontId="7" type="noConversion"/>
  </si>
  <si>
    <t>Mai</t>
    <phoneticPr fontId="7" type="noConversion"/>
  </si>
  <si>
    <t>Juin</t>
    <phoneticPr fontId="7" type="noConversion"/>
  </si>
  <si>
    <t>Juillet</t>
    <phoneticPr fontId="7" type="noConversion"/>
  </si>
  <si>
    <t>Août</t>
    <phoneticPr fontId="7" type="noConversion"/>
  </si>
  <si>
    <t>Septembre</t>
    <phoneticPr fontId="7" type="noConversion"/>
  </si>
  <si>
    <t>Octobre</t>
    <phoneticPr fontId="7" type="noConversion"/>
  </si>
  <si>
    <t>Novembre</t>
    <phoneticPr fontId="7" type="noConversion"/>
  </si>
  <si>
    <t>Décembre</t>
    <phoneticPr fontId="7" type="noConversion"/>
  </si>
  <si>
    <t>Recette Client</t>
    <phoneticPr fontId="7" type="noConversion"/>
  </si>
  <si>
    <t>Intitulé</t>
    <phoneticPr fontId="7" type="noConversion"/>
  </si>
  <si>
    <t>Mode de règlement</t>
    <phoneticPr fontId="7" type="noConversion"/>
  </si>
  <si>
    <t>Durée Marcel</t>
    <phoneticPr fontId="0" type="noConversion"/>
  </si>
  <si>
    <t>Remorqué</t>
  </si>
  <si>
    <t>Treuillé</t>
  </si>
  <si>
    <t>Démontage</t>
  </si>
  <si>
    <t>Remontage</t>
  </si>
  <si>
    <t>Prestation de service commerciale ou artisanale (BIC / BNC)</t>
  </si>
  <si>
    <t>Si vous bénéficiez de l’ACRE (Exonération du début d’activité de création ou de reprise d’entreprise), vous profitez de taux réduits les 3 premières années de votre activité.</t>
  </si>
  <si>
    <t>* 0,65 % en Alsace et 0,83 % en Moselle</t>
  </si>
  <si>
    <t>** 0,29 % en Alsace et 0,37 % en Moselle</t>
  </si>
  <si>
    <t>0,10 % du CA pour les commerçants et professions libérales non réglementées</t>
  </si>
  <si>
    <t>0,30 % du CA pour les artisans et les prestations de services BIC</t>
  </si>
  <si>
    <t>0,20 % du CA pour les professions libérales réglementées</t>
  </si>
  <si>
    <t>Date</t>
  </si>
  <si>
    <t>Date</t>
    <phoneticPr fontId="7" type="noConversion"/>
  </si>
  <si>
    <t>Recettes</t>
    <phoneticPr fontId="7" type="noConversion"/>
  </si>
  <si>
    <t>Règlement</t>
    <phoneticPr fontId="7" type="noConversion"/>
  </si>
  <si>
    <t>Référence</t>
    <phoneticPr fontId="7" type="noConversion"/>
  </si>
  <si>
    <t>Pointage</t>
    <phoneticPr fontId="7" type="noConversion"/>
  </si>
  <si>
    <t>Spécifique</t>
    <phoneticPr fontId="7" type="noConversion"/>
  </si>
  <si>
    <t>Mois</t>
    <phoneticPr fontId="7" type="noConversion"/>
  </si>
  <si>
    <t>Client</t>
    <phoneticPr fontId="7" type="noConversion"/>
  </si>
  <si>
    <t>Date</t>
    <phoneticPr fontId="7" type="noConversion"/>
  </si>
  <si>
    <t>Client</t>
    <phoneticPr fontId="7" type="noConversion"/>
  </si>
  <si>
    <t>HUGO</t>
    <phoneticPr fontId="7" type="noConversion"/>
  </si>
  <si>
    <t>Recettes Vol</t>
    <phoneticPr fontId="7" type="noConversion"/>
  </si>
  <si>
    <t>Recettes Théorie</t>
    <phoneticPr fontId="7" type="noConversion"/>
  </si>
  <si>
    <t>Minutes</t>
    <phoneticPr fontId="7" type="noConversion"/>
  </si>
  <si>
    <t>Heures</t>
    <phoneticPr fontId="7" type="noConversion"/>
  </si>
  <si>
    <t>Activité de location de tourisme</t>
  </si>
  <si>
    <r>
      <t>La Cotisation Foncière des Entreprises (CFE) est un </t>
    </r>
    <r>
      <rPr>
        <b/>
        <sz val="10"/>
        <rFont val="Century Gothic"/>
      </rPr>
      <t>impôt local relatif aux biens immobiliers exploités par l’entreprise</t>
    </r>
    <r>
      <rPr>
        <sz val="10"/>
        <rFont val="Century Gothic"/>
      </rPr>
      <t> au cours de l’année N-2.</t>
    </r>
  </si>
  <si>
    <t>Carnet de Vol   Nimbus 3</t>
    <phoneticPr fontId="0" type="noConversion"/>
  </si>
  <si>
    <t>Année</t>
    <phoneticPr fontId="0" type="noConversion"/>
  </si>
  <si>
    <t>Réf Date</t>
  </si>
  <si>
    <t>Nom</t>
  </si>
  <si>
    <t>Prénom</t>
  </si>
  <si>
    <t>Lieux Départ</t>
  </si>
  <si>
    <r>
      <t>Ces taxes sont perçues par les Chambres de Commerce et d'Industrie (CCI) ainsi que les Chambre de Métiers et de l'Artisanat (CMA) </t>
    </r>
    <r>
      <rPr>
        <b/>
        <sz val="10"/>
        <rFont val="Century Gothic"/>
      </rPr>
      <t>à partir de la seconde année d'activité</t>
    </r>
    <r>
      <rPr>
        <sz val="10"/>
        <rFont val="Century Gothic"/>
      </rPr>
      <t>. </t>
    </r>
    <r>
      <rPr>
        <b/>
        <sz val="10"/>
        <rFont val="Century Gothic"/>
      </rPr>
      <t>Elles ne concernent pas les activités libérales</t>
    </r>
    <r>
      <rPr>
        <sz val="10"/>
        <rFont val="Century Gothic"/>
      </rPr>
      <t> et elles sont proportionnelles à votre chiffre d'affaires :</t>
    </r>
    <phoneticPr fontId="7" type="noConversion"/>
  </si>
  <si>
    <t>Recette après abattement</t>
    <phoneticPr fontId="7" type="noConversion"/>
  </si>
  <si>
    <t>ACCRE</t>
    <phoneticPr fontId="7" type="noConversion"/>
  </si>
  <si>
    <t>Année d'Imposition</t>
    <phoneticPr fontId="7" type="noConversion"/>
  </si>
  <si>
    <t>Les taxes et cotisations</t>
    <phoneticPr fontId="7" type="noConversion"/>
  </si>
  <si>
    <t>Base de données</t>
    <phoneticPr fontId="7" type="noConversion"/>
  </si>
  <si>
    <t>Heure de vol</t>
    <phoneticPr fontId="7" type="noConversion"/>
  </si>
  <si>
    <t>Heure théorique</t>
    <phoneticPr fontId="7" type="noConversion"/>
  </si>
  <si>
    <t>Base par mois</t>
    <phoneticPr fontId="7" type="noConversion"/>
  </si>
  <si>
    <t>1ère</t>
    <phoneticPr fontId="7" type="noConversion"/>
  </si>
  <si>
    <t>2ème</t>
    <phoneticPr fontId="7" type="noConversion"/>
  </si>
  <si>
    <t>3ème</t>
    <phoneticPr fontId="7" type="noConversion"/>
  </si>
  <si>
    <t xml:space="preserve"> Cotisations sociales</t>
    <phoneticPr fontId="7" type="noConversion"/>
  </si>
  <si>
    <t xml:space="preserve"> Impôts sur le revenu</t>
    <phoneticPr fontId="7" type="noConversion"/>
  </si>
  <si>
    <t>Abattement forfaitaire</t>
    <phoneticPr fontId="7" type="noConversion"/>
  </si>
  <si>
    <t>Test1</t>
  </si>
  <si>
    <t>Test2</t>
  </si>
  <si>
    <t>AERO CLUB JEAN COUTTY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</si>
</sst>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0\ &quot;€&quot;;[Red]\-#,##0\ &quot;€&quot;"/>
    <numFmt numFmtId="164" formatCode="dddd"/>
    <numFmt numFmtId="165" formatCode="dd\ mmmm\ yyyy"/>
    <numFmt numFmtId="166" formatCode="_ * #,##0.00_ \ [$€-1]_ ;_ * \-#,##0.00\ \ [$€-1]_ ;_ * &quot;-&quot;??_ \ [$€-1]_ ;_ @_ "/>
    <numFmt numFmtId="167" formatCode="d\-mmm\-yyyy"/>
    <numFmt numFmtId="168" formatCode="yyyy"/>
    <numFmt numFmtId="169" formatCode="[$-40C]mmmm\-yy;@"/>
    <numFmt numFmtId="170" formatCode="[$-40C]dddd\ d\ mmmm\ yyyy"/>
    <numFmt numFmtId="171" formatCode="0.0"/>
    <numFmt numFmtId="172" formatCode="0.00_ ;[Red]\-0.00\ "/>
    <numFmt numFmtId="173" formatCode="0.000_ ;[Red]\-0.000\ "/>
    <numFmt numFmtId="174" formatCode="#,##0.00\ [$€-1]"/>
    <numFmt numFmtId="175" formatCode="#,##0.00_ ;[Red]\-#,##0.00\ "/>
    <numFmt numFmtId="176" formatCode="#,##0_ ;[Red]\-#,##0\ "/>
    <numFmt numFmtId="177" formatCode="0_ ;[Red]\-0\ "/>
    <numFmt numFmtId="178" formatCode="0#&quot; &quot;##&quot; &quot;##&quot; &quot;##&quot; &quot;##"/>
  </numFmts>
  <fonts count="51" x14ac:knownFonts="1">
    <font>
      <sz val="10"/>
      <name val="Century Gothic"/>
    </font>
    <font>
      <b/>
      <sz val="10"/>
      <name val="Century Gothic"/>
    </font>
    <font>
      <b/>
      <sz val="10"/>
      <name val="Century Gothic"/>
    </font>
    <font>
      <sz val="10"/>
      <name val="Century Gothic"/>
    </font>
    <font>
      <b/>
      <sz val="10"/>
      <name val="Century Gothic"/>
    </font>
    <font>
      <i/>
      <sz val="10"/>
      <name val="Century Gothic"/>
    </font>
    <font>
      <sz val="10"/>
      <name val="Century Gothic"/>
    </font>
    <font>
      <sz val="8"/>
      <name val="Century Gothic"/>
    </font>
    <font>
      <u/>
      <sz val="10"/>
      <color indexed="12"/>
      <name val="Century Gothic"/>
    </font>
    <font>
      <sz val="8"/>
      <color indexed="12"/>
      <name val="Century Gothic"/>
    </font>
    <font>
      <u/>
      <sz val="10"/>
      <color indexed="10"/>
      <name val="Century Gothic"/>
    </font>
    <font>
      <sz val="10"/>
      <name val="Century Gothic"/>
    </font>
    <font>
      <b/>
      <sz val="13.5"/>
      <name val="Century Gothic"/>
    </font>
    <font>
      <sz val="10"/>
      <name val="Century Gothic"/>
    </font>
    <font>
      <sz val="13.5"/>
      <name val="Arial"/>
    </font>
    <font>
      <sz val="10"/>
      <name val="Century Gothic"/>
    </font>
    <font>
      <sz val="10"/>
      <name val="Arial"/>
    </font>
    <font>
      <b/>
      <sz val="10"/>
      <name val="Arial"/>
    </font>
    <font>
      <sz val="10"/>
      <name val="Century Gothic"/>
    </font>
    <font>
      <sz val="9"/>
      <name val="Arial"/>
    </font>
    <font>
      <sz val="10"/>
      <name val="Century Gothic"/>
    </font>
    <font>
      <b/>
      <u/>
      <sz val="10"/>
      <color indexed="12"/>
      <name val="Arial"/>
    </font>
    <font>
      <sz val="8"/>
      <name val="Arial"/>
    </font>
    <font>
      <b/>
      <sz val="8"/>
      <color indexed="12"/>
      <name val="Arial"/>
    </font>
    <font>
      <u/>
      <sz val="8"/>
      <color indexed="12"/>
      <name val="Arial"/>
    </font>
    <font>
      <sz val="8"/>
      <name val="Tahoma"/>
    </font>
    <font>
      <u/>
      <sz val="8"/>
      <color indexed="12"/>
      <name val="Tahoma"/>
    </font>
    <font>
      <sz val="18"/>
      <color indexed="10"/>
      <name val="Century Gothic"/>
    </font>
    <font>
      <u/>
      <sz val="14"/>
      <color indexed="10"/>
      <name val="Century Gothic"/>
    </font>
    <font>
      <b/>
      <sz val="8"/>
      <color indexed="12"/>
      <name val="Century Gothic"/>
    </font>
    <font>
      <b/>
      <sz val="8"/>
      <name val="Century Gothic"/>
    </font>
    <font>
      <sz val="10"/>
      <color indexed="10"/>
      <name val="Century Gothic"/>
    </font>
    <font>
      <b/>
      <sz val="10"/>
      <color indexed="10"/>
      <name val="Century Gothic"/>
    </font>
    <font>
      <sz val="8"/>
      <color indexed="10"/>
      <name val="Century Gothic"/>
    </font>
    <font>
      <sz val="11"/>
      <color indexed="8"/>
      <name val="Century Gothic"/>
    </font>
    <font>
      <sz val="10"/>
      <name val="Century Gothic"/>
    </font>
    <font>
      <sz val="20"/>
      <color indexed="8"/>
      <name val="Century Gothic"/>
    </font>
    <font>
      <sz val="12"/>
      <color indexed="9"/>
      <name val="Century Gothic"/>
    </font>
    <font>
      <sz val="10"/>
      <name val="Century Gothic"/>
    </font>
    <font>
      <sz val="14"/>
      <color indexed="9"/>
      <name val="Century Gothic"/>
    </font>
    <font>
      <sz val="10"/>
      <name val="Century Gothic"/>
    </font>
    <font>
      <b/>
      <sz val="14"/>
      <color indexed="48"/>
      <name val="Century Gothic"/>
    </font>
    <font>
      <sz val="10"/>
      <name val="Century Gothic"/>
    </font>
    <font>
      <sz val="10"/>
      <color indexed="8"/>
      <name val="Century Gothic"/>
    </font>
    <font>
      <sz val="10"/>
      <name val="Century Gothic"/>
    </font>
    <font>
      <b/>
      <sz val="24"/>
      <name val="Century Gothic"/>
    </font>
    <font>
      <sz val="10"/>
      <name val="Century Gothic"/>
    </font>
    <font>
      <sz val="12"/>
      <name val="Century Gothic"/>
    </font>
    <font>
      <sz val="10"/>
      <name val="Century Gothic"/>
    </font>
    <font>
      <b/>
      <sz val="18"/>
      <color indexed="9"/>
      <name val="Century Gothic"/>
    </font>
    <font>
      <sz val="10"/>
      <name val="Century Gothic"/>
    </font>
  </fonts>
  <fills count="14">
    <fill>
      <patternFill patternType="none"/>
    </fill>
    <fill>
      <patternFill patternType="gray125"/>
    </fill>
    <fill>
      <patternFill patternType="solid">
        <fgColor indexed="57"/>
        <bgColor indexed="64"/>
      </patternFill>
    </fill>
    <fill>
      <patternFill patternType="solid">
        <fgColor indexed="26"/>
        <bgColor indexed="64"/>
      </patternFill>
    </fill>
    <fill>
      <patternFill patternType="solid">
        <fgColor indexed="27"/>
        <bgColor indexed="64"/>
      </patternFill>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1"/>
        <bgColor indexed="64"/>
      </patternFill>
    </fill>
    <fill>
      <patternFill patternType="solid">
        <fgColor indexed="48"/>
        <bgColor indexed="48"/>
      </patternFill>
    </fill>
    <fill>
      <patternFill patternType="solid">
        <fgColor indexed="9"/>
        <bgColor indexed="9"/>
      </patternFill>
    </fill>
    <fill>
      <patternFill patternType="solid">
        <fgColor indexed="30"/>
        <bgColor indexed="64"/>
      </patternFill>
    </fill>
    <fill>
      <patternFill patternType="solid">
        <fgColor rgb="FFFFFF00"/>
        <bgColor indexed="64"/>
      </patternFill>
    </fill>
    <fill>
      <patternFill patternType="solid">
        <fgColor rgb="FF00B0F0"/>
        <bgColor indexed="64"/>
      </patternFill>
    </fill>
  </fills>
  <borders count="32">
    <border>
      <left/>
      <right/>
      <top/>
      <bottom/>
      <diagonal/>
    </border>
    <border>
      <left style="medium">
        <color indexed="8"/>
      </left>
      <right style="medium">
        <color indexed="8"/>
      </right>
      <top style="medium">
        <color indexed="8"/>
      </top>
      <bottom style="medium">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ck">
        <color indexed="48"/>
      </left>
      <right/>
      <top/>
      <bottom/>
      <diagonal/>
    </border>
    <border>
      <left/>
      <right style="thick">
        <color indexed="48"/>
      </right>
      <top/>
      <bottom/>
      <diagonal/>
    </border>
    <border>
      <left style="thick">
        <color indexed="48"/>
      </left>
      <right/>
      <top style="thick">
        <color indexed="48"/>
      </top>
      <bottom/>
      <diagonal/>
    </border>
    <border>
      <left/>
      <right/>
      <top style="thick">
        <color indexed="48"/>
      </top>
      <bottom/>
      <diagonal/>
    </border>
    <border>
      <left/>
      <right style="thick">
        <color indexed="48"/>
      </right>
      <top style="thick">
        <color indexed="48"/>
      </top>
      <bottom/>
      <diagonal/>
    </border>
    <border>
      <left style="thick">
        <color indexed="48"/>
      </left>
      <right/>
      <top/>
      <bottom style="thick">
        <color indexed="48"/>
      </bottom>
      <diagonal/>
    </border>
    <border>
      <left/>
      <right/>
      <top/>
      <bottom style="thick">
        <color indexed="48"/>
      </bottom>
      <diagonal/>
    </border>
    <border>
      <left/>
      <right style="thick">
        <color indexed="48"/>
      </right>
      <top/>
      <bottom style="thick">
        <color indexed="48"/>
      </bottom>
      <diagonal/>
    </border>
    <border>
      <left style="thick">
        <color indexed="48"/>
      </left>
      <right/>
      <top style="thick">
        <color indexed="48"/>
      </top>
      <bottom style="thick">
        <color indexed="48"/>
      </bottom>
      <diagonal/>
    </border>
    <border>
      <left/>
      <right/>
      <top style="thick">
        <color indexed="48"/>
      </top>
      <bottom style="thick">
        <color indexed="48"/>
      </bottom>
      <diagonal/>
    </border>
    <border>
      <left/>
      <right style="thick">
        <color indexed="48"/>
      </right>
      <top style="thick">
        <color indexed="48"/>
      </top>
      <bottom style="thick">
        <color indexed="4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style="thin">
        <color indexed="8"/>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ck">
        <color indexed="8"/>
      </left>
      <right/>
      <top/>
      <bottom/>
      <diagonal/>
    </border>
    <border>
      <left/>
      <right style="thick">
        <color indexed="8"/>
      </right>
      <top/>
      <bottom/>
      <diagonal/>
    </border>
    <border>
      <left style="thick">
        <color indexed="8"/>
      </left>
      <right/>
      <top style="thick">
        <color indexed="8"/>
      </top>
      <bottom/>
      <diagonal/>
    </border>
    <border>
      <left/>
      <right/>
      <top style="thick">
        <color indexed="8"/>
      </top>
      <bottom/>
      <diagonal/>
    </border>
    <border>
      <left/>
      <right style="thick">
        <color indexed="8"/>
      </right>
      <top style="thick">
        <color indexed="8"/>
      </top>
      <bottom/>
      <diagonal/>
    </border>
    <border>
      <left/>
      <right style="thin">
        <color indexed="64"/>
      </right>
      <top style="thin">
        <color indexed="64"/>
      </top>
      <bottom style="thin">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350">
    <xf numFmtId="0" fontId="0" fillId="0" borderId="0" xfId="0"/>
    <xf numFmtId="0" fontId="7" fillId="0" borderId="0" xfId="0" applyFont="1"/>
    <xf numFmtId="0" fontId="10" fillId="0" borderId="0" xfId="0" applyFont="1"/>
    <xf numFmtId="165" fontId="10" fillId="0" borderId="0" xfId="0" applyNumberFormat="1" applyFont="1" applyAlignment="1">
      <alignment horizontal="left"/>
    </xf>
    <xf numFmtId="165" fontId="7" fillId="0" borderId="0" xfId="0" applyNumberFormat="1" applyFont="1" applyAlignment="1">
      <alignment horizontal="left"/>
    </xf>
    <xf numFmtId="164" fontId="7" fillId="0" borderId="0" xfId="0" applyNumberFormat="1" applyFont="1" applyAlignment="1">
      <alignment horizontal="left"/>
    </xf>
    <xf numFmtId="0" fontId="10" fillId="0" borderId="0" xfId="0" applyFont="1" applyAlignment="1">
      <alignment horizontal="center"/>
    </xf>
    <xf numFmtId="0" fontId="7" fillId="0" borderId="0" xfId="0" applyFont="1" applyAlignment="1">
      <alignment horizontal="center"/>
    </xf>
    <xf numFmtId="166" fontId="10" fillId="0" borderId="0" xfId="0" applyNumberFormat="1" applyFont="1"/>
    <xf numFmtId="166" fontId="7" fillId="0" borderId="0" xfId="0" applyNumberFormat="1" applyFont="1"/>
    <xf numFmtId="0" fontId="9" fillId="0" borderId="0" xfId="0" applyFont="1" applyAlignment="1">
      <alignment horizontal="center" vertical="center" wrapText="1"/>
    </xf>
    <xf numFmtId="167" fontId="10" fillId="0" borderId="0" xfId="0" applyNumberFormat="1" applyFont="1"/>
    <xf numFmtId="167" fontId="7" fillId="0" borderId="0" xfId="0" applyNumberFormat="1" applyFont="1"/>
    <xf numFmtId="166" fontId="10" fillId="0" borderId="0" xfId="0" applyNumberFormat="1" applyFont="1"/>
    <xf numFmtId="166" fontId="7" fillId="0" borderId="0" xfId="0" applyNumberFormat="1" applyFont="1"/>
    <xf numFmtId="0" fontId="6" fillId="0" borderId="0" xfId="0" applyFont="1"/>
    <xf numFmtId="0" fontId="11" fillId="0" borderId="0" xfId="0" applyFont="1"/>
    <xf numFmtId="0" fontId="12" fillId="0" borderId="0" xfId="0" applyFont="1"/>
    <xf numFmtId="0" fontId="13" fillId="0" borderId="0" xfId="0" applyFont="1"/>
    <xf numFmtId="0" fontId="14" fillId="0" borderId="0" xfId="0" applyFont="1" applyAlignment="1">
      <alignment horizontal="left" wrapText="1"/>
    </xf>
    <xf numFmtId="0" fontId="15" fillId="0" borderId="0" xfId="0" applyFont="1"/>
    <xf numFmtId="0" fontId="16" fillId="0" borderId="0" xfId="0" applyFont="1" applyAlignment="1">
      <alignment horizontal="justify" wrapText="1"/>
    </xf>
    <xf numFmtId="0" fontId="18" fillId="0" borderId="0" xfId="0" applyFont="1"/>
    <xf numFmtId="0" fontId="16" fillId="0" borderId="0" xfId="0" applyFont="1" applyAlignment="1">
      <alignment horizontal="center" wrapText="1"/>
    </xf>
    <xf numFmtId="0" fontId="19" fillId="0" borderId="0" xfId="0" applyFont="1" applyAlignment="1">
      <alignment horizontal="left" wrapText="1" indent="1"/>
    </xf>
    <xf numFmtId="0" fontId="20" fillId="0" borderId="0" xfId="0" applyFont="1"/>
    <xf numFmtId="0" fontId="17" fillId="0" borderId="0" xfId="0" applyFont="1" applyAlignment="1">
      <alignment horizontal="justify" wrapText="1"/>
    </xf>
    <xf numFmtId="166" fontId="7" fillId="0" borderId="2" xfId="0" applyNumberFormat="1" applyFont="1" applyBorder="1"/>
    <xf numFmtId="0" fontId="7" fillId="0" borderId="2" xfId="0" applyFont="1" applyBorder="1" applyAlignment="1">
      <alignment horizontal="center"/>
    </xf>
    <xf numFmtId="168" fontId="16" fillId="0" borderId="0" xfId="0" applyNumberFormat="1" applyFont="1" applyProtection="1">
      <protection locked="0"/>
    </xf>
    <xf numFmtId="169" fontId="16" fillId="0" borderId="0" xfId="0" applyNumberFormat="1" applyFont="1" applyFill="1" applyProtection="1"/>
    <xf numFmtId="170" fontId="21" fillId="0" borderId="0" xfId="0" applyNumberFormat="1" applyFont="1" applyProtection="1">
      <protection locked="0"/>
    </xf>
    <xf numFmtId="0" fontId="16" fillId="0" borderId="0" xfId="0" applyFont="1" applyProtection="1">
      <protection locked="0"/>
    </xf>
    <xf numFmtId="0" fontId="16" fillId="0" borderId="0" xfId="0" applyFont="1" applyFill="1" applyProtection="1"/>
    <xf numFmtId="0" fontId="16" fillId="0" borderId="0" xfId="0" applyFont="1" applyAlignment="1" applyProtection="1">
      <alignment horizontal="center"/>
      <protection locked="0"/>
    </xf>
    <xf numFmtId="0" fontId="16" fillId="0" borderId="0" xfId="0" applyFont="1" applyFill="1" applyAlignment="1" applyProtection="1">
      <alignment horizontal="center"/>
      <protection locked="0"/>
    </xf>
    <xf numFmtId="0" fontId="16" fillId="0" borderId="0" xfId="0" applyFont="1" applyFill="1" applyAlignment="1" applyProtection="1">
      <alignment horizontal="center"/>
    </xf>
    <xf numFmtId="168" fontId="22" fillId="0" borderId="0" xfId="0" applyNumberFormat="1" applyFont="1" applyProtection="1">
      <protection locked="0"/>
    </xf>
    <xf numFmtId="0" fontId="22" fillId="0" borderId="0" xfId="0" applyFont="1" applyFill="1" applyProtection="1">
      <protection locked="0"/>
    </xf>
    <xf numFmtId="170" fontId="22" fillId="0" borderId="0" xfId="0" applyNumberFormat="1" applyFont="1" applyProtection="1">
      <protection locked="0"/>
    </xf>
    <xf numFmtId="0" fontId="22" fillId="0" borderId="0" xfId="0" applyFont="1" applyProtection="1">
      <protection locked="0"/>
    </xf>
    <xf numFmtId="0" fontId="22" fillId="0" borderId="0" xfId="0" applyFont="1" applyFill="1" applyProtection="1"/>
    <xf numFmtId="0" fontId="22" fillId="0" borderId="0" xfId="0" applyFont="1" applyAlignment="1" applyProtection="1">
      <alignment horizontal="center"/>
      <protection locked="0"/>
    </xf>
    <xf numFmtId="0" fontId="22" fillId="0" borderId="0" xfId="0" applyFont="1" applyFill="1" applyAlignment="1" applyProtection="1">
      <alignment horizontal="center"/>
      <protection locked="0"/>
    </xf>
    <xf numFmtId="0" fontId="22" fillId="0" borderId="0" xfId="0" applyFont="1" applyFill="1" applyAlignment="1" applyProtection="1">
      <alignment horizontal="center"/>
    </xf>
    <xf numFmtId="168"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wrapText="1"/>
    </xf>
    <xf numFmtId="170"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textRotation="90" wrapText="1"/>
      <protection locked="0"/>
    </xf>
    <xf numFmtId="168" fontId="22" fillId="0" borderId="2" xfId="0" applyNumberFormat="1" applyFont="1" applyFill="1" applyBorder="1" applyAlignment="1" applyProtection="1">
      <alignment horizontal="center" vertical="center" wrapText="1"/>
      <protection locked="0"/>
    </xf>
    <xf numFmtId="0" fontId="22" fillId="0" borderId="2" xfId="0" applyNumberFormat="1" applyFont="1" applyFill="1" applyBorder="1" applyAlignment="1" applyProtection="1">
      <alignment horizontal="center" vertical="center" wrapText="1"/>
    </xf>
    <xf numFmtId="170" fontId="22" fillId="0" borderId="2" xfId="0" applyNumberFormat="1" applyFont="1" applyFill="1" applyBorder="1" applyAlignment="1" applyProtection="1">
      <alignment horizontal="right" vertical="center" wrapText="1"/>
      <protection locked="0"/>
    </xf>
    <xf numFmtId="0" fontId="22" fillId="0" borderId="2" xfId="0" applyNumberFormat="1" applyFont="1" applyFill="1" applyBorder="1" applyAlignment="1" applyProtection="1">
      <alignment horizontal="center" vertical="center" wrapText="1"/>
      <protection locked="0"/>
    </xf>
    <xf numFmtId="0" fontId="22" fillId="3" borderId="2" xfId="0" applyNumberFormat="1" applyFont="1" applyFill="1" applyBorder="1" applyAlignment="1" applyProtection="1">
      <alignment horizontal="center" vertical="center" wrapText="1"/>
    </xf>
    <xf numFmtId="0" fontId="22" fillId="4" borderId="2" xfId="0" applyNumberFormat="1" applyFont="1" applyFill="1" applyBorder="1" applyAlignment="1" applyProtection="1">
      <alignment horizontal="center" vertical="center" wrapText="1"/>
      <protection locked="0"/>
    </xf>
    <xf numFmtId="0" fontId="22" fillId="0" borderId="2" xfId="0" applyNumberFormat="1" applyFont="1" applyFill="1" applyBorder="1" applyAlignment="1" applyProtection="1">
      <alignment horizontal="center" vertical="center" textRotation="90" wrapText="1"/>
      <protection locked="0"/>
    </xf>
    <xf numFmtId="169" fontId="22" fillId="0" borderId="0" xfId="0" applyNumberFormat="1" applyFont="1" applyFill="1" applyProtection="1"/>
    <xf numFmtId="0" fontId="22" fillId="3" borderId="0" xfId="0" applyFont="1" applyFill="1" applyProtection="1"/>
    <xf numFmtId="0" fontId="22" fillId="4" borderId="0" xfId="0" applyFont="1" applyFill="1" applyAlignment="1" applyProtection="1">
      <alignment horizontal="center"/>
    </xf>
    <xf numFmtId="0" fontId="22" fillId="3" borderId="0" xfId="0" applyFont="1" applyFill="1" applyAlignment="1" applyProtection="1">
      <alignment horizontal="center"/>
    </xf>
    <xf numFmtId="168" fontId="22" fillId="0" borderId="2" xfId="0" applyNumberFormat="1" applyFont="1" applyBorder="1" applyProtection="1">
      <protection locked="0"/>
    </xf>
    <xf numFmtId="169" fontId="22" fillId="0" borderId="2" xfId="0" applyNumberFormat="1" applyFont="1" applyFill="1" applyBorder="1" applyProtection="1"/>
    <xf numFmtId="170" fontId="22" fillId="0" borderId="2" xfId="0" applyNumberFormat="1" applyFont="1" applyBorder="1" applyProtection="1">
      <protection locked="0"/>
    </xf>
    <xf numFmtId="0" fontId="22" fillId="0" borderId="2" xfId="0" applyFont="1" applyBorder="1" applyProtection="1">
      <protection locked="0"/>
    </xf>
    <xf numFmtId="0" fontId="22" fillId="3" borderId="2" xfId="0" applyFont="1" applyFill="1" applyBorder="1" applyProtection="1"/>
    <xf numFmtId="0" fontId="22" fillId="0" borderId="2" xfId="0" applyFont="1" applyBorder="1" applyAlignment="1" applyProtection="1">
      <alignment horizontal="center"/>
      <protection locked="0"/>
    </xf>
    <xf numFmtId="0" fontId="0" fillId="0" borderId="2" xfId="0" applyBorder="1"/>
    <xf numFmtId="0" fontId="22" fillId="3" borderId="2" xfId="0" applyFont="1" applyFill="1" applyBorder="1" applyAlignment="1" applyProtection="1">
      <alignment horizontal="center"/>
    </xf>
    <xf numFmtId="0" fontId="22" fillId="5" borderId="2" xfId="0" applyFont="1" applyFill="1" applyBorder="1" applyProtection="1">
      <protection locked="0"/>
    </xf>
    <xf numFmtId="0" fontId="24" fillId="0" borderId="0" xfId="1" applyFont="1" applyAlignment="1" applyProtection="1">
      <protection locked="0"/>
    </xf>
    <xf numFmtId="168" fontId="22" fillId="0" borderId="0" xfId="0" applyNumberFormat="1" applyFont="1" applyBorder="1" applyProtection="1">
      <protection locked="0"/>
    </xf>
    <xf numFmtId="169" fontId="22" fillId="0" borderId="0" xfId="0" applyNumberFormat="1" applyFont="1" applyFill="1" applyBorder="1" applyProtection="1"/>
    <xf numFmtId="170" fontId="22" fillId="0" borderId="0" xfId="0" applyNumberFormat="1" applyFont="1" applyBorder="1" applyProtection="1">
      <protection locked="0"/>
    </xf>
    <xf numFmtId="0" fontId="22" fillId="0" borderId="0" xfId="0" applyFont="1" applyBorder="1" applyProtection="1">
      <protection locked="0"/>
    </xf>
    <xf numFmtId="0" fontId="22" fillId="3" borderId="0" xfId="0" applyFont="1" applyFill="1" applyBorder="1" applyProtection="1"/>
    <xf numFmtId="0" fontId="22" fillId="0" borderId="0" xfId="0" applyFont="1" applyBorder="1" applyAlignment="1" applyProtection="1">
      <alignment horizontal="center"/>
      <protection locked="0"/>
    </xf>
    <xf numFmtId="0" fontId="0" fillId="0" borderId="0" xfId="0" applyBorder="1"/>
    <xf numFmtId="0" fontId="22" fillId="3" borderId="0" xfId="0" applyFont="1" applyFill="1" applyBorder="1" applyAlignment="1" applyProtection="1">
      <alignment horizontal="center"/>
    </xf>
    <xf numFmtId="0" fontId="22" fillId="0" borderId="0" xfId="0" applyFont="1" applyFill="1" applyBorder="1" applyProtection="1">
      <protection locked="0"/>
    </xf>
    <xf numFmtId="0" fontId="25" fillId="0" borderId="0" xfId="0" applyFont="1" applyProtection="1">
      <protection locked="0"/>
    </xf>
    <xf numFmtId="0" fontId="26" fillId="0" borderId="0" xfId="1" applyFont="1" applyAlignment="1" applyProtection="1">
      <protection locked="0"/>
    </xf>
    <xf numFmtId="171" fontId="22" fillId="0" borderId="2" xfId="0" applyNumberFormat="1" applyFont="1" applyBorder="1" applyAlignment="1" applyProtection="1">
      <alignment horizontal="center"/>
      <protection locked="0"/>
    </xf>
    <xf numFmtId="0" fontId="22" fillId="3" borderId="0" xfId="0" applyFont="1" applyFill="1" applyProtection="1">
      <protection locked="0"/>
    </xf>
    <xf numFmtId="164" fontId="9" fillId="0" borderId="2" xfId="0" applyNumberFormat="1" applyFont="1" applyBorder="1" applyAlignment="1">
      <alignment horizontal="center" vertical="center" wrapText="1"/>
    </xf>
    <xf numFmtId="165" fontId="9" fillId="0" borderId="2" xfId="0" applyNumberFormat="1" applyFont="1" applyBorder="1" applyAlignment="1">
      <alignment horizontal="center" vertical="center" wrapText="1"/>
    </xf>
    <xf numFmtId="0" fontId="9" fillId="0" borderId="2" xfId="0" applyFont="1" applyBorder="1" applyAlignment="1">
      <alignment horizontal="center" vertical="center" wrapText="1"/>
    </xf>
    <xf numFmtId="166" fontId="9" fillId="0" borderId="2" xfId="0" applyNumberFormat="1" applyFont="1" applyBorder="1" applyAlignment="1">
      <alignment horizontal="center" vertical="center" wrapText="1"/>
    </xf>
    <xf numFmtId="167" fontId="9" fillId="0" borderId="2" xfId="0" applyNumberFormat="1" applyFont="1" applyBorder="1" applyAlignment="1">
      <alignment horizontal="center" vertical="center" wrapText="1"/>
    </xf>
    <xf numFmtId="0" fontId="13" fillId="0" borderId="0" xfId="0" applyFont="1" applyAlignment="1">
      <alignment horizontal="left" vertical="center" wrapText="1"/>
    </xf>
    <xf numFmtId="0" fontId="4" fillId="0" borderId="0" xfId="0" applyFont="1" applyAlignment="1">
      <alignment horizontal="left" vertical="center" wrapText="1"/>
    </xf>
    <xf numFmtId="0" fontId="6" fillId="0" borderId="0" xfId="0" applyFont="1" applyAlignment="1">
      <alignment horizontal="left" vertical="center" wrapText="1"/>
    </xf>
    <xf numFmtId="0" fontId="11" fillId="0" borderId="0" xfId="0" applyFont="1" applyAlignment="1">
      <alignment horizontal="left" vertical="center" wrapText="1"/>
    </xf>
    <xf numFmtId="0" fontId="12" fillId="0" borderId="0" xfId="0" applyFont="1" applyAlignment="1">
      <alignment horizontal="left" vertical="center" wrapText="1"/>
    </xf>
    <xf numFmtId="0" fontId="5" fillId="0" borderId="0" xfId="0" applyFont="1" applyAlignment="1">
      <alignment horizontal="left" vertic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6" fillId="0" borderId="0" xfId="0" applyFont="1" applyAlignment="1">
      <alignment horizontal="left" vertical="center" wrapText="1"/>
    </xf>
    <xf numFmtId="0" fontId="18" fillId="0" borderId="0" xfId="0" applyFont="1" applyAlignment="1">
      <alignment horizontal="left" vertical="center" wrapText="1"/>
    </xf>
    <xf numFmtId="0" fontId="17" fillId="2" borderId="1" xfId="0" applyFont="1" applyFill="1" applyBorder="1" applyAlignment="1">
      <alignment horizontal="left" vertical="center" wrapText="1"/>
    </xf>
    <xf numFmtId="0" fontId="16" fillId="0" borderId="1" xfId="0" applyFont="1" applyBorder="1" applyAlignment="1">
      <alignment horizontal="left" vertical="center" wrapText="1"/>
    </xf>
    <xf numFmtId="10" fontId="16" fillId="0" borderId="1" xfId="0" applyNumberFormat="1" applyFont="1" applyBorder="1" applyAlignment="1">
      <alignment horizontal="left" vertical="center" wrapText="1"/>
    </xf>
    <xf numFmtId="9" fontId="16" fillId="0" borderId="1" xfId="0" applyNumberFormat="1" applyFont="1" applyBorder="1" applyAlignment="1">
      <alignment horizontal="left" vertical="center" wrapText="1"/>
    </xf>
    <xf numFmtId="0" fontId="19" fillId="0" borderId="0" xfId="0" applyFont="1" applyAlignment="1">
      <alignment horizontal="left" vertical="center" wrapText="1"/>
    </xf>
    <xf numFmtId="0" fontId="20" fillId="0" borderId="0" xfId="0" applyFont="1" applyAlignment="1">
      <alignment horizontal="left" vertical="center" wrapText="1"/>
    </xf>
    <xf numFmtId="0" fontId="17" fillId="0" borderId="0" xfId="0" applyFont="1" applyAlignment="1">
      <alignment horizontal="left" vertical="center" wrapText="1"/>
    </xf>
    <xf numFmtId="0" fontId="16" fillId="0" borderId="0" xfId="0" applyFont="1" applyBorder="1" applyAlignment="1">
      <alignment horizontal="left" vertical="center" wrapText="1"/>
    </xf>
    <xf numFmtId="10" fontId="16" fillId="0" borderId="0" xfId="0" applyNumberFormat="1" applyFont="1" applyBorder="1" applyAlignment="1">
      <alignment horizontal="left" vertical="center" wrapText="1"/>
    </xf>
    <xf numFmtId="9" fontId="16" fillId="0" borderId="0" xfId="0" applyNumberFormat="1" applyFont="1" applyBorder="1" applyAlignment="1">
      <alignment horizontal="left" vertical="center" wrapText="1"/>
    </xf>
    <xf numFmtId="0" fontId="11" fillId="8" borderId="0" xfId="0" applyFont="1" applyFill="1" applyAlignment="1">
      <alignment horizontal="left" vertical="center" wrapText="1"/>
    </xf>
    <xf numFmtId="0" fontId="16" fillId="7" borderId="1" xfId="0" applyFont="1" applyFill="1" applyBorder="1" applyAlignment="1">
      <alignment horizontal="left" vertical="center" wrapText="1"/>
    </xf>
    <xf numFmtId="0" fontId="4" fillId="7" borderId="0" xfId="0" applyFont="1" applyFill="1" applyAlignment="1">
      <alignment horizontal="left" vertical="center" wrapText="1"/>
    </xf>
    <xf numFmtId="0" fontId="13" fillId="7" borderId="0" xfId="0" applyFont="1" applyFill="1" applyAlignment="1">
      <alignment horizontal="left" vertical="center" wrapText="1"/>
    </xf>
    <xf numFmtId="173" fontId="2" fillId="0" borderId="0" xfId="0" applyNumberFormat="1" applyFont="1" applyAlignment="1">
      <alignment horizontal="center"/>
    </xf>
    <xf numFmtId="173" fontId="13" fillId="0" borderId="0" xfId="0" applyNumberFormat="1" applyFont="1" applyAlignment="1">
      <alignment horizontal="center" vertical="center" wrapText="1"/>
    </xf>
    <xf numFmtId="173" fontId="6" fillId="0" borderId="0" xfId="0" applyNumberFormat="1" applyFont="1" applyAlignment="1">
      <alignment horizontal="center" vertical="center" wrapText="1"/>
    </xf>
    <xf numFmtId="173" fontId="11" fillId="0" borderId="0" xfId="0" applyNumberFormat="1" applyFont="1" applyAlignment="1">
      <alignment horizontal="center" vertical="center" wrapText="1"/>
    </xf>
    <xf numFmtId="173" fontId="15" fillId="0" borderId="0" xfId="0" applyNumberFormat="1" applyFont="1" applyAlignment="1">
      <alignment horizontal="center" vertical="center" wrapText="1"/>
    </xf>
    <xf numFmtId="173" fontId="18" fillId="0" borderId="0" xfId="0" applyNumberFormat="1" applyFont="1" applyAlignment="1">
      <alignment horizontal="center" vertical="center" wrapText="1"/>
    </xf>
    <xf numFmtId="173" fontId="17" fillId="2" borderId="1" xfId="0" applyNumberFormat="1" applyFont="1" applyFill="1" applyBorder="1" applyAlignment="1">
      <alignment horizontal="center" vertical="center" wrapText="1"/>
    </xf>
    <xf numFmtId="173" fontId="16" fillId="0" borderId="1" xfId="0" applyNumberFormat="1" applyFont="1" applyBorder="1" applyAlignment="1">
      <alignment horizontal="center" vertical="center" wrapText="1"/>
    </xf>
    <xf numFmtId="173" fontId="16" fillId="0" borderId="0" xfId="0" applyNumberFormat="1" applyFont="1" applyBorder="1" applyAlignment="1">
      <alignment horizontal="center" vertical="center" wrapText="1"/>
    </xf>
    <xf numFmtId="173" fontId="20" fillId="0" borderId="0" xfId="0" applyNumberFormat="1" applyFont="1" applyAlignment="1">
      <alignment horizontal="center" vertical="center" wrapText="1"/>
    </xf>
    <xf numFmtId="173" fontId="18" fillId="0" borderId="0" xfId="0" applyNumberFormat="1" applyFont="1" applyAlignment="1">
      <alignment horizontal="center"/>
    </xf>
    <xf numFmtId="173" fontId="20" fillId="0" borderId="0" xfId="0" applyNumberFormat="1" applyFont="1" applyAlignment="1">
      <alignment horizontal="center"/>
    </xf>
    <xf numFmtId="173" fontId="15" fillId="0" borderId="0" xfId="0" applyNumberFormat="1" applyFont="1" applyAlignment="1">
      <alignment horizontal="center"/>
    </xf>
    <xf numFmtId="173" fontId="6" fillId="0" borderId="0" xfId="0" applyNumberFormat="1" applyFont="1" applyAlignment="1">
      <alignment horizontal="center"/>
    </xf>
    <xf numFmtId="166" fontId="10" fillId="0" borderId="0" xfId="0" applyNumberFormat="1" applyFont="1"/>
    <xf numFmtId="166" fontId="7" fillId="0" borderId="0" xfId="0" applyNumberFormat="1" applyFont="1"/>
    <xf numFmtId="166" fontId="9" fillId="0" borderId="2" xfId="0" applyNumberFormat="1" applyFont="1" applyBorder="1" applyAlignment="1">
      <alignment horizontal="center" vertical="center" wrapText="1"/>
    </xf>
    <xf numFmtId="166" fontId="10" fillId="0" borderId="0" xfId="0" applyNumberFormat="1" applyFont="1"/>
    <xf numFmtId="166" fontId="9" fillId="0" borderId="2" xfId="0" applyNumberFormat="1" applyFont="1" applyBorder="1" applyAlignment="1">
      <alignment horizontal="center" vertical="center" wrapText="1"/>
    </xf>
    <xf numFmtId="166" fontId="7" fillId="0" borderId="0" xfId="0" applyNumberFormat="1" applyFont="1"/>
    <xf numFmtId="0" fontId="27" fillId="0" borderId="0" xfId="0" applyFont="1"/>
    <xf numFmtId="0" fontId="28" fillId="0" borderId="0" xfId="0" applyFont="1"/>
    <xf numFmtId="166" fontId="10" fillId="0" borderId="0" xfId="0" applyNumberFormat="1" applyFont="1"/>
    <xf numFmtId="166" fontId="9" fillId="0" borderId="2" xfId="0" applyNumberFormat="1" applyFont="1" applyBorder="1" applyAlignment="1">
      <alignment horizontal="center" vertical="center" wrapText="1"/>
    </xf>
    <xf numFmtId="166" fontId="7" fillId="0" borderId="0" xfId="0" applyNumberFormat="1" applyFont="1"/>
    <xf numFmtId="173" fontId="6" fillId="7" borderId="3" xfId="0" applyNumberFormat="1" applyFont="1" applyFill="1" applyBorder="1" applyAlignment="1">
      <alignment horizontal="center" vertical="center" wrapText="1"/>
    </xf>
    <xf numFmtId="173" fontId="13" fillId="7" borderId="3" xfId="0" applyNumberFormat="1" applyFont="1" applyFill="1" applyBorder="1" applyAlignment="1">
      <alignment horizontal="center" vertical="center" wrapText="1"/>
    </xf>
    <xf numFmtId="0" fontId="2" fillId="8" borderId="0" xfId="0" applyFont="1" applyFill="1" applyAlignment="1">
      <alignment horizontal="left" vertical="center" wrapText="1"/>
    </xf>
    <xf numFmtId="0" fontId="10" fillId="0" borderId="0" xfId="0" applyNumberFormat="1" applyFont="1" applyAlignment="1">
      <alignment horizontal="left"/>
    </xf>
    <xf numFmtId="0" fontId="11" fillId="0" borderId="0" xfId="0" applyFont="1" applyBorder="1" applyAlignment="1">
      <alignment horizontal="center"/>
    </xf>
    <xf numFmtId="0" fontId="2" fillId="0" borderId="0" xfId="0" applyFont="1" applyAlignment="1">
      <alignment horizontal="left" vertical="center" wrapText="1"/>
    </xf>
    <xf numFmtId="173" fontId="2" fillId="0" borderId="0" xfId="0" applyNumberFormat="1" applyFont="1" applyAlignment="1">
      <alignment horizontal="center" vertical="center" wrapText="1"/>
    </xf>
    <xf numFmtId="173" fontId="13" fillId="0" borderId="0" xfId="0" applyNumberFormat="1" applyFont="1" applyFill="1" applyBorder="1" applyAlignment="1">
      <alignment horizontal="center" vertical="center" wrapText="1"/>
    </xf>
    <xf numFmtId="166" fontId="10" fillId="0" borderId="0" xfId="0" applyNumberFormat="1" applyFont="1"/>
    <xf numFmtId="0" fontId="13" fillId="0" borderId="0" xfId="0" applyFont="1" applyFill="1" applyBorder="1" applyAlignment="1">
      <alignment horizontal="center"/>
    </xf>
    <xf numFmtId="0" fontId="11" fillId="0" borderId="0" xfId="0" applyFont="1" applyFill="1" applyBorder="1" applyAlignment="1">
      <alignment horizontal="center"/>
    </xf>
    <xf numFmtId="0" fontId="28" fillId="0" borderId="0" xfId="0" applyFont="1" applyBorder="1"/>
    <xf numFmtId="173" fontId="16" fillId="7" borderId="1" xfId="0" applyNumberFormat="1" applyFont="1" applyFill="1" applyBorder="1" applyAlignment="1">
      <alignment horizontal="center" vertical="center" wrapText="1"/>
    </xf>
    <xf numFmtId="173" fontId="16" fillId="7" borderId="1" xfId="0" applyNumberFormat="1" applyFont="1" applyFill="1" applyBorder="1" applyAlignment="1">
      <alignment horizontal="left" vertical="center" wrapText="1"/>
    </xf>
    <xf numFmtId="166" fontId="28" fillId="0" borderId="0" xfId="0" applyNumberFormat="1" applyFont="1" applyBorder="1"/>
    <xf numFmtId="166" fontId="7" fillId="0" borderId="0" xfId="0" applyNumberFormat="1" applyFont="1" applyBorder="1"/>
    <xf numFmtId="166" fontId="3" fillId="0" borderId="0" xfId="0" applyNumberFormat="1" applyFont="1" applyBorder="1"/>
    <xf numFmtId="0" fontId="13" fillId="0" borderId="0" xfId="0" applyFont="1" applyBorder="1" applyAlignment="1">
      <alignment horizontal="center"/>
    </xf>
    <xf numFmtId="0" fontId="7" fillId="0" borderId="0" xfId="0" applyFont="1" applyBorder="1" applyAlignment="1">
      <alignment horizontal="center"/>
    </xf>
    <xf numFmtId="166" fontId="30" fillId="0" borderId="0" xfId="0" applyNumberFormat="1" applyFont="1"/>
    <xf numFmtId="166" fontId="7" fillId="0" borderId="2" xfId="0" applyNumberFormat="1" applyFont="1" applyBorder="1"/>
    <xf numFmtId="166" fontId="7" fillId="0" borderId="2" xfId="0" applyNumberFormat="1" applyFont="1" applyBorder="1"/>
    <xf numFmtId="166" fontId="7" fillId="0" borderId="2" xfId="0" applyNumberFormat="1" applyFont="1" applyBorder="1"/>
    <xf numFmtId="166" fontId="30" fillId="0" borderId="0" xfId="0" applyNumberFormat="1" applyFont="1"/>
    <xf numFmtId="166" fontId="30" fillId="0" borderId="0" xfId="0" applyNumberFormat="1" applyFont="1"/>
    <xf numFmtId="172" fontId="7" fillId="0" borderId="0" xfId="0" applyNumberFormat="1" applyFont="1" applyAlignment="1">
      <alignment horizontal="center"/>
    </xf>
    <xf numFmtId="172" fontId="7" fillId="0" borderId="0" xfId="0" applyNumberFormat="1" applyFont="1" applyAlignment="1">
      <alignment horizontal="center"/>
    </xf>
    <xf numFmtId="175" fontId="10" fillId="0" borderId="0" xfId="0" applyNumberFormat="1" applyFont="1"/>
    <xf numFmtId="175" fontId="9" fillId="0" borderId="2" xfId="0" applyNumberFormat="1" applyFont="1" applyBorder="1" applyAlignment="1">
      <alignment horizontal="center" vertical="center" wrapText="1"/>
    </xf>
    <xf numFmtId="175" fontId="7" fillId="0" borderId="0" xfId="0" applyNumberFormat="1" applyFont="1"/>
    <xf numFmtId="175" fontId="7" fillId="0" borderId="2" xfId="0" applyNumberFormat="1" applyFont="1" applyBorder="1"/>
    <xf numFmtId="175" fontId="7" fillId="0" borderId="0" xfId="0" applyNumberFormat="1" applyFont="1" applyBorder="1"/>
    <xf numFmtId="0" fontId="30" fillId="0" borderId="0" xfId="0" applyFont="1" applyAlignment="1">
      <alignment horizontal="center"/>
    </xf>
    <xf numFmtId="0" fontId="7" fillId="0" borderId="0" xfId="0" applyFont="1" applyBorder="1"/>
    <xf numFmtId="0" fontId="3" fillId="0" borderId="0" xfId="0" applyFont="1" applyBorder="1"/>
    <xf numFmtId="176" fontId="10" fillId="0" borderId="0" xfId="0" applyNumberFormat="1" applyFont="1"/>
    <xf numFmtId="176" fontId="9" fillId="0" borderId="2" xfId="0" applyNumberFormat="1" applyFont="1" applyBorder="1" applyAlignment="1">
      <alignment horizontal="center" vertical="center" wrapText="1"/>
    </xf>
    <xf numFmtId="176" fontId="7" fillId="0" borderId="0" xfId="0" applyNumberFormat="1" applyFont="1"/>
    <xf numFmtId="176" fontId="7" fillId="0" borderId="2" xfId="0" applyNumberFormat="1" applyFont="1" applyBorder="1"/>
    <xf numFmtId="176" fontId="7" fillId="0" borderId="0" xfId="0" applyNumberFormat="1" applyFont="1" applyBorder="1"/>
    <xf numFmtId="176" fontId="9" fillId="0" borderId="2" xfId="0" applyNumberFormat="1" applyFont="1" applyBorder="1" applyAlignment="1">
      <alignment horizontal="center" vertical="center" wrapText="1"/>
    </xf>
    <xf numFmtId="176" fontId="10" fillId="0" borderId="0" xfId="0" applyNumberFormat="1" applyFont="1" applyAlignment="1">
      <alignment horizontal="center"/>
    </xf>
    <xf numFmtId="176" fontId="7" fillId="0" borderId="0" xfId="0" applyNumberFormat="1" applyFont="1" applyAlignment="1">
      <alignment horizontal="center"/>
    </xf>
    <xf numFmtId="0" fontId="28" fillId="0" borderId="0" xfId="0" applyFont="1" applyAlignment="1">
      <alignment horizontal="left" vertical="center" wrapText="1"/>
    </xf>
    <xf numFmtId="0" fontId="31" fillId="0" borderId="0" xfId="0" applyFont="1" applyAlignment="1">
      <alignment horizontal="left" vertical="center" wrapText="1"/>
    </xf>
    <xf numFmtId="173" fontId="31" fillId="7" borderId="3" xfId="0" applyNumberFormat="1" applyFont="1" applyFill="1" applyBorder="1" applyAlignment="1">
      <alignment horizontal="center" vertical="center" wrapText="1"/>
    </xf>
    <xf numFmtId="0" fontId="32" fillId="0" borderId="0" xfId="0" applyFont="1" applyAlignment="1">
      <alignment horizontal="left" vertical="center" wrapText="1"/>
    </xf>
    <xf numFmtId="0" fontId="33" fillId="0" borderId="0" xfId="0" applyFont="1"/>
    <xf numFmtId="0" fontId="7" fillId="0" borderId="0" xfId="0" applyNumberFormat="1" applyFont="1"/>
    <xf numFmtId="173" fontId="11"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173" fontId="6" fillId="0" borderId="2" xfId="0" applyNumberFormat="1" applyFont="1" applyBorder="1" applyAlignment="1">
      <alignment horizontal="center" vertical="center" wrapText="1"/>
    </xf>
    <xf numFmtId="0" fontId="11" fillId="8" borderId="0" xfId="0" applyFont="1" applyFill="1" applyBorder="1" applyAlignment="1">
      <alignment horizontal="left" vertical="center" wrapText="1"/>
    </xf>
    <xf numFmtId="173" fontId="11" fillId="0" borderId="0" xfId="0" applyNumberFormat="1" applyFont="1" applyBorder="1" applyAlignment="1">
      <alignment horizontal="center" vertical="center" wrapText="1"/>
    </xf>
    <xf numFmtId="0" fontId="5" fillId="0" borderId="0" xfId="0" applyFont="1" applyBorder="1" applyAlignment="1">
      <alignment horizontal="left" vertical="center" wrapText="1"/>
    </xf>
    <xf numFmtId="173" fontId="6" fillId="0" borderId="0" xfId="0" applyNumberFormat="1" applyFont="1" applyBorder="1" applyAlignment="1">
      <alignment horizontal="center" vertical="center" wrapText="1"/>
    </xf>
    <xf numFmtId="0" fontId="13" fillId="0" borderId="2" xfId="0" applyFont="1" applyFill="1" applyBorder="1" applyAlignment="1">
      <alignment horizontal="left" vertical="center" wrapText="1"/>
    </xf>
    <xf numFmtId="173" fontId="13" fillId="0" borderId="2" xfId="0" applyNumberFormat="1" applyFont="1" applyFill="1" applyBorder="1" applyAlignment="1">
      <alignment horizontal="center" vertical="center" wrapText="1"/>
    </xf>
    <xf numFmtId="0" fontId="11" fillId="0" borderId="2" xfId="0" applyFont="1" applyFill="1" applyBorder="1" applyAlignment="1">
      <alignment horizontal="left" vertical="center" wrapText="1"/>
    </xf>
    <xf numFmtId="0" fontId="13" fillId="0" borderId="2" xfId="0" applyFont="1" applyBorder="1" applyAlignment="1">
      <alignment horizontal="left" vertical="center" wrapText="1"/>
    </xf>
    <xf numFmtId="0" fontId="6" fillId="0" borderId="2" xfId="0" applyFont="1" applyBorder="1" applyAlignment="1">
      <alignment horizontal="left" vertical="center" wrapText="1"/>
    </xf>
    <xf numFmtId="0" fontId="34" fillId="0" borderId="0" xfId="0" applyFont="1"/>
    <xf numFmtId="0" fontId="35" fillId="0" borderId="0" xfId="0" applyFont="1"/>
    <xf numFmtId="0" fontId="34" fillId="0" borderId="3" xfId="0" applyFont="1" applyFill="1" applyBorder="1"/>
    <xf numFmtId="0" fontId="8" fillId="0" borderId="3" xfId="1" applyFont="1" applyFill="1" applyBorder="1" applyAlignment="1" applyProtection="1"/>
    <xf numFmtId="14" fontId="34" fillId="0" borderId="3" xfId="0" applyNumberFormat="1" applyFont="1" applyFill="1" applyBorder="1"/>
    <xf numFmtId="6" fontId="34" fillId="0" borderId="3" xfId="0" applyNumberFormat="1" applyFont="1" applyFill="1" applyBorder="1"/>
    <xf numFmtId="0" fontId="35" fillId="0" borderId="0" xfId="0" applyFont="1" applyFill="1"/>
    <xf numFmtId="0" fontId="34" fillId="0" borderId="3" xfId="0" applyFont="1" applyBorder="1"/>
    <xf numFmtId="0" fontId="3" fillId="0" borderId="0" xfId="0" applyFont="1" applyAlignment="1" applyProtection="1">
      <protection locked="0"/>
    </xf>
    <xf numFmtId="0" fontId="3" fillId="0" borderId="0" xfId="0" applyFont="1" applyProtection="1">
      <protection locked="0"/>
    </xf>
    <xf numFmtId="0" fontId="40" fillId="0" borderId="0" xfId="0" applyFont="1" applyAlignment="1" applyProtection="1">
      <protection locked="0"/>
    </xf>
    <xf numFmtId="0" fontId="40" fillId="0" borderId="4" xfId="0" applyFont="1" applyBorder="1" applyProtection="1">
      <protection locked="0"/>
    </xf>
    <xf numFmtId="0" fontId="1" fillId="0" borderId="4" xfId="0" applyFont="1" applyBorder="1" applyAlignment="1" applyProtection="1">
      <protection locked="0"/>
    </xf>
    <xf numFmtId="0" fontId="4" fillId="0" borderId="4" xfId="0" applyFont="1" applyBorder="1" applyAlignment="1" applyProtection="1">
      <protection locked="0"/>
    </xf>
    <xf numFmtId="0" fontId="6" fillId="0" borderId="0" xfId="0" applyFont="1" applyAlignment="1" applyProtection="1">
      <protection locked="0"/>
    </xf>
    <xf numFmtId="14" fontId="3" fillId="0" borderId="0" xfId="0" applyNumberFormat="1" applyFont="1" applyAlignment="1" applyProtection="1">
      <alignment horizontal="left"/>
      <protection locked="0"/>
    </xf>
    <xf numFmtId="0" fontId="3" fillId="0" borderId="5" xfId="0" applyFont="1" applyBorder="1" applyProtection="1">
      <protection locked="0"/>
    </xf>
    <xf numFmtId="0" fontId="4" fillId="0" borderId="9" xfId="0" applyFont="1" applyBorder="1" applyAlignment="1" applyProtection="1">
      <protection locked="0"/>
    </xf>
    <xf numFmtId="0" fontId="42" fillId="0" borderId="0" xfId="0" applyFont="1" applyAlignment="1" applyProtection="1">
      <protection locked="0"/>
    </xf>
    <xf numFmtId="0" fontId="11" fillId="0" borderId="0" xfId="0" applyFont="1" applyAlignment="1" applyProtection="1">
      <protection locked="0"/>
    </xf>
    <xf numFmtId="0" fontId="43" fillId="10" borderId="4" xfId="0" applyFont="1" applyFill="1" applyBorder="1" applyAlignment="1" applyProtection="1">
      <protection locked="0"/>
    </xf>
    <xf numFmtId="0" fontId="44" fillId="0" borderId="0" xfId="0" applyFont="1" applyAlignment="1" applyProtection="1">
      <protection locked="0"/>
    </xf>
    <xf numFmtId="0" fontId="44" fillId="0" borderId="5" xfId="0" applyFont="1" applyBorder="1" applyAlignment="1" applyProtection="1">
      <protection locked="0"/>
    </xf>
    <xf numFmtId="0" fontId="46" fillId="0" borderId="0" xfId="0" applyFont="1" applyAlignment="1" applyProtection="1">
      <protection locked="0"/>
    </xf>
    <xf numFmtId="0" fontId="1"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9" fillId="9" borderId="14" xfId="0" applyFont="1" applyFill="1" applyBorder="1" applyAlignment="1" applyProtection="1">
      <alignment horizontal="center"/>
      <protection locked="0"/>
    </xf>
    <xf numFmtId="0" fontId="40" fillId="0" borderId="5" xfId="0" applyFont="1" applyBorder="1" applyAlignment="1" applyProtection="1">
      <alignment horizontal="center"/>
      <protection locked="0"/>
    </xf>
    <xf numFmtId="4" fontId="40" fillId="0" borderId="5" xfId="0" applyNumberFormat="1" applyFont="1" applyBorder="1" applyAlignment="1" applyProtection="1">
      <alignment horizontal="center"/>
      <protection locked="0"/>
    </xf>
    <xf numFmtId="172" fontId="3" fillId="0" borderId="5" xfId="0" applyNumberFormat="1" applyFont="1" applyBorder="1" applyAlignment="1" applyProtection="1">
      <alignment horizontal="center"/>
      <protection locked="0"/>
    </xf>
    <xf numFmtId="4" fontId="3" fillId="0" borderId="5" xfId="0" applyNumberFormat="1" applyFont="1" applyBorder="1" applyAlignment="1" applyProtection="1">
      <alignment horizontal="center"/>
      <protection locked="0"/>
    </xf>
    <xf numFmtId="172" fontId="6" fillId="0" borderId="5" xfId="0" applyNumberFormat="1" applyFont="1" applyBorder="1" applyAlignment="1" applyProtection="1">
      <alignment horizontal="center"/>
      <protection locked="0"/>
    </xf>
    <xf numFmtId="4" fontId="6" fillId="0" borderId="5"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0" fontId="6" fillId="0" borderId="11" xfId="0" applyFont="1" applyBorder="1" applyAlignment="1" applyProtection="1">
      <alignment horizontal="center"/>
      <protection locked="0"/>
    </xf>
    <xf numFmtId="4" fontId="6" fillId="0" borderId="11" xfId="0" applyNumberFormat="1" applyFont="1" applyBorder="1" applyAlignment="1" applyProtection="1">
      <alignment horizontal="center"/>
      <protection locked="0"/>
    </xf>
    <xf numFmtId="0" fontId="48" fillId="0" borderId="0" xfId="0" applyFont="1" applyAlignment="1" applyProtection="1">
      <protection locked="0"/>
    </xf>
    <xf numFmtId="0" fontId="47" fillId="0" borderId="28" xfId="0" applyFont="1" applyBorder="1" applyAlignment="1" applyProtection="1">
      <alignment horizontal="right"/>
      <protection locked="0"/>
    </xf>
    <xf numFmtId="0" fontId="48" fillId="0" borderId="26" xfId="0" applyFont="1" applyBorder="1" applyProtection="1">
      <protection locked="0"/>
    </xf>
    <xf numFmtId="0" fontId="47" fillId="0" borderId="20" xfId="0" applyFont="1" applyBorder="1" applyAlignment="1" applyProtection="1">
      <alignment horizontal="right"/>
      <protection locked="0"/>
    </xf>
    <xf numFmtId="0" fontId="48" fillId="0" borderId="0" xfId="0" applyFont="1" applyProtection="1">
      <protection locked="0"/>
    </xf>
    <xf numFmtId="0" fontId="50" fillId="0" borderId="0" xfId="0" applyFont="1" applyAlignment="1" applyProtection="1">
      <protection locked="0"/>
    </xf>
    <xf numFmtId="178" fontId="34" fillId="0" borderId="0" xfId="0" applyNumberFormat="1" applyFont="1"/>
    <xf numFmtId="178" fontId="34" fillId="0" borderId="3" xfId="0" applyNumberFormat="1" applyFont="1" applyFill="1" applyBorder="1" applyAlignment="1">
      <alignment horizontal="center"/>
    </xf>
    <xf numFmtId="178" fontId="34" fillId="0" borderId="3" xfId="0" applyNumberFormat="1" applyFont="1" applyFill="1" applyBorder="1"/>
    <xf numFmtId="178" fontId="34" fillId="0" borderId="3" xfId="0" applyNumberFormat="1" applyFont="1" applyBorder="1"/>
    <xf numFmtId="178" fontId="35" fillId="0" borderId="0" xfId="0" applyNumberFormat="1" applyFont="1" applyFill="1"/>
    <xf numFmtId="178" fontId="35" fillId="0" borderId="0" xfId="0" applyNumberFormat="1" applyFont="1"/>
    <xf numFmtId="0" fontId="37" fillId="11" borderId="3" xfId="0" applyFont="1" applyFill="1" applyBorder="1" applyAlignment="1">
      <alignment horizontal="center" vertical="center" wrapText="1"/>
    </xf>
    <xf numFmtId="178" fontId="37" fillId="11" borderId="3" xfId="0" applyNumberFormat="1" applyFont="1" applyFill="1" applyBorder="1" applyAlignment="1">
      <alignment horizontal="center" vertical="center" wrapText="1"/>
    </xf>
    <xf numFmtId="0" fontId="38" fillId="0" borderId="0" xfId="0" applyFont="1" applyAlignment="1">
      <alignment horizontal="center" vertical="center" wrapText="1"/>
    </xf>
    <xf numFmtId="0" fontId="11" fillId="0" borderId="4" xfId="0" applyFont="1" applyBorder="1" applyAlignment="1" applyProtection="1">
      <protection locked="0"/>
    </xf>
    <xf numFmtId="0" fontId="34" fillId="0" borderId="31" xfId="0" applyFont="1" applyFill="1" applyBorder="1"/>
    <xf numFmtId="0" fontId="11" fillId="0" borderId="3" xfId="0" applyFont="1" applyBorder="1" applyAlignment="1" applyProtection="1">
      <protection locked="0"/>
    </xf>
    <xf numFmtId="0" fontId="11" fillId="0" borderId="0" xfId="0" applyFont="1" applyAlignment="1" applyProtection="1">
      <protection locked="0"/>
    </xf>
    <xf numFmtId="0" fontId="34" fillId="0" borderId="3" xfId="0" quotePrefix="1" applyFont="1" applyFill="1" applyBorder="1"/>
    <xf numFmtId="0" fontId="48" fillId="0" borderId="0" xfId="0" applyFont="1" applyAlignment="1" applyProtection="1">
      <alignment horizontal="center" wrapText="1"/>
      <protection locked="0"/>
    </xf>
    <xf numFmtId="0" fontId="48" fillId="0" borderId="0" xfId="0" applyFont="1" applyAlignment="1" applyProtection="1">
      <protection locked="0"/>
    </xf>
    <xf numFmtId="0" fontId="46" fillId="0" borderId="0" xfId="0" applyFont="1" applyAlignment="1" applyProtection="1">
      <alignment horizontal="center"/>
      <protection locked="0"/>
    </xf>
    <xf numFmtId="0" fontId="46" fillId="0" borderId="0" xfId="0" applyFont="1" applyAlignment="1">
      <alignment horizontal="center"/>
    </xf>
    <xf numFmtId="0" fontId="45" fillId="0" borderId="0" xfId="0" applyFont="1" applyAlignment="1" applyProtection="1">
      <alignment horizontal="left"/>
      <protection locked="0"/>
    </xf>
    <xf numFmtId="0" fontId="46" fillId="0" borderId="0" xfId="0" applyFont="1" applyAlignment="1">
      <alignment horizontal="left"/>
    </xf>
    <xf numFmtId="0" fontId="48" fillId="0" borderId="23" xfId="0" applyFont="1" applyBorder="1" applyAlignment="1" applyProtection="1">
      <alignment horizontal="center" vertical="center" wrapText="1"/>
      <protection locked="0"/>
    </xf>
    <xf numFmtId="0" fontId="48" fillId="0" borderId="24" xfId="0" applyFont="1" applyBorder="1" applyProtection="1">
      <protection locked="0"/>
    </xf>
    <xf numFmtId="0" fontId="48" fillId="0" borderId="25" xfId="0" applyFont="1" applyBorder="1" applyProtection="1">
      <protection locked="0"/>
    </xf>
    <xf numFmtId="0" fontId="48" fillId="0" borderId="18" xfId="0" applyFont="1" applyBorder="1" applyProtection="1">
      <protection locked="0"/>
    </xf>
    <xf numFmtId="0" fontId="48" fillId="0" borderId="19" xfId="0" applyFont="1" applyBorder="1" applyProtection="1">
      <protection locked="0"/>
    </xf>
    <xf numFmtId="0" fontId="50" fillId="0" borderId="18" xfId="0" applyFont="1" applyBorder="1" applyProtection="1">
      <protection locked="0"/>
    </xf>
    <xf numFmtId="0" fontId="50" fillId="0" borderId="0" xfId="0" applyFont="1" applyAlignment="1" applyProtection="1">
      <protection locked="0"/>
    </xf>
    <xf numFmtId="0" fontId="50" fillId="0" borderId="19" xfId="0" applyFont="1" applyBorder="1" applyProtection="1">
      <protection locked="0"/>
    </xf>
    <xf numFmtId="0" fontId="48" fillId="0" borderId="15" xfId="0" applyFont="1" applyBorder="1" applyProtection="1">
      <protection locked="0"/>
    </xf>
    <xf numFmtId="0" fontId="48" fillId="0" borderId="16" xfId="0" applyFont="1" applyBorder="1" applyProtection="1">
      <protection locked="0"/>
    </xf>
    <xf numFmtId="0" fontId="48" fillId="0" borderId="17" xfId="0" applyFont="1" applyBorder="1" applyProtection="1">
      <protection locked="0"/>
    </xf>
    <xf numFmtId="0" fontId="48" fillId="0" borderId="0" xfId="0" applyFont="1" applyProtection="1">
      <protection locked="0"/>
    </xf>
    <xf numFmtId="0" fontId="48" fillId="0" borderId="27" xfId="0" applyFont="1" applyBorder="1" applyProtection="1">
      <protection locked="0"/>
    </xf>
    <xf numFmtId="174" fontId="47" fillId="0" borderId="21" xfId="0" applyNumberFormat="1" applyFont="1" applyBorder="1" applyAlignment="1" applyProtection="1">
      <alignment horizontal="center"/>
      <protection locked="0"/>
    </xf>
    <xf numFmtId="0" fontId="48" fillId="0" borderId="22" xfId="0" applyFont="1" applyBorder="1" applyProtection="1">
      <protection locked="0"/>
    </xf>
    <xf numFmtId="0" fontId="49" fillId="9" borderId="0" xfId="0" applyFont="1" applyFill="1" applyAlignment="1" applyProtection="1">
      <alignment horizontal="center"/>
      <protection locked="0"/>
    </xf>
    <xf numFmtId="174" fontId="49" fillId="9" borderId="0" xfId="0" applyNumberFormat="1" applyFont="1" applyFill="1" applyAlignment="1" applyProtection="1">
      <alignment horizontal="center"/>
      <protection locked="0"/>
    </xf>
    <xf numFmtId="0" fontId="47" fillId="0" borderId="0" xfId="0" applyFont="1" applyAlignment="1" applyProtection="1">
      <alignment horizontal="left" vertical="center"/>
      <protection locked="0"/>
    </xf>
    <xf numFmtId="0" fontId="48" fillId="0" borderId="0" xfId="0" applyFont="1" applyAlignment="1" applyProtection="1">
      <alignment horizontal="left"/>
      <protection locked="0"/>
    </xf>
    <xf numFmtId="0" fontId="6" fillId="0" borderId="4" xfId="0" applyFont="1" applyBorder="1" applyAlignment="1" applyProtection="1">
      <protection locked="0"/>
    </xf>
    <xf numFmtId="0" fontId="6" fillId="0" borderId="0" xfId="0" applyFont="1" applyAlignment="1" applyProtection="1">
      <protection locked="0"/>
    </xf>
    <xf numFmtId="0" fontId="6" fillId="0" borderId="5" xfId="0" applyFont="1" applyBorder="1" applyProtection="1">
      <protection locked="0"/>
    </xf>
    <xf numFmtId="166" fontId="6" fillId="0" borderId="0" xfId="0" applyNumberFormat="1" applyFont="1" applyAlignment="1" applyProtection="1">
      <alignment horizontal="center"/>
      <protection locked="0"/>
    </xf>
    <xf numFmtId="166" fontId="6" fillId="0" borderId="5" xfId="0" applyNumberFormat="1" applyFont="1" applyBorder="1" applyProtection="1">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166" fontId="47" fillId="0" borderId="9" xfId="0" applyNumberFormat="1" applyFont="1" applyBorder="1" applyAlignment="1" applyProtection="1">
      <alignment horizontal="center" vertical="center"/>
      <protection locked="0"/>
    </xf>
    <xf numFmtId="166" fontId="48" fillId="0" borderId="11" xfId="0" applyNumberFormat="1" applyFont="1" applyBorder="1" applyProtection="1">
      <protection locked="0"/>
    </xf>
    <xf numFmtId="0" fontId="48" fillId="0" borderId="0" xfId="0" applyFont="1" applyAlignment="1" applyProtection="1">
      <alignment horizontal="center" vertical="center"/>
      <protection locked="0"/>
    </xf>
    <xf numFmtId="174" fontId="47" fillId="0" borderId="29" xfId="0" applyNumberFormat="1" applyFont="1" applyBorder="1" applyAlignment="1" applyProtection="1">
      <alignment horizontal="center"/>
      <protection locked="0"/>
    </xf>
    <xf numFmtId="0" fontId="48" fillId="0" borderId="30" xfId="0" applyFont="1" applyBorder="1" applyProtection="1">
      <protection locked="0"/>
    </xf>
    <xf numFmtId="0" fontId="3" fillId="0" borderId="4" xfId="0" applyFont="1" applyBorder="1" applyAlignment="1" applyProtection="1">
      <protection locked="0"/>
    </xf>
    <xf numFmtId="0" fontId="3" fillId="0" borderId="0" xfId="0" applyFont="1" applyAlignment="1" applyProtection="1">
      <protection locked="0"/>
    </xf>
    <xf numFmtId="0" fontId="3" fillId="0" borderId="5" xfId="0" applyFont="1" applyBorder="1" applyProtection="1">
      <protection locked="0"/>
    </xf>
    <xf numFmtId="166" fontId="3" fillId="0" borderId="0" xfId="0" applyNumberFormat="1" applyFont="1" applyAlignment="1" applyProtection="1">
      <alignment horizontal="center"/>
      <protection locked="0"/>
    </xf>
    <xf numFmtId="166" fontId="3" fillId="0" borderId="5" xfId="0" applyNumberFormat="1" applyFont="1" applyBorder="1" applyProtection="1">
      <protection locked="0"/>
    </xf>
    <xf numFmtId="0" fontId="4" fillId="0" borderId="4" xfId="0" applyFont="1" applyBorder="1" applyAlignment="1" applyProtection="1">
      <protection locked="0"/>
    </xf>
    <xf numFmtId="0" fontId="1" fillId="0" borderId="4" xfId="0" applyFont="1" applyBorder="1" applyAlignment="1" applyProtection="1">
      <protection locked="0"/>
    </xf>
    <xf numFmtId="0" fontId="1" fillId="0" borderId="0" xfId="0" applyFont="1" applyBorder="1" applyAlignment="1" applyProtection="1">
      <protection locked="0"/>
    </xf>
    <xf numFmtId="0" fontId="1" fillId="0" borderId="5" xfId="0" applyFont="1" applyBorder="1" applyAlignment="1" applyProtection="1">
      <protection locked="0"/>
    </xf>
    <xf numFmtId="0" fontId="3" fillId="0" borderId="4" xfId="0" applyFont="1" applyBorder="1" applyProtection="1">
      <protection locked="0"/>
    </xf>
    <xf numFmtId="0" fontId="4" fillId="0" borderId="0" xfId="0" applyFont="1" applyAlignment="1" applyProtection="1">
      <protection locked="0"/>
    </xf>
    <xf numFmtId="0" fontId="4" fillId="0" borderId="5" xfId="0" applyFont="1" applyBorder="1" applyProtection="1">
      <protection locked="0"/>
    </xf>
    <xf numFmtId="0" fontId="1" fillId="0" borderId="0" xfId="0" applyFont="1" applyAlignment="1" applyProtection="1">
      <protection locked="0"/>
    </xf>
    <xf numFmtId="0" fontId="1" fillId="0" borderId="5" xfId="0" applyFont="1" applyBorder="1" applyProtection="1">
      <protection locked="0"/>
    </xf>
    <xf numFmtId="0" fontId="40" fillId="0" borderId="4" xfId="0" applyFont="1" applyBorder="1" applyProtection="1">
      <protection locked="0"/>
    </xf>
    <xf numFmtId="0" fontId="40" fillId="0" borderId="0" xfId="0" applyFont="1" applyAlignment="1" applyProtection="1">
      <protection locked="0"/>
    </xf>
    <xf numFmtId="0" fontId="40" fillId="0" borderId="5" xfId="0" applyFont="1" applyBorder="1" applyProtection="1">
      <protection locked="0"/>
    </xf>
    <xf numFmtId="4" fontId="40" fillId="0" borderId="6" xfId="0" applyNumberFormat="1" applyFont="1" applyBorder="1" applyAlignment="1" applyProtection="1">
      <alignment horizontal="center"/>
      <protection locked="0"/>
    </xf>
    <xf numFmtId="0" fontId="40" fillId="0" borderId="8" xfId="0" applyFont="1" applyBorder="1" applyProtection="1">
      <protection locked="0"/>
    </xf>
    <xf numFmtId="4" fontId="40" fillId="0" borderId="4" xfId="0" applyNumberFormat="1" applyFont="1" applyBorder="1" applyAlignment="1" applyProtection="1">
      <alignment horizontal="center"/>
      <protection locked="0"/>
    </xf>
    <xf numFmtId="0" fontId="11" fillId="0" borderId="0" xfId="0" applyFont="1" applyAlignment="1" applyProtection="1">
      <alignment vertical="center"/>
      <protection locked="0"/>
    </xf>
    <xf numFmtId="0" fontId="11" fillId="0" borderId="0" xfId="0" applyFont="1" applyAlignment="1" applyProtection="1">
      <protection locked="0"/>
    </xf>
    <xf numFmtId="0" fontId="46" fillId="0" borderId="9" xfId="0" applyFont="1" applyBorder="1" applyAlignment="1" applyProtection="1">
      <protection locked="0"/>
    </xf>
    <xf numFmtId="0" fontId="46" fillId="0" borderId="10" xfId="0" applyFont="1" applyBorder="1" applyProtection="1">
      <protection locked="0"/>
    </xf>
    <xf numFmtId="0" fontId="46" fillId="0" borderId="11" xfId="0" applyFont="1" applyBorder="1" applyProtection="1">
      <protection locked="0"/>
    </xf>
    <xf numFmtId="0" fontId="39" fillId="9" borderId="12" xfId="0" applyFont="1" applyFill="1" applyBorder="1" applyAlignment="1" applyProtection="1">
      <alignment horizontal="center"/>
      <protection locked="0"/>
    </xf>
    <xf numFmtId="0" fontId="40" fillId="0" borderId="13" xfId="0" applyFont="1" applyBorder="1" applyProtection="1">
      <protection locked="0"/>
    </xf>
    <xf numFmtId="0" fontId="40" fillId="0" borderId="14" xfId="0" applyFont="1" applyBorder="1" applyProtection="1">
      <protection locked="0"/>
    </xf>
    <xf numFmtId="0" fontId="39" fillId="9" borderId="13" xfId="0" applyFont="1" applyFill="1" applyBorder="1" applyAlignment="1" applyProtection="1">
      <alignment horizontal="center"/>
      <protection locked="0"/>
    </xf>
    <xf numFmtId="0" fontId="45" fillId="0" borderId="0" xfId="0" applyFont="1" applyAlignment="1">
      <alignment horizontal="center"/>
    </xf>
    <xf numFmtId="0" fontId="46" fillId="0" borderId="0" xfId="0" applyFont="1" applyAlignment="1"/>
    <xf numFmtId="0" fontId="44" fillId="0" borderId="4" xfId="0" applyFont="1" applyBorder="1" applyAlignment="1" applyProtection="1">
      <protection locked="0"/>
    </xf>
    <xf numFmtId="0" fontId="44" fillId="0" borderId="0" xfId="0" applyFont="1" applyAlignment="1" applyProtection="1">
      <protection locked="0"/>
    </xf>
    <xf numFmtId="0" fontId="44" fillId="0" borderId="5" xfId="0" applyFont="1" applyBorder="1" applyProtection="1">
      <protection locked="0"/>
    </xf>
    <xf numFmtId="0" fontId="11" fillId="0" borderId="4" xfId="0" applyFont="1" applyBorder="1" applyAlignment="1" applyProtection="1">
      <protection locked="0"/>
    </xf>
    <xf numFmtId="0" fontId="11" fillId="0" borderId="5" xfId="0" applyFont="1" applyBorder="1" applyProtection="1">
      <protection locked="0"/>
    </xf>
    <xf numFmtId="0" fontId="40" fillId="0" borderId="0" xfId="0" applyFont="1" applyAlignment="1" applyProtection="1">
      <alignment horizontal="left"/>
      <protection locked="0"/>
    </xf>
    <xf numFmtId="0" fontId="8" fillId="0" borderId="0" xfId="1" applyFont="1" applyAlignment="1" applyProtection="1">
      <alignment horizontal="left"/>
      <protection locked="0"/>
    </xf>
    <xf numFmtId="0" fontId="11" fillId="0" borderId="0" xfId="0" applyFont="1" applyAlignment="1" applyProtection="1">
      <alignment horizontal="left"/>
      <protection locked="0"/>
    </xf>
    <xf numFmtId="0" fontId="0" fillId="12" borderId="0" xfId="0" quotePrefix="1" applyFont="1" applyFill="1" applyAlignment="1" applyProtection="1">
      <protection locked="0"/>
    </xf>
    <xf numFmtId="0" fontId="0" fillId="12" borderId="5" xfId="0" applyFill="1" applyBorder="1" applyAlignment="1"/>
    <xf numFmtId="14" fontId="6" fillId="0" borderId="0" xfId="0" applyNumberFormat="1" applyFont="1" applyAlignment="1" applyProtection="1">
      <alignment horizontal="left"/>
      <protection locked="0"/>
    </xf>
    <xf numFmtId="0" fontId="6" fillId="0" borderId="10" xfId="0" applyFont="1" applyBorder="1" applyAlignment="1" applyProtection="1">
      <alignment horizontal="left"/>
      <protection locked="0"/>
    </xf>
    <xf numFmtId="0" fontId="41" fillId="0" borderId="0" xfId="0" applyFont="1" applyAlignment="1" applyProtection="1">
      <alignment horizontal="left"/>
      <protection locked="0"/>
    </xf>
    <xf numFmtId="0" fontId="42" fillId="0" borderId="0" xfId="0" applyFont="1" applyAlignment="1" applyProtection="1">
      <protection locked="0"/>
    </xf>
    <xf numFmtId="0" fontId="42" fillId="0" borderId="0" xfId="0" applyFont="1" applyAlignment="1" applyProtection="1">
      <alignment horizontal="left"/>
      <protection locked="0"/>
    </xf>
    <xf numFmtId="0" fontId="39" fillId="9" borderId="6" xfId="0" applyFont="1" applyFill="1" applyBorder="1" applyAlignment="1" applyProtection="1">
      <alignment horizontal="center"/>
      <protection locked="0"/>
    </xf>
    <xf numFmtId="0" fontId="40" fillId="0" borderId="7" xfId="0" applyFont="1" applyBorder="1" applyProtection="1">
      <protection locked="0"/>
    </xf>
    <xf numFmtId="0" fontId="40" fillId="0" borderId="0" xfId="0" applyFont="1" applyProtection="1">
      <protection locked="0"/>
    </xf>
    <xf numFmtId="0" fontId="3" fillId="0" borderId="0" xfId="0" applyFont="1" applyAlignment="1" applyProtection="1">
      <alignment horizontal="center"/>
      <protection locked="0"/>
    </xf>
    <xf numFmtId="0" fontId="3" fillId="0" borderId="5" xfId="0" applyFont="1" applyBorder="1" applyAlignment="1" applyProtection="1">
      <alignment horizontal="center"/>
      <protection locked="0"/>
    </xf>
    <xf numFmtId="14" fontId="3" fillId="0" borderId="0" xfId="0" applyNumberFormat="1" applyFont="1" applyAlignment="1" applyProtection="1">
      <alignment horizontal="left"/>
      <protection locked="0"/>
    </xf>
    <xf numFmtId="0" fontId="36" fillId="0" borderId="0" xfId="0" applyFont="1"/>
    <xf numFmtId="0" fontId="11" fillId="13" borderId="4" xfId="0" applyFont="1" applyFill="1" applyBorder="1" applyAlignment="1" applyProtection="1">
      <protection locked="0"/>
    </xf>
    <xf numFmtId="0" fontId="11" fillId="13" borderId="0" xfId="0" applyFont="1" applyFill="1" applyAlignment="1" applyProtection="1">
      <protection locked="0"/>
    </xf>
    <xf numFmtId="0" fontId="11" fillId="13" borderId="5" xfId="0" applyFont="1" applyFill="1" applyBorder="1" applyProtection="1">
      <protection locked="0"/>
    </xf>
  </cellXfs>
  <cellStyles count="2">
    <cellStyle name="Lien hypertexte"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355600</xdr:colOff>
      <xdr:row>1</xdr:row>
      <xdr:rowOff>149886</xdr:rowOff>
    </xdr:from>
    <xdr:ext cx="2924175" cy="1055952"/>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a:stretch>
          <a:fillRect/>
        </a:stretch>
      </xdr:blipFill>
      <xdr:spPr>
        <a:xfrm>
          <a:off x="355600" y="340386"/>
          <a:ext cx="2924175" cy="1055952"/>
        </a:xfrm>
        <a:prstGeom prst="rect">
          <a:avLst/>
        </a:prstGeom>
        <a:noFill/>
      </xdr:spPr>
    </xdr:pic>
    <xdr:clientData fLocksWithSheet="0"/>
  </xdr:one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dobeli@orange.fr"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mailto:anne.martin@gmail.com" TargetMode="External"/><Relationship Id="rId1" Type="http://schemas.openxmlformats.org/officeDocument/2006/relationships/hyperlink" Target="mailto:jdupont@yahoo.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56"/>
  <sheetViews>
    <sheetView zoomScale="125" zoomScaleNormal="125" zoomScalePageLayoutView="125" workbookViewId="0">
      <selection activeCell="B2" sqref="B2"/>
    </sheetView>
  </sheetViews>
  <sheetFormatPr baseColWidth="10" defaultColWidth="10.81640625" defaultRowHeight="13" x14ac:dyDescent="0.3"/>
  <cols>
    <col min="1" max="1" width="5" style="7" customWidth="1"/>
    <col min="2" max="2" width="7.36328125" style="5" customWidth="1"/>
    <col min="3" max="3" width="13.1796875" style="4" customWidth="1"/>
    <col min="4" max="4" width="10.81640625" style="1"/>
    <col min="5" max="5" width="7.453125" style="7" customWidth="1"/>
    <col min="6" max="6" width="6.36328125" style="7" customWidth="1"/>
    <col min="7" max="7" width="2.36328125" customWidth="1"/>
    <col min="8" max="8" width="8" style="9" customWidth="1"/>
    <col min="9" max="10" width="8.81640625" style="9" customWidth="1"/>
    <col min="11" max="11" width="8" style="167" customWidth="1"/>
    <col min="12" max="12" width="6.6328125" style="175" customWidth="1"/>
    <col min="13" max="13" width="5.1796875" style="7" customWidth="1"/>
    <col min="14" max="14" width="8" style="1" customWidth="1"/>
    <col min="15" max="15" width="7.6328125" style="1" customWidth="1"/>
    <col min="16" max="16" width="6.453125" style="1" customWidth="1"/>
    <col min="17" max="17" width="8" style="1" customWidth="1"/>
    <col min="18" max="16384" width="10.81640625" style="1"/>
  </cols>
  <sheetData>
    <row r="1" spans="1:17" s="2" customFormat="1" ht="12.5" x14ac:dyDescent="0.25">
      <c r="A1" s="6">
        <v>1</v>
      </c>
      <c r="B1" s="141">
        <v>2019</v>
      </c>
      <c r="C1" s="3" t="s">
        <v>12</v>
      </c>
      <c r="E1" s="6"/>
      <c r="F1" s="6"/>
      <c r="H1" s="8"/>
      <c r="I1" s="8"/>
      <c r="J1" s="8"/>
      <c r="K1" s="165"/>
      <c r="L1" s="173"/>
      <c r="M1" s="6"/>
    </row>
    <row r="2" spans="1:17" s="10" customFormat="1" ht="34.5" x14ac:dyDescent="0.25">
      <c r="A2" s="10" t="s">
        <v>98</v>
      </c>
      <c r="B2" s="84"/>
      <c r="C2" s="85" t="s">
        <v>212</v>
      </c>
      <c r="D2" s="86" t="s">
        <v>213</v>
      </c>
      <c r="E2" s="86" t="s">
        <v>175</v>
      </c>
      <c r="F2" s="86" t="s">
        <v>176</v>
      </c>
      <c r="G2" s="86"/>
      <c r="H2" s="87" t="s">
        <v>215</v>
      </c>
      <c r="I2" s="87" t="s">
        <v>216</v>
      </c>
      <c r="J2" s="87" t="s">
        <v>188</v>
      </c>
      <c r="K2" s="166" t="s">
        <v>96</v>
      </c>
      <c r="L2" s="174" t="s">
        <v>166</v>
      </c>
      <c r="M2" s="86" t="s">
        <v>127</v>
      </c>
      <c r="N2" s="86" t="s">
        <v>206</v>
      </c>
      <c r="O2" s="86" t="s">
        <v>207</v>
      </c>
      <c r="P2" s="86" t="s">
        <v>208</v>
      </c>
      <c r="Q2" s="86" t="s">
        <v>209</v>
      </c>
    </row>
    <row r="4" spans="1:17" x14ac:dyDescent="0.3">
      <c r="A4" s="7">
        <v>1</v>
      </c>
      <c r="B4" s="5">
        <f>IF(C4&gt;0,C4,"")</f>
        <v>42195</v>
      </c>
      <c r="C4" s="4">
        <v>42195</v>
      </c>
      <c r="E4" s="7">
        <v>120</v>
      </c>
      <c r="H4" s="9">
        <f>IF(E4&gt;0,'Base de données - Taxes'!F$4/60*E4,"")</f>
        <v>80</v>
      </c>
      <c r="I4" s="9" t="str">
        <f>IF(F4&gt;0,'Base de données - Taxes'!F$5/60*F4,"")</f>
        <v/>
      </c>
      <c r="J4" s="9">
        <f>SUM(H4:I4)</f>
        <v>80</v>
      </c>
      <c r="K4" s="167">
        <v>480</v>
      </c>
      <c r="L4" s="175">
        <f t="shared" ref="L4:L34" si="0">IF(E4&gt;0,1,IF(F4&gt;0,1,""))</f>
        <v>1</v>
      </c>
      <c r="M4" s="7">
        <v>2</v>
      </c>
    </row>
    <row r="5" spans="1:17" x14ac:dyDescent="0.3">
      <c r="A5" s="7">
        <v>2</v>
      </c>
      <c r="B5" s="5" t="str">
        <f t="shared" ref="B5:B34" si="1">IF(C5&gt;0,C5,"")</f>
        <v/>
      </c>
      <c r="E5" s="7">
        <v>120</v>
      </c>
      <c r="F5" s="7">
        <v>60</v>
      </c>
      <c r="H5" s="9">
        <f>IF(E5&gt;0,'Base de données - Taxes'!F$4/60*E5,"")</f>
        <v>80</v>
      </c>
      <c r="I5" s="9">
        <f>IF(F5&gt;0,'Base de données - Taxes'!F$5/60*F5,"")</f>
        <v>15</v>
      </c>
      <c r="J5" s="9">
        <f t="shared" ref="J5:J34" si="2">SUM(H5:I5)</f>
        <v>95</v>
      </c>
      <c r="K5" s="167">
        <v>480</v>
      </c>
      <c r="L5" s="175">
        <f t="shared" si="0"/>
        <v>1</v>
      </c>
      <c r="M5" s="7">
        <v>2</v>
      </c>
    </row>
    <row r="6" spans="1:17" x14ac:dyDescent="0.3">
      <c r="A6" s="7">
        <v>3</v>
      </c>
      <c r="B6" s="5" t="str">
        <f t="shared" si="1"/>
        <v/>
      </c>
      <c r="E6" s="7">
        <v>120</v>
      </c>
      <c r="F6" s="7">
        <v>60</v>
      </c>
      <c r="H6" s="9">
        <f>IF(E6&gt;0,'Base de données - Taxes'!F$4/60*E6,"")</f>
        <v>80</v>
      </c>
      <c r="I6" s="9">
        <f>IF(F6&gt;0,'Base de données - Taxes'!F$5/60*F6,"")</f>
        <v>15</v>
      </c>
      <c r="J6" s="9">
        <f t="shared" si="2"/>
        <v>95</v>
      </c>
      <c r="K6" s="167">
        <v>480</v>
      </c>
      <c r="L6" s="175">
        <f t="shared" si="0"/>
        <v>1</v>
      </c>
      <c r="M6" s="7">
        <v>2</v>
      </c>
    </row>
    <row r="7" spans="1:17" x14ac:dyDescent="0.3">
      <c r="A7" s="7">
        <v>4</v>
      </c>
      <c r="B7" s="5" t="str">
        <f t="shared" si="1"/>
        <v/>
      </c>
      <c r="E7" s="7">
        <v>120</v>
      </c>
      <c r="F7" s="7">
        <v>60</v>
      </c>
      <c r="H7" s="137">
        <f>IF(E7&gt;0,'Base de données - Taxes'!F$4/60*E7,"")</f>
        <v>80</v>
      </c>
      <c r="I7" s="9">
        <f>IF(F7&gt;0,'Base de données - Taxes'!F$5/60*F7,"")</f>
        <v>15</v>
      </c>
      <c r="J7" s="9">
        <f t="shared" si="2"/>
        <v>95</v>
      </c>
      <c r="K7" s="167">
        <v>480</v>
      </c>
      <c r="L7" s="175">
        <f t="shared" si="0"/>
        <v>1</v>
      </c>
    </row>
    <row r="8" spans="1:17" x14ac:dyDescent="0.3">
      <c r="A8" s="7">
        <v>5</v>
      </c>
      <c r="B8" s="5" t="str">
        <f t="shared" si="1"/>
        <v/>
      </c>
      <c r="E8" s="7">
        <v>120</v>
      </c>
      <c r="F8" s="7">
        <v>60</v>
      </c>
      <c r="H8" s="137">
        <f>IF(E8&gt;0,'Base de données - Taxes'!F$4/60*E8,"")</f>
        <v>80</v>
      </c>
      <c r="I8" s="9">
        <f>IF(F8&gt;0,'Base de données - Taxes'!F$5/60*F8,"")</f>
        <v>15</v>
      </c>
      <c r="J8" s="9">
        <f t="shared" si="2"/>
        <v>95</v>
      </c>
      <c r="K8" s="167">
        <v>480</v>
      </c>
      <c r="L8" s="175">
        <f t="shared" si="0"/>
        <v>1</v>
      </c>
    </row>
    <row r="9" spans="1:17" x14ac:dyDescent="0.3">
      <c r="A9" s="7">
        <v>6</v>
      </c>
      <c r="B9" s="5" t="str">
        <f t="shared" si="1"/>
        <v/>
      </c>
      <c r="E9" s="7">
        <v>120</v>
      </c>
      <c r="F9" s="7">
        <v>60</v>
      </c>
      <c r="H9" s="9">
        <f>IF(E9&gt;0,'Base de données - Taxes'!F$4/60*E9,"")</f>
        <v>80</v>
      </c>
      <c r="I9" s="9">
        <f>IF(F9&gt;0,'Base de données - Taxes'!F$5/60*F9,"")</f>
        <v>15</v>
      </c>
      <c r="J9" s="9">
        <f t="shared" si="2"/>
        <v>95</v>
      </c>
      <c r="K9" s="167">
        <v>480</v>
      </c>
      <c r="L9" s="175">
        <f t="shared" si="0"/>
        <v>1</v>
      </c>
      <c r="M9" s="7">
        <v>1</v>
      </c>
    </row>
    <row r="10" spans="1:17" x14ac:dyDescent="0.3">
      <c r="A10" s="7">
        <v>7</v>
      </c>
      <c r="B10" s="5" t="str">
        <f t="shared" si="1"/>
        <v/>
      </c>
      <c r="E10" s="7">
        <v>120</v>
      </c>
      <c r="F10" s="7">
        <v>60</v>
      </c>
      <c r="H10" s="9">
        <f>IF(E10&gt;0,'Base de données - Taxes'!F$4/60*E10,"")</f>
        <v>80</v>
      </c>
      <c r="I10" s="9">
        <f>IF(F10&gt;0,'Base de données - Taxes'!F$5/60*F10,"")</f>
        <v>15</v>
      </c>
      <c r="J10" s="9">
        <f t="shared" si="2"/>
        <v>95</v>
      </c>
      <c r="K10" s="167">
        <v>480</v>
      </c>
      <c r="L10" s="175">
        <f t="shared" si="0"/>
        <v>1</v>
      </c>
    </row>
    <row r="11" spans="1:17" x14ac:dyDescent="0.3">
      <c r="A11" s="7">
        <v>8</v>
      </c>
      <c r="B11" s="5" t="str">
        <f t="shared" si="1"/>
        <v/>
      </c>
      <c r="E11" s="7">
        <v>120</v>
      </c>
      <c r="F11" s="7">
        <v>60</v>
      </c>
      <c r="H11" s="9">
        <f>IF(E11&gt;0,'Base de données - Taxes'!F$4/60*E11,"")</f>
        <v>80</v>
      </c>
      <c r="I11" s="9">
        <f>IF(F11&gt;0,'Base de données - Taxes'!F$5/60*F11,"")</f>
        <v>15</v>
      </c>
      <c r="J11" s="9">
        <f t="shared" si="2"/>
        <v>95</v>
      </c>
      <c r="K11" s="167">
        <v>480</v>
      </c>
      <c r="L11" s="175">
        <f t="shared" si="0"/>
        <v>1</v>
      </c>
    </row>
    <row r="12" spans="1:17" x14ac:dyDescent="0.3">
      <c r="A12" s="7">
        <v>9</v>
      </c>
      <c r="B12" s="5" t="str">
        <f t="shared" si="1"/>
        <v/>
      </c>
      <c r="E12" s="7">
        <v>120</v>
      </c>
      <c r="F12" s="7">
        <v>60</v>
      </c>
      <c r="H12" s="9">
        <f>IF(E12&gt;0,'Base de données - Taxes'!F$4/60*E12,"")</f>
        <v>80</v>
      </c>
      <c r="I12" s="9">
        <f>IF(F12&gt;0,'Base de données - Taxes'!F$5/60*F12,"")</f>
        <v>15</v>
      </c>
      <c r="J12" s="9">
        <f t="shared" si="2"/>
        <v>95</v>
      </c>
      <c r="K12" s="167">
        <v>480</v>
      </c>
      <c r="L12" s="175">
        <f t="shared" si="0"/>
        <v>1</v>
      </c>
    </row>
    <row r="13" spans="1:17" x14ac:dyDescent="0.3">
      <c r="A13" s="7">
        <v>10</v>
      </c>
      <c r="B13" s="5" t="str">
        <f t="shared" si="1"/>
        <v/>
      </c>
      <c r="E13" s="7">
        <v>120</v>
      </c>
      <c r="F13" s="7">
        <v>60</v>
      </c>
      <c r="H13" s="9">
        <f>IF(E13&gt;0,'Base de données - Taxes'!F$4/60*E13,"")</f>
        <v>80</v>
      </c>
      <c r="I13" s="9">
        <f>IF(F13&gt;0,'Base de données - Taxes'!F$5/60*F13,"")</f>
        <v>15</v>
      </c>
      <c r="J13" s="9">
        <f t="shared" si="2"/>
        <v>95</v>
      </c>
      <c r="K13" s="167">
        <v>480</v>
      </c>
      <c r="L13" s="175">
        <f t="shared" si="0"/>
        <v>1</v>
      </c>
    </row>
    <row r="14" spans="1:17" x14ac:dyDescent="0.3">
      <c r="A14" s="7">
        <v>11</v>
      </c>
      <c r="B14" s="5" t="str">
        <f t="shared" si="1"/>
        <v/>
      </c>
      <c r="H14" s="9" t="str">
        <f>IF(E14&gt;0,'Base de données - Taxes'!F$4/60*E14,"")</f>
        <v/>
      </c>
      <c r="I14" s="9" t="str">
        <f>IF(F14&gt;0,'Base de données - Taxes'!F$5/60*F14,"")</f>
        <v/>
      </c>
      <c r="J14" s="9">
        <f t="shared" si="2"/>
        <v>0</v>
      </c>
      <c r="L14" s="175" t="str">
        <f t="shared" si="0"/>
        <v/>
      </c>
    </row>
    <row r="15" spans="1:17" x14ac:dyDescent="0.3">
      <c r="A15" s="7">
        <v>12</v>
      </c>
      <c r="B15" s="5" t="str">
        <f t="shared" si="1"/>
        <v/>
      </c>
      <c r="H15" s="9" t="str">
        <f>IF(E15&gt;0,'Base de données - Taxes'!F$4/60*E15,"")</f>
        <v/>
      </c>
      <c r="I15" s="9" t="str">
        <f>IF(F15&gt;0,'Base de données - Taxes'!F$5/60*F15,"")</f>
        <v/>
      </c>
      <c r="J15" s="9">
        <f t="shared" si="2"/>
        <v>0</v>
      </c>
      <c r="L15" s="175" t="str">
        <f t="shared" si="0"/>
        <v/>
      </c>
    </row>
    <row r="16" spans="1:17" x14ac:dyDescent="0.3">
      <c r="A16" s="7">
        <v>13</v>
      </c>
      <c r="B16" s="5" t="str">
        <f t="shared" si="1"/>
        <v/>
      </c>
      <c r="H16" s="9" t="str">
        <f>IF(E16&gt;0,'Base de données - Taxes'!F$4/60*E16,"")</f>
        <v/>
      </c>
      <c r="I16" s="9" t="str">
        <f>IF(F16&gt;0,'Base de données - Taxes'!F$5/60*F16,"")</f>
        <v/>
      </c>
      <c r="J16" s="9">
        <f t="shared" si="2"/>
        <v>0</v>
      </c>
      <c r="L16" s="175" t="str">
        <f t="shared" si="0"/>
        <v/>
      </c>
    </row>
    <row r="17" spans="1:12" x14ac:dyDescent="0.3">
      <c r="A17" s="7">
        <v>14</v>
      </c>
      <c r="B17" s="5" t="str">
        <f t="shared" si="1"/>
        <v/>
      </c>
      <c r="H17" s="9" t="str">
        <f>IF(E17&gt;0,'Base de données - Taxes'!F$4/60*E17,"")</f>
        <v/>
      </c>
      <c r="I17" s="9" t="str">
        <f>IF(F17&gt;0,'Base de données - Taxes'!F$5/60*F17,"")</f>
        <v/>
      </c>
      <c r="J17" s="9">
        <f t="shared" si="2"/>
        <v>0</v>
      </c>
      <c r="L17" s="175" t="str">
        <f t="shared" si="0"/>
        <v/>
      </c>
    </row>
    <row r="18" spans="1:12" x14ac:dyDescent="0.3">
      <c r="A18" s="7">
        <v>15</v>
      </c>
      <c r="B18" s="5" t="str">
        <f t="shared" si="1"/>
        <v/>
      </c>
      <c r="H18" s="9" t="str">
        <f>IF(E18&gt;0,'Base de données - Taxes'!F$4/60*E18,"")</f>
        <v/>
      </c>
      <c r="I18" s="9" t="str">
        <f>IF(F18&gt;0,'Base de données - Taxes'!F$5/60*F18,"")</f>
        <v/>
      </c>
      <c r="J18" s="9">
        <f t="shared" si="2"/>
        <v>0</v>
      </c>
      <c r="L18" s="175" t="str">
        <f t="shared" si="0"/>
        <v/>
      </c>
    </row>
    <row r="19" spans="1:12" x14ac:dyDescent="0.3">
      <c r="A19" s="7">
        <v>16</v>
      </c>
      <c r="B19" s="5" t="str">
        <f t="shared" si="1"/>
        <v/>
      </c>
      <c r="H19" s="9" t="str">
        <f>IF(E19&gt;0,'Base de données - Taxes'!F$4/60*E19,"")</f>
        <v/>
      </c>
      <c r="I19" s="9" t="str">
        <f>IF(F19&gt;0,'Base de données - Taxes'!F$5/60*F19,"")</f>
        <v/>
      </c>
      <c r="J19" s="9">
        <f t="shared" si="2"/>
        <v>0</v>
      </c>
      <c r="L19" s="175" t="str">
        <f>IF(E19&gt;0,1,IF(F19&gt;0,1,""))</f>
        <v/>
      </c>
    </row>
    <row r="20" spans="1:12" x14ac:dyDescent="0.3">
      <c r="A20" s="7">
        <v>17</v>
      </c>
      <c r="B20" s="5" t="str">
        <f t="shared" si="1"/>
        <v/>
      </c>
      <c r="H20" s="9" t="str">
        <f>IF(E20&gt;0,'Base de données - Taxes'!F$4/60*E20,"")</f>
        <v/>
      </c>
      <c r="I20" s="9" t="str">
        <f>IF(F20&gt;0,'Base de données - Taxes'!F$5/60*F20,"")</f>
        <v/>
      </c>
      <c r="J20" s="9">
        <f t="shared" si="2"/>
        <v>0</v>
      </c>
      <c r="L20" s="175" t="str">
        <f t="shared" si="0"/>
        <v/>
      </c>
    </row>
    <row r="21" spans="1:12" x14ac:dyDescent="0.3">
      <c r="A21" s="7">
        <v>18</v>
      </c>
      <c r="B21" s="5" t="str">
        <f t="shared" si="1"/>
        <v/>
      </c>
      <c r="H21" s="9" t="str">
        <f>IF(E21&gt;0,'Base de données - Taxes'!F$4/60*E21,"")</f>
        <v/>
      </c>
      <c r="I21" s="9" t="str">
        <f>IF(F21&gt;0,'Base de données - Taxes'!F$5/60*F21,"")</f>
        <v/>
      </c>
      <c r="J21" s="9">
        <f t="shared" si="2"/>
        <v>0</v>
      </c>
      <c r="L21" s="175" t="str">
        <f t="shared" si="0"/>
        <v/>
      </c>
    </row>
    <row r="22" spans="1:12" x14ac:dyDescent="0.3">
      <c r="A22" s="7">
        <v>19</v>
      </c>
      <c r="B22" s="5" t="str">
        <f t="shared" si="1"/>
        <v/>
      </c>
      <c r="H22" s="9" t="str">
        <f>IF(E22&gt;0,'Base de données - Taxes'!F$4/60*E22,"")</f>
        <v/>
      </c>
      <c r="I22" s="9" t="str">
        <f>IF(F22&gt;0,'Base de données - Taxes'!F$5/60*F22,"")</f>
        <v/>
      </c>
      <c r="J22" s="9">
        <f t="shared" si="2"/>
        <v>0</v>
      </c>
      <c r="L22" s="175" t="str">
        <f t="shared" si="0"/>
        <v/>
      </c>
    </row>
    <row r="23" spans="1:12" x14ac:dyDescent="0.3">
      <c r="A23" s="7">
        <v>20</v>
      </c>
      <c r="B23" s="5" t="str">
        <f t="shared" si="1"/>
        <v/>
      </c>
      <c r="H23" s="9" t="str">
        <f>IF(E23&gt;0,'Base de données - Taxes'!F$4/60*E23,"")</f>
        <v/>
      </c>
      <c r="I23" s="9" t="str">
        <f>IF(F23&gt;0,'Base de données - Taxes'!F$5/60*F23,"")</f>
        <v/>
      </c>
      <c r="J23" s="9">
        <f t="shared" si="2"/>
        <v>0</v>
      </c>
      <c r="L23" s="175" t="str">
        <f t="shared" si="0"/>
        <v/>
      </c>
    </row>
    <row r="24" spans="1:12" x14ac:dyDescent="0.3">
      <c r="A24" s="7">
        <v>21</v>
      </c>
      <c r="B24" s="5" t="str">
        <f t="shared" si="1"/>
        <v/>
      </c>
      <c r="H24" s="9" t="str">
        <f>IF(E24&gt;0,'Base de données - Taxes'!F$4/60*E24,"")</f>
        <v/>
      </c>
      <c r="I24" s="9" t="str">
        <f>IF(F24&gt;0,'Base de données - Taxes'!F$5/60*F24,"")</f>
        <v/>
      </c>
      <c r="J24" s="9">
        <f t="shared" si="2"/>
        <v>0</v>
      </c>
      <c r="L24" s="175" t="str">
        <f t="shared" si="0"/>
        <v/>
      </c>
    </row>
    <row r="25" spans="1:12" x14ac:dyDescent="0.3">
      <c r="A25" s="7">
        <v>22</v>
      </c>
      <c r="B25" s="5" t="str">
        <f t="shared" si="1"/>
        <v/>
      </c>
      <c r="H25" s="9" t="str">
        <f>IF(E25&gt;0,'Base de données - Taxes'!F$4/60*E25,"")</f>
        <v/>
      </c>
      <c r="I25" s="9" t="str">
        <f>IF(F25&gt;0,'Base de données - Taxes'!F$5/60*F25,"")</f>
        <v/>
      </c>
      <c r="J25" s="9">
        <f t="shared" si="2"/>
        <v>0</v>
      </c>
      <c r="L25" s="175" t="str">
        <f t="shared" si="0"/>
        <v/>
      </c>
    </row>
    <row r="26" spans="1:12" x14ac:dyDescent="0.3">
      <c r="A26" s="7">
        <v>23</v>
      </c>
      <c r="B26" s="5" t="str">
        <f t="shared" si="1"/>
        <v/>
      </c>
      <c r="H26" s="9" t="str">
        <f>IF(E26&gt;0,'Base de données - Taxes'!F$4/60*E26,"")</f>
        <v/>
      </c>
      <c r="I26" s="9" t="str">
        <f>IF(F26&gt;0,'Base de données - Taxes'!F$5/60*F26,"")</f>
        <v/>
      </c>
      <c r="J26" s="9">
        <f t="shared" si="2"/>
        <v>0</v>
      </c>
      <c r="L26" s="175" t="str">
        <f t="shared" si="0"/>
        <v/>
      </c>
    </row>
    <row r="27" spans="1:12" x14ac:dyDescent="0.3">
      <c r="A27" s="7">
        <v>24</v>
      </c>
      <c r="B27" s="5" t="str">
        <f t="shared" si="1"/>
        <v/>
      </c>
      <c r="H27" s="9" t="str">
        <f>IF(E27&gt;0,'Base de données - Taxes'!F$4/60*E27,"")</f>
        <v/>
      </c>
      <c r="I27" s="9" t="str">
        <f>IF(F27&gt;0,'Base de données - Taxes'!F$5/60*F27,"")</f>
        <v/>
      </c>
      <c r="J27" s="9">
        <f t="shared" si="2"/>
        <v>0</v>
      </c>
      <c r="L27" s="175" t="str">
        <f t="shared" si="0"/>
        <v/>
      </c>
    </row>
    <row r="28" spans="1:12" x14ac:dyDescent="0.3">
      <c r="A28" s="7">
        <v>25</v>
      </c>
      <c r="B28" s="5" t="str">
        <f t="shared" si="1"/>
        <v/>
      </c>
      <c r="H28" s="9" t="str">
        <f>IF(E28&gt;0,'Base de données - Taxes'!F$4/60*E28,"")</f>
        <v/>
      </c>
      <c r="I28" s="9" t="str">
        <f>IF(F28&gt;0,'Base de données - Taxes'!F$5/60*F28,"")</f>
        <v/>
      </c>
      <c r="J28" s="9">
        <f t="shared" si="2"/>
        <v>0</v>
      </c>
      <c r="L28" s="175" t="str">
        <f t="shared" si="0"/>
        <v/>
      </c>
    </row>
    <row r="29" spans="1:12" x14ac:dyDescent="0.3">
      <c r="A29" s="7">
        <v>26</v>
      </c>
      <c r="B29" s="5" t="str">
        <f t="shared" si="1"/>
        <v/>
      </c>
      <c r="H29" s="9" t="str">
        <f>IF(E29&gt;0,'Base de données - Taxes'!F$4/60*E29,"")</f>
        <v/>
      </c>
      <c r="I29" s="9" t="str">
        <f>IF(F29&gt;0,'Base de données - Taxes'!F$5/60*F29,"")</f>
        <v/>
      </c>
      <c r="J29" s="9">
        <f t="shared" si="2"/>
        <v>0</v>
      </c>
      <c r="L29" s="175" t="str">
        <f t="shared" si="0"/>
        <v/>
      </c>
    </row>
    <row r="30" spans="1:12" x14ac:dyDescent="0.3">
      <c r="A30" s="7">
        <v>27</v>
      </c>
      <c r="B30" s="5" t="str">
        <f t="shared" si="1"/>
        <v/>
      </c>
      <c r="H30" s="14" t="str">
        <f>IF(E30&gt;0,'Base de données - Taxes'!F$4/60*E30,"")</f>
        <v/>
      </c>
      <c r="I30" s="14" t="str">
        <f>IF(F30&gt;0,'Base de données - Taxes'!F$5/60*F30,"")</f>
        <v/>
      </c>
      <c r="J30" s="9">
        <f t="shared" si="2"/>
        <v>0</v>
      </c>
      <c r="L30" s="175" t="str">
        <f t="shared" si="0"/>
        <v/>
      </c>
    </row>
    <row r="31" spans="1:12" x14ac:dyDescent="0.3">
      <c r="A31" s="7">
        <v>28</v>
      </c>
      <c r="B31" s="5" t="str">
        <f t="shared" si="1"/>
        <v/>
      </c>
      <c r="H31" s="14" t="str">
        <f>IF(E31&gt;0,'Base de données - Taxes'!F$4/60*E31,"")</f>
        <v/>
      </c>
      <c r="I31" s="14" t="str">
        <f>IF(F31&gt;0,'Base de données - Taxes'!F$5/60*F31,"")</f>
        <v/>
      </c>
      <c r="J31" s="14">
        <f t="shared" si="2"/>
        <v>0</v>
      </c>
      <c r="L31" s="175" t="str">
        <f t="shared" si="0"/>
        <v/>
      </c>
    </row>
    <row r="32" spans="1:12" x14ac:dyDescent="0.3">
      <c r="A32" s="7">
        <v>29</v>
      </c>
      <c r="B32" s="5" t="str">
        <f t="shared" si="1"/>
        <v/>
      </c>
      <c r="H32" s="14" t="str">
        <f>IF(E32&gt;0,'Base de données - Taxes'!F$4/60*E32,"")</f>
        <v/>
      </c>
      <c r="I32" s="14" t="str">
        <f>IF(F32&gt;0,'Base de données - Taxes'!F$5/60*F32,"")</f>
        <v/>
      </c>
      <c r="J32" s="14">
        <f t="shared" si="2"/>
        <v>0</v>
      </c>
      <c r="L32" s="175" t="str">
        <f t="shared" si="0"/>
        <v/>
      </c>
    </row>
    <row r="33" spans="1:17" x14ac:dyDescent="0.3">
      <c r="A33" s="7">
        <v>30</v>
      </c>
      <c r="B33" s="5" t="str">
        <f t="shared" si="1"/>
        <v/>
      </c>
      <c r="H33" s="14" t="str">
        <f>IF(E33&gt;0,'Base de données - Taxes'!F$4/60*E33,"")</f>
        <v/>
      </c>
      <c r="I33" s="14" t="str">
        <f>IF(F33&gt;0,'Base de données - Taxes'!F$5/60*F33,"")</f>
        <v/>
      </c>
      <c r="J33" s="14">
        <f t="shared" si="2"/>
        <v>0</v>
      </c>
      <c r="L33" s="175" t="str">
        <f t="shared" si="0"/>
        <v/>
      </c>
    </row>
    <row r="34" spans="1:17" x14ac:dyDescent="0.3">
      <c r="A34" s="7">
        <v>31</v>
      </c>
      <c r="B34" s="5" t="str">
        <f t="shared" si="1"/>
        <v/>
      </c>
      <c r="H34" s="14" t="str">
        <f>IF(E34&gt;0,'Base de données - Taxes'!F$4/60*E34,"")</f>
        <v/>
      </c>
      <c r="I34" s="14" t="str">
        <f>IF(F34&gt;0,'Base de données - Taxes'!F$5/60*F34,"")</f>
        <v/>
      </c>
      <c r="J34" s="14">
        <f t="shared" si="2"/>
        <v>0</v>
      </c>
      <c r="L34" s="175" t="str">
        <f t="shared" si="0"/>
        <v/>
      </c>
    </row>
    <row r="35" spans="1:17" x14ac:dyDescent="0.3">
      <c r="E35" s="28"/>
      <c r="F35" s="28"/>
      <c r="H35" s="27"/>
      <c r="I35" s="27"/>
      <c r="J35" s="27"/>
      <c r="K35" s="168"/>
      <c r="L35" s="176"/>
      <c r="M35" s="28"/>
    </row>
    <row r="36" spans="1:17" x14ac:dyDescent="0.3">
      <c r="E36" s="156"/>
      <c r="F36" s="156"/>
      <c r="H36" s="153"/>
      <c r="I36" s="153"/>
      <c r="J36" s="153"/>
      <c r="K36" s="169"/>
      <c r="L36" s="177"/>
    </row>
    <row r="37" spans="1:17" x14ac:dyDescent="0.3">
      <c r="D37" s="1" t="s">
        <v>217</v>
      </c>
      <c r="E37" s="170">
        <f t="shared" ref="E37:J37" si="3">SUM(E4:E35)</f>
        <v>1200</v>
      </c>
      <c r="F37" s="170">
        <f t="shared" si="3"/>
        <v>540</v>
      </c>
      <c r="H37" s="9">
        <f t="shared" si="3"/>
        <v>800</v>
      </c>
      <c r="I37" s="9">
        <f t="shared" si="3"/>
        <v>135</v>
      </c>
      <c r="J37" s="157">
        <f t="shared" si="3"/>
        <v>935</v>
      </c>
      <c r="K37" s="167">
        <f>SUM(K4:K34)</f>
        <v>4800</v>
      </c>
      <c r="L37" s="175">
        <f>SUM(L4:L34)</f>
        <v>10</v>
      </c>
      <c r="M37" s="7">
        <f>SUM(M4:M36)</f>
        <v>7</v>
      </c>
    </row>
    <row r="38" spans="1:17" x14ac:dyDescent="0.3">
      <c r="D38" s="1" t="s">
        <v>218</v>
      </c>
      <c r="E38" s="163">
        <f>E37/60</f>
        <v>20</v>
      </c>
      <c r="F38" s="163">
        <f>F37/60</f>
        <v>9</v>
      </c>
      <c r="K38" s="167">
        <f>K37/60</f>
        <v>80</v>
      </c>
    </row>
    <row r="39" spans="1:17" x14ac:dyDescent="0.3">
      <c r="A39" s="6">
        <v>2</v>
      </c>
      <c r="B39" s="141">
        <f>B1</f>
        <v>2019</v>
      </c>
      <c r="C39" s="3" t="s">
        <v>177</v>
      </c>
      <c r="D39" s="2"/>
      <c r="E39" s="6"/>
      <c r="F39" s="6"/>
      <c r="G39" s="2"/>
      <c r="H39" s="13"/>
      <c r="I39" s="13"/>
      <c r="J39" s="13"/>
      <c r="K39" s="165"/>
      <c r="L39" s="173"/>
      <c r="M39" s="6"/>
      <c r="N39" s="2"/>
      <c r="O39" s="2"/>
      <c r="P39" s="2"/>
      <c r="Q39" s="2"/>
    </row>
    <row r="40" spans="1:17" ht="34.5" x14ac:dyDescent="0.3">
      <c r="A40" s="10"/>
      <c r="B40" s="84"/>
      <c r="C40" s="85" t="s">
        <v>212</v>
      </c>
      <c r="D40" s="86" t="s">
        <v>213</v>
      </c>
      <c r="E40" s="86" t="s">
        <v>175</v>
      </c>
      <c r="F40" s="86" t="s">
        <v>176</v>
      </c>
      <c r="G40" s="86"/>
      <c r="H40" s="87" t="s">
        <v>215</v>
      </c>
      <c r="I40" s="87" t="s">
        <v>216</v>
      </c>
      <c r="J40" s="87" t="s">
        <v>188</v>
      </c>
      <c r="K40" s="166" t="s">
        <v>96</v>
      </c>
      <c r="L40" s="174" t="s">
        <v>166</v>
      </c>
      <c r="M40" s="86" t="s">
        <v>127</v>
      </c>
      <c r="N40" s="86" t="s">
        <v>206</v>
      </c>
      <c r="O40" s="86" t="s">
        <v>207</v>
      </c>
      <c r="P40" s="86" t="s">
        <v>208</v>
      </c>
      <c r="Q40" s="86" t="s">
        <v>209</v>
      </c>
    </row>
    <row r="41" spans="1:17" x14ac:dyDescent="0.3">
      <c r="H41" s="14"/>
      <c r="I41" s="14"/>
      <c r="J41" s="14"/>
    </row>
    <row r="42" spans="1:17" x14ac:dyDescent="0.3">
      <c r="A42" s="7">
        <v>1</v>
      </c>
      <c r="B42" s="5">
        <f>IF(C42&gt;0,C42,"")</f>
        <v>42269</v>
      </c>
      <c r="C42" s="4">
        <v>42269</v>
      </c>
      <c r="D42" s="1" t="s">
        <v>214</v>
      </c>
      <c r="E42" s="7">
        <v>23</v>
      </c>
      <c r="F42" s="7">
        <v>15</v>
      </c>
      <c r="H42" s="14">
        <f>IF(E42&gt;0,'Base de données - Taxes'!F$4/60*E42,"")</f>
        <v>15.333333333333332</v>
      </c>
      <c r="I42" s="14">
        <f>IF(F42&gt;0,'Base de données - Taxes'!F$5/60*F42,"")</f>
        <v>3.75</v>
      </c>
      <c r="J42" s="14">
        <f>SUM(H42:I42)</f>
        <v>19.083333333333332</v>
      </c>
      <c r="K42" s="167">
        <v>480</v>
      </c>
      <c r="L42" s="175">
        <f t="shared" ref="L42:L72" si="4">IF(E42&gt;0,1,IF(F42&gt;0,1,""))</f>
        <v>1</v>
      </c>
    </row>
    <row r="43" spans="1:17" x14ac:dyDescent="0.3">
      <c r="A43" s="7">
        <v>2</v>
      </c>
      <c r="B43" s="5">
        <f t="shared" ref="B43:B72" si="5">IF(C43&gt;0,C43,"")</f>
        <v>42270</v>
      </c>
      <c r="C43" s="4">
        <v>42270</v>
      </c>
      <c r="E43" s="7">
        <v>60</v>
      </c>
      <c r="F43" s="7">
        <v>30</v>
      </c>
      <c r="H43" s="14">
        <f>IF(E43&gt;0,'Base de données - Taxes'!F$4/60*E43,"")</f>
        <v>40</v>
      </c>
      <c r="I43" s="14">
        <f>IF(F43&gt;0,'Base de données - Taxes'!F$5/60*F43,"")</f>
        <v>7.5</v>
      </c>
      <c r="J43" s="14">
        <f t="shared" ref="J43:J72" si="6">SUM(H43:I43)</f>
        <v>47.5</v>
      </c>
      <c r="L43" s="175">
        <f t="shared" si="4"/>
        <v>1</v>
      </c>
    </row>
    <row r="44" spans="1:17" x14ac:dyDescent="0.3">
      <c r="A44" s="7">
        <v>3</v>
      </c>
      <c r="B44" s="5">
        <f t="shared" si="5"/>
        <v>42271</v>
      </c>
      <c r="C44" s="4">
        <v>42271</v>
      </c>
      <c r="E44" s="7">
        <v>50</v>
      </c>
      <c r="F44" s="7">
        <v>45</v>
      </c>
      <c r="H44" s="14">
        <f>IF(E44&gt;0,'Base de données - Taxes'!F$4/60*E44,"")</f>
        <v>33.333333333333329</v>
      </c>
      <c r="I44" s="14">
        <f>IF(F44&gt;0,'Base de données - Taxes'!F$5/60*F44,"")</f>
        <v>11.25</v>
      </c>
      <c r="J44" s="14">
        <f t="shared" si="6"/>
        <v>44.583333333333329</v>
      </c>
      <c r="L44" s="175">
        <f t="shared" si="4"/>
        <v>1</v>
      </c>
    </row>
    <row r="45" spans="1:17" x14ac:dyDescent="0.3">
      <c r="A45" s="7">
        <v>4</v>
      </c>
      <c r="B45" s="5">
        <f t="shared" si="5"/>
        <v>42272</v>
      </c>
      <c r="C45" s="4">
        <v>42272</v>
      </c>
      <c r="E45" s="7">
        <v>180</v>
      </c>
      <c r="F45" s="7">
        <v>120</v>
      </c>
      <c r="H45" s="14">
        <f>IF(E45&gt;0,'Base de données - Taxes'!F$4/60*E45,"")</f>
        <v>120</v>
      </c>
      <c r="I45" s="14">
        <f>IF(F45&gt;0,'Base de données - Taxes'!F$5/60*F45,"")</f>
        <v>30</v>
      </c>
      <c r="J45" s="14">
        <f t="shared" si="6"/>
        <v>150</v>
      </c>
      <c r="L45" s="175">
        <f t="shared" si="4"/>
        <v>1</v>
      </c>
    </row>
    <row r="46" spans="1:17" x14ac:dyDescent="0.3">
      <c r="A46" s="7">
        <v>5</v>
      </c>
      <c r="B46" s="5" t="str">
        <f t="shared" si="5"/>
        <v/>
      </c>
      <c r="F46" s="7">
        <v>50</v>
      </c>
      <c r="H46" s="14" t="str">
        <f>IF(E46&gt;0,'Base de données - Taxes'!F$4/60*E46,"")</f>
        <v/>
      </c>
      <c r="I46" s="14">
        <f>IF(F46&gt;0,'Base de données - Taxes'!F$5/60*F46,"")</f>
        <v>12.5</v>
      </c>
      <c r="J46" s="14">
        <f t="shared" si="6"/>
        <v>12.5</v>
      </c>
      <c r="L46" s="175">
        <f t="shared" si="4"/>
        <v>1</v>
      </c>
    </row>
    <row r="47" spans="1:17" x14ac:dyDescent="0.3">
      <c r="A47" s="7">
        <v>6</v>
      </c>
      <c r="B47" s="5" t="str">
        <f t="shared" si="5"/>
        <v/>
      </c>
      <c r="H47" s="14" t="str">
        <f>IF(E47&gt;0,'Base de données - Taxes'!F$4/60*E47,"")</f>
        <v/>
      </c>
      <c r="I47" s="14" t="str">
        <f>IF(F47&gt;0,'Base de données - Taxes'!F$5/60*F47,"")</f>
        <v/>
      </c>
      <c r="J47" s="14">
        <f t="shared" si="6"/>
        <v>0</v>
      </c>
      <c r="L47" s="175" t="str">
        <f t="shared" si="4"/>
        <v/>
      </c>
    </row>
    <row r="48" spans="1:17" x14ac:dyDescent="0.3">
      <c r="A48" s="7">
        <v>7</v>
      </c>
      <c r="B48" s="5" t="str">
        <f t="shared" si="5"/>
        <v/>
      </c>
      <c r="H48" s="14" t="str">
        <f>IF(E48&gt;0,'Base de données - Taxes'!F$4/60*E48,"")</f>
        <v/>
      </c>
      <c r="I48" s="14" t="str">
        <f>IF(F48&gt;0,'Base de données - Taxes'!F$5/60*F48,"")</f>
        <v/>
      </c>
      <c r="J48" s="14">
        <f t="shared" si="6"/>
        <v>0</v>
      </c>
      <c r="L48" s="175" t="str">
        <f t="shared" si="4"/>
        <v/>
      </c>
    </row>
    <row r="49" spans="1:12" x14ac:dyDescent="0.3">
      <c r="A49" s="7">
        <v>8</v>
      </c>
      <c r="B49" s="5" t="str">
        <f t="shared" si="5"/>
        <v/>
      </c>
      <c r="H49" s="14" t="str">
        <f>IF(E49&gt;0,'Base de données - Taxes'!F$4/60*E49,"")</f>
        <v/>
      </c>
      <c r="I49" s="14" t="str">
        <f>IF(F49&gt;0,'Base de données - Taxes'!F$5/60*F49,"")</f>
        <v/>
      </c>
      <c r="J49" s="14">
        <f t="shared" si="6"/>
        <v>0</v>
      </c>
      <c r="L49" s="175" t="str">
        <f t="shared" si="4"/>
        <v/>
      </c>
    </row>
    <row r="50" spans="1:12" x14ac:dyDescent="0.3">
      <c r="A50" s="7">
        <v>9</v>
      </c>
      <c r="B50" s="5" t="str">
        <f t="shared" si="5"/>
        <v/>
      </c>
      <c r="H50" s="14" t="str">
        <f>IF(E50&gt;0,'Base de données - Taxes'!F$4/60*E50,"")</f>
        <v/>
      </c>
      <c r="I50" s="14" t="str">
        <f>IF(F50&gt;0,'Base de données - Taxes'!F$5/60*F50,"")</f>
        <v/>
      </c>
      <c r="J50" s="14">
        <f t="shared" si="6"/>
        <v>0</v>
      </c>
      <c r="L50" s="175" t="str">
        <f t="shared" si="4"/>
        <v/>
      </c>
    </row>
    <row r="51" spans="1:12" x14ac:dyDescent="0.3">
      <c r="A51" s="7">
        <v>10</v>
      </c>
      <c r="B51" s="5" t="str">
        <f t="shared" si="5"/>
        <v/>
      </c>
      <c r="H51" s="14" t="str">
        <f>IF(E51&gt;0,'Base de données - Taxes'!F$4/60*E51,"")</f>
        <v/>
      </c>
      <c r="I51" s="14" t="str">
        <f>IF(F51&gt;0,'Base de données - Taxes'!F$5/60*F51,"")</f>
        <v/>
      </c>
      <c r="J51" s="14">
        <f t="shared" si="6"/>
        <v>0</v>
      </c>
      <c r="L51" s="175" t="str">
        <f t="shared" si="4"/>
        <v/>
      </c>
    </row>
    <row r="52" spans="1:12" x14ac:dyDescent="0.3">
      <c r="A52" s="7">
        <v>11</v>
      </c>
      <c r="B52" s="5" t="str">
        <f t="shared" si="5"/>
        <v/>
      </c>
      <c r="H52" s="14" t="str">
        <f>IF(E52&gt;0,'Base de données - Taxes'!F$4/60*E52,"")</f>
        <v/>
      </c>
      <c r="I52" s="14" t="str">
        <f>IF(F52&gt;0,'Base de données - Taxes'!F$5/60*F52,"")</f>
        <v/>
      </c>
      <c r="J52" s="14">
        <f t="shared" si="6"/>
        <v>0</v>
      </c>
      <c r="L52" s="175" t="str">
        <f t="shared" si="4"/>
        <v/>
      </c>
    </row>
    <row r="53" spans="1:12" x14ac:dyDescent="0.3">
      <c r="A53" s="7">
        <v>12</v>
      </c>
      <c r="B53" s="5" t="str">
        <f t="shared" si="5"/>
        <v/>
      </c>
      <c r="H53" s="14" t="str">
        <f>IF(E53&gt;0,'Base de données - Taxes'!F$4/60*E53,"")</f>
        <v/>
      </c>
      <c r="I53" s="14" t="str">
        <f>IF(F53&gt;0,'Base de données - Taxes'!F$5/60*F53,"")</f>
        <v/>
      </c>
      <c r="J53" s="14">
        <f t="shared" si="6"/>
        <v>0</v>
      </c>
      <c r="L53" s="175" t="str">
        <f t="shared" si="4"/>
        <v/>
      </c>
    </row>
    <row r="54" spans="1:12" x14ac:dyDescent="0.3">
      <c r="A54" s="7">
        <v>13</v>
      </c>
      <c r="B54" s="5" t="str">
        <f t="shared" si="5"/>
        <v/>
      </c>
      <c r="H54" s="14" t="str">
        <f>IF(E54&gt;0,'Base de données - Taxes'!F$4/60*E54,"")</f>
        <v/>
      </c>
      <c r="I54" s="14" t="str">
        <f>IF(F54&gt;0,'Base de données - Taxes'!F$5/60*F54,"")</f>
        <v/>
      </c>
      <c r="J54" s="14">
        <f t="shared" si="6"/>
        <v>0</v>
      </c>
      <c r="L54" s="175" t="str">
        <f t="shared" si="4"/>
        <v/>
      </c>
    </row>
    <row r="55" spans="1:12" x14ac:dyDescent="0.3">
      <c r="A55" s="7">
        <v>14</v>
      </c>
      <c r="B55" s="5" t="str">
        <f t="shared" si="5"/>
        <v/>
      </c>
      <c r="H55" s="14" t="str">
        <f>IF(E55&gt;0,'Base de données - Taxes'!F$4/60*E55,"")</f>
        <v/>
      </c>
      <c r="I55" s="14" t="str">
        <f>IF(F55&gt;0,'Base de données - Taxes'!F$5/60*F55,"")</f>
        <v/>
      </c>
      <c r="J55" s="14">
        <f t="shared" si="6"/>
        <v>0</v>
      </c>
      <c r="L55" s="175" t="str">
        <f t="shared" si="4"/>
        <v/>
      </c>
    </row>
    <row r="56" spans="1:12" x14ac:dyDescent="0.3">
      <c r="A56" s="7">
        <v>15</v>
      </c>
      <c r="B56" s="5" t="str">
        <f t="shared" si="5"/>
        <v/>
      </c>
      <c r="H56" s="14" t="str">
        <f>IF(E56&gt;0,'Base de données - Taxes'!F$4/60*E56,"")</f>
        <v/>
      </c>
      <c r="I56" s="14" t="str">
        <f>IF(F56&gt;0,'Base de données - Taxes'!F$5/60*F56,"")</f>
        <v/>
      </c>
      <c r="J56" s="14">
        <f t="shared" si="6"/>
        <v>0</v>
      </c>
      <c r="L56" s="175" t="str">
        <f t="shared" si="4"/>
        <v/>
      </c>
    </row>
    <row r="57" spans="1:12" x14ac:dyDescent="0.3">
      <c r="A57" s="7">
        <v>16</v>
      </c>
      <c r="B57" s="5" t="str">
        <f t="shared" si="5"/>
        <v/>
      </c>
      <c r="H57" s="14" t="str">
        <f>IF(E57&gt;0,'Base de données - Taxes'!F$4/60*E57,"")</f>
        <v/>
      </c>
      <c r="I57" s="14" t="str">
        <f>IF(F57&gt;0,'Base de données - Taxes'!F$5/60*F57,"")</f>
        <v/>
      </c>
      <c r="J57" s="14">
        <f t="shared" si="6"/>
        <v>0</v>
      </c>
      <c r="L57" s="175" t="str">
        <f>IF(E57&gt;0,1,IF(F57&gt;0,1,""))</f>
        <v/>
      </c>
    </row>
    <row r="58" spans="1:12" x14ac:dyDescent="0.3">
      <c r="A58" s="7">
        <v>17</v>
      </c>
      <c r="B58" s="5" t="str">
        <f t="shared" si="5"/>
        <v/>
      </c>
      <c r="H58" s="14" t="str">
        <f>IF(E58&gt;0,'Base de données - Taxes'!F$4/60*E58,"")</f>
        <v/>
      </c>
      <c r="I58" s="14" t="str">
        <f>IF(F58&gt;0,'Base de données - Taxes'!F$5/60*F58,"")</f>
        <v/>
      </c>
      <c r="J58" s="14">
        <f t="shared" si="6"/>
        <v>0</v>
      </c>
      <c r="L58" s="175" t="str">
        <f t="shared" si="4"/>
        <v/>
      </c>
    </row>
    <row r="59" spans="1:12" x14ac:dyDescent="0.3">
      <c r="A59" s="7">
        <v>18</v>
      </c>
      <c r="B59" s="5" t="str">
        <f t="shared" si="5"/>
        <v/>
      </c>
      <c r="H59" s="14" t="str">
        <f>IF(E59&gt;0,'Base de données - Taxes'!F$4/60*E59,"")</f>
        <v/>
      </c>
      <c r="I59" s="14" t="str">
        <f>IF(F59&gt;0,'Base de données - Taxes'!F$5/60*F59,"")</f>
        <v/>
      </c>
      <c r="J59" s="14">
        <f t="shared" si="6"/>
        <v>0</v>
      </c>
      <c r="L59" s="175" t="str">
        <f t="shared" si="4"/>
        <v/>
      </c>
    </row>
    <row r="60" spans="1:12" x14ac:dyDescent="0.3">
      <c r="A60" s="7">
        <v>19</v>
      </c>
      <c r="B60" s="5" t="str">
        <f t="shared" si="5"/>
        <v/>
      </c>
      <c r="H60" s="14" t="str">
        <f>IF(E60&gt;0,'Base de données - Taxes'!F$4/60*E60,"")</f>
        <v/>
      </c>
      <c r="I60" s="14" t="str">
        <f>IF(F60&gt;0,'Base de données - Taxes'!F$5/60*F60,"")</f>
        <v/>
      </c>
      <c r="J60" s="14">
        <f t="shared" si="6"/>
        <v>0</v>
      </c>
      <c r="L60" s="175" t="str">
        <f t="shared" si="4"/>
        <v/>
      </c>
    </row>
    <row r="61" spans="1:12" x14ac:dyDescent="0.3">
      <c r="A61" s="7">
        <v>20</v>
      </c>
      <c r="B61" s="5" t="str">
        <f t="shared" si="5"/>
        <v/>
      </c>
      <c r="H61" s="14" t="str">
        <f>IF(E61&gt;0,'Base de données - Taxes'!F$4/60*E61,"")</f>
        <v/>
      </c>
      <c r="I61" s="14" t="str">
        <f>IF(F61&gt;0,'Base de données - Taxes'!F$5/60*F61,"")</f>
        <v/>
      </c>
      <c r="J61" s="14">
        <f t="shared" si="6"/>
        <v>0</v>
      </c>
      <c r="L61" s="175" t="str">
        <f t="shared" si="4"/>
        <v/>
      </c>
    </row>
    <row r="62" spans="1:12" x14ac:dyDescent="0.3">
      <c r="A62" s="7">
        <v>21</v>
      </c>
      <c r="B62" s="5" t="str">
        <f t="shared" si="5"/>
        <v/>
      </c>
      <c r="H62" s="14" t="str">
        <f>IF(E62&gt;0,'Base de données - Taxes'!F$4/60*E62,"")</f>
        <v/>
      </c>
      <c r="I62" s="14" t="str">
        <f>IF(F62&gt;0,'Base de données - Taxes'!F$5/60*F62,"")</f>
        <v/>
      </c>
      <c r="J62" s="14">
        <f t="shared" si="6"/>
        <v>0</v>
      </c>
      <c r="L62" s="175" t="str">
        <f t="shared" si="4"/>
        <v/>
      </c>
    </row>
    <row r="63" spans="1:12" x14ac:dyDescent="0.3">
      <c r="A63" s="7">
        <v>22</v>
      </c>
      <c r="B63" s="5" t="str">
        <f t="shared" si="5"/>
        <v/>
      </c>
      <c r="H63" s="14" t="str">
        <f>IF(E63&gt;0,'Base de données - Taxes'!F$4/60*E63,"")</f>
        <v/>
      </c>
      <c r="I63" s="14" t="str">
        <f>IF(F63&gt;0,'Base de données - Taxes'!F$5/60*F63,"")</f>
        <v/>
      </c>
      <c r="J63" s="14">
        <f t="shared" si="6"/>
        <v>0</v>
      </c>
      <c r="L63" s="175" t="str">
        <f t="shared" si="4"/>
        <v/>
      </c>
    </row>
    <row r="64" spans="1:12" x14ac:dyDescent="0.3">
      <c r="A64" s="7">
        <v>23</v>
      </c>
      <c r="B64" s="5" t="str">
        <f t="shared" si="5"/>
        <v/>
      </c>
      <c r="H64" s="14" t="str">
        <f>IF(E64&gt;0,'Base de données - Taxes'!F$4/60*E64,"")</f>
        <v/>
      </c>
      <c r="I64" s="14" t="str">
        <f>IF(F64&gt;0,'Base de données - Taxes'!F$5/60*F64,"")</f>
        <v/>
      </c>
      <c r="J64" s="14">
        <f t="shared" si="6"/>
        <v>0</v>
      </c>
      <c r="L64" s="175" t="str">
        <f t="shared" si="4"/>
        <v/>
      </c>
    </row>
    <row r="65" spans="1:17" x14ac:dyDescent="0.3">
      <c r="A65" s="7">
        <v>24</v>
      </c>
      <c r="B65" s="5" t="str">
        <f t="shared" si="5"/>
        <v/>
      </c>
      <c r="H65" s="14" t="str">
        <f>IF(E65&gt;0,'Base de données - Taxes'!F$4/60*E65,"")</f>
        <v/>
      </c>
      <c r="I65" s="14" t="str">
        <f>IF(F65&gt;0,'Base de données - Taxes'!F$5/60*F65,"")</f>
        <v/>
      </c>
      <c r="J65" s="14">
        <f t="shared" si="6"/>
        <v>0</v>
      </c>
      <c r="L65" s="175" t="str">
        <f t="shared" si="4"/>
        <v/>
      </c>
    </row>
    <row r="66" spans="1:17" x14ac:dyDescent="0.3">
      <c r="A66" s="7">
        <v>25</v>
      </c>
      <c r="B66" s="5" t="str">
        <f t="shared" si="5"/>
        <v/>
      </c>
      <c r="H66" s="14" t="str">
        <f>IF(E66&gt;0,'Base de données - Taxes'!F$4/60*E66,"")</f>
        <v/>
      </c>
      <c r="I66" s="14" t="str">
        <f>IF(F66&gt;0,'Base de données - Taxes'!F$5/60*F66,"")</f>
        <v/>
      </c>
      <c r="J66" s="14">
        <f t="shared" si="6"/>
        <v>0</v>
      </c>
      <c r="L66" s="175" t="str">
        <f t="shared" si="4"/>
        <v/>
      </c>
    </row>
    <row r="67" spans="1:17" x14ac:dyDescent="0.3">
      <c r="A67" s="7">
        <v>26</v>
      </c>
      <c r="B67" s="5" t="str">
        <f t="shared" si="5"/>
        <v/>
      </c>
      <c r="H67" s="14" t="str">
        <f>IF(E67&gt;0,'Base de données - Taxes'!F$4/60*E67,"")</f>
        <v/>
      </c>
      <c r="I67" s="14" t="str">
        <f>IF(F67&gt;0,'Base de données - Taxes'!F$5/60*F67,"")</f>
        <v/>
      </c>
      <c r="J67" s="14">
        <f t="shared" si="6"/>
        <v>0</v>
      </c>
      <c r="L67" s="175" t="str">
        <f t="shared" si="4"/>
        <v/>
      </c>
    </row>
    <row r="68" spans="1:17" x14ac:dyDescent="0.3">
      <c r="A68" s="7">
        <v>27</v>
      </c>
      <c r="B68" s="5" t="str">
        <f t="shared" si="5"/>
        <v/>
      </c>
      <c r="H68" s="14" t="str">
        <f>IF(E68&gt;0,'Base de données - Taxes'!F$4/60*E68,"")</f>
        <v/>
      </c>
      <c r="I68" s="14" t="str">
        <f>IF(F68&gt;0,'Base de données - Taxes'!F$5/60*F68,"")</f>
        <v/>
      </c>
      <c r="J68" s="14">
        <f t="shared" si="6"/>
        <v>0</v>
      </c>
      <c r="L68" s="175" t="str">
        <f t="shared" si="4"/>
        <v/>
      </c>
    </row>
    <row r="69" spans="1:17" x14ac:dyDescent="0.3">
      <c r="A69" s="7">
        <v>28</v>
      </c>
      <c r="B69" s="5" t="str">
        <f t="shared" si="5"/>
        <v/>
      </c>
      <c r="H69" s="14" t="str">
        <f>IF(E69&gt;0,'Base de données - Taxes'!F$4/60*E69,"")</f>
        <v/>
      </c>
      <c r="I69" s="14" t="str">
        <f>IF(F69&gt;0,'Base de données - Taxes'!F$5/60*F69,"")</f>
        <v/>
      </c>
      <c r="J69" s="14">
        <f t="shared" si="6"/>
        <v>0</v>
      </c>
      <c r="L69" s="175" t="str">
        <f t="shared" si="4"/>
        <v/>
      </c>
    </row>
    <row r="70" spans="1:17" x14ac:dyDescent="0.3">
      <c r="A70" s="7">
        <v>29</v>
      </c>
      <c r="B70" s="5" t="str">
        <f t="shared" si="5"/>
        <v/>
      </c>
      <c r="H70" s="14" t="str">
        <f>IF(E70&gt;0,'Base de données - Taxes'!F$4/60*E70,"")</f>
        <v/>
      </c>
      <c r="I70" s="14" t="str">
        <f>IF(F70&gt;0,'Base de données - Taxes'!F$5/60*F70,"")</f>
        <v/>
      </c>
      <c r="J70" s="14">
        <f t="shared" si="6"/>
        <v>0</v>
      </c>
      <c r="L70" s="175" t="str">
        <f t="shared" si="4"/>
        <v/>
      </c>
    </row>
    <row r="71" spans="1:17" x14ac:dyDescent="0.3">
      <c r="A71" s="7">
        <v>30</v>
      </c>
      <c r="B71" s="5" t="str">
        <f t="shared" si="5"/>
        <v/>
      </c>
      <c r="H71" s="14" t="str">
        <f>IF(E71&gt;0,'Base de données - Taxes'!F$4/60*E71,"")</f>
        <v/>
      </c>
      <c r="I71" s="14" t="str">
        <f>IF(F71&gt;0,'Base de données - Taxes'!F$5/60*F71,"")</f>
        <v/>
      </c>
      <c r="J71" s="14">
        <f t="shared" si="6"/>
        <v>0</v>
      </c>
      <c r="L71" s="175" t="str">
        <f t="shared" si="4"/>
        <v/>
      </c>
    </row>
    <row r="72" spans="1:17" x14ac:dyDescent="0.3">
      <c r="A72" s="7">
        <v>31</v>
      </c>
      <c r="B72" s="5" t="str">
        <f t="shared" si="5"/>
        <v/>
      </c>
      <c r="H72" s="14" t="str">
        <f>IF(E72&gt;0,'Base de données - Taxes'!F$4/60*E72,"")</f>
        <v/>
      </c>
      <c r="I72" s="14" t="str">
        <f>IF(F72&gt;0,'Base de données - Taxes'!F$5/60*F72,"")</f>
        <v/>
      </c>
      <c r="J72" s="14">
        <f t="shared" si="6"/>
        <v>0</v>
      </c>
      <c r="L72" s="175" t="str">
        <f t="shared" si="4"/>
        <v/>
      </c>
    </row>
    <row r="73" spans="1:17" x14ac:dyDescent="0.3">
      <c r="E73" s="28"/>
      <c r="F73" s="28"/>
      <c r="H73" s="27"/>
      <c r="I73" s="27"/>
      <c r="J73" s="27"/>
      <c r="K73" s="168"/>
      <c r="L73" s="176"/>
      <c r="M73" s="28"/>
    </row>
    <row r="74" spans="1:17" x14ac:dyDescent="0.3">
      <c r="E74" s="156"/>
      <c r="F74" s="156"/>
      <c r="H74" s="153"/>
      <c r="I74" s="153"/>
      <c r="J74" s="153"/>
      <c r="K74" s="169"/>
      <c r="L74" s="177"/>
    </row>
    <row r="75" spans="1:17" x14ac:dyDescent="0.3">
      <c r="D75" s="1" t="s">
        <v>217</v>
      </c>
      <c r="E75" s="7">
        <f t="shared" ref="E75:F75" si="7">SUM(E42:E73)</f>
        <v>313</v>
      </c>
      <c r="F75" s="7">
        <f t="shared" si="7"/>
        <v>260</v>
      </c>
      <c r="H75" s="14">
        <f t="shared" ref="H75:J75" si="8">SUM(H42:H73)</f>
        <v>208.66666666666666</v>
      </c>
      <c r="I75" s="14">
        <f t="shared" si="8"/>
        <v>65</v>
      </c>
      <c r="J75" s="157">
        <f t="shared" si="8"/>
        <v>273.66666666666663</v>
      </c>
      <c r="K75" s="167">
        <f>SUM(K42:K72)</f>
        <v>480</v>
      </c>
      <c r="L75" s="175">
        <f>SUM(L42:L72)</f>
        <v>5</v>
      </c>
      <c r="M75" s="7">
        <f>SUM(M42:M72)</f>
        <v>0</v>
      </c>
    </row>
    <row r="76" spans="1:17" x14ac:dyDescent="0.3">
      <c r="D76" s="1" t="s">
        <v>218</v>
      </c>
      <c r="E76" s="164">
        <f>E75/60</f>
        <v>5.2166666666666668</v>
      </c>
      <c r="F76" s="164">
        <f>F75/60</f>
        <v>4.333333333333333</v>
      </c>
      <c r="H76" s="14"/>
      <c r="I76" s="14"/>
      <c r="J76" s="14"/>
    </row>
    <row r="77" spans="1:17" x14ac:dyDescent="0.3">
      <c r="A77" s="6"/>
      <c r="B77" s="141">
        <f>B1</f>
        <v>2019</v>
      </c>
      <c r="C77" s="3" t="s">
        <v>178</v>
      </c>
      <c r="D77" s="2"/>
      <c r="E77" s="6"/>
      <c r="F77" s="6"/>
      <c r="G77" s="2"/>
      <c r="H77" s="13"/>
      <c r="I77" s="13"/>
      <c r="J77" s="13"/>
      <c r="K77" s="165"/>
      <c r="L77" s="173"/>
      <c r="M77" s="6"/>
      <c r="N77" s="2"/>
      <c r="O77" s="2"/>
      <c r="P77" s="2"/>
      <c r="Q77" s="2"/>
    </row>
    <row r="78" spans="1:17" ht="34.5" x14ac:dyDescent="0.3">
      <c r="A78" s="10"/>
      <c r="B78" s="84"/>
      <c r="C78" s="85" t="s">
        <v>212</v>
      </c>
      <c r="D78" s="86" t="s">
        <v>213</v>
      </c>
      <c r="E78" s="86" t="s">
        <v>175</v>
      </c>
      <c r="F78" s="86" t="s">
        <v>176</v>
      </c>
      <c r="G78" s="86"/>
      <c r="H78" s="87" t="s">
        <v>215</v>
      </c>
      <c r="I78" s="87" t="s">
        <v>216</v>
      </c>
      <c r="J78" s="87" t="s">
        <v>188</v>
      </c>
      <c r="K78" s="166" t="s">
        <v>96</v>
      </c>
      <c r="L78" s="174" t="s">
        <v>166</v>
      </c>
      <c r="M78" s="86" t="s">
        <v>127</v>
      </c>
      <c r="N78" s="86" t="s">
        <v>206</v>
      </c>
      <c r="O78" s="86" t="s">
        <v>207</v>
      </c>
      <c r="P78" s="86" t="s">
        <v>208</v>
      </c>
      <c r="Q78" s="86" t="s">
        <v>209</v>
      </c>
    </row>
    <row r="79" spans="1:17" x14ac:dyDescent="0.3">
      <c r="H79" s="14"/>
      <c r="I79" s="14"/>
      <c r="J79" s="14"/>
    </row>
    <row r="80" spans="1:17" x14ac:dyDescent="0.3">
      <c r="A80" s="7">
        <v>1</v>
      </c>
      <c r="B80" s="5">
        <f>IF(C80&gt;0,C80,"")</f>
        <v>42269</v>
      </c>
      <c r="C80" s="4">
        <v>42269</v>
      </c>
      <c r="D80" s="1" t="s">
        <v>214</v>
      </c>
      <c r="E80" s="7">
        <v>23</v>
      </c>
      <c r="F80" s="7">
        <v>15</v>
      </c>
      <c r="H80" s="14">
        <f>IF(E80&gt;0,'Base de données - Taxes'!F$4/60*E80,"")</f>
        <v>15.333333333333332</v>
      </c>
      <c r="I80" s="14">
        <f>IF(F80&gt;0,'Base de données - Taxes'!F$5/60*F80,"")</f>
        <v>3.75</v>
      </c>
      <c r="J80" s="14">
        <f>SUM(H80:I80)</f>
        <v>19.083333333333332</v>
      </c>
      <c r="L80" s="175">
        <f t="shared" ref="L80:L110" si="9">IF(E80&gt;0,1,IF(F80&gt;0,1,""))</f>
        <v>1</v>
      </c>
    </row>
    <row r="81" spans="1:12" x14ac:dyDescent="0.3">
      <c r="A81" s="7">
        <v>2</v>
      </c>
      <c r="B81" s="5">
        <f t="shared" ref="B81:B110" si="10">IF(C81&gt;0,C81,"")</f>
        <v>42270</v>
      </c>
      <c r="C81" s="4">
        <v>42270</v>
      </c>
      <c r="E81" s="7">
        <v>60</v>
      </c>
      <c r="F81" s="7">
        <v>30</v>
      </c>
      <c r="H81" s="14">
        <f>IF(E81&gt;0,'Base de données - Taxes'!F$4/60*E81,"")</f>
        <v>40</v>
      </c>
      <c r="I81" s="14">
        <f>IF(F81&gt;0,'Base de données - Taxes'!F$5/60*F81,"")</f>
        <v>7.5</v>
      </c>
      <c r="J81" s="14">
        <f t="shared" ref="J81:J110" si="11">SUM(H81:I81)</f>
        <v>47.5</v>
      </c>
      <c r="L81" s="175">
        <f t="shared" si="9"/>
        <v>1</v>
      </c>
    </row>
    <row r="82" spans="1:12" x14ac:dyDescent="0.3">
      <c r="A82" s="7">
        <v>3</v>
      </c>
      <c r="B82" s="5">
        <f t="shared" si="10"/>
        <v>42271</v>
      </c>
      <c r="C82" s="4">
        <v>42271</v>
      </c>
      <c r="E82" s="7">
        <v>50</v>
      </c>
      <c r="F82" s="7">
        <v>45</v>
      </c>
      <c r="H82" s="14">
        <f>IF(E82&gt;0,'Base de données - Taxes'!F$4/60*E82,"")</f>
        <v>33.333333333333329</v>
      </c>
      <c r="I82" s="14">
        <f>IF(F82&gt;0,'Base de données - Taxes'!F$5/60*F82,"")</f>
        <v>11.25</v>
      </c>
      <c r="J82" s="14">
        <f t="shared" si="11"/>
        <v>44.583333333333329</v>
      </c>
      <c r="L82" s="175">
        <f t="shared" si="9"/>
        <v>1</v>
      </c>
    </row>
    <row r="83" spans="1:12" x14ac:dyDescent="0.3">
      <c r="A83" s="7">
        <v>4</v>
      </c>
      <c r="B83" s="5">
        <f t="shared" si="10"/>
        <v>42272</v>
      </c>
      <c r="C83" s="4">
        <v>42272</v>
      </c>
      <c r="E83" s="7">
        <v>180</v>
      </c>
      <c r="F83" s="7">
        <v>120</v>
      </c>
      <c r="H83" s="14">
        <f>IF(E83&gt;0,'Base de données - Taxes'!F$4/60*E83,"")</f>
        <v>120</v>
      </c>
      <c r="I83" s="14">
        <f>IF(F83&gt;0,'Base de données - Taxes'!F$5/60*F83,"")</f>
        <v>30</v>
      </c>
      <c r="J83" s="14">
        <f t="shared" si="11"/>
        <v>150</v>
      </c>
      <c r="L83" s="175">
        <f t="shared" si="9"/>
        <v>1</v>
      </c>
    </row>
    <row r="84" spans="1:12" x14ac:dyDescent="0.3">
      <c r="A84" s="7">
        <v>5</v>
      </c>
      <c r="B84" s="5" t="str">
        <f t="shared" si="10"/>
        <v/>
      </c>
      <c r="E84" s="7">
        <v>150</v>
      </c>
      <c r="F84" s="7">
        <v>90</v>
      </c>
      <c r="H84" s="14">
        <f>IF(E84&gt;0,'Base de données - Taxes'!F$4/60*E84,"")</f>
        <v>100</v>
      </c>
      <c r="I84" s="14">
        <f>IF(F84&gt;0,'Base de données - Taxes'!F$5/60*F84,"")</f>
        <v>22.5</v>
      </c>
      <c r="J84" s="14">
        <f t="shared" si="11"/>
        <v>122.5</v>
      </c>
      <c r="L84" s="175">
        <f t="shared" si="9"/>
        <v>1</v>
      </c>
    </row>
    <row r="85" spans="1:12" x14ac:dyDescent="0.3">
      <c r="A85" s="7">
        <v>6</v>
      </c>
      <c r="B85" s="5" t="str">
        <f t="shared" si="10"/>
        <v/>
      </c>
      <c r="H85" s="14" t="str">
        <f>IF(E85&gt;0,'Base de données - Taxes'!F$4/60*E85,"")</f>
        <v/>
      </c>
      <c r="I85" s="14" t="str">
        <f>IF(F85&gt;0,'Base de données - Taxes'!F$5/60*F85,"")</f>
        <v/>
      </c>
      <c r="J85" s="14">
        <f t="shared" si="11"/>
        <v>0</v>
      </c>
      <c r="L85" s="175" t="str">
        <f t="shared" si="9"/>
        <v/>
      </c>
    </row>
    <row r="86" spans="1:12" x14ac:dyDescent="0.3">
      <c r="A86" s="7">
        <v>7</v>
      </c>
      <c r="B86" s="5" t="str">
        <f t="shared" si="10"/>
        <v/>
      </c>
      <c r="H86" s="14" t="str">
        <f>IF(E86&gt;0,'Base de données - Taxes'!F$4/60*E86,"")</f>
        <v/>
      </c>
      <c r="I86" s="14" t="str">
        <f>IF(F86&gt;0,'Base de données - Taxes'!F$5/60*F86,"")</f>
        <v/>
      </c>
      <c r="J86" s="14">
        <f t="shared" si="11"/>
        <v>0</v>
      </c>
      <c r="L86" s="175" t="str">
        <f t="shared" si="9"/>
        <v/>
      </c>
    </row>
    <row r="87" spans="1:12" x14ac:dyDescent="0.3">
      <c r="A87" s="7">
        <v>8</v>
      </c>
      <c r="B87" s="5" t="str">
        <f t="shared" si="10"/>
        <v/>
      </c>
      <c r="H87" s="14" t="str">
        <f>IF(E87&gt;0,'Base de données - Taxes'!F$4/60*E87,"")</f>
        <v/>
      </c>
      <c r="I87" s="14" t="str">
        <f>IF(F87&gt;0,'Base de données - Taxes'!F$5/60*F87,"")</f>
        <v/>
      </c>
      <c r="J87" s="14">
        <f t="shared" si="11"/>
        <v>0</v>
      </c>
      <c r="L87" s="175" t="str">
        <f t="shared" si="9"/>
        <v/>
      </c>
    </row>
    <row r="88" spans="1:12" x14ac:dyDescent="0.3">
      <c r="A88" s="7">
        <v>9</v>
      </c>
      <c r="B88" s="5" t="str">
        <f t="shared" si="10"/>
        <v/>
      </c>
      <c r="H88" s="14" t="str">
        <f>IF(E88&gt;0,'Base de données - Taxes'!F$4/60*E88,"")</f>
        <v/>
      </c>
      <c r="I88" s="14" t="str">
        <f>IF(F88&gt;0,'Base de données - Taxes'!F$5/60*F88,"")</f>
        <v/>
      </c>
      <c r="J88" s="14">
        <f t="shared" si="11"/>
        <v>0</v>
      </c>
      <c r="L88" s="175" t="str">
        <f t="shared" si="9"/>
        <v/>
      </c>
    </row>
    <row r="89" spans="1:12" x14ac:dyDescent="0.3">
      <c r="A89" s="7">
        <v>10</v>
      </c>
      <c r="B89" s="5" t="str">
        <f t="shared" si="10"/>
        <v/>
      </c>
      <c r="H89" s="14" t="str">
        <f>IF(E89&gt;0,'Base de données - Taxes'!F$4/60*E89,"")</f>
        <v/>
      </c>
      <c r="I89" s="14" t="str">
        <f>IF(F89&gt;0,'Base de données - Taxes'!F$5/60*F89,"")</f>
        <v/>
      </c>
      <c r="J89" s="14">
        <f t="shared" si="11"/>
        <v>0</v>
      </c>
      <c r="L89" s="175" t="str">
        <f t="shared" si="9"/>
        <v/>
      </c>
    </row>
    <row r="90" spans="1:12" x14ac:dyDescent="0.3">
      <c r="A90" s="7">
        <v>11</v>
      </c>
      <c r="B90" s="5" t="str">
        <f t="shared" si="10"/>
        <v/>
      </c>
      <c r="H90" s="14" t="str">
        <f>IF(E90&gt;0,'Base de données - Taxes'!F$4/60*E90,"")</f>
        <v/>
      </c>
      <c r="I90" s="14" t="str">
        <f>IF(F90&gt;0,'Base de données - Taxes'!F$5/60*F90,"")</f>
        <v/>
      </c>
      <c r="J90" s="14">
        <f t="shared" si="11"/>
        <v>0</v>
      </c>
      <c r="L90" s="175" t="str">
        <f t="shared" si="9"/>
        <v/>
      </c>
    </row>
    <row r="91" spans="1:12" x14ac:dyDescent="0.3">
      <c r="A91" s="7">
        <v>12</v>
      </c>
      <c r="B91" s="5" t="str">
        <f t="shared" si="10"/>
        <v/>
      </c>
      <c r="H91" s="14" t="str">
        <f>IF(E91&gt;0,'Base de données - Taxes'!F$4/60*E91,"")</f>
        <v/>
      </c>
      <c r="I91" s="14" t="str">
        <f>IF(F91&gt;0,'Base de données - Taxes'!F$5/60*F91,"")</f>
        <v/>
      </c>
      <c r="J91" s="14">
        <f t="shared" si="11"/>
        <v>0</v>
      </c>
      <c r="L91" s="175" t="str">
        <f t="shared" si="9"/>
        <v/>
      </c>
    </row>
    <row r="92" spans="1:12" x14ac:dyDescent="0.3">
      <c r="A92" s="7">
        <v>13</v>
      </c>
      <c r="B92" s="5" t="str">
        <f t="shared" si="10"/>
        <v/>
      </c>
      <c r="H92" s="14" t="str">
        <f>IF(E92&gt;0,'Base de données - Taxes'!F$4/60*E92,"")</f>
        <v/>
      </c>
      <c r="I92" s="14" t="str">
        <f>IF(F92&gt;0,'Base de données - Taxes'!F$5/60*F92,"")</f>
        <v/>
      </c>
      <c r="J92" s="14">
        <f t="shared" si="11"/>
        <v>0</v>
      </c>
      <c r="L92" s="175" t="str">
        <f t="shared" si="9"/>
        <v/>
      </c>
    </row>
    <row r="93" spans="1:12" x14ac:dyDescent="0.3">
      <c r="A93" s="7">
        <v>14</v>
      </c>
      <c r="B93" s="5" t="str">
        <f t="shared" si="10"/>
        <v/>
      </c>
      <c r="H93" s="14" t="str">
        <f>IF(E93&gt;0,'Base de données - Taxes'!F$4/60*E93,"")</f>
        <v/>
      </c>
      <c r="I93" s="14" t="str">
        <f>IF(F93&gt;0,'Base de données - Taxes'!F$5/60*F93,"")</f>
        <v/>
      </c>
      <c r="J93" s="14">
        <f t="shared" si="11"/>
        <v>0</v>
      </c>
      <c r="L93" s="175" t="str">
        <f t="shared" si="9"/>
        <v/>
      </c>
    </row>
    <row r="94" spans="1:12" x14ac:dyDescent="0.3">
      <c r="A94" s="7">
        <v>15</v>
      </c>
      <c r="B94" s="5" t="str">
        <f t="shared" si="10"/>
        <v/>
      </c>
      <c r="H94" s="14" t="str">
        <f>IF(E94&gt;0,'Base de données - Taxes'!F$4/60*E94,"")</f>
        <v/>
      </c>
      <c r="I94" s="14" t="str">
        <f>IF(F94&gt;0,'Base de données - Taxes'!F$5/60*F94,"")</f>
        <v/>
      </c>
      <c r="J94" s="14">
        <f t="shared" si="11"/>
        <v>0</v>
      </c>
      <c r="L94" s="175" t="str">
        <f t="shared" si="9"/>
        <v/>
      </c>
    </row>
    <row r="95" spans="1:12" x14ac:dyDescent="0.3">
      <c r="A95" s="7">
        <v>16</v>
      </c>
      <c r="B95" s="5" t="str">
        <f t="shared" si="10"/>
        <v/>
      </c>
      <c r="H95" s="14" t="str">
        <f>IF(E95&gt;0,'Base de données - Taxes'!F$4/60*E95,"")</f>
        <v/>
      </c>
      <c r="I95" s="14" t="str">
        <f>IF(F95&gt;0,'Base de données - Taxes'!F$5/60*F95,"")</f>
        <v/>
      </c>
      <c r="J95" s="14">
        <f t="shared" si="11"/>
        <v>0</v>
      </c>
      <c r="L95" s="175" t="str">
        <f>IF(E95&gt;0,1,IF(F95&gt;0,1,""))</f>
        <v/>
      </c>
    </row>
    <row r="96" spans="1:12" x14ac:dyDescent="0.3">
      <c r="A96" s="7">
        <v>17</v>
      </c>
      <c r="B96" s="5" t="str">
        <f t="shared" si="10"/>
        <v/>
      </c>
      <c r="H96" s="14" t="str">
        <f>IF(E96&gt;0,'Base de données - Taxes'!F$4/60*E96,"")</f>
        <v/>
      </c>
      <c r="I96" s="14" t="str">
        <f>IF(F96&gt;0,'Base de données - Taxes'!F$5/60*F96,"")</f>
        <v/>
      </c>
      <c r="J96" s="14">
        <f t="shared" si="11"/>
        <v>0</v>
      </c>
      <c r="L96" s="175" t="str">
        <f t="shared" si="9"/>
        <v/>
      </c>
    </row>
    <row r="97" spans="1:13" x14ac:dyDescent="0.3">
      <c r="A97" s="7">
        <v>18</v>
      </c>
      <c r="B97" s="5" t="str">
        <f t="shared" si="10"/>
        <v/>
      </c>
      <c r="H97" s="14" t="str">
        <f>IF(E97&gt;0,'Base de données - Taxes'!F$4/60*E97,"")</f>
        <v/>
      </c>
      <c r="I97" s="14" t="str">
        <f>IF(F97&gt;0,'Base de données - Taxes'!F$5/60*F97,"")</f>
        <v/>
      </c>
      <c r="J97" s="14">
        <f t="shared" si="11"/>
        <v>0</v>
      </c>
      <c r="L97" s="175" t="str">
        <f t="shared" si="9"/>
        <v/>
      </c>
    </row>
    <row r="98" spans="1:13" x14ac:dyDescent="0.3">
      <c r="A98" s="7">
        <v>19</v>
      </c>
      <c r="B98" s="5" t="str">
        <f t="shared" si="10"/>
        <v/>
      </c>
      <c r="H98" s="14" t="str">
        <f>IF(E98&gt;0,'Base de données - Taxes'!F$4/60*E98,"")</f>
        <v/>
      </c>
      <c r="I98" s="14" t="str">
        <f>IF(F98&gt;0,'Base de données - Taxes'!F$5/60*F98,"")</f>
        <v/>
      </c>
      <c r="J98" s="14">
        <f t="shared" si="11"/>
        <v>0</v>
      </c>
      <c r="L98" s="175" t="str">
        <f t="shared" si="9"/>
        <v/>
      </c>
    </row>
    <row r="99" spans="1:13" x14ac:dyDescent="0.3">
      <c r="A99" s="7">
        <v>20</v>
      </c>
      <c r="B99" s="5" t="str">
        <f t="shared" si="10"/>
        <v/>
      </c>
      <c r="H99" s="14" t="str">
        <f>IF(E99&gt;0,'Base de données - Taxes'!F$4/60*E99,"")</f>
        <v/>
      </c>
      <c r="I99" s="14" t="str">
        <f>IF(F99&gt;0,'Base de données - Taxes'!F$5/60*F99,"")</f>
        <v/>
      </c>
      <c r="J99" s="14">
        <f t="shared" si="11"/>
        <v>0</v>
      </c>
      <c r="L99" s="175" t="str">
        <f t="shared" si="9"/>
        <v/>
      </c>
    </row>
    <row r="100" spans="1:13" x14ac:dyDescent="0.3">
      <c r="A100" s="7">
        <v>21</v>
      </c>
      <c r="B100" s="5" t="str">
        <f t="shared" si="10"/>
        <v/>
      </c>
      <c r="H100" s="14" t="str">
        <f>IF(E100&gt;0,'Base de données - Taxes'!F$4/60*E100,"")</f>
        <v/>
      </c>
      <c r="I100" s="14" t="str">
        <f>IF(F100&gt;0,'Base de données - Taxes'!F$5/60*F100,"")</f>
        <v/>
      </c>
      <c r="J100" s="14">
        <f t="shared" si="11"/>
        <v>0</v>
      </c>
      <c r="L100" s="175" t="str">
        <f t="shared" si="9"/>
        <v/>
      </c>
    </row>
    <row r="101" spans="1:13" x14ac:dyDescent="0.3">
      <c r="A101" s="7">
        <v>22</v>
      </c>
      <c r="B101" s="5" t="str">
        <f t="shared" si="10"/>
        <v/>
      </c>
      <c r="H101" s="14" t="str">
        <f>IF(E101&gt;0,'Base de données - Taxes'!F$4/60*E101,"")</f>
        <v/>
      </c>
      <c r="I101" s="14" t="str">
        <f>IF(F101&gt;0,'Base de données - Taxes'!F$5/60*F101,"")</f>
        <v/>
      </c>
      <c r="J101" s="14">
        <f t="shared" si="11"/>
        <v>0</v>
      </c>
      <c r="L101" s="175" t="str">
        <f t="shared" si="9"/>
        <v/>
      </c>
    </row>
    <row r="102" spans="1:13" x14ac:dyDescent="0.3">
      <c r="A102" s="7">
        <v>23</v>
      </c>
      <c r="B102" s="5" t="str">
        <f t="shared" si="10"/>
        <v/>
      </c>
      <c r="H102" s="14" t="str">
        <f>IF(E102&gt;0,'Base de données - Taxes'!F$4/60*E102,"")</f>
        <v/>
      </c>
      <c r="I102" s="14" t="str">
        <f>IF(F102&gt;0,'Base de données - Taxes'!F$5/60*F102,"")</f>
        <v/>
      </c>
      <c r="J102" s="14">
        <f t="shared" si="11"/>
        <v>0</v>
      </c>
      <c r="L102" s="175" t="str">
        <f t="shared" si="9"/>
        <v/>
      </c>
    </row>
    <row r="103" spans="1:13" x14ac:dyDescent="0.3">
      <c r="A103" s="7">
        <v>24</v>
      </c>
      <c r="B103" s="5" t="str">
        <f t="shared" si="10"/>
        <v/>
      </c>
      <c r="H103" s="14" t="str">
        <f>IF(E103&gt;0,'Base de données - Taxes'!F$4/60*E103,"")</f>
        <v/>
      </c>
      <c r="I103" s="14" t="str">
        <f>IF(F103&gt;0,'Base de données - Taxes'!F$5/60*F103,"")</f>
        <v/>
      </c>
      <c r="J103" s="14">
        <f t="shared" si="11"/>
        <v>0</v>
      </c>
      <c r="L103" s="175" t="str">
        <f t="shared" si="9"/>
        <v/>
      </c>
    </row>
    <row r="104" spans="1:13" x14ac:dyDescent="0.3">
      <c r="A104" s="7">
        <v>25</v>
      </c>
      <c r="B104" s="5" t="str">
        <f t="shared" si="10"/>
        <v/>
      </c>
      <c r="H104" s="14" t="str">
        <f>IF(E104&gt;0,'Base de données - Taxes'!F$4/60*E104,"")</f>
        <v/>
      </c>
      <c r="I104" s="14" t="str">
        <f>IF(F104&gt;0,'Base de données - Taxes'!F$5/60*F104,"")</f>
        <v/>
      </c>
      <c r="J104" s="14">
        <f t="shared" si="11"/>
        <v>0</v>
      </c>
      <c r="L104" s="175" t="str">
        <f t="shared" si="9"/>
        <v/>
      </c>
    </row>
    <row r="105" spans="1:13" x14ac:dyDescent="0.3">
      <c r="A105" s="7">
        <v>26</v>
      </c>
      <c r="B105" s="5" t="str">
        <f t="shared" si="10"/>
        <v/>
      </c>
      <c r="H105" s="14" t="str">
        <f>IF(E105&gt;0,'Base de données - Taxes'!F$4/60*E105,"")</f>
        <v/>
      </c>
      <c r="I105" s="14" t="str">
        <f>IF(F105&gt;0,'Base de données - Taxes'!F$5/60*F105,"")</f>
        <v/>
      </c>
      <c r="J105" s="14">
        <f t="shared" si="11"/>
        <v>0</v>
      </c>
      <c r="L105" s="175" t="str">
        <f t="shared" si="9"/>
        <v/>
      </c>
    </row>
    <row r="106" spans="1:13" x14ac:dyDescent="0.3">
      <c r="A106" s="7">
        <v>27</v>
      </c>
      <c r="B106" s="5" t="str">
        <f t="shared" si="10"/>
        <v/>
      </c>
      <c r="H106" s="14" t="str">
        <f>IF(E106&gt;0,'Base de données - Taxes'!F$4/60*E106,"")</f>
        <v/>
      </c>
      <c r="I106" s="14" t="str">
        <f>IF(F106&gt;0,'Base de données - Taxes'!F$5/60*F106,"")</f>
        <v/>
      </c>
      <c r="J106" s="14">
        <f t="shared" si="11"/>
        <v>0</v>
      </c>
      <c r="L106" s="175" t="str">
        <f t="shared" si="9"/>
        <v/>
      </c>
    </row>
    <row r="107" spans="1:13" x14ac:dyDescent="0.3">
      <c r="A107" s="7">
        <v>28</v>
      </c>
      <c r="B107" s="5" t="str">
        <f t="shared" si="10"/>
        <v/>
      </c>
      <c r="H107" s="14" t="str">
        <f>IF(E107&gt;0,'Base de données - Taxes'!F$4/60*E107,"")</f>
        <v/>
      </c>
      <c r="I107" s="14" t="str">
        <f>IF(F107&gt;0,'Base de données - Taxes'!F$5/60*F107,"")</f>
        <v/>
      </c>
      <c r="J107" s="14">
        <f t="shared" si="11"/>
        <v>0</v>
      </c>
      <c r="L107" s="175" t="str">
        <f t="shared" si="9"/>
        <v/>
      </c>
    </row>
    <row r="108" spans="1:13" x14ac:dyDescent="0.3">
      <c r="A108" s="7">
        <v>29</v>
      </c>
      <c r="B108" s="5" t="str">
        <f t="shared" si="10"/>
        <v/>
      </c>
      <c r="H108" s="14" t="str">
        <f>IF(E108&gt;0,'Base de données - Taxes'!F$4/60*E108,"")</f>
        <v/>
      </c>
      <c r="I108" s="14" t="str">
        <f>IF(F108&gt;0,'Base de données - Taxes'!F$5/60*F108,"")</f>
        <v/>
      </c>
      <c r="J108" s="14">
        <f t="shared" si="11"/>
        <v>0</v>
      </c>
      <c r="L108" s="175" t="str">
        <f t="shared" si="9"/>
        <v/>
      </c>
    </row>
    <row r="109" spans="1:13" x14ac:dyDescent="0.3">
      <c r="A109" s="7">
        <v>30</v>
      </c>
      <c r="B109" s="5" t="str">
        <f t="shared" si="10"/>
        <v/>
      </c>
      <c r="H109" s="14" t="str">
        <f>IF(E109&gt;0,'Base de données - Taxes'!F$4/60*E109,"")</f>
        <v/>
      </c>
      <c r="I109" s="14" t="str">
        <f>IF(F109&gt;0,'Base de données - Taxes'!F$5/60*F109,"")</f>
        <v/>
      </c>
      <c r="J109" s="14">
        <f t="shared" si="11"/>
        <v>0</v>
      </c>
      <c r="L109" s="175" t="str">
        <f t="shared" si="9"/>
        <v/>
      </c>
    </row>
    <row r="110" spans="1:13" x14ac:dyDescent="0.3">
      <c r="A110" s="7">
        <v>31</v>
      </c>
      <c r="B110" s="5" t="str">
        <f t="shared" si="10"/>
        <v/>
      </c>
      <c r="H110" s="14" t="str">
        <f>IF(E110&gt;0,'Base de données - Taxes'!F$4/60*E110,"")</f>
        <v/>
      </c>
      <c r="I110" s="14" t="str">
        <f>IF(F110&gt;0,'Base de données - Taxes'!F$5/60*F110,"")</f>
        <v/>
      </c>
      <c r="J110" s="14">
        <f t="shared" si="11"/>
        <v>0</v>
      </c>
      <c r="L110" s="175" t="str">
        <f t="shared" si="9"/>
        <v/>
      </c>
    </row>
    <row r="111" spans="1:13" x14ac:dyDescent="0.3">
      <c r="E111" s="28"/>
      <c r="F111" s="28"/>
      <c r="H111" s="27"/>
      <c r="I111" s="27"/>
      <c r="J111" s="27"/>
      <c r="K111" s="168"/>
      <c r="L111" s="176"/>
      <c r="M111" s="28"/>
    </row>
    <row r="112" spans="1:13" x14ac:dyDescent="0.3">
      <c r="E112" s="156"/>
      <c r="F112" s="156"/>
      <c r="H112" s="153"/>
      <c r="I112" s="153"/>
      <c r="J112" s="153"/>
      <c r="K112" s="169"/>
      <c r="L112" s="177"/>
    </row>
    <row r="113" spans="1:17" x14ac:dyDescent="0.3">
      <c r="D113" s="1" t="s">
        <v>217</v>
      </c>
      <c r="E113" s="7">
        <f t="shared" ref="E113:F113" si="12">SUM(E80:E111)</f>
        <v>463</v>
      </c>
      <c r="F113" s="7">
        <f t="shared" si="12"/>
        <v>300</v>
      </c>
      <c r="H113" s="14">
        <f t="shared" ref="H113:J113" si="13">SUM(H80:H111)</f>
        <v>308.66666666666663</v>
      </c>
      <c r="I113" s="14">
        <f t="shared" si="13"/>
        <v>75</v>
      </c>
      <c r="J113" s="157">
        <f t="shared" si="13"/>
        <v>383.66666666666663</v>
      </c>
      <c r="K113" s="167">
        <f>SUM(K80:K110)</f>
        <v>0</v>
      </c>
      <c r="L113" s="175">
        <f>SUM(L80:L110)</f>
        <v>5</v>
      </c>
      <c r="M113" s="7">
        <f>SUM(M80:M110)</f>
        <v>0</v>
      </c>
    </row>
    <row r="114" spans="1:17" x14ac:dyDescent="0.3">
      <c r="D114" s="1" t="s">
        <v>218</v>
      </c>
      <c r="E114" s="164">
        <f>E113/60</f>
        <v>7.7166666666666668</v>
      </c>
      <c r="F114" s="164">
        <f>F113/60</f>
        <v>5</v>
      </c>
      <c r="H114" s="14"/>
      <c r="I114" s="14"/>
      <c r="J114" s="14"/>
    </row>
    <row r="115" spans="1:17" x14ac:dyDescent="0.3">
      <c r="A115" s="6"/>
      <c r="B115" s="141">
        <f>B1</f>
        <v>2019</v>
      </c>
      <c r="C115" s="3" t="s">
        <v>179</v>
      </c>
      <c r="D115" s="2"/>
      <c r="E115" s="6"/>
      <c r="F115" s="6"/>
      <c r="G115" s="2"/>
      <c r="H115" s="13"/>
      <c r="I115" s="13"/>
      <c r="J115" s="13"/>
      <c r="K115" s="165"/>
      <c r="L115" s="173"/>
      <c r="M115" s="6"/>
      <c r="N115" s="2"/>
      <c r="O115" s="2"/>
      <c r="P115" s="2"/>
      <c r="Q115" s="2"/>
    </row>
    <row r="116" spans="1:17" ht="34.5" x14ac:dyDescent="0.3">
      <c r="A116" s="10"/>
      <c r="B116" s="84"/>
      <c r="C116" s="85" t="s">
        <v>212</v>
      </c>
      <c r="D116" s="86" t="s">
        <v>213</v>
      </c>
      <c r="E116" s="86" t="s">
        <v>175</v>
      </c>
      <c r="F116" s="86" t="s">
        <v>176</v>
      </c>
      <c r="G116" s="86"/>
      <c r="H116" s="87" t="s">
        <v>215</v>
      </c>
      <c r="I116" s="87" t="s">
        <v>216</v>
      </c>
      <c r="J116" s="87" t="s">
        <v>188</v>
      </c>
      <c r="K116" s="166" t="s">
        <v>96</v>
      </c>
      <c r="L116" s="174" t="s">
        <v>166</v>
      </c>
      <c r="M116" s="86" t="s">
        <v>127</v>
      </c>
      <c r="N116" s="86" t="s">
        <v>206</v>
      </c>
      <c r="O116" s="86" t="s">
        <v>207</v>
      </c>
      <c r="P116" s="86" t="s">
        <v>208</v>
      </c>
      <c r="Q116" s="86" t="s">
        <v>209</v>
      </c>
    </row>
    <row r="117" spans="1:17" x14ac:dyDescent="0.3">
      <c r="H117" s="14"/>
      <c r="I117" s="14"/>
      <c r="J117" s="14"/>
    </row>
    <row r="118" spans="1:17" x14ac:dyDescent="0.3">
      <c r="A118" s="7">
        <v>1</v>
      </c>
      <c r="B118" s="5">
        <f>IF(C118&gt;0,C118,"")</f>
        <v>42269</v>
      </c>
      <c r="C118" s="4">
        <v>42269</v>
      </c>
      <c r="D118" s="1" t="s">
        <v>214</v>
      </c>
      <c r="E118" s="7">
        <v>23</v>
      </c>
      <c r="F118" s="7">
        <v>15</v>
      </c>
      <c r="H118" s="14">
        <f>IF(E118&gt;0,'Base de données - Taxes'!F$4/60*E118,"")</f>
        <v>15.333333333333332</v>
      </c>
      <c r="I118" s="14">
        <f>IF(F118&gt;0,'Base de données - Taxes'!F$5/60*F118,"")</f>
        <v>3.75</v>
      </c>
      <c r="J118" s="14">
        <f>SUM(H118:I118)</f>
        <v>19.083333333333332</v>
      </c>
      <c r="L118" s="175">
        <f t="shared" ref="L118:L148" si="14">IF(E118&gt;0,1,IF(F118&gt;0,1,""))</f>
        <v>1</v>
      </c>
    </row>
    <row r="119" spans="1:17" x14ac:dyDescent="0.3">
      <c r="A119" s="7">
        <v>2</v>
      </c>
      <c r="B119" s="5">
        <f t="shared" ref="B119:B148" si="15">IF(C119&gt;0,C119,"")</f>
        <v>42270</v>
      </c>
      <c r="C119" s="4">
        <v>42270</v>
      </c>
      <c r="E119" s="7">
        <v>60</v>
      </c>
      <c r="F119" s="7">
        <v>30</v>
      </c>
      <c r="H119" s="14">
        <f>IF(E119&gt;0,'Base de données - Taxes'!F$4/60*E119,"")</f>
        <v>40</v>
      </c>
      <c r="I119" s="14">
        <f>IF(F119&gt;0,'Base de données - Taxes'!F$5/60*F119,"")</f>
        <v>7.5</v>
      </c>
      <c r="J119" s="14">
        <f t="shared" ref="J119:J148" si="16">SUM(H119:I119)</f>
        <v>47.5</v>
      </c>
      <c r="L119" s="175">
        <f t="shared" si="14"/>
        <v>1</v>
      </c>
    </row>
    <row r="120" spans="1:17" x14ac:dyDescent="0.3">
      <c r="A120" s="7">
        <v>3</v>
      </c>
      <c r="B120" s="5">
        <f t="shared" si="15"/>
        <v>42271</v>
      </c>
      <c r="C120" s="4">
        <v>42271</v>
      </c>
      <c r="E120" s="7">
        <v>50</v>
      </c>
      <c r="F120" s="7">
        <v>45</v>
      </c>
      <c r="H120" s="14">
        <f>IF(E120&gt;0,'Base de données - Taxes'!F$4/60*E120,"")</f>
        <v>33.333333333333329</v>
      </c>
      <c r="I120" s="14">
        <f>IF(F120&gt;0,'Base de données - Taxes'!F$5/60*F120,"")</f>
        <v>11.25</v>
      </c>
      <c r="J120" s="14">
        <f t="shared" si="16"/>
        <v>44.583333333333329</v>
      </c>
      <c r="L120" s="175">
        <f t="shared" si="14"/>
        <v>1</v>
      </c>
    </row>
    <row r="121" spans="1:17" x14ac:dyDescent="0.3">
      <c r="A121" s="7">
        <v>4</v>
      </c>
      <c r="B121" s="5" t="str">
        <f t="shared" si="15"/>
        <v/>
      </c>
      <c r="H121" s="14" t="str">
        <f>IF(E121&gt;0,'Base de données - Taxes'!F$4/60*E121,"")</f>
        <v/>
      </c>
      <c r="I121" s="14" t="str">
        <f>IF(F121&gt;0,'Base de données - Taxes'!F$5/60*F121,"")</f>
        <v/>
      </c>
      <c r="J121" s="14">
        <f t="shared" si="16"/>
        <v>0</v>
      </c>
      <c r="L121" s="175" t="str">
        <f t="shared" si="14"/>
        <v/>
      </c>
    </row>
    <row r="122" spans="1:17" x14ac:dyDescent="0.3">
      <c r="A122" s="7">
        <v>5</v>
      </c>
      <c r="B122" s="5" t="str">
        <f t="shared" si="15"/>
        <v/>
      </c>
      <c r="H122" s="14" t="str">
        <f>IF(E122&gt;0,'Base de données - Taxes'!F$4/60*E122,"")</f>
        <v/>
      </c>
      <c r="I122" s="14" t="str">
        <f>IF(F122&gt;0,'Base de données - Taxes'!F$5/60*F122,"")</f>
        <v/>
      </c>
      <c r="J122" s="14">
        <f t="shared" si="16"/>
        <v>0</v>
      </c>
      <c r="L122" s="175" t="str">
        <f t="shared" si="14"/>
        <v/>
      </c>
    </row>
    <row r="123" spans="1:17" x14ac:dyDescent="0.3">
      <c r="A123" s="7">
        <v>6</v>
      </c>
      <c r="B123" s="5" t="str">
        <f t="shared" si="15"/>
        <v/>
      </c>
      <c r="H123" s="14" t="str">
        <f>IF(E123&gt;0,'Base de données - Taxes'!F$4/60*E123,"")</f>
        <v/>
      </c>
      <c r="I123" s="14" t="str">
        <f>IF(F123&gt;0,'Base de données - Taxes'!F$5/60*F123,"")</f>
        <v/>
      </c>
      <c r="J123" s="14">
        <f t="shared" si="16"/>
        <v>0</v>
      </c>
      <c r="L123" s="175" t="str">
        <f t="shared" si="14"/>
        <v/>
      </c>
    </row>
    <row r="124" spans="1:17" x14ac:dyDescent="0.3">
      <c r="A124" s="7">
        <v>7</v>
      </c>
      <c r="B124" s="5" t="str">
        <f t="shared" si="15"/>
        <v/>
      </c>
      <c r="H124" s="14" t="str">
        <f>IF(E124&gt;0,'Base de données - Taxes'!F$4/60*E124,"")</f>
        <v/>
      </c>
      <c r="I124" s="14" t="str">
        <f>IF(F124&gt;0,'Base de données - Taxes'!F$5/60*F124,"")</f>
        <v/>
      </c>
      <c r="J124" s="14">
        <f t="shared" si="16"/>
        <v>0</v>
      </c>
      <c r="L124" s="175" t="str">
        <f t="shared" si="14"/>
        <v/>
      </c>
    </row>
    <row r="125" spans="1:17" x14ac:dyDescent="0.3">
      <c r="A125" s="7">
        <v>8</v>
      </c>
      <c r="B125" s="5" t="str">
        <f t="shared" si="15"/>
        <v/>
      </c>
      <c r="H125" s="14" t="str">
        <f>IF(E125&gt;0,'Base de données - Taxes'!F$4/60*E125,"")</f>
        <v/>
      </c>
      <c r="I125" s="14" t="str">
        <f>IF(F125&gt;0,'Base de données - Taxes'!F$5/60*F125,"")</f>
        <v/>
      </c>
      <c r="J125" s="14">
        <f t="shared" si="16"/>
        <v>0</v>
      </c>
      <c r="L125" s="175" t="str">
        <f t="shared" si="14"/>
        <v/>
      </c>
    </row>
    <row r="126" spans="1:17" x14ac:dyDescent="0.3">
      <c r="A126" s="7">
        <v>9</v>
      </c>
      <c r="B126" s="5" t="str">
        <f t="shared" si="15"/>
        <v/>
      </c>
      <c r="H126" s="14" t="str">
        <f>IF(E126&gt;0,'Base de données - Taxes'!F$4/60*E126,"")</f>
        <v/>
      </c>
      <c r="I126" s="14" t="str">
        <f>IF(F126&gt;0,'Base de données - Taxes'!F$5/60*F126,"")</f>
        <v/>
      </c>
      <c r="J126" s="14">
        <f t="shared" si="16"/>
        <v>0</v>
      </c>
      <c r="L126" s="175" t="str">
        <f t="shared" si="14"/>
        <v/>
      </c>
    </row>
    <row r="127" spans="1:17" x14ac:dyDescent="0.3">
      <c r="A127" s="7">
        <v>10</v>
      </c>
      <c r="B127" s="5" t="str">
        <f t="shared" si="15"/>
        <v/>
      </c>
      <c r="H127" s="14" t="str">
        <f>IF(E127&gt;0,'Base de données - Taxes'!F$4/60*E127,"")</f>
        <v/>
      </c>
      <c r="I127" s="14" t="str">
        <f>IF(F127&gt;0,'Base de données - Taxes'!F$5/60*F127,"")</f>
        <v/>
      </c>
      <c r="J127" s="14">
        <f t="shared" si="16"/>
        <v>0</v>
      </c>
      <c r="L127" s="175" t="str">
        <f t="shared" si="14"/>
        <v/>
      </c>
    </row>
    <row r="128" spans="1:17" x14ac:dyDescent="0.3">
      <c r="A128" s="7">
        <v>11</v>
      </c>
      <c r="B128" s="5" t="str">
        <f t="shared" si="15"/>
        <v/>
      </c>
      <c r="H128" s="14" t="str">
        <f>IF(E128&gt;0,'Base de données - Taxes'!F$4/60*E128,"")</f>
        <v/>
      </c>
      <c r="I128" s="14" t="str">
        <f>IF(F128&gt;0,'Base de données - Taxes'!F$5/60*F128,"")</f>
        <v/>
      </c>
      <c r="J128" s="14">
        <f t="shared" si="16"/>
        <v>0</v>
      </c>
      <c r="L128" s="175" t="str">
        <f t="shared" si="14"/>
        <v/>
      </c>
    </row>
    <row r="129" spans="1:12" x14ac:dyDescent="0.3">
      <c r="A129" s="7">
        <v>12</v>
      </c>
      <c r="B129" s="5" t="str">
        <f t="shared" si="15"/>
        <v/>
      </c>
      <c r="H129" s="14" t="str">
        <f>IF(E129&gt;0,'Base de données - Taxes'!F$4/60*E129,"")</f>
        <v/>
      </c>
      <c r="I129" s="14" t="str">
        <f>IF(F129&gt;0,'Base de données - Taxes'!F$5/60*F129,"")</f>
        <v/>
      </c>
      <c r="J129" s="14">
        <f t="shared" si="16"/>
        <v>0</v>
      </c>
      <c r="L129" s="175" t="str">
        <f t="shared" si="14"/>
        <v/>
      </c>
    </row>
    <row r="130" spans="1:12" x14ac:dyDescent="0.3">
      <c r="A130" s="7">
        <v>13</v>
      </c>
      <c r="B130" s="5" t="str">
        <f t="shared" si="15"/>
        <v/>
      </c>
      <c r="H130" s="14" t="str">
        <f>IF(E130&gt;0,'Base de données - Taxes'!F$4/60*E130,"")</f>
        <v/>
      </c>
      <c r="I130" s="14" t="str">
        <f>IF(F130&gt;0,'Base de données - Taxes'!F$5/60*F130,"")</f>
        <v/>
      </c>
      <c r="J130" s="14">
        <f t="shared" si="16"/>
        <v>0</v>
      </c>
      <c r="L130" s="175" t="str">
        <f t="shared" si="14"/>
        <v/>
      </c>
    </row>
    <row r="131" spans="1:12" x14ac:dyDescent="0.3">
      <c r="A131" s="7">
        <v>14</v>
      </c>
      <c r="B131" s="5" t="str">
        <f t="shared" si="15"/>
        <v/>
      </c>
      <c r="H131" s="14" t="str">
        <f>IF(E131&gt;0,'Base de données - Taxes'!F$4/60*E131,"")</f>
        <v/>
      </c>
      <c r="I131" s="14" t="str">
        <f>IF(F131&gt;0,'Base de données - Taxes'!F$5/60*F131,"")</f>
        <v/>
      </c>
      <c r="J131" s="14">
        <f t="shared" si="16"/>
        <v>0</v>
      </c>
      <c r="L131" s="175" t="str">
        <f t="shared" si="14"/>
        <v/>
      </c>
    </row>
    <row r="132" spans="1:12" x14ac:dyDescent="0.3">
      <c r="A132" s="7">
        <v>15</v>
      </c>
      <c r="B132" s="5" t="str">
        <f t="shared" si="15"/>
        <v/>
      </c>
      <c r="H132" s="14" t="str">
        <f>IF(E132&gt;0,'Base de données - Taxes'!F$4/60*E132,"")</f>
        <v/>
      </c>
      <c r="I132" s="14" t="str">
        <f>IF(F132&gt;0,'Base de données - Taxes'!F$5/60*F132,"")</f>
        <v/>
      </c>
      <c r="J132" s="14">
        <f t="shared" si="16"/>
        <v>0</v>
      </c>
      <c r="L132" s="175" t="str">
        <f t="shared" si="14"/>
        <v/>
      </c>
    </row>
    <row r="133" spans="1:12" x14ac:dyDescent="0.3">
      <c r="A133" s="7">
        <v>16</v>
      </c>
      <c r="B133" s="5" t="str">
        <f t="shared" si="15"/>
        <v/>
      </c>
      <c r="H133" s="14" t="str">
        <f>IF(E133&gt;0,'Base de données - Taxes'!F$4/60*E133,"")</f>
        <v/>
      </c>
      <c r="I133" s="14" t="str">
        <f>IF(F133&gt;0,'Base de données - Taxes'!F$5/60*F133,"")</f>
        <v/>
      </c>
      <c r="J133" s="14">
        <f t="shared" si="16"/>
        <v>0</v>
      </c>
      <c r="L133" s="175" t="str">
        <f>IF(E133&gt;0,1,IF(F133&gt;0,1,""))</f>
        <v/>
      </c>
    </row>
    <row r="134" spans="1:12" x14ac:dyDescent="0.3">
      <c r="A134" s="7">
        <v>17</v>
      </c>
      <c r="B134" s="5" t="str">
        <f t="shared" si="15"/>
        <v/>
      </c>
      <c r="H134" s="14" t="str">
        <f>IF(E134&gt;0,'Base de données - Taxes'!F$4/60*E134,"")</f>
        <v/>
      </c>
      <c r="I134" s="14" t="str">
        <f>IF(F134&gt;0,'Base de données - Taxes'!F$5/60*F134,"")</f>
        <v/>
      </c>
      <c r="J134" s="14">
        <f t="shared" si="16"/>
        <v>0</v>
      </c>
      <c r="L134" s="175" t="str">
        <f t="shared" si="14"/>
        <v/>
      </c>
    </row>
    <row r="135" spans="1:12" x14ac:dyDescent="0.3">
      <c r="A135" s="7">
        <v>18</v>
      </c>
      <c r="B135" s="5" t="str">
        <f t="shared" si="15"/>
        <v/>
      </c>
      <c r="H135" s="14" t="str">
        <f>IF(E135&gt;0,'Base de données - Taxes'!F$4/60*E135,"")</f>
        <v/>
      </c>
      <c r="I135" s="14" t="str">
        <f>IF(F135&gt;0,'Base de données - Taxes'!F$5/60*F135,"")</f>
        <v/>
      </c>
      <c r="J135" s="14">
        <f t="shared" si="16"/>
        <v>0</v>
      </c>
      <c r="L135" s="175" t="str">
        <f t="shared" si="14"/>
        <v/>
      </c>
    </row>
    <row r="136" spans="1:12" x14ac:dyDescent="0.3">
      <c r="A136" s="7">
        <v>19</v>
      </c>
      <c r="B136" s="5" t="str">
        <f t="shared" si="15"/>
        <v/>
      </c>
      <c r="H136" s="14" t="str">
        <f>IF(E136&gt;0,'Base de données - Taxes'!F$4/60*E136,"")</f>
        <v/>
      </c>
      <c r="I136" s="14" t="str">
        <f>IF(F136&gt;0,'Base de données - Taxes'!F$5/60*F136,"")</f>
        <v/>
      </c>
      <c r="J136" s="14">
        <f t="shared" si="16"/>
        <v>0</v>
      </c>
      <c r="L136" s="175" t="str">
        <f t="shared" si="14"/>
        <v/>
      </c>
    </row>
    <row r="137" spans="1:12" x14ac:dyDescent="0.3">
      <c r="A137" s="7">
        <v>20</v>
      </c>
      <c r="B137" s="5" t="str">
        <f t="shared" si="15"/>
        <v/>
      </c>
      <c r="H137" s="14" t="str">
        <f>IF(E137&gt;0,'Base de données - Taxes'!F$4/60*E137,"")</f>
        <v/>
      </c>
      <c r="I137" s="14" t="str">
        <f>IF(F137&gt;0,'Base de données - Taxes'!F$5/60*F137,"")</f>
        <v/>
      </c>
      <c r="J137" s="14">
        <f t="shared" si="16"/>
        <v>0</v>
      </c>
      <c r="L137" s="175" t="str">
        <f t="shared" si="14"/>
        <v/>
      </c>
    </row>
    <row r="138" spans="1:12" x14ac:dyDescent="0.3">
      <c r="A138" s="7">
        <v>21</v>
      </c>
      <c r="B138" s="5" t="str">
        <f t="shared" si="15"/>
        <v/>
      </c>
      <c r="H138" s="14" t="str">
        <f>IF(E138&gt;0,'Base de données - Taxes'!F$4/60*E138,"")</f>
        <v/>
      </c>
      <c r="I138" s="14" t="str">
        <f>IF(F138&gt;0,'Base de données - Taxes'!F$5/60*F138,"")</f>
        <v/>
      </c>
      <c r="J138" s="14">
        <f t="shared" si="16"/>
        <v>0</v>
      </c>
      <c r="L138" s="175" t="str">
        <f t="shared" si="14"/>
        <v/>
      </c>
    </row>
    <row r="139" spans="1:12" x14ac:dyDescent="0.3">
      <c r="A139" s="7">
        <v>22</v>
      </c>
      <c r="B139" s="5" t="str">
        <f t="shared" si="15"/>
        <v/>
      </c>
      <c r="H139" s="14" t="str">
        <f>IF(E139&gt;0,'Base de données - Taxes'!F$4/60*E139,"")</f>
        <v/>
      </c>
      <c r="I139" s="14" t="str">
        <f>IF(F139&gt;0,'Base de données - Taxes'!F$5/60*F139,"")</f>
        <v/>
      </c>
      <c r="J139" s="14">
        <f t="shared" si="16"/>
        <v>0</v>
      </c>
      <c r="L139" s="175" t="str">
        <f t="shared" si="14"/>
        <v/>
      </c>
    </row>
    <row r="140" spans="1:12" x14ac:dyDescent="0.3">
      <c r="A140" s="7">
        <v>23</v>
      </c>
      <c r="B140" s="5" t="str">
        <f t="shared" si="15"/>
        <v/>
      </c>
      <c r="H140" s="14" t="str">
        <f>IF(E140&gt;0,'Base de données - Taxes'!F$4/60*E140,"")</f>
        <v/>
      </c>
      <c r="I140" s="14" t="str">
        <f>IF(F140&gt;0,'Base de données - Taxes'!F$5/60*F140,"")</f>
        <v/>
      </c>
      <c r="J140" s="14">
        <f t="shared" si="16"/>
        <v>0</v>
      </c>
      <c r="L140" s="175" t="str">
        <f t="shared" si="14"/>
        <v/>
      </c>
    </row>
    <row r="141" spans="1:12" x14ac:dyDescent="0.3">
      <c r="A141" s="7">
        <v>24</v>
      </c>
      <c r="B141" s="5" t="str">
        <f t="shared" si="15"/>
        <v/>
      </c>
      <c r="H141" s="14" t="str">
        <f>IF(E141&gt;0,'Base de données - Taxes'!F$4/60*E141,"")</f>
        <v/>
      </c>
      <c r="I141" s="14" t="str">
        <f>IF(F141&gt;0,'Base de données - Taxes'!F$5/60*F141,"")</f>
        <v/>
      </c>
      <c r="J141" s="14">
        <f t="shared" si="16"/>
        <v>0</v>
      </c>
      <c r="L141" s="175" t="str">
        <f t="shared" si="14"/>
        <v/>
      </c>
    </row>
    <row r="142" spans="1:12" x14ac:dyDescent="0.3">
      <c r="A142" s="7">
        <v>25</v>
      </c>
      <c r="B142" s="5" t="str">
        <f t="shared" si="15"/>
        <v/>
      </c>
      <c r="H142" s="14" t="str">
        <f>IF(E142&gt;0,'Base de données - Taxes'!F$4/60*E142,"")</f>
        <v/>
      </c>
      <c r="I142" s="14" t="str">
        <f>IF(F142&gt;0,'Base de données - Taxes'!F$5/60*F142,"")</f>
        <v/>
      </c>
      <c r="J142" s="14">
        <f t="shared" si="16"/>
        <v>0</v>
      </c>
      <c r="L142" s="175" t="str">
        <f t="shared" si="14"/>
        <v/>
      </c>
    </row>
    <row r="143" spans="1:12" x14ac:dyDescent="0.3">
      <c r="A143" s="7">
        <v>26</v>
      </c>
      <c r="B143" s="5" t="str">
        <f t="shared" si="15"/>
        <v/>
      </c>
      <c r="H143" s="14" t="str">
        <f>IF(E143&gt;0,'Base de données - Taxes'!F$4/60*E143,"")</f>
        <v/>
      </c>
      <c r="I143" s="14" t="str">
        <f>IF(F143&gt;0,'Base de données - Taxes'!F$5/60*F143,"")</f>
        <v/>
      </c>
      <c r="J143" s="14">
        <f t="shared" si="16"/>
        <v>0</v>
      </c>
      <c r="L143" s="175" t="str">
        <f t="shared" si="14"/>
        <v/>
      </c>
    </row>
    <row r="144" spans="1:12" x14ac:dyDescent="0.3">
      <c r="A144" s="7">
        <v>27</v>
      </c>
      <c r="B144" s="5" t="str">
        <f t="shared" si="15"/>
        <v/>
      </c>
      <c r="H144" s="14" t="str">
        <f>IF(E144&gt;0,'Base de données - Taxes'!F$4/60*E144,"")</f>
        <v/>
      </c>
      <c r="I144" s="14" t="str">
        <f>IF(F144&gt;0,'Base de données - Taxes'!F$5/60*F144,"")</f>
        <v/>
      </c>
      <c r="J144" s="14">
        <f t="shared" si="16"/>
        <v>0</v>
      </c>
      <c r="L144" s="175" t="str">
        <f t="shared" si="14"/>
        <v/>
      </c>
    </row>
    <row r="145" spans="1:17" x14ac:dyDescent="0.3">
      <c r="A145" s="7">
        <v>28</v>
      </c>
      <c r="B145" s="5" t="str">
        <f t="shared" si="15"/>
        <v/>
      </c>
      <c r="H145" s="14" t="str">
        <f>IF(E145&gt;0,'Base de données - Taxes'!F$4/60*E145,"")</f>
        <v/>
      </c>
      <c r="I145" s="14" t="str">
        <f>IF(F145&gt;0,'Base de données - Taxes'!F$5/60*F145,"")</f>
        <v/>
      </c>
      <c r="J145" s="14">
        <f t="shared" si="16"/>
        <v>0</v>
      </c>
      <c r="L145" s="175" t="str">
        <f t="shared" si="14"/>
        <v/>
      </c>
    </row>
    <row r="146" spans="1:17" x14ac:dyDescent="0.3">
      <c r="A146" s="7">
        <v>29</v>
      </c>
      <c r="B146" s="5" t="str">
        <f t="shared" si="15"/>
        <v/>
      </c>
      <c r="H146" s="14" t="str">
        <f>IF(E146&gt;0,'Base de données - Taxes'!F$4/60*E146,"")</f>
        <v/>
      </c>
      <c r="I146" s="14" t="str">
        <f>IF(F146&gt;0,'Base de données - Taxes'!F$5/60*F146,"")</f>
        <v/>
      </c>
      <c r="J146" s="14">
        <f t="shared" si="16"/>
        <v>0</v>
      </c>
      <c r="L146" s="175" t="str">
        <f t="shared" si="14"/>
        <v/>
      </c>
    </row>
    <row r="147" spans="1:17" x14ac:dyDescent="0.3">
      <c r="A147" s="7">
        <v>30</v>
      </c>
      <c r="B147" s="5" t="str">
        <f t="shared" si="15"/>
        <v/>
      </c>
      <c r="H147" s="14" t="str">
        <f>IF(E147&gt;0,'Base de données - Taxes'!F$4/60*E147,"")</f>
        <v/>
      </c>
      <c r="I147" s="14" t="str">
        <f>IF(F147&gt;0,'Base de données - Taxes'!F$5/60*F147,"")</f>
        <v/>
      </c>
      <c r="J147" s="14">
        <f t="shared" si="16"/>
        <v>0</v>
      </c>
      <c r="L147" s="175" t="str">
        <f t="shared" si="14"/>
        <v/>
      </c>
    </row>
    <row r="148" spans="1:17" x14ac:dyDescent="0.3">
      <c r="A148" s="7">
        <v>31</v>
      </c>
      <c r="B148" s="5" t="str">
        <f t="shared" si="15"/>
        <v/>
      </c>
      <c r="H148" s="14" t="str">
        <f>IF(E148&gt;0,'Base de données - Taxes'!F$4/60*E148,"")</f>
        <v/>
      </c>
      <c r="I148" s="14" t="str">
        <f>IF(F148&gt;0,'Base de données - Taxes'!F$5/60*F148,"")</f>
        <v/>
      </c>
      <c r="J148" s="14">
        <f t="shared" si="16"/>
        <v>0</v>
      </c>
      <c r="L148" s="175" t="str">
        <f t="shared" si="14"/>
        <v/>
      </c>
    </row>
    <row r="149" spans="1:17" x14ac:dyDescent="0.3">
      <c r="E149" s="28"/>
      <c r="F149" s="28"/>
      <c r="H149" s="27"/>
      <c r="I149" s="27"/>
      <c r="J149" s="27"/>
      <c r="K149" s="168"/>
      <c r="L149" s="176"/>
      <c r="M149" s="28"/>
    </row>
    <row r="150" spans="1:17" x14ac:dyDescent="0.3">
      <c r="E150" s="156"/>
      <c r="F150" s="156"/>
      <c r="H150" s="153"/>
      <c r="I150" s="153"/>
      <c r="J150" s="153"/>
      <c r="K150" s="169"/>
      <c r="L150" s="177"/>
    </row>
    <row r="151" spans="1:17" x14ac:dyDescent="0.3">
      <c r="D151" s="1" t="s">
        <v>217</v>
      </c>
      <c r="E151" s="7">
        <f t="shared" ref="E151:F151" si="17">SUM(E118:E149)</f>
        <v>133</v>
      </c>
      <c r="F151" s="7">
        <f t="shared" si="17"/>
        <v>90</v>
      </c>
      <c r="H151" s="14">
        <f t="shared" ref="H151:J151" si="18">SUM(H118:H149)</f>
        <v>88.666666666666657</v>
      </c>
      <c r="I151" s="14">
        <f t="shared" si="18"/>
        <v>22.5</v>
      </c>
      <c r="J151" s="157">
        <f t="shared" si="18"/>
        <v>111.16666666666666</v>
      </c>
      <c r="K151" s="167">
        <f>SUM(K118:K148)</f>
        <v>0</v>
      </c>
      <c r="L151" s="175">
        <f>SUM(L118:L148)</f>
        <v>3</v>
      </c>
      <c r="M151" s="7">
        <f>SUM(M118:M148)</f>
        <v>0</v>
      </c>
    </row>
    <row r="152" spans="1:17" x14ac:dyDescent="0.3">
      <c r="D152" s="1" t="s">
        <v>218</v>
      </c>
      <c r="E152" s="164">
        <f>E151/60</f>
        <v>2.2166666666666668</v>
      </c>
      <c r="F152" s="164">
        <f>F151/60</f>
        <v>1.5</v>
      </c>
      <c r="H152" s="14"/>
      <c r="I152" s="14"/>
      <c r="J152" s="14"/>
    </row>
    <row r="153" spans="1:17" x14ac:dyDescent="0.3">
      <c r="A153" s="6"/>
      <c r="B153" s="141">
        <f>B1</f>
        <v>2019</v>
      </c>
      <c r="C153" s="3" t="s">
        <v>180</v>
      </c>
      <c r="D153" s="2"/>
      <c r="E153" s="6"/>
      <c r="F153" s="6"/>
      <c r="G153" s="2"/>
      <c r="H153" s="13"/>
      <c r="I153" s="13"/>
      <c r="J153" s="13"/>
      <c r="K153" s="165"/>
      <c r="L153" s="173"/>
      <c r="M153" s="6"/>
      <c r="N153" s="2"/>
      <c r="O153" s="2"/>
      <c r="P153" s="2"/>
      <c r="Q153" s="2"/>
    </row>
    <row r="154" spans="1:17" ht="34.5" x14ac:dyDescent="0.3">
      <c r="A154" s="10"/>
      <c r="B154" s="84"/>
      <c r="C154" s="85" t="s">
        <v>212</v>
      </c>
      <c r="D154" s="86" t="s">
        <v>213</v>
      </c>
      <c r="E154" s="86" t="s">
        <v>175</v>
      </c>
      <c r="F154" s="86" t="s">
        <v>176</v>
      </c>
      <c r="G154" s="86"/>
      <c r="H154" s="87" t="s">
        <v>215</v>
      </c>
      <c r="I154" s="87" t="s">
        <v>216</v>
      </c>
      <c r="J154" s="87" t="s">
        <v>188</v>
      </c>
      <c r="K154" s="166" t="s">
        <v>96</v>
      </c>
      <c r="L154" s="174" t="s">
        <v>166</v>
      </c>
      <c r="M154" s="86" t="s">
        <v>127</v>
      </c>
      <c r="N154" s="86" t="s">
        <v>206</v>
      </c>
      <c r="O154" s="86" t="s">
        <v>207</v>
      </c>
      <c r="P154" s="86" t="s">
        <v>208</v>
      </c>
      <c r="Q154" s="86" t="s">
        <v>209</v>
      </c>
    </row>
    <row r="155" spans="1:17" x14ac:dyDescent="0.3">
      <c r="H155" s="14"/>
      <c r="I155" s="14"/>
      <c r="J155" s="14"/>
    </row>
    <row r="156" spans="1:17" x14ac:dyDescent="0.3">
      <c r="A156" s="7">
        <v>1</v>
      </c>
      <c r="B156" s="5">
        <f>IF(C156&gt;0,C156,"")</f>
        <v>42269</v>
      </c>
      <c r="C156" s="4">
        <v>42269</v>
      </c>
      <c r="D156" s="1" t="s">
        <v>214</v>
      </c>
      <c r="E156" s="7">
        <v>23</v>
      </c>
      <c r="F156" s="7">
        <v>15</v>
      </c>
      <c r="H156" s="14">
        <f>IF(E156&gt;0,'Base de données - Taxes'!F$4/60*E156,"")</f>
        <v>15.333333333333332</v>
      </c>
      <c r="I156" s="14">
        <f>IF(F156&gt;0,'Base de données - Taxes'!F$5/60*F156,"")</f>
        <v>3.75</v>
      </c>
      <c r="J156" s="14">
        <f>SUM(H156:I156)</f>
        <v>19.083333333333332</v>
      </c>
      <c r="L156" s="175">
        <f t="shared" ref="L156:L186" si="19">IF(E156&gt;0,1,IF(F156&gt;0,1,""))</f>
        <v>1</v>
      </c>
    </row>
    <row r="157" spans="1:17" x14ac:dyDescent="0.3">
      <c r="A157" s="7">
        <v>2</v>
      </c>
      <c r="B157" s="5">
        <f t="shared" ref="B157:B186" si="20">IF(C157&gt;0,C157,"")</f>
        <v>42270</v>
      </c>
      <c r="C157" s="4">
        <v>42270</v>
      </c>
      <c r="E157" s="7">
        <v>60</v>
      </c>
      <c r="F157" s="7">
        <v>30</v>
      </c>
      <c r="H157" s="14">
        <f>IF(E157&gt;0,'Base de données - Taxes'!F$4/60*E157,"")</f>
        <v>40</v>
      </c>
      <c r="I157" s="14">
        <f>IF(F157&gt;0,'Base de données - Taxes'!F$5/60*F157,"")</f>
        <v>7.5</v>
      </c>
      <c r="J157" s="14">
        <f t="shared" ref="J157:J186" si="21">SUM(H157:I157)</f>
        <v>47.5</v>
      </c>
      <c r="L157" s="175">
        <f t="shared" si="19"/>
        <v>1</v>
      </c>
    </row>
    <row r="158" spans="1:17" x14ac:dyDescent="0.3">
      <c r="A158" s="7">
        <v>3</v>
      </c>
      <c r="B158" s="5">
        <f t="shared" si="20"/>
        <v>42271</v>
      </c>
      <c r="C158" s="4">
        <v>42271</v>
      </c>
      <c r="E158" s="7">
        <v>50</v>
      </c>
      <c r="F158" s="7">
        <v>45</v>
      </c>
      <c r="H158" s="14">
        <f>IF(E158&gt;0,'Base de données - Taxes'!F$4/60*E158,"")</f>
        <v>33.333333333333329</v>
      </c>
      <c r="I158" s="14">
        <f>IF(F158&gt;0,'Base de données - Taxes'!F$5/60*F158,"")</f>
        <v>11.25</v>
      </c>
      <c r="J158" s="14">
        <f t="shared" si="21"/>
        <v>44.583333333333329</v>
      </c>
      <c r="L158" s="175">
        <f t="shared" si="19"/>
        <v>1</v>
      </c>
    </row>
    <row r="159" spans="1:17" x14ac:dyDescent="0.3">
      <c r="A159" s="7">
        <v>4</v>
      </c>
      <c r="B159" s="5">
        <f t="shared" si="20"/>
        <v>42272</v>
      </c>
      <c r="C159" s="4">
        <v>42272</v>
      </c>
      <c r="E159" s="7">
        <v>180</v>
      </c>
      <c r="F159" s="7">
        <v>120</v>
      </c>
      <c r="H159" s="14">
        <f>IF(E159&gt;0,'Base de données - Taxes'!F$4/60*E159,"")</f>
        <v>120</v>
      </c>
      <c r="I159" s="14">
        <f>IF(F159&gt;0,'Base de données - Taxes'!F$5/60*F159,"")</f>
        <v>30</v>
      </c>
      <c r="J159" s="14">
        <f t="shared" si="21"/>
        <v>150</v>
      </c>
      <c r="L159" s="175">
        <f t="shared" si="19"/>
        <v>1</v>
      </c>
    </row>
    <row r="160" spans="1:17" x14ac:dyDescent="0.3">
      <c r="A160" s="7">
        <v>5</v>
      </c>
      <c r="B160" s="5">
        <f t="shared" si="20"/>
        <v>42273</v>
      </c>
      <c r="C160" s="4">
        <v>42273</v>
      </c>
      <c r="E160" s="7">
        <v>150</v>
      </c>
      <c r="F160" s="7">
        <v>90</v>
      </c>
      <c r="H160" s="14">
        <f>IF(E160&gt;0,'Base de données - Taxes'!F$4/60*E160,"")</f>
        <v>100</v>
      </c>
      <c r="I160" s="14">
        <f>IF(F160&gt;0,'Base de données - Taxes'!F$5/60*F160,"")</f>
        <v>22.5</v>
      </c>
      <c r="J160" s="14">
        <f t="shared" si="21"/>
        <v>122.5</v>
      </c>
      <c r="L160" s="175">
        <f t="shared" si="19"/>
        <v>1</v>
      </c>
    </row>
    <row r="161" spans="1:12" x14ac:dyDescent="0.3">
      <c r="A161" s="7">
        <v>6</v>
      </c>
      <c r="B161" s="5">
        <f t="shared" si="20"/>
        <v>42274</v>
      </c>
      <c r="C161" s="4">
        <v>42274</v>
      </c>
      <c r="E161" s="7">
        <v>240</v>
      </c>
      <c r="F161" s="7">
        <v>120</v>
      </c>
      <c r="H161" s="14">
        <f>IF(E161&gt;0,'Base de données - Taxes'!F$4/60*E161,"")</f>
        <v>160</v>
      </c>
      <c r="I161" s="14">
        <f>IF(F161&gt;0,'Base de données - Taxes'!F$5/60*F161,"")</f>
        <v>30</v>
      </c>
      <c r="J161" s="14">
        <f t="shared" si="21"/>
        <v>190</v>
      </c>
      <c r="L161" s="175">
        <f t="shared" si="19"/>
        <v>1</v>
      </c>
    </row>
    <row r="162" spans="1:12" x14ac:dyDescent="0.3">
      <c r="A162" s="7">
        <v>7</v>
      </c>
      <c r="B162" s="5">
        <f t="shared" si="20"/>
        <v>42275</v>
      </c>
      <c r="C162" s="4">
        <v>42275</v>
      </c>
      <c r="E162" s="7">
        <v>50</v>
      </c>
      <c r="F162" s="7">
        <v>30</v>
      </c>
      <c r="H162" s="14">
        <f>IF(E162&gt;0,'Base de données - Taxes'!F$4/60*E162,"")</f>
        <v>33.333333333333329</v>
      </c>
      <c r="I162" s="14">
        <f>IF(F162&gt;0,'Base de données - Taxes'!F$5/60*F162,"")</f>
        <v>7.5</v>
      </c>
      <c r="J162" s="14">
        <f t="shared" si="21"/>
        <v>40.833333333333329</v>
      </c>
      <c r="L162" s="175">
        <f t="shared" si="19"/>
        <v>1</v>
      </c>
    </row>
    <row r="163" spans="1:12" x14ac:dyDescent="0.3">
      <c r="A163" s="7">
        <v>8</v>
      </c>
      <c r="B163" s="5">
        <f t="shared" si="20"/>
        <v>42276</v>
      </c>
      <c r="C163" s="4">
        <v>42276</v>
      </c>
      <c r="E163" s="7">
        <v>130</v>
      </c>
      <c r="F163" s="7">
        <v>80</v>
      </c>
      <c r="H163" s="14">
        <f>IF(E163&gt;0,'Base de données - Taxes'!F$4/60*E163,"")</f>
        <v>86.666666666666657</v>
      </c>
      <c r="I163" s="14">
        <f>IF(F163&gt;0,'Base de données - Taxes'!F$5/60*F163,"")</f>
        <v>20</v>
      </c>
      <c r="J163" s="14">
        <f t="shared" si="21"/>
        <v>106.66666666666666</v>
      </c>
      <c r="L163" s="175">
        <f t="shared" si="19"/>
        <v>1</v>
      </c>
    </row>
    <row r="164" spans="1:12" x14ac:dyDescent="0.3">
      <c r="A164" s="7">
        <v>9</v>
      </c>
      <c r="B164" s="5" t="str">
        <f t="shared" si="20"/>
        <v/>
      </c>
      <c r="H164" s="14" t="str">
        <f>IF(E164&gt;0,'Base de données - Taxes'!F$4/60*E164,"")</f>
        <v/>
      </c>
      <c r="I164" s="14" t="str">
        <f>IF(F164&gt;0,'Base de données - Taxes'!F$5/60*F164,"")</f>
        <v/>
      </c>
      <c r="J164" s="14">
        <f t="shared" si="21"/>
        <v>0</v>
      </c>
      <c r="L164" s="175" t="str">
        <f t="shared" si="19"/>
        <v/>
      </c>
    </row>
    <row r="165" spans="1:12" x14ac:dyDescent="0.3">
      <c r="A165" s="7">
        <v>10</v>
      </c>
      <c r="B165" s="5" t="str">
        <f t="shared" si="20"/>
        <v/>
      </c>
      <c r="H165" s="14" t="str">
        <f>IF(E165&gt;0,'Base de données - Taxes'!F$4/60*E165,"")</f>
        <v/>
      </c>
      <c r="I165" s="14" t="str">
        <f>IF(F165&gt;0,'Base de données - Taxes'!F$5/60*F165,"")</f>
        <v/>
      </c>
      <c r="J165" s="14">
        <f t="shared" si="21"/>
        <v>0</v>
      </c>
      <c r="L165" s="175" t="str">
        <f t="shared" si="19"/>
        <v/>
      </c>
    </row>
    <row r="166" spans="1:12" x14ac:dyDescent="0.3">
      <c r="A166" s="7">
        <v>11</v>
      </c>
      <c r="B166" s="5" t="str">
        <f t="shared" si="20"/>
        <v/>
      </c>
      <c r="H166" s="14" t="str">
        <f>IF(E166&gt;0,'Base de données - Taxes'!F$4/60*E166,"")</f>
        <v/>
      </c>
      <c r="I166" s="14" t="str">
        <f>IF(F166&gt;0,'Base de données - Taxes'!F$5/60*F166,"")</f>
        <v/>
      </c>
      <c r="J166" s="14">
        <f t="shared" si="21"/>
        <v>0</v>
      </c>
      <c r="L166" s="175" t="str">
        <f t="shared" si="19"/>
        <v/>
      </c>
    </row>
    <row r="167" spans="1:12" x14ac:dyDescent="0.3">
      <c r="A167" s="7">
        <v>12</v>
      </c>
      <c r="B167" s="5" t="str">
        <f t="shared" si="20"/>
        <v/>
      </c>
      <c r="H167" s="14" t="str">
        <f>IF(E167&gt;0,'Base de données - Taxes'!F$4/60*E167,"")</f>
        <v/>
      </c>
      <c r="I167" s="14" t="str">
        <f>IF(F167&gt;0,'Base de données - Taxes'!F$5/60*F167,"")</f>
        <v/>
      </c>
      <c r="J167" s="14">
        <f t="shared" si="21"/>
        <v>0</v>
      </c>
      <c r="L167" s="175" t="str">
        <f t="shared" si="19"/>
        <v/>
      </c>
    </row>
    <row r="168" spans="1:12" x14ac:dyDescent="0.3">
      <c r="A168" s="7">
        <v>13</v>
      </c>
      <c r="B168" s="5" t="str">
        <f t="shared" si="20"/>
        <v/>
      </c>
      <c r="H168" s="14" t="str">
        <f>IF(E168&gt;0,'Base de données - Taxes'!F$4/60*E168,"")</f>
        <v/>
      </c>
      <c r="I168" s="14" t="str">
        <f>IF(F168&gt;0,'Base de données - Taxes'!F$5/60*F168,"")</f>
        <v/>
      </c>
      <c r="J168" s="14">
        <f t="shared" si="21"/>
        <v>0</v>
      </c>
      <c r="L168" s="175" t="str">
        <f t="shared" si="19"/>
        <v/>
      </c>
    </row>
    <row r="169" spans="1:12" x14ac:dyDescent="0.3">
      <c r="A169" s="7">
        <v>14</v>
      </c>
      <c r="B169" s="5" t="str">
        <f t="shared" si="20"/>
        <v/>
      </c>
      <c r="H169" s="14" t="str">
        <f>IF(E169&gt;0,'Base de données - Taxes'!F$4/60*E169,"")</f>
        <v/>
      </c>
      <c r="I169" s="14" t="str">
        <f>IF(F169&gt;0,'Base de données - Taxes'!F$5/60*F169,"")</f>
        <v/>
      </c>
      <c r="J169" s="14">
        <f t="shared" si="21"/>
        <v>0</v>
      </c>
      <c r="L169" s="175" t="str">
        <f t="shared" si="19"/>
        <v/>
      </c>
    </row>
    <row r="170" spans="1:12" x14ac:dyDescent="0.3">
      <c r="A170" s="7">
        <v>15</v>
      </c>
      <c r="B170" s="5" t="str">
        <f t="shared" si="20"/>
        <v/>
      </c>
      <c r="H170" s="14" t="str">
        <f>IF(E170&gt;0,'Base de données - Taxes'!F$4/60*E170,"")</f>
        <v/>
      </c>
      <c r="I170" s="14" t="str">
        <f>IF(F170&gt;0,'Base de données - Taxes'!F$5/60*F170,"")</f>
        <v/>
      </c>
      <c r="J170" s="14">
        <f t="shared" si="21"/>
        <v>0</v>
      </c>
      <c r="L170" s="175" t="str">
        <f t="shared" si="19"/>
        <v/>
      </c>
    </row>
    <row r="171" spans="1:12" x14ac:dyDescent="0.3">
      <c r="A171" s="7">
        <v>16</v>
      </c>
      <c r="B171" s="5" t="str">
        <f t="shared" si="20"/>
        <v/>
      </c>
      <c r="H171" s="14" t="str">
        <f>IF(E171&gt;0,'Base de données - Taxes'!F$4/60*E171,"")</f>
        <v/>
      </c>
      <c r="I171" s="14" t="str">
        <f>IF(F171&gt;0,'Base de données - Taxes'!F$5/60*F171,"")</f>
        <v/>
      </c>
      <c r="J171" s="14">
        <f t="shared" si="21"/>
        <v>0</v>
      </c>
      <c r="L171" s="175" t="str">
        <f>IF(E171&gt;0,1,IF(F171&gt;0,1,""))</f>
        <v/>
      </c>
    </row>
    <row r="172" spans="1:12" x14ac:dyDescent="0.3">
      <c r="A172" s="7">
        <v>17</v>
      </c>
      <c r="B172" s="5" t="str">
        <f t="shared" si="20"/>
        <v/>
      </c>
      <c r="H172" s="14" t="str">
        <f>IF(E172&gt;0,'Base de données - Taxes'!F$4/60*E172,"")</f>
        <v/>
      </c>
      <c r="I172" s="14" t="str">
        <f>IF(F172&gt;0,'Base de données - Taxes'!F$5/60*F172,"")</f>
        <v/>
      </c>
      <c r="J172" s="14">
        <f t="shared" si="21"/>
        <v>0</v>
      </c>
      <c r="L172" s="175" t="str">
        <f t="shared" si="19"/>
        <v/>
      </c>
    </row>
    <row r="173" spans="1:12" x14ac:dyDescent="0.3">
      <c r="A173" s="7">
        <v>18</v>
      </c>
      <c r="B173" s="5" t="str">
        <f t="shared" si="20"/>
        <v/>
      </c>
      <c r="H173" s="14" t="str">
        <f>IF(E173&gt;0,'Base de données - Taxes'!F$4/60*E173,"")</f>
        <v/>
      </c>
      <c r="I173" s="14" t="str">
        <f>IF(F173&gt;0,'Base de données - Taxes'!F$5/60*F173,"")</f>
        <v/>
      </c>
      <c r="J173" s="14">
        <f t="shared" si="21"/>
        <v>0</v>
      </c>
      <c r="L173" s="175" t="str">
        <f t="shared" si="19"/>
        <v/>
      </c>
    </row>
    <row r="174" spans="1:12" x14ac:dyDescent="0.3">
      <c r="A174" s="7">
        <v>19</v>
      </c>
      <c r="B174" s="5" t="str">
        <f t="shared" si="20"/>
        <v/>
      </c>
      <c r="H174" s="14" t="str">
        <f>IF(E174&gt;0,'Base de données - Taxes'!F$4/60*E174,"")</f>
        <v/>
      </c>
      <c r="I174" s="14" t="str">
        <f>IF(F174&gt;0,'Base de données - Taxes'!F$5/60*F174,"")</f>
        <v/>
      </c>
      <c r="J174" s="14">
        <f t="shared" si="21"/>
        <v>0</v>
      </c>
      <c r="L174" s="175" t="str">
        <f t="shared" si="19"/>
        <v/>
      </c>
    </row>
    <row r="175" spans="1:12" x14ac:dyDescent="0.3">
      <c r="A175" s="7">
        <v>20</v>
      </c>
      <c r="B175" s="5" t="str">
        <f t="shared" si="20"/>
        <v/>
      </c>
      <c r="H175" s="14" t="str">
        <f>IF(E175&gt;0,'Base de données - Taxes'!F$4/60*E175,"")</f>
        <v/>
      </c>
      <c r="I175" s="14" t="str">
        <f>IF(F175&gt;0,'Base de données - Taxes'!F$5/60*F175,"")</f>
        <v/>
      </c>
      <c r="J175" s="14">
        <f t="shared" si="21"/>
        <v>0</v>
      </c>
      <c r="L175" s="175" t="str">
        <f t="shared" si="19"/>
        <v/>
      </c>
    </row>
    <row r="176" spans="1:12" x14ac:dyDescent="0.3">
      <c r="A176" s="7">
        <v>21</v>
      </c>
      <c r="B176" s="5" t="str">
        <f t="shared" si="20"/>
        <v/>
      </c>
      <c r="H176" s="14" t="str">
        <f>IF(E176&gt;0,'Base de données - Taxes'!F$4/60*E176,"")</f>
        <v/>
      </c>
      <c r="I176" s="14" t="str">
        <f>IF(F176&gt;0,'Base de données - Taxes'!F$5/60*F176,"")</f>
        <v/>
      </c>
      <c r="J176" s="14">
        <f t="shared" si="21"/>
        <v>0</v>
      </c>
      <c r="L176" s="175" t="str">
        <f t="shared" si="19"/>
        <v/>
      </c>
    </row>
    <row r="177" spans="1:17" x14ac:dyDescent="0.3">
      <c r="A177" s="7">
        <v>22</v>
      </c>
      <c r="B177" s="5" t="str">
        <f t="shared" si="20"/>
        <v/>
      </c>
      <c r="H177" s="14" t="str">
        <f>IF(E177&gt;0,'Base de données - Taxes'!F$4/60*E177,"")</f>
        <v/>
      </c>
      <c r="I177" s="14" t="str">
        <f>IF(F177&gt;0,'Base de données - Taxes'!F$5/60*F177,"")</f>
        <v/>
      </c>
      <c r="J177" s="14">
        <f t="shared" si="21"/>
        <v>0</v>
      </c>
      <c r="L177" s="175" t="str">
        <f t="shared" si="19"/>
        <v/>
      </c>
    </row>
    <row r="178" spans="1:17" x14ac:dyDescent="0.3">
      <c r="A178" s="7">
        <v>23</v>
      </c>
      <c r="B178" s="5" t="str">
        <f t="shared" si="20"/>
        <v/>
      </c>
      <c r="H178" s="14" t="str">
        <f>IF(E178&gt;0,'Base de données - Taxes'!F$4/60*E178,"")</f>
        <v/>
      </c>
      <c r="I178" s="14" t="str">
        <f>IF(F178&gt;0,'Base de données - Taxes'!F$5/60*F178,"")</f>
        <v/>
      </c>
      <c r="J178" s="14">
        <f t="shared" si="21"/>
        <v>0</v>
      </c>
      <c r="L178" s="175" t="str">
        <f t="shared" si="19"/>
        <v/>
      </c>
    </row>
    <row r="179" spans="1:17" x14ac:dyDescent="0.3">
      <c r="A179" s="7">
        <v>24</v>
      </c>
      <c r="B179" s="5" t="str">
        <f t="shared" si="20"/>
        <v/>
      </c>
      <c r="H179" s="14" t="str">
        <f>IF(E179&gt;0,'Base de données - Taxes'!F$4/60*E179,"")</f>
        <v/>
      </c>
      <c r="I179" s="14" t="str">
        <f>IF(F179&gt;0,'Base de données - Taxes'!F$5/60*F179,"")</f>
        <v/>
      </c>
      <c r="J179" s="14">
        <f t="shared" si="21"/>
        <v>0</v>
      </c>
      <c r="L179" s="175" t="str">
        <f t="shared" si="19"/>
        <v/>
      </c>
    </row>
    <row r="180" spans="1:17" x14ac:dyDescent="0.3">
      <c r="A180" s="7">
        <v>25</v>
      </c>
      <c r="B180" s="5" t="str">
        <f t="shared" si="20"/>
        <v/>
      </c>
      <c r="H180" s="14" t="str">
        <f>IF(E180&gt;0,'Base de données - Taxes'!F$4/60*E180,"")</f>
        <v/>
      </c>
      <c r="I180" s="14" t="str">
        <f>IF(F180&gt;0,'Base de données - Taxes'!F$5/60*F180,"")</f>
        <v/>
      </c>
      <c r="J180" s="14">
        <f t="shared" si="21"/>
        <v>0</v>
      </c>
      <c r="L180" s="175" t="str">
        <f t="shared" si="19"/>
        <v/>
      </c>
    </row>
    <row r="181" spans="1:17" x14ac:dyDescent="0.3">
      <c r="A181" s="7">
        <v>26</v>
      </c>
      <c r="B181" s="5" t="str">
        <f t="shared" si="20"/>
        <v/>
      </c>
      <c r="H181" s="14" t="str">
        <f>IF(E181&gt;0,'Base de données - Taxes'!F$4/60*E181,"")</f>
        <v/>
      </c>
      <c r="I181" s="14" t="str">
        <f>IF(F181&gt;0,'Base de données - Taxes'!F$5/60*F181,"")</f>
        <v/>
      </c>
      <c r="J181" s="14">
        <f t="shared" si="21"/>
        <v>0</v>
      </c>
      <c r="L181" s="175" t="str">
        <f t="shared" si="19"/>
        <v/>
      </c>
    </row>
    <row r="182" spans="1:17" x14ac:dyDescent="0.3">
      <c r="A182" s="7">
        <v>27</v>
      </c>
      <c r="B182" s="5" t="str">
        <f t="shared" si="20"/>
        <v/>
      </c>
      <c r="H182" s="14" t="str">
        <f>IF(E182&gt;0,'Base de données - Taxes'!F$4/60*E182,"")</f>
        <v/>
      </c>
      <c r="I182" s="14" t="str">
        <f>IF(F182&gt;0,'Base de données - Taxes'!F$5/60*F182,"")</f>
        <v/>
      </c>
      <c r="J182" s="14">
        <f t="shared" si="21"/>
        <v>0</v>
      </c>
      <c r="L182" s="175" t="str">
        <f t="shared" si="19"/>
        <v/>
      </c>
    </row>
    <row r="183" spans="1:17" x14ac:dyDescent="0.3">
      <c r="A183" s="7">
        <v>28</v>
      </c>
      <c r="B183" s="5" t="str">
        <f t="shared" si="20"/>
        <v/>
      </c>
      <c r="H183" s="14" t="str">
        <f>IF(E183&gt;0,'Base de données - Taxes'!F$4/60*E183,"")</f>
        <v/>
      </c>
      <c r="I183" s="14" t="str">
        <f>IF(F183&gt;0,'Base de données - Taxes'!F$5/60*F183,"")</f>
        <v/>
      </c>
      <c r="J183" s="14">
        <f t="shared" si="21"/>
        <v>0</v>
      </c>
      <c r="L183" s="175" t="str">
        <f t="shared" si="19"/>
        <v/>
      </c>
    </row>
    <row r="184" spans="1:17" x14ac:dyDescent="0.3">
      <c r="A184" s="7">
        <v>29</v>
      </c>
      <c r="B184" s="5" t="str">
        <f t="shared" si="20"/>
        <v/>
      </c>
      <c r="H184" s="14" t="str">
        <f>IF(E184&gt;0,'Base de données - Taxes'!F$4/60*E184,"")</f>
        <v/>
      </c>
      <c r="I184" s="14" t="str">
        <f>IF(F184&gt;0,'Base de données - Taxes'!F$5/60*F184,"")</f>
        <v/>
      </c>
      <c r="J184" s="14">
        <f t="shared" si="21"/>
        <v>0</v>
      </c>
      <c r="L184" s="175" t="str">
        <f t="shared" si="19"/>
        <v/>
      </c>
    </row>
    <row r="185" spans="1:17" x14ac:dyDescent="0.3">
      <c r="A185" s="7">
        <v>30</v>
      </c>
      <c r="B185" s="5" t="str">
        <f t="shared" si="20"/>
        <v/>
      </c>
      <c r="H185" s="14" t="str">
        <f>IF(E185&gt;0,'Base de données - Taxes'!F$4/60*E185,"")</f>
        <v/>
      </c>
      <c r="I185" s="14" t="str">
        <f>IF(F185&gt;0,'Base de données - Taxes'!F$5/60*F185,"")</f>
        <v/>
      </c>
      <c r="J185" s="14">
        <f t="shared" si="21"/>
        <v>0</v>
      </c>
      <c r="L185" s="175" t="str">
        <f t="shared" si="19"/>
        <v/>
      </c>
    </row>
    <row r="186" spans="1:17" x14ac:dyDescent="0.3">
      <c r="A186" s="7">
        <v>31</v>
      </c>
      <c r="B186" s="5" t="str">
        <f t="shared" si="20"/>
        <v/>
      </c>
      <c r="H186" s="14" t="str">
        <f>IF(E186&gt;0,'Base de données - Taxes'!F$4/60*E186,"")</f>
        <v/>
      </c>
      <c r="I186" s="14" t="str">
        <f>IF(F186&gt;0,'Base de données - Taxes'!F$5/60*F186,"")</f>
        <v/>
      </c>
      <c r="J186" s="14">
        <f t="shared" si="21"/>
        <v>0</v>
      </c>
      <c r="L186" s="175" t="str">
        <f t="shared" si="19"/>
        <v/>
      </c>
    </row>
    <row r="187" spans="1:17" x14ac:dyDescent="0.3">
      <c r="E187" s="28"/>
      <c r="F187" s="28"/>
      <c r="H187" s="27"/>
      <c r="I187" s="27"/>
      <c r="J187" s="27"/>
      <c r="K187" s="168"/>
      <c r="L187" s="176"/>
      <c r="M187" s="28"/>
    </row>
    <row r="188" spans="1:17" x14ac:dyDescent="0.3">
      <c r="E188" s="156"/>
      <c r="F188" s="156"/>
      <c r="H188" s="153"/>
      <c r="I188" s="153"/>
      <c r="J188" s="153"/>
      <c r="K188" s="169"/>
      <c r="L188" s="177"/>
    </row>
    <row r="189" spans="1:17" x14ac:dyDescent="0.3">
      <c r="D189" s="1" t="s">
        <v>217</v>
      </c>
      <c r="E189" s="7">
        <f t="shared" ref="E189:F189" si="22">SUM(E156:E187)</f>
        <v>883</v>
      </c>
      <c r="F189" s="7">
        <f t="shared" si="22"/>
        <v>530</v>
      </c>
      <c r="H189" s="14">
        <f t="shared" ref="H189:J189" si="23">SUM(H156:H187)</f>
        <v>588.66666666666663</v>
      </c>
      <c r="I189" s="14">
        <f t="shared" si="23"/>
        <v>132.5</v>
      </c>
      <c r="J189" s="157">
        <f t="shared" si="23"/>
        <v>721.16666666666663</v>
      </c>
      <c r="K189" s="167">
        <f>SUM(K156:K186)</f>
        <v>0</v>
      </c>
      <c r="L189" s="175">
        <f>SUM(L156:L186)</f>
        <v>8</v>
      </c>
      <c r="M189" s="7">
        <f>SUM(M156:M186)</f>
        <v>0</v>
      </c>
    </row>
    <row r="190" spans="1:17" x14ac:dyDescent="0.3">
      <c r="D190" s="1" t="s">
        <v>218</v>
      </c>
      <c r="E190" s="164">
        <f>E189/60</f>
        <v>14.716666666666667</v>
      </c>
      <c r="F190" s="164">
        <f>F189/60</f>
        <v>8.8333333333333339</v>
      </c>
      <c r="H190" s="14"/>
      <c r="I190" s="14"/>
      <c r="J190" s="14"/>
    </row>
    <row r="191" spans="1:17" x14ac:dyDescent="0.3">
      <c r="A191" s="6"/>
      <c r="B191" s="141">
        <f>B1</f>
        <v>2019</v>
      </c>
      <c r="C191" s="3" t="s">
        <v>181</v>
      </c>
      <c r="D191" s="2"/>
      <c r="E191" s="6"/>
      <c r="F191" s="6"/>
      <c r="G191" s="2"/>
      <c r="H191" s="13"/>
      <c r="I191" s="13"/>
      <c r="J191" s="13"/>
      <c r="K191" s="165"/>
      <c r="L191" s="173"/>
      <c r="M191" s="6"/>
      <c r="N191" s="2"/>
      <c r="O191" s="2"/>
      <c r="P191" s="2"/>
      <c r="Q191" s="2"/>
    </row>
    <row r="192" spans="1:17" ht="34.5" x14ac:dyDescent="0.3">
      <c r="A192" s="10"/>
      <c r="B192" s="84"/>
      <c r="C192" s="85" t="s">
        <v>212</v>
      </c>
      <c r="D192" s="86" t="s">
        <v>213</v>
      </c>
      <c r="E192" s="86" t="s">
        <v>175</v>
      </c>
      <c r="F192" s="86" t="s">
        <v>176</v>
      </c>
      <c r="G192" s="86"/>
      <c r="H192" s="87" t="s">
        <v>215</v>
      </c>
      <c r="I192" s="87" t="s">
        <v>216</v>
      </c>
      <c r="J192" s="87" t="s">
        <v>188</v>
      </c>
      <c r="K192" s="166" t="s">
        <v>96</v>
      </c>
      <c r="L192" s="174" t="s">
        <v>166</v>
      </c>
      <c r="M192" s="86" t="s">
        <v>127</v>
      </c>
      <c r="N192" s="86" t="s">
        <v>206</v>
      </c>
      <c r="O192" s="86" t="s">
        <v>207</v>
      </c>
      <c r="P192" s="86" t="s">
        <v>208</v>
      </c>
      <c r="Q192" s="86" t="s">
        <v>209</v>
      </c>
    </row>
    <row r="193" spans="1:12" x14ac:dyDescent="0.3">
      <c r="H193" s="14"/>
      <c r="I193" s="14"/>
      <c r="J193" s="14"/>
    </row>
    <row r="194" spans="1:12" x14ac:dyDescent="0.3">
      <c r="A194" s="7">
        <v>1</v>
      </c>
      <c r="B194" s="5">
        <f>IF(C194&gt;0,C194,"")</f>
        <v>42269</v>
      </c>
      <c r="C194" s="4">
        <v>42269</v>
      </c>
      <c r="D194" s="1" t="s">
        <v>214</v>
      </c>
      <c r="E194" s="7">
        <v>23</v>
      </c>
      <c r="F194" s="7">
        <v>15</v>
      </c>
      <c r="H194" s="14">
        <f>IF(E194&gt;0,'Base de données - Taxes'!F$4/60*E194,"")</f>
        <v>15.333333333333332</v>
      </c>
      <c r="I194" s="14">
        <f>IF(F194&gt;0,'Base de données - Taxes'!F$5/60*F194,"")</f>
        <v>3.75</v>
      </c>
      <c r="J194" s="14">
        <f>SUM(H194:I194)</f>
        <v>19.083333333333332</v>
      </c>
      <c r="L194" s="175">
        <f t="shared" ref="L194:L224" si="24">IF(E194&gt;0,1,IF(F194&gt;0,1,""))</f>
        <v>1</v>
      </c>
    </row>
    <row r="195" spans="1:12" x14ac:dyDescent="0.3">
      <c r="A195" s="7">
        <v>2</v>
      </c>
      <c r="B195" s="5">
        <f t="shared" ref="B195:B224" si="25">IF(C195&gt;0,C195,"")</f>
        <v>42270</v>
      </c>
      <c r="C195" s="4">
        <v>42270</v>
      </c>
      <c r="E195" s="7">
        <v>60</v>
      </c>
      <c r="F195" s="7">
        <v>30</v>
      </c>
      <c r="H195" s="14">
        <f>IF(E195&gt;0,'Base de données - Taxes'!F$4/60*E195,"")</f>
        <v>40</v>
      </c>
      <c r="I195" s="14">
        <f>IF(F195&gt;0,'Base de données - Taxes'!F$5/60*F195,"")</f>
        <v>7.5</v>
      </c>
      <c r="J195" s="14">
        <f t="shared" ref="J195:J224" si="26">SUM(H195:I195)</f>
        <v>47.5</v>
      </c>
      <c r="L195" s="175">
        <f t="shared" si="24"/>
        <v>1</v>
      </c>
    </row>
    <row r="196" spans="1:12" x14ac:dyDescent="0.3">
      <c r="A196" s="7">
        <v>3</v>
      </c>
      <c r="B196" s="5">
        <f t="shared" si="25"/>
        <v>42271</v>
      </c>
      <c r="C196" s="4">
        <v>42271</v>
      </c>
      <c r="E196" s="7">
        <v>50</v>
      </c>
      <c r="F196" s="7">
        <v>45</v>
      </c>
      <c r="H196" s="14">
        <f>IF(E196&gt;0,'Base de données - Taxes'!F$4/60*E196,"")</f>
        <v>33.333333333333329</v>
      </c>
      <c r="I196" s="14">
        <f>IF(F196&gt;0,'Base de données - Taxes'!F$5/60*F196,"")</f>
        <v>11.25</v>
      </c>
      <c r="J196" s="14">
        <f t="shared" si="26"/>
        <v>44.583333333333329</v>
      </c>
      <c r="L196" s="175">
        <f t="shared" si="24"/>
        <v>1</v>
      </c>
    </row>
    <row r="197" spans="1:12" x14ac:dyDescent="0.3">
      <c r="A197" s="7">
        <v>4</v>
      </c>
      <c r="B197" s="5">
        <f t="shared" si="25"/>
        <v>42272</v>
      </c>
      <c r="C197" s="4">
        <v>42272</v>
      </c>
      <c r="E197" s="7">
        <v>180</v>
      </c>
      <c r="F197" s="7">
        <v>120</v>
      </c>
      <c r="H197" s="14">
        <f>IF(E197&gt;0,'Base de données - Taxes'!F$4/60*E197,"")</f>
        <v>120</v>
      </c>
      <c r="I197" s="14">
        <f>IF(F197&gt;0,'Base de données - Taxes'!F$5/60*F197,"")</f>
        <v>30</v>
      </c>
      <c r="J197" s="14">
        <f t="shared" si="26"/>
        <v>150</v>
      </c>
      <c r="L197" s="175">
        <f t="shared" si="24"/>
        <v>1</v>
      </c>
    </row>
    <row r="198" spans="1:12" x14ac:dyDescent="0.3">
      <c r="A198" s="7">
        <v>5</v>
      </c>
      <c r="B198" s="5">
        <f t="shared" si="25"/>
        <v>42273</v>
      </c>
      <c r="C198" s="4">
        <v>42273</v>
      </c>
      <c r="E198" s="7">
        <v>150</v>
      </c>
      <c r="F198" s="7">
        <v>90</v>
      </c>
      <c r="H198" s="14">
        <f>IF(E198&gt;0,'Base de données - Taxes'!F$4/60*E198,"")</f>
        <v>100</v>
      </c>
      <c r="I198" s="14">
        <f>IF(F198&gt;0,'Base de données - Taxes'!F$5/60*F198,"")</f>
        <v>22.5</v>
      </c>
      <c r="J198" s="14">
        <f t="shared" si="26"/>
        <v>122.5</v>
      </c>
      <c r="L198" s="175">
        <f t="shared" si="24"/>
        <v>1</v>
      </c>
    </row>
    <row r="199" spans="1:12" x14ac:dyDescent="0.3">
      <c r="A199" s="7">
        <v>6</v>
      </c>
      <c r="B199" s="5">
        <f t="shared" si="25"/>
        <v>42274</v>
      </c>
      <c r="C199" s="4">
        <v>42274</v>
      </c>
      <c r="E199" s="7">
        <v>240</v>
      </c>
      <c r="F199" s="7">
        <v>120</v>
      </c>
      <c r="H199" s="14">
        <f>IF(E199&gt;0,'Base de données - Taxes'!F$4/60*E199,"")</f>
        <v>160</v>
      </c>
      <c r="I199" s="14">
        <f>IF(F199&gt;0,'Base de données - Taxes'!F$5/60*F199,"")</f>
        <v>30</v>
      </c>
      <c r="J199" s="14">
        <f t="shared" si="26"/>
        <v>190</v>
      </c>
      <c r="L199" s="175">
        <f t="shared" si="24"/>
        <v>1</v>
      </c>
    </row>
    <row r="200" spans="1:12" x14ac:dyDescent="0.3">
      <c r="A200" s="7">
        <v>7</v>
      </c>
      <c r="B200" s="5">
        <f t="shared" si="25"/>
        <v>42275</v>
      </c>
      <c r="C200" s="4">
        <v>42275</v>
      </c>
      <c r="E200" s="7">
        <v>400</v>
      </c>
      <c r="F200" s="7">
        <v>200</v>
      </c>
      <c r="H200" s="14">
        <f>IF(E200&gt;0,'Base de données - Taxes'!F$4/60*E200,"")</f>
        <v>266.66666666666663</v>
      </c>
      <c r="I200" s="14">
        <f>IF(F200&gt;0,'Base de données - Taxes'!F$5/60*F200,"")</f>
        <v>50</v>
      </c>
      <c r="J200" s="14">
        <f t="shared" si="26"/>
        <v>316.66666666666663</v>
      </c>
      <c r="L200" s="175">
        <f t="shared" si="24"/>
        <v>1</v>
      </c>
    </row>
    <row r="201" spans="1:12" x14ac:dyDescent="0.3">
      <c r="A201" s="7">
        <v>8</v>
      </c>
      <c r="B201" s="5">
        <f t="shared" si="25"/>
        <v>42276</v>
      </c>
      <c r="C201" s="4">
        <v>42276</v>
      </c>
      <c r="E201" s="7">
        <v>100</v>
      </c>
      <c r="F201" s="7">
        <v>150</v>
      </c>
      <c r="H201" s="14">
        <f>IF(E201&gt;0,'Base de données - Taxes'!F$4/60*E201,"")</f>
        <v>66.666666666666657</v>
      </c>
      <c r="I201" s="14">
        <f>IF(F201&gt;0,'Base de données - Taxes'!F$5/60*F201,"")</f>
        <v>37.5</v>
      </c>
      <c r="J201" s="14">
        <f t="shared" si="26"/>
        <v>104.16666666666666</v>
      </c>
      <c r="L201" s="175">
        <f t="shared" si="24"/>
        <v>1</v>
      </c>
    </row>
    <row r="202" spans="1:12" x14ac:dyDescent="0.3">
      <c r="A202" s="7">
        <v>9</v>
      </c>
      <c r="B202" s="5" t="str">
        <f t="shared" si="25"/>
        <v/>
      </c>
      <c r="H202" s="14" t="str">
        <f>IF(E202&gt;0,'Base de données - Taxes'!F$4/60*E202,"")</f>
        <v/>
      </c>
      <c r="I202" s="14" t="str">
        <f>IF(F202&gt;0,'Base de données - Taxes'!F$5/60*F202,"")</f>
        <v/>
      </c>
      <c r="J202" s="14">
        <f t="shared" si="26"/>
        <v>0</v>
      </c>
      <c r="L202" s="175" t="str">
        <f t="shared" si="24"/>
        <v/>
      </c>
    </row>
    <row r="203" spans="1:12" x14ac:dyDescent="0.3">
      <c r="A203" s="7">
        <v>10</v>
      </c>
      <c r="B203" s="5" t="str">
        <f t="shared" si="25"/>
        <v/>
      </c>
      <c r="H203" s="14" t="str">
        <f>IF(E203&gt;0,'Base de données - Taxes'!F$4/60*E203,"")</f>
        <v/>
      </c>
      <c r="I203" s="14" t="str">
        <f>IF(F203&gt;0,'Base de données - Taxes'!F$5/60*F203,"")</f>
        <v/>
      </c>
      <c r="J203" s="14">
        <f t="shared" si="26"/>
        <v>0</v>
      </c>
      <c r="L203" s="175" t="str">
        <f t="shared" si="24"/>
        <v/>
      </c>
    </row>
    <row r="204" spans="1:12" x14ac:dyDescent="0.3">
      <c r="A204" s="7">
        <v>11</v>
      </c>
      <c r="B204" s="5" t="str">
        <f t="shared" si="25"/>
        <v/>
      </c>
      <c r="H204" s="14" t="str">
        <f>IF(E204&gt;0,'Base de données - Taxes'!F$4/60*E204,"")</f>
        <v/>
      </c>
      <c r="I204" s="14" t="str">
        <f>IF(F204&gt;0,'Base de données - Taxes'!F$5/60*F204,"")</f>
        <v/>
      </c>
      <c r="J204" s="14">
        <f t="shared" si="26"/>
        <v>0</v>
      </c>
      <c r="L204" s="175" t="str">
        <f t="shared" si="24"/>
        <v/>
      </c>
    </row>
    <row r="205" spans="1:12" x14ac:dyDescent="0.3">
      <c r="A205" s="7">
        <v>12</v>
      </c>
      <c r="B205" s="5" t="str">
        <f t="shared" si="25"/>
        <v/>
      </c>
      <c r="H205" s="14" t="str">
        <f>IF(E205&gt;0,'Base de données - Taxes'!F$4/60*E205,"")</f>
        <v/>
      </c>
      <c r="I205" s="14" t="str">
        <f>IF(F205&gt;0,'Base de données - Taxes'!F$5/60*F205,"")</f>
        <v/>
      </c>
      <c r="J205" s="14">
        <f t="shared" si="26"/>
        <v>0</v>
      </c>
      <c r="L205" s="175" t="str">
        <f t="shared" si="24"/>
        <v/>
      </c>
    </row>
    <row r="206" spans="1:12" x14ac:dyDescent="0.3">
      <c r="A206" s="7">
        <v>13</v>
      </c>
      <c r="B206" s="5" t="str">
        <f t="shared" si="25"/>
        <v/>
      </c>
      <c r="H206" s="14" t="str">
        <f>IF(E206&gt;0,'Base de données - Taxes'!F$4/60*E206,"")</f>
        <v/>
      </c>
      <c r="I206" s="14" t="str">
        <f>IF(F206&gt;0,'Base de données - Taxes'!F$5/60*F206,"")</f>
        <v/>
      </c>
      <c r="J206" s="14">
        <f t="shared" si="26"/>
        <v>0</v>
      </c>
      <c r="L206" s="175" t="str">
        <f t="shared" si="24"/>
        <v/>
      </c>
    </row>
    <row r="207" spans="1:12" x14ac:dyDescent="0.3">
      <c r="A207" s="7">
        <v>14</v>
      </c>
      <c r="B207" s="5" t="str">
        <f t="shared" si="25"/>
        <v/>
      </c>
      <c r="H207" s="14" t="str">
        <f>IF(E207&gt;0,'Base de données - Taxes'!F$4/60*E207,"")</f>
        <v/>
      </c>
      <c r="I207" s="14" t="str">
        <f>IF(F207&gt;0,'Base de données - Taxes'!F$5/60*F207,"")</f>
        <v/>
      </c>
      <c r="J207" s="14">
        <f t="shared" si="26"/>
        <v>0</v>
      </c>
      <c r="L207" s="175" t="str">
        <f t="shared" si="24"/>
        <v/>
      </c>
    </row>
    <row r="208" spans="1:12" x14ac:dyDescent="0.3">
      <c r="A208" s="7">
        <v>15</v>
      </c>
      <c r="B208" s="5" t="str">
        <f t="shared" si="25"/>
        <v/>
      </c>
      <c r="H208" s="14" t="str">
        <f>IF(E208&gt;0,'Base de données - Taxes'!F$4/60*E208,"")</f>
        <v/>
      </c>
      <c r="I208" s="14" t="str">
        <f>IF(F208&gt;0,'Base de données - Taxes'!F$5/60*F208,"")</f>
        <v/>
      </c>
      <c r="J208" s="14">
        <f t="shared" si="26"/>
        <v>0</v>
      </c>
      <c r="L208" s="175" t="str">
        <f t="shared" si="24"/>
        <v/>
      </c>
    </row>
    <row r="209" spans="1:12" x14ac:dyDescent="0.3">
      <c r="A209" s="7">
        <v>16</v>
      </c>
      <c r="B209" s="5" t="str">
        <f t="shared" si="25"/>
        <v/>
      </c>
      <c r="H209" s="14" t="str">
        <f>IF(E209&gt;0,'Base de données - Taxes'!F$4/60*E209,"")</f>
        <v/>
      </c>
      <c r="I209" s="14" t="str">
        <f>IF(F209&gt;0,'Base de données - Taxes'!F$5/60*F209,"")</f>
        <v/>
      </c>
      <c r="J209" s="14">
        <f t="shared" si="26"/>
        <v>0</v>
      </c>
      <c r="L209" s="175" t="str">
        <f>IF(E209&gt;0,1,IF(F209&gt;0,1,""))</f>
        <v/>
      </c>
    </row>
    <row r="210" spans="1:12" x14ac:dyDescent="0.3">
      <c r="A210" s="7">
        <v>17</v>
      </c>
      <c r="B210" s="5" t="str">
        <f t="shared" si="25"/>
        <v/>
      </c>
      <c r="H210" s="14" t="str">
        <f>IF(E210&gt;0,'Base de données - Taxes'!F$4/60*E210,"")</f>
        <v/>
      </c>
      <c r="I210" s="14" t="str">
        <f>IF(F210&gt;0,'Base de données - Taxes'!F$5/60*F210,"")</f>
        <v/>
      </c>
      <c r="J210" s="14">
        <f t="shared" si="26"/>
        <v>0</v>
      </c>
      <c r="L210" s="175" t="str">
        <f t="shared" si="24"/>
        <v/>
      </c>
    </row>
    <row r="211" spans="1:12" x14ac:dyDescent="0.3">
      <c r="A211" s="7">
        <v>18</v>
      </c>
      <c r="B211" s="5" t="str">
        <f t="shared" si="25"/>
        <v/>
      </c>
      <c r="H211" s="14" t="str">
        <f>IF(E211&gt;0,'Base de données - Taxes'!F$4/60*E211,"")</f>
        <v/>
      </c>
      <c r="I211" s="14" t="str">
        <f>IF(F211&gt;0,'Base de données - Taxes'!F$5/60*F211,"")</f>
        <v/>
      </c>
      <c r="J211" s="14">
        <f t="shared" si="26"/>
        <v>0</v>
      </c>
      <c r="L211" s="175" t="str">
        <f t="shared" si="24"/>
        <v/>
      </c>
    </row>
    <row r="212" spans="1:12" x14ac:dyDescent="0.3">
      <c r="A212" s="7">
        <v>19</v>
      </c>
      <c r="B212" s="5" t="str">
        <f t="shared" si="25"/>
        <v/>
      </c>
      <c r="H212" s="14" t="str">
        <f>IF(E212&gt;0,'Base de données - Taxes'!F$4/60*E212,"")</f>
        <v/>
      </c>
      <c r="I212" s="14" t="str">
        <f>IF(F212&gt;0,'Base de données - Taxes'!F$5/60*F212,"")</f>
        <v/>
      </c>
      <c r="J212" s="14">
        <f t="shared" si="26"/>
        <v>0</v>
      </c>
      <c r="L212" s="175" t="str">
        <f t="shared" si="24"/>
        <v/>
      </c>
    </row>
    <row r="213" spans="1:12" x14ac:dyDescent="0.3">
      <c r="A213" s="7">
        <v>20</v>
      </c>
      <c r="B213" s="5" t="str">
        <f t="shared" si="25"/>
        <v/>
      </c>
      <c r="H213" s="14" t="str">
        <f>IF(E213&gt;0,'Base de données - Taxes'!F$4/60*E213,"")</f>
        <v/>
      </c>
      <c r="I213" s="14" t="str">
        <f>IF(F213&gt;0,'Base de données - Taxes'!F$5/60*F213,"")</f>
        <v/>
      </c>
      <c r="J213" s="14">
        <f t="shared" si="26"/>
        <v>0</v>
      </c>
      <c r="L213" s="175" t="str">
        <f t="shared" si="24"/>
        <v/>
      </c>
    </row>
    <row r="214" spans="1:12" x14ac:dyDescent="0.3">
      <c r="A214" s="7">
        <v>21</v>
      </c>
      <c r="B214" s="5" t="str">
        <f t="shared" si="25"/>
        <v/>
      </c>
      <c r="H214" s="14" t="str">
        <f>IF(E214&gt;0,'Base de données - Taxes'!F$4/60*E214,"")</f>
        <v/>
      </c>
      <c r="I214" s="14" t="str">
        <f>IF(F214&gt;0,'Base de données - Taxes'!F$5/60*F214,"")</f>
        <v/>
      </c>
      <c r="J214" s="14">
        <f t="shared" si="26"/>
        <v>0</v>
      </c>
      <c r="L214" s="175" t="str">
        <f t="shared" si="24"/>
        <v/>
      </c>
    </row>
    <row r="215" spans="1:12" x14ac:dyDescent="0.3">
      <c r="A215" s="7">
        <v>22</v>
      </c>
      <c r="B215" s="5" t="str">
        <f t="shared" si="25"/>
        <v/>
      </c>
      <c r="H215" s="14" t="str">
        <f>IF(E215&gt;0,'Base de données - Taxes'!F$4/60*E215,"")</f>
        <v/>
      </c>
      <c r="I215" s="14" t="str">
        <f>IF(F215&gt;0,'Base de données - Taxes'!F$5/60*F215,"")</f>
        <v/>
      </c>
      <c r="J215" s="14">
        <f t="shared" si="26"/>
        <v>0</v>
      </c>
      <c r="L215" s="175" t="str">
        <f t="shared" si="24"/>
        <v/>
      </c>
    </row>
    <row r="216" spans="1:12" x14ac:dyDescent="0.3">
      <c r="A216" s="7">
        <v>23</v>
      </c>
      <c r="B216" s="5" t="str">
        <f t="shared" si="25"/>
        <v/>
      </c>
      <c r="H216" s="14" t="str">
        <f>IF(E216&gt;0,'Base de données - Taxes'!F$4/60*E216,"")</f>
        <v/>
      </c>
      <c r="I216" s="14" t="str">
        <f>IF(F216&gt;0,'Base de données - Taxes'!F$5/60*F216,"")</f>
        <v/>
      </c>
      <c r="J216" s="14">
        <f t="shared" si="26"/>
        <v>0</v>
      </c>
      <c r="L216" s="175" t="str">
        <f t="shared" si="24"/>
        <v/>
      </c>
    </row>
    <row r="217" spans="1:12" x14ac:dyDescent="0.3">
      <c r="A217" s="7">
        <v>24</v>
      </c>
      <c r="B217" s="5" t="str">
        <f t="shared" si="25"/>
        <v/>
      </c>
      <c r="H217" s="14" t="str">
        <f>IF(E217&gt;0,'Base de données - Taxes'!F$4/60*E217,"")</f>
        <v/>
      </c>
      <c r="I217" s="14" t="str">
        <f>IF(F217&gt;0,'Base de données - Taxes'!F$5/60*F217,"")</f>
        <v/>
      </c>
      <c r="J217" s="14">
        <f t="shared" si="26"/>
        <v>0</v>
      </c>
      <c r="L217" s="175" t="str">
        <f t="shared" si="24"/>
        <v/>
      </c>
    </row>
    <row r="218" spans="1:12" x14ac:dyDescent="0.3">
      <c r="A218" s="7">
        <v>25</v>
      </c>
      <c r="B218" s="5" t="str">
        <f t="shared" si="25"/>
        <v/>
      </c>
      <c r="H218" s="14" t="str">
        <f>IF(E218&gt;0,'Base de données - Taxes'!F$4/60*E218,"")</f>
        <v/>
      </c>
      <c r="I218" s="14" t="str">
        <f>IF(F218&gt;0,'Base de données - Taxes'!F$5/60*F218,"")</f>
        <v/>
      </c>
      <c r="J218" s="14">
        <f t="shared" si="26"/>
        <v>0</v>
      </c>
      <c r="L218" s="175" t="str">
        <f t="shared" si="24"/>
        <v/>
      </c>
    </row>
    <row r="219" spans="1:12" x14ac:dyDescent="0.3">
      <c r="A219" s="7">
        <v>26</v>
      </c>
      <c r="B219" s="5" t="str">
        <f t="shared" si="25"/>
        <v/>
      </c>
      <c r="H219" s="14" t="str">
        <f>IF(E219&gt;0,'Base de données - Taxes'!F$4/60*E219,"")</f>
        <v/>
      </c>
      <c r="I219" s="14" t="str">
        <f>IF(F219&gt;0,'Base de données - Taxes'!F$5/60*F219,"")</f>
        <v/>
      </c>
      <c r="J219" s="14">
        <f t="shared" si="26"/>
        <v>0</v>
      </c>
      <c r="L219" s="175" t="str">
        <f t="shared" si="24"/>
        <v/>
      </c>
    </row>
    <row r="220" spans="1:12" x14ac:dyDescent="0.3">
      <c r="A220" s="7">
        <v>27</v>
      </c>
      <c r="B220" s="5" t="str">
        <f t="shared" si="25"/>
        <v/>
      </c>
      <c r="H220" s="14" t="str">
        <f>IF(E220&gt;0,'Base de données - Taxes'!F$4/60*E220,"")</f>
        <v/>
      </c>
      <c r="I220" s="14" t="str">
        <f>IF(F220&gt;0,'Base de données - Taxes'!F$5/60*F220,"")</f>
        <v/>
      </c>
      <c r="J220" s="14">
        <f t="shared" si="26"/>
        <v>0</v>
      </c>
      <c r="L220" s="175" t="str">
        <f t="shared" si="24"/>
        <v/>
      </c>
    </row>
    <row r="221" spans="1:12" x14ac:dyDescent="0.3">
      <c r="A221" s="7">
        <v>28</v>
      </c>
      <c r="B221" s="5" t="str">
        <f t="shared" si="25"/>
        <v/>
      </c>
      <c r="H221" s="14" t="str">
        <f>IF(E221&gt;0,'Base de données - Taxes'!F$4/60*E221,"")</f>
        <v/>
      </c>
      <c r="I221" s="14" t="str">
        <f>IF(F221&gt;0,'Base de données - Taxes'!F$5/60*F221,"")</f>
        <v/>
      </c>
      <c r="J221" s="14">
        <f t="shared" si="26"/>
        <v>0</v>
      </c>
      <c r="L221" s="175" t="str">
        <f t="shared" si="24"/>
        <v/>
      </c>
    </row>
    <row r="222" spans="1:12" x14ac:dyDescent="0.3">
      <c r="A222" s="7">
        <v>29</v>
      </c>
      <c r="B222" s="5" t="str">
        <f t="shared" si="25"/>
        <v/>
      </c>
      <c r="H222" s="14" t="str">
        <f>IF(E222&gt;0,'Base de données - Taxes'!F$4/60*E222,"")</f>
        <v/>
      </c>
      <c r="I222" s="14" t="str">
        <f>IF(F222&gt;0,'Base de données - Taxes'!F$5/60*F222,"")</f>
        <v/>
      </c>
      <c r="J222" s="14">
        <f t="shared" si="26"/>
        <v>0</v>
      </c>
      <c r="L222" s="175" t="str">
        <f t="shared" si="24"/>
        <v/>
      </c>
    </row>
    <row r="223" spans="1:12" x14ac:dyDescent="0.3">
      <c r="A223" s="7">
        <v>30</v>
      </c>
      <c r="B223" s="5" t="str">
        <f t="shared" si="25"/>
        <v/>
      </c>
      <c r="H223" s="14" t="str">
        <f>IF(E223&gt;0,'Base de données - Taxes'!F$4/60*E223,"")</f>
        <v/>
      </c>
      <c r="I223" s="14" t="str">
        <f>IF(F223&gt;0,'Base de données - Taxes'!F$5/60*F223,"")</f>
        <v/>
      </c>
      <c r="J223" s="14">
        <f t="shared" si="26"/>
        <v>0</v>
      </c>
      <c r="L223" s="175" t="str">
        <f t="shared" si="24"/>
        <v/>
      </c>
    </row>
    <row r="224" spans="1:12" x14ac:dyDescent="0.3">
      <c r="A224" s="7">
        <v>31</v>
      </c>
      <c r="B224" s="5" t="str">
        <f t="shared" si="25"/>
        <v/>
      </c>
      <c r="H224" s="14" t="str">
        <f>IF(E224&gt;0,'Base de données - Taxes'!F$4/60*E224,"")</f>
        <v/>
      </c>
      <c r="I224" s="14" t="str">
        <f>IF(F224&gt;0,'Base de données - Taxes'!F$5/60*F224,"")</f>
        <v/>
      </c>
      <c r="J224" s="14">
        <f t="shared" si="26"/>
        <v>0</v>
      </c>
      <c r="L224" s="175" t="str">
        <f t="shared" si="24"/>
        <v/>
      </c>
    </row>
    <row r="225" spans="1:17" x14ac:dyDescent="0.3">
      <c r="E225" s="28"/>
      <c r="F225" s="28"/>
      <c r="H225" s="27"/>
      <c r="I225" s="27"/>
      <c r="J225" s="27"/>
      <c r="K225" s="168"/>
      <c r="L225" s="176"/>
      <c r="M225" s="28"/>
    </row>
    <row r="226" spans="1:17" x14ac:dyDescent="0.3">
      <c r="E226" s="156"/>
      <c r="F226" s="156"/>
      <c r="H226" s="153"/>
      <c r="I226" s="153"/>
      <c r="J226" s="153"/>
      <c r="K226" s="169"/>
      <c r="L226" s="177"/>
    </row>
    <row r="227" spans="1:17" x14ac:dyDescent="0.3">
      <c r="D227" s="1" t="s">
        <v>217</v>
      </c>
      <c r="E227" s="7">
        <f t="shared" ref="E227:F227" si="27">SUM(E194:E225)</f>
        <v>1203</v>
      </c>
      <c r="F227" s="7">
        <f t="shared" si="27"/>
        <v>770</v>
      </c>
      <c r="H227" s="14">
        <f t="shared" ref="H227:J227" si="28">SUM(H194:H225)</f>
        <v>801.99999999999989</v>
      </c>
      <c r="I227" s="14">
        <f t="shared" si="28"/>
        <v>192.5</v>
      </c>
      <c r="J227" s="157">
        <f t="shared" si="28"/>
        <v>994.49999999999989</v>
      </c>
      <c r="K227" s="167">
        <f>SUM(K194:K224)</f>
        <v>0</v>
      </c>
      <c r="L227" s="175">
        <f>SUM(L194:L224)</f>
        <v>8</v>
      </c>
      <c r="M227" s="7">
        <f>SUM(M194:M224)</f>
        <v>0</v>
      </c>
    </row>
    <row r="228" spans="1:17" x14ac:dyDescent="0.3">
      <c r="D228" s="1" t="s">
        <v>218</v>
      </c>
      <c r="E228" s="164">
        <f>E227/60</f>
        <v>20.05</v>
      </c>
      <c r="F228" s="164">
        <f>F227/60</f>
        <v>12.833333333333334</v>
      </c>
      <c r="H228" s="14"/>
      <c r="I228" s="14"/>
      <c r="J228" s="14"/>
    </row>
    <row r="229" spans="1:17" x14ac:dyDescent="0.3">
      <c r="A229" s="6"/>
      <c r="B229" s="141">
        <f>B1</f>
        <v>2019</v>
      </c>
      <c r="C229" s="3" t="s">
        <v>182</v>
      </c>
      <c r="D229" s="2"/>
      <c r="E229" s="6"/>
      <c r="F229" s="6"/>
      <c r="G229" s="2"/>
      <c r="H229" s="13"/>
      <c r="I229" s="13"/>
      <c r="J229" s="13"/>
      <c r="K229" s="165"/>
      <c r="L229" s="173"/>
      <c r="M229" s="6"/>
      <c r="N229" s="2"/>
      <c r="O229" s="2"/>
      <c r="P229" s="2"/>
      <c r="Q229" s="2"/>
    </row>
    <row r="230" spans="1:17" ht="34.5" x14ac:dyDescent="0.3">
      <c r="A230" s="10"/>
      <c r="B230" s="84"/>
      <c r="C230" s="85" t="s">
        <v>212</v>
      </c>
      <c r="D230" s="86" t="s">
        <v>213</v>
      </c>
      <c r="E230" s="86" t="s">
        <v>175</v>
      </c>
      <c r="F230" s="86" t="s">
        <v>176</v>
      </c>
      <c r="G230" s="86"/>
      <c r="H230" s="87" t="s">
        <v>215</v>
      </c>
      <c r="I230" s="87" t="s">
        <v>216</v>
      </c>
      <c r="J230" s="87" t="s">
        <v>188</v>
      </c>
      <c r="K230" s="166" t="s">
        <v>96</v>
      </c>
      <c r="L230" s="174" t="s">
        <v>166</v>
      </c>
      <c r="M230" s="86" t="s">
        <v>127</v>
      </c>
      <c r="N230" s="86" t="s">
        <v>206</v>
      </c>
      <c r="O230" s="86" t="s">
        <v>207</v>
      </c>
      <c r="P230" s="86" t="s">
        <v>208</v>
      </c>
      <c r="Q230" s="86" t="s">
        <v>209</v>
      </c>
    </row>
    <row r="231" spans="1:17" x14ac:dyDescent="0.3">
      <c r="H231" s="14"/>
      <c r="I231" s="14"/>
      <c r="J231" s="14"/>
    </row>
    <row r="232" spans="1:17" x14ac:dyDescent="0.3">
      <c r="A232" s="7">
        <v>1</v>
      </c>
      <c r="B232" s="5">
        <f>IF(C232&gt;0,C232,"")</f>
        <v>42269</v>
      </c>
      <c r="C232" s="4">
        <v>42269</v>
      </c>
      <c r="D232" s="1" t="s">
        <v>214</v>
      </c>
      <c r="E232" s="7">
        <v>23</v>
      </c>
      <c r="F232" s="7">
        <v>15</v>
      </c>
      <c r="H232" s="14">
        <f>IF(E232&gt;0,'Base de données - Taxes'!F$4/60*E232,"")</f>
        <v>15.333333333333332</v>
      </c>
      <c r="I232" s="14">
        <f>IF(F232&gt;0,'Base de données - Taxes'!F$5/60*F232,"")</f>
        <v>3.75</v>
      </c>
      <c r="J232" s="14">
        <f>SUM(H232:I232)</f>
        <v>19.083333333333332</v>
      </c>
      <c r="L232" s="175">
        <f t="shared" ref="L232:L262" si="29">IF(E232&gt;0,1,IF(F232&gt;0,1,""))</f>
        <v>1</v>
      </c>
    </row>
    <row r="233" spans="1:17" x14ac:dyDescent="0.3">
      <c r="A233" s="7">
        <v>2</v>
      </c>
      <c r="B233" s="5">
        <f t="shared" ref="B233:B262" si="30">IF(C233&gt;0,C233,"")</f>
        <v>42270</v>
      </c>
      <c r="C233" s="4">
        <v>42270</v>
      </c>
      <c r="E233" s="7">
        <v>60</v>
      </c>
      <c r="F233" s="7">
        <v>30</v>
      </c>
      <c r="H233" s="14">
        <f>IF(E233&gt;0,'Base de données - Taxes'!F$4/60*E233,"")</f>
        <v>40</v>
      </c>
      <c r="I233" s="14">
        <f>IF(F233&gt;0,'Base de données - Taxes'!F$5/60*F233,"")</f>
        <v>7.5</v>
      </c>
      <c r="J233" s="14">
        <f t="shared" ref="J233:J262" si="31">SUM(H233:I233)</f>
        <v>47.5</v>
      </c>
      <c r="L233" s="175">
        <f t="shared" si="29"/>
        <v>1</v>
      </c>
    </row>
    <row r="234" spans="1:17" x14ac:dyDescent="0.3">
      <c r="A234" s="7">
        <v>3</v>
      </c>
      <c r="B234" s="5">
        <f t="shared" si="30"/>
        <v>42271</v>
      </c>
      <c r="C234" s="4">
        <v>42271</v>
      </c>
      <c r="E234" s="7">
        <v>50</v>
      </c>
      <c r="F234" s="7">
        <v>45</v>
      </c>
      <c r="H234" s="14">
        <f>IF(E234&gt;0,'Base de données - Taxes'!F$4/60*E234,"")</f>
        <v>33.333333333333329</v>
      </c>
      <c r="I234" s="14">
        <f>IF(F234&gt;0,'Base de données - Taxes'!F$5/60*F234,"")</f>
        <v>11.25</v>
      </c>
      <c r="J234" s="14">
        <f t="shared" si="31"/>
        <v>44.583333333333329</v>
      </c>
      <c r="L234" s="175">
        <f t="shared" si="29"/>
        <v>1</v>
      </c>
    </row>
    <row r="235" spans="1:17" x14ac:dyDescent="0.3">
      <c r="A235" s="7">
        <v>4</v>
      </c>
      <c r="B235" s="5">
        <f t="shared" si="30"/>
        <v>42272</v>
      </c>
      <c r="C235" s="4">
        <v>42272</v>
      </c>
      <c r="E235" s="7">
        <v>180</v>
      </c>
      <c r="F235" s="7">
        <v>120</v>
      </c>
      <c r="H235" s="14">
        <f>IF(E235&gt;0,'Base de données - Taxes'!F$4/60*E235,"")</f>
        <v>120</v>
      </c>
      <c r="I235" s="14">
        <f>IF(F235&gt;0,'Base de données - Taxes'!F$5/60*F235,"")</f>
        <v>30</v>
      </c>
      <c r="J235" s="14">
        <f t="shared" si="31"/>
        <v>150</v>
      </c>
      <c r="L235" s="175">
        <f t="shared" si="29"/>
        <v>1</v>
      </c>
    </row>
    <row r="236" spans="1:17" x14ac:dyDescent="0.3">
      <c r="A236" s="7">
        <v>5</v>
      </c>
      <c r="B236" s="5">
        <f t="shared" si="30"/>
        <v>42273</v>
      </c>
      <c r="C236" s="4">
        <v>42273</v>
      </c>
      <c r="E236" s="7">
        <v>150</v>
      </c>
      <c r="F236" s="7">
        <v>90</v>
      </c>
      <c r="H236" s="14">
        <f>IF(E236&gt;0,'Base de données - Taxes'!F$4/60*E236,"")</f>
        <v>100</v>
      </c>
      <c r="I236" s="14">
        <f>IF(F236&gt;0,'Base de données - Taxes'!F$5/60*F236,"")</f>
        <v>22.5</v>
      </c>
      <c r="J236" s="14">
        <f t="shared" si="31"/>
        <v>122.5</v>
      </c>
      <c r="L236" s="175">
        <f t="shared" si="29"/>
        <v>1</v>
      </c>
    </row>
    <row r="237" spans="1:17" x14ac:dyDescent="0.3">
      <c r="A237" s="7">
        <v>6</v>
      </c>
      <c r="B237" s="5">
        <f t="shared" si="30"/>
        <v>42274</v>
      </c>
      <c r="C237" s="4">
        <v>42274</v>
      </c>
      <c r="F237" s="7">
        <v>120</v>
      </c>
      <c r="H237" s="14" t="str">
        <f>IF(E237&gt;0,'Base de données - Taxes'!F$4/60*E237,"")</f>
        <v/>
      </c>
      <c r="I237" s="14">
        <f>IF(F237&gt;0,'Base de données - Taxes'!F$5/60*F237,"")</f>
        <v>30</v>
      </c>
      <c r="J237" s="14">
        <f t="shared" si="31"/>
        <v>30</v>
      </c>
      <c r="L237" s="175">
        <f t="shared" si="29"/>
        <v>1</v>
      </c>
    </row>
    <row r="238" spans="1:17" x14ac:dyDescent="0.3">
      <c r="A238" s="7">
        <v>7</v>
      </c>
      <c r="B238" s="5" t="str">
        <f t="shared" si="30"/>
        <v/>
      </c>
      <c r="H238" s="14" t="str">
        <f>IF(E238&gt;0,'Base de données - Taxes'!F$4/60*E238,"")</f>
        <v/>
      </c>
      <c r="I238" s="14" t="str">
        <f>IF(F238&gt;0,'Base de données - Taxes'!F$5/60*F238,"")</f>
        <v/>
      </c>
      <c r="J238" s="14">
        <f t="shared" si="31"/>
        <v>0</v>
      </c>
      <c r="L238" s="175" t="str">
        <f t="shared" si="29"/>
        <v/>
      </c>
    </row>
    <row r="239" spans="1:17" x14ac:dyDescent="0.3">
      <c r="A239" s="7">
        <v>8</v>
      </c>
      <c r="B239" s="5" t="str">
        <f t="shared" si="30"/>
        <v/>
      </c>
      <c r="H239" s="14" t="str">
        <f>IF(E239&gt;0,'Base de données - Taxes'!F$4/60*E239,"")</f>
        <v/>
      </c>
      <c r="I239" s="14" t="str">
        <f>IF(F239&gt;0,'Base de données - Taxes'!F$5/60*F239,"")</f>
        <v/>
      </c>
      <c r="J239" s="14">
        <f t="shared" si="31"/>
        <v>0</v>
      </c>
      <c r="L239" s="175" t="str">
        <f t="shared" si="29"/>
        <v/>
      </c>
    </row>
    <row r="240" spans="1:17" x14ac:dyDescent="0.3">
      <c r="A240" s="7">
        <v>9</v>
      </c>
      <c r="B240" s="5" t="str">
        <f t="shared" si="30"/>
        <v/>
      </c>
      <c r="H240" s="14" t="str">
        <f>IF(E240&gt;0,'Base de données - Taxes'!F$4/60*E240,"")</f>
        <v/>
      </c>
      <c r="I240" s="14" t="str">
        <f>IF(F240&gt;0,'Base de données - Taxes'!F$5/60*F240,"")</f>
        <v/>
      </c>
      <c r="J240" s="14">
        <f t="shared" si="31"/>
        <v>0</v>
      </c>
      <c r="L240" s="175" t="str">
        <f t="shared" si="29"/>
        <v/>
      </c>
    </row>
    <row r="241" spans="1:12" x14ac:dyDescent="0.3">
      <c r="A241" s="7">
        <v>10</v>
      </c>
      <c r="B241" s="5" t="str">
        <f t="shared" si="30"/>
        <v/>
      </c>
      <c r="H241" s="14" t="str">
        <f>IF(E241&gt;0,'Base de données - Taxes'!F$4/60*E241,"")</f>
        <v/>
      </c>
      <c r="I241" s="14" t="str">
        <f>IF(F241&gt;0,'Base de données - Taxes'!F$5/60*F241,"")</f>
        <v/>
      </c>
      <c r="J241" s="14">
        <f t="shared" si="31"/>
        <v>0</v>
      </c>
      <c r="L241" s="175" t="str">
        <f t="shared" si="29"/>
        <v/>
      </c>
    </row>
    <row r="242" spans="1:12" x14ac:dyDescent="0.3">
      <c r="A242" s="7">
        <v>11</v>
      </c>
      <c r="B242" s="5" t="str">
        <f t="shared" si="30"/>
        <v/>
      </c>
      <c r="H242" s="14" t="str">
        <f>IF(E242&gt;0,'Base de données - Taxes'!F$4/60*E242,"")</f>
        <v/>
      </c>
      <c r="I242" s="14" t="str">
        <f>IF(F242&gt;0,'Base de données - Taxes'!F$5/60*F242,"")</f>
        <v/>
      </c>
      <c r="J242" s="14">
        <f t="shared" si="31"/>
        <v>0</v>
      </c>
      <c r="L242" s="175" t="str">
        <f t="shared" si="29"/>
        <v/>
      </c>
    </row>
    <row r="243" spans="1:12" x14ac:dyDescent="0.3">
      <c r="A243" s="7">
        <v>12</v>
      </c>
      <c r="B243" s="5" t="str">
        <f t="shared" si="30"/>
        <v/>
      </c>
      <c r="H243" s="14" t="str">
        <f>IF(E243&gt;0,'Base de données - Taxes'!F$4/60*E243,"")</f>
        <v/>
      </c>
      <c r="I243" s="14" t="str">
        <f>IF(F243&gt;0,'Base de données - Taxes'!F$5/60*F243,"")</f>
        <v/>
      </c>
      <c r="J243" s="14">
        <f t="shared" si="31"/>
        <v>0</v>
      </c>
      <c r="L243" s="175" t="str">
        <f t="shared" si="29"/>
        <v/>
      </c>
    </row>
    <row r="244" spans="1:12" x14ac:dyDescent="0.3">
      <c r="A244" s="7">
        <v>13</v>
      </c>
      <c r="B244" s="5" t="str">
        <f t="shared" si="30"/>
        <v/>
      </c>
      <c r="H244" s="14" t="str">
        <f>IF(E244&gt;0,'Base de données - Taxes'!F$4/60*E244,"")</f>
        <v/>
      </c>
      <c r="I244" s="14" t="str">
        <f>IF(F244&gt;0,'Base de données - Taxes'!F$5/60*F244,"")</f>
        <v/>
      </c>
      <c r="J244" s="14">
        <f t="shared" si="31"/>
        <v>0</v>
      </c>
      <c r="L244" s="175" t="str">
        <f t="shared" si="29"/>
        <v/>
      </c>
    </row>
    <row r="245" spans="1:12" x14ac:dyDescent="0.3">
      <c r="A245" s="7">
        <v>14</v>
      </c>
      <c r="B245" s="5" t="str">
        <f t="shared" si="30"/>
        <v/>
      </c>
      <c r="H245" s="14" t="str">
        <f>IF(E245&gt;0,'Base de données - Taxes'!F$4/60*E245,"")</f>
        <v/>
      </c>
      <c r="I245" s="14" t="str">
        <f>IF(F245&gt;0,'Base de données - Taxes'!F$5/60*F245,"")</f>
        <v/>
      </c>
      <c r="J245" s="14">
        <f t="shared" si="31"/>
        <v>0</v>
      </c>
      <c r="L245" s="175" t="str">
        <f t="shared" si="29"/>
        <v/>
      </c>
    </row>
    <row r="246" spans="1:12" x14ac:dyDescent="0.3">
      <c r="A246" s="7">
        <v>15</v>
      </c>
      <c r="B246" s="5" t="str">
        <f t="shared" si="30"/>
        <v/>
      </c>
      <c r="H246" s="14" t="str">
        <f>IF(E246&gt;0,'Base de données - Taxes'!F$4/60*E246,"")</f>
        <v/>
      </c>
      <c r="I246" s="14" t="str">
        <f>IF(F246&gt;0,'Base de données - Taxes'!F$5/60*F246,"")</f>
        <v/>
      </c>
      <c r="J246" s="14">
        <f t="shared" si="31"/>
        <v>0</v>
      </c>
      <c r="L246" s="175" t="str">
        <f t="shared" si="29"/>
        <v/>
      </c>
    </row>
    <row r="247" spans="1:12" x14ac:dyDescent="0.3">
      <c r="A247" s="7">
        <v>16</v>
      </c>
      <c r="B247" s="5" t="str">
        <f t="shared" si="30"/>
        <v/>
      </c>
      <c r="H247" s="14" t="str">
        <f>IF(E247&gt;0,'Base de données - Taxes'!F$4/60*E247,"")</f>
        <v/>
      </c>
      <c r="I247" s="14" t="str">
        <f>IF(F247&gt;0,'Base de données - Taxes'!F$5/60*F247,"")</f>
        <v/>
      </c>
      <c r="J247" s="14">
        <f t="shared" si="31"/>
        <v>0</v>
      </c>
      <c r="L247" s="175" t="str">
        <f>IF(E247&gt;0,1,IF(F247&gt;0,1,""))</f>
        <v/>
      </c>
    </row>
    <row r="248" spans="1:12" x14ac:dyDescent="0.3">
      <c r="A248" s="7">
        <v>17</v>
      </c>
      <c r="B248" s="5" t="str">
        <f t="shared" si="30"/>
        <v/>
      </c>
      <c r="H248" s="14" t="str">
        <f>IF(E248&gt;0,'Base de données - Taxes'!F$4/60*E248,"")</f>
        <v/>
      </c>
      <c r="I248" s="14" t="str">
        <f>IF(F248&gt;0,'Base de données - Taxes'!F$5/60*F248,"")</f>
        <v/>
      </c>
      <c r="J248" s="14">
        <f t="shared" si="31"/>
        <v>0</v>
      </c>
      <c r="L248" s="175" t="str">
        <f t="shared" si="29"/>
        <v/>
      </c>
    </row>
    <row r="249" spans="1:12" x14ac:dyDescent="0.3">
      <c r="A249" s="7">
        <v>18</v>
      </c>
      <c r="B249" s="5" t="str">
        <f t="shared" si="30"/>
        <v/>
      </c>
      <c r="H249" s="14" t="str">
        <f>IF(E249&gt;0,'Base de données - Taxes'!F$4/60*E249,"")</f>
        <v/>
      </c>
      <c r="I249" s="14" t="str">
        <f>IF(F249&gt;0,'Base de données - Taxes'!F$5/60*F249,"")</f>
        <v/>
      </c>
      <c r="J249" s="14">
        <f t="shared" si="31"/>
        <v>0</v>
      </c>
      <c r="L249" s="175" t="str">
        <f t="shared" si="29"/>
        <v/>
      </c>
    </row>
    <row r="250" spans="1:12" x14ac:dyDescent="0.3">
      <c r="A250" s="7">
        <v>19</v>
      </c>
      <c r="B250" s="5" t="str">
        <f t="shared" si="30"/>
        <v/>
      </c>
      <c r="H250" s="14" t="str">
        <f>IF(E250&gt;0,'Base de données - Taxes'!F$4/60*E250,"")</f>
        <v/>
      </c>
      <c r="I250" s="14" t="str">
        <f>IF(F250&gt;0,'Base de données - Taxes'!F$5/60*F250,"")</f>
        <v/>
      </c>
      <c r="J250" s="14">
        <f t="shared" si="31"/>
        <v>0</v>
      </c>
      <c r="L250" s="175" t="str">
        <f t="shared" si="29"/>
        <v/>
      </c>
    </row>
    <row r="251" spans="1:12" x14ac:dyDescent="0.3">
      <c r="A251" s="7">
        <v>20</v>
      </c>
      <c r="B251" s="5" t="str">
        <f t="shared" si="30"/>
        <v/>
      </c>
      <c r="H251" s="14" t="str">
        <f>IF(E251&gt;0,'Base de données - Taxes'!F$4/60*E251,"")</f>
        <v/>
      </c>
      <c r="I251" s="14" t="str">
        <f>IF(F251&gt;0,'Base de données - Taxes'!F$5/60*F251,"")</f>
        <v/>
      </c>
      <c r="J251" s="14">
        <f t="shared" si="31"/>
        <v>0</v>
      </c>
      <c r="L251" s="175" t="str">
        <f t="shared" si="29"/>
        <v/>
      </c>
    </row>
    <row r="252" spans="1:12" x14ac:dyDescent="0.3">
      <c r="A252" s="7">
        <v>21</v>
      </c>
      <c r="B252" s="5" t="str">
        <f t="shared" si="30"/>
        <v/>
      </c>
      <c r="H252" s="14" t="str">
        <f>IF(E252&gt;0,'Base de données - Taxes'!F$4/60*E252,"")</f>
        <v/>
      </c>
      <c r="I252" s="14" t="str">
        <f>IF(F252&gt;0,'Base de données - Taxes'!F$5/60*F252,"")</f>
        <v/>
      </c>
      <c r="J252" s="14">
        <f t="shared" si="31"/>
        <v>0</v>
      </c>
      <c r="L252" s="175" t="str">
        <f t="shared" si="29"/>
        <v/>
      </c>
    </row>
    <row r="253" spans="1:12" x14ac:dyDescent="0.3">
      <c r="A253" s="7">
        <v>22</v>
      </c>
      <c r="B253" s="5" t="str">
        <f t="shared" si="30"/>
        <v/>
      </c>
      <c r="H253" s="14" t="str">
        <f>IF(E253&gt;0,'Base de données - Taxes'!F$4/60*E253,"")</f>
        <v/>
      </c>
      <c r="I253" s="14" t="str">
        <f>IF(F253&gt;0,'Base de données - Taxes'!F$5/60*F253,"")</f>
        <v/>
      </c>
      <c r="J253" s="14">
        <f t="shared" si="31"/>
        <v>0</v>
      </c>
      <c r="L253" s="175" t="str">
        <f t="shared" si="29"/>
        <v/>
      </c>
    </row>
    <row r="254" spans="1:12" x14ac:dyDescent="0.3">
      <c r="A254" s="7">
        <v>23</v>
      </c>
      <c r="B254" s="5" t="str">
        <f t="shared" si="30"/>
        <v/>
      </c>
      <c r="H254" s="14" t="str">
        <f>IF(E254&gt;0,'Base de données - Taxes'!F$4/60*E254,"")</f>
        <v/>
      </c>
      <c r="I254" s="14" t="str">
        <f>IF(F254&gt;0,'Base de données - Taxes'!F$5/60*F254,"")</f>
        <v/>
      </c>
      <c r="J254" s="14">
        <f t="shared" si="31"/>
        <v>0</v>
      </c>
      <c r="L254" s="175" t="str">
        <f t="shared" si="29"/>
        <v/>
      </c>
    </row>
    <row r="255" spans="1:12" x14ac:dyDescent="0.3">
      <c r="A255" s="7">
        <v>24</v>
      </c>
      <c r="B255" s="5" t="str">
        <f t="shared" si="30"/>
        <v/>
      </c>
      <c r="H255" s="14" t="str">
        <f>IF(E255&gt;0,'Base de données - Taxes'!F$4/60*E255,"")</f>
        <v/>
      </c>
      <c r="I255" s="14" t="str">
        <f>IF(F255&gt;0,'Base de données - Taxes'!F$5/60*F255,"")</f>
        <v/>
      </c>
      <c r="J255" s="14">
        <f t="shared" si="31"/>
        <v>0</v>
      </c>
      <c r="L255" s="175" t="str">
        <f t="shared" si="29"/>
        <v/>
      </c>
    </row>
    <row r="256" spans="1:12" x14ac:dyDescent="0.3">
      <c r="A256" s="7">
        <v>25</v>
      </c>
      <c r="B256" s="5" t="str">
        <f t="shared" si="30"/>
        <v/>
      </c>
      <c r="H256" s="14" t="str">
        <f>IF(E256&gt;0,'Base de données - Taxes'!F$4/60*E256,"")</f>
        <v/>
      </c>
      <c r="I256" s="14" t="str">
        <f>IF(F256&gt;0,'Base de données - Taxes'!F$5/60*F256,"")</f>
        <v/>
      </c>
      <c r="J256" s="14">
        <f t="shared" si="31"/>
        <v>0</v>
      </c>
      <c r="L256" s="175" t="str">
        <f t="shared" si="29"/>
        <v/>
      </c>
    </row>
    <row r="257" spans="1:17" x14ac:dyDescent="0.3">
      <c r="A257" s="7">
        <v>26</v>
      </c>
      <c r="B257" s="5" t="str">
        <f t="shared" si="30"/>
        <v/>
      </c>
      <c r="H257" s="14" t="str">
        <f>IF(E257&gt;0,'Base de données - Taxes'!F$4/60*E257,"")</f>
        <v/>
      </c>
      <c r="I257" s="14" t="str">
        <f>IF(F257&gt;0,'Base de données - Taxes'!F$5/60*F257,"")</f>
        <v/>
      </c>
      <c r="J257" s="14">
        <f t="shared" si="31"/>
        <v>0</v>
      </c>
      <c r="L257" s="175" t="str">
        <f t="shared" si="29"/>
        <v/>
      </c>
    </row>
    <row r="258" spans="1:17" x14ac:dyDescent="0.3">
      <c r="A258" s="7">
        <v>27</v>
      </c>
      <c r="B258" s="5" t="str">
        <f t="shared" si="30"/>
        <v/>
      </c>
      <c r="H258" s="14" t="str">
        <f>IF(E258&gt;0,'Base de données - Taxes'!F$4/60*E258,"")</f>
        <v/>
      </c>
      <c r="I258" s="14" t="str">
        <f>IF(F258&gt;0,'Base de données - Taxes'!F$5/60*F258,"")</f>
        <v/>
      </c>
      <c r="J258" s="14">
        <f t="shared" si="31"/>
        <v>0</v>
      </c>
      <c r="L258" s="175" t="str">
        <f t="shared" si="29"/>
        <v/>
      </c>
    </row>
    <row r="259" spans="1:17" x14ac:dyDescent="0.3">
      <c r="A259" s="7">
        <v>28</v>
      </c>
      <c r="B259" s="5" t="str">
        <f t="shared" si="30"/>
        <v/>
      </c>
      <c r="H259" s="14" t="str">
        <f>IF(E259&gt;0,'Base de données - Taxes'!F$4/60*E259,"")</f>
        <v/>
      </c>
      <c r="I259" s="14" t="str">
        <f>IF(F259&gt;0,'Base de données - Taxes'!F$5/60*F259,"")</f>
        <v/>
      </c>
      <c r="J259" s="14">
        <f t="shared" si="31"/>
        <v>0</v>
      </c>
      <c r="L259" s="175" t="str">
        <f t="shared" si="29"/>
        <v/>
      </c>
    </row>
    <row r="260" spans="1:17" x14ac:dyDescent="0.3">
      <c r="A260" s="7">
        <v>29</v>
      </c>
      <c r="B260" s="5" t="str">
        <f t="shared" si="30"/>
        <v/>
      </c>
      <c r="H260" s="14" t="str">
        <f>IF(E260&gt;0,'Base de données - Taxes'!F$4/60*E260,"")</f>
        <v/>
      </c>
      <c r="I260" s="14" t="str">
        <f>IF(F260&gt;0,'Base de données - Taxes'!F$5/60*F260,"")</f>
        <v/>
      </c>
      <c r="J260" s="14">
        <f t="shared" si="31"/>
        <v>0</v>
      </c>
      <c r="L260" s="175" t="str">
        <f t="shared" si="29"/>
        <v/>
      </c>
    </row>
    <row r="261" spans="1:17" x14ac:dyDescent="0.3">
      <c r="A261" s="7">
        <v>30</v>
      </c>
      <c r="B261" s="5" t="str">
        <f t="shared" si="30"/>
        <v/>
      </c>
      <c r="H261" s="14" t="str">
        <f>IF(E261&gt;0,'Base de données - Taxes'!F$4/60*E261,"")</f>
        <v/>
      </c>
      <c r="I261" s="14" t="str">
        <f>IF(F261&gt;0,'Base de données - Taxes'!F$5/60*F261,"")</f>
        <v/>
      </c>
      <c r="J261" s="14">
        <f t="shared" si="31"/>
        <v>0</v>
      </c>
      <c r="L261" s="175" t="str">
        <f t="shared" si="29"/>
        <v/>
      </c>
    </row>
    <row r="262" spans="1:17" x14ac:dyDescent="0.3">
      <c r="A262" s="7">
        <v>31</v>
      </c>
      <c r="B262" s="5" t="str">
        <f t="shared" si="30"/>
        <v/>
      </c>
      <c r="H262" s="14" t="str">
        <f>IF(E262&gt;0,'Base de données - Taxes'!F$4/60*E262,"")</f>
        <v/>
      </c>
      <c r="I262" s="14" t="str">
        <f>IF(F262&gt;0,'Base de données - Taxes'!F$5/60*F262,"")</f>
        <v/>
      </c>
      <c r="J262" s="14">
        <f t="shared" si="31"/>
        <v>0</v>
      </c>
      <c r="L262" s="175" t="str">
        <f t="shared" si="29"/>
        <v/>
      </c>
    </row>
    <row r="263" spans="1:17" x14ac:dyDescent="0.3">
      <c r="E263" s="28"/>
      <c r="F263" s="28"/>
      <c r="H263" s="27"/>
      <c r="I263" s="27"/>
      <c r="J263" s="27"/>
      <c r="K263" s="168"/>
      <c r="L263" s="176"/>
      <c r="M263" s="28"/>
    </row>
    <row r="264" spans="1:17" x14ac:dyDescent="0.3">
      <c r="E264" s="156"/>
      <c r="F264" s="156"/>
      <c r="H264" s="153"/>
      <c r="I264" s="153"/>
      <c r="J264" s="153"/>
      <c r="K264" s="169"/>
      <c r="L264" s="177"/>
    </row>
    <row r="265" spans="1:17" x14ac:dyDescent="0.3">
      <c r="D265" s="1" t="s">
        <v>217</v>
      </c>
      <c r="E265" s="7">
        <f t="shared" ref="E265:F265" si="32">SUM(E232:E263)</f>
        <v>463</v>
      </c>
      <c r="F265" s="7">
        <f t="shared" si="32"/>
        <v>420</v>
      </c>
      <c r="H265" s="14">
        <f t="shared" ref="H265:J265" si="33">SUM(H232:H263)</f>
        <v>308.66666666666663</v>
      </c>
      <c r="I265" s="14">
        <f t="shared" si="33"/>
        <v>105</v>
      </c>
      <c r="J265" s="157">
        <f t="shared" si="33"/>
        <v>413.66666666666663</v>
      </c>
      <c r="K265" s="167">
        <f>SUM(K232:K262)</f>
        <v>0</v>
      </c>
      <c r="L265" s="175">
        <f>SUM(L232:L262)</f>
        <v>6</v>
      </c>
      <c r="M265" s="7">
        <f>SUM(M232:M262)</f>
        <v>0</v>
      </c>
    </row>
    <row r="266" spans="1:17" x14ac:dyDescent="0.3">
      <c r="D266" s="1" t="s">
        <v>218</v>
      </c>
      <c r="E266" s="164">
        <f>E265/60</f>
        <v>7.7166666666666668</v>
      </c>
      <c r="F266" s="164">
        <f>F265/60</f>
        <v>7</v>
      </c>
      <c r="H266" s="14"/>
      <c r="I266" s="14"/>
      <c r="J266" s="14"/>
    </row>
    <row r="267" spans="1:17" x14ac:dyDescent="0.3">
      <c r="A267" s="6"/>
      <c r="B267" s="141">
        <f>B1</f>
        <v>2019</v>
      </c>
      <c r="C267" s="3" t="s">
        <v>183</v>
      </c>
      <c r="D267" s="2"/>
      <c r="E267" s="6"/>
      <c r="F267" s="6"/>
      <c r="G267" s="2"/>
      <c r="H267" s="13"/>
      <c r="I267" s="13"/>
      <c r="J267" s="13"/>
      <c r="K267" s="165"/>
      <c r="L267" s="173"/>
      <c r="M267" s="6"/>
      <c r="N267" s="2"/>
      <c r="O267" s="2"/>
      <c r="P267" s="2"/>
      <c r="Q267" s="2"/>
    </row>
    <row r="268" spans="1:17" ht="34.5" x14ac:dyDescent="0.3">
      <c r="A268" s="10"/>
      <c r="B268" s="84"/>
      <c r="C268" s="85" t="s">
        <v>212</v>
      </c>
      <c r="D268" s="86" t="s">
        <v>213</v>
      </c>
      <c r="E268" s="86" t="s">
        <v>175</v>
      </c>
      <c r="F268" s="86" t="s">
        <v>176</v>
      </c>
      <c r="G268" s="86"/>
      <c r="H268" s="87" t="s">
        <v>215</v>
      </c>
      <c r="I268" s="87" t="s">
        <v>216</v>
      </c>
      <c r="J268" s="87" t="s">
        <v>188</v>
      </c>
      <c r="K268" s="166" t="s">
        <v>96</v>
      </c>
      <c r="L268" s="174" t="s">
        <v>166</v>
      </c>
      <c r="M268" s="86" t="s">
        <v>127</v>
      </c>
      <c r="N268" s="86" t="s">
        <v>206</v>
      </c>
      <c r="O268" s="86" t="s">
        <v>207</v>
      </c>
      <c r="P268" s="86" t="s">
        <v>208</v>
      </c>
      <c r="Q268" s="86" t="s">
        <v>209</v>
      </c>
    </row>
    <row r="269" spans="1:17" x14ac:dyDescent="0.3">
      <c r="H269" s="14"/>
      <c r="I269" s="14"/>
      <c r="J269" s="14"/>
    </row>
    <row r="270" spans="1:17" x14ac:dyDescent="0.3">
      <c r="A270" s="7">
        <v>1</v>
      </c>
      <c r="B270" s="5">
        <f>IF(C270&gt;0,C270,"")</f>
        <v>42269</v>
      </c>
      <c r="C270" s="4">
        <v>42269</v>
      </c>
      <c r="D270" s="1" t="s">
        <v>214</v>
      </c>
      <c r="E270" s="7">
        <v>23</v>
      </c>
      <c r="F270" s="7">
        <v>15</v>
      </c>
      <c r="H270" s="14">
        <f>IF(E270&gt;0,'Base de données - Taxes'!F$4/60*E270,"")</f>
        <v>15.333333333333332</v>
      </c>
      <c r="I270" s="14">
        <f>IF(F270&gt;0,'Base de données - Taxes'!F$5/60*F270,"")</f>
        <v>3.75</v>
      </c>
      <c r="J270" s="14">
        <f>SUM(H270:I270)</f>
        <v>19.083333333333332</v>
      </c>
      <c r="L270" s="175">
        <f t="shared" ref="L270:L300" si="34">IF(E270&gt;0,1,IF(F270&gt;0,1,""))</f>
        <v>1</v>
      </c>
    </row>
    <row r="271" spans="1:17" x14ac:dyDescent="0.3">
      <c r="A271" s="7">
        <v>2</v>
      </c>
      <c r="B271" s="5">
        <f t="shared" ref="B271:B300" si="35">IF(C271&gt;0,C271,"")</f>
        <v>42270</v>
      </c>
      <c r="C271" s="4">
        <v>42270</v>
      </c>
      <c r="E271" s="7">
        <v>60</v>
      </c>
      <c r="F271" s="7">
        <v>30</v>
      </c>
      <c r="H271" s="14">
        <f>IF(E271&gt;0,'Base de données - Taxes'!F$4/60*E271,"")</f>
        <v>40</v>
      </c>
      <c r="I271" s="14">
        <f>IF(F271&gt;0,'Base de données - Taxes'!F$5/60*F271,"")</f>
        <v>7.5</v>
      </c>
      <c r="J271" s="14">
        <f t="shared" ref="J271:J300" si="36">SUM(H271:I271)</f>
        <v>47.5</v>
      </c>
      <c r="L271" s="175">
        <f t="shared" si="34"/>
        <v>1</v>
      </c>
    </row>
    <row r="272" spans="1:17" x14ac:dyDescent="0.3">
      <c r="A272" s="7">
        <v>3</v>
      </c>
      <c r="B272" s="5">
        <f t="shared" si="35"/>
        <v>42271</v>
      </c>
      <c r="C272" s="4">
        <v>42271</v>
      </c>
      <c r="E272" s="7">
        <v>50</v>
      </c>
      <c r="F272" s="7">
        <v>45</v>
      </c>
      <c r="H272" s="14">
        <f>IF(E272&gt;0,'Base de données - Taxes'!F$4/60*E272,"")</f>
        <v>33.333333333333329</v>
      </c>
      <c r="I272" s="14">
        <f>IF(F272&gt;0,'Base de données - Taxes'!F$5/60*F272,"")</f>
        <v>11.25</v>
      </c>
      <c r="J272" s="14">
        <f t="shared" si="36"/>
        <v>44.583333333333329</v>
      </c>
      <c r="L272" s="175">
        <f t="shared" si="34"/>
        <v>1</v>
      </c>
    </row>
    <row r="273" spans="1:12" x14ac:dyDescent="0.3">
      <c r="A273" s="7">
        <v>4</v>
      </c>
      <c r="B273" s="5">
        <f t="shared" si="35"/>
        <v>42272</v>
      </c>
      <c r="C273" s="4">
        <v>42272</v>
      </c>
      <c r="E273" s="7">
        <v>180</v>
      </c>
      <c r="F273" s="7">
        <v>120</v>
      </c>
      <c r="H273" s="14">
        <f>IF(E273&gt;0,'Base de données - Taxes'!F$4/60*E273,"")</f>
        <v>120</v>
      </c>
      <c r="I273" s="14">
        <f>IF(F273&gt;0,'Base de données - Taxes'!F$5/60*F273,"")</f>
        <v>30</v>
      </c>
      <c r="J273" s="14">
        <f t="shared" si="36"/>
        <v>150</v>
      </c>
      <c r="L273" s="175">
        <f t="shared" si="34"/>
        <v>1</v>
      </c>
    </row>
    <row r="274" spans="1:12" x14ac:dyDescent="0.3">
      <c r="A274" s="7">
        <v>5</v>
      </c>
      <c r="B274" s="5">
        <f t="shared" si="35"/>
        <v>42273</v>
      </c>
      <c r="C274" s="4">
        <v>42273</v>
      </c>
      <c r="E274" s="7">
        <v>150</v>
      </c>
      <c r="H274" s="14">
        <f>IF(E274&gt;0,'Base de données - Taxes'!F$4/60*E274,"")</f>
        <v>100</v>
      </c>
      <c r="I274" s="14" t="str">
        <f>IF(F274&gt;0,'Base de données - Taxes'!F$5/60*F274,"")</f>
        <v/>
      </c>
      <c r="J274" s="14">
        <f t="shared" si="36"/>
        <v>100</v>
      </c>
      <c r="L274" s="175">
        <f t="shared" si="34"/>
        <v>1</v>
      </c>
    </row>
    <row r="275" spans="1:12" x14ac:dyDescent="0.3">
      <c r="A275" s="7">
        <v>6</v>
      </c>
      <c r="B275" s="5">
        <f t="shared" si="35"/>
        <v>42274</v>
      </c>
      <c r="C275" s="4">
        <v>42274</v>
      </c>
      <c r="E275" s="7">
        <v>240</v>
      </c>
      <c r="H275" s="14">
        <f>IF(E275&gt;0,'Base de données - Taxes'!F$4/60*E275,"")</f>
        <v>160</v>
      </c>
      <c r="I275" s="14" t="str">
        <f>IF(F275&gt;0,'Base de données - Taxes'!F$5/60*F275,"")</f>
        <v/>
      </c>
      <c r="J275" s="14">
        <f t="shared" si="36"/>
        <v>160</v>
      </c>
      <c r="L275" s="175">
        <f t="shared" si="34"/>
        <v>1</v>
      </c>
    </row>
    <row r="276" spans="1:12" x14ac:dyDescent="0.3">
      <c r="A276" s="7">
        <v>7</v>
      </c>
      <c r="B276" s="5" t="str">
        <f t="shared" si="35"/>
        <v/>
      </c>
      <c r="H276" s="14" t="str">
        <f>IF(E276&gt;0,'Base de données - Taxes'!F$4/60*E276,"")</f>
        <v/>
      </c>
      <c r="I276" s="14" t="str">
        <f>IF(F276&gt;0,'Base de données - Taxes'!F$5/60*F276,"")</f>
        <v/>
      </c>
      <c r="J276" s="14">
        <f t="shared" si="36"/>
        <v>0</v>
      </c>
      <c r="L276" s="175" t="str">
        <f t="shared" si="34"/>
        <v/>
      </c>
    </row>
    <row r="277" spans="1:12" x14ac:dyDescent="0.3">
      <c r="A277" s="7">
        <v>8</v>
      </c>
      <c r="B277" s="5" t="str">
        <f t="shared" si="35"/>
        <v/>
      </c>
      <c r="H277" s="14" t="str">
        <f>IF(E277&gt;0,'Base de données - Taxes'!F$4/60*E277,"")</f>
        <v/>
      </c>
      <c r="I277" s="14" t="str">
        <f>IF(F277&gt;0,'Base de données - Taxes'!F$5/60*F277,"")</f>
        <v/>
      </c>
      <c r="J277" s="14">
        <f t="shared" si="36"/>
        <v>0</v>
      </c>
      <c r="L277" s="175" t="str">
        <f t="shared" si="34"/>
        <v/>
      </c>
    </row>
    <row r="278" spans="1:12" x14ac:dyDescent="0.3">
      <c r="A278" s="7">
        <v>9</v>
      </c>
      <c r="B278" s="5" t="str">
        <f t="shared" si="35"/>
        <v/>
      </c>
      <c r="H278" s="14" t="str">
        <f>IF(E278&gt;0,'Base de données - Taxes'!F$4/60*E278,"")</f>
        <v/>
      </c>
      <c r="I278" s="14" t="str">
        <f>IF(F278&gt;0,'Base de données - Taxes'!F$5/60*F278,"")</f>
        <v/>
      </c>
      <c r="J278" s="14">
        <f t="shared" si="36"/>
        <v>0</v>
      </c>
      <c r="L278" s="175" t="str">
        <f t="shared" si="34"/>
        <v/>
      </c>
    </row>
    <row r="279" spans="1:12" x14ac:dyDescent="0.3">
      <c r="A279" s="7">
        <v>10</v>
      </c>
      <c r="B279" s="5" t="str">
        <f t="shared" si="35"/>
        <v/>
      </c>
      <c r="H279" s="14" t="str">
        <f>IF(E279&gt;0,'Base de données - Taxes'!F$4/60*E279,"")</f>
        <v/>
      </c>
      <c r="I279" s="14" t="str">
        <f>IF(F279&gt;0,'Base de données - Taxes'!F$5/60*F279,"")</f>
        <v/>
      </c>
      <c r="J279" s="14">
        <f t="shared" si="36"/>
        <v>0</v>
      </c>
      <c r="L279" s="175" t="str">
        <f t="shared" si="34"/>
        <v/>
      </c>
    </row>
    <row r="280" spans="1:12" x14ac:dyDescent="0.3">
      <c r="A280" s="7">
        <v>11</v>
      </c>
      <c r="B280" s="5" t="str">
        <f t="shared" si="35"/>
        <v/>
      </c>
      <c r="H280" s="14" t="str">
        <f>IF(E280&gt;0,'Base de données - Taxes'!F$4/60*E280,"")</f>
        <v/>
      </c>
      <c r="I280" s="14" t="str">
        <f>IF(F280&gt;0,'Base de données - Taxes'!F$5/60*F280,"")</f>
        <v/>
      </c>
      <c r="J280" s="14">
        <f t="shared" si="36"/>
        <v>0</v>
      </c>
      <c r="L280" s="175" t="str">
        <f t="shared" si="34"/>
        <v/>
      </c>
    </row>
    <row r="281" spans="1:12" x14ac:dyDescent="0.3">
      <c r="A281" s="7">
        <v>12</v>
      </c>
      <c r="B281" s="5" t="str">
        <f t="shared" si="35"/>
        <v/>
      </c>
      <c r="H281" s="14" t="str">
        <f>IF(E281&gt;0,'Base de données - Taxes'!F$4/60*E281,"")</f>
        <v/>
      </c>
      <c r="I281" s="14" t="str">
        <f>IF(F281&gt;0,'Base de données - Taxes'!F$5/60*F281,"")</f>
        <v/>
      </c>
      <c r="J281" s="14">
        <f t="shared" si="36"/>
        <v>0</v>
      </c>
      <c r="L281" s="175" t="str">
        <f t="shared" si="34"/>
        <v/>
      </c>
    </row>
    <row r="282" spans="1:12" x14ac:dyDescent="0.3">
      <c r="A282" s="7">
        <v>13</v>
      </c>
      <c r="B282" s="5" t="str">
        <f t="shared" si="35"/>
        <v/>
      </c>
      <c r="H282" s="14" t="str">
        <f>IF(E282&gt;0,'Base de données - Taxes'!F$4/60*E282,"")</f>
        <v/>
      </c>
      <c r="I282" s="14" t="str">
        <f>IF(F282&gt;0,'Base de données - Taxes'!F$5/60*F282,"")</f>
        <v/>
      </c>
      <c r="J282" s="14">
        <f t="shared" si="36"/>
        <v>0</v>
      </c>
      <c r="L282" s="175" t="str">
        <f t="shared" si="34"/>
        <v/>
      </c>
    </row>
    <row r="283" spans="1:12" x14ac:dyDescent="0.3">
      <c r="A283" s="7">
        <v>14</v>
      </c>
      <c r="B283" s="5" t="str">
        <f t="shared" si="35"/>
        <v/>
      </c>
      <c r="H283" s="14" t="str">
        <f>IF(E283&gt;0,'Base de données - Taxes'!F$4/60*E283,"")</f>
        <v/>
      </c>
      <c r="I283" s="14" t="str">
        <f>IF(F283&gt;0,'Base de données - Taxes'!F$5/60*F283,"")</f>
        <v/>
      </c>
      <c r="J283" s="14">
        <f t="shared" si="36"/>
        <v>0</v>
      </c>
      <c r="L283" s="175" t="str">
        <f t="shared" si="34"/>
        <v/>
      </c>
    </row>
    <row r="284" spans="1:12" x14ac:dyDescent="0.3">
      <c r="A284" s="7">
        <v>15</v>
      </c>
      <c r="B284" s="5" t="str">
        <f t="shared" si="35"/>
        <v/>
      </c>
      <c r="H284" s="14" t="str">
        <f>IF(E284&gt;0,'Base de données - Taxes'!F$4/60*E284,"")</f>
        <v/>
      </c>
      <c r="I284" s="14" t="str">
        <f>IF(F284&gt;0,'Base de données - Taxes'!F$5/60*F284,"")</f>
        <v/>
      </c>
      <c r="J284" s="14">
        <f t="shared" si="36"/>
        <v>0</v>
      </c>
      <c r="L284" s="175" t="str">
        <f t="shared" si="34"/>
        <v/>
      </c>
    </row>
    <row r="285" spans="1:12" x14ac:dyDescent="0.3">
      <c r="A285" s="7">
        <v>16</v>
      </c>
      <c r="B285" s="5" t="str">
        <f t="shared" si="35"/>
        <v/>
      </c>
      <c r="H285" s="14" t="str">
        <f>IF(E285&gt;0,'Base de données - Taxes'!F$4/60*E285,"")</f>
        <v/>
      </c>
      <c r="I285" s="14" t="str">
        <f>IF(F285&gt;0,'Base de données - Taxes'!F$5/60*F285,"")</f>
        <v/>
      </c>
      <c r="J285" s="14">
        <f t="shared" si="36"/>
        <v>0</v>
      </c>
      <c r="L285" s="175" t="str">
        <f>IF(E285&gt;0,1,IF(F285&gt;0,1,""))</f>
        <v/>
      </c>
    </row>
    <row r="286" spans="1:12" x14ac:dyDescent="0.3">
      <c r="A286" s="7">
        <v>17</v>
      </c>
      <c r="B286" s="5" t="str">
        <f t="shared" si="35"/>
        <v/>
      </c>
      <c r="H286" s="14" t="str">
        <f>IF(E286&gt;0,'Base de données - Taxes'!F$4/60*E286,"")</f>
        <v/>
      </c>
      <c r="I286" s="14" t="str">
        <f>IF(F286&gt;0,'Base de données - Taxes'!F$5/60*F286,"")</f>
        <v/>
      </c>
      <c r="J286" s="14">
        <f t="shared" si="36"/>
        <v>0</v>
      </c>
      <c r="L286" s="175" t="str">
        <f t="shared" si="34"/>
        <v/>
      </c>
    </row>
    <row r="287" spans="1:12" x14ac:dyDescent="0.3">
      <c r="A287" s="7">
        <v>18</v>
      </c>
      <c r="B287" s="5" t="str">
        <f t="shared" si="35"/>
        <v/>
      </c>
      <c r="H287" s="14" t="str">
        <f>IF(E287&gt;0,'Base de données - Taxes'!F$4/60*E287,"")</f>
        <v/>
      </c>
      <c r="I287" s="14" t="str">
        <f>IF(F287&gt;0,'Base de données - Taxes'!F$5/60*F287,"")</f>
        <v/>
      </c>
      <c r="J287" s="14">
        <f t="shared" si="36"/>
        <v>0</v>
      </c>
      <c r="L287" s="175" t="str">
        <f t="shared" si="34"/>
        <v/>
      </c>
    </row>
    <row r="288" spans="1:12" x14ac:dyDescent="0.3">
      <c r="A288" s="7">
        <v>19</v>
      </c>
      <c r="B288" s="5" t="str">
        <f t="shared" si="35"/>
        <v/>
      </c>
      <c r="H288" s="14" t="str">
        <f>IF(E288&gt;0,'Base de données - Taxes'!F$4/60*E288,"")</f>
        <v/>
      </c>
      <c r="I288" s="14" t="str">
        <f>IF(F288&gt;0,'Base de données - Taxes'!F$5/60*F288,"")</f>
        <v/>
      </c>
      <c r="J288" s="14">
        <f t="shared" si="36"/>
        <v>0</v>
      </c>
      <c r="L288" s="175" t="str">
        <f t="shared" si="34"/>
        <v/>
      </c>
    </row>
    <row r="289" spans="1:13" x14ac:dyDescent="0.3">
      <c r="A289" s="7">
        <v>20</v>
      </c>
      <c r="B289" s="5" t="str">
        <f t="shared" si="35"/>
        <v/>
      </c>
      <c r="H289" s="14" t="str">
        <f>IF(E289&gt;0,'Base de données - Taxes'!F$4/60*E289,"")</f>
        <v/>
      </c>
      <c r="I289" s="14" t="str">
        <f>IF(F289&gt;0,'Base de données - Taxes'!F$5/60*F289,"")</f>
        <v/>
      </c>
      <c r="J289" s="14">
        <f t="shared" si="36"/>
        <v>0</v>
      </c>
      <c r="L289" s="175" t="str">
        <f t="shared" si="34"/>
        <v/>
      </c>
    </row>
    <row r="290" spans="1:13" x14ac:dyDescent="0.3">
      <c r="A290" s="7">
        <v>21</v>
      </c>
      <c r="B290" s="5" t="str">
        <f t="shared" si="35"/>
        <v/>
      </c>
      <c r="H290" s="14" t="str">
        <f>IF(E290&gt;0,'Base de données - Taxes'!F$4/60*E290,"")</f>
        <v/>
      </c>
      <c r="I290" s="14" t="str">
        <f>IF(F290&gt;0,'Base de données - Taxes'!F$5/60*F290,"")</f>
        <v/>
      </c>
      <c r="J290" s="14">
        <f t="shared" si="36"/>
        <v>0</v>
      </c>
      <c r="L290" s="175" t="str">
        <f t="shared" si="34"/>
        <v/>
      </c>
    </row>
    <row r="291" spans="1:13" x14ac:dyDescent="0.3">
      <c r="A291" s="7">
        <v>22</v>
      </c>
      <c r="B291" s="5" t="str">
        <f t="shared" si="35"/>
        <v/>
      </c>
      <c r="H291" s="14" t="str">
        <f>IF(E291&gt;0,'Base de données - Taxes'!F$4/60*E291,"")</f>
        <v/>
      </c>
      <c r="I291" s="14" t="str">
        <f>IF(F291&gt;0,'Base de données - Taxes'!F$5/60*F291,"")</f>
        <v/>
      </c>
      <c r="J291" s="14">
        <f t="shared" si="36"/>
        <v>0</v>
      </c>
      <c r="L291" s="175" t="str">
        <f t="shared" si="34"/>
        <v/>
      </c>
    </row>
    <row r="292" spans="1:13" x14ac:dyDescent="0.3">
      <c r="A292" s="7">
        <v>23</v>
      </c>
      <c r="B292" s="5" t="str">
        <f t="shared" si="35"/>
        <v/>
      </c>
      <c r="H292" s="14" t="str">
        <f>IF(E292&gt;0,'Base de données - Taxes'!F$4/60*E292,"")</f>
        <v/>
      </c>
      <c r="I292" s="14" t="str">
        <f>IF(F292&gt;0,'Base de données - Taxes'!F$5/60*F292,"")</f>
        <v/>
      </c>
      <c r="J292" s="14">
        <f t="shared" si="36"/>
        <v>0</v>
      </c>
      <c r="L292" s="175" t="str">
        <f t="shared" si="34"/>
        <v/>
      </c>
    </row>
    <row r="293" spans="1:13" x14ac:dyDescent="0.3">
      <c r="A293" s="7">
        <v>24</v>
      </c>
      <c r="B293" s="5" t="str">
        <f t="shared" si="35"/>
        <v/>
      </c>
      <c r="H293" s="14" t="str">
        <f>IF(E293&gt;0,'Base de données - Taxes'!F$4/60*E293,"")</f>
        <v/>
      </c>
      <c r="I293" s="14" t="str">
        <f>IF(F293&gt;0,'Base de données - Taxes'!F$5/60*F293,"")</f>
        <v/>
      </c>
      <c r="J293" s="14">
        <f t="shared" si="36"/>
        <v>0</v>
      </c>
      <c r="L293" s="175" t="str">
        <f t="shared" si="34"/>
        <v/>
      </c>
    </row>
    <row r="294" spans="1:13" x14ac:dyDescent="0.3">
      <c r="A294" s="7">
        <v>25</v>
      </c>
      <c r="B294" s="5" t="str">
        <f t="shared" si="35"/>
        <v/>
      </c>
      <c r="H294" s="14" t="str">
        <f>IF(E294&gt;0,'Base de données - Taxes'!F$4/60*E294,"")</f>
        <v/>
      </c>
      <c r="I294" s="14" t="str">
        <f>IF(F294&gt;0,'Base de données - Taxes'!F$5/60*F294,"")</f>
        <v/>
      </c>
      <c r="J294" s="14">
        <f t="shared" si="36"/>
        <v>0</v>
      </c>
      <c r="L294" s="175" t="str">
        <f t="shared" si="34"/>
        <v/>
      </c>
    </row>
    <row r="295" spans="1:13" x14ac:dyDescent="0.3">
      <c r="A295" s="7">
        <v>26</v>
      </c>
      <c r="B295" s="5" t="str">
        <f t="shared" si="35"/>
        <v/>
      </c>
      <c r="H295" s="14" t="str">
        <f>IF(E295&gt;0,'Base de données - Taxes'!F$4/60*E295,"")</f>
        <v/>
      </c>
      <c r="I295" s="14" t="str">
        <f>IF(F295&gt;0,'Base de données - Taxes'!F$5/60*F295,"")</f>
        <v/>
      </c>
      <c r="J295" s="14">
        <f t="shared" si="36"/>
        <v>0</v>
      </c>
      <c r="L295" s="175" t="str">
        <f t="shared" si="34"/>
        <v/>
      </c>
    </row>
    <row r="296" spans="1:13" x14ac:dyDescent="0.3">
      <c r="A296" s="7">
        <v>27</v>
      </c>
      <c r="B296" s="5" t="str">
        <f t="shared" si="35"/>
        <v/>
      </c>
      <c r="H296" s="14" t="str">
        <f>IF(E296&gt;0,'Base de données - Taxes'!F$4/60*E296,"")</f>
        <v/>
      </c>
      <c r="I296" s="14" t="str">
        <f>IF(F296&gt;0,'Base de données - Taxes'!F$5/60*F296,"")</f>
        <v/>
      </c>
      <c r="J296" s="14">
        <f t="shared" si="36"/>
        <v>0</v>
      </c>
      <c r="L296" s="175" t="str">
        <f t="shared" si="34"/>
        <v/>
      </c>
    </row>
    <row r="297" spans="1:13" x14ac:dyDescent="0.3">
      <c r="A297" s="7">
        <v>28</v>
      </c>
      <c r="B297" s="5" t="str">
        <f t="shared" si="35"/>
        <v/>
      </c>
      <c r="H297" s="14" t="str">
        <f>IF(E297&gt;0,'Base de données - Taxes'!F$4/60*E297,"")</f>
        <v/>
      </c>
      <c r="I297" s="14" t="str">
        <f>IF(F297&gt;0,'Base de données - Taxes'!F$5/60*F297,"")</f>
        <v/>
      </c>
      <c r="J297" s="14">
        <f t="shared" si="36"/>
        <v>0</v>
      </c>
      <c r="L297" s="175" t="str">
        <f t="shared" si="34"/>
        <v/>
      </c>
    </row>
    <row r="298" spans="1:13" x14ac:dyDescent="0.3">
      <c r="A298" s="7">
        <v>29</v>
      </c>
      <c r="B298" s="5" t="str">
        <f t="shared" si="35"/>
        <v/>
      </c>
      <c r="H298" s="14" t="str">
        <f>IF(E298&gt;0,'Base de données - Taxes'!F$4/60*E298,"")</f>
        <v/>
      </c>
      <c r="I298" s="14" t="str">
        <f>IF(F298&gt;0,'Base de données - Taxes'!F$5/60*F298,"")</f>
        <v/>
      </c>
      <c r="J298" s="14">
        <f t="shared" si="36"/>
        <v>0</v>
      </c>
      <c r="L298" s="175" t="str">
        <f t="shared" si="34"/>
        <v/>
      </c>
    </row>
    <row r="299" spans="1:13" x14ac:dyDescent="0.3">
      <c r="A299" s="7">
        <v>30</v>
      </c>
      <c r="B299" s="5" t="str">
        <f t="shared" si="35"/>
        <v/>
      </c>
      <c r="H299" s="14" t="str">
        <f>IF(E299&gt;0,'Base de données - Taxes'!F$4/60*E299,"")</f>
        <v/>
      </c>
      <c r="I299" s="14" t="str">
        <f>IF(F299&gt;0,'Base de données - Taxes'!F$5/60*F299,"")</f>
        <v/>
      </c>
      <c r="J299" s="14">
        <f t="shared" si="36"/>
        <v>0</v>
      </c>
      <c r="L299" s="175" t="str">
        <f t="shared" si="34"/>
        <v/>
      </c>
    </row>
    <row r="300" spans="1:13" x14ac:dyDescent="0.3">
      <c r="A300" s="7">
        <v>31</v>
      </c>
      <c r="B300" s="5" t="str">
        <f t="shared" si="35"/>
        <v/>
      </c>
      <c r="H300" s="14" t="str">
        <f>IF(E300&gt;0,'Base de données - Taxes'!F$4/60*E300,"")</f>
        <v/>
      </c>
      <c r="I300" s="14" t="str">
        <f>IF(F300&gt;0,'Base de données - Taxes'!F$5/60*F300,"")</f>
        <v/>
      </c>
      <c r="J300" s="14">
        <f t="shared" si="36"/>
        <v>0</v>
      </c>
      <c r="L300" s="175" t="str">
        <f t="shared" si="34"/>
        <v/>
      </c>
    </row>
    <row r="301" spans="1:13" x14ac:dyDescent="0.3">
      <c r="E301" s="28"/>
      <c r="F301" s="28"/>
      <c r="H301" s="27"/>
      <c r="I301" s="27"/>
      <c r="J301" s="27"/>
      <c r="K301" s="168"/>
      <c r="L301" s="176"/>
      <c r="M301" s="28"/>
    </row>
    <row r="302" spans="1:13" x14ac:dyDescent="0.3">
      <c r="E302" s="156"/>
      <c r="F302" s="156"/>
      <c r="H302" s="153"/>
      <c r="I302" s="153"/>
      <c r="J302" s="153"/>
      <c r="K302" s="169"/>
      <c r="L302" s="177"/>
    </row>
    <row r="303" spans="1:13" x14ac:dyDescent="0.3">
      <c r="D303" s="1" t="s">
        <v>217</v>
      </c>
      <c r="E303" s="7">
        <f t="shared" ref="E303:F303" si="37">SUM(E270:E301)</f>
        <v>703</v>
      </c>
      <c r="F303" s="7">
        <f t="shared" si="37"/>
        <v>210</v>
      </c>
      <c r="H303" s="14">
        <f t="shared" ref="H303:J303" si="38">SUM(H270:H301)</f>
        <v>468.66666666666663</v>
      </c>
      <c r="I303" s="14">
        <f t="shared" si="38"/>
        <v>52.5</v>
      </c>
      <c r="J303" s="157">
        <f t="shared" si="38"/>
        <v>521.16666666666663</v>
      </c>
      <c r="K303" s="167">
        <f>SUM(K270:K300)</f>
        <v>0</v>
      </c>
      <c r="L303" s="175">
        <f>SUM(L270:L300)</f>
        <v>6</v>
      </c>
      <c r="M303" s="7">
        <f>SUM(M270:M300)</f>
        <v>0</v>
      </c>
    </row>
    <row r="304" spans="1:13" x14ac:dyDescent="0.3">
      <c r="D304" s="1" t="s">
        <v>218</v>
      </c>
      <c r="E304" s="164">
        <f>E303/60</f>
        <v>11.716666666666667</v>
      </c>
      <c r="F304" s="164">
        <f>F303/60</f>
        <v>3.5</v>
      </c>
      <c r="H304" s="14"/>
      <c r="I304" s="14"/>
      <c r="J304" s="14"/>
    </row>
    <row r="305" spans="1:17" x14ac:dyDescent="0.3">
      <c r="A305" s="6"/>
      <c r="B305" s="141">
        <f>B1</f>
        <v>2019</v>
      </c>
      <c r="C305" s="3" t="s">
        <v>184</v>
      </c>
      <c r="D305" s="2"/>
      <c r="E305" s="6"/>
      <c r="F305" s="6"/>
      <c r="G305" s="2"/>
      <c r="H305" s="13"/>
      <c r="I305" s="13"/>
      <c r="J305" s="13"/>
      <c r="K305" s="165"/>
      <c r="L305" s="173"/>
      <c r="M305" s="6"/>
      <c r="N305" s="2"/>
      <c r="O305" s="2"/>
      <c r="P305" s="2"/>
      <c r="Q305" s="2"/>
    </row>
    <row r="306" spans="1:17" ht="34.5" x14ac:dyDescent="0.3">
      <c r="A306" s="10"/>
      <c r="B306" s="84"/>
      <c r="C306" s="85" t="s">
        <v>212</v>
      </c>
      <c r="D306" s="86" t="s">
        <v>213</v>
      </c>
      <c r="E306" s="86" t="s">
        <v>175</v>
      </c>
      <c r="F306" s="86" t="s">
        <v>176</v>
      </c>
      <c r="G306" s="86"/>
      <c r="H306" s="87" t="s">
        <v>215</v>
      </c>
      <c r="I306" s="87" t="s">
        <v>216</v>
      </c>
      <c r="J306" s="87" t="s">
        <v>188</v>
      </c>
      <c r="K306" s="166" t="s">
        <v>96</v>
      </c>
      <c r="L306" s="174" t="s">
        <v>166</v>
      </c>
      <c r="M306" s="86" t="s">
        <v>127</v>
      </c>
      <c r="N306" s="86" t="s">
        <v>206</v>
      </c>
      <c r="O306" s="86" t="s">
        <v>207</v>
      </c>
      <c r="P306" s="86" t="s">
        <v>208</v>
      </c>
      <c r="Q306" s="86" t="s">
        <v>209</v>
      </c>
    </row>
    <row r="307" spans="1:17" x14ac:dyDescent="0.3">
      <c r="H307" s="14"/>
      <c r="I307" s="14"/>
      <c r="J307" s="14"/>
    </row>
    <row r="308" spans="1:17" x14ac:dyDescent="0.3">
      <c r="A308" s="7">
        <v>1</v>
      </c>
      <c r="B308" s="5">
        <f>IF(C308&gt;0,C308,"")</f>
        <v>42269</v>
      </c>
      <c r="C308" s="4">
        <v>42269</v>
      </c>
      <c r="D308" s="1" t="s">
        <v>214</v>
      </c>
      <c r="E308" s="7">
        <v>23</v>
      </c>
      <c r="F308" s="7">
        <v>15</v>
      </c>
      <c r="H308" s="14">
        <f>IF(E308&gt;0,'Base de données - Taxes'!F$4/60*E308,"")</f>
        <v>15.333333333333332</v>
      </c>
      <c r="I308" s="14">
        <f>IF(F308&gt;0,'Base de données - Taxes'!F$5/60*F308,"")</f>
        <v>3.75</v>
      </c>
      <c r="J308" s="14">
        <f>SUM(H308:I308)</f>
        <v>19.083333333333332</v>
      </c>
      <c r="L308" s="175">
        <f t="shared" ref="L308:L338" si="39">IF(E308&gt;0,1,IF(F308&gt;0,1,""))</f>
        <v>1</v>
      </c>
    </row>
    <row r="309" spans="1:17" x14ac:dyDescent="0.3">
      <c r="A309" s="7">
        <v>2</v>
      </c>
      <c r="B309" s="5">
        <f t="shared" ref="B309:B338" si="40">IF(C309&gt;0,C309,"")</f>
        <v>42270</v>
      </c>
      <c r="C309" s="4">
        <v>42270</v>
      </c>
      <c r="E309" s="7">
        <v>60</v>
      </c>
      <c r="F309" s="7">
        <v>30</v>
      </c>
      <c r="H309" s="14">
        <f>IF(E309&gt;0,'Base de données - Taxes'!F$4/60*E309,"")</f>
        <v>40</v>
      </c>
      <c r="I309" s="14">
        <f>IF(F309&gt;0,'Base de données - Taxes'!F$5/60*F309,"")</f>
        <v>7.5</v>
      </c>
      <c r="J309" s="14">
        <f t="shared" ref="J309:J338" si="41">SUM(H309:I309)</f>
        <v>47.5</v>
      </c>
      <c r="L309" s="175">
        <f t="shared" si="39"/>
        <v>1</v>
      </c>
    </row>
    <row r="310" spans="1:17" x14ac:dyDescent="0.3">
      <c r="A310" s="7">
        <v>3</v>
      </c>
      <c r="B310" s="5">
        <f t="shared" si="40"/>
        <v>42271</v>
      </c>
      <c r="C310" s="4">
        <v>42271</v>
      </c>
      <c r="E310" s="7">
        <v>50</v>
      </c>
      <c r="F310" s="7">
        <v>45</v>
      </c>
      <c r="H310" s="14">
        <f>IF(E310&gt;0,'Base de données - Taxes'!F$4/60*E310,"")</f>
        <v>33.333333333333329</v>
      </c>
      <c r="I310" s="14">
        <f>IF(F310&gt;0,'Base de données - Taxes'!F$5/60*F310,"")</f>
        <v>11.25</v>
      </c>
      <c r="J310" s="14">
        <f t="shared" si="41"/>
        <v>44.583333333333329</v>
      </c>
      <c r="L310" s="175">
        <f t="shared" si="39"/>
        <v>1</v>
      </c>
    </row>
    <row r="311" spans="1:17" x14ac:dyDescent="0.3">
      <c r="A311" s="7">
        <v>4</v>
      </c>
      <c r="B311" s="5">
        <f t="shared" si="40"/>
        <v>42272</v>
      </c>
      <c r="C311" s="4">
        <v>42272</v>
      </c>
      <c r="E311" s="7">
        <v>180</v>
      </c>
      <c r="F311" s="7">
        <v>120</v>
      </c>
      <c r="H311" s="14">
        <f>IF(E311&gt;0,'Base de données - Taxes'!F$4/60*E311,"")</f>
        <v>120</v>
      </c>
      <c r="I311" s="14">
        <f>IF(F311&gt;0,'Base de données - Taxes'!F$5/60*F311,"")</f>
        <v>30</v>
      </c>
      <c r="J311" s="14">
        <f t="shared" si="41"/>
        <v>150</v>
      </c>
      <c r="L311" s="175">
        <f t="shared" si="39"/>
        <v>1</v>
      </c>
    </row>
    <row r="312" spans="1:17" x14ac:dyDescent="0.3">
      <c r="A312" s="7">
        <v>5</v>
      </c>
      <c r="B312" s="5">
        <f t="shared" si="40"/>
        <v>42273</v>
      </c>
      <c r="C312" s="4">
        <v>42273</v>
      </c>
      <c r="E312" s="7">
        <v>150</v>
      </c>
      <c r="F312" s="7">
        <v>90</v>
      </c>
      <c r="H312" s="14">
        <f>IF(E312&gt;0,'Base de données - Taxes'!F$4/60*E312,"")</f>
        <v>100</v>
      </c>
      <c r="I312" s="14">
        <f>IF(F312&gt;0,'Base de données - Taxes'!F$5/60*F312,"")</f>
        <v>22.5</v>
      </c>
      <c r="J312" s="14">
        <f t="shared" si="41"/>
        <v>122.5</v>
      </c>
      <c r="L312" s="175">
        <f t="shared" si="39"/>
        <v>1</v>
      </c>
    </row>
    <row r="313" spans="1:17" x14ac:dyDescent="0.3">
      <c r="A313" s="7">
        <v>6</v>
      </c>
      <c r="B313" s="5">
        <f t="shared" si="40"/>
        <v>42274</v>
      </c>
      <c r="C313" s="4">
        <v>42274</v>
      </c>
      <c r="E313" s="7">
        <v>240</v>
      </c>
      <c r="H313" s="14">
        <f>IF(E313&gt;0,'Base de données - Taxes'!F$4/60*E313,"")</f>
        <v>160</v>
      </c>
      <c r="I313" s="14" t="str">
        <f>IF(F313&gt;0,'Base de données - Taxes'!F$5/60*F313,"")</f>
        <v/>
      </c>
      <c r="J313" s="14">
        <f t="shared" si="41"/>
        <v>160</v>
      </c>
      <c r="L313" s="175">
        <f t="shared" si="39"/>
        <v>1</v>
      </c>
    </row>
    <row r="314" spans="1:17" x14ac:dyDescent="0.3">
      <c r="A314" s="7">
        <v>7</v>
      </c>
      <c r="B314" s="5" t="str">
        <f t="shared" si="40"/>
        <v/>
      </c>
      <c r="H314" s="14" t="str">
        <f>IF(E314&gt;0,'Base de données - Taxes'!F$4/60*E314,"")</f>
        <v/>
      </c>
      <c r="I314" s="14" t="str">
        <f>IF(F314&gt;0,'Base de données - Taxes'!F$5/60*F314,"")</f>
        <v/>
      </c>
      <c r="J314" s="14">
        <f t="shared" si="41"/>
        <v>0</v>
      </c>
      <c r="L314" s="175" t="str">
        <f t="shared" si="39"/>
        <v/>
      </c>
    </row>
    <row r="315" spans="1:17" x14ac:dyDescent="0.3">
      <c r="A315" s="7">
        <v>8</v>
      </c>
      <c r="B315" s="5" t="str">
        <f t="shared" si="40"/>
        <v/>
      </c>
      <c r="H315" s="14" t="str">
        <f>IF(E315&gt;0,'Base de données - Taxes'!F$4/60*E315,"")</f>
        <v/>
      </c>
      <c r="I315" s="14" t="str">
        <f>IF(F315&gt;0,'Base de données - Taxes'!F$5/60*F315,"")</f>
        <v/>
      </c>
      <c r="J315" s="14">
        <f t="shared" si="41"/>
        <v>0</v>
      </c>
      <c r="L315" s="175" t="str">
        <f t="shared" si="39"/>
        <v/>
      </c>
    </row>
    <row r="316" spans="1:17" x14ac:dyDescent="0.3">
      <c r="A316" s="7">
        <v>9</v>
      </c>
      <c r="B316" s="5" t="str">
        <f t="shared" si="40"/>
        <v/>
      </c>
      <c r="H316" s="14" t="str">
        <f>IF(E316&gt;0,'Base de données - Taxes'!F$4/60*E316,"")</f>
        <v/>
      </c>
      <c r="I316" s="14" t="str">
        <f>IF(F316&gt;0,'Base de données - Taxes'!F$5/60*F316,"")</f>
        <v/>
      </c>
      <c r="J316" s="14">
        <f t="shared" si="41"/>
        <v>0</v>
      </c>
      <c r="L316" s="175" t="str">
        <f t="shared" si="39"/>
        <v/>
      </c>
    </row>
    <row r="317" spans="1:17" x14ac:dyDescent="0.3">
      <c r="A317" s="7">
        <v>10</v>
      </c>
      <c r="B317" s="5" t="str">
        <f t="shared" si="40"/>
        <v/>
      </c>
      <c r="H317" s="14" t="str">
        <f>IF(E317&gt;0,'Base de données - Taxes'!F$4/60*E317,"")</f>
        <v/>
      </c>
      <c r="I317" s="14" t="str">
        <f>IF(F317&gt;0,'Base de données - Taxes'!F$5/60*F317,"")</f>
        <v/>
      </c>
      <c r="J317" s="14">
        <f t="shared" si="41"/>
        <v>0</v>
      </c>
      <c r="L317" s="175" t="str">
        <f t="shared" si="39"/>
        <v/>
      </c>
    </row>
    <row r="318" spans="1:17" x14ac:dyDescent="0.3">
      <c r="A318" s="7">
        <v>11</v>
      </c>
      <c r="B318" s="5" t="str">
        <f t="shared" si="40"/>
        <v/>
      </c>
      <c r="H318" s="14" t="str">
        <f>IF(E318&gt;0,'Base de données - Taxes'!F$4/60*E318,"")</f>
        <v/>
      </c>
      <c r="I318" s="14" t="str">
        <f>IF(F318&gt;0,'Base de données - Taxes'!F$5/60*F318,"")</f>
        <v/>
      </c>
      <c r="J318" s="14">
        <f t="shared" si="41"/>
        <v>0</v>
      </c>
      <c r="L318" s="175" t="str">
        <f t="shared" si="39"/>
        <v/>
      </c>
    </row>
    <row r="319" spans="1:17" x14ac:dyDescent="0.3">
      <c r="A319" s="7">
        <v>12</v>
      </c>
      <c r="B319" s="5" t="str">
        <f t="shared" si="40"/>
        <v/>
      </c>
      <c r="H319" s="14" t="str">
        <f>IF(E319&gt;0,'Base de données - Taxes'!F$4/60*E319,"")</f>
        <v/>
      </c>
      <c r="I319" s="14" t="str">
        <f>IF(F319&gt;0,'Base de données - Taxes'!F$5/60*F319,"")</f>
        <v/>
      </c>
      <c r="J319" s="14">
        <f t="shared" si="41"/>
        <v>0</v>
      </c>
      <c r="L319" s="175" t="str">
        <f t="shared" si="39"/>
        <v/>
      </c>
    </row>
    <row r="320" spans="1:17" x14ac:dyDescent="0.3">
      <c r="A320" s="7">
        <v>13</v>
      </c>
      <c r="B320" s="5" t="str">
        <f t="shared" si="40"/>
        <v/>
      </c>
      <c r="H320" s="14" t="str">
        <f>IF(E320&gt;0,'Base de données - Taxes'!F$4/60*E320,"")</f>
        <v/>
      </c>
      <c r="I320" s="14" t="str">
        <f>IF(F320&gt;0,'Base de données - Taxes'!F$5/60*F320,"")</f>
        <v/>
      </c>
      <c r="J320" s="14">
        <f t="shared" si="41"/>
        <v>0</v>
      </c>
      <c r="L320" s="175" t="str">
        <f t="shared" si="39"/>
        <v/>
      </c>
    </row>
    <row r="321" spans="1:12" x14ac:dyDescent="0.3">
      <c r="A321" s="7">
        <v>14</v>
      </c>
      <c r="B321" s="5" t="str">
        <f t="shared" si="40"/>
        <v/>
      </c>
      <c r="H321" s="14" t="str">
        <f>IF(E321&gt;0,'Base de données - Taxes'!F$4/60*E321,"")</f>
        <v/>
      </c>
      <c r="I321" s="14" t="str">
        <f>IF(F321&gt;0,'Base de données - Taxes'!F$5/60*F321,"")</f>
        <v/>
      </c>
      <c r="J321" s="14">
        <f t="shared" si="41"/>
        <v>0</v>
      </c>
      <c r="L321" s="175" t="str">
        <f t="shared" si="39"/>
        <v/>
      </c>
    </row>
    <row r="322" spans="1:12" x14ac:dyDescent="0.3">
      <c r="A322" s="7">
        <v>15</v>
      </c>
      <c r="B322" s="5" t="str">
        <f t="shared" si="40"/>
        <v/>
      </c>
      <c r="H322" s="14" t="str">
        <f>IF(E322&gt;0,'Base de données - Taxes'!F$4/60*E322,"")</f>
        <v/>
      </c>
      <c r="I322" s="14" t="str">
        <f>IF(F322&gt;0,'Base de données - Taxes'!F$5/60*F322,"")</f>
        <v/>
      </c>
      <c r="J322" s="14">
        <f t="shared" si="41"/>
        <v>0</v>
      </c>
      <c r="L322" s="175" t="str">
        <f t="shared" si="39"/>
        <v/>
      </c>
    </row>
    <row r="323" spans="1:12" x14ac:dyDescent="0.3">
      <c r="A323" s="7">
        <v>16</v>
      </c>
      <c r="B323" s="5" t="str">
        <f t="shared" si="40"/>
        <v/>
      </c>
      <c r="H323" s="14" t="str">
        <f>IF(E323&gt;0,'Base de données - Taxes'!F$4/60*E323,"")</f>
        <v/>
      </c>
      <c r="I323" s="14" t="str">
        <f>IF(F323&gt;0,'Base de données - Taxes'!F$5/60*F323,"")</f>
        <v/>
      </c>
      <c r="J323" s="14">
        <f t="shared" si="41"/>
        <v>0</v>
      </c>
      <c r="L323" s="175" t="str">
        <f>IF(E323&gt;0,1,IF(F323&gt;0,1,""))</f>
        <v/>
      </c>
    </row>
    <row r="324" spans="1:12" x14ac:dyDescent="0.3">
      <c r="A324" s="7">
        <v>17</v>
      </c>
      <c r="B324" s="5" t="str">
        <f t="shared" si="40"/>
        <v/>
      </c>
      <c r="H324" s="14" t="str">
        <f>IF(E324&gt;0,'Base de données - Taxes'!F$4/60*E324,"")</f>
        <v/>
      </c>
      <c r="I324" s="14" t="str">
        <f>IF(F324&gt;0,'Base de données - Taxes'!F$5/60*F324,"")</f>
        <v/>
      </c>
      <c r="J324" s="14">
        <f t="shared" si="41"/>
        <v>0</v>
      </c>
      <c r="L324" s="175" t="str">
        <f t="shared" si="39"/>
        <v/>
      </c>
    </row>
    <row r="325" spans="1:12" x14ac:dyDescent="0.3">
      <c r="A325" s="7">
        <v>18</v>
      </c>
      <c r="B325" s="5" t="str">
        <f t="shared" si="40"/>
        <v/>
      </c>
      <c r="H325" s="14" t="str">
        <f>IF(E325&gt;0,'Base de données - Taxes'!F$4/60*E325,"")</f>
        <v/>
      </c>
      <c r="I325" s="14" t="str">
        <f>IF(F325&gt;0,'Base de données - Taxes'!F$5/60*F325,"")</f>
        <v/>
      </c>
      <c r="J325" s="14">
        <f t="shared" si="41"/>
        <v>0</v>
      </c>
      <c r="L325" s="175" t="str">
        <f t="shared" si="39"/>
        <v/>
      </c>
    </row>
    <row r="326" spans="1:12" x14ac:dyDescent="0.3">
      <c r="A326" s="7">
        <v>19</v>
      </c>
      <c r="B326" s="5" t="str">
        <f t="shared" si="40"/>
        <v/>
      </c>
      <c r="H326" s="14" t="str">
        <f>IF(E326&gt;0,'Base de données - Taxes'!F$4/60*E326,"")</f>
        <v/>
      </c>
      <c r="I326" s="14" t="str">
        <f>IF(F326&gt;0,'Base de données - Taxes'!F$5/60*F326,"")</f>
        <v/>
      </c>
      <c r="J326" s="14">
        <f t="shared" si="41"/>
        <v>0</v>
      </c>
      <c r="L326" s="175" t="str">
        <f t="shared" si="39"/>
        <v/>
      </c>
    </row>
    <row r="327" spans="1:12" x14ac:dyDescent="0.3">
      <c r="A327" s="7">
        <v>20</v>
      </c>
      <c r="B327" s="5" t="str">
        <f t="shared" si="40"/>
        <v/>
      </c>
      <c r="H327" s="14" t="str">
        <f>IF(E327&gt;0,'Base de données - Taxes'!F$4/60*E327,"")</f>
        <v/>
      </c>
      <c r="I327" s="14" t="str">
        <f>IF(F327&gt;0,'Base de données - Taxes'!F$5/60*F327,"")</f>
        <v/>
      </c>
      <c r="J327" s="14">
        <f t="shared" si="41"/>
        <v>0</v>
      </c>
      <c r="L327" s="175" t="str">
        <f t="shared" si="39"/>
        <v/>
      </c>
    </row>
    <row r="328" spans="1:12" x14ac:dyDescent="0.3">
      <c r="A328" s="7">
        <v>21</v>
      </c>
      <c r="B328" s="5" t="str">
        <f t="shared" si="40"/>
        <v/>
      </c>
      <c r="H328" s="14" t="str">
        <f>IF(E328&gt;0,'Base de données - Taxes'!F$4/60*E328,"")</f>
        <v/>
      </c>
      <c r="I328" s="14" t="str">
        <f>IF(F328&gt;0,'Base de données - Taxes'!F$5/60*F328,"")</f>
        <v/>
      </c>
      <c r="J328" s="14">
        <f t="shared" si="41"/>
        <v>0</v>
      </c>
      <c r="L328" s="175" t="str">
        <f t="shared" si="39"/>
        <v/>
      </c>
    </row>
    <row r="329" spans="1:12" x14ac:dyDescent="0.3">
      <c r="A329" s="7">
        <v>22</v>
      </c>
      <c r="B329" s="5" t="str">
        <f t="shared" si="40"/>
        <v/>
      </c>
      <c r="H329" s="14" t="str">
        <f>IF(E329&gt;0,'Base de données - Taxes'!F$4/60*E329,"")</f>
        <v/>
      </c>
      <c r="I329" s="14" t="str">
        <f>IF(F329&gt;0,'Base de données - Taxes'!F$5/60*F329,"")</f>
        <v/>
      </c>
      <c r="J329" s="14">
        <f t="shared" si="41"/>
        <v>0</v>
      </c>
      <c r="L329" s="175" t="str">
        <f t="shared" si="39"/>
        <v/>
      </c>
    </row>
    <row r="330" spans="1:12" x14ac:dyDescent="0.3">
      <c r="A330" s="7">
        <v>23</v>
      </c>
      <c r="B330" s="5" t="str">
        <f t="shared" si="40"/>
        <v/>
      </c>
      <c r="H330" s="14" t="str">
        <f>IF(E330&gt;0,'Base de données - Taxes'!F$4/60*E330,"")</f>
        <v/>
      </c>
      <c r="I330" s="14" t="str">
        <f>IF(F330&gt;0,'Base de données - Taxes'!F$5/60*F330,"")</f>
        <v/>
      </c>
      <c r="J330" s="14">
        <f t="shared" si="41"/>
        <v>0</v>
      </c>
      <c r="L330" s="175" t="str">
        <f t="shared" si="39"/>
        <v/>
      </c>
    </row>
    <row r="331" spans="1:12" x14ac:dyDescent="0.3">
      <c r="A331" s="7">
        <v>24</v>
      </c>
      <c r="B331" s="5" t="str">
        <f t="shared" si="40"/>
        <v/>
      </c>
      <c r="H331" s="14" t="str">
        <f>IF(E331&gt;0,'Base de données - Taxes'!F$4/60*E331,"")</f>
        <v/>
      </c>
      <c r="I331" s="14" t="str">
        <f>IF(F331&gt;0,'Base de données - Taxes'!F$5/60*F331,"")</f>
        <v/>
      </c>
      <c r="J331" s="14">
        <f t="shared" si="41"/>
        <v>0</v>
      </c>
      <c r="L331" s="175" t="str">
        <f t="shared" si="39"/>
        <v/>
      </c>
    </row>
    <row r="332" spans="1:12" x14ac:dyDescent="0.3">
      <c r="A332" s="7">
        <v>25</v>
      </c>
      <c r="B332" s="5" t="str">
        <f t="shared" si="40"/>
        <v/>
      </c>
      <c r="H332" s="14" t="str">
        <f>IF(E332&gt;0,'Base de données - Taxes'!F$4/60*E332,"")</f>
        <v/>
      </c>
      <c r="I332" s="14" t="str">
        <f>IF(F332&gt;0,'Base de données - Taxes'!F$5/60*F332,"")</f>
        <v/>
      </c>
      <c r="J332" s="14">
        <f t="shared" si="41"/>
        <v>0</v>
      </c>
      <c r="L332" s="175" t="str">
        <f t="shared" si="39"/>
        <v/>
      </c>
    </row>
    <row r="333" spans="1:12" x14ac:dyDescent="0.3">
      <c r="A333" s="7">
        <v>26</v>
      </c>
      <c r="B333" s="5" t="str">
        <f t="shared" si="40"/>
        <v/>
      </c>
      <c r="H333" s="14" t="str">
        <f>IF(E333&gt;0,'Base de données - Taxes'!F$4/60*E333,"")</f>
        <v/>
      </c>
      <c r="I333" s="14" t="str">
        <f>IF(F333&gt;0,'Base de données - Taxes'!F$5/60*F333,"")</f>
        <v/>
      </c>
      <c r="J333" s="14">
        <f t="shared" si="41"/>
        <v>0</v>
      </c>
      <c r="L333" s="175" t="str">
        <f t="shared" si="39"/>
        <v/>
      </c>
    </row>
    <row r="334" spans="1:12" x14ac:dyDescent="0.3">
      <c r="A334" s="7">
        <v>27</v>
      </c>
      <c r="B334" s="5" t="str">
        <f t="shared" si="40"/>
        <v/>
      </c>
      <c r="H334" s="14" t="str">
        <f>IF(E334&gt;0,'Base de données - Taxes'!F$4/60*E334,"")</f>
        <v/>
      </c>
      <c r="I334" s="14" t="str">
        <f>IF(F334&gt;0,'Base de données - Taxes'!F$5/60*F334,"")</f>
        <v/>
      </c>
      <c r="J334" s="14">
        <f t="shared" si="41"/>
        <v>0</v>
      </c>
      <c r="L334" s="175" t="str">
        <f t="shared" si="39"/>
        <v/>
      </c>
    </row>
    <row r="335" spans="1:12" x14ac:dyDescent="0.3">
      <c r="A335" s="7">
        <v>28</v>
      </c>
      <c r="B335" s="5" t="str">
        <f t="shared" si="40"/>
        <v/>
      </c>
      <c r="H335" s="14" t="str">
        <f>IF(E335&gt;0,'Base de données - Taxes'!F$4/60*E335,"")</f>
        <v/>
      </c>
      <c r="I335" s="14" t="str">
        <f>IF(F335&gt;0,'Base de données - Taxes'!F$5/60*F335,"")</f>
        <v/>
      </c>
      <c r="J335" s="14">
        <f t="shared" si="41"/>
        <v>0</v>
      </c>
      <c r="L335" s="175" t="str">
        <f t="shared" si="39"/>
        <v/>
      </c>
    </row>
    <row r="336" spans="1:12" x14ac:dyDescent="0.3">
      <c r="A336" s="7">
        <v>29</v>
      </c>
      <c r="B336" s="5" t="str">
        <f t="shared" si="40"/>
        <v/>
      </c>
      <c r="H336" s="14" t="str">
        <f>IF(E336&gt;0,'Base de données - Taxes'!F$4/60*E336,"")</f>
        <v/>
      </c>
      <c r="I336" s="14" t="str">
        <f>IF(F336&gt;0,'Base de données - Taxes'!F$5/60*F336,"")</f>
        <v/>
      </c>
      <c r="J336" s="14">
        <f t="shared" si="41"/>
        <v>0</v>
      </c>
      <c r="L336" s="175" t="str">
        <f t="shared" si="39"/>
        <v/>
      </c>
    </row>
    <row r="337" spans="1:17" x14ac:dyDescent="0.3">
      <c r="A337" s="7">
        <v>30</v>
      </c>
      <c r="B337" s="5" t="str">
        <f t="shared" si="40"/>
        <v/>
      </c>
      <c r="H337" s="14" t="str">
        <f>IF(E337&gt;0,'Base de données - Taxes'!F$4/60*E337,"")</f>
        <v/>
      </c>
      <c r="I337" s="14" t="str">
        <f>IF(F337&gt;0,'Base de données - Taxes'!F$5/60*F337,"")</f>
        <v/>
      </c>
      <c r="J337" s="14">
        <f t="shared" si="41"/>
        <v>0</v>
      </c>
      <c r="L337" s="175" t="str">
        <f t="shared" si="39"/>
        <v/>
      </c>
    </row>
    <row r="338" spans="1:17" x14ac:dyDescent="0.3">
      <c r="A338" s="7">
        <v>31</v>
      </c>
      <c r="B338" s="5" t="str">
        <f t="shared" si="40"/>
        <v/>
      </c>
      <c r="H338" s="14" t="str">
        <f>IF(E338&gt;0,'Base de données - Taxes'!F$4/60*E338,"")</f>
        <v/>
      </c>
      <c r="I338" s="14" t="str">
        <f>IF(F338&gt;0,'Base de données - Taxes'!F$5/60*F338,"")</f>
        <v/>
      </c>
      <c r="J338" s="14">
        <f t="shared" si="41"/>
        <v>0</v>
      </c>
      <c r="L338" s="175" t="str">
        <f t="shared" si="39"/>
        <v/>
      </c>
    </row>
    <row r="339" spans="1:17" x14ac:dyDescent="0.3">
      <c r="E339" s="28"/>
      <c r="F339" s="28"/>
      <c r="H339" s="27"/>
      <c r="I339" s="27"/>
      <c r="J339" s="27"/>
      <c r="K339" s="168"/>
      <c r="L339" s="176"/>
      <c r="M339" s="28"/>
    </row>
    <row r="340" spans="1:17" x14ac:dyDescent="0.3">
      <c r="E340" s="156"/>
      <c r="F340" s="156"/>
      <c r="H340" s="153"/>
      <c r="I340" s="153"/>
      <c r="J340" s="153"/>
      <c r="K340" s="169"/>
      <c r="L340" s="177"/>
    </row>
    <row r="341" spans="1:17" x14ac:dyDescent="0.3">
      <c r="D341" s="1" t="s">
        <v>217</v>
      </c>
      <c r="E341" s="7">
        <f t="shared" ref="E341:F341" si="42">SUM(E308:E339)</f>
        <v>703</v>
      </c>
      <c r="F341" s="7">
        <f t="shared" si="42"/>
        <v>300</v>
      </c>
      <c r="H341" s="14">
        <f t="shared" ref="H341:J341" si="43">SUM(H308:H339)</f>
        <v>468.66666666666663</v>
      </c>
      <c r="I341" s="14">
        <f t="shared" si="43"/>
        <v>75</v>
      </c>
      <c r="J341" s="157">
        <f t="shared" si="43"/>
        <v>543.66666666666663</v>
      </c>
      <c r="K341" s="167">
        <f>SUM(K308:K338)</f>
        <v>0</v>
      </c>
      <c r="L341" s="175">
        <f>SUM(L308:L338)</f>
        <v>6</v>
      </c>
      <c r="M341" s="7">
        <f>SUM(M308:M338)</f>
        <v>0</v>
      </c>
    </row>
    <row r="342" spans="1:17" x14ac:dyDescent="0.3">
      <c r="D342" s="1" t="s">
        <v>218</v>
      </c>
      <c r="E342" s="163">
        <f>E341/60</f>
        <v>11.716666666666667</v>
      </c>
      <c r="F342" s="163">
        <f>F341/60</f>
        <v>5</v>
      </c>
      <c r="H342" s="14"/>
      <c r="I342" s="14"/>
      <c r="J342" s="14"/>
    </row>
    <row r="343" spans="1:17" x14ac:dyDescent="0.3">
      <c r="A343" s="6"/>
      <c r="B343" s="141">
        <f>B1</f>
        <v>2019</v>
      </c>
      <c r="C343" s="3" t="s">
        <v>185</v>
      </c>
      <c r="D343" s="2"/>
      <c r="E343" s="6"/>
      <c r="F343" s="6"/>
      <c r="G343" s="2"/>
      <c r="H343" s="13"/>
      <c r="I343" s="13"/>
      <c r="J343" s="13"/>
      <c r="K343" s="165"/>
      <c r="L343" s="173"/>
      <c r="M343" s="6"/>
      <c r="N343" s="2"/>
      <c r="O343" s="2"/>
      <c r="P343" s="2"/>
      <c r="Q343" s="2"/>
    </row>
    <row r="344" spans="1:17" ht="34.5" x14ac:dyDescent="0.3">
      <c r="A344" s="10"/>
      <c r="B344" s="84"/>
      <c r="C344" s="85" t="s">
        <v>212</v>
      </c>
      <c r="D344" s="86" t="s">
        <v>213</v>
      </c>
      <c r="E344" s="86" t="s">
        <v>175</v>
      </c>
      <c r="F344" s="86" t="s">
        <v>176</v>
      </c>
      <c r="G344" s="86"/>
      <c r="H344" s="87" t="s">
        <v>215</v>
      </c>
      <c r="I344" s="87" t="s">
        <v>216</v>
      </c>
      <c r="J344" s="87" t="s">
        <v>188</v>
      </c>
      <c r="K344" s="166" t="s">
        <v>96</v>
      </c>
      <c r="L344" s="174" t="s">
        <v>166</v>
      </c>
      <c r="M344" s="86" t="s">
        <v>127</v>
      </c>
      <c r="N344" s="86" t="s">
        <v>206</v>
      </c>
      <c r="O344" s="86" t="s">
        <v>207</v>
      </c>
      <c r="P344" s="86" t="s">
        <v>208</v>
      </c>
      <c r="Q344" s="86" t="s">
        <v>209</v>
      </c>
    </row>
    <row r="345" spans="1:17" x14ac:dyDescent="0.3">
      <c r="H345" s="14"/>
      <c r="I345" s="14"/>
      <c r="J345" s="14"/>
    </row>
    <row r="346" spans="1:17" x14ac:dyDescent="0.3">
      <c r="A346" s="7">
        <v>1</v>
      </c>
      <c r="B346" s="5">
        <f>IF(C346&gt;0,C346,"")</f>
        <v>42269</v>
      </c>
      <c r="C346" s="4">
        <v>42269</v>
      </c>
      <c r="D346" s="1" t="s">
        <v>214</v>
      </c>
      <c r="E346" s="7">
        <v>23</v>
      </c>
      <c r="F346" s="7">
        <v>15</v>
      </c>
      <c r="H346" s="14">
        <f>IF(E346&gt;0,'Base de données - Taxes'!F$4/60*E346,"")</f>
        <v>15.333333333333332</v>
      </c>
      <c r="I346" s="14">
        <f>IF(F346&gt;0,'Base de données - Taxes'!F$5/60*F346,"")</f>
        <v>3.75</v>
      </c>
      <c r="J346" s="14">
        <f>SUM(H346:I346)</f>
        <v>19.083333333333332</v>
      </c>
      <c r="L346" s="175">
        <f t="shared" ref="L346:L376" si="44">IF(E346&gt;0,1,IF(F346&gt;0,1,""))</f>
        <v>1</v>
      </c>
    </row>
    <row r="347" spans="1:17" x14ac:dyDescent="0.3">
      <c r="A347" s="7">
        <v>2</v>
      </c>
      <c r="B347" s="5">
        <f t="shared" ref="B347:B376" si="45">IF(C347&gt;0,C347,"")</f>
        <v>42270</v>
      </c>
      <c r="C347" s="4">
        <v>42270</v>
      </c>
      <c r="E347" s="7">
        <v>60</v>
      </c>
      <c r="F347" s="7">
        <v>30</v>
      </c>
      <c r="H347" s="14">
        <f>IF(E347&gt;0,'Base de données - Taxes'!F$4/60*E347,"")</f>
        <v>40</v>
      </c>
      <c r="I347" s="14">
        <f>IF(F347&gt;0,'Base de données - Taxes'!F$5/60*F347,"")</f>
        <v>7.5</v>
      </c>
      <c r="J347" s="14">
        <f t="shared" ref="J347:J376" si="46">SUM(H347:I347)</f>
        <v>47.5</v>
      </c>
      <c r="L347" s="175">
        <f t="shared" si="44"/>
        <v>1</v>
      </c>
    </row>
    <row r="348" spans="1:17" x14ac:dyDescent="0.3">
      <c r="A348" s="7">
        <v>3</v>
      </c>
      <c r="B348" s="5">
        <f t="shared" si="45"/>
        <v>42271</v>
      </c>
      <c r="C348" s="4">
        <v>42271</v>
      </c>
      <c r="E348" s="7">
        <v>50</v>
      </c>
      <c r="F348" s="7">
        <v>45</v>
      </c>
      <c r="H348" s="14">
        <f>IF(E348&gt;0,'Base de données - Taxes'!F$4/60*E348,"")</f>
        <v>33.333333333333329</v>
      </c>
      <c r="I348" s="14">
        <f>IF(F348&gt;0,'Base de données - Taxes'!F$5/60*F348,"")</f>
        <v>11.25</v>
      </c>
      <c r="J348" s="14">
        <f t="shared" si="46"/>
        <v>44.583333333333329</v>
      </c>
      <c r="L348" s="175">
        <f t="shared" si="44"/>
        <v>1</v>
      </c>
    </row>
    <row r="349" spans="1:17" x14ac:dyDescent="0.3">
      <c r="A349" s="7">
        <v>4</v>
      </c>
      <c r="B349" s="5">
        <f t="shared" si="45"/>
        <v>42272</v>
      </c>
      <c r="C349" s="4">
        <v>42272</v>
      </c>
      <c r="E349" s="7">
        <v>180</v>
      </c>
      <c r="F349" s="7">
        <v>120</v>
      </c>
      <c r="H349" s="14">
        <f>IF(E349&gt;0,'Base de données - Taxes'!F$4/60*E349,"")</f>
        <v>120</v>
      </c>
      <c r="I349" s="14">
        <f>IF(F349&gt;0,'Base de données - Taxes'!F$5/60*F349,"")</f>
        <v>30</v>
      </c>
      <c r="J349" s="14">
        <f t="shared" si="46"/>
        <v>150</v>
      </c>
      <c r="L349" s="175">
        <f t="shared" si="44"/>
        <v>1</v>
      </c>
    </row>
    <row r="350" spans="1:17" x14ac:dyDescent="0.3">
      <c r="A350" s="7">
        <v>5</v>
      </c>
      <c r="B350" s="5">
        <f t="shared" si="45"/>
        <v>42273</v>
      </c>
      <c r="C350" s="4">
        <v>42273</v>
      </c>
      <c r="F350" s="7">
        <v>90</v>
      </c>
      <c r="H350" s="14" t="str">
        <f>IF(E350&gt;0,'Base de données - Taxes'!F$4/60*E350,"")</f>
        <v/>
      </c>
      <c r="I350" s="14">
        <f>IF(F350&gt;0,'Base de données - Taxes'!F$5/60*F350,"")</f>
        <v>22.5</v>
      </c>
      <c r="J350" s="14">
        <f t="shared" si="46"/>
        <v>22.5</v>
      </c>
      <c r="L350" s="175">
        <f t="shared" si="44"/>
        <v>1</v>
      </c>
    </row>
    <row r="351" spans="1:17" x14ac:dyDescent="0.3">
      <c r="A351" s="7">
        <v>6</v>
      </c>
      <c r="B351" s="5">
        <f t="shared" si="45"/>
        <v>42274</v>
      </c>
      <c r="C351" s="4">
        <v>42274</v>
      </c>
      <c r="F351" s="7">
        <v>120</v>
      </c>
      <c r="H351" s="14" t="str">
        <f>IF(E351&gt;0,'Base de données - Taxes'!F$4/60*E351,"")</f>
        <v/>
      </c>
      <c r="I351" s="14">
        <f>IF(F351&gt;0,'Base de données - Taxes'!F$5/60*F351,"")</f>
        <v>30</v>
      </c>
      <c r="J351" s="14">
        <f t="shared" si="46"/>
        <v>30</v>
      </c>
      <c r="L351" s="175">
        <f t="shared" si="44"/>
        <v>1</v>
      </c>
    </row>
    <row r="352" spans="1:17" x14ac:dyDescent="0.3">
      <c r="A352" s="7">
        <v>7</v>
      </c>
      <c r="B352" s="5" t="str">
        <f t="shared" si="45"/>
        <v/>
      </c>
      <c r="H352" s="14" t="str">
        <f>IF(E352&gt;0,'Base de données - Taxes'!F$4/60*E352,"")</f>
        <v/>
      </c>
      <c r="I352" s="14" t="str">
        <f>IF(F352&gt;0,'Base de données - Taxes'!F$5/60*F352,"")</f>
        <v/>
      </c>
      <c r="J352" s="14">
        <f t="shared" si="46"/>
        <v>0</v>
      </c>
      <c r="L352" s="175" t="str">
        <f t="shared" si="44"/>
        <v/>
      </c>
    </row>
    <row r="353" spans="1:12" x14ac:dyDescent="0.3">
      <c r="A353" s="7">
        <v>8</v>
      </c>
      <c r="B353" s="5" t="str">
        <f t="shared" si="45"/>
        <v/>
      </c>
      <c r="H353" s="14" t="str">
        <f>IF(E353&gt;0,'Base de données - Taxes'!F$4/60*E353,"")</f>
        <v/>
      </c>
      <c r="I353" s="14" t="str">
        <f>IF(F353&gt;0,'Base de données - Taxes'!F$5/60*F353,"")</f>
        <v/>
      </c>
      <c r="J353" s="14">
        <f t="shared" si="46"/>
        <v>0</v>
      </c>
      <c r="L353" s="175" t="str">
        <f t="shared" si="44"/>
        <v/>
      </c>
    </row>
    <row r="354" spans="1:12" x14ac:dyDescent="0.3">
      <c r="A354" s="7">
        <v>9</v>
      </c>
      <c r="B354" s="5" t="str">
        <f t="shared" si="45"/>
        <v/>
      </c>
      <c r="H354" s="14" t="str">
        <f>IF(E354&gt;0,'Base de données - Taxes'!F$4/60*E354,"")</f>
        <v/>
      </c>
      <c r="I354" s="14" t="str">
        <f>IF(F354&gt;0,'Base de données - Taxes'!F$5/60*F354,"")</f>
        <v/>
      </c>
      <c r="J354" s="14">
        <f t="shared" si="46"/>
        <v>0</v>
      </c>
      <c r="L354" s="175" t="str">
        <f t="shared" si="44"/>
        <v/>
      </c>
    </row>
    <row r="355" spans="1:12" x14ac:dyDescent="0.3">
      <c r="A355" s="7">
        <v>10</v>
      </c>
      <c r="B355" s="5" t="str">
        <f t="shared" si="45"/>
        <v/>
      </c>
      <c r="H355" s="14" t="str">
        <f>IF(E355&gt;0,'Base de données - Taxes'!F$4/60*E355,"")</f>
        <v/>
      </c>
      <c r="I355" s="14" t="str">
        <f>IF(F355&gt;0,'Base de données - Taxes'!F$5/60*F355,"")</f>
        <v/>
      </c>
      <c r="J355" s="14">
        <f t="shared" si="46"/>
        <v>0</v>
      </c>
      <c r="L355" s="175" t="str">
        <f t="shared" si="44"/>
        <v/>
      </c>
    </row>
    <row r="356" spans="1:12" x14ac:dyDescent="0.3">
      <c r="A356" s="7">
        <v>11</v>
      </c>
      <c r="B356" s="5" t="str">
        <f t="shared" si="45"/>
        <v/>
      </c>
      <c r="H356" s="14" t="str">
        <f>IF(E356&gt;0,'Base de données - Taxes'!F$4/60*E356,"")</f>
        <v/>
      </c>
      <c r="I356" s="14" t="str">
        <f>IF(F356&gt;0,'Base de données - Taxes'!F$5/60*F356,"")</f>
        <v/>
      </c>
      <c r="J356" s="14">
        <f t="shared" si="46"/>
        <v>0</v>
      </c>
      <c r="L356" s="175" t="str">
        <f t="shared" si="44"/>
        <v/>
      </c>
    </row>
    <row r="357" spans="1:12" x14ac:dyDescent="0.3">
      <c r="A357" s="7">
        <v>12</v>
      </c>
      <c r="B357" s="5" t="str">
        <f t="shared" si="45"/>
        <v/>
      </c>
      <c r="H357" s="14" t="str">
        <f>IF(E357&gt;0,'Base de données - Taxes'!F$4/60*E357,"")</f>
        <v/>
      </c>
      <c r="I357" s="14" t="str">
        <f>IF(F357&gt;0,'Base de données - Taxes'!F$5/60*F357,"")</f>
        <v/>
      </c>
      <c r="J357" s="14">
        <f t="shared" si="46"/>
        <v>0</v>
      </c>
      <c r="L357" s="175" t="str">
        <f t="shared" si="44"/>
        <v/>
      </c>
    </row>
    <row r="358" spans="1:12" x14ac:dyDescent="0.3">
      <c r="A358" s="7">
        <v>13</v>
      </c>
      <c r="B358" s="5" t="str">
        <f t="shared" si="45"/>
        <v/>
      </c>
      <c r="H358" s="14" t="str">
        <f>IF(E358&gt;0,'Base de données - Taxes'!F$4/60*E358,"")</f>
        <v/>
      </c>
      <c r="I358" s="14" t="str">
        <f>IF(F358&gt;0,'Base de données - Taxes'!F$5/60*F358,"")</f>
        <v/>
      </c>
      <c r="J358" s="14">
        <f t="shared" si="46"/>
        <v>0</v>
      </c>
      <c r="L358" s="175" t="str">
        <f t="shared" si="44"/>
        <v/>
      </c>
    </row>
    <row r="359" spans="1:12" x14ac:dyDescent="0.3">
      <c r="A359" s="7">
        <v>14</v>
      </c>
      <c r="B359" s="5" t="str">
        <f t="shared" si="45"/>
        <v/>
      </c>
      <c r="H359" s="14" t="str">
        <f>IF(E359&gt;0,'Base de données - Taxes'!F$4/60*E359,"")</f>
        <v/>
      </c>
      <c r="I359" s="14" t="str">
        <f>IF(F359&gt;0,'Base de données - Taxes'!F$5/60*F359,"")</f>
        <v/>
      </c>
      <c r="J359" s="14">
        <f t="shared" si="46"/>
        <v>0</v>
      </c>
      <c r="L359" s="175" t="str">
        <f t="shared" si="44"/>
        <v/>
      </c>
    </row>
    <row r="360" spans="1:12" x14ac:dyDescent="0.3">
      <c r="A360" s="7">
        <v>15</v>
      </c>
      <c r="B360" s="5" t="str">
        <f t="shared" si="45"/>
        <v/>
      </c>
      <c r="H360" s="14" t="str">
        <f>IF(E360&gt;0,'Base de données - Taxes'!F$4/60*E360,"")</f>
        <v/>
      </c>
      <c r="I360" s="14" t="str">
        <f>IF(F360&gt;0,'Base de données - Taxes'!F$5/60*F360,"")</f>
        <v/>
      </c>
      <c r="J360" s="14">
        <f t="shared" si="46"/>
        <v>0</v>
      </c>
      <c r="L360" s="175" t="str">
        <f t="shared" si="44"/>
        <v/>
      </c>
    </row>
    <row r="361" spans="1:12" x14ac:dyDescent="0.3">
      <c r="A361" s="7">
        <v>16</v>
      </c>
      <c r="B361" s="5" t="str">
        <f t="shared" si="45"/>
        <v/>
      </c>
      <c r="H361" s="14" t="str">
        <f>IF(E361&gt;0,'Base de données - Taxes'!F$4/60*E361,"")</f>
        <v/>
      </c>
      <c r="I361" s="14" t="str">
        <f>IF(F361&gt;0,'Base de données - Taxes'!F$5/60*F361,"")</f>
        <v/>
      </c>
      <c r="J361" s="14">
        <f t="shared" si="46"/>
        <v>0</v>
      </c>
      <c r="L361" s="175" t="str">
        <f>IF(E361&gt;0,1,IF(F361&gt;0,1,""))</f>
        <v/>
      </c>
    </row>
    <row r="362" spans="1:12" x14ac:dyDescent="0.3">
      <c r="A362" s="7">
        <v>17</v>
      </c>
      <c r="B362" s="5" t="str">
        <f t="shared" si="45"/>
        <v/>
      </c>
      <c r="H362" s="14" t="str">
        <f>IF(E362&gt;0,'Base de données - Taxes'!F$4/60*E362,"")</f>
        <v/>
      </c>
      <c r="I362" s="14" t="str">
        <f>IF(F362&gt;0,'Base de données - Taxes'!F$5/60*F362,"")</f>
        <v/>
      </c>
      <c r="J362" s="14">
        <f t="shared" si="46"/>
        <v>0</v>
      </c>
      <c r="L362" s="175" t="str">
        <f t="shared" si="44"/>
        <v/>
      </c>
    </row>
    <row r="363" spans="1:12" x14ac:dyDescent="0.3">
      <c r="A363" s="7">
        <v>18</v>
      </c>
      <c r="B363" s="5" t="str">
        <f t="shared" si="45"/>
        <v/>
      </c>
      <c r="H363" s="14" t="str">
        <f>IF(E363&gt;0,'Base de données - Taxes'!F$4/60*E363,"")</f>
        <v/>
      </c>
      <c r="I363" s="14" t="str">
        <f>IF(F363&gt;0,'Base de données - Taxes'!F$5/60*F363,"")</f>
        <v/>
      </c>
      <c r="J363" s="14">
        <f t="shared" si="46"/>
        <v>0</v>
      </c>
      <c r="L363" s="175" t="str">
        <f t="shared" si="44"/>
        <v/>
      </c>
    </row>
    <row r="364" spans="1:12" x14ac:dyDescent="0.3">
      <c r="A364" s="7">
        <v>19</v>
      </c>
      <c r="B364" s="5" t="str">
        <f t="shared" si="45"/>
        <v/>
      </c>
      <c r="H364" s="14" t="str">
        <f>IF(E364&gt;0,'Base de données - Taxes'!F$4/60*E364,"")</f>
        <v/>
      </c>
      <c r="I364" s="14" t="str">
        <f>IF(F364&gt;0,'Base de données - Taxes'!F$5/60*F364,"")</f>
        <v/>
      </c>
      <c r="J364" s="14">
        <f t="shared" si="46"/>
        <v>0</v>
      </c>
      <c r="L364" s="175" t="str">
        <f t="shared" si="44"/>
        <v/>
      </c>
    </row>
    <row r="365" spans="1:12" x14ac:dyDescent="0.3">
      <c r="A365" s="7">
        <v>20</v>
      </c>
      <c r="B365" s="5" t="str">
        <f t="shared" si="45"/>
        <v/>
      </c>
      <c r="H365" s="14" t="str">
        <f>IF(E365&gt;0,'Base de données - Taxes'!F$4/60*E365,"")</f>
        <v/>
      </c>
      <c r="I365" s="14" t="str">
        <f>IF(F365&gt;0,'Base de données - Taxes'!F$5/60*F365,"")</f>
        <v/>
      </c>
      <c r="J365" s="14">
        <f t="shared" si="46"/>
        <v>0</v>
      </c>
      <c r="L365" s="175" t="str">
        <f t="shared" si="44"/>
        <v/>
      </c>
    </row>
    <row r="366" spans="1:12" x14ac:dyDescent="0.3">
      <c r="A366" s="7">
        <v>21</v>
      </c>
      <c r="B366" s="5" t="str">
        <f t="shared" si="45"/>
        <v/>
      </c>
      <c r="H366" s="14" t="str">
        <f>IF(E366&gt;0,'Base de données - Taxes'!F$4/60*E366,"")</f>
        <v/>
      </c>
      <c r="I366" s="14" t="str">
        <f>IF(F366&gt;0,'Base de données - Taxes'!F$5/60*F366,"")</f>
        <v/>
      </c>
      <c r="J366" s="14">
        <f t="shared" si="46"/>
        <v>0</v>
      </c>
      <c r="L366" s="175" t="str">
        <f t="shared" si="44"/>
        <v/>
      </c>
    </row>
    <row r="367" spans="1:12" x14ac:dyDescent="0.3">
      <c r="A367" s="7">
        <v>22</v>
      </c>
      <c r="B367" s="5" t="str">
        <f t="shared" si="45"/>
        <v/>
      </c>
      <c r="H367" s="14" t="str">
        <f>IF(E367&gt;0,'Base de données - Taxes'!F$4/60*E367,"")</f>
        <v/>
      </c>
      <c r="I367" s="14" t="str">
        <f>IF(F367&gt;0,'Base de données - Taxes'!F$5/60*F367,"")</f>
        <v/>
      </c>
      <c r="J367" s="14">
        <f t="shared" si="46"/>
        <v>0</v>
      </c>
      <c r="L367" s="175" t="str">
        <f t="shared" si="44"/>
        <v/>
      </c>
    </row>
    <row r="368" spans="1:12" x14ac:dyDescent="0.3">
      <c r="A368" s="7">
        <v>23</v>
      </c>
      <c r="B368" s="5" t="str">
        <f t="shared" si="45"/>
        <v/>
      </c>
      <c r="H368" s="14" t="str">
        <f>IF(E368&gt;0,'Base de données - Taxes'!F$4/60*E368,"")</f>
        <v/>
      </c>
      <c r="I368" s="14" t="str">
        <f>IF(F368&gt;0,'Base de données - Taxes'!F$5/60*F368,"")</f>
        <v/>
      </c>
      <c r="J368" s="14">
        <f t="shared" si="46"/>
        <v>0</v>
      </c>
      <c r="L368" s="175" t="str">
        <f t="shared" si="44"/>
        <v/>
      </c>
    </row>
    <row r="369" spans="1:17" x14ac:dyDescent="0.3">
      <c r="A369" s="7">
        <v>24</v>
      </c>
      <c r="B369" s="5" t="str">
        <f t="shared" si="45"/>
        <v/>
      </c>
      <c r="H369" s="14" t="str">
        <f>IF(E369&gt;0,'Base de données - Taxes'!F$4/60*E369,"")</f>
        <v/>
      </c>
      <c r="I369" s="14" t="str">
        <f>IF(F369&gt;0,'Base de données - Taxes'!F$5/60*F369,"")</f>
        <v/>
      </c>
      <c r="J369" s="14">
        <f t="shared" si="46"/>
        <v>0</v>
      </c>
      <c r="L369" s="175" t="str">
        <f t="shared" si="44"/>
        <v/>
      </c>
    </row>
    <row r="370" spans="1:17" x14ac:dyDescent="0.3">
      <c r="A370" s="7">
        <v>25</v>
      </c>
      <c r="B370" s="5" t="str">
        <f t="shared" si="45"/>
        <v/>
      </c>
      <c r="H370" s="14" t="str">
        <f>IF(E370&gt;0,'Base de données - Taxes'!F$4/60*E370,"")</f>
        <v/>
      </c>
      <c r="I370" s="14" t="str">
        <f>IF(F370&gt;0,'Base de données - Taxes'!F$5/60*F370,"")</f>
        <v/>
      </c>
      <c r="J370" s="14">
        <f t="shared" si="46"/>
        <v>0</v>
      </c>
      <c r="L370" s="175" t="str">
        <f t="shared" si="44"/>
        <v/>
      </c>
    </row>
    <row r="371" spans="1:17" x14ac:dyDescent="0.3">
      <c r="A371" s="7">
        <v>26</v>
      </c>
      <c r="B371" s="5" t="str">
        <f t="shared" si="45"/>
        <v/>
      </c>
      <c r="H371" s="14" t="str">
        <f>IF(E371&gt;0,'Base de données - Taxes'!F$4/60*E371,"")</f>
        <v/>
      </c>
      <c r="I371" s="14" t="str">
        <f>IF(F371&gt;0,'Base de données - Taxes'!F$5/60*F371,"")</f>
        <v/>
      </c>
      <c r="J371" s="14">
        <f t="shared" si="46"/>
        <v>0</v>
      </c>
      <c r="L371" s="175" t="str">
        <f t="shared" si="44"/>
        <v/>
      </c>
    </row>
    <row r="372" spans="1:17" x14ac:dyDescent="0.3">
      <c r="A372" s="7">
        <v>27</v>
      </c>
      <c r="B372" s="5" t="str">
        <f t="shared" si="45"/>
        <v/>
      </c>
      <c r="H372" s="14" t="str">
        <f>IF(E372&gt;0,'Base de données - Taxes'!F$4/60*E372,"")</f>
        <v/>
      </c>
      <c r="I372" s="14" t="str">
        <f>IF(F372&gt;0,'Base de données - Taxes'!F$5/60*F372,"")</f>
        <v/>
      </c>
      <c r="J372" s="14">
        <f t="shared" si="46"/>
        <v>0</v>
      </c>
      <c r="L372" s="175" t="str">
        <f t="shared" si="44"/>
        <v/>
      </c>
    </row>
    <row r="373" spans="1:17" x14ac:dyDescent="0.3">
      <c r="A373" s="7">
        <v>28</v>
      </c>
      <c r="B373" s="5" t="str">
        <f t="shared" si="45"/>
        <v/>
      </c>
      <c r="H373" s="14" t="str">
        <f>IF(E373&gt;0,'Base de données - Taxes'!F$4/60*E373,"")</f>
        <v/>
      </c>
      <c r="I373" s="14" t="str">
        <f>IF(F373&gt;0,'Base de données - Taxes'!F$5/60*F373,"")</f>
        <v/>
      </c>
      <c r="J373" s="14">
        <f t="shared" si="46"/>
        <v>0</v>
      </c>
      <c r="L373" s="175" t="str">
        <f t="shared" si="44"/>
        <v/>
      </c>
    </row>
    <row r="374" spans="1:17" x14ac:dyDescent="0.3">
      <c r="A374" s="7">
        <v>29</v>
      </c>
      <c r="B374" s="5" t="str">
        <f t="shared" si="45"/>
        <v/>
      </c>
      <c r="H374" s="14" t="str">
        <f>IF(E374&gt;0,'Base de données - Taxes'!F$4/60*E374,"")</f>
        <v/>
      </c>
      <c r="I374" s="14" t="str">
        <f>IF(F374&gt;0,'Base de données - Taxes'!F$5/60*F374,"")</f>
        <v/>
      </c>
      <c r="J374" s="14">
        <f t="shared" si="46"/>
        <v>0</v>
      </c>
      <c r="L374" s="175" t="str">
        <f t="shared" si="44"/>
        <v/>
      </c>
    </row>
    <row r="375" spans="1:17" x14ac:dyDescent="0.3">
      <c r="A375" s="7">
        <v>30</v>
      </c>
      <c r="B375" s="5" t="str">
        <f t="shared" si="45"/>
        <v/>
      </c>
      <c r="H375" s="14" t="str">
        <f>IF(E375&gt;0,'Base de données - Taxes'!F$4/60*E375,"")</f>
        <v/>
      </c>
      <c r="I375" s="14" t="str">
        <f>IF(F375&gt;0,'Base de données - Taxes'!F$5/60*F375,"")</f>
        <v/>
      </c>
      <c r="J375" s="14">
        <f t="shared" si="46"/>
        <v>0</v>
      </c>
      <c r="L375" s="175" t="str">
        <f t="shared" si="44"/>
        <v/>
      </c>
    </row>
    <row r="376" spans="1:17" x14ac:dyDescent="0.3">
      <c r="A376" s="7">
        <v>31</v>
      </c>
      <c r="B376" s="5" t="str">
        <f t="shared" si="45"/>
        <v/>
      </c>
      <c r="H376" s="14" t="str">
        <f>IF(E376&gt;0,'Base de données - Taxes'!F$4/60*E376,"")</f>
        <v/>
      </c>
      <c r="I376" s="14" t="str">
        <f>IF(F376&gt;0,'Base de données - Taxes'!F$5/60*F376,"")</f>
        <v/>
      </c>
      <c r="J376" s="14">
        <f t="shared" si="46"/>
        <v>0</v>
      </c>
      <c r="L376" s="175" t="str">
        <f t="shared" si="44"/>
        <v/>
      </c>
    </row>
    <row r="377" spans="1:17" x14ac:dyDescent="0.3">
      <c r="E377" s="28"/>
      <c r="F377" s="28"/>
      <c r="H377" s="27"/>
      <c r="I377" s="27"/>
      <c r="J377" s="27"/>
      <c r="K377" s="168"/>
      <c r="L377" s="176"/>
      <c r="M377" s="28"/>
    </row>
    <row r="378" spans="1:17" x14ac:dyDescent="0.3">
      <c r="E378" s="156"/>
      <c r="F378" s="156"/>
      <c r="H378" s="153"/>
      <c r="I378" s="153"/>
      <c r="J378" s="153"/>
      <c r="K378" s="169"/>
      <c r="L378" s="177"/>
    </row>
    <row r="379" spans="1:17" x14ac:dyDescent="0.3">
      <c r="D379" s="1" t="s">
        <v>217</v>
      </c>
      <c r="E379" s="7">
        <f t="shared" ref="E379:F379" si="47">SUM(E346:E377)</f>
        <v>313</v>
      </c>
      <c r="F379" s="7">
        <f t="shared" si="47"/>
        <v>420</v>
      </c>
      <c r="H379" s="14">
        <f t="shared" ref="H379:J379" si="48">SUM(H346:H377)</f>
        <v>208.66666666666666</v>
      </c>
      <c r="I379" s="14">
        <f t="shared" si="48"/>
        <v>105</v>
      </c>
      <c r="J379" s="157">
        <f t="shared" si="48"/>
        <v>313.66666666666663</v>
      </c>
      <c r="K379" s="167">
        <f>SUM(K346:K376)</f>
        <v>0</v>
      </c>
      <c r="L379" s="175">
        <f>SUM(L346:L376)</f>
        <v>6</v>
      </c>
      <c r="M379" s="7">
        <f>SUM(M346:M376)</f>
        <v>0</v>
      </c>
    </row>
    <row r="380" spans="1:17" x14ac:dyDescent="0.3">
      <c r="D380" s="1" t="s">
        <v>218</v>
      </c>
      <c r="E380" s="164">
        <f>E379/60</f>
        <v>5.2166666666666668</v>
      </c>
      <c r="F380" s="164">
        <f>F379/60</f>
        <v>7</v>
      </c>
      <c r="H380" s="14"/>
      <c r="I380" s="14"/>
      <c r="J380" s="14"/>
    </row>
    <row r="381" spans="1:17" x14ac:dyDescent="0.3">
      <c r="A381" s="6"/>
      <c r="B381" s="141">
        <f>B1</f>
        <v>2019</v>
      </c>
      <c r="C381" s="3" t="s">
        <v>186</v>
      </c>
      <c r="D381" s="2"/>
      <c r="E381" s="6"/>
      <c r="F381" s="6"/>
      <c r="G381" s="2"/>
      <c r="H381" s="13"/>
      <c r="I381" s="13"/>
      <c r="J381" s="13"/>
      <c r="K381" s="165"/>
      <c r="L381" s="173"/>
      <c r="M381" s="6"/>
      <c r="N381" s="2"/>
      <c r="O381" s="2"/>
      <c r="P381" s="2"/>
      <c r="Q381" s="2"/>
    </row>
    <row r="382" spans="1:17" ht="34.5" x14ac:dyDescent="0.3">
      <c r="A382" s="10"/>
      <c r="B382" s="84"/>
      <c r="C382" s="85" t="s">
        <v>212</v>
      </c>
      <c r="D382" s="86" t="s">
        <v>213</v>
      </c>
      <c r="E382" s="86" t="s">
        <v>175</v>
      </c>
      <c r="F382" s="86" t="s">
        <v>176</v>
      </c>
      <c r="G382" s="86"/>
      <c r="H382" s="87" t="s">
        <v>215</v>
      </c>
      <c r="I382" s="87" t="s">
        <v>216</v>
      </c>
      <c r="J382" s="87" t="s">
        <v>188</v>
      </c>
      <c r="K382" s="166" t="s">
        <v>96</v>
      </c>
      <c r="L382" s="174" t="s">
        <v>166</v>
      </c>
      <c r="M382" s="86" t="s">
        <v>127</v>
      </c>
      <c r="N382" s="86" t="s">
        <v>206</v>
      </c>
      <c r="O382" s="86" t="s">
        <v>207</v>
      </c>
      <c r="P382" s="86" t="s">
        <v>208</v>
      </c>
      <c r="Q382" s="86" t="s">
        <v>209</v>
      </c>
    </row>
    <row r="383" spans="1:17" x14ac:dyDescent="0.3">
      <c r="H383" s="14"/>
      <c r="I383" s="14"/>
      <c r="J383" s="14"/>
    </row>
    <row r="384" spans="1:17" x14ac:dyDescent="0.3">
      <c r="A384" s="7">
        <v>1</v>
      </c>
      <c r="B384" s="5">
        <f>IF(C384&gt;0,C384,"")</f>
        <v>42269</v>
      </c>
      <c r="C384" s="4">
        <v>42269</v>
      </c>
      <c r="D384" s="1" t="s">
        <v>214</v>
      </c>
      <c r="E384" s="7">
        <v>23</v>
      </c>
      <c r="F384" s="7">
        <v>15</v>
      </c>
      <c r="H384" s="14">
        <f>IF(E384&gt;0,'Base de données - Taxes'!F$4/60*E384,"")</f>
        <v>15.333333333333332</v>
      </c>
      <c r="I384" s="14">
        <f>IF(F384&gt;0,'Base de données - Taxes'!F$5/60*F384,"")</f>
        <v>3.75</v>
      </c>
      <c r="J384" s="14">
        <f>SUM(H384:I384)</f>
        <v>19.083333333333332</v>
      </c>
      <c r="K384" s="167">
        <v>480</v>
      </c>
      <c r="L384" s="175">
        <f t="shared" ref="L384:L414" si="49">IF(E384&gt;0,1,IF(F384&gt;0,1,""))</f>
        <v>1</v>
      </c>
    </row>
    <row r="385" spans="1:12" x14ac:dyDescent="0.3">
      <c r="A385" s="7">
        <v>2</v>
      </c>
      <c r="B385" s="5">
        <f t="shared" ref="B385:B414" si="50">IF(C385&gt;0,C385,"")</f>
        <v>42270</v>
      </c>
      <c r="C385" s="4">
        <v>42270</v>
      </c>
      <c r="E385" s="7">
        <v>60</v>
      </c>
      <c r="F385" s="7">
        <v>30</v>
      </c>
      <c r="H385" s="14">
        <f>IF(E385&gt;0,'Base de données - Taxes'!F$4/60*E385,"")</f>
        <v>40</v>
      </c>
      <c r="I385" s="14">
        <f>IF(F385&gt;0,'Base de données - Taxes'!F$5/60*F385,"")</f>
        <v>7.5</v>
      </c>
      <c r="J385" s="14">
        <f t="shared" ref="J385:J414" si="51">SUM(H385:I385)</f>
        <v>47.5</v>
      </c>
      <c r="K385" s="167">
        <v>480</v>
      </c>
      <c r="L385" s="175">
        <f t="shared" si="49"/>
        <v>1</v>
      </c>
    </row>
    <row r="386" spans="1:12" x14ac:dyDescent="0.3">
      <c r="A386" s="7">
        <v>3</v>
      </c>
      <c r="B386" s="5">
        <f t="shared" si="50"/>
        <v>42271</v>
      </c>
      <c r="C386" s="4">
        <v>42271</v>
      </c>
      <c r="E386" s="7">
        <v>50</v>
      </c>
      <c r="F386" s="7">
        <v>45</v>
      </c>
      <c r="H386" s="14">
        <f>IF(E386&gt;0,'Base de données - Taxes'!F$4/60*E386,"")</f>
        <v>33.333333333333329</v>
      </c>
      <c r="I386" s="14">
        <f>IF(F386&gt;0,'Base de données - Taxes'!F$5/60*F386,"")</f>
        <v>11.25</v>
      </c>
      <c r="J386" s="14">
        <f t="shared" si="51"/>
        <v>44.583333333333329</v>
      </c>
      <c r="K386" s="167">
        <v>480</v>
      </c>
      <c r="L386" s="175">
        <f t="shared" si="49"/>
        <v>1</v>
      </c>
    </row>
    <row r="387" spans="1:12" x14ac:dyDescent="0.3">
      <c r="A387" s="7">
        <v>4</v>
      </c>
      <c r="B387" s="5">
        <f t="shared" si="50"/>
        <v>42272</v>
      </c>
      <c r="C387" s="4">
        <v>42272</v>
      </c>
      <c r="E387" s="7">
        <v>180</v>
      </c>
      <c r="H387" s="14">
        <f>IF(E387&gt;0,'Base de données - Taxes'!F$4/60*E387,"")</f>
        <v>120</v>
      </c>
      <c r="I387" s="14" t="str">
        <f>IF(F387&gt;0,'Base de données - Taxes'!F$5/60*F387,"")</f>
        <v/>
      </c>
      <c r="J387" s="14">
        <f t="shared" si="51"/>
        <v>120</v>
      </c>
      <c r="K387" s="167">
        <v>480</v>
      </c>
      <c r="L387" s="175">
        <f t="shared" si="49"/>
        <v>1</v>
      </c>
    </row>
    <row r="388" spans="1:12" x14ac:dyDescent="0.3">
      <c r="A388" s="7">
        <v>5</v>
      </c>
      <c r="B388" s="5">
        <f t="shared" si="50"/>
        <v>42273</v>
      </c>
      <c r="C388" s="4">
        <v>42273</v>
      </c>
      <c r="E388" s="7">
        <v>150</v>
      </c>
      <c r="H388" s="14">
        <f>IF(E388&gt;0,'Base de données - Taxes'!F$4/60*E388,"")</f>
        <v>100</v>
      </c>
      <c r="I388" s="14" t="str">
        <f>IF(F388&gt;0,'Base de données - Taxes'!F$5/60*F388,"")</f>
        <v/>
      </c>
      <c r="J388" s="14">
        <f t="shared" si="51"/>
        <v>100</v>
      </c>
      <c r="K388" s="167">
        <v>480</v>
      </c>
      <c r="L388" s="175">
        <f t="shared" si="49"/>
        <v>1</v>
      </c>
    </row>
    <row r="389" spans="1:12" x14ac:dyDescent="0.3">
      <c r="A389" s="7">
        <v>6</v>
      </c>
      <c r="B389" s="5">
        <f t="shared" si="50"/>
        <v>42274</v>
      </c>
      <c r="C389" s="4">
        <v>42274</v>
      </c>
      <c r="E389" s="7">
        <v>240</v>
      </c>
      <c r="H389" s="14">
        <f>IF(E389&gt;0,'Base de données - Taxes'!F$4/60*E389,"")</f>
        <v>160</v>
      </c>
      <c r="I389" s="14" t="str">
        <f>IF(F389&gt;0,'Base de données - Taxes'!F$5/60*F389,"")</f>
        <v/>
      </c>
      <c r="J389" s="14">
        <f t="shared" si="51"/>
        <v>160</v>
      </c>
      <c r="K389" s="167">
        <v>480</v>
      </c>
      <c r="L389" s="175">
        <f t="shared" si="49"/>
        <v>1</v>
      </c>
    </row>
    <row r="390" spans="1:12" x14ac:dyDescent="0.3">
      <c r="A390" s="7">
        <v>7</v>
      </c>
      <c r="B390" s="5" t="str">
        <f t="shared" si="50"/>
        <v/>
      </c>
      <c r="H390" s="14" t="str">
        <f>IF(E390&gt;0,'Base de données - Taxes'!F$4/60*E390,"")</f>
        <v/>
      </c>
      <c r="I390" s="14" t="str">
        <f>IF(F390&gt;0,'Base de données - Taxes'!F$5/60*F390,"")</f>
        <v/>
      </c>
      <c r="J390" s="14">
        <f t="shared" si="51"/>
        <v>0</v>
      </c>
      <c r="L390" s="175" t="str">
        <f t="shared" si="49"/>
        <v/>
      </c>
    </row>
    <row r="391" spans="1:12" x14ac:dyDescent="0.3">
      <c r="A391" s="7">
        <v>8</v>
      </c>
      <c r="B391" s="5" t="str">
        <f t="shared" si="50"/>
        <v/>
      </c>
      <c r="H391" s="14" t="str">
        <f>IF(E391&gt;0,'Base de données - Taxes'!F$4/60*E391,"")</f>
        <v/>
      </c>
      <c r="I391" s="14" t="str">
        <f>IF(F391&gt;0,'Base de données - Taxes'!F$5/60*F391,"")</f>
        <v/>
      </c>
      <c r="J391" s="14">
        <f t="shared" si="51"/>
        <v>0</v>
      </c>
      <c r="L391" s="175" t="str">
        <f t="shared" si="49"/>
        <v/>
      </c>
    </row>
    <row r="392" spans="1:12" x14ac:dyDescent="0.3">
      <c r="A392" s="7">
        <v>9</v>
      </c>
      <c r="B392" s="5" t="str">
        <f t="shared" si="50"/>
        <v/>
      </c>
      <c r="H392" s="14" t="str">
        <f>IF(E392&gt;0,'Base de données - Taxes'!F$4/60*E392,"")</f>
        <v/>
      </c>
      <c r="I392" s="14" t="str">
        <f>IF(F392&gt;0,'Base de données - Taxes'!F$5/60*F392,"")</f>
        <v/>
      </c>
      <c r="J392" s="14">
        <f t="shared" si="51"/>
        <v>0</v>
      </c>
      <c r="L392" s="175" t="str">
        <f t="shared" si="49"/>
        <v/>
      </c>
    </row>
    <row r="393" spans="1:12" x14ac:dyDescent="0.3">
      <c r="A393" s="7">
        <v>10</v>
      </c>
      <c r="B393" s="5" t="str">
        <f t="shared" si="50"/>
        <v/>
      </c>
      <c r="H393" s="14" t="str">
        <f>IF(E393&gt;0,'Base de données - Taxes'!F$4/60*E393,"")</f>
        <v/>
      </c>
      <c r="I393" s="14" t="str">
        <f>IF(F393&gt;0,'Base de données - Taxes'!F$5/60*F393,"")</f>
        <v/>
      </c>
      <c r="J393" s="14">
        <f t="shared" si="51"/>
        <v>0</v>
      </c>
      <c r="L393" s="175" t="str">
        <f t="shared" si="49"/>
        <v/>
      </c>
    </row>
    <row r="394" spans="1:12" x14ac:dyDescent="0.3">
      <c r="A394" s="7">
        <v>11</v>
      </c>
      <c r="B394" s="5" t="str">
        <f t="shared" si="50"/>
        <v/>
      </c>
      <c r="H394" s="14" t="str">
        <f>IF(E394&gt;0,'Base de données - Taxes'!F$4/60*E394,"")</f>
        <v/>
      </c>
      <c r="I394" s="14" t="str">
        <f>IF(F394&gt;0,'Base de données - Taxes'!F$5/60*F394,"")</f>
        <v/>
      </c>
      <c r="J394" s="14">
        <f t="shared" si="51"/>
        <v>0</v>
      </c>
      <c r="L394" s="175" t="str">
        <f t="shared" si="49"/>
        <v/>
      </c>
    </row>
    <row r="395" spans="1:12" x14ac:dyDescent="0.3">
      <c r="A395" s="7">
        <v>12</v>
      </c>
      <c r="B395" s="5" t="str">
        <f t="shared" si="50"/>
        <v/>
      </c>
      <c r="H395" s="14" t="str">
        <f>IF(E395&gt;0,'Base de données - Taxes'!F$4/60*E395,"")</f>
        <v/>
      </c>
      <c r="I395" s="14" t="str">
        <f>IF(F395&gt;0,'Base de données - Taxes'!F$5/60*F395,"")</f>
        <v/>
      </c>
      <c r="J395" s="14">
        <f t="shared" si="51"/>
        <v>0</v>
      </c>
      <c r="L395" s="175" t="str">
        <f t="shared" si="49"/>
        <v/>
      </c>
    </row>
    <row r="396" spans="1:12" x14ac:dyDescent="0.3">
      <c r="A396" s="7">
        <v>13</v>
      </c>
      <c r="B396" s="5" t="str">
        <f t="shared" si="50"/>
        <v/>
      </c>
      <c r="H396" s="14" t="str">
        <f>IF(E396&gt;0,'Base de données - Taxes'!F$4/60*E396,"")</f>
        <v/>
      </c>
      <c r="I396" s="14" t="str">
        <f>IF(F396&gt;0,'Base de données - Taxes'!F$5/60*F396,"")</f>
        <v/>
      </c>
      <c r="J396" s="14">
        <f t="shared" si="51"/>
        <v>0</v>
      </c>
      <c r="L396" s="175" t="str">
        <f t="shared" si="49"/>
        <v/>
      </c>
    </row>
    <row r="397" spans="1:12" x14ac:dyDescent="0.3">
      <c r="A397" s="7">
        <v>14</v>
      </c>
      <c r="B397" s="5" t="str">
        <f t="shared" si="50"/>
        <v/>
      </c>
      <c r="H397" s="14" t="str">
        <f>IF(E397&gt;0,'Base de données - Taxes'!F$4/60*E397,"")</f>
        <v/>
      </c>
      <c r="I397" s="14" t="str">
        <f>IF(F397&gt;0,'Base de données - Taxes'!F$5/60*F397,"")</f>
        <v/>
      </c>
      <c r="J397" s="14">
        <f t="shared" si="51"/>
        <v>0</v>
      </c>
      <c r="L397" s="175" t="str">
        <f t="shared" si="49"/>
        <v/>
      </c>
    </row>
    <row r="398" spans="1:12" x14ac:dyDescent="0.3">
      <c r="A398" s="7">
        <v>15</v>
      </c>
      <c r="B398" s="5" t="str">
        <f t="shared" si="50"/>
        <v/>
      </c>
      <c r="H398" s="14" t="str">
        <f>IF(E398&gt;0,'Base de données - Taxes'!F$4/60*E398,"")</f>
        <v/>
      </c>
      <c r="I398" s="14" t="str">
        <f>IF(F398&gt;0,'Base de données - Taxes'!F$5/60*F398,"")</f>
        <v/>
      </c>
      <c r="J398" s="14">
        <f t="shared" si="51"/>
        <v>0</v>
      </c>
      <c r="L398" s="175" t="str">
        <f t="shared" si="49"/>
        <v/>
      </c>
    </row>
    <row r="399" spans="1:12" x14ac:dyDescent="0.3">
      <c r="A399" s="7">
        <v>16</v>
      </c>
      <c r="B399" s="5" t="str">
        <f t="shared" si="50"/>
        <v/>
      </c>
      <c r="H399" s="14" t="str">
        <f>IF(E399&gt;0,'Base de données - Taxes'!F$4/60*E399,"")</f>
        <v/>
      </c>
      <c r="I399" s="14" t="str">
        <f>IF(F399&gt;0,'Base de données - Taxes'!F$5/60*F399,"")</f>
        <v/>
      </c>
      <c r="J399" s="14">
        <f t="shared" si="51"/>
        <v>0</v>
      </c>
      <c r="L399" s="175" t="str">
        <f>IF(E399&gt;0,1,IF(F399&gt;0,1,""))</f>
        <v/>
      </c>
    </row>
    <row r="400" spans="1:12" x14ac:dyDescent="0.3">
      <c r="A400" s="7">
        <v>17</v>
      </c>
      <c r="B400" s="5" t="str">
        <f t="shared" si="50"/>
        <v/>
      </c>
      <c r="H400" s="14" t="str">
        <f>IF(E400&gt;0,'Base de données - Taxes'!F$4/60*E400,"")</f>
        <v/>
      </c>
      <c r="I400" s="14" t="str">
        <f>IF(F400&gt;0,'Base de données - Taxes'!F$5/60*F400,"")</f>
        <v/>
      </c>
      <c r="J400" s="14">
        <f t="shared" si="51"/>
        <v>0</v>
      </c>
      <c r="L400" s="175" t="str">
        <f t="shared" si="49"/>
        <v/>
      </c>
    </row>
    <row r="401" spans="1:13" x14ac:dyDescent="0.3">
      <c r="A401" s="7">
        <v>18</v>
      </c>
      <c r="B401" s="5" t="str">
        <f t="shared" si="50"/>
        <v/>
      </c>
      <c r="H401" s="14" t="str">
        <f>IF(E401&gt;0,'Base de données - Taxes'!F$4/60*E401,"")</f>
        <v/>
      </c>
      <c r="I401" s="14" t="str">
        <f>IF(F401&gt;0,'Base de données - Taxes'!F$5/60*F401,"")</f>
        <v/>
      </c>
      <c r="J401" s="14">
        <f t="shared" si="51"/>
        <v>0</v>
      </c>
      <c r="L401" s="175" t="str">
        <f t="shared" si="49"/>
        <v/>
      </c>
    </row>
    <row r="402" spans="1:13" x14ac:dyDescent="0.3">
      <c r="A402" s="7">
        <v>19</v>
      </c>
      <c r="B402" s="5" t="str">
        <f t="shared" si="50"/>
        <v/>
      </c>
      <c r="H402" s="14" t="str">
        <f>IF(E402&gt;0,'Base de données - Taxes'!F$4/60*E402,"")</f>
        <v/>
      </c>
      <c r="I402" s="14" t="str">
        <f>IF(F402&gt;0,'Base de données - Taxes'!F$5/60*F402,"")</f>
        <v/>
      </c>
      <c r="J402" s="14">
        <f t="shared" si="51"/>
        <v>0</v>
      </c>
      <c r="L402" s="175" t="str">
        <f t="shared" si="49"/>
        <v/>
      </c>
    </row>
    <row r="403" spans="1:13" x14ac:dyDescent="0.3">
      <c r="A403" s="7">
        <v>20</v>
      </c>
      <c r="B403" s="5" t="str">
        <f t="shared" si="50"/>
        <v/>
      </c>
      <c r="H403" s="14" t="str">
        <f>IF(E403&gt;0,'Base de données - Taxes'!F$4/60*E403,"")</f>
        <v/>
      </c>
      <c r="I403" s="14" t="str">
        <f>IF(F403&gt;0,'Base de données - Taxes'!F$5/60*F403,"")</f>
        <v/>
      </c>
      <c r="J403" s="14">
        <f t="shared" si="51"/>
        <v>0</v>
      </c>
      <c r="L403" s="175" t="str">
        <f t="shared" si="49"/>
        <v/>
      </c>
    </row>
    <row r="404" spans="1:13" x14ac:dyDescent="0.3">
      <c r="A404" s="7">
        <v>21</v>
      </c>
      <c r="B404" s="5" t="str">
        <f t="shared" si="50"/>
        <v/>
      </c>
      <c r="H404" s="14" t="str">
        <f>IF(E404&gt;0,'Base de données - Taxes'!F$4/60*E404,"")</f>
        <v/>
      </c>
      <c r="I404" s="14" t="str">
        <f>IF(F404&gt;0,'Base de données - Taxes'!F$5/60*F404,"")</f>
        <v/>
      </c>
      <c r="J404" s="14">
        <f t="shared" si="51"/>
        <v>0</v>
      </c>
      <c r="L404" s="175" t="str">
        <f t="shared" si="49"/>
        <v/>
      </c>
    </row>
    <row r="405" spans="1:13" x14ac:dyDescent="0.3">
      <c r="A405" s="7">
        <v>22</v>
      </c>
      <c r="B405" s="5" t="str">
        <f t="shared" si="50"/>
        <v/>
      </c>
      <c r="H405" s="14" t="str">
        <f>IF(E405&gt;0,'Base de données - Taxes'!F$4/60*E405,"")</f>
        <v/>
      </c>
      <c r="I405" s="14" t="str">
        <f>IF(F405&gt;0,'Base de données - Taxes'!F$5/60*F405,"")</f>
        <v/>
      </c>
      <c r="J405" s="14">
        <f t="shared" si="51"/>
        <v>0</v>
      </c>
      <c r="L405" s="175" t="str">
        <f t="shared" si="49"/>
        <v/>
      </c>
    </row>
    <row r="406" spans="1:13" x14ac:dyDescent="0.3">
      <c r="A406" s="7">
        <v>23</v>
      </c>
      <c r="B406" s="5" t="str">
        <f t="shared" si="50"/>
        <v/>
      </c>
      <c r="H406" s="14" t="str">
        <f>IF(E406&gt;0,'Base de données - Taxes'!F$4/60*E406,"")</f>
        <v/>
      </c>
      <c r="I406" s="14" t="str">
        <f>IF(F406&gt;0,'Base de données - Taxes'!F$5/60*F406,"")</f>
        <v/>
      </c>
      <c r="J406" s="14">
        <f t="shared" si="51"/>
        <v>0</v>
      </c>
      <c r="L406" s="175" t="str">
        <f t="shared" si="49"/>
        <v/>
      </c>
    </row>
    <row r="407" spans="1:13" x14ac:dyDescent="0.3">
      <c r="A407" s="7">
        <v>24</v>
      </c>
      <c r="B407" s="5" t="str">
        <f t="shared" si="50"/>
        <v/>
      </c>
      <c r="H407" s="14" t="str">
        <f>IF(E407&gt;0,'Base de données - Taxes'!F$4/60*E407,"")</f>
        <v/>
      </c>
      <c r="I407" s="14" t="str">
        <f>IF(F407&gt;0,'Base de données - Taxes'!F$5/60*F407,"")</f>
        <v/>
      </c>
      <c r="J407" s="14">
        <f t="shared" si="51"/>
        <v>0</v>
      </c>
      <c r="L407" s="175" t="str">
        <f t="shared" si="49"/>
        <v/>
      </c>
    </row>
    <row r="408" spans="1:13" x14ac:dyDescent="0.3">
      <c r="A408" s="7">
        <v>25</v>
      </c>
      <c r="B408" s="5" t="str">
        <f t="shared" si="50"/>
        <v/>
      </c>
      <c r="H408" s="14" t="str">
        <f>IF(E408&gt;0,'Base de données - Taxes'!F$4/60*E408,"")</f>
        <v/>
      </c>
      <c r="I408" s="14" t="str">
        <f>IF(F408&gt;0,'Base de données - Taxes'!F$5/60*F408,"")</f>
        <v/>
      </c>
      <c r="J408" s="14">
        <f t="shared" si="51"/>
        <v>0</v>
      </c>
      <c r="L408" s="175" t="str">
        <f t="shared" si="49"/>
        <v/>
      </c>
    </row>
    <row r="409" spans="1:13" x14ac:dyDescent="0.3">
      <c r="A409" s="7">
        <v>26</v>
      </c>
      <c r="B409" s="5" t="str">
        <f t="shared" si="50"/>
        <v/>
      </c>
      <c r="H409" s="14" t="str">
        <f>IF(E409&gt;0,'Base de données - Taxes'!F$4/60*E409,"")</f>
        <v/>
      </c>
      <c r="I409" s="14" t="str">
        <f>IF(F409&gt;0,'Base de données - Taxes'!F$5/60*F409,"")</f>
        <v/>
      </c>
      <c r="J409" s="14">
        <f t="shared" si="51"/>
        <v>0</v>
      </c>
      <c r="L409" s="175" t="str">
        <f t="shared" si="49"/>
        <v/>
      </c>
    </row>
    <row r="410" spans="1:13" x14ac:dyDescent="0.3">
      <c r="A410" s="7">
        <v>27</v>
      </c>
      <c r="B410" s="5" t="str">
        <f t="shared" si="50"/>
        <v/>
      </c>
      <c r="H410" s="14" t="str">
        <f>IF(E410&gt;0,'Base de données - Taxes'!F$4/60*E410,"")</f>
        <v/>
      </c>
      <c r="I410" s="14" t="str">
        <f>IF(F410&gt;0,'Base de données - Taxes'!F$5/60*F410,"")</f>
        <v/>
      </c>
      <c r="J410" s="14">
        <f t="shared" si="51"/>
        <v>0</v>
      </c>
      <c r="L410" s="175" t="str">
        <f t="shared" si="49"/>
        <v/>
      </c>
    </row>
    <row r="411" spans="1:13" x14ac:dyDescent="0.3">
      <c r="A411" s="7">
        <v>28</v>
      </c>
      <c r="B411" s="5" t="str">
        <f t="shared" si="50"/>
        <v/>
      </c>
      <c r="H411" s="14" t="str">
        <f>IF(E411&gt;0,'Base de données - Taxes'!F$4/60*E411,"")</f>
        <v/>
      </c>
      <c r="I411" s="14" t="str">
        <f>IF(F411&gt;0,'Base de données - Taxes'!F$5/60*F411,"")</f>
        <v/>
      </c>
      <c r="J411" s="14">
        <f t="shared" si="51"/>
        <v>0</v>
      </c>
      <c r="L411" s="175" t="str">
        <f t="shared" si="49"/>
        <v/>
      </c>
    </row>
    <row r="412" spans="1:13" x14ac:dyDescent="0.3">
      <c r="A412" s="7">
        <v>29</v>
      </c>
      <c r="B412" s="5" t="str">
        <f t="shared" si="50"/>
        <v/>
      </c>
      <c r="H412" s="14" t="str">
        <f>IF(E412&gt;0,'Base de données - Taxes'!F$4/60*E412,"")</f>
        <v/>
      </c>
      <c r="I412" s="14" t="str">
        <f>IF(F412&gt;0,'Base de données - Taxes'!F$5/60*F412,"")</f>
        <v/>
      </c>
      <c r="J412" s="14">
        <f t="shared" si="51"/>
        <v>0</v>
      </c>
      <c r="L412" s="175" t="str">
        <f t="shared" si="49"/>
        <v/>
      </c>
    </row>
    <row r="413" spans="1:13" x14ac:dyDescent="0.3">
      <c r="A413" s="7">
        <v>30</v>
      </c>
      <c r="B413" s="5" t="str">
        <f t="shared" si="50"/>
        <v/>
      </c>
      <c r="H413" s="14" t="str">
        <f>IF(E413&gt;0,'Base de données - Taxes'!F$4/60*E413,"")</f>
        <v/>
      </c>
      <c r="I413" s="14" t="str">
        <f>IF(F413&gt;0,'Base de données - Taxes'!F$5/60*F413,"")</f>
        <v/>
      </c>
      <c r="J413" s="14">
        <f t="shared" si="51"/>
        <v>0</v>
      </c>
      <c r="L413" s="175" t="str">
        <f t="shared" si="49"/>
        <v/>
      </c>
    </row>
    <row r="414" spans="1:13" x14ac:dyDescent="0.3">
      <c r="A414" s="7">
        <v>31</v>
      </c>
      <c r="B414" s="5" t="str">
        <f t="shared" si="50"/>
        <v/>
      </c>
      <c r="H414" s="14" t="str">
        <f>IF(E414&gt;0,'Base de données - Taxes'!F$4/60*E414,"")</f>
        <v/>
      </c>
      <c r="I414" s="14" t="str">
        <f>IF(F414&gt;0,'Base de données - Taxes'!F$5/60*F414,"")</f>
        <v/>
      </c>
      <c r="J414" s="14">
        <f t="shared" si="51"/>
        <v>0</v>
      </c>
      <c r="L414" s="175" t="str">
        <f t="shared" si="49"/>
        <v/>
      </c>
    </row>
    <row r="415" spans="1:13" x14ac:dyDescent="0.3">
      <c r="E415" s="28"/>
      <c r="F415" s="28"/>
      <c r="H415" s="27"/>
      <c r="I415" s="27"/>
      <c r="J415" s="27"/>
      <c r="K415" s="168"/>
      <c r="L415" s="176"/>
      <c r="M415" s="28"/>
    </row>
    <row r="416" spans="1:13" x14ac:dyDescent="0.3">
      <c r="E416" s="156"/>
      <c r="F416" s="156"/>
      <c r="H416" s="153"/>
      <c r="I416" s="153"/>
      <c r="J416" s="153"/>
      <c r="K416" s="169"/>
      <c r="L416" s="177"/>
    </row>
    <row r="417" spans="1:17" x14ac:dyDescent="0.3">
      <c r="D417" s="1" t="s">
        <v>217</v>
      </c>
      <c r="E417" s="7">
        <f t="shared" ref="E417:F417" si="52">SUM(E384:E415)</f>
        <v>703</v>
      </c>
      <c r="F417" s="7">
        <f t="shared" si="52"/>
        <v>90</v>
      </c>
      <c r="H417" s="14">
        <f t="shared" ref="H417:J417" si="53">SUM(H384:H415)</f>
        <v>468.66666666666663</v>
      </c>
      <c r="I417" s="14">
        <f t="shared" si="53"/>
        <v>22.5</v>
      </c>
      <c r="J417" s="157">
        <f t="shared" si="53"/>
        <v>491.16666666666663</v>
      </c>
      <c r="K417" s="167">
        <f>SUM(K384:K414)</f>
        <v>2880</v>
      </c>
      <c r="L417" s="175">
        <f>SUM(L384:L414)</f>
        <v>6</v>
      </c>
      <c r="M417" s="7">
        <f>SUM(M384:M414)</f>
        <v>0</v>
      </c>
    </row>
    <row r="418" spans="1:17" x14ac:dyDescent="0.3">
      <c r="D418" s="1" t="s">
        <v>218</v>
      </c>
      <c r="E418" s="164">
        <f>E417/60</f>
        <v>11.716666666666667</v>
      </c>
      <c r="F418" s="164">
        <f>F417/60</f>
        <v>1.5</v>
      </c>
      <c r="H418" s="14"/>
      <c r="I418" s="14"/>
      <c r="J418" s="14"/>
    </row>
    <row r="419" spans="1:17" x14ac:dyDescent="0.3">
      <c r="A419" s="6"/>
      <c r="B419" s="141">
        <f>B1</f>
        <v>2019</v>
      </c>
      <c r="C419" s="3" t="s">
        <v>187</v>
      </c>
      <c r="D419" s="2"/>
      <c r="E419" s="6"/>
      <c r="F419" s="6"/>
      <c r="G419" s="2"/>
      <c r="H419" s="13"/>
      <c r="I419" s="13"/>
      <c r="J419" s="13"/>
      <c r="K419" s="165"/>
      <c r="L419" s="173"/>
      <c r="M419" s="6"/>
      <c r="N419" s="2"/>
      <c r="O419" s="2"/>
      <c r="P419" s="2"/>
      <c r="Q419" s="2"/>
    </row>
    <row r="420" spans="1:17" ht="34.5" x14ac:dyDescent="0.3">
      <c r="A420" s="10"/>
      <c r="B420" s="84"/>
      <c r="C420" s="85" t="s">
        <v>212</v>
      </c>
      <c r="D420" s="86" t="s">
        <v>213</v>
      </c>
      <c r="E420" s="86" t="s">
        <v>175</v>
      </c>
      <c r="F420" s="86" t="s">
        <v>176</v>
      </c>
      <c r="G420" s="86"/>
      <c r="H420" s="87" t="s">
        <v>215</v>
      </c>
      <c r="I420" s="87" t="s">
        <v>216</v>
      </c>
      <c r="J420" s="87" t="s">
        <v>188</v>
      </c>
      <c r="K420" s="166" t="s">
        <v>96</v>
      </c>
      <c r="L420" s="174" t="s">
        <v>166</v>
      </c>
      <c r="M420" s="86" t="s">
        <v>127</v>
      </c>
      <c r="N420" s="86" t="s">
        <v>206</v>
      </c>
      <c r="O420" s="86" t="s">
        <v>207</v>
      </c>
      <c r="P420" s="86" t="s">
        <v>208</v>
      </c>
      <c r="Q420" s="86" t="s">
        <v>209</v>
      </c>
    </row>
    <row r="421" spans="1:17" x14ac:dyDescent="0.3">
      <c r="H421" s="14"/>
      <c r="I421" s="14"/>
      <c r="J421" s="14"/>
    </row>
    <row r="422" spans="1:17" x14ac:dyDescent="0.3">
      <c r="A422" s="7">
        <v>1</v>
      </c>
      <c r="B422" s="5">
        <f>IF(C422&gt;0,C422,"")</f>
        <v>42269</v>
      </c>
      <c r="C422" s="4">
        <v>42269</v>
      </c>
      <c r="D422" s="1" t="s">
        <v>214</v>
      </c>
      <c r="E422" s="7">
        <v>23</v>
      </c>
      <c r="F422" s="7">
        <v>15</v>
      </c>
      <c r="H422" s="14">
        <f>IF(E422&gt;0,'Base de données - Taxes'!F$4/60*E422,"")</f>
        <v>15.333333333333332</v>
      </c>
      <c r="I422" s="14">
        <f>IF(F422&gt;0,'Base de données - Taxes'!F$5/60*F422,"")</f>
        <v>3.75</v>
      </c>
      <c r="J422" s="14">
        <f>SUM(H422:I422)</f>
        <v>19.083333333333332</v>
      </c>
      <c r="L422" s="175">
        <f t="shared" ref="L422:L452" si="54">IF(E422&gt;0,1,IF(F422&gt;0,1,""))</f>
        <v>1</v>
      </c>
    </row>
    <row r="423" spans="1:17" x14ac:dyDescent="0.3">
      <c r="A423" s="7">
        <v>2</v>
      </c>
      <c r="B423" s="5" t="str">
        <f t="shared" ref="B423:B452" si="55">IF(C423&gt;0,C423,"")</f>
        <v/>
      </c>
      <c r="H423" s="14" t="str">
        <f>IF(E423&gt;0,'Base de données - Taxes'!F$4/60*E423,"")</f>
        <v/>
      </c>
      <c r="I423" s="14" t="str">
        <f>IF(F423&gt;0,'Base de données - Taxes'!F$5/60*F423,"")</f>
        <v/>
      </c>
      <c r="J423" s="14">
        <f t="shared" ref="J423:J452" si="56">SUM(H423:I423)</f>
        <v>0</v>
      </c>
      <c r="L423" s="175" t="str">
        <f t="shared" si="54"/>
        <v/>
      </c>
    </row>
    <row r="424" spans="1:17" x14ac:dyDescent="0.3">
      <c r="A424" s="7">
        <v>3</v>
      </c>
      <c r="B424" s="5" t="str">
        <f t="shared" si="55"/>
        <v/>
      </c>
      <c r="H424" s="14" t="str">
        <f>IF(E424&gt;0,'Base de données - Taxes'!F$4/60*E424,"")</f>
        <v/>
      </c>
      <c r="I424" s="14" t="str">
        <f>IF(F424&gt;0,'Base de données - Taxes'!F$5/60*F424,"")</f>
        <v/>
      </c>
      <c r="J424" s="14">
        <f t="shared" si="56"/>
        <v>0</v>
      </c>
      <c r="L424" s="175" t="str">
        <f t="shared" si="54"/>
        <v/>
      </c>
    </row>
    <row r="425" spans="1:17" x14ac:dyDescent="0.3">
      <c r="A425" s="7">
        <v>4</v>
      </c>
      <c r="B425" s="5" t="str">
        <f t="shared" si="55"/>
        <v/>
      </c>
      <c r="H425" s="14" t="str">
        <f>IF(E425&gt;0,'Base de données - Taxes'!F$4/60*E425,"")</f>
        <v/>
      </c>
      <c r="I425" s="14" t="str">
        <f>IF(F425&gt;0,'Base de données - Taxes'!F$5/60*F425,"")</f>
        <v/>
      </c>
      <c r="J425" s="14">
        <f t="shared" si="56"/>
        <v>0</v>
      </c>
      <c r="L425" s="175" t="str">
        <f t="shared" si="54"/>
        <v/>
      </c>
    </row>
    <row r="426" spans="1:17" x14ac:dyDescent="0.3">
      <c r="A426" s="7">
        <v>5</v>
      </c>
      <c r="B426" s="5" t="str">
        <f t="shared" si="55"/>
        <v/>
      </c>
      <c r="H426" s="14" t="str">
        <f>IF(E426&gt;0,'Base de données - Taxes'!F$4/60*E426,"")</f>
        <v/>
      </c>
      <c r="I426" s="14" t="str">
        <f>IF(F426&gt;0,'Base de données - Taxes'!F$5/60*F426,"")</f>
        <v/>
      </c>
      <c r="J426" s="14">
        <f t="shared" si="56"/>
        <v>0</v>
      </c>
      <c r="L426" s="175" t="str">
        <f t="shared" si="54"/>
        <v/>
      </c>
    </row>
    <row r="427" spans="1:17" x14ac:dyDescent="0.3">
      <c r="A427" s="7">
        <v>6</v>
      </c>
      <c r="B427" s="5" t="str">
        <f t="shared" si="55"/>
        <v/>
      </c>
      <c r="H427" s="14" t="str">
        <f>IF(E427&gt;0,'Base de données - Taxes'!F$4/60*E427,"")</f>
        <v/>
      </c>
      <c r="I427" s="14" t="str">
        <f>IF(F427&gt;0,'Base de données - Taxes'!F$5/60*F427,"")</f>
        <v/>
      </c>
      <c r="J427" s="14">
        <f t="shared" si="56"/>
        <v>0</v>
      </c>
      <c r="L427" s="175" t="str">
        <f t="shared" si="54"/>
        <v/>
      </c>
    </row>
    <row r="428" spans="1:17" x14ac:dyDescent="0.3">
      <c r="A428" s="7">
        <v>7</v>
      </c>
      <c r="B428" s="5" t="str">
        <f t="shared" si="55"/>
        <v/>
      </c>
      <c r="H428" s="14" t="str">
        <f>IF(E428&gt;0,'Base de données - Taxes'!F$4/60*E428,"")</f>
        <v/>
      </c>
      <c r="I428" s="14" t="str">
        <f>IF(F428&gt;0,'Base de données - Taxes'!F$5/60*F428,"")</f>
        <v/>
      </c>
      <c r="J428" s="14">
        <f t="shared" si="56"/>
        <v>0</v>
      </c>
      <c r="L428" s="175" t="str">
        <f t="shared" si="54"/>
        <v/>
      </c>
    </row>
    <row r="429" spans="1:17" x14ac:dyDescent="0.3">
      <c r="A429" s="7">
        <v>8</v>
      </c>
      <c r="B429" s="5" t="str">
        <f t="shared" si="55"/>
        <v/>
      </c>
      <c r="H429" s="14" t="str">
        <f>IF(E429&gt;0,'Base de données - Taxes'!F$4/60*E429,"")</f>
        <v/>
      </c>
      <c r="I429" s="14" t="str">
        <f>IF(F429&gt;0,'Base de données - Taxes'!F$5/60*F429,"")</f>
        <v/>
      </c>
      <c r="J429" s="14">
        <f t="shared" si="56"/>
        <v>0</v>
      </c>
      <c r="L429" s="175" t="str">
        <f t="shared" si="54"/>
        <v/>
      </c>
    </row>
    <row r="430" spans="1:17" x14ac:dyDescent="0.3">
      <c r="A430" s="7">
        <v>9</v>
      </c>
      <c r="B430" s="5" t="str">
        <f t="shared" si="55"/>
        <v/>
      </c>
      <c r="H430" s="14" t="str">
        <f>IF(E430&gt;0,'Base de données - Taxes'!F$4/60*E430,"")</f>
        <v/>
      </c>
      <c r="I430" s="14" t="str">
        <f>IF(F430&gt;0,'Base de données - Taxes'!F$5/60*F430,"")</f>
        <v/>
      </c>
      <c r="J430" s="14">
        <f t="shared" si="56"/>
        <v>0</v>
      </c>
      <c r="L430" s="175" t="str">
        <f t="shared" si="54"/>
        <v/>
      </c>
    </row>
    <row r="431" spans="1:17" x14ac:dyDescent="0.3">
      <c r="A431" s="7">
        <v>10</v>
      </c>
      <c r="B431" s="5" t="str">
        <f t="shared" si="55"/>
        <v/>
      </c>
      <c r="H431" s="14" t="str">
        <f>IF(E431&gt;0,'Base de données - Taxes'!F$4/60*E431,"")</f>
        <v/>
      </c>
      <c r="I431" s="14" t="str">
        <f>IF(F431&gt;0,'Base de données - Taxes'!F$5/60*F431,"")</f>
        <v/>
      </c>
      <c r="J431" s="14">
        <f t="shared" si="56"/>
        <v>0</v>
      </c>
      <c r="L431" s="175" t="str">
        <f t="shared" si="54"/>
        <v/>
      </c>
    </row>
    <row r="432" spans="1:17" x14ac:dyDescent="0.3">
      <c r="A432" s="7">
        <v>11</v>
      </c>
      <c r="B432" s="5" t="str">
        <f t="shared" si="55"/>
        <v/>
      </c>
      <c r="H432" s="14" t="str">
        <f>IF(E432&gt;0,'Base de données - Taxes'!F$4/60*E432,"")</f>
        <v/>
      </c>
      <c r="I432" s="14" t="str">
        <f>IF(F432&gt;0,'Base de données - Taxes'!F$5/60*F432,"")</f>
        <v/>
      </c>
      <c r="J432" s="14">
        <f t="shared" si="56"/>
        <v>0</v>
      </c>
      <c r="L432" s="175" t="str">
        <f t="shared" si="54"/>
        <v/>
      </c>
    </row>
    <row r="433" spans="1:12" x14ac:dyDescent="0.3">
      <c r="A433" s="7">
        <v>12</v>
      </c>
      <c r="B433" s="5" t="str">
        <f t="shared" si="55"/>
        <v/>
      </c>
      <c r="H433" s="14" t="str">
        <f>IF(E433&gt;0,'Base de données - Taxes'!F$4/60*E433,"")</f>
        <v/>
      </c>
      <c r="I433" s="14" t="str">
        <f>IF(F433&gt;0,'Base de données - Taxes'!F$5/60*F433,"")</f>
        <v/>
      </c>
      <c r="J433" s="14">
        <f t="shared" si="56"/>
        <v>0</v>
      </c>
      <c r="L433" s="175" t="str">
        <f t="shared" si="54"/>
        <v/>
      </c>
    </row>
    <row r="434" spans="1:12" x14ac:dyDescent="0.3">
      <c r="A434" s="7">
        <v>13</v>
      </c>
      <c r="B434" s="5" t="str">
        <f t="shared" si="55"/>
        <v/>
      </c>
      <c r="H434" s="14" t="str">
        <f>IF(E434&gt;0,'Base de données - Taxes'!F$4/60*E434,"")</f>
        <v/>
      </c>
      <c r="I434" s="14" t="str">
        <f>IF(F434&gt;0,'Base de données - Taxes'!F$5/60*F434,"")</f>
        <v/>
      </c>
      <c r="J434" s="14">
        <f t="shared" si="56"/>
        <v>0</v>
      </c>
      <c r="L434" s="175" t="str">
        <f t="shared" si="54"/>
        <v/>
      </c>
    </row>
    <row r="435" spans="1:12" x14ac:dyDescent="0.3">
      <c r="A435" s="7">
        <v>14</v>
      </c>
      <c r="B435" s="5" t="str">
        <f t="shared" si="55"/>
        <v/>
      </c>
      <c r="H435" s="14" t="str">
        <f>IF(E435&gt;0,'Base de données - Taxes'!F$4/60*E435,"")</f>
        <v/>
      </c>
      <c r="I435" s="14" t="str">
        <f>IF(F435&gt;0,'Base de données - Taxes'!F$5/60*F435,"")</f>
        <v/>
      </c>
      <c r="J435" s="14">
        <f t="shared" si="56"/>
        <v>0</v>
      </c>
      <c r="L435" s="175" t="str">
        <f t="shared" si="54"/>
        <v/>
      </c>
    </row>
    <row r="436" spans="1:12" x14ac:dyDescent="0.3">
      <c r="A436" s="7">
        <v>15</v>
      </c>
      <c r="B436" s="5" t="str">
        <f t="shared" si="55"/>
        <v/>
      </c>
      <c r="H436" s="14" t="str">
        <f>IF(E436&gt;0,'Base de données - Taxes'!F$4/60*E436,"")</f>
        <v/>
      </c>
      <c r="I436" s="14" t="str">
        <f>IF(F436&gt;0,'Base de données - Taxes'!F$5/60*F436,"")</f>
        <v/>
      </c>
      <c r="J436" s="14">
        <f t="shared" si="56"/>
        <v>0</v>
      </c>
      <c r="L436" s="175" t="str">
        <f t="shared" si="54"/>
        <v/>
      </c>
    </row>
    <row r="437" spans="1:12" x14ac:dyDescent="0.3">
      <c r="A437" s="7">
        <v>16</v>
      </c>
      <c r="B437" s="5" t="str">
        <f t="shared" si="55"/>
        <v/>
      </c>
      <c r="H437" s="14" t="str">
        <f>IF(E437&gt;0,'Base de données - Taxes'!F$4/60*E437,"")</f>
        <v/>
      </c>
      <c r="I437" s="14" t="str">
        <f>IF(F437&gt;0,'Base de données - Taxes'!F$5/60*F437,"")</f>
        <v/>
      </c>
      <c r="J437" s="14">
        <f t="shared" si="56"/>
        <v>0</v>
      </c>
      <c r="L437" s="175" t="str">
        <f>IF(E437&gt;0,1,IF(F437&gt;0,1,""))</f>
        <v/>
      </c>
    </row>
    <row r="438" spans="1:12" x14ac:dyDescent="0.3">
      <c r="A438" s="7">
        <v>17</v>
      </c>
      <c r="B438" s="5" t="str">
        <f t="shared" si="55"/>
        <v/>
      </c>
      <c r="H438" s="14" t="str">
        <f>IF(E438&gt;0,'Base de données - Taxes'!F$4/60*E438,"")</f>
        <v/>
      </c>
      <c r="I438" s="14" t="str">
        <f>IF(F438&gt;0,'Base de données - Taxes'!F$5/60*F438,"")</f>
        <v/>
      </c>
      <c r="J438" s="14">
        <f t="shared" si="56"/>
        <v>0</v>
      </c>
      <c r="L438" s="175" t="str">
        <f t="shared" si="54"/>
        <v/>
      </c>
    </row>
    <row r="439" spans="1:12" x14ac:dyDescent="0.3">
      <c r="A439" s="7">
        <v>18</v>
      </c>
      <c r="B439" s="5" t="str">
        <f t="shared" si="55"/>
        <v/>
      </c>
      <c r="H439" s="14" t="str">
        <f>IF(E439&gt;0,'Base de données - Taxes'!F$4/60*E439,"")</f>
        <v/>
      </c>
      <c r="I439" s="14" t="str">
        <f>IF(F439&gt;0,'Base de données - Taxes'!F$5/60*F439,"")</f>
        <v/>
      </c>
      <c r="J439" s="14">
        <f t="shared" si="56"/>
        <v>0</v>
      </c>
      <c r="L439" s="175" t="str">
        <f t="shared" si="54"/>
        <v/>
      </c>
    </row>
    <row r="440" spans="1:12" x14ac:dyDescent="0.3">
      <c r="A440" s="7">
        <v>19</v>
      </c>
      <c r="B440" s="5" t="str">
        <f t="shared" si="55"/>
        <v/>
      </c>
      <c r="H440" s="14" t="str">
        <f>IF(E440&gt;0,'Base de données - Taxes'!F$4/60*E440,"")</f>
        <v/>
      </c>
      <c r="I440" s="14" t="str">
        <f>IF(F440&gt;0,'Base de données - Taxes'!F$5/60*F440,"")</f>
        <v/>
      </c>
      <c r="J440" s="14">
        <f t="shared" si="56"/>
        <v>0</v>
      </c>
      <c r="L440" s="175" t="str">
        <f t="shared" si="54"/>
        <v/>
      </c>
    </row>
    <row r="441" spans="1:12" x14ac:dyDescent="0.3">
      <c r="A441" s="7">
        <v>20</v>
      </c>
      <c r="B441" s="5" t="str">
        <f t="shared" si="55"/>
        <v/>
      </c>
      <c r="H441" s="14" t="str">
        <f>IF(E441&gt;0,'Base de données - Taxes'!F$4/60*E441,"")</f>
        <v/>
      </c>
      <c r="I441" s="14" t="str">
        <f>IF(F441&gt;0,'Base de données - Taxes'!F$5/60*F441,"")</f>
        <v/>
      </c>
      <c r="J441" s="14">
        <f t="shared" si="56"/>
        <v>0</v>
      </c>
      <c r="L441" s="175" t="str">
        <f t="shared" si="54"/>
        <v/>
      </c>
    </row>
    <row r="442" spans="1:12" x14ac:dyDescent="0.3">
      <c r="A442" s="7">
        <v>21</v>
      </c>
      <c r="B442" s="5" t="str">
        <f t="shared" si="55"/>
        <v/>
      </c>
      <c r="H442" s="14" t="str">
        <f>IF(E442&gt;0,'Base de données - Taxes'!F$4/60*E442,"")</f>
        <v/>
      </c>
      <c r="I442" s="14" t="str">
        <f>IF(F442&gt;0,'Base de données - Taxes'!F$5/60*F442,"")</f>
        <v/>
      </c>
      <c r="J442" s="14">
        <f t="shared" si="56"/>
        <v>0</v>
      </c>
      <c r="L442" s="175" t="str">
        <f t="shared" si="54"/>
        <v/>
      </c>
    </row>
    <row r="443" spans="1:12" x14ac:dyDescent="0.3">
      <c r="A443" s="7">
        <v>22</v>
      </c>
      <c r="B443" s="5" t="str">
        <f t="shared" si="55"/>
        <v/>
      </c>
      <c r="H443" s="14" t="str">
        <f>IF(E443&gt;0,'Base de données - Taxes'!F$4/60*E443,"")</f>
        <v/>
      </c>
      <c r="I443" s="14" t="str">
        <f>IF(F443&gt;0,'Base de données - Taxes'!F$5/60*F443,"")</f>
        <v/>
      </c>
      <c r="J443" s="14">
        <f t="shared" si="56"/>
        <v>0</v>
      </c>
      <c r="L443" s="175" t="str">
        <f t="shared" si="54"/>
        <v/>
      </c>
    </row>
    <row r="444" spans="1:12" x14ac:dyDescent="0.3">
      <c r="A444" s="7">
        <v>23</v>
      </c>
      <c r="B444" s="5" t="str">
        <f t="shared" si="55"/>
        <v/>
      </c>
      <c r="H444" s="14" t="str">
        <f>IF(E444&gt;0,'Base de données - Taxes'!F$4/60*E444,"")</f>
        <v/>
      </c>
      <c r="I444" s="14" t="str">
        <f>IF(F444&gt;0,'Base de données - Taxes'!F$5/60*F444,"")</f>
        <v/>
      </c>
      <c r="J444" s="14">
        <f t="shared" si="56"/>
        <v>0</v>
      </c>
      <c r="L444" s="175" t="str">
        <f t="shared" si="54"/>
        <v/>
      </c>
    </row>
    <row r="445" spans="1:12" x14ac:dyDescent="0.3">
      <c r="A445" s="7">
        <v>24</v>
      </c>
      <c r="B445" s="5" t="str">
        <f t="shared" si="55"/>
        <v/>
      </c>
      <c r="H445" s="14" t="str">
        <f>IF(E445&gt;0,'Base de données - Taxes'!F$4/60*E445,"")</f>
        <v/>
      </c>
      <c r="I445" s="14" t="str">
        <f>IF(F445&gt;0,'Base de données - Taxes'!F$5/60*F445,"")</f>
        <v/>
      </c>
      <c r="J445" s="14">
        <f t="shared" si="56"/>
        <v>0</v>
      </c>
      <c r="L445" s="175" t="str">
        <f t="shared" si="54"/>
        <v/>
      </c>
    </row>
    <row r="446" spans="1:12" x14ac:dyDescent="0.3">
      <c r="A446" s="7">
        <v>25</v>
      </c>
      <c r="B446" s="5" t="str">
        <f t="shared" si="55"/>
        <v/>
      </c>
      <c r="H446" s="14" t="str">
        <f>IF(E446&gt;0,'Base de données - Taxes'!F$4/60*E446,"")</f>
        <v/>
      </c>
      <c r="I446" s="14" t="str">
        <f>IF(F446&gt;0,'Base de données - Taxes'!F$5/60*F446,"")</f>
        <v/>
      </c>
      <c r="J446" s="14">
        <f t="shared" si="56"/>
        <v>0</v>
      </c>
      <c r="L446" s="175" t="str">
        <f t="shared" si="54"/>
        <v/>
      </c>
    </row>
    <row r="447" spans="1:12" x14ac:dyDescent="0.3">
      <c r="A447" s="7">
        <v>26</v>
      </c>
      <c r="B447" s="5" t="str">
        <f t="shared" si="55"/>
        <v/>
      </c>
      <c r="H447" s="14" t="str">
        <f>IF(E447&gt;0,'Base de données - Taxes'!F$4/60*E447,"")</f>
        <v/>
      </c>
      <c r="I447" s="14" t="str">
        <f>IF(F447&gt;0,'Base de données - Taxes'!F$5/60*F447,"")</f>
        <v/>
      </c>
      <c r="J447" s="14">
        <f t="shared" si="56"/>
        <v>0</v>
      </c>
      <c r="L447" s="175" t="str">
        <f t="shared" si="54"/>
        <v/>
      </c>
    </row>
    <row r="448" spans="1:12" x14ac:dyDescent="0.3">
      <c r="A448" s="7">
        <v>27</v>
      </c>
      <c r="B448" s="5" t="str">
        <f t="shared" si="55"/>
        <v/>
      </c>
      <c r="H448" s="14" t="str">
        <f>IF(E448&gt;0,'Base de données - Taxes'!F$4/60*E448,"")</f>
        <v/>
      </c>
      <c r="I448" s="14" t="str">
        <f>IF(F448&gt;0,'Base de données - Taxes'!F$5/60*F448,"")</f>
        <v/>
      </c>
      <c r="J448" s="14">
        <f t="shared" si="56"/>
        <v>0</v>
      </c>
      <c r="L448" s="175" t="str">
        <f t="shared" si="54"/>
        <v/>
      </c>
    </row>
    <row r="449" spans="1:13" x14ac:dyDescent="0.3">
      <c r="A449" s="7">
        <v>28</v>
      </c>
      <c r="B449" s="5" t="str">
        <f t="shared" si="55"/>
        <v/>
      </c>
      <c r="H449" s="14" t="str">
        <f>IF(E449&gt;0,'Base de données - Taxes'!F$4/60*E449,"")</f>
        <v/>
      </c>
      <c r="I449" s="14" t="str">
        <f>IF(F449&gt;0,'Base de données - Taxes'!F$5/60*F449,"")</f>
        <v/>
      </c>
      <c r="J449" s="14">
        <f t="shared" si="56"/>
        <v>0</v>
      </c>
      <c r="L449" s="175" t="str">
        <f t="shared" si="54"/>
        <v/>
      </c>
    </row>
    <row r="450" spans="1:13" x14ac:dyDescent="0.3">
      <c r="A450" s="7">
        <v>29</v>
      </c>
      <c r="B450" s="5" t="str">
        <f t="shared" si="55"/>
        <v/>
      </c>
      <c r="H450" s="14" t="str">
        <f>IF(E450&gt;0,'Base de données - Taxes'!F$4/60*E450,"")</f>
        <v/>
      </c>
      <c r="I450" s="14" t="str">
        <f>IF(F450&gt;0,'Base de données - Taxes'!F$5/60*F450,"")</f>
        <v/>
      </c>
      <c r="J450" s="14">
        <f t="shared" si="56"/>
        <v>0</v>
      </c>
      <c r="L450" s="175" t="str">
        <f t="shared" si="54"/>
        <v/>
      </c>
    </row>
    <row r="451" spans="1:13" x14ac:dyDescent="0.3">
      <c r="A451" s="7">
        <v>30</v>
      </c>
      <c r="B451" s="5" t="str">
        <f t="shared" si="55"/>
        <v/>
      </c>
      <c r="H451" s="14" t="str">
        <f>IF(E451&gt;0,'Base de données - Taxes'!F$4/60*E451,"")</f>
        <v/>
      </c>
      <c r="I451" s="14" t="str">
        <f>IF(F451&gt;0,'Base de données - Taxes'!F$5/60*F451,"")</f>
        <v/>
      </c>
      <c r="J451" s="14">
        <f t="shared" si="56"/>
        <v>0</v>
      </c>
      <c r="L451" s="175" t="str">
        <f t="shared" si="54"/>
        <v/>
      </c>
    </row>
    <row r="452" spans="1:13" x14ac:dyDescent="0.3">
      <c r="A452" s="7">
        <v>31</v>
      </c>
      <c r="B452" s="5" t="str">
        <f t="shared" si="55"/>
        <v/>
      </c>
      <c r="H452" s="14" t="str">
        <f>IF(E452&gt;0,'Base de données - Taxes'!F$4/60*E452,"")</f>
        <v/>
      </c>
      <c r="I452" s="14" t="str">
        <f>IF(F452&gt;0,'Base de données - Taxes'!F$5/60*F452,"")</f>
        <v/>
      </c>
      <c r="J452" s="14">
        <f t="shared" si="56"/>
        <v>0</v>
      </c>
      <c r="L452" s="175" t="str">
        <f t="shared" si="54"/>
        <v/>
      </c>
    </row>
    <row r="453" spans="1:13" x14ac:dyDescent="0.3">
      <c r="E453" s="28"/>
      <c r="F453" s="28"/>
      <c r="H453" s="27"/>
      <c r="I453" s="27"/>
      <c r="J453" s="27"/>
      <c r="K453" s="168"/>
      <c r="L453" s="176"/>
      <c r="M453" s="28"/>
    </row>
    <row r="454" spans="1:13" x14ac:dyDescent="0.3">
      <c r="E454" s="156"/>
      <c r="F454" s="156"/>
      <c r="H454" s="153"/>
      <c r="I454" s="153"/>
      <c r="J454" s="153"/>
      <c r="K454" s="169"/>
      <c r="L454" s="177"/>
    </row>
    <row r="455" spans="1:13" x14ac:dyDescent="0.3">
      <c r="D455" s="1" t="s">
        <v>217</v>
      </c>
      <c r="E455" s="7">
        <f t="shared" ref="E455:F455" si="57">SUM(E422:E453)</f>
        <v>23</v>
      </c>
      <c r="F455" s="7">
        <f t="shared" si="57"/>
        <v>15</v>
      </c>
      <c r="H455" s="14">
        <f t="shared" ref="H455:J455" si="58">SUM(H422:H453)</f>
        <v>15.333333333333332</v>
      </c>
      <c r="I455" s="14">
        <f t="shared" si="58"/>
        <v>3.75</v>
      </c>
      <c r="J455" s="157">
        <f t="shared" si="58"/>
        <v>19.083333333333332</v>
      </c>
      <c r="K455" s="167">
        <f>SUM(K422:K452)</f>
        <v>0</v>
      </c>
      <c r="L455" s="175">
        <f>SUM(L422:L452)</f>
        <v>1</v>
      </c>
      <c r="M455" s="7">
        <f>SUM(M422:M452)</f>
        <v>0</v>
      </c>
    </row>
    <row r="456" spans="1:13" x14ac:dyDescent="0.3">
      <c r="D456" s="1" t="s">
        <v>218</v>
      </c>
      <c r="E456" s="164">
        <f>E455/60</f>
        <v>0.38333333333333336</v>
      </c>
      <c r="F456" s="164">
        <f>F455/60</f>
        <v>0.25</v>
      </c>
      <c r="H456" s="14"/>
      <c r="I456" s="14"/>
      <c r="J456" s="14"/>
    </row>
  </sheetData>
  <phoneticPr fontId="7" type="noConversion"/>
  <pageMargins left="0.42222222222222222" right="0.44444444444444442" top="0.77" bottom="0.23314960629921261" header="0.46000000000000008" footer="0.30000000000000004"/>
  <pageSetup paperSize="10" orientation="landscape" horizontalDpi="4294967292" verticalDpi="4294967292"/>
  <headerFooter>
    <oddHeader>&amp;LMicro Compta 2019_x000D_</oddHeader>
  </headerFooter>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
  <sheetViews>
    <sheetView zoomScale="125" workbookViewId="0">
      <selection activeCell="F22" sqref="F22"/>
    </sheetView>
  </sheetViews>
  <sheetFormatPr baseColWidth="10" defaultColWidth="10.81640625" defaultRowHeight="11.5" x14ac:dyDescent="0.3"/>
  <cols>
    <col min="1" max="1" width="3.1796875" style="1" customWidth="1"/>
    <col min="2" max="2" width="10.81640625" style="1"/>
    <col min="3" max="3" width="6.453125" style="1" customWidth="1"/>
    <col min="4" max="4" width="13" style="1" customWidth="1"/>
    <col min="5" max="5" width="9.1796875" style="14" customWidth="1"/>
    <col min="6" max="6" width="8.453125" style="137" customWidth="1"/>
    <col min="7" max="7" width="7.36328125" style="180" customWidth="1"/>
    <col min="8" max="8" width="9.1796875" style="7" customWidth="1"/>
    <col min="9" max="9" width="9.6328125" style="1" customWidth="1"/>
    <col min="10" max="10" width="10.81640625" style="14"/>
    <col min="11" max="11" width="10.81640625" style="1"/>
    <col min="12" max="12" width="9.453125" style="12" customWidth="1"/>
    <col min="13" max="16384" width="10.81640625" style="1"/>
  </cols>
  <sheetData>
    <row r="1" spans="1:12" s="2" customFormat="1" ht="12.5" x14ac:dyDescent="0.25">
      <c r="A1" s="11" t="s">
        <v>205</v>
      </c>
      <c r="E1" s="13"/>
      <c r="F1" s="146"/>
      <c r="G1" s="179"/>
      <c r="H1" s="6"/>
      <c r="J1" s="13"/>
    </row>
    <row r="3" spans="1:12" s="10" customFormat="1" ht="34.5" x14ac:dyDescent="0.25">
      <c r="A3" s="86"/>
      <c r="B3" s="86" t="s">
        <v>210</v>
      </c>
      <c r="C3" s="86" t="s">
        <v>189</v>
      </c>
      <c r="D3" s="86" t="s">
        <v>211</v>
      </c>
      <c r="E3" s="136" t="s">
        <v>167</v>
      </c>
      <c r="F3" s="136" t="s">
        <v>138</v>
      </c>
      <c r="G3" s="178" t="s">
        <v>99</v>
      </c>
      <c r="H3" s="86" t="s">
        <v>190</v>
      </c>
      <c r="I3" s="86" t="s">
        <v>107</v>
      </c>
      <c r="J3" s="136" t="s">
        <v>168</v>
      </c>
      <c r="K3" s="86" t="s">
        <v>108</v>
      </c>
      <c r="L3" s="88" t="s">
        <v>204</v>
      </c>
    </row>
    <row r="5" spans="1:12" x14ac:dyDescent="0.3">
      <c r="A5" s="1">
        <v>1</v>
      </c>
      <c r="B5" s="1" t="s">
        <v>12</v>
      </c>
      <c r="C5" s="1" t="s">
        <v>174</v>
      </c>
      <c r="D5" s="1" t="s">
        <v>160</v>
      </c>
      <c r="E5" s="14">
        <f>'Entrées Heures de travail 2019'!J37</f>
        <v>935</v>
      </c>
      <c r="F5" s="137">
        <f>700/22*G5</f>
        <v>318.18181818181819</v>
      </c>
      <c r="G5" s="180">
        <f>'Entrées Heures de travail 2019'!L37</f>
        <v>10</v>
      </c>
      <c r="H5" s="7" t="s">
        <v>161</v>
      </c>
      <c r="J5" s="162">
        <f>SUM(E5:F5)</f>
        <v>1253.1818181818182</v>
      </c>
    </row>
    <row r="6" spans="1:12" x14ac:dyDescent="0.3">
      <c r="A6" s="1">
        <v>2</v>
      </c>
      <c r="B6" s="1" t="s">
        <v>13</v>
      </c>
      <c r="E6" s="14">
        <f>'Entrées Heures de travail 2019'!J75</f>
        <v>273.66666666666663</v>
      </c>
      <c r="F6" s="137">
        <f t="shared" ref="F6" si="0">700/20*G6</f>
        <v>175</v>
      </c>
      <c r="G6" s="180">
        <f>'Entrées Heures de travail 2019'!L75</f>
        <v>5</v>
      </c>
      <c r="J6" s="162">
        <f t="shared" ref="J6:J16" si="1">SUM(E6:F6)</f>
        <v>448.66666666666663</v>
      </c>
    </row>
    <row r="7" spans="1:12" x14ac:dyDescent="0.3">
      <c r="A7" s="1">
        <v>3</v>
      </c>
      <c r="B7" s="1" t="s">
        <v>14</v>
      </c>
      <c r="E7" s="14">
        <f>'Entrées Heures de travail 2019'!J113</f>
        <v>383.66666666666663</v>
      </c>
      <c r="F7" s="137">
        <f>700/22*G7</f>
        <v>159.09090909090909</v>
      </c>
      <c r="G7" s="180">
        <f>'Entrées Heures de travail 2019'!L113</f>
        <v>5</v>
      </c>
      <c r="J7" s="162">
        <f t="shared" si="1"/>
        <v>542.75757575757575</v>
      </c>
    </row>
    <row r="8" spans="1:12" x14ac:dyDescent="0.3">
      <c r="A8" s="1">
        <v>4</v>
      </c>
      <c r="B8" s="1" t="s">
        <v>15</v>
      </c>
      <c r="E8" s="14">
        <f>'Entrées Heures de travail 2019'!J151</f>
        <v>111.16666666666666</v>
      </c>
      <c r="F8" s="137">
        <f t="shared" ref="F8:F16" si="2">700/22*G8</f>
        <v>95.454545454545453</v>
      </c>
      <c r="G8" s="180">
        <f>'Entrées Heures de travail 2019'!L151</f>
        <v>3</v>
      </c>
      <c r="J8" s="162">
        <f t="shared" si="1"/>
        <v>206.62121212121212</v>
      </c>
    </row>
    <row r="9" spans="1:12" x14ac:dyDescent="0.3">
      <c r="A9" s="1">
        <v>5</v>
      </c>
      <c r="B9" s="1" t="s">
        <v>16</v>
      </c>
      <c r="E9" s="14">
        <f>'Entrées Heures de travail 2019'!J189</f>
        <v>721.16666666666663</v>
      </c>
      <c r="F9" s="137">
        <f t="shared" si="2"/>
        <v>254.54545454545453</v>
      </c>
      <c r="G9" s="180">
        <f>'Entrées Heures de travail 2019'!L189</f>
        <v>8</v>
      </c>
      <c r="J9" s="162">
        <f t="shared" si="1"/>
        <v>975.71212121212113</v>
      </c>
    </row>
    <row r="10" spans="1:12" x14ac:dyDescent="0.3">
      <c r="A10" s="1">
        <v>6</v>
      </c>
      <c r="B10" s="1" t="s">
        <v>17</v>
      </c>
      <c r="E10" s="14">
        <f>'Entrées Heures de travail 2019'!J227</f>
        <v>994.49999999999989</v>
      </c>
      <c r="F10" s="137">
        <f t="shared" si="2"/>
        <v>254.54545454545453</v>
      </c>
      <c r="G10" s="180">
        <f>'Entrées Heures de travail 2019'!L227</f>
        <v>8</v>
      </c>
      <c r="J10" s="162">
        <f t="shared" si="1"/>
        <v>1249.0454545454545</v>
      </c>
    </row>
    <row r="11" spans="1:12" x14ac:dyDescent="0.3">
      <c r="A11" s="1">
        <v>7</v>
      </c>
      <c r="B11" s="1" t="s">
        <v>18</v>
      </c>
      <c r="E11" s="14">
        <f>'Entrées Heures de travail 2019'!J265</f>
        <v>413.66666666666663</v>
      </c>
      <c r="F11" s="137">
        <f t="shared" si="2"/>
        <v>190.90909090909091</v>
      </c>
      <c r="G11" s="180">
        <f>'Entrées Heures de travail 2019'!L265</f>
        <v>6</v>
      </c>
      <c r="J11" s="162">
        <f t="shared" si="1"/>
        <v>604.57575757575751</v>
      </c>
    </row>
    <row r="12" spans="1:12" x14ac:dyDescent="0.3">
      <c r="A12" s="1">
        <v>8</v>
      </c>
      <c r="B12" s="1" t="s">
        <v>19</v>
      </c>
      <c r="E12" s="14">
        <f>'Entrées Heures de travail 2019'!J303</f>
        <v>521.16666666666663</v>
      </c>
      <c r="F12" s="137">
        <f t="shared" si="2"/>
        <v>190.90909090909091</v>
      </c>
      <c r="G12" s="180">
        <f>'Entrées Heures de travail 2019'!L303</f>
        <v>6</v>
      </c>
      <c r="J12" s="162">
        <f t="shared" si="1"/>
        <v>712.07575757575751</v>
      </c>
    </row>
    <row r="13" spans="1:12" x14ac:dyDescent="0.3">
      <c r="A13" s="1">
        <v>9</v>
      </c>
      <c r="B13" s="1" t="s">
        <v>156</v>
      </c>
      <c r="E13" s="14">
        <f>'Entrées Heures de travail 2019'!J341</f>
        <v>543.66666666666663</v>
      </c>
      <c r="F13" s="137">
        <f t="shared" si="2"/>
        <v>190.90909090909091</v>
      </c>
      <c r="G13" s="180">
        <f>'Entrées Heures de travail 2019'!L341</f>
        <v>6</v>
      </c>
      <c r="J13" s="162">
        <f t="shared" si="1"/>
        <v>734.57575757575751</v>
      </c>
    </row>
    <row r="14" spans="1:12" x14ac:dyDescent="0.3">
      <c r="A14" s="1">
        <v>10</v>
      </c>
      <c r="B14" s="1" t="s">
        <v>157</v>
      </c>
      <c r="E14" s="14">
        <f>'Entrées Heures de travail 2019'!J379</f>
        <v>313.66666666666663</v>
      </c>
      <c r="F14" s="137">
        <f t="shared" si="2"/>
        <v>190.90909090909091</v>
      </c>
      <c r="G14" s="180">
        <f>'Entrées Heures de travail 2019'!L379</f>
        <v>6</v>
      </c>
      <c r="J14" s="162">
        <f t="shared" si="1"/>
        <v>504.57575757575751</v>
      </c>
    </row>
    <row r="15" spans="1:12" x14ac:dyDescent="0.3">
      <c r="A15" s="1">
        <v>11</v>
      </c>
      <c r="B15" s="1" t="s">
        <v>158</v>
      </c>
      <c r="E15" s="14">
        <f>'Entrées Heures de travail 2019'!J417</f>
        <v>491.16666666666663</v>
      </c>
      <c r="F15" s="137">
        <f t="shared" si="2"/>
        <v>190.90909090909091</v>
      </c>
      <c r="G15" s="180">
        <f>'Entrées Heures de travail 2019'!L417</f>
        <v>6</v>
      </c>
      <c r="J15" s="162">
        <f t="shared" si="1"/>
        <v>682.07575757575751</v>
      </c>
    </row>
    <row r="16" spans="1:12" x14ac:dyDescent="0.3">
      <c r="A16" s="1">
        <v>12</v>
      </c>
      <c r="B16" s="1" t="s">
        <v>159</v>
      </c>
      <c r="E16" s="14">
        <f>'Entrées Heures de travail 2019'!J455</f>
        <v>19.083333333333332</v>
      </c>
      <c r="F16" s="137">
        <f t="shared" si="2"/>
        <v>31.818181818181817</v>
      </c>
      <c r="G16" s="180">
        <f>'Entrées Heures de travail 2019'!L455</f>
        <v>1</v>
      </c>
      <c r="J16" s="162">
        <f t="shared" si="1"/>
        <v>50.901515151515149</v>
      </c>
    </row>
    <row r="17" spans="10:10" x14ac:dyDescent="0.3">
      <c r="J17" s="153"/>
    </row>
  </sheetData>
  <phoneticPr fontId="7" type="noConversion"/>
  <pageMargins left="0.75000000000000011" right="0.75000000000000011" top="1" bottom="1" header="0.5" footer="0.5"/>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0"/>
  <sheetViews>
    <sheetView zoomScale="125" zoomScaleNormal="125" zoomScalePageLayoutView="125" workbookViewId="0">
      <selection activeCell="I6" sqref="I6"/>
    </sheetView>
  </sheetViews>
  <sheetFormatPr baseColWidth="10" defaultColWidth="10.81640625" defaultRowHeight="11.5" x14ac:dyDescent="0.3"/>
  <cols>
    <col min="1" max="1" width="2.453125" style="1" customWidth="1"/>
    <col min="2" max="2" width="8.453125" style="1" customWidth="1"/>
    <col min="3" max="4" width="9.36328125" style="128" customWidth="1"/>
    <col min="5" max="5" width="9.81640625" style="132" customWidth="1"/>
    <col min="6" max="7" width="10.81640625" style="132"/>
    <col min="8" max="8" width="10.36328125" style="132" customWidth="1"/>
    <col min="9" max="9" width="9.1796875" style="132" customWidth="1"/>
    <col min="10" max="10" width="8.81640625" style="137" customWidth="1"/>
    <col min="11" max="11" width="9.6328125" style="132" customWidth="1"/>
    <col min="12" max="12" width="8.6328125" style="132" customWidth="1"/>
    <col min="13" max="13" width="1.81640625" style="132" customWidth="1"/>
    <col min="14" max="14" width="8.81640625" style="132" customWidth="1"/>
    <col min="15" max="15" width="8.453125" style="1" customWidth="1"/>
    <col min="16" max="16384" width="10.81640625" style="1"/>
  </cols>
  <sheetData>
    <row r="1" spans="1:17" s="2" customFormat="1" ht="12.5" x14ac:dyDescent="0.25">
      <c r="A1" s="2" t="s">
        <v>109</v>
      </c>
      <c r="C1" s="127"/>
      <c r="D1" s="142"/>
      <c r="E1" s="146" t="s">
        <v>141</v>
      </c>
      <c r="F1" s="6">
        <v>2019</v>
      </c>
      <c r="G1" s="130"/>
      <c r="H1" s="130"/>
      <c r="I1" s="130"/>
      <c r="J1" s="135"/>
      <c r="K1" s="130"/>
      <c r="L1" s="130"/>
      <c r="M1" s="130"/>
      <c r="N1" s="130"/>
    </row>
    <row r="2" spans="1:17" s="2" customFormat="1" ht="12.5" x14ac:dyDescent="0.25">
      <c r="C2" s="146"/>
      <c r="D2" s="142"/>
      <c r="E2" s="146"/>
      <c r="F2" s="6"/>
      <c r="G2" s="146"/>
      <c r="H2" s="146"/>
      <c r="I2" s="146"/>
      <c r="J2" s="146"/>
      <c r="K2" s="146"/>
      <c r="L2" s="146"/>
      <c r="M2" s="146"/>
      <c r="N2" s="146"/>
    </row>
    <row r="3" spans="1:17" x14ac:dyDescent="0.3">
      <c r="E3" s="186" t="s">
        <v>147</v>
      </c>
    </row>
    <row r="4" spans="1:17" s="10" customFormat="1" ht="57.5" x14ac:dyDescent="0.25">
      <c r="A4" s="86"/>
      <c r="B4" s="86" t="s">
        <v>110</v>
      </c>
      <c r="C4" s="129" t="s">
        <v>171</v>
      </c>
      <c r="D4" s="129" t="s">
        <v>228</v>
      </c>
      <c r="E4" s="131" t="s">
        <v>239</v>
      </c>
      <c r="F4" s="136" t="s">
        <v>103</v>
      </c>
      <c r="G4" s="131" t="s">
        <v>60</v>
      </c>
      <c r="H4" s="136" t="s">
        <v>104</v>
      </c>
      <c r="I4" s="131" t="s">
        <v>240</v>
      </c>
      <c r="J4" s="136" t="s">
        <v>139</v>
      </c>
      <c r="K4" s="131" t="s">
        <v>241</v>
      </c>
      <c r="L4" s="131" t="s">
        <v>229</v>
      </c>
      <c r="M4" s="136"/>
      <c r="N4" s="131" t="s">
        <v>169</v>
      </c>
      <c r="O4" s="86" t="s">
        <v>95</v>
      </c>
    </row>
    <row r="6" spans="1:17" x14ac:dyDescent="0.3">
      <c r="A6" s="1">
        <v>1</v>
      </c>
      <c r="B6" s="1" t="s">
        <v>12</v>
      </c>
      <c r="C6" s="161">
        <f>'Recettes Brut'!J5</f>
        <v>1253.1818181818182</v>
      </c>
      <c r="D6" s="128">
        <f>C6-K6</f>
        <v>827.1</v>
      </c>
      <c r="E6" s="137">
        <f>IF($E$3="1ère Année",$D6*'Base de données - Taxes'!$B$81/100,IF($E$3="2ème Année",$D6*'Base de données - Taxes'!$C$81/100,IF($E$3="3ème Année",$D6*'Base de données - Taxes'!$D$81/100,IF($E$3="Normal",$D6*'Base de données - Taxes'!$B$11/100,""))))</f>
        <v>90.981000000000009</v>
      </c>
      <c r="F6" s="132" t="str">
        <f>IF('Base de données - Taxes'!$B$17="X","",D6*'Base de données - Taxes'!$B$28/100)</f>
        <v/>
      </c>
      <c r="G6" s="132">
        <f>D6*'Base de données - Taxes'!$B$40/100</f>
        <v>1.6542000000000001</v>
      </c>
      <c r="H6" s="137" t="str">
        <f>IF('Base de données - Taxes'!$B$43="X","",D6*'Base de données - Taxes'!$B$46/100)</f>
        <v/>
      </c>
      <c r="I6" s="132">
        <f>D6*'Base de données - Taxes'!$B$54/100</f>
        <v>0</v>
      </c>
      <c r="J6" s="137">
        <f>D6*'Base de données - Taxes'!$B$70/100</f>
        <v>18.196200000000001</v>
      </c>
      <c r="K6" s="132">
        <f>C6*'Base de données - Taxes'!$B$62/100</f>
        <v>426.08181818181822</v>
      </c>
      <c r="N6" s="162">
        <f>C6-SUM(E6:J6)</f>
        <v>1142.3504181818182</v>
      </c>
      <c r="O6" s="1">
        <f>N6/C6</f>
        <v>0.91155999999999993</v>
      </c>
      <c r="Q6" s="185" t="s">
        <v>120</v>
      </c>
    </row>
    <row r="7" spans="1:17" x14ac:dyDescent="0.3">
      <c r="A7" s="1">
        <v>2</v>
      </c>
      <c r="B7" s="1" t="s">
        <v>13</v>
      </c>
      <c r="C7" s="162">
        <f>'Recettes Brut'!J6</f>
        <v>448.66666666666663</v>
      </c>
      <c r="D7" s="128">
        <f t="shared" ref="D7:D17" si="0">C7-K7</f>
        <v>296.12</v>
      </c>
      <c r="E7" s="137">
        <f>IF($E$3="1ère Année",$D7*'Base de données - Taxes'!$B$81/100,IF($E$3="2ème Année",$D7*'Base de données - Taxes'!$C$81/100,IF($E$3="3ème Année",$D7*'Base de données - Taxes'!$D$81/100,IF($E$3="Normal",$D7*'Base de données - Taxes'!$B$11/100,""))))</f>
        <v>32.5732</v>
      </c>
      <c r="F7" s="137" t="str">
        <f>IF('Base de données - Taxes'!$B$17="X","",D7*'Base de données - Taxes'!$B$28/100)</f>
        <v/>
      </c>
      <c r="G7" s="132">
        <f>D7*'Base de données - Taxes'!$B$40/100</f>
        <v>0.59223999999999999</v>
      </c>
      <c r="H7" s="137" t="str">
        <f>IF('Base de données - Taxes'!$B$43="X","",D7*'Base de données - Taxes'!$B$46/100)</f>
        <v/>
      </c>
      <c r="I7" s="132">
        <f>D7*'Base de données - Taxes'!$B$54/100</f>
        <v>0</v>
      </c>
      <c r="J7" s="137">
        <f>D7*'Base de données - Taxes'!$B$70/100</f>
        <v>6.5146400000000009</v>
      </c>
      <c r="K7" s="132">
        <f>C7*'Base de données - Taxes'!$B$62/100</f>
        <v>152.54666666666665</v>
      </c>
      <c r="M7" s="137"/>
      <c r="N7" s="162">
        <f t="shared" ref="N7:N17" si="1">C7-SUM(E7:J7)</f>
        <v>408.98658666666665</v>
      </c>
      <c r="O7" s="1">
        <f t="shared" ref="O7:O17" si="2">N7/C7</f>
        <v>0.91156000000000004</v>
      </c>
    </row>
    <row r="8" spans="1:17" x14ac:dyDescent="0.3">
      <c r="A8" s="1">
        <v>3</v>
      </c>
      <c r="B8" s="1" t="s">
        <v>14</v>
      </c>
      <c r="C8" s="162">
        <f>'Recettes Brut'!J7</f>
        <v>542.75757575757575</v>
      </c>
      <c r="D8" s="128">
        <f t="shared" si="0"/>
        <v>358.22</v>
      </c>
      <c r="E8" s="137">
        <f>IF($E$3="1ère Année",$D8*'Base de données - Taxes'!$B$81/100,IF($E$3="2ème Année",$D8*'Base de données - Taxes'!$C$81/100,IF($E$3="3ème Année",$D8*'Base de données - Taxes'!$D$81/100,IF($E$3="Normal",$D8*'Base de données - Taxes'!$B$11/100,""))))</f>
        <v>39.404200000000003</v>
      </c>
      <c r="F8" s="137" t="str">
        <f>IF('Base de données - Taxes'!$B$17="X","",D8*'Base de données - Taxes'!$B$28/100)</f>
        <v/>
      </c>
      <c r="G8" s="132">
        <f>D8*'Base de données - Taxes'!$B$40/100</f>
        <v>0.71644000000000008</v>
      </c>
      <c r="H8" s="137" t="str">
        <f>IF('Base de données - Taxes'!$B$43="X","",D8*'Base de données - Taxes'!$B$46/100)</f>
        <v/>
      </c>
      <c r="I8" s="132">
        <f>D8*'Base de données - Taxes'!$B$54/100</f>
        <v>0</v>
      </c>
      <c r="J8" s="137">
        <f>D8*'Base de données - Taxes'!$B$70/100</f>
        <v>7.8808400000000018</v>
      </c>
      <c r="K8" s="132">
        <f>C8*'Base de données - Taxes'!$B$62/100</f>
        <v>184.53757575757575</v>
      </c>
      <c r="M8" s="137"/>
      <c r="N8" s="162">
        <f t="shared" si="1"/>
        <v>494.75609575757574</v>
      </c>
      <c r="O8" s="1">
        <f t="shared" si="2"/>
        <v>0.91155999999999993</v>
      </c>
    </row>
    <row r="9" spans="1:17" x14ac:dyDescent="0.3">
      <c r="A9" s="1">
        <v>4</v>
      </c>
      <c r="B9" s="1" t="s">
        <v>15</v>
      </c>
      <c r="C9" s="162">
        <f>'Recettes Brut'!J8</f>
        <v>206.62121212121212</v>
      </c>
      <c r="D9" s="128">
        <f t="shared" si="0"/>
        <v>136.37</v>
      </c>
      <c r="E9" s="137">
        <f>IF($E$3="1ère Année",$D9*'Base de données - Taxes'!$B$81/100,IF($E$3="2ème Année",$D9*'Base de données - Taxes'!$C$81/100,IF($E$3="3ème Année",$D9*'Base de données - Taxes'!$D$81/100,IF($E$3="Normal",$D9*'Base de données - Taxes'!$B$11/100,""))))</f>
        <v>15.000700000000002</v>
      </c>
      <c r="F9" s="137" t="str">
        <f>IF('Base de données - Taxes'!$B$17="X","",D9*'Base de données - Taxes'!$B$28/100)</f>
        <v/>
      </c>
      <c r="G9" s="132">
        <f>D9*'Base de données - Taxes'!$B$40/100</f>
        <v>0.27273999999999998</v>
      </c>
      <c r="H9" s="137" t="str">
        <f>IF('Base de données - Taxes'!$B$43="X","",D9*'Base de données - Taxes'!$B$46/100)</f>
        <v/>
      </c>
      <c r="I9" s="132">
        <f>D9*'Base de données - Taxes'!$B$54/100</f>
        <v>0</v>
      </c>
      <c r="J9" s="137">
        <f>D9*'Base de données - Taxes'!$B$70/100</f>
        <v>3.00014</v>
      </c>
      <c r="K9" s="132">
        <f>C9*'Base de données - Taxes'!$B$62/100</f>
        <v>70.25121212121212</v>
      </c>
      <c r="M9" s="137"/>
      <c r="N9" s="162">
        <f t="shared" si="1"/>
        <v>188.34763212121211</v>
      </c>
      <c r="O9" s="1">
        <f t="shared" si="2"/>
        <v>0.91155999999999993</v>
      </c>
    </row>
    <row r="10" spans="1:17" x14ac:dyDescent="0.3">
      <c r="A10" s="1">
        <v>5</v>
      </c>
      <c r="B10" s="1" t="s">
        <v>16</v>
      </c>
      <c r="C10" s="162">
        <f>'Recettes Brut'!J9</f>
        <v>975.71212121212113</v>
      </c>
      <c r="D10" s="128">
        <f t="shared" si="0"/>
        <v>643.96999999999991</v>
      </c>
      <c r="E10" s="137">
        <f>IF($E$3="1ère Année",$D10*'Base de données - Taxes'!$B$81/100,IF($E$3="2ème Année",$D10*'Base de données - Taxes'!$C$81/100,IF($E$3="3ème Année",$D10*'Base de données - Taxes'!$D$81/100,IF($E$3="Normal",$D10*'Base de données - Taxes'!$B$11/100,""))))</f>
        <v>70.836699999999993</v>
      </c>
      <c r="F10" s="137" t="str">
        <f>IF('Base de données - Taxes'!$B$17="X","",D10*'Base de données - Taxes'!$B$28/100)</f>
        <v/>
      </c>
      <c r="G10" s="132">
        <f>D10*'Base de données - Taxes'!$B$40/100</f>
        <v>1.2879399999999999</v>
      </c>
      <c r="H10" s="137" t="str">
        <f>IF('Base de données - Taxes'!$B$43="X","",D10*'Base de données - Taxes'!$B$46/100)</f>
        <v/>
      </c>
      <c r="I10" s="132">
        <f>D10*'Base de données - Taxes'!$B$54/100</f>
        <v>0</v>
      </c>
      <c r="J10" s="137">
        <f>D10*'Base de données - Taxes'!$B$70/100</f>
        <v>14.167339999999999</v>
      </c>
      <c r="K10" s="132">
        <f>C10*'Base de données - Taxes'!$B$62/100</f>
        <v>331.74212121212122</v>
      </c>
      <c r="M10" s="137"/>
      <c r="N10" s="162">
        <f t="shared" si="1"/>
        <v>889.42014121212117</v>
      </c>
      <c r="O10" s="1">
        <f t="shared" si="2"/>
        <v>0.91156000000000004</v>
      </c>
    </row>
    <row r="11" spans="1:17" x14ac:dyDescent="0.3">
      <c r="A11" s="1">
        <v>6</v>
      </c>
      <c r="B11" s="1" t="s">
        <v>17</v>
      </c>
      <c r="C11" s="162">
        <f>'Recettes Brut'!J10</f>
        <v>1249.0454545454545</v>
      </c>
      <c r="D11" s="128">
        <f t="shared" si="0"/>
        <v>824.36999999999989</v>
      </c>
      <c r="E11" s="137">
        <f>IF($E$3="1ère Année",$D11*'Base de données - Taxes'!$B$81/100,IF($E$3="2ème Année",$D11*'Base de données - Taxes'!$C$81/100,IF($E$3="3ème Année",$D11*'Base de données - Taxes'!$D$81/100,IF($E$3="Normal",$D11*'Base de données - Taxes'!$B$11/100,""))))</f>
        <v>90.680700000000002</v>
      </c>
      <c r="F11" s="137" t="str">
        <f>IF('Base de données - Taxes'!$B$17="X","",D11*'Base de données - Taxes'!$B$28/100)</f>
        <v/>
      </c>
      <c r="G11" s="132">
        <f>D11*'Base de données - Taxes'!$B$40/100</f>
        <v>1.6487399999999999</v>
      </c>
      <c r="H11" s="137" t="str">
        <f>IF('Base de données - Taxes'!$B$43="X","",D11*'Base de données - Taxes'!$B$46/100)</f>
        <v/>
      </c>
      <c r="I11" s="132">
        <f>D11*'Base de données - Taxes'!$B$54/100</f>
        <v>0</v>
      </c>
      <c r="J11" s="137">
        <f>D11*'Base de données - Taxes'!$B$70/100</f>
        <v>18.136139999999997</v>
      </c>
      <c r="K11" s="132">
        <f>C11*'Base de données - Taxes'!$B$62/100</f>
        <v>424.67545454545456</v>
      </c>
      <c r="M11" s="137"/>
      <c r="N11" s="162">
        <f t="shared" si="1"/>
        <v>1138.5798745454545</v>
      </c>
      <c r="O11" s="1">
        <f t="shared" si="2"/>
        <v>0.91155999999999993</v>
      </c>
    </row>
    <row r="12" spans="1:17" x14ac:dyDescent="0.3">
      <c r="A12" s="1">
        <v>7</v>
      </c>
      <c r="B12" s="1" t="s">
        <v>18</v>
      </c>
      <c r="C12" s="162">
        <f>'Recettes Brut'!J11</f>
        <v>604.57575757575751</v>
      </c>
      <c r="D12" s="128">
        <f t="shared" si="0"/>
        <v>399.02</v>
      </c>
      <c r="E12" s="137">
        <f>IF($E$3="1ère Année",$D12*'Base de données - Taxes'!$B$81/100,IF($E$3="2ème Année",$D12*'Base de données - Taxes'!$C$81/100,IF($E$3="3ème Année",$D12*'Base de données - Taxes'!$D$81/100,IF($E$3="Normal",$D12*'Base de données - Taxes'!$B$11/100,""))))</f>
        <v>43.892199999999995</v>
      </c>
      <c r="F12" s="137" t="str">
        <f>IF('Base de données - Taxes'!$B$17="X","",D12*'Base de données - Taxes'!$B$28/100)</f>
        <v/>
      </c>
      <c r="G12" s="132">
        <f>D12*'Base de données - Taxes'!$B$40/100</f>
        <v>0.79803999999999997</v>
      </c>
      <c r="H12" s="137" t="str">
        <f>IF('Base de données - Taxes'!$B$43="X","",D12*'Base de données - Taxes'!$B$46/100)</f>
        <v/>
      </c>
      <c r="I12" s="132">
        <f>D12*'Base de données - Taxes'!$B$54/100</f>
        <v>0</v>
      </c>
      <c r="J12" s="137">
        <f>D12*'Base de données - Taxes'!$B$70/100</f>
        <v>8.7784399999999998</v>
      </c>
      <c r="K12" s="132">
        <f>C12*'Base de données - Taxes'!$B$62/100</f>
        <v>205.55575757575755</v>
      </c>
      <c r="M12" s="137"/>
      <c r="N12" s="162">
        <f t="shared" si="1"/>
        <v>551.10707757575756</v>
      </c>
      <c r="O12" s="1">
        <f t="shared" si="2"/>
        <v>0.91156000000000004</v>
      </c>
    </row>
    <row r="13" spans="1:17" x14ac:dyDescent="0.3">
      <c r="A13" s="1">
        <v>8</v>
      </c>
      <c r="B13" s="1" t="s">
        <v>19</v>
      </c>
      <c r="C13" s="162">
        <f>'Recettes Brut'!J12</f>
        <v>712.07575757575751</v>
      </c>
      <c r="D13" s="128">
        <f t="shared" si="0"/>
        <v>469.96999999999991</v>
      </c>
      <c r="E13" s="137">
        <f>IF($E$3="1ère Année",$D13*'Base de données - Taxes'!$B$81/100,IF($E$3="2ème Année",$D13*'Base de données - Taxes'!$C$81/100,IF($E$3="3ème Année",$D13*'Base de données - Taxes'!$D$81/100,IF($E$3="Normal",$D13*'Base de données - Taxes'!$B$11/100,""))))</f>
        <v>51.696699999999993</v>
      </c>
      <c r="F13" s="137" t="str">
        <f>IF('Base de données - Taxes'!$B$17="X","",D13*'Base de données - Taxes'!$B$28/100)</f>
        <v/>
      </c>
      <c r="G13" s="132">
        <f>D13*'Base de données - Taxes'!$B$40/100</f>
        <v>0.93993999999999989</v>
      </c>
      <c r="H13" s="137" t="str">
        <f>IF('Base de données - Taxes'!$B$43="X","",D13*'Base de données - Taxes'!$B$46/100)</f>
        <v/>
      </c>
      <c r="I13" s="132">
        <f>D13*'Base de données - Taxes'!$B$54/100</f>
        <v>0</v>
      </c>
      <c r="J13" s="137">
        <f>D13*'Base de données - Taxes'!$B$70/100</f>
        <v>10.33934</v>
      </c>
      <c r="K13" s="132">
        <f>C13*'Base de données - Taxes'!$B$62/100</f>
        <v>242.10575757575756</v>
      </c>
      <c r="M13" s="137"/>
      <c r="N13" s="162">
        <f t="shared" si="1"/>
        <v>649.09977757575757</v>
      </c>
      <c r="O13" s="1">
        <f t="shared" si="2"/>
        <v>0.91156000000000004</v>
      </c>
    </row>
    <row r="14" spans="1:17" x14ac:dyDescent="0.3">
      <c r="A14" s="1">
        <v>9</v>
      </c>
      <c r="B14" s="1" t="s">
        <v>156</v>
      </c>
      <c r="C14" s="162">
        <f>'Recettes Brut'!J13</f>
        <v>734.57575757575751</v>
      </c>
      <c r="D14" s="128">
        <f t="shared" si="0"/>
        <v>484.81999999999994</v>
      </c>
      <c r="E14" s="137">
        <f>IF($E$3="1ère Année",$D14*'Base de données - Taxes'!$B$81/100,IF($E$3="2ème Année",$D14*'Base de données - Taxes'!$C$81/100,IF($E$3="3ème Année",$D14*'Base de données - Taxes'!$D$81/100,IF($E$3="Normal",$D14*'Base de données - Taxes'!$B$11/100,""))))</f>
        <v>53.330199999999998</v>
      </c>
      <c r="F14" s="137" t="str">
        <f>IF('Base de données - Taxes'!$B$17="X","",D14*'Base de données - Taxes'!$B$28/100)</f>
        <v/>
      </c>
      <c r="G14" s="132">
        <f>D14*'Base de données - Taxes'!$B$40/100</f>
        <v>0.96963999999999995</v>
      </c>
      <c r="H14" s="137" t="str">
        <f>IF('Base de données - Taxes'!$B$43="X","",D14*'Base de données - Taxes'!$B$46/100)</f>
        <v/>
      </c>
      <c r="I14" s="132">
        <f>D14*'Base de données - Taxes'!$B$54/100</f>
        <v>0</v>
      </c>
      <c r="J14" s="137">
        <f>D14*'Base de données - Taxes'!$B$70/100</f>
        <v>10.666040000000001</v>
      </c>
      <c r="K14" s="132">
        <f>C14*'Base de données - Taxes'!$B$62/100</f>
        <v>249.75575757575757</v>
      </c>
      <c r="M14" s="137"/>
      <c r="N14" s="162">
        <f t="shared" si="1"/>
        <v>669.60987757575754</v>
      </c>
      <c r="O14" s="1">
        <f t="shared" si="2"/>
        <v>0.91156000000000004</v>
      </c>
    </row>
    <row r="15" spans="1:17" x14ac:dyDescent="0.3">
      <c r="A15" s="1">
        <v>10</v>
      </c>
      <c r="B15" s="1" t="s">
        <v>157</v>
      </c>
      <c r="C15" s="162">
        <f>'Recettes Brut'!J14</f>
        <v>504.57575757575751</v>
      </c>
      <c r="D15" s="128">
        <f t="shared" si="0"/>
        <v>333.02</v>
      </c>
      <c r="E15" s="137">
        <f>IF($E$3="1ère Année",$D15*'Base de données - Taxes'!$B$81/100,IF($E$3="2ème Année",$D15*'Base de données - Taxes'!$C$81/100,IF($E$3="3ème Année",$D15*'Base de données - Taxes'!$D$81/100,IF($E$3="Normal",$D15*'Base de données - Taxes'!$B$11/100,""))))</f>
        <v>36.632199999999997</v>
      </c>
      <c r="F15" s="137" t="str">
        <f>IF('Base de données - Taxes'!$B$17="X","",D15*'Base de données - Taxes'!$B$28/100)</f>
        <v/>
      </c>
      <c r="G15" s="132">
        <f>D15*'Base de données - Taxes'!$B$40/100</f>
        <v>0.66603999999999997</v>
      </c>
      <c r="H15" s="137" t="str">
        <f>IF('Base de données - Taxes'!$B$43="X","",D15*'Base de données - Taxes'!$B$46/100)</f>
        <v/>
      </c>
      <c r="I15" s="132">
        <f>D15*'Base de données - Taxes'!$B$54/100</f>
        <v>0</v>
      </c>
      <c r="J15" s="137">
        <f>D15*'Base de données - Taxes'!$B$70/100</f>
        <v>7.3264399999999998</v>
      </c>
      <c r="K15" s="132">
        <f>C15*'Base de données - Taxes'!$B$62/100</f>
        <v>171.55575757575755</v>
      </c>
      <c r="M15" s="137"/>
      <c r="N15" s="162">
        <f t="shared" si="1"/>
        <v>459.95107757575749</v>
      </c>
      <c r="O15" s="1">
        <f t="shared" si="2"/>
        <v>0.91155999999999993</v>
      </c>
    </row>
    <row r="16" spans="1:17" x14ac:dyDescent="0.3">
      <c r="A16" s="1">
        <v>11</v>
      </c>
      <c r="B16" s="1" t="s">
        <v>158</v>
      </c>
      <c r="C16" s="162">
        <f>'Recettes Brut'!J15</f>
        <v>682.07575757575751</v>
      </c>
      <c r="D16" s="128">
        <f t="shared" si="0"/>
        <v>450.16999999999996</v>
      </c>
      <c r="E16" s="137">
        <f>IF($E$3="1ère Année",$D16*'Base de données - Taxes'!$B$81/100,IF($E$3="2ème Année",$D16*'Base de données - Taxes'!$C$81/100,IF($E$3="3ème Année",$D16*'Base de données - Taxes'!$D$81/100,IF($E$3="Normal",$D16*'Base de données - Taxes'!$B$11/100,""))))</f>
        <v>49.518699999999995</v>
      </c>
      <c r="F16" s="137" t="str">
        <f>IF('Base de données - Taxes'!$B$17="X","",D16*'Base de données - Taxes'!$B$28/100)</f>
        <v/>
      </c>
      <c r="G16" s="132">
        <f>D16*'Base de données - Taxes'!$B$40/100</f>
        <v>0.90033999999999992</v>
      </c>
      <c r="H16" s="137" t="str">
        <f>IF('Base de données - Taxes'!$B$43="X","",D16*'Base de données - Taxes'!$B$46/100)</f>
        <v/>
      </c>
      <c r="I16" s="132">
        <f>D16*'Base de données - Taxes'!$B$54/100</f>
        <v>0</v>
      </c>
      <c r="J16" s="137">
        <f>D16*'Base de données - Taxes'!$B$70/100</f>
        <v>9.9037400000000009</v>
      </c>
      <c r="K16" s="132">
        <f>C16*'Base de données - Taxes'!$B$62/100</f>
        <v>231.90575757575755</v>
      </c>
      <c r="M16" s="137"/>
      <c r="N16" s="162">
        <f t="shared" si="1"/>
        <v>621.75297757575754</v>
      </c>
      <c r="O16" s="1">
        <f t="shared" si="2"/>
        <v>0.91156000000000004</v>
      </c>
    </row>
    <row r="17" spans="1:15" x14ac:dyDescent="0.3">
      <c r="A17" s="1">
        <v>12</v>
      </c>
      <c r="B17" s="1" t="s">
        <v>159</v>
      </c>
      <c r="C17" s="162">
        <f>'Recettes Brut'!J16</f>
        <v>50.901515151515149</v>
      </c>
      <c r="D17" s="128">
        <f t="shared" si="0"/>
        <v>33.594999999999999</v>
      </c>
      <c r="E17" s="137">
        <f>IF($E$3="1ère Année",$D17*'Base de données - Taxes'!$B$81/100,IF($E$3="2ème Année",$D17*'Base de données - Taxes'!$C$81/100,IF($E$3="3ème Année",$D17*'Base de données - Taxes'!$D$81/100,IF($E$3="Normal",$D17*'Base de données - Taxes'!$B$11/100,""))))</f>
        <v>3.6954499999999997</v>
      </c>
      <c r="F17" s="137" t="str">
        <f>IF('Base de données - Taxes'!$B$17="X","",D17*'Base de données - Taxes'!$B$28/100)</f>
        <v/>
      </c>
      <c r="G17" s="132">
        <f>D17*'Base de données - Taxes'!$B$40/100</f>
        <v>6.719E-2</v>
      </c>
      <c r="H17" s="137" t="str">
        <f>IF('Base de données - Taxes'!$B$43="X","",D17*'Base de données - Taxes'!$B$46/100)</f>
        <v/>
      </c>
      <c r="I17" s="132">
        <f>D17*'Base de données - Taxes'!$B$54/100</f>
        <v>0</v>
      </c>
      <c r="J17" s="137">
        <f>D17*'Base de données - Taxes'!$B$70/100</f>
        <v>0.73909000000000002</v>
      </c>
      <c r="K17" s="132">
        <f>C17*'Base de données - Taxes'!$B$62/100</f>
        <v>17.30651515151515</v>
      </c>
      <c r="M17" s="137"/>
      <c r="N17" s="162">
        <f t="shared" si="1"/>
        <v>46.399785151515147</v>
      </c>
      <c r="O17" s="1">
        <f t="shared" si="2"/>
        <v>0.91155999999999993</v>
      </c>
    </row>
    <row r="18" spans="1:15" x14ac:dyDescent="0.3">
      <c r="C18" s="159"/>
      <c r="D18" s="159"/>
      <c r="E18" s="158"/>
      <c r="F18" s="158"/>
      <c r="G18" s="158"/>
      <c r="H18" s="158"/>
      <c r="I18" s="158"/>
      <c r="J18" s="160"/>
      <c r="K18" s="158"/>
      <c r="L18" s="158"/>
      <c r="M18" s="158"/>
      <c r="N18" s="158"/>
    </row>
    <row r="20" spans="1:15" x14ac:dyDescent="0.3">
      <c r="B20" s="1" t="s">
        <v>162</v>
      </c>
      <c r="C20" s="128">
        <f>SUM(C6:C19)</f>
        <v>7964.7651515151529</v>
      </c>
      <c r="D20" s="128">
        <f t="shared" ref="D20:K20" si="3">SUM(D6:D19)</f>
        <v>5256.7449999999999</v>
      </c>
      <c r="E20" s="128">
        <f t="shared" si="3"/>
        <v>578.24194999999997</v>
      </c>
      <c r="F20" s="128">
        <f t="shared" si="3"/>
        <v>0</v>
      </c>
      <c r="G20" s="128">
        <f t="shared" si="3"/>
        <v>10.513490000000001</v>
      </c>
      <c r="H20" s="128">
        <f t="shared" si="3"/>
        <v>0</v>
      </c>
      <c r="I20" s="128">
        <f t="shared" si="3"/>
        <v>0</v>
      </c>
      <c r="J20" s="128">
        <f t="shared" si="3"/>
        <v>115.64839000000001</v>
      </c>
      <c r="K20" s="128">
        <f t="shared" si="3"/>
        <v>2708.0201515151512</v>
      </c>
      <c r="N20" s="162">
        <f>SUM(N6:N19)</f>
        <v>7260.3613215151499</v>
      </c>
    </row>
  </sheetData>
  <phoneticPr fontId="7" type="noConversion"/>
  <dataValidations count="1">
    <dataValidation type="list" allowBlank="1" showInputMessage="1" showErrorMessage="1" sqref="E3" xr:uid="{00000000-0002-0000-0200-000000000000}">
      <formula1>"1ère Année,2ème Année,3ème Année,Normal"</formula1>
    </dataValidation>
  </dataValidations>
  <pageMargins left="0.75000000000000011" right="0.75000000000000011" top="1" bottom="1" header="0.5" footer="0.5"/>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3"/>
  <sheetViews>
    <sheetView workbookViewId="0">
      <selection activeCell="D72" sqref="D72"/>
    </sheetView>
  </sheetViews>
  <sheetFormatPr baseColWidth="10" defaultColWidth="10.81640625" defaultRowHeight="12.5" x14ac:dyDescent="0.25"/>
  <cols>
    <col min="1" max="1" width="67.6328125" style="15" customWidth="1"/>
    <col min="2" max="2" width="10.81640625" style="126"/>
    <col min="3" max="4" width="10.81640625" style="15"/>
    <col min="5" max="5" width="14.6328125" style="15" customWidth="1"/>
    <col min="6" max="16384" width="10.81640625" style="15"/>
  </cols>
  <sheetData>
    <row r="1" spans="1:12" s="134" customFormat="1" ht="18" x14ac:dyDescent="0.35">
      <c r="A1" s="134" t="s">
        <v>231</v>
      </c>
      <c r="B1" s="113"/>
      <c r="E1" s="149" t="s">
        <v>232</v>
      </c>
      <c r="F1" s="152"/>
      <c r="G1" s="152"/>
      <c r="I1" s="149" t="s">
        <v>230</v>
      </c>
      <c r="J1" s="149"/>
      <c r="K1" s="149"/>
      <c r="L1" s="149"/>
    </row>
    <row r="2" spans="1:12" s="16" customFormat="1" ht="22.5" x14ac:dyDescent="0.45">
      <c r="A2" s="133"/>
      <c r="B2" s="113" t="s">
        <v>170</v>
      </c>
      <c r="E2" s="171"/>
      <c r="F2" s="153"/>
      <c r="G2" s="153"/>
      <c r="I2" s="142" t="s">
        <v>236</v>
      </c>
      <c r="J2" s="142" t="s">
        <v>237</v>
      </c>
      <c r="K2" s="142" t="s">
        <v>238</v>
      </c>
      <c r="L2" s="148" t="s">
        <v>142</v>
      </c>
    </row>
    <row r="3" spans="1:12" s="18" customFormat="1" ht="17" x14ac:dyDescent="0.35">
      <c r="A3" s="17" t="s">
        <v>106</v>
      </c>
      <c r="E3" s="171"/>
      <c r="F3" s="153"/>
      <c r="G3" s="153"/>
      <c r="I3" s="155">
        <v>2019</v>
      </c>
      <c r="J3" s="155">
        <v>2020</v>
      </c>
      <c r="K3" s="155">
        <v>2021</v>
      </c>
      <c r="L3" s="147">
        <v>22</v>
      </c>
    </row>
    <row r="4" spans="1:12" s="89" customFormat="1" ht="25" x14ac:dyDescent="0.25">
      <c r="A4" s="89" t="s">
        <v>111</v>
      </c>
      <c r="B4" s="114"/>
      <c r="E4" s="172" t="s">
        <v>233</v>
      </c>
      <c r="F4" s="154">
        <v>40</v>
      </c>
      <c r="G4" s="154"/>
    </row>
    <row r="5" spans="1:12" s="89" customFormat="1" x14ac:dyDescent="0.25">
      <c r="A5" s="89" t="s">
        <v>172</v>
      </c>
      <c r="B5" s="114"/>
      <c r="E5" s="172" t="s">
        <v>234</v>
      </c>
      <c r="F5" s="154">
        <v>15</v>
      </c>
      <c r="G5" s="154"/>
    </row>
    <row r="6" spans="1:12" s="89" customFormat="1" x14ac:dyDescent="0.25">
      <c r="B6" s="114"/>
      <c r="E6" s="172"/>
      <c r="F6" s="154"/>
      <c r="G6" s="154"/>
    </row>
    <row r="7" spans="1:12" s="91" customFormat="1" x14ac:dyDescent="0.25">
      <c r="A7" s="90" t="s">
        <v>93</v>
      </c>
      <c r="B7" s="115"/>
      <c r="E7" s="172" t="s">
        <v>235</v>
      </c>
      <c r="F7" s="154">
        <v>700</v>
      </c>
      <c r="G7" s="154"/>
    </row>
    <row r="8" spans="1:12" s="91" customFormat="1" x14ac:dyDescent="0.25">
      <c r="B8" s="115"/>
      <c r="E8" s="91" t="s">
        <v>97</v>
      </c>
    </row>
    <row r="9" spans="1:12" s="91" customFormat="1" x14ac:dyDescent="0.25">
      <c r="A9" s="90" t="s">
        <v>94</v>
      </c>
      <c r="B9" s="115"/>
    </row>
    <row r="10" spans="1:12" s="91" customFormat="1" ht="13" customHeight="1" x14ac:dyDescent="0.25">
      <c r="B10" s="115"/>
    </row>
    <row r="11" spans="1:12" s="91" customFormat="1" ht="25" x14ac:dyDescent="0.25">
      <c r="A11" s="111" t="s">
        <v>11</v>
      </c>
      <c r="B11" s="138">
        <f>IF('Chargees  Recettes Net'!D1='Base de données - Taxes'!I2,'Base de données - Taxes'!B81,IF('Chargees  Recettes Net'!D1='Base de données - Taxes'!J2,'Base de données - Taxes'!C81,IF('Chargees  Recettes Net'!D1='Base de données - Taxes'!K2,'Base de données - Taxes'!D81,IF('Chargees  Recettes Net'!D1="",'Base de données - Taxes'!L3,""))))</f>
        <v>22</v>
      </c>
    </row>
    <row r="12" spans="1:12" s="91" customFormat="1" x14ac:dyDescent="0.25">
      <c r="B12" s="115"/>
    </row>
    <row r="13" spans="1:12" s="92" customFormat="1" x14ac:dyDescent="0.25">
      <c r="A13" s="140" t="s">
        <v>173</v>
      </c>
      <c r="B13" s="116"/>
    </row>
    <row r="14" spans="1:12" s="92" customFormat="1" ht="37.5" x14ac:dyDescent="0.25">
      <c r="A14" s="190" t="s">
        <v>197</v>
      </c>
      <c r="B14" s="191"/>
    </row>
    <row r="15" spans="1:12" s="92" customFormat="1" x14ac:dyDescent="0.25">
      <c r="A15" s="196"/>
      <c r="B15" s="187"/>
    </row>
    <row r="16" spans="1:12" s="92" customFormat="1" x14ac:dyDescent="0.25">
      <c r="B16" s="116"/>
    </row>
    <row r="17" spans="1:10" s="89" customFormat="1" ht="17" x14ac:dyDescent="0.25">
      <c r="A17" s="93" t="s">
        <v>105</v>
      </c>
      <c r="B17" s="114" t="s">
        <v>101</v>
      </c>
    </row>
    <row r="18" spans="1:10" s="89" customFormat="1" ht="50" x14ac:dyDescent="0.25">
      <c r="A18" s="89" t="s">
        <v>227</v>
      </c>
      <c r="B18" s="114"/>
      <c r="E18" s="181" t="s">
        <v>81</v>
      </c>
      <c r="J18" s="182"/>
    </row>
    <row r="19" spans="1:10" s="89" customFormat="1" x14ac:dyDescent="0.25">
      <c r="B19" s="114"/>
      <c r="E19" s="89" t="s">
        <v>82</v>
      </c>
    </row>
    <row r="20" spans="1:10" s="91" customFormat="1" x14ac:dyDescent="0.25">
      <c r="A20" s="90" t="s">
        <v>61</v>
      </c>
      <c r="B20" s="115"/>
      <c r="E20" s="91" t="s">
        <v>83</v>
      </c>
    </row>
    <row r="21" spans="1:10" s="91" customFormat="1" x14ac:dyDescent="0.25">
      <c r="B21" s="115"/>
    </row>
    <row r="22" spans="1:10" s="91" customFormat="1" x14ac:dyDescent="0.25">
      <c r="A22" s="90" t="s">
        <v>62</v>
      </c>
      <c r="B22" s="115"/>
    </row>
    <row r="23" spans="1:10" s="91" customFormat="1" x14ac:dyDescent="0.25">
      <c r="B23" s="115"/>
    </row>
    <row r="24" spans="1:10" s="91" customFormat="1" x14ac:dyDescent="0.25">
      <c r="A24" s="90" t="s">
        <v>63</v>
      </c>
      <c r="B24" s="115"/>
    </row>
    <row r="25" spans="1:10" s="91" customFormat="1" x14ac:dyDescent="0.25">
      <c r="B25" s="115"/>
    </row>
    <row r="26" spans="1:10" s="91" customFormat="1" x14ac:dyDescent="0.25">
      <c r="A26" s="90" t="s">
        <v>64</v>
      </c>
      <c r="B26" s="115"/>
    </row>
    <row r="27" spans="1:10" s="91" customFormat="1" x14ac:dyDescent="0.25">
      <c r="B27" s="115"/>
    </row>
    <row r="28" spans="1:10" s="91" customFormat="1" x14ac:dyDescent="0.25">
      <c r="A28" s="90" t="s">
        <v>57</v>
      </c>
      <c r="B28" s="138"/>
    </row>
    <row r="29" spans="1:10" s="91" customFormat="1" x14ac:dyDescent="0.25">
      <c r="A29" s="94" t="s">
        <v>198</v>
      </c>
      <c r="B29" s="115"/>
    </row>
    <row r="30" spans="1:10" s="91" customFormat="1" x14ac:dyDescent="0.25">
      <c r="A30" s="192" t="s">
        <v>199</v>
      </c>
      <c r="B30" s="193"/>
    </row>
    <row r="31" spans="1:10" s="91" customFormat="1" x14ac:dyDescent="0.25">
      <c r="A31" s="188"/>
      <c r="B31" s="189"/>
    </row>
    <row r="32" spans="1:10" s="91" customFormat="1" x14ac:dyDescent="0.25">
      <c r="A32" s="94"/>
      <c r="B32" s="115"/>
    </row>
    <row r="33" spans="1:10" s="89" customFormat="1" ht="17" x14ac:dyDescent="0.25">
      <c r="A33" s="93" t="s">
        <v>59</v>
      </c>
      <c r="B33" s="114"/>
      <c r="J33" s="91"/>
    </row>
    <row r="34" spans="1:10" s="89" customFormat="1" ht="25" x14ac:dyDescent="0.25">
      <c r="A34" s="89" t="s">
        <v>58</v>
      </c>
      <c r="B34" s="114"/>
    </row>
    <row r="35" spans="1:10" s="89" customFormat="1" x14ac:dyDescent="0.25">
      <c r="B35" s="114"/>
    </row>
    <row r="36" spans="1:10" s="89" customFormat="1" ht="25" x14ac:dyDescent="0.25">
      <c r="A36" s="89" t="s">
        <v>200</v>
      </c>
      <c r="B36" s="114"/>
    </row>
    <row r="37" spans="1:10" s="89" customFormat="1" x14ac:dyDescent="0.25">
      <c r="B37" s="114"/>
    </row>
    <row r="38" spans="1:10" s="89" customFormat="1" x14ac:dyDescent="0.25">
      <c r="A38" s="89" t="s">
        <v>201</v>
      </c>
      <c r="B38" s="114"/>
    </row>
    <row r="39" spans="1:10" s="89" customFormat="1" x14ac:dyDescent="0.25">
      <c r="B39" s="114"/>
    </row>
    <row r="40" spans="1:10" s="89" customFormat="1" x14ac:dyDescent="0.25">
      <c r="A40" s="112" t="s">
        <v>202</v>
      </c>
      <c r="B40" s="139">
        <v>0.2</v>
      </c>
    </row>
    <row r="41" spans="1:10" s="89" customFormat="1" x14ac:dyDescent="0.25">
      <c r="A41" s="194"/>
      <c r="B41" s="195"/>
    </row>
    <row r="42" spans="1:10" s="89" customFormat="1" x14ac:dyDescent="0.25">
      <c r="B42" s="114"/>
    </row>
    <row r="43" spans="1:10" s="89" customFormat="1" ht="17" x14ac:dyDescent="0.25">
      <c r="A43" s="93" t="s">
        <v>21</v>
      </c>
      <c r="B43" s="114" t="s">
        <v>102</v>
      </c>
    </row>
    <row r="44" spans="1:10" s="89" customFormat="1" ht="25" x14ac:dyDescent="0.25">
      <c r="A44" s="89" t="s">
        <v>220</v>
      </c>
      <c r="B44" s="114"/>
    </row>
    <row r="45" spans="1:10" s="89" customFormat="1" ht="37.5" x14ac:dyDescent="0.25">
      <c r="A45" s="89" t="s">
        <v>144</v>
      </c>
      <c r="B45" s="114"/>
    </row>
    <row r="46" spans="1:10" s="89" customFormat="1" ht="37.5" x14ac:dyDescent="0.25">
      <c r="A46" s="89" t="s">
        <v>145</v>
      </c>
      <c r="B46" s="183"/>
      <c r="C46" s="184" t="s">
        <v>121</v>
      </c>
    </row>
    <row r="47" spans="1:10" s="89" customFormat="1" ht="37.5" x14ac:dyDescent="0.25">
      <c r="A47" s="89" t="s">
        <v>74</v>
      </c>
      <c r="B47" s="114"/>
    </row>
    <row r="48" spans="1:10" s="89" customFormat="1" x14ac:dyDescent="0.25">
      <c r="B48" s="114"/>
    </row>
    <row r="49" spans="1:2" s="92" customFormat="1" x14ac:dyDescent="0.25">
      <c r="A49" s="140" t="s">
        <v>146</v>
      </c>
      <c r="B49" s="116"/>
    </row>
    <row r="50" spans="1:2" s="92" customFormat="1" ht="75" x14ac:dyDescent="0.25">
      <c r="A50" s="109" t="s">
        <v>143</v>
      </c>
      <c r="B50" s="116"/>
    </row>
    <row r="51" spans="1:2" s="92" customFormat="1" x14ac:dyDescent="0.25">
      <c r="A51" s="196"/>
      <c r="B51" s="187"/>
    </row>
    <row r="52" spans="1:2" s="92" customFormat="1" x14ac:dyDescent="0.25">
      <c r="B52" s="116"/>
    </row>
    <row r="53" spans="1:2" s="89" customFormat="1" ht="17" x14ac:dyDescent="0.25">
      <c r="A53" s="93" t="s">
        <v>22</v>
      </c>
      <c r="B53" s="114"/>
    </row>
    <row r="54" spans="1:2" s="89" customFormat="1" ht="62.5" x14ac:dyDescent="0.25">
      <c r="A54" s="89" t="s">
        <v>6</v>
      </c>
      <c r="B54" s="139"/>
    </row>
    <row r="55" spans="1:2" s="89" customFormat="1" x14ac:dyDescent="0.25">
      <c r="A55" s="197"/>
      <c r="B55" s="195"/>
    </row>
    <row r="56" spans="1:2" s="89" customFormat="1" x14ac:dyDescent="0.25">
      <c r="B56" s="145"/>
    </row>
    <row r="57" spans="1:2" s="143" customFormat="1" x14ac:dyDescent="0.25">
      <c r="A57" s="143" t="s">
        <v>140</v>
      </c>
      <c r="B57" s="144"/>
    </row>
    <row r="58" spans="1:2" s="91" customFormat="1" x14ac:dyDescent="0.25">
      <c r="A58" s="90" t="s">
        <v>7</v>
      </c>
      <c r="B58" s="115"/>
    </row>
    <row r="59" spans="1:2" s="91" customFormat="1" x14ac:dyDescent="0.25">
      <c r="B59" s="115"/>
    </row>
    <row r="60" spans="1:2" s="91" customFormat="1" x14ac:dyDescent="0.25">
      <c r="A60" s="90" t="s">
        <v>8</v>
      </c>
      <c r="B60" s="115"/>
    </row>
    <row r="61" spans="1:2" s="91" customFormat="1" x14ac:dyDescent="0.25">
      <c r="B61" s="115"/>
    </row>
    <row r="62" spans="1:2" s="91" customFormat="1" x14ac:dyDescent="0.25">
      <c r="A62" s="111" t="s">
        <v>9</v>
      </c>
      <c r="B62" s="138">
        <v>34</v>
      </c>
    </row>
    <row r="63" spans="1:2" s="91" customFormat="1" ht="25" x14ac:dyDescent="0.25">
      <c r="A63" s="91" t="s">
        <v>91</v>
      </c>
      <c r="B63" s="115">
        <v>305</v>
      </c>
    </row>
    <row r="64" spans="1:2" s="91" customFormat="1" ht="37.5" x14ac:dyDescent="0.25">
      <c r="A64" s="91" t="s">
        <v>92</v>
      </c>
      <c r="B64" s="115"/>
    </row>
    <row r="65" spans="1:4" s="91" customFormat="1" x14ac:dyDescent="0.25">
      <c r="B65" s="115"/>
    </row>
    <row r="66" spans="1:4" s="91" customFormat="1" x14ac:dyDescent="0.25">
      <c r="A66" s="90" t="s">
        <v>10</v>
      </c>
      <c r="B66" s="115"/>
    </row>
    <row r="67" spans="1:4" s="91" customFormat="1" x14ac:dyDescent="0.25">
      <c r="B67" s="115"/>
    </row>
    <row r="68" spans="1:4" s="91" customFormat="1" x14ac:dyDescent="0.25">
      <c r="A68" s="90" t="s">
        <v>85</v>
      </c>
      <c r="B68" s="115"/>
    </row>
    <row r="69" spans="1:4" s="91" customFormat="1" x14ac:dyDescent="0.25">
      <c r="B69" s="115"/>
    </row>
    <row r="70" spans="1:4" s="91" customFormat="1" ht="25" x14ac:dyDescent="0.25">
      <c r="A70" s="111" t="s">
        <v>86</v>
      </c>
      <c r="B70" s="138">
        <v>2.2000000000000002</v>
      </c>
    </row>
    <row r="71" spans="1:4" s="91" customFormat="1" x14ac:dyDescent="0.25">
      <c r="A71" s="198"/>
      <c r="B71" s="189"/>
    </row>
    <row r="72" spans="1:4" s="91" customFormat="1" x14ac:dyDescent="0.25">
      <c r="B72" s="115"/>
    </row>
    <row r="73" spans="1:4" s="96" customFormat="1" ht="17" x14ac:dyDescent="0.25">
      <c r="A73" s="95" t="s">
        <v>88</v>
      </c>
      <c r="B73" s="117"/>
    </row>
    <row r="74" spans="1:4" s="98" customFormat="1" ht="63.5" x14ac:dyDescent="0.25">
      <c r="A74" s="97" t="s">
        <v>119</v>
      </c>
      <c r="B74" s="118"/>
    </row>
    <row r="75" spans="1:4" s="98" customFormat="1" ht="13" thickBot="1" x14ac:dyDescent="0.3">
      <c r="A75" s="97"/>
      <c r="B75" s="118"/>
    </row>
    <row r="76" spans="1:4" s="98" customFormat="1" ht="26.5" thickBot="1" x14ac:dyDescent="0.3">
      <c r="A76" s="99" t="s">
        <v>89</v>
      </c>
      <c r="B76" s="119" t="s">
        <v>90</v>
      </c>
      <c r="C76" s="99" t="s">
        <v>155</v>
      </c>
      <c r="D76" s="99" t="s">
        <v>152</v>
      </c>
    </row>
    <row r="77" spans="1:4" s="98" customFormat="1" ht="13" thickBot="1" x14ac:dyDescent="0.3">
      <c r="A77" s="100" t="s">
        <v>163</v>
      </c>
      <c r="B77" s="120">
        <v>3.2000000000000001E-2</v>
      </c>
      <c r="C77" s="101">
        <v>6.4000000000000001E-2</v>
      </c>
      <c r="D77" s="101">
        <v>9.6000000000000002E-2</v>
      </c>
    </row>
    <row r="78" spans="1:4" s="98" customFormat="1" ht="13" thickBot="1" x14ac:dyDescent="0.3">
      <c r="A78" s="100" t="s">
        <v>164</v>
      </c>
      <c r="B78" s="120">
        <v>3.2000000000000001E-2</v>
      </c>
      <c r="C78" s="101">
        <v>6.4000000000000001E-2</v>
      </c>
      <c r="D78" s="101">
        <v>9.6000000000000002E-2</v>
      </c>
    </row>
    <row r="79" spans="1:4" s="98" customFormat="1" ht="13" thickBot="1" x14ac:dyDescent="0.3">
      <c r="A79" s="100" t="s">
        <v>165</v>
      </c>
      <c r="B79" s="120">
        <v>3.2000000000000001E-2</v>
      </c>
      <c r="C79" s="101">
        <v>6.4000000000000001E-2</v>
      </c>
      <c r="D79" s="101">
        <v>9.6000000000000002E-2</v>
      </c>
    </row>
    <row r="80" spans="1:4" s="98" customFormat="1" ht="13" thickBot="1" x14ac:dyDescent="0.3">
      <c r="A80" s="100" t="s">
        <v>196</v>
      </c>
      <c r="B80" s="120">
        <v>5.5E-2</v>
      </c>
      <c r="C80" s="102">
        <v>0.11</v>
      </c>
      <c r="D80" s="101">
        <v>0.16500000000000001</v>
      </c>
    </row>
    <row r="81" spans="1:4" s="98" customFormat="1" ht="13" thickBot="1" x14ac:dyDescent="0.3">
      <c r="A81" s="110" t="s">
        <v>87</v>
      </c>
      <c r="B81" s="150">
        <v>5.5E-2</v>
      </c>
      <c r="C81" s="151">
        <v>11</v>
      </c>
      <c r="D81" s="151">
        <v>16.5</v>
      </c>
    </row>
    <row r="82" spans="1:4" s="98" customFormat="1" ht="13" thickBot="1" x14ac:dyDescent="0.3">
      <c r="A82" s="100" t="s">
        <v>219</v>
      </c>
      <c r="B82" s="120">
        <v>2.9000000000000001E-2</v>
      </c>
      <c r="C82" s="102">
        <v>0.03</v>
      </c>
      <c r="D82" s="101">
        <v>4.4999999999999998E-2</v>
      </c>
    </row>
    <row r="83" spans="1:4" s="98" customFormat="1" x14ac:dyDescent="0.25">
      <c r="A83" s="106"/>
      <c r="B83" s="121"/>
      <c r="C83" s="108"/>
      <c r="D83" s="107"/>
    </row>
    <row r="84" spans="1:4" s="98" customFormat="1" ht="64" x14ac:dyDescent="0.25">
      <c r="A84" s="97" t="s">
        <v>55</v>
      </c>
      <c r="B84" s="118"/>
    </row>
    <row r="85" spans="1:4" s="104" customFormat="1" x14ac:dyDescent="0.25">
      <c r="A85" s="103" t="s">
        <v>77</v>
      </c>
      <c r="B85" s="122"/>
    </row>
    <row r="86" spans="1:4" s="104" customFormat="1" x14ac:dyDescent="0.25">
      <c r="A86" s="103" t="s">
        <v>78</v>
      </c>
      <c r="B86" s="122"/>
    </row>
    <row r="87" spans="1:4" s="104" customFormat="1" x14ac:dyDescent="0.25">
      <c r="A87" s="103" t="s">
        <v>79</v>
      </c>
      <c r="B87" s="122"/>
    </row>
    <row r="88" spans="1:4" s="104" customFormat="1" x14ac:dyDescent="0.25">
      <c r="B88" s="122"/>
    </row>
    <row r="89" spans="1:4" s="98" customFormat="1" ht="63" x14ac:dyDescent="0.25">
      <c r="A89" s="105" t="s">
        <v>56</v>
      </c>
      <c r="B89" s="118"/>
    </row>
    <row r="90" spans="1:4" s="98" customFormat="1" x14ac:dyDescent="0.25">
      <c r="B90" s="118"/>
    </row>
    <row r="91" spans="1:4" s="98" customFormat="1" ht="63.5" x14ac:dyDescent="0.25">
      <c r="A91" s="97" t="s">
        <v>80</v>
      </c>
      <c r="B91" s="118"/>
    </row>
    <row r="92" spans="1:4" s="98" customFormat="1" x14ac:dyDescent="0.25">
      <c r="A92" s="97"/>
      <c r="B92" s="118"/>
    </row>
    <row r="93" spans="1:4" s="96" customFormat="1" ht="17" x14ac:dyDescent="0.25">
      <c r="A93" s="95" t="s">
        <v>88</v>
      </c>
      <c r="B93" s="117"/>
    </row>
    <row r="94" spans="1:4" s="98" customFormat="1" ht="63.5" x14ac:dyDescent="0.25">
      <c r="A94" s="97" t="s">
        <v>119</v>
      </c>
      <c r="B94" s="118"/>
    </row>
    <row r="95" spans="1:4" s="22" customFormat="1" ht="27" customHeight="1" x14ac:dyDescent="0.25">
      <c r="A95" s="23"/>
      <c r="B95" s="123"/>
    </row>
    <row r="96" spans="1:4" s="25" customFormat="1" x14ac:dyDescent="0.25">
      <c r="A96" s="24"/>
      <c r="B96" s="124"/>
    </row>
    <row r="97" spans="1:2" s="25" customFormat="1" x14ac:dyDescent="0.25">
      <c r="A97" s="24"/>
      <c r="B97" s="124"/>
    </row>
    <row r="98" spans="1:2" s="25" customFormat="1" x14ac:dyDescent="0.25">
      <c r="A98" s="24"/>
      <c r="B98" s="124"/>
    </row>
    <row r="99" spans="1:2" s="25" customFormat="1" x14ac:dyDescent="0.25">
      <c r="B99" s="124"/>
    </row>
    <row r="100" spans="1:2" s="22" customFormat="1" ht="13" x14ac:dyDescent="0.3">
      <c r="A100" s="26"/>
      <c r="B100" s="123"/>
    </row>
    <row r="101" spans="1:2" s="22" customFormat="1" x14ac:dyDescent="0.25">
      <c r="B101" s="123"/>
    </row>
    <row r="102" spans="1:2" s="22" customFormat="1" x14ac:dyDescent="0.25">
      <c r="A102" s="21"/>
      <c r="B102" s="123"/>
    </row>
    <row r="103" spans="1:2" s="20" customFormat="1" ht="17" x14ac:dyDescent="0.35">
      <c r="A103" s="19"/>
      <c r="B103" s="125"/>
    </row>
  </sheetData>
  <phoneticPr fontId="7" type="noConversion"/>
  <pageMargins left="0.75" right="0.75" top="1" bottom="1" header="0.5" footer="0.5"/>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K72"/>
  <sheetViews>
    <sheetView tabSelected="1" view="pageLayout" topLeftCell="B10" workbookViewId="0">
      <selection activeCell="H18" sqref="H18"/>
    </sheetView>
  </sheetViews>
  <sheetFormatPr baseColWidth="10" defaultColWidth="14.453125" defaultRowHeight="15.75" customHeight="1" x14ac:dyDescent="0.25"/>
  <cols>
    <col min="1" max="1" width="5" style="236" customWidth="1"/>
    <col min="2" max="7" width="14.453125" style="236"/>
    <col min="8" max="8" width="19.453125" style="236" customWidth="1"/>
    <col min="9" max="16384" width="14.453125" style="236"/>
  </cols>
  <sheetData>
    <row r="2" spans="2:11" s="207" customFormat="1" ht="13" thickBot="1" x14ac:dyDescent="0.3"/>
    <row r="3" spans="2:11" s="209" customFormat="1" ht="18.5" thickTop="1" x14ac:dyDescent="0.35">
      <c r="B3" s="207"/>
      <c r="C3" s="207"/>
      <c r="D3" s="207"/>
      <c r="E3" s="208"/>
      <c r="F3" s="207"/>
      <c r="G3" s="207"/>
      <c r="H3" s="340" t="s">
        <v>128</v>
      </c>
      <c r="I3" s="341"/>
      <c r="J3" s="312"/>
    </row>
    <row r="4" spans="2:11" s="209" customFormat="1" ht="15.75" customHeight="1" x14ac:dyDescent="0.25">
      <c r="H4" s="210"/>
      <c r="I4" s="342"/>
      <c r="J4" s="310"/>
    </row>
    <row r="5" spans="2:11" s="207" customFormat="1" ht="15.75" customHeight="1" x14ac:dyDescent="0.25">
      <c r="B5" s="209"/>
      <c r="C5" s="209"/>
      <c r="D5" s="209"/>
      <c r="E5" s="209"/>
      <c r="F5" s="209"/>
      <c r="G5" s="209"/>
      <c r="H5" s="211" t="s">
        <v>129</v>
      </c>
      <c r="I5" s="343" t="s">
        <v>75</v>
      </c>
      <c r="J5" s="344"/>
    </row>
    <row r="6" spans="2:11" s="213" customFormat="1" ht="15.75" customHeight="1" x14ac:dyDescent="0.25">
      <c r="B6" s="207"/>
      <c r="C6" s="207"/>
      <c r="D6" s="207"/>
      <c r="E6" s="207"/>
      <c r="F6" s="207"/>
      <c r="G6" s="207"/>
      <c r="H6" s="212" t="s">
        <v>130</v>
      </c>
      <c r="I6" s="335">
        <v>42260</v>
      </c>
      <c r="J6" s="283"/>
    </row>
    <row r="7" spans="2:11" s="207" customFormat="1" ht="15.75" customHeight="1" x14ac:dyDescent="0.25">
      <c r="B7" s="213"/>
      <c r="C7" s="213"/>
      <c r="D7" s="213"/>
      <c r="E7" s="213"/>
      <c r="F7" s="213"/>
      <c r="G7" s="213"/>
      <c r="H7" s="211" t="s">
        <v>131</v>
      </c>
      <c r="I7" s="345">
        <v>42276</v>
      </c>
      <c r="J7" s="296"/>
    </row>
    <row r="8" spans="2:11" s="213" customFormat="1" ht="15.75" customHeight="1" x14ac:dyDescent="0.25">
      <c r="B8" s="207"/>
      <c r="C8" s="207"/>
      <c r="D8" s="207"/>
      <c r="E8" s="207"/>
      <c r="F8" s="207"/>
      <c r="G8" s="207"/>
      <c r="H8" s="212" t="s">
        <v>132</v>
      </c>
      <c r="I8" s="335"/>
      <c r="J8" s="283"/>
    </row>
    <row r="9" spans="2:11" s="207" customFormat="1" ht="15.75" customHeight="1" x14ac:dyDescent="0.25">
      <c r="B9" s="213"/>
      <c r="C9" s="213"/>
      <c r="D9" s="213"/>
      <c r="E9" s="213"/>
      <c r="F9" s="213"/>
      <c r="G9" s="213"/>
      <c r="H9" s="211" t="s">
        <v>133</v>
      </c>
      <c r="I9" s="214" t="s">
        <v>46</v>
      </c>
      <c r="J9" s="215" t="s">
        <v>47</v>
      </c>
    </row>
    <row r="10" spans="2:11" s="213" customFormat="1" ht="15.75" customHeight="1" thickBot="1" x14ac:dyDescent="0.3">
      <c r="B10" s="207"/>
      <c r="C10" s="207"/>
      <c r="D10" s="207"/>
      <c r="E10" s="207"/>
      <c r="F10" s="207"/>
      <c r="G10" s="207"/>
      <c r="H10" s="216"/>
      <c r="I10" s="336"/>
      <c r="J10" s="288"/>
    </row>
    <row r="11" spans="2:11" s="213" customFormat="1" ht="15.75" customHeight="1" x14ac:dyDescent="0.25">
      <c r="I11" s="282"/>
      <c r="J11" s="282"/>
    </row>
    <row r="12" spans="2:11" s="217" customFormat="1" ht="18" thickBot="1" x14ac:dyDescent="0.4">
      <c r="B12" s="337"/>
      <c r="C12" s="338"/>
      <c r="D12" s="338"/>
    </row>
    <row r="13" spans="2:11" s="209" customFormat="1" ht="18.5" thickTop="1" x14ac:dyDescent="0.35">
      <c r="B13" s="339"/>
      <c r="C13" s="338"/>
      <c r="D13" s="338"/>
      <c r="E13" s="217"/>
      <c r="F13" s="217"/>
      <c r="G13" s="217"/>
      <c r="H13" s="340" t="s">
        <v>134</v>
      </c>
      <c r="I13" s="341"/>
      <c r="J13" s="312"/>
    </row>
    <row r="14" spans="2:11" s="209" customFormat="1" ht="15.75" customHeight="1" x14ac:dyDescent="0.25">
      <c r="B14" s="330"/>
      <c r="C14" s="309"/>
      <c r="D14" s="309"/>
      <c r="H14" s="308"/>
      <c r="I14" s="309"/>
      <c r="J14" s="310"/>
    </row>
    <row r="15" spans="2:11" s="218" customFormat="1" ht="15.75" customHeight="1" x14ac:dyDescent="0.25">
      <c r="B15" s="331" t="s">
        <v>5</v>
      </c>
      <c r="C15" s="315"/>
      <c r="D15" s="315"/>
      <c r="H15" s="251" t="s">
        <v>2</v>
      </c>
      <c r="I15" s="333" t="str">
        <f>INDEX(Clients!$A:$M,MATCH(Factures!$H$16,Clients!$B:$B,0),MATCH(Ref_Client,Clients!$3:$3,0))</f>
        <v>RC1003490</v>
      </c>
      <c r="J15" s="334"/>
      <c r="K15" s="254"/>
    </row>
    <row r="16" spans="2:11" s="218" customFormat="1" ht="15.75" customHeight="1" x14ac:dyDescent="0.25">
      <c r="B16" s="332" t="s">
        <v>135</v>
      </c>
      <c r="C16" s="315"/>
      <c r="D16" s="315"/>
      <c r="H16" s="347" t="s">
        <v>244</v>
      </c>
      <c r="I16" s="348"/>
      <c r="J16" s="349"/>
    </row>
    <row r="17" spans="2:10" s="220" customFormat="1" ht="15.75" customHeight="1" x14ac:dyDescent="0.25">
      <c r="B17" s="314"/>
      <c r="C17" s="315"/>
      <c r="D17" s="315"/>
      <c r="E17" s="218"/>
      <c r="F17" s="218"/>
      <c r="G17" s="218"/>
      <c r="H17" s="328" t="s">
        <v>136</v>
      </c>
      <c r="I17" s="315"/>
      <c r="J17" s="329"/>
    </row>
    <row r="18" spans="2:10" s="220" customFormat="1" ht="15.75" customHeight="1" x14ac:dyDescent="0.25">
      <c r="H18" s="219" t="s">
        <v>137</v>
      </c>
      <c r="J18" s="221" t="s">
        <v>48</v>
      </c>
    </row>
    <row r="19" spans="2:10" s="222" customFormat="1" ht="15.75" customHeight="1" x14ac:dyDescent="0.25">
      <c r="B19" s="260" t="s">
        <v>49</v>
      </c>
      <c r="C19" s="261"/>
      <c r="D19" s="323" t="str">
        <f>I5</f>
        <v>001.2019.3</v>
      </c>
      <c r="E19" s="324"/>
      <c r="H19" s="325" t="s">
        <v>65</v>
      </c>
      <c r="I19" s="326"/>
      <c r="J19" s="327"/>
    </row>
    <row r="20" spans="2:10" s="222" customFormat="1" ht="15.75" customHeight="1" thickBot="1" x14ac:dyDescent="0.3">
      <c r="B20" s="261"/>
      <c r="C20" s="261"/>
      <c r="D20" s="323"/>
      <c r="E20" s="324"/>
      <c r="H20" s="316"/>
      <c r="I20" s="317"/>
      <c r="J20" s="318"/>
    </row>
    <row r="21" spans="2:10" s="207" customFormat="1" ht="15.75" customHeight="1" thickTop="1" x14ac:dyDescent="0.25">
      <c r="B21" s="258" t="s">
        <v>50</v>
      </c>
      <c r="C21" s="259"/>
      <c r="D21" s="223">
        <v>2019</v>
      </c>
      <c r="E21" s="223" t="s">
        <v>100</v>
      </c>
      <c r="F21" s="224"/>
      <c r="G21" s="225"/>
    </row>
    <row r="22" spans="2:10" s="207" customFormat="1" ht="15.75" customHeight="1" thickBot="1" x14ac:dyDescent="0.3"/>
    <row r="23" spans="2:10" s="209" customFormat="1" ht="19" thickTop="1" thickBot="1" x14ac:dyDescent="0.4">
      <c r="B23" s="319" t="s">
        <v>66</v>
      </c>
      <c r="C23" s="320"/>
      <c r="D23" s="320"/>
      <c r="E23" s="320"/>
      <c r="F23" s="321"/>
      <c r="G23" s="226" t="s">
        <v>67</v>
      </c>
      <c r="H23" s="226" t="s">
        <v>68</v>
      </c>
      <c r="I23" s="322" t="s">
        <v>69</v>
      </c>
      <c r="J23" s="321"/>
    </row>
    <row r="24" spans="2:10" s="209" customFormat="1" ht="15.75" customHeight="1" thickTop="1" x14ac:dyDescent="0.25">
      <c r="B24" s="308"/>
      <c r="C24" s="309"/>
      <c r="D24" s="309"/>
      <c r="E24" s="309"/>
      <c r="F24" s="310"/>
      <c r="G24" s="227"/>
      <c r="H24" s="228"/>
      <c r="I24" s="311"/>
      <c r="J24" s="312"/>
    </row>
    <row r="25" spans="2:10" s="209" customFormat="1" ht="15.75" customHeight="1" thickTop="1" x14ac:dyDescent="0.25">
      <c r="B25" s="308"/>
      <c r="C25" s="309"/>
      <c r="D25" s="309"/>
      <c r="E25" s="309"/>
      <c r="F25" s="310"/>
      <c r="G25" s="227"/>
      <c r="H25" s="228"/>
      <c r="I25" s="313"/>
      <c r="J25" s="310"/>
    </row>
    <row r="26" spans="2:10" s="207" customFormat="1" ht="15.75" customHeight="1" thickTop="1" x14ac:dyDescent="0.25">
      <c r="B26" s="300" t="s">
        <v>51</v>
      </c>
      <c r="C26" s="306"/>
      <c r="D26" s="306"/>
      <c r="E26" s="306"/>
      <c r="F26" s="307"/>
      <c r="G26" s="229">
        <f>IF($E$21='Entrées Heures de travail 2019'!$C$1,'Entrées Heures de travail 2019'!E$37/60,IF($E$21='Entrées Heures de travail 2019'!$C$39,'Entrées Heures de travail 2019'!E$75/60,IF($E$21='Entrées Heures de travail 2019'!$C$77,'Entrées Heures de travail 2019'!E$113/60,IF($E$21='Entrées Heures de travail 2019'!$C$115,'Entrées Heures de travail 2019'!E$151/60,IF($E$21='Entrées Heures de travail 2019'!$C$153,'Entrées Heures de travail 2019'!E$189/60,IF($E$21='Entrées Heures de travail 2019'!$C$191,'Entrées Heures de travail 2019'!E$227/60,IF($E$21='Entrées Heures de travail 2019'!$C$229,'Entrées Heures de travail 2019'!E$265/60,IF($E$21='Entrées Heures de travail 2019'!$C$267,'Entrées Heures de travail 2019'!E$303/60,IF($E$21='Entrées Heures de travail 2019'!$C$305,'Entrées Heures de travail 2019'!E$341/60,IF($E$21='Entrées Heures de travail 2019'!$C$343,'Entrées Heures de travail 2019'!E$379/60,IF($E$21='Entrées Heures de travail 2019'!$C$381,'Entrées Heures de travail 2019'!E$417/60,IF($E$21='Entrées Heures de travail 2019'!$C$419,'Entrées Heures de travail 2019'!E$455/60,""))))))))))))</f>
        <v>20</v>
      </c>
      <c r="H26" s="230">
        <f>'Base de données - Taxes'!F4</f>
        <v>40</v>
      </c>
      <c r="I26" s="297">
        <f>IF(G26&gt;=1,G26*H26,"")</f>
        <v>800</v>
      </c>
      <c r="J26" s="298"/>
    </row>
    <row r="27" spans="2:10" s="213" customFormat="1" ht="15.75" customHeight="1" thickTop="1" x14ac:dyDescent="0.25">
      <c r="B27" s="299" t="s">
        <v>84</v>
      </c>
      <c r="C27" s="304"/>
      <c r="D27" s="304"/>
      <c r="E27" s="304"/>
      <c r="F27" s="305"/>
      <c r="G27" s="231">
        <f>IF($E$21='Entrées Heures de travail 2019'!$C$1,'Entrées Heures de travail 2019'!F$37/60,IF($E$21='Entrées Heures de travail 2019'!$C$39,'Entrées Heures de travail 2019'!F$75/60,IF($E$21='Entrées Heures de travail 2019'!$C$77,'Entrées Heures de travail 2019'!F$113/60,IF($E$21='Entrées Heures de travail 2019'!$C$115,'Entrées Heures de travail 2019'!F$151/60,IF($E$21='Entrées Heures de travail 2019'!$C$153,'Entrées Heures de travail 2019'!F$189/60,IF($E$21='Entrées Heures de travail 2019'!$C$191,'Entrées Heures de travail 2019'!F$227/60,IF($E$21='Entrées Heures de travail 2019'!$C$229,'Entrées Heures de travail 2019'!F$265/60,IF($E$21='Entrées Heures de travail 2019'!$C$267,'Entrées Heures de travail 2019'!F$303/60,IF($E$21='Entrées Heures de travail 2019'!$C$305,'Entrées Heures de travail 2019'!F$341/60,IF($E$21='Entrées Heures de travail 2019'!$C$343,'Entrées Heures de travail 2019'!F$379/60,IF($E$21='Entrées Heures de travail 2019'!$C$381,'Entrées Heures de travail 2019'!F$417/60,IF($E$21='Entrées Heures de travail 2019'!$C$419,'Entrées Heures de travail 2019'!F$455/60,""))))))))))))</f>
        <v>9</v>
      </c>
      <c r="H27" s="232">
        <f>'Base de données - Taxes'!F5</f>
        <v>15</v>
      </c>
      <c r="I27" s="284">
        <f t="shared" ref="I27:I48" si="0">IF(G27&gt;=1,G27*H27,"")</f>
        <v>135</v>
      </c>
      <c r="J27" s="285"/>
    </row>
    <row r="28" spans="2:10" s="207" customFormat="1" ht="15.75" customHeight="1" thickTop="1" x14ac:dyDescent="0.25">
      <c r="B28" s="300" t="s">
        <v>52</v>
      </c>
      <c r="C28" s="306"/>
      <c r="D28" s="306"/>
      <c r="E28" s="306"/>
      <c r="F28" s="307"/>
      <c r="G28" s="233">
        <f>IF($E$21='Entrées Heures de travail 2019'!$C$1,'Entrées Heures de travail 2019'!L$37,IF($E$21='Entrées Heures de travail 2019'!$C$39,'Entrées Heures de travail 2019'!L$75,IF($E$21='Entrées Heures de travail 2019'!$C$77,'Entrées Heures de travail 2019'!L$113,IF($E$21='Entrées Heures de travail 2019'!$C$115,'Entrées Heures de travail 2019'!L$151,IF($E$21='Entrées Heures de travail 2019'!$C$153,'Entrées Heures de travail 2019'!L$189,IF($E$21='Entrées Heures de travail 2019'!$C$191,'Entrées Heures de travail 2019'!L$227,IF($E$21='Entrées Heures de travail 2019'!$C$229,'Entrées Heures de travail 2019'!L$265,IF($E$21='Entrées Heures de travail 2019'!$C$267,'Entrées Heures de travail 2019'!L$303,IF($E$21='Entrées Heures de travail 2019'!$C$305,'Entrées Heures de travail 2019'!L$341,IF($E$21='Entrées Heures de travail 2019'!$C$343,'Entrées Heures de travail 2019'!L$379,IF($E$21='Entrées Heures de travail 2019'!$C$381,'Entrées Heures de travail 2019'!L$417,IF($E$21='Entrées Heures de travail 2019'!$C$419,'Entrées Heures de travail 2019'!L$455,""))))))))))))</f>
        <v>10</v>
      </c>
      <c r="H28" s="230">
        <v>700</v>
      </c>
      <c r="I28" s="297">
        <f>IF(G28&gt;=1,H28/22*G28,"")</f>
        <v>318.18181818181819</v>
      </c>
      <c r="J28" s="298"/>
    </row>
    <row r="29" spans="2:10" s="213" customFormat="1" ht="15.75" customHeight="1" thickTop="1" x14ac:dyDescent="0.25">
      <c r="B29" s="299" t="s">
        <v>53</v>
      </c>
      <c r="C29" s="304"/>
      <c r="D29" s="304"/>
      <c r="E29" s="304"/>
      <c r="F29" s="305"/>
      <c r="G29" s="231">
        <f>IF($E$21='Entrées Heures de travail 2019'!$C$1,'Entrées Heures de travail 2019'!K$37/60,IF($E$21='Entrées Heures de travail 2019'!$C$39,'Entrées Heures de travail 2019'!K$75/60,IF($E$21='Entrées Heures de travail 2019'!$C$77,'Entrées Heures de travail 2019'!K$113/60,IF($E$21='Entrées Heures de travail 2019'!$C$115,'Entrées Heures de travail 2019'!K$151/60,IF($E$21='Entrées Heures de travail 2019'!$C$153,'Entrées Heures de travail 2019'!K$189/60,IF($E$21='Entrées Heures de travail 2019'!$C$191,'Entrées Heures de travail 2019'!K$227/60,IF($E$21='Entrées Heures de travail 2019'!$C$229,'Entrées Heures de travail 2019'!K$265/60,IF($E$21='Entrées Heures de travail 2019'!$C$267,'Entrées Heures de travail 2019'!K$303/60,IF($E$21='Entrées Heures de travail 2019'!$C$305,'Entrées Heures de travail 2019'!K$341/60,IF($E$21='Entrées Heures de travail 2019'!$C$343,'Entrées Heures de travail 2019'!K$379/60,IF($E$21='Entrées Heures de travail 2019'!$C$381,'Entrées Heures de travail 2019'!K$417/60,IF($E$21='Entrées Heures de travail 2019'!$C$419,'Entrées Heures de travail 2019'!K$455/60,""))))))))))))</f>
        <v>80</v>
      </c>
      <c r="H29" s="232">
        <v>10</v>
      </c>
      <c r="I29" s="284">
        <f t="shared" si="0"/>
        <v>800</v>
      </c>
      <c r="J29" s="285"/>
    </row>
    <row r="30" spans="2:10" s="207" customFormat="1" ht="15.75" customHeight="1" thickTop="1" x14ac:dyDescent="0.25">
      <c r="B30" s="300" t="s">
        <v>54</v>
      </c>
      <c r="C30" s="301"/>
      <c r="D30" s="301"/>
      <c r="E30" s="301"/>
      <c r="F30" s="302"/>
      <c r="G30" s="233">
        <f>IF($E$21='Entrées Heures de travail 2019'!$C$1,'Entrées Heures de travail 2019'!M$37,IF($E$21='Entrées Heures de travail 2019'!$C$39,'Entrées Heures de travail 2019'!M$75,IF($E$21='Entrées Heures de travail 2019'!$C$77,'Entrées Heures de travail 2019'!M$113,IF($E$21='Entrées Heures de travail 2019'!$C$115,'Entrées Heures de travail 2019'!M$151,IF($E$21='Entrées Heures de travail 2019'!$C$153,'Entrées Heures de travail 2019'!M$189,IF($E$21='Entrées Heures de travail 2019'!$C$191,'Entrées Heures de travail 2019'!M$227,IF($E$21='Entrées Heures de travail 2019'!$C$229,'Entrées Heures de travail 2019'!M$265,IF($E$21='Entrées Heures de travail 2019'!$C$267,'Entrées Heures de travail 2019'!M$303,IF($E$21='Entrées Heures de travail 2019'!$C$305,'Entrées Heures de travail 2019'!M$341,IF($E$21='Entrées Heures de travail 2019'!$C$343,'Entrées Heures de travail 2019'!M$379,IF($E$21='Entrées Heures de travail 2019'!$C$381,'Entrées Heures de travail 2019'!M$417,IF($E$21='Entrées Heures de travail 2019'!$C$419,'Entrées Heures de travail 2019'!M$455,""))))))))))))</f>
        <v>7</v>
      </c>
      <c r="H30" s="230">
        <v>25</v>
      </c>
      <c r="I30" s="297">
        <f t="shared" si="0"/>
        <v>175</v>
      </c>
      <c r="J30" s="298"/>
    </row>
    <row r="31" spans="2:10" s="207" customFormat="1" ht="15.75" customHeight="1" thickTop="1" x14ac:dyDescent="0.25">
      <c r="B31" s="303"/>
      <c r="C31" s="295"/>
      <c r="D31" s="295"/>
      <c r="E31" s="295"/>
      <c r="F31" s="296"/>
      <c r="G31" s="229"/>
      <c r="H31" s="230"/>
      <c r="I31" s="297" t="str">
        <f t="shared" si="0"/>
        <v/>
      </c>
      <c r="J31" s="298"/>
    </row>
    <row r="32" spans="2:10" s="213" customFormat="1" ht="15.75" customHeight="1" thickTop="1" x14ac:dyDescent="0.25">
      <c r="B32" s="299"/>
      <c r="C32" s="282"/>
      <c r="D32" s="282"/>
      <c r="E32" s="282"/>
      <c r="F32" s="283"/>
      <c r="G32" s="231"/>
      <c r="H32" s="232"/>
      <c r="I32" s="284" t="str">
        <f t="shared" si="0"/>
        <v/>
      </c>
      <c r="J32" s="285"/>
    </row>
    <row r="33" spans="2:10" s="213" customFormat="1" ht="15.75" customHeight="1" thickTop="1" x14ac:dyDescent="0.25">
      <c r="B33" s="281"/>
      <c r="C33" s="282"/>
      <c r="D33" s="282"/>
      <c r="E33" s="282"/>
      <c r="F33" s="283"/>
      <c r="G33" s="231"/>
      <c r="H33" s="232"/>
      <c r="I33" s="284" t="str">
        <f t="shared" si="0"/>
        <v/>
      </c>
      <c r="J33" s="285"/>
    </row>
    <row r="34" spans="2:10" s="213" customFormat="1" ht="15.75" customHeight="1" thickTop="1" x14ac:dyDescent="0.25">
      <c r="B34" s="281"/>
      <c r="C34" s="282"/>
      <c r="D34" s="282"/>
      <c r="E34" s="282"/>
      <c r="F34" s="283"/>
      <c r="G34" s="231"/>
      <c r="H34" s="232"/>
      <c r="I34" s="284" t="str">
        <f t="shared" si="0"/>
        <v/>
      </c>
      <c r="J34" s="285"/>
    </row>
    <row r="35" spans="2:10" s="213" customFormat="1" ht="15.75" customHeight="1" thickTop="1" x14ac:dyDescent="0.25">
      <c r="B35" s="281"/>
      <c r="C35" s="282"/>
      <c r="D35" s="282"/>
      <c r="E35" s="282"/>
      <c r="F35" s="283"/>
      <c r="G35" s="231"/>
      <c r="H35" s="232"/>
      <c r="I35" s="284" t="str">
        <f t="shared" si="0"/>
        <v/>
      </c>
      <c r="J35" s="285"/>
    </row>
    <row r="36" spans="2:10" s="213" customFormat="1" ht="15.75" customHeight="1" thickTop="1" x14ac:dyDescent="0.25">
      <c r="B36" s="281"/>
      <c r="C36" s="282"/>
      <c r="D36" s="282"/>
      <c r="E36" s="282"/>
      <c r="F36" s="283"/>
      <c r="G36" s="231"/>
      <c r="H36" s="232"/>
      <c r="I36" s="284" t="str">
        <f t="shared" si="0"/>
        <v/>
      </c>
      <c r="J36" s="285"/>
    </row>
    <row r="37" spans="2:10" s="207" customFormat="1" ht="15.75" customHeight="1" thickTop="1" x14ac:dyDescent="0.25">
      <c r="B37" s="300"/>
      <c r="C37" s="295"/>
      <c r="D37" s="295"/>
      <c r="E37" s="295"/>
      <c r="F37" s="296"/>
      <c r="G37" s="229"/>
      <c r="H37" s="230"/>
      <c r="I37" s="297" t="str">
        <f t="shared" si="0"/>
        <v/>
      </c>
      <c r="J37" s="298"/>
    </row>
    <row r="38" spans="2:10" s="207" customFormat="1" ht="15.75" customHeight="1" thickTop="1" x14ac:dyDescent="0.25">
      <c r="B38" s="294"/>
      <c r="C38" s="295"/>
      <c r="D38" s="295"/>
      <c r="E38" s="295"/>
      <c r="F38" s="296"/>
      <c r="G38" s="229"/>
      <c r="H38" s="230"/>
      <c r="I38" s="297" t="str">
        <f t="shared" si="0"/>
        <v/>
      </c>
      <c r="J38" s="298"/>
    </row>
    <row r="39" spans="2:10" s="207" customFormat="1" ht="15.75" customHeight="1" thickTop="1" x14ac:dyDescent="0.25">
      <c r="B39" s="294"/>
      <c r="C39" s="295"/>
      <c r="D39" s="295"/>
      <c r="E39" s="295"/>
      <c r="F39" s="296"/>
      <c r="G39" s="229"/>
      <c r="H39" s="230"/>
      <c r="I39" s="297" t="str">
        <f t="shared" si="0"/>
        <v/>
      </c>
      <c r="J39" s="298"/>
    </row>
    <row r="40" spans="2:10" s="207" customFormat="1" ht="15.75" customHeight="1" thickTop="1" x14ac:dyDescent="0.25">
      <c r="B40" s="294"/>
      <c r="C40" s="295"/>
      <c r="D40" s="295"/>
      <c r="E40" s="295"/>
      <c r="F40" s="296"/>
      <c r="G40" s="229"/>
      <c r="H40" s="230"/>
      <c r="I40" s="297" t="str">
        <f t="shared" si="0"/>
        <v/>
      </c>
      <c r="J40" s="298"/>
    </row>
    <row r="41" spans="2:10" s="207" customFormat="1" ht="15.75" customHeight="1" thickTop="1" x14ac:dyDescent="0.25">
      <c r="B41" s="294"/>
      <c r="C41" s="295"/>
      <c r="D41" s="295"/>
      <c r="E41" s="295"/>
      <c r="F41" s="296"/>
      <c r="G41" s="229"/>
      <c r="H41" s="230"/>
      <c r="I41" s="297" t="str">
        <f t="shared" si="0"/>
        <v/>
      </c>
      <c r="J41" s="298"/>
    </row>
    <row r="42" spans="2:10" s="207" customFormat="1" ht="15.75" customHeight="1" thickTop="1" x14ac:dyDescent="0.25">
      <c r="B42" s="294"/>
      <c r="C42" s="295"/>
      <c r="D42" s="295"/>
      <c r="E42" s="295"/>
      <c r="F42" s="296"/>
      <c r="G42" s="229"/>
      <c r="H42" s="230"/>
      <c r="I42" s="297" t="str">
        <f t="shared" si="0"/>
        <v/>
      </c>
      <c r="J42" s="298"/>
    </row>
    <row r="43" spans="2:10" s="213" customFormat="1" ht="15.75" customHeight="1" thickTop="1" x14ac:dyDescent="0.25">
      <c r="B43" s="299"/>
      <c r="C43" s="282"/>
      <c r="D43" s="282"/>
      <c r="E43" s="282"/>
      <c r="F43" s="283"/>
      <c r="G43" s="231"/>
      <c r="H43" s="232"/>
      <c r="I43" s="284" t="str">
        <f t="shared" si="0"/>
        <v/>
      </c>
      <c r="J43" s="285"/>
    </row>
    <row r="44" spans="2:10" s="213" customFormat="1" ht="15.75" customHeight="1" thickTop="1" x14ac:dyDescent="0.25">
      <c r="B44" s="281"/>
      <c r="C44" s="282"/>
      <c r="D44" s="282"/>
      <c r="E44" s="282"/>
      <c r="F44" s="283"/>
      <c r="G44" s="231"/>
      <c r="H44" s="232"/>
      <c r="I44" s="284" t="str">
        <f t="shared" si="0"/>
        <v/>
      </c>
      <c r="J44" s="285"/>
    </row>
    <row r="45" spans="2:10" s="213" customFormat="1" ht="15.75" customHeight="1" thickTop="1" x14ac:dyDescent="0.25">
      <c r="B45" s="281"/>
      <c r="C45" s="282"/>
      <c r="D45" s="282"/>
      <c r="E45" s="282"/>
      <c r="F45" s="283"/>
      <c r="G45" s="231"/>
      <c r="H45" s="232"/>
      <c r="I45" s="284" t="str">
        <f t="shared" si="0"/>
        <v/>
      </c>
      <c r="J45" s="285"/>
    </row>
    <row r="46" spans="2:10" s="213" customFormat="1" ht="15.75" customHeight="1" thickTop="1" x14ac:dyDescent="0.25">
      <c r="B46" s="281"/>
      <c r="C46" s="282"/>
      <c r="D46" s="282"/>
      <c r="E46" s="282"/>
      <c r="F46" s="283"/>
      <c r="G46" s="231"/>
      <c r="H46" s="232"/>
      <c r="I46" s="284" t="str">
        <f t="shared" si="0"/>
        <v/>
      </c>
      <c r="J46" s="285"/>
    </row>
    <row r="47" spans="2:10" s="213" customFormat="1" ht="13" thickTop="1" x14ac:dyDescent="0.25">
      <c r="B47" s="281"/>
      <c r="C47" s="282"/>
      <c r="D47" s="282"/>
      <c r="E47" s="282"/>
      <c r="F47" s="283"/>
      <c r="G47" s="231"/>
      <c r="H47" s="232"/>
      <c r="I47" s="284" t="str">
        <f t="shared" si="0"/>
        <v/>
      </c>
      <c r="J47" s="285"/>
    </row>
    <row r="48" spans="2:10" s="213" customFormat="1" ht="13" thickTop="1" x14ac:dyDescent="0.25">
      <c r="B48" s="281"/>
      <c r="C48" s="282"/>
      <c r="D48" s="282"/>
      <c r="E48" s="282"/>
      <c r="F48" s="283"/>
      <c r="G48" s="231"/>
      <c r="H48" s="232"/>
      <c r="I48" s="284" t="str">
        <f t="shared" si="0"/>
        <v/>
      </c>
      <c r="J48" s="285"/>
    </row>
    <row r="49" spans="2:10" ht="17" thickTop="1" thickBot="1" x14ac:dyDescent="0.3">
      <c r="B49" s="286"/>
      <c r="C49" s="287"/>
      <c r="D49" s="287"/>
      <c r="E49" s="287"/>
      <c r="F49" s="288"/>
      <c r="G49" s="234"/>
      <c r="H49" s="235"/>
      <c r="I49" s="289"/>
      <c r="J49" s="290"/>
    </row>
    <row r="50" spans="2:10" ht="13.5" thickTop="1" thickBot="1" x14ac:dyDescent="0.3">
      <c r="G50" s="291"/>
      <c r="H50" s="257"/>
    </row>
    <row r="51" spans="2:10" ht="16.5" thickTop="1" x14ac:dyDescent="0.35">
      <c r="H51" s="237" t="s">
        <v>70</v>
      </c>
      <c r="I51" s="292">
        <f>SUM(I24:J49)</f>
        <v>2228.181818181818</v>
      </c>
      <c r="J51" s="293"/>
    </row>
    <row r="52" spans="2:10" ht="12.5" x14ac:dyDescent="0.25">
      <c r="B52" s="262" t="s">
        <v>71</v>
      </c>
      <c r="C52" s="263"/>
      <c r="D52" s="263"/>
      <c r="E52" s="264"/>
      <c r="H52" s="238"/>
      <c r="I52" s="273"/>
      <c r="J52" s="274"/>
    </row>
    <row r="53" spans="2:10" ht="16.5" thickBot="1" x14ac:dyDescent="0.4">
      <c r="B53" s="265"/>
      <c r="C53" s="257"/>
      <c r="D53" s="257"/>
      <c r="E53" s="266"/>
      <c r="H53" s="239" t="s">
        <v>72</v>
      </c>
      <c r="I53" s="275"/>
      <c r="J53" s="276"/>
    </row>
    <row r="54" spans="2:10" ht="12.5" x14ac:dyDescent="0.25">
      <c r="B54" s="265"/>
      <c r="C54" s="257"/>
      <c r="D54" s="257"/>
      <c r="E54" s="266"/>
      <c r="G54" s="240"/>
      <c r="H54" s="240"/>
      <c r="I54" s="240"/>
      <c r="J54" s="240"/>
    </row>
    <row r="55" spans="2:10" s="241" customFormat="1" ht="22.5" x14ac:dyDescent="0.45">
      <c r="B55" s="265"/>
      <c r="C55" s="257"/>
      <c r="D55" s="257"/>
      <c r="E55" s="266"/>
      <c r="F55" s="236"/>
      <c r="G55" s="277" t="s">
        <v>70</v>
      </c>
      <c r="H55" s="268"/>
      <c r="I55" s="278">
        <f>I51-I53</f>
        <v>2228.181818181818</v>
      </c>
      <c r="J55" s="268"/>
    </row>
    <row r="56" spans="2:10" s="241" customFormat="1" ht="12.5" x14ac:dyDescent="0.25">
      <c r="B56" s="267"/>
      <c r="C56" s="268"/>
      <c r="D56" s="268"/>
      <c r="E56" s="269"/>
    </row>
    <row r="57" spans="2:10" ht="16" x14ac:dyDescent="0.25">
      <c r="B57" s="267"/>
      <c r="C57" s="268"/>
      <c r="D57" s="268"/>
      <c r="E57" s="269"/>
      <c r="F57" s="241"/>
      <c r="G57" s="279" t="s">
        <v>73</v>
      </c>
      <c r="H57" s="280"/>
      <c r="I57" s="280"/>
      <c r="J57" s="280"/>
    </row>
    <row r="58" spans="2:10" ht="12.5" x14ac:dyDescent="0.25">
      <c r="B58" s="265"/>
      <c r="C58" s="257"/>
      <c r="D58" s="257"/>
      <c r="E58" s="266"/>
    </row>
    <row r="59" spans="2:10" ht="12.5" x14ac:dyDescent="0.25">
      <c r="B59" s="265"/>
      <c r="C59" s="257"/>
      <c r="D59" s="257"/>
      <c r="E59" s="266"/>
    </row>
    <row r="60" spans="2:10" ht="12.5" x14ac:dyDescent="0.25">
      <c r="B60" s="265"/>
      <c r="C60" s="257"/>
      <c r="D60" s="257"/>
      <c r="E60" s="266"/>
    </row>
    <row r="61" spans="2:10" ht="12.5" x14ac:dyDescent="0.25">
      <c r="B61" s="265"/>
      <c r="C61" s="257"/>
      <c r="D61" s="257"/>
      <c r="E61" s="266"/>
    </row>
    <row r="62" spans="2:10" ht="12.5" x14ac:dyDescent="0.25">
      <c r="B62" s="265"/>
      <c r="C62" s="257"/>
      <c r="D62" s="257"/>
      <c r="E62" s="266"/>
    </row>
    <row r="63" spans="2:10" ht="12.5" x14ac:dyDescent="0.25">
      <c r="B63" s="265"/>
      <c r="C63" s="257"/>
      <c r="D63" s="257"/>
      <c r="E63" s="266"/>
    </row>
    <row r="64" spans="2:10" ht="12.5" x14ac:dyDescent="0.25">
      <c r="B64" s="270"/>
      <c r="C64" s="271"/>
      <c r="D64" s="271"/>
      <c r="E64" s="272"/>
    </row>
    <row r="67" spans="2:10" ht="12.5" x14ac:dyDescent="0.25">
      <c r="B67" s="256" t="s">
        <v>0</v>
      </c>
      <c r="C67" s="257"/>
      <c r="D67" s="257"/>
      <c r="E67" s="257"/>
      <c r="F67" s="257"/>
      <c r="G67" s="257"/>
      <c r="H67" s="257"/>
      <c r="I67" s="257"/>
      <c r="J67" s="257"/>
    </row>
    <row r="68" spans="2:10" ht="15.75" customHeight="1" x14ac:dyDescent="0.25">
      <c r="B68" s="257"/>
      <c r="C68" s="257"/>
      <c r="D68" s="257"/>
      <c r="E68" s="257"/>
      <c r="F68" s="257"/>
      <c r="G68" s="257"/>
      <c r="H68" s="257"/>
      <c r="I68" s="257"/>
      <c r="J68" s="257"/>
    </row>
    <row r="69" spans="2:10" ht="15.75" customHeight="1" x14ac:dyDescent="0.25">
      <c r="B69" s="257"/>
      <c r="C69" s="257"/>
      <c r="D69" s="257"/>
      <c r="E69" s="257"/>
      <c r="F69" s="257"/>
      <c r="G69" s="257"/>
      <c r="H69" s="257"/>
      <c r="I69" s="257"/>
      <c r="J69" s="257"/>
    </row>
    <row r="70" spans="2:10" ht="15.75" customHeight="1" x14ac:dyDescent="0.25">
      <c r="B70" s="257"/>
      <c r="C70" s="257"/>
      <c r="D70" s="257"/>
      <c r="E70" s="257"/>
      <c r="F70" s="257"/>
      <c r="G70" s="257"/>
      <c r="H70" s="257"/>
      <c r="I70" s="257"/>
      <c r="J70" s="257"/>
    </row>
    <row r="71" spans="2:10" ht="15.75" customHeight="1" x14ac:dyDescent="0.25">
      <c r="B71" s="257"/>
      <c r="C71" s="257"/>
      <c r="D71" s="257"/>
      <c r="E71" s="257"/>
      <c r="F71" s="257"/>
      <c r="G71" s="257"/>
      <c r="H71" s="257"/>
      <c r="I71" s="257"/>
      <c r="J71" s="257"/>
    </row>
    <row r="72" spans="2:10" ht="15.75" customHeight="1" x14ac:dyDescent="0.25">
      <c r="B72" s="257"/>
      <c r="C72" s="257"/>
      <c r="D72" s="257"/>
      <c r="E72" s="257"/>
      <c r="F72" s="257"/>
      <c r="G72" s="257"/>
      <c r="H72" s="257"/>
      <c r="I72" s="257"/>
      <c r="J72" s="257"/>
    </row>
  </sheetData>
  <mergeCells count="87">
    <mergeCell ref="H3:J3"/>
    <mergeCell ref="I4:J4"/>
    <mergeCell ref="I5:J5"/>
    <mergeCell ref="I6:J6"/>
    <mergeCell ref="I7:J7"/>
    <mergeCell ref="I8:J8"/>
    <mergeCell ref="I10:J10"/>
    <mergeCell ref="I11:J11"/>
    <mergeCell ref="B12:D12"/>
    <mergeCell ref="B13:D13"/>
    <mergeCell ref="H13:J13"/>
    <mergeCell ref="B14:D14"/>
    <mergeCell ref="H14:J14"/>
    <mergeCell ref="B15:D15"/>
    <mergeCell ref="B16:D16"/>
    <mergeCell ref="H16:J16"/>
    <mergeCell ref="I15:J15"/>
    <mergeCell ref="B17:D17"/>
    <mergeCell ref="H20:J20"/>
    <mergeCell ref="B23:F23"/>
    <mergeCell ref="I23:J23"/>
    <mergeCell ref="D19:E20"/>
    <mergeCell ref="H19:J19"/>
    <mergeCell ref="H17:J17"/>
    <mergeCell ref="B24:F24"/>
    <mergeCell ref="I24:J24"/>
    <mergeCell ref="B25:F25"/>
    <mergeCell ref="I25:J25"/>
    <mergeCell ref="B26:F26"/>
    <mergeCell ref="I26:J26"/>
    <mergeCell ref="B27:F27"/>
    <mergeCell ref="I27:J27"/>
    <mergeCell ref="B28:F28"/>
    <mergeCell ref="I28:J28"/>
    <mergeCell ref="B29:F29"/>
    <mergeCell ref="I29:J29"/>
    <mergeCell ref="B30:F30"/>
    <mergeCell ref="I30:J30"/>
    <mergeCell ref="B31:F31"/>
    <mergeCell ref="I31:J31"/>
    <mergeCell ref="B32:F32"/>
    <mergeCell ref="I32:J32"/>
    <mergeCell ref="B33:F33"/>
    <mergeCell ref="I33:J33"/>
    <mergeCell ref="B34:F34"/>
    <mergeCell ref="I34:J34"/>
    <mergeCell ref="B35:F35"/>
    <mergeCell ref="I35:J35"/>
    <mergeCell ref="B36:F36"/>
    <mergeCell ref="I36:J36"/>
    <mergeCell ref="B37:F37"/>
    <mergeCell ref="I37:J37"/>
    <mergeCell ref="B38:F38"/>
    <mergeCell ref="I38:J38"/>
    <mergeCell ref="B39:F39"/>
    <mergeCell ref="I39:J39"/>
    <mergeCell ref="B40:F40"/>
    <mergeCell ref="I40:J40"/>
    <mergeCell ref="B41:F41"/>
    <mergeCell ref="I41:J41"/>
    <mergeCell ref="B42:F42"/>
    <mergeCell ref="I42:J42"/>
    <mergeCell ref="B43:F43"/>
    <mergeCell ref="I43:J43"/>
    <mergeCell ref="B44:F44"/>
    <mergeCell ref="I44:J44"/>
    <mergeCell ref="I45:J45"/>
    <mergeCell ref="B46:F46"/>
    <mergeCell ref="I46:J46"/>
    <mergeCell ref="B47:F47"/>
    <mergeCell ref="I47:J47"/>
    <mergeCell ref="B67:J72"/>
    <mergeCell ref="B21:C21"/>
    <mergeCell ref="B19:C20"/>
    <mergeCell ref="B52:E64"/>
    <mergeCell ref="I52:J52"/>
    <mergeCell ref="I53:J53"/>
    <mergeCell ref="G55:H55"/>
    <mergeCell ref="I55:J55"/>
    <mergeCell ref="G57:J57"/>
    <mergeCell ref="B48:F48"/>
    <mergeCell ref="I48:J48"/>
    <mergeCell ref="B49:F49"/>
    <mergeCell ref="I49:J49"/>
    <mergeCell ref="G50:H50"/>
    <mergeCell ref="I51:J51"/>
    <mergeCell ref="B45:F45"/>
  </mergeCells>
  <phoneticPr fontId="7" type="noConversion"/>
  <dataValidations count="2">
    <dataValidation type="list" allowBlank="1" showInputMessage="1" showErrorMessage="1" sqref="E21" xr:uid="{00000000-0002-0000-0400-000000000000}">
      <formula1>"Janvier,Février,Mars,Avril,Mai,Juin,Juillet,Août,Septembre,Octobre,Novembre,Décembre"</formula1>
    </dataValidation>
    <dataValidation type="list" allowBlank="1" showInputMessage="1" showErrorMessage="1" sqref="H16:J16" xr:uid="{2E2D7BC6-C811-4858-BDB7-9E730B383586}">
      <formula1>RaisonSociale</formula1>
    </dataValidation>
  </dataValidations>
  <hyperlinks>
    <hyperlink ref="B15" r:id="rId1" display="fdobeli@orange.fr" xr:uid="{00000000-0004-0000-0400-000000000000}"/>
  </hyperlinks>
  <pageMargins left="0.75000000000000011" right="0.75000000000000011" top="1" bottom="1" header="0.5" footer="0.5"/>
  <pageSetup paperSize="10" scale="57" orientation="portrait" horizontalDpi="4294967292" verticalDpi="4294967292" r:id="rId2"/>
  <headerFooter>
    <oddHeader>&amp;L_x000D__x000D_</oddHeader>
  </headerFooter>
  <drawing r:id="rId3"/>
  <extLst>
    <ext xmlns:mx="http://schemas.microsoft.com/office/mac/excel/2008/main" uri="http://schemas.microsoft.com/office/mac/excel/2008/main">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59"/>
  <sheetViews>
    <sheetView topLeftCell="A2" workbookViewId="0">
      <selection activeCell="B4" sqref="B4"/>
    </sheetView>
  </sheetViews>
  <sheetFormatPr baseColWidth="10" defaultColWidth="10.81640625" defaultRowHeight="12.5" x14ac:dyDescent="0.25"/>
  <cols>
    <col min="1" max="1" width="12.36328125" style="200" customWidth="1"/>
    <col min="2" max="2" width="25.453125" style="200" customWidth="1"/>
    <col min="3" max="3" width="6.36328125" style="200" customWidth="1"/>
    <col min="4" max="5" width="10.81640625" style="200"/>
    <col min="6" max="6" width="20.6328125" style="200" customWidth="1"/>
    <col min="7" max="7" width="8.81640625" style="200" customWidth="1"/>
    <col min="8" max="8" width="10.81640625" style="200"/>
    <col min="9" max="9" width="22.1796875" style="200" customWidth="1"/>
    <col min="10" max="10" width="14.81640625" style="247" customWidth="1"/>
    <col min="11" max="11" width="12.36328125" style="200" customWidth="1"/>
    <col min="12" max="12" width="12.1796875" style="200" customWidth="1"/>
    <col min="13" max="13" width="14.81640625" style="200" customWidth="1"/>
    <col min="14" max="16384" width="10.81640625" style="200"/>
  </cols>
  <sheetData>
    <row r="1" spans="1:13" ht="25.5" x14ac:dyDescent="0.5">
      <c r="A1" s="346" t="s">
        <v>43</v>
      </c>
      <c r="B1" s="346"/>
      <c r="C1" s="346"/>
      <c r="D1" s="346"/>
      <c r="E1" s="199"/>
      <c r="F1" s="199"/>
      <c r="G1" s="199"/>
      <c r="H1" s="199"/>
      <c r="I1" s="199"/>
      <c r="J1" s="242"/>
      <c r="K1" s="199"/>
      <c r="L1" s="199"/>
      <c r="M1" s="199"/>
    </row>
    <row r="2" spans="1:13" ht="13.5" x14ac:dyDescent="0.25">
      <c r="A2" s="199"/>
      <c r="B2" s="199"/>
      <c r="C2" s="199"/>
      <c r="D2" s="199"/>
      <c r="E2" s="199"/>
      <c r="F2" s="199"/>
      <c r="G2" s="199"/>
      <c r="H2" s="199"/>
      <c r="I2" s="199"/>
      <c r="J2" s="242"/>
      <c r="K2" s="199"/>
      <c r="L2" s="199"/>
      <c r="M2" s="199"/>
    </row>
    <row r="3" spans="1:13" s="250" customFormat="1" ht="48" x14ac:dyDescent="0.25">
      <c r="A3" s="248" t="s">
        <v>23</v>
      </c>
      <c r="B3" s="248" t="s">
        <v>44</v>
      </c>
      <c r="C3" s="248" t="s">
        <v>45</v>
      </c>
      <c r="D3" s="248" t="s">
        <v>224</v>
      </c>
      <c r="E3" s="248" t="s">
        <v>225</v>
      </c>
      <c r="F3" s="248" t="s">
        <v>136</v>
      </c>
      <c r="G3" s="248" t="s">
        <v>24</v>
      </c>
      <c r="H3" s="248" t="s">
        <v>25</v>
      </c>
      <c r="I3" s="248" t="s">
        <v>26</v>
      </c>
      <c r="J3" s="249" t="s">
        <v>27</v>
      </c>
      <c r="K3" s="248" t="s">
        <v>28</v>
      </c>
      <c r="L3" s="248" t="s">
        <v>29</v>
      </c>
      <c r="M3" s="248" t="s">
        <v>30</v>
      </c>
    </row>
    <row r="4" spans="1:13" s="205" customFormat="1" ht="13.5" x14ac:dyDescent="0.25">
      <c r="A4" s="201" t="s">
        <v>31</v>
      </c>
      <c r="B4" s="253" t="s">
        <v>20</v>
      </c>
      <c r="C4" s="253"/>
      <c r="D4" s="253"/>
      <c r="E4" s="252" t="s">
        <v>32</v>
      </c>
      <c r="F4" s="201" t="s">
        <v>33</v>
      </c>
      <c r="G4" s="201">
        <v>35000</v>
      </c>
      <c r="H4" s="201" t="s">
        <v>34</v>
      </c>
      <c r="I4" s="202" t="s">
        <v>35</v>
      </c>
      <c r="J4" s="243" t="s">
        <v>1</v>
      </c>
      <c r="K4" s="203">
        <v>42472</v>
      </c>
      <c r="L4" s="204">
        <v>120</v>
      </c>
      <c r="M4" s="203">
        <v>30279</v>
      </c>
    </row>
    <row r="5" spans="1:13" s="205" customFormat="1" ht="13.5" x14ac:dyDescent="0.25">
      <c r="A5" s="201" t="s">
        <v>36</v>
      </c>
      <c r="B5" s="201" t="s">
        <v>3</v>
      </c>
      <c r="C5" s="201" t="s">
        <v>37</v>
      </c>
      <c r="D5" s="201" t="s">
        <v>38</v>
      </c>
      <c r="E5" s="201" t="s">
        <v>39</v>
      </c>
      <c r="F5" s="201" t="s">
        <v>40</v>
      </c>
      <c r="G5" s="201">
        <v>33000</v>
      </c>
      <c r="H5" s="201" t="s">
        <v>41</v>
      </c>
      <c r="I5" s="202" t="s">
        <v>42</v>
      </c>
      <c r="J5" s="244"/>
      <c r="K5" s="203">
        <v>42078</v>
      </c>
      <c r="L5" s="204">
        <v>79</v>
      </c>
      <c r="M5" s="203">
        <v>28257</v>
      </c>
    </row>
    <row r="6" spans="1:13" s="205" customFormat="1" ht="13.5" x14ac:dyDescent="0.25">
      <c r="A6" s="201"/>
      <c r="B6" s="201" t="s">
        <v>4</v>
      </c>
      <c r="C6" s="201"/>
      <c r="D6" s="201"/>
      <c r="E6" s="201"/>
      <c r="F6" s="201"/>
      <c r="G6" s="201"/>
      <c r="H6" s="201"/>
      <c r="I6" s="201"/>
      <c r="J6" s="244"/>
      <c r="K6" s="201"/>
      <c r="L6" s="201"/>
      <c r="M6" s="201"/>
    </row>
    <row r="7" spans="1:13" s="205" customFormat="1" ht="13.5" x14ac:dyDescent="0.25">
      <c r="A7" s="201"/>
      <c r="B7" s="201" t="s">
        <v>242</v>
      </c>
      <c r="C7" s="201"/>
      <c r="D7" s="255"/>
      <c r="E7" s="201"/>
      <c r="F7" s="201"/>
      <c r="G7" s="201"/>
      <c r="H7" s="201"/>
      <c r="I7" s="201"/>
      <c r="J7" s="244"/>
      <c r="K7" s="201"/>
      <c r="L7" s="201"/>
      <c r="M7" s="201"/>
    </row>
    <row r="8" spans="1:13" s="205" customFormat="1" ht="13.5" x14ac:dyDescent="0.25">
      <c r="A8" s="201"/>
      <c r="B8" s="201" t="s">
        <v>243</v>
      </c>
      <c r="C8" s="201"/>
      <c r="D8" s="201"/>
      <c r="E8" s="201"/>
      <c r="F8" s="201"/>
      <c r="G8" s="201"/>
      <c r="H8" s="201"/>
      <c r="I8" s="201"/>
      <c r="J8" s="244"/>
      <c r="K8" s="201"/>
      <c r="L8" s="201"/>
      <c r="M8" s="201"/>
    </row>
    <row r="9" spans="1:13" s="205" customFormat="1" ht="13.5" x14ac:dyDescent="0.25">
      <c r="A9" s="201"/>
      <c r="B9" s="201"/>
      <c r="C9" s="201"/>
      <c r="D9" s="201"/>
      <c r="E9" s="201"/>
      <c r="F9" s="201"/>
      <c r="G9" s="201"/>
      <c r="H9" s="201"/>
      <c r="I9" s="201"/>
      <c r="J9" s="244"/>
      <c r="K9" s="201"/>
      <c r="L9" s="201"/>
      <c r="M9" s="201"/>
    </row>
    <row r="10" spans="1:13" s="205" customFormat="1" ht="13.5" x14ac:dyDescent="0.25">
      <c r="A10" s="201"/>
      <c r="B10" s="201"/>
      <c r="C10" s="201"/>
      <c r="D10" s="201"/>
      <c r="E10" s="201"/>
      <c r="F10" s="201"/>
      <c r="G10" s="201"/>
      <c r="H10" s="201"/>
      <c r="I10" s="201"/>
      <c r="J10" s="244"/>
      <c r="K10" s="201"/>
      <c r="L10" s="201"/>
      <c r="M10" s="201"/>
    </row>
    <row r="11" spans="1:13" s="205" customFormat="1" ht="13.5" x14ac:dyDescent="0.25">
      <c r="A11" s="201"/>
      <c r="B11" s="201"/>
      <c r="C11" s="201"/>
      <c r="D11" s="201"/>
      <c r="E11" s="201"/>
      <c r="F11" s="201"/>
      <c r="G11" s="201"/>
      <c r="H11" s="201"/>
      <c r="I11" s="201"/>
      <c r="J11" s="244"/>
      <c r="K11" s="201"/>
      <c r="L11" s="201"/>
      <c r="M11" s="201"/>
    </row>
    <row r="12" spans="1:13" s="205" customFormat="1" ht="13.5" x14ac:dyDescent="0.25">
      <c r="A12" s="201"/>
      <c r="B12" s="201"/>
      <c r="C12" s="201"/>
      <c r="D12" s="201"/>
      <c r="E12" s="201"/>
      <c r="F12" s="201"/>
      <c r="G12" s="201"/>
      <c r="H12" s="201"/>
      <c r="I12" s="201"/>
      <c r="J12" s="244"/>
      <c r="K12" s="201"/>
      <c r="L12" s="201"/>
      <c r="M12" s="201"/>
    </row>
    <row r="13" spans="1:13" s="205" customFormat="1" ht="13.5" x14ac:dyDescent="0.25">
      <c r="A13" s="201"/>
      <c r="B13" s="201"/>
      <c r="C13" s="201"/>
      <c r="D13" s="201"/>
      <c r="E13" s="201"/>
      <c r="F13" s="201"/>
      <c r="G13" s="201"/>
      <c r="H13" s="201"/>
      <c r="I13" s="201"/>
      <c r="J13" s="244"/>
      <c r="K13" s="201"/>
      <c r="L13" s="201"/>
      <c r="M13" s="201"/>
    </row>
    <row r="14" spans="1:13" s="205" customFormat="1" ht="13.5" x14ac:dyDescent="0.25">
      <c r="A14" s="201"/>
      <c r="B14" s="201"/>
      <c r="C14" s="201"/>
      <c r="D14" s="201"/>
      <c r="E14" s="201"/>
      <c r="F14" s="201"/>
      <c r="G14" s="201"/>
      <c r="H14" s="201"/>
      <c r="I14" s="201"/>
      <c r="J14" s="244"/>
      <c r="K14" s="201"/>
      <c r="L14" s="201"/>
      <c r="M14" s="201"/>
    </row>
    <row r="15" spans="1:13" s="205" customFormat="1" ht="13.5" x14ac:dyDescent="0.25">
      <c r="A15" s="201"/>
      <c r="B15" s="201"/>
      <c r="C15" s="201"/>
      <c r="D15" s="201"/>
      <c r="E15" s="201"/>
      <c r="F15" s="201"/>
      <c r="G15" s="201"/>
      <c r="H15" s="201"/>
      <c r="I15" s="201"/>
      <c r="J15" s="244"/>
      <c r="K15" s="201"/>
      <c r="L15" s="201"/>
      <c r="M15" s="201"/>
    </row>
    <row r="16" spans="1:13" s="205" customFormat="1" ht="13.5" x14ac:dyDescent="0.25">
      <c r="A16" s="201"/>
      <c r="B16" s="201"/>
      <c r="C16" s="201"/>
      <c r="D16" s="201"/>
      <c r="E16" s="201"/>
      <c r="F16" s="201"/>
      <c r="G16" s="201"/>
      <c r="H16" s="201"/>
      <c r="I16" s="201"/>
      <c r="J16" s="244"/>
      <c r="K16" s="201"/>
      <c r="L16" s="201"/>
      <c r="M16" s="201"/>
    </row>
    <row r="17" spans="1:13" s="205" customFormat="1" ht="13.5" x14ac:dyDescent="0.25">
      <c r="A17" s="201"/>
      <c r="B17" s="201"/>
      <c r="C17" s="201"/>
      <c r="D17" s="201"/>
      <c r="E17" s="201"/>
      <c r="F17" s="201"/>
      <c r="G17" s="201"/>
      <c r="H17" s="201"/>
      <c r="I17" s="201"/>
      <c r="J17" s="244"/>
      <c r="K17" s="201"/>
      <c r="L17" s="201"/>
      <c r="M17" s="201"/>
    </row>
    <row r="18" spans="1:13" s="205" customFormat="1" ht="13.5" x14ac:dyDescent="0.25">
      <c r="A18" s="201"/>
      <c r="B18" s="201"/>
      <c r="C18" s="201"/>
      <c r="D18" s="201"/>
      <c r="E18" s="201"/>
      <c r="F18" s="201"/>
      <c r="G18" s="201"/>
      <c r="H18" s="201"/>
      <c r="I18" s="201"/>
      <c r="J18" s="244"/>
      <c r="K18" s="201"/>
      <c r="L18" s="201"/>
      <c r="M18" s="201"/>
    </row>
    <row r="19" spans="1:13" s="205" customFormat="1" ht="13.5" x14ac:dyDescent="0.25">
      <c r="A19" s="201"/>
      <c r="B19" s="201"/>
      <c r="C19" s="201"/>
      <c r="D19" s="201"/>
      <c r="E19" s="201"/>
      <c r="F19" s="201"/>
      <c r="G19" s="201"/>
      <c r="H19" s="201"/>
      <c r="I19" s="201"/>
      <c r="J19" s="244"/>
      <c r="K19" s="201"/>
      <c r="L19" s="201"/>
      <c r="M19" s="201"/>
    </row>
    <row r="20" spans="1:13" s="205" customFormat="1" ht="13.5" x14ac:dyDescent="0.25">
      <c r="A20" s="201"/>
      <c r="B20" s="201"/>
      <c r="C20" s="201"/>
      <c r="D20" s="201"/>
      <c r="E20" s="201"/>
      <c r="F20" s="201"/>
      <c r="G20" s="201"/>
      <c r="H20" s="201"/>
      <c r="I20" s="201"/>
      <c r="J20" s="244"/>
      <c r="K20" s="201"/>
      <c r="L20" s="201"/>
      <c r="M20" s="201"/>
    </row>
    <row r="21" spans="1:13" s="205" customFormat="1" ht="13.5" x14ac:dyDescent="0.25">
      <c r="A21" s="201"/>
      <c r="B21" s="201"/>
      <c r="C21" s="201"/>
      <c r="D21" s="201"/>
      <c r="E21" s="201"/>
      <c r="F21" s="201"/>
      <c r="G21" s="201"/>
      <c r="H21" s="201"/>
      <c r="I21" s="201"/>
      <c r="J21" s="244"/>
      <c r="K21" s="201"/>
      <c r="L21" s="201"/>
      <c r="M21" s="201"/>
    </row>
    <row r="22" spans="1:13" s="205" customFormat="1" ht="13.5" x14ac:dyDescent="0.25">
      <c r="A22" s="201"/>
      <c r="B22" s="201"/>
      <c r="C22" s="201"/>
      <c r="D22" s="201"/>
      <c r="E22" s="201"/>
      <c r="F22" s="201"/>
      <c r="G22" s="201"/>
      <c r="H22" s="201"/>
      <c r="I22" s="201"/>
      <c r="J22" s="244"/>
      <c r="K22" s="201"/>
      <c r="L22" s="201"/>
      <c r="M22" s="201"/>
    </row>
    <row r="23" spans="1:13" s="205" customFormat="1" ht="13.5" x14ac:dyDescent="0.25">
      <c r="A23" s="201"/>
      <c r="B23" s="201"/>
      <c r="C23" s="201"/>
      <c r="D23" s="201"/>
      <c r="E23" s="201"/>
      <c r="F23" s="201"/>
      <c r="G23" s="201"/>
      <c r="H23" s="201"/>
      <c r="I23" s="201"/>
      <c r="J23" s="244"/>
      <c r="K23" s="201"/>
      <c r="L23" s="201"/>
      <c r="M23" s="201"/>
    </row>
    <row r="24" spans="1:13" s="205" customFormat="1" ht="13.5" x14ac:dyDescent="0.25">
      <c r="A24" s="201"/>
      <c r="B24" s="201"/>
      <c r="C24" s="201"/>
      <c r="D24" s="201"/>
      <c r="E24" s="201"/>
      <c r="F24" s="201"/>
      <c r="G24" s="201"/>
      <c r="H24" s="201"/>
      <c r="I24" s="201"/>
      <c r="J24" s="244"/>
      <c r="K24" s="201"/>
      <c r="L24" s="201"/>
      <c r="M24" s="201"/>
    </row>
    <row r="25" spans="1:13" s="205" customFormat="1" ht="13.5" x14ac:dyDescent="0.25">
      <c r="A25" s="201"/>
      <c r="B25" s="201"/>
      <c r="C25" s="201"/>
      <c r="D25" s="201"/>
      <c r="E25" s="201"/>
      <c r="F25" s="201"/>
      <c r="G25" s="201"/>
      <c r="H25" s="201"/>
      <c r="I25" s="201"/>
      <c r="J25" s="244"/>
      <c r="K25" s="201"/>
      <c r="L25" s="201"/>
      <c r="M25" s="201"/>
    </row>
    <row r="26" spans="1:13" s="205" customFormat="1" ht="13.5" x14ac:dyDescent="0.25">
      <c r="A26" s="201"/>
      <c r="B26" s="201"/>
      <c r="C26" s="201"/>
      <c r="D26" s="201"/>
      <c r="E26" s="201"/>
      <c r="F26" s="201"/>
      <c r="G26" s="201"/>
      <c r="H26" s="201"/>
      <c r="I26" s="201"/>
      <c r="J26" s="244"/>
      <c r="K26" s="201"/>
      <c r="L26" s="201"/>
      <c r="M26" s="201"/>
    </row>
    <row r="27" spans="1:13" s="205" customFormat="1" ht="13.5" x14ac:dyDescent="0.25">
      <c r="A27" s="201"/>
      <c r="B27" s="201"/>
      <c r="C27" s="201"/>
      <c r="D27" s="201"/>
      <c r="E27" s="201"/>
      <c r="F27" s="201"/>
      <c r="G27" s="201"/>
      <c r="H27" s="201"/>
      <c r="I27" s="201"/>
      <c r="J27" s="244"/>
      <c r="K27" s="201"/>
      <c r="L27" s="201"/>
      <c r="M27" s="201"/>
    </row>
    <row r="28" spans="1:13" s="205" customFormat="1" ht="13.5" x14ac:dyDescent="0.25">
      <c r="A28" s="201"/>
      <c r="B28" s="201"/>
      <c r="C28" s="201"/>
      <c r="D28" s="201"/>
      <c r="E28" s="201"/>
      <c r="F28" s="201"/>
      <c r="G28" s="201"/>
      <c r="H28" s="201"/>
      <c r="I28" s="201"/>
      <c r="J28" s="244"/>
      <c r="K28" s="201"/>
      <c r="L28" s="201"/>
      <c r="M28" s="201"/>
    </row>
    <row r="29" spans="1:13" s="205" customFormat="1" ht="13.5" x14ac:dyDescent="0.25">
      <c r="A29" s="201"/>
      <c r="B29" s="201"/>
      <c r="C29" s="201"/>
      <c r="D29" s="201"/>
      <c r="E29" s="201"/>
      <c r="F29" s="201"/>
      <c r="G29" s="201"/>
      <c r="H29" s="201"/>
      <c r="I29" s="201"/>
      <c r="J29" s="244"/>
      <c r="K29" s="201"/>
      <c r="L29" s="201"/>
      <c r="M29" s="201"/>
    </row>
    <row r="30" spans="1:13" s="205" customFormat="1" ht="13.5" x14ac:dyDescent="0.25">
      <c r="A30" s="201"/>
      <c r="B30" s="201"/>
      <c r="C30" s="201"/>
      <c r="D30" s="201"/>
      <c r="E30" s="201"/>
      <c r="F30" s="201"/>
      <c r="G30" s="201"/>
      <c r="H30" s="201"/>
      <c r="I30" s="201"/>
      <c r="J30" s="244"/>
      <c r="K30" s="201"/>
      <c r="L30" s="201"/>
      <c r="M30" s="201"/>
    </row>
    <row r="31" spans="1:13" s="205" customFormat="1" ht="13.5" x14ac:dyDescent="0.25">
      <c r="A31" s="201"/>
      <c r="B31" s="201"/>
      <c r="C31" s="201"/>
      <c r="D31" s="201"/>
      <c r="E31" s="201"/>
      <c r="F31" s="201"/>
      <c r="G31" s="201"/>
      <c r="H31" s="201"/>
      <c r="I31" s="201"/>
      <c r="J31" s="244"/>
      <c r="K31" s="201"/>
      <c r="L31" s="201"/>
      <c r="M31" s="201"/>
    </row>
    <row r="32" spans="1:13" ht="13.5" x14ac:dyDescent="0.25">
      <c r="A32" s="206"/>
      <c r="B32" s="206"/>
      <c r="C32" s="206"/>
      <c r="D32" s="206"/>
      <c r="E32" s="206"/>
      <c r="F32" s="206"/>
      <c r="G32" s="206"/>
      <c r="H32" s="206"/>
      <c r="I32" s="206"/>
      <c r="J32" s="245"/>
      <c r="K32" s="206"/>
      <c r="L32" s="206"/>
      <c r="M32" s="206"/>
    </row>
    <row r="33" spans="1:13" s="205" customFormat="1" ht="13.5" x14ac:dyDescent="0.25">
      <c r="A33" s="201"/>
      <c r="B33" s="201"/>
      <c r="C33" s="201"/>
      <c r="D33" s="201"/>
      <c r="E33" s="201"/>
      <c r="F33" s="201"/>
      <c r="G33" s="201"/>
      <c r="H33" s="201"/>
      <c r="I33" s="201"/>
      <c r="J33" s="244"/>
      <c r="K33" s="201"/>
      <c r="L33" s="201"/>
      <c r="M33" s="201"/>
    </row>
    <row r="34" spans="1:13" s="205" customFormat="1" ht="13.5" x14ac:dyDescent="0.25">
      <c r="A34" s="201"/>
      <c r="B34" s="201"/>
      <c r="C34" s="201"/>
      <c r="D34" s="201"/>
      <c r="E34" s="201"/>
      <c r="F34" s="201"/>
      <c r="G34" s="201"/>
      <c r="H34" s="201"/>
      <c r="I34" s="201"/>
      <c r="J34" s="244"/>
      <c r="K34" s="201"/>
      <c r="L34" s="201"/>
      <c r="M34" s="201"/>
    </row>
    <row r="35" spans="1:13" s="205" customFormat="1" ht="13.5" x14ac:dyDescent="0.25">
      <c r="A35" s="201"/>
      <c r="B35" s="201"/>
      <c r="C35" s="201"/>
      <c r="D35" s="201"/>
      <c r="E35" s="201"/>
      <c r="F35" s="201"/>
      <c r="G35" s="201"/>
      <c r="H35" s="201"/>
      <c r="I35" s="201"/>
      <c r="J35" s="244"/>
      <c r="K35" s="201"/>
      <c r="L35" s="201"/>
      <c r="M35" s="201"/>
    </row>
    <row r="36" spans="1:13" s="205" customFormat="1" ht="13.5" x14ac:dyDescent="0.25">
      <c r="A36" s="201"/>
      <c r="B36" s="201"/>
      <c r="C36" s="201"/>
      <c r="D36" s="201"/>
      <c r="E36" s="201"/>
      <c r="F36" s="201"/>
      <c r="G36" s="201"/>
      <c r="H36" s="201"/>
      <c r="I36" s="201"/>
      <c r="J36" s="244"/>
      <c r="K36" s="201"/>
      <c r="L36" s="201"/>
      <c r="M36" s="201"/>
    </row>
    <row r="37" spans="1:13" s="205" customFormat="1" ht="13.5" x14ac:dyDescent="0.25">
      <c r="A37" s="201"/>
      <c r="B37" s="201"/>
      <c r="C37" s="201"/>
      <c r="D37" s="201"/>
      <c r="E37" s="201"/>
      <c r="F37" s="201"/>
      <c r="G37" s="201"/>
      <c r="H37" s="201"/>
      <c r="I37" s="201"/>
      <c r="J37" s="244"/>
      <c r="K37" s="201"/>
      <c r="L37" s="201"/>
      <c r="M37" s="201"/>
    </row>
    <row r="38" spans="1:13" s="205" customFormat="1" ht="13.5" x14ac:dyDescent="0.25">
      <c r="A38" s="201"/>
      <c r="B38" s="201"/>
      <c r="C38" s="201"/>
      <c r="D38" s="201"/>
      <c r="E38" s="201"/>
      <c r="F38" s="201"/>
      <c r="G38" s="201"/>
      <c r="H38" s="201"/>
      <c r="I38" s="201"/>
      <c r="J38" s="244"/>
      <c r="K38" s="201"/>
      <c r="L38" s="201"/>
      <c r="M38" s="201"/>
    </row>
    <row r="39" spans="1:13" s="205" customFormat="1" ht="13.5" x14ac:dyDescent="0.25">
      <c r="A39" s="201"/>
      <c r="B39" s="201"/>
      <c r="C39" s="201"/>
      <c r="D39" s="201"/>
      <c r="E39" s="201"/>
      <c r="F39" s="201"/>
      <c r="G39" s="201"/>
      <c r="H39" s="201"/>
      <c r="I39" s="201"/>
      <c r="J39" s="244"/>
      <c r="K39" s="201"/>
      <c r="L39" s="201"/>
      <c r="M39" s="201"/>
    </row>
    <row r="40" spans="1:13" s="205" customFormat="1" ht="13.5" x14ac:dyDescent="0.25">
      <c r="A40" s="201"/>
      <c r="B40" s="201"/>
      <c r="C40" s="201"/>
      <c r="D40" s="201"/>
      <c r="E40" s="201"/>
      <c r="F40" s="201"/>
      <c r="G40" s="201"/>
      <c r="H40" s="201"/>
      <c r="I40" s="201"/>
      <c r="J40" s="244"/>
      <c r="K40" s="201"/>
      <c r="L40" s="201"/>
      <c r="M40" s="201"/>
    </row>
    <row r="41" spans="1:13" s="205" customFormat="1" ht="13.5" x14ac:dyDescent="0.25">
      <c r="A41" s="201"/>
      <c r="B41" s="201"/>
      <c r="C41" s="201"/>
      <c r="D41" s="201"/>
      <c r="E41" s="201"/>
      <c r="F41" s="201"/>
      <c r="G41" s="201"/>
      <c r="H41" s="201"/>
      <c r="I41" s="201"/>
      <c r="J41" s="244"/>
      <c r="K41" s="201"/>
      <c r="L41" s="201"/>
      <c r="M41" s="201"/>
    </row>
    <row r="42" spans="1:13" s="205" customFormat="1" ht="13.5" x14ac:dyDescent="0.25">
      <c r="A42" s="201"/>
      <c r="B42" s="201"/>
      <c r="C42" s="201"/>
      <c r="D42" s="201"/>
      <c r="E42" s="201"/>
      <c r="F42" s="201"/>
      <c r="G42" s="201"/>
      <c r="H42" s="201"/>
      <c r="I42" s="201"/>
      <c r="J42" s="244"/>
      <c r="K42" s="201"/>
      <c r="L42" s="201"/>
      <c r="M42" s="201"/>
    </row>
    <row r="43" spans="1:13" s="205" customFormat="1" ht="13.5" x14ac:dyDescent="0.25">
      <c r="A43" s="201"/>
      <c r="B43" s="201"/>
      <c r="C43" s="201"/>
      <c r="D43" s="201"/>
      <c r="E43" s="201"/>
      <c r="F43" s="201"/>
      <c r="G43" s="201"/>
      <c r="H43" s="201"/>
      <c r="I43" s="201"/>
      <c r="J43" s="244"/>
      <c r="K43" s="201"/>
      <c r="L43" s="201"/>
      <c r="M43" s="201"/>
    </row>
    <row r="44" spans="1:13" s="205" customFormat="1" ht="13.5" x14ac:dyDescent="0.25">
      <c r="A44" s="201"/>
      <c r="B44" s="201"/>
      <c r="C44" s="201"/>
      <c r="D44" s="201"/>
      <c r="E44" s="201"/>
      <c r="F44" s="201"/>
      <c r="G44" s="201"/>
      <c r="H44" s="201"/>
      <c r="I44" s="201"/>
      <c r="J44" s="244"/>
      <c r="K44" s="201"/>
      <c r="L44" s="201"/>
      <c r="M44" s="201"/>
    </row>
    <row r="45" spans="1:13" s="205" customFormat="1" ht="13.5" x14ac:dyDescent="0.25">
      <c r="A45" s="201"/>
      <c r="B45" s="201"/>
      <c r="C45" s="201"/>
      <c r="D45" s="201"/>
      <c r="E45" s="201"/>
      <c r="F45" s="201"/>
      <c r="G45" s="201"/>
      <c r="H45" s="201"/>
      <c r="I45" s="201"/>
      <c r="J45" s="244"/>
      <c r="K45" s="201"/>
      <c r="L45" s="201"/>
      <c r="M45" s="201"/>
    </row>
    <row r="46" spans="1:13" s="205" customFormat="1" ht="13.5" x14ac:dyDescent="0.25">
      <c r="A46" s="201"/>
      <c r="B46" s="201"/>
      <c r="C46" s="201"/>
      <c r="D46" s="201"/>
      <c r="E46" s="201"/>
      <c r="F46" s="201"/>
      <c r="G46" s="201"/>
      <c r="H46" s="201"/>
      <c r="I46" s="201"/>
      <c r="J46" s="244"/>
      <c r="K46" s="201"/>
      <c r="L46" s="201"/>
      <c r="M46" s="201"/>
    </row>
    <row r="47" spans="1:13" s="205" customFormat="1" ht="13.5" x14ac:dyDescent="0.25">
      <c r="A47" s="201"/>
      <c r="B47" s="201"/>
      <c r="C47" s="201"/>
      <c r="D47" s="201"/>
      <c r="E47" s="201"/>
      <c r="F47" s="201"/>
      <c r="G47" s="201"/>
      <c r="H47" s="201"/>
      <c r="I47" s="201"/>
      <c r="J47" s="244"/>
      <c r="K47" s="201"/>
      <c r="L47" s="201"/>
      <c r="M47" s="201"/>
    </row>
    <row r="48" spans="1:13" s="205" customFormat="1" ht="13.5" x14ac:dyDescent="0.25">
      <c r="A48" s="201"/>
      <c r="B48" s="201"/>
      <c r="C48" s="201"/>
      <c r="D48" s="201"/>
      <c r="E48" s="201"/>
      <c r="F48" s="201"/>
      <c r="G48" s="201"/>
      <c r="H48" s="201"/>
      <c r="I48" s="201"/>
      <c r="J48" s="244"/>
      <c r="K48" s="201"/>
      <c r="L48" s="201"/>
      <c r="M48" s="201"/>
    </row>
    <row r="49" spans="1:13" s="205" customFormat="1" ht="13.5" x14ac:dyDescent="0.25">
      <c r="A49" s="201"/>
      <c r="B49" s="201"/>
      <c r="C49" s="201"/>
      <c r="D49" s="201"/>
      <c r="E49" s="201"/>
      <c r="F49" s="201"/>
      <c r="G49" s="201"/>
      <c r="H49" s="201"/>
      <c r="I49" s="201"/>
      <c r="J49" s="244"/>
      <c r="K49" s="201"/>
      <c r="L49" s="201"/>
      <c r="M49" s="201"/>
    </row>
    <row r="50" spans="1:13" s="205" customFormat="1" ht="13.5" x14ac:dyDescent="0.25">
      <c r="A50" s="201"/>
      <c r="B50" s="201"/>
      <c r="C50" s="201"/>
      <c r="D50" s="201"/>
      <c r="E50" s="201"/>
      <c r="F50" s="201"/>
      <c r="G50" s="201"/>
      <c r="H50" s="201"/>
      <c r="I50" s="201"/>
      <c r="J50" s="244"/>
      <c r="K50" s="201"/>
      <c r="L50" s="201"/>
      <c r="M50" s="201"/>
    </row>
    <row r="51" spans="1:13" s="205" customFormat="1" ht="13.5" x14ac:dyDescent="0.25">
      <c r="A51" s="201"/>
      <c r="B51" s="201"/>
      <c r="C51" s="201"/>
      <c r="D51" s="201"/>
      <c r="E51" s="201"/>
      <c r="F51" s="201"/>
      <c r="G51" s="201"/>
      <c r="H51" s="201"/>
      <c r="I51" s="201"/>
      <c r="J51" s="244"/>
      <c r="K51" s="201"/>
      <c r="L51" s="201"/>
      <c r="M51" s="201"/>
    </row>
    <row r="52" spans="1:13" s="205" customFormat="1" ht="13.5" x14ac:dyDescent="0.25">
      <c r="A52" s="201"/>
      <c r="B52" s="201"/>
      <c r="C52" s="201"/>
      <c r="D52" s="201"/>
      <c r="E52" s="201"/>
      <c r="F52" s="201"/>
      <c r="G52" s="201"/>
      <c r="H52" s="201"/>
      <c r="I52" s="201"/>
      <c r="J52" s="244"/>
      <c r="K52" s="201"/>
      <c r="L52" s="201"/>
      <c r="M52" s="201"/>
    </row>
    <row r="53" spans="1:13" s="205" customFormat="1" ht="13.5" x14ac:dyDescent="0.25">
      <c r="A53" s="201"/>
      <c r="B53" s="201"/>
      <c r="C53" s="201"/>
      <c r="D53" s="201"/>
      <c r="E53" s="201"/>
      <c r="F53" s="201"/>
      <c r="G53" s="201"/>
      <c r="H53" s="201"/>
      <c r="I53" s="201"/>
      <c r="J53" s="244"/>
      <c r="K53" s="201"/>
      <c r="L53" s="201"/>
      <c r="M53" s="201"/>
    </row>
    <row r="54" spans="1:13" s="205" customFormat="1" ht="13.5" x14ac:dyDescent="0.25">
      <c r="A54" s="201"/>
      <c r="B54" s="201"/>
      <c r="C54" s="201"/>
      <c r="D54" s="201"/>
      <c r="E54" s="201"/>
      <c r="F54" s="201"/>
      <c r="G54" s="201"/>
      <c r="H54" s="201"/>
      <c r="I54" s="201"/>
      <c r="J54" s="244"/>
      <c r="K54" s="201"/>
      <c r="L54" s="201"/>
      <c r="M54" s="201"/>
    </row>
    <row r="55" spans="1:13" s="205" customFormat="1" ht="13.5" x14ac:dyDescent="0.25">
      <c r="A55" s="201"/>
      <c r="B55" s="201"/>
      <c r="C55" s="201"/>
      <c r="D55" s="201"/>
      <c r="E55" s="201"/>
      <c r="F55" s="201"/>
      <c r="G55" s="201"/>
      <c r="H55" s="201"/>
      <c r="I55" s="201"/>
      <c r="J55" s="244"/>
      <c r="K55" s="201"/>
      <c r="L55" s="201"/>
      <c r="M55" s="201"/>
    </row>
    <row r="56" spans="1:13" s="205" customFormat="1" x14ac:dyDescent="0.25">
      <c r="J56" s="246"/>
    </row>
    <row r="57" spans="1:13" s="205" customFormat="1" x14ac:dyDescent="0.25">
      <c r="J57" s="246"/>
    </row>
    <row r="58" spans="1:13" s="205" customFormat="1" x14ac:dyDescent="0.25">
      <c r="J58" s="246"/>
    </row>
    <row r="59" spans="1:13" s="205" customFormat="1" x14ac:dyDescent="0.25">
      <c r="J59" s="246"/>
    </row>
  </sheetData>
  <mergeCells count="1">
    <mergeCell ref="A1:D1"/>
  </mergeCells>
  <phoneticPr fontId="7" type="noConversion"/>
  <hyperlinks>
    <hyperlink ref="I4" r:id="rId1" xr:uid="{00000000-0004-0000-0500-000000000000}"/>
    <hyperlink ref="I5" r:id="rId2" xr:uid="{00000000-0004-0000-0500-000001000000}"/>
  </hyperlinks>
  <pageMargins left="0.34722222222222221" right="0.2361111111111111" top="1" bottom="0.61111111111111116" header="0.5" footer="0.5"/>
  <pageSetup paperSize="10" orientation="landscape" horizontalDpi="4294967292" verticalDpi="4294967292"/>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305"/>
  <sheetViews>
    <sheetView zoomScale="125" workbookViewId="0">
      <selection activeCell="J6" sqref="J6"/>
    </sheetView>
  </sheetViews>
  <sheetFormatPr baseColWidth="10" defaultColWidth="1.1796875" defaultRowHeight="12.5" x14ac:dyDescent="0.25"/>
  <cols>
    <col min="1" max="1" width="0.1796875" style="37" customWidth="1"/>
    <col min="2" max="2" width="0.1796875" style="38" customWidth="1"/>
    <col min="3" max="3" width="19.1796875" style="39" customWidth="1"/>
    <col min="4" max="4" width="11" style="40" customWidth="1"/>
    <col min="5" max="5" width="7.81640625" style="83" customWidth="1"/>
    <col min="6" max="6" width="7.1796875" style="40" customWidth="1"/>
    <col min="7" max="7" width="7" style="40" customWidth="1"/>
    <col min="8" max="8" width="7.36328125" style="42" customWidth="1"/>
    <col min="9" max="9" width="7.6328125" style="42" customWidth="1"/>
    <col min="10" max="10" width="7.81640625" style="40" customWidth="1"/>
    <col min="11" max="11" width="2.36328125" customWidth="1"/>
    <col min="12" max="12" width="8.81640625" style="40" customWidth="1"/>
    <col min="13" max="14" width="8" style="40" customWidth="1"/>
    <col min="15" max="15" width="7.36328125" style="40" customWidth="1"/>
    <col min="16" max="16" width="5.36328125" style="40" customWidth="1"/>
    <col min="17" max="17" width="5" style="40" customWidth="1"/>
    <col min="18" max="19" width="1.453125" style="40" customWidth="1"/>
    <col min="20" max="20" width="16.6328125" style="40" customWidth="1"/>
    <col min="21" max="21" width="7" style="40" customWidth="1"/>
    <col min="22" max="22" width="6.1796875" style="42" customWidth="1"/>
    <col min="23" max="23" width="7.6328125" style="42" customWidth="1"/>
    <col min="24" max="24" width="6.6328125" style="42" customWidth="1"/>
    <col min="25" max="25" width="9.453125" style="42" customWidth="1"/>
    <col min="26" max="26" width="15.1796875" style="40" customWidth="1"/>
    <col min="27" max="16384" width="1.1796875" style="40"/>
  </cols>
  <sheetData>
    <row r="1" spans="1:26" s="32" customFormat="1" ht="13" x14ac:dyDescent="0.3">
      <c r="A1" s="29"/>
      <c r="B1" s="30"/>
      <c r="C1" s="31" t="s">
        <v>221</v>
      </c>
      <c r="E1" s="33"/>
      <c r="H1" s="34"/>
      <c r="I1" s="34"/>
      <c r="J1" s="35"/>
      <c r="L1" s="36"/>
      <c r="N1" s="36"/>
      <c r="O1" s="36"/>
      <c r="V1" s="34"/>
      <c r="W1" s="34"/>
      <c r="X1" s="34"/>
      <c r="Y1" s="34"/>
    </row>
    <row r="2" spans="1:26" x14ac:dyDescent="0.25">
      <c r="E2" s="41"/>
      <c r="J2" s="43"/>
      <c r="L2" s="44"/>
      <c r="M2" s="44"/>
      <c r="N2" s="44"/>
      <c r="O2" s="44"/>
    </row>
    <row r="3" spans="1:26" s="48" customFormat="1" ht="73.5" x14ac:dyDescent="0.25">
      <c r="A3" s="45" t="s">
        <v>222</v>
      </c>
      <c r="B3" s="46" t="s">
        <v>223</v>
      </c>
      <c r="C3" s="47" t="s">
        <v>203</v>
      </c>
      <c r="D3" s="48" t="s">
        <v>224</v>
      </c>
      <c r="E3" s="46" t="s">
        <v>225</v>
      </c>
      <c r="F3" s="48" t="s">
        <v>226</v>
      </c>
      <c r="G3" s="48" t="s">
        <v>122</v>
      </c>
      <c r="H3" s="48" t="s">
        <v>123</v>
      </c>
      <c r="I3" s="48" t="s">
        <v>124</v>
      </c>
      <c r="J3" s="48" t="s">
        <v>125</v>
      </c>
      <c r="L3" s="46" t="s">
        <v>126</v>
      </c>
      <c r="M3" s="46" t="s">
        <v>153</v>
      </c>
      <c r="N3" s="46" t="s">
        <v>154</v>
      </c>
      <c r="O3" s="46" t="s">
        <v>191</v>
      </c>
      <c r="P3" s="49" t="s">
        <v>192</v>
      </c>
      <c r="Q3" s="49" t="s">
        <v>193</v>
      </c>
      <c r="R3" s="49" t="s">
        <v>194</v>
      </c>
      <c r="S3" s="49" t="s">
        <v>195</v>
      </c>
      <c r="T3" s="48" t="s">
        <v>76</v>
      </c>
      <c r="U3" s="48" t="s">
        <v>112</v>
      </c>
      <c r="V3" s="48" t="s">
        <v>113</v>
      </c>
      <c r="W3" s="48" t="s">
        <v>114</v>
      </c>
      <c r="X3" s="48" t="s">
        <v>115</v>
      </c>
      <c r="Y3" s="48" t="s">
        <v>116</v>
      </c>
      <c r="Z3" s="48" t="s">
        <v>117</v>
      </c>
    </row>
    <row r="4" spans="1:26" s="53" customFormat="1" ht="10" x14ac:dyDescent="0.25">
      <c r="A4" s="50"/>
      <c r="B4" s="51"/>
      <c r="C4" s="52"/>
      <c r="E4" s="54"/>
      <c r="J4" s="55"/>
      <c r="L4" s="54"/>
      <c r="M4" s="54"/>
      <c r="N4" s="54"/>
      <c r="O4" s="54"/>
      <c r="Q4" s="56"/>
      <c r="R4" s="56"/>
      <c r="S4" s="56"/>
    </row>
    <row r="5" spans="1:26" x14ac:dyDescent="0.25">
      <c r="A5" s="37">
        <f t="shared" ref="A5:B24" si="0">B5</f>
        <v>42256</v>
      </c>
      <c r="B5" s="57">
        <f t="shared" si="0"/>
        <v>42256</v>
      </c>
      <c r="C5" s="39">
        <v>42256</v>
      </c>
      <c r="D5" s="40" t="s">
        <v>151</v>
      </c>
      <c r="E5" s="58" t="str">
        <f>IF(D5="ITEN","Robert",IF(D5="DÖBELI","François",IF(D5="ZEMAULI","Marcel","")))</f>
        <v>François</v>
      </c>
      <c r="F5" s="42" t="s">
        <v>149</v>
      </c>
      <c r="G5" s="42" t="s">
        <v>118</v>
      </c>
      <c r="H5" s="42">
        <v>1123</v>
      </c>
      <c r="I5" s="42">
        <v>1834</v>
      </c>
      <c r="J5" s="59">
        <f>ROUND(IF(ISERR($I5/1)," ",((INT($I5/100)*60+$I5-INT($I5/100)*100)-(INT($H5/100)*60+$H5-INT($H5/100)*100))/60),1)</f>
        <v>7.2</v>
      </c>
      <c r="L5" s="60">
        <f>IF($D5="DÖBELI",ROUND(IF(ISERR($I5/1)," ",((INT($I5/100)*60+$I5-INT($I5/100)*100)-(INT($H5/100)*60+$H5-INT($H5/100)*100))/60),1),"")</f>
        <v>7.2</v>
      </c>
      <c r="M5" s="60" t="str">
        <f t="shared" ref="M5:M68" si="1">IF($D5="LEGRAS",ROUND(IF(ISERR($I5/1)," ",((INT($I5/100)*60+$I5-INT($I5/100)*100)-(INT($H5/100)*60+$H5-INT($H5/100)*100))/60),1),"")</f>
        <v/>
      </c>
      <c r="N5" s="60" t="str">
        <f t="shared" ref="N5:N68" si="2">IF($D5="ITEN",ROUND(IF(ISERR($I5/1)," ",((INT($I5/100)*60+$I5-INT($I5/100)*100)-(INT($H5/100)*60+$H5-INT($H5/100)*100))/60),1),"")</f>
        <v/>
      </c>
      <c r="O5" s="60" t="str">
        <f>IF($D5="ZEMAULI",ROUND(IF(ISERR($I5/1)," ",((INT($I5/100)*60+$I5-INT($I5/100)*100)-(INT($H5/100)*60+$H5-INT($H5/100)*100))/60),1),"")</f>
        <v/>
      </c>
      <c r="P5" s="42">
        <f>IF(H5&gt;=1,1,"")</f>
        <v>1</v>
      </c>
      <c r="Q5" s="42"/>
      <c r="R5" s="42"/>
      <c r="S5" s="42"/>
      <c r="T5" s="40" t="str">
        <f>IF($D5&gt;=1,"RAS","")</f>
        <v>RAS</v>
      </c>
    </row>
    <row r="6" spans="1:26" x14ac:dyDescent="0.25">
      <c r="A6" s="37">
        <f t="shared" si="0"/>
        <v>42258</v>
      </c>
      <c r="B6" s="57">
        <f t="shared" si="0"/>
        <v>42258</v>
      </c>
      <c r="C6" s="39">
        <v>42258</v>
      </c>
      <c r="D6" s="40" t="s">
        <v>148</v>
      </c>
      <c r="E6" s="58" t="str">
        <f t="shared" ref="E6:E69" si="3">IF(D6="ITEN","Robert",IF(D6="DÖBELI","François",IF(D6="ZEMAULI","Marcel","")))</f>
        <v>François</v>
      </c>
      <c r="F6" s="42" t="s">
        <v>150</v>
      </c>
      <c r="G6" s="42" t="str">
        <f>IF($D6&gt;=1,"LFTM","")</f>
        <v>LFTM</v>
      </c>
      <c r="J6" s="59">
        <f t="shared" ref="J6:J69" si="4">ROUND(IF(ISERR($I6/1)," ",((INT($I6/100)*60+$I6-INT($I6/100)*100)-(INT($H6/100)*60+$H6-INT($H6/100)*100))/60),1)</f>
        <v>0</v>
      </c>
      <c r="L6" s="60">
        <f t="shared" ref="L6:L69" si="5">IF($D6="DÖBELI",ROUND(IF(ISERR($I6/1)," ",((INT($I6/100)*60+$I6-INT($I6/100)*100)-(INT($H6/100)*60+$H6-INT($H6/100)*100))/60),1),"")</f>
        <v>0</v>
      </c>
      <c r="M6" s="60" t="str">
        <f t="shared" si="1"/>
        <v/>
      </c>
      <c r="N6" s="60" t="str">
        <f t="shared" si="2"/>
        <v/>
      </c>
      <c r="O6" s="60" t="str">
        <f t="shared" ref="O6:O69" si="6">IF($D6="ZEMAULI",ROUND(IF(ISERR($I6/1)," ",((INT($I6/100)*60+$I6-INT($I6/100)*100)-(INT($H6/100)*60+$H6-INT($H6/100)*100))/60),1),"")</f>
        <v/>
      </c>
      <c r="P6" s="42" t="str">
        <f t="shared" ref="P6:P69" si="7">IF(H6&gt;=1,1,"")</f>
        <v/>
      </c>
    </row>
    <row r="7" spans="1:26" s="64" customFormat="1" x14ac:dyDescent="0.25">
      <c r="A7" s="61">
        <f t="shared" si="0"/>
        <v>0</v>
      </c>
      <c r="B7" s="62">
        <f t="shared" si="0"/>
        <v>0</v>
      </c>
      <c r="C7" s="63"/>
      <c r="E7" s="65" t="str">
        <f t="shared" si="3"/>
        <v/>
      </c>
      <c r="F7" s="66"/>
      <c r="G7" s="66" t="str">
        <f t="shared" ref="G7:G70" si="8">IF($D7&gt;=1,"LFTM","")</f>
        <v/>
      </c>
      <c r="H7" s="66"/>
      <c r="I7" s="66"/>
      <c r="J7" s="59">
        <f t="shared" si="4"/>
        <v>0</v>
      </c>
      <c r="K7" s="67"/>
      <c r="L7" s="68" t="str">
        <f t="shared" si="5"/>
        <v/>
      </c>
      <c r="M7" s="68" t="str">
        <f t="shared" si="1"/>
        <v/>
      </c>
      <c r="N7" s="68" t="str">
        <f t="shared" si="2"/>
        <v/>
      </c>
      <c r="O7" s="68" t="str">
        <f t="shared" si="6"/>
        <v/>
      </c>
      <c r="P7" s="66" t="str">
        <f t="shared" si="7"/>
        <v/>
      </c>
      <c r="U7" s="69">
        <f>SUM(J5:J7)</f>
        <v>7.2</v>
      </c>
      <c r="V7" s="66">
        <v>3</v>
      </c>
      <c r="W7" s="66"/>
      <c r="X7" s="66"/>
      <c r="Y7" s="66"/>
    </row>
    <row r="8" spans="1:26" x14ac:dyDescent="0.25">
      <c r="A8" s="37">
        <f t="shared" si="0"/>
        <v>0</v>
      </c>
      <c r="B8" s="57">
        <f t="shared" si="0"/>
        <v>0</v>
      </c>
      <c r="E8" s="58" t="str">
        <f t="shared" si="3"/>
        <v/>
      </c>
      <c r="F8" s="42"/>
      <c r="G8" s="42" t="str">
        <f t="shared" si="8"/>
        <v/>
      </c>
      <c r="J8" s="59">
        <f t="shared" si="4"/>
        <v>0</v>
      </c>
      <c r="L8" s="60" t="str">
        <f t="shared" si="5"/>
        <v/>
      </c>
      <c r="M8" s="60" t="str">
        <f t="shared" si="1"/>
        <v/>
      </c>
      <c r="N8" s="60" t="str">
        <f t="shared" si="2"/>
        <v/>
      </c>
      <c r="O8" s="60" t="str">
        <f t="shared" si="6"/>
        <v/>
      </c>
      <c r="P8" s="42" t="str">
        <f t="shared" si="7"/>
        <v/>
      </c>
      <c r="V8" s="42">
        <v>1</v>
      </c>
    </row>
    <row r="9" spans="1:26" x14ac:dyDescent="0.25">
      <c r="A9" s="37">
        <f t="shared" si="0"/>
        <v>0</v>
      </c>
      <c r="B9" s="57">
        <f t="shared" si="0"/>
        <v>0</v>
      </c>
      <c r="E9" s="58" t="str">
        <f t="shared" si="3"/>
        <v/>
      </c>
      <c r="F9" s="42"/>
      <c r="G9" s="42" t="str">
        <f t="shared" si="8"/>
        <v/>
      </c>
      <c r="J9" s="59">
        <f t="shared" si="4"/>
        <v>0</v>
      </c>
      <c r="L9" s="60" t="str">
        <f t="shared" si="5"/>
        <v/>
      </c>
      <c r="M9" s="60" t="str">
        <f t="shared" si="1"/>
        <v/>
      </c>
      <c r="N9" s="60" t="str">
        <f t="shared" si="2"/>
        <v/>
      </c>
      <c r="O9" s="60" t="str">
        <f t="shared" si="6"/>
        <v/>
      </c>
      <c r="P9" s="42" t="str">
        <f t="shared" si="7"/>
        <v/>
      </c>
      <c r="V9" s="42">
        <v>2</v>
      </c>
    </row>
    <row r="10" spans="1:26" x14ac:dyDescent="0.25">
      <c r="A10" s="37">
        <f t="shared" si="0"/>
        <v>0</v>
      </c>
      <c r="B10" s="57">
        <f t="shared" si="0"/>
        <v>0</v>
      </c>
      <c r="E10" s="58" t="str">
        <f t="shared" si="3"/>
        <v/>
      </c>
      <c r="F10" s="42"/>
      <c r="G10" s="42" t="str">
        <f t="shared" si="8"/>
        <v/>
      </c>
      <c r="J10" s="59">
        <f t="shared" si="4"/>
        <v>0</v>
      </c>
      <c r="L10" s="60" t="str">
        <f t="shared" si="5"/>
        <v/>
      </c>
      <c r="M10" s="60" t="str">
        <f t="shared" si="1"/>
        <v/>
      </c>
      <c r="N10" s="60" t="str">
        <f t="shared" si="2"/>
        <v/>
      </c>
      <c r="O10" s="60" t="str">
        <f t="shared" si="6"/>
        <v/>
      </c>
      <c r="P10" s="42" t="str">
        <f t="shared" si="7"/>
        <v/>
      </c>
      <c r="V10" s="42">
        <v>3</v>
      </c>
    </row>
    <row r="11" spans="1:26" x14ac:dyDescent="0.25">
      <c r="A11" s="37">
        <f t="shared" si="0"/>
        <v>0</v>
      </c>
      <c r="B11" s="57">
        <f t="shared" si="0"/>
        <v>0</v>
      </c>
      <c r="E11" s="58" t="str">
        <f t="shared" si="3"/>
        <v/>
      </c>
      <c r="F11" s="42"/>
      <c r="G11" s="42" t="str">
        <f t="shared" si="8"/>
        <v/>
      </c>
      <c r="J11" s="59">
        <f t="shared" si="4"/>
        <v>0</v>
      </c>
      <c r="L11" s="60" t="str">
        <f t="shared" si="5"/>
        <v/>
      </c>
      <c r="M11" s="60" t="str">
        <f t="shared" si="1"/>
        <v/>
      </c>
      <c r="N11" s="60" t="str">
        <f t="shared" si="2"/>
        <v/>
      </c>
      <c r="O11" s="60" t="str">
        <f t="shared" si="6"/>
        <v/>
      </c>
      <c r="P11" s="42" t="str">
        <f t="shared" si="7"/>
        <v/>
      </c>
      <c r="V11" s="42">
        <v>4</v>
      </c>
    </row>
    <row r="12" spans="1:26" x14ac:dyDescent="0.25">
      <c r="A12" s="37">
        <f t="shared" si="0"/>
        <v>0</v>
      </c>
      <c r="B12" s="57">
        <f t="shared" si="0"/>
        <v>0</v>
      </c>
      <c r="E12" s="58" t="str">
        <f t="shared" si="3"/>
        <v/>
      </c>
      <c r="F12" s="42"/>
      <c r="G12" s="42" t="str">
        <f t="shared" si="8"/>
        <v/>
      </c>
      <c r="J12" s="59">
        <f t="shared" si="4"/>
        <v>0</v>
      </c>
      <c r="L12" s="60" t="str">
        <f t="shared" si="5"/>
        <v/>
      </c>
      <c r="M12" s="60" t="str">
        <f t="shared" si="1"/>
        <v/>
      </c>
      <c r="N12" s="60" t="str">
        <f t="shared" si="2"/>
        <v/>
      </c>
      <c r="O12" s="60" t="str">
        <f t="shared" si="6"/>
        <v/>
      </c>
      <c r="P12" s="42" t="str">
        <f t="shared" si="7"/>
        <v/>
      </c>
      <c r="V12" s="42">
        <v>5</v>
      </c>
    </row>
    <row r="13" spans="1:26" x14ac:dyDescent="0.25">
      <c r="A13" s="37">
        <f t="shared" si="0"/>
        <v>0</v>
      </c>
      <c r="B13" s="57">
        <f t="shared" si="0"/>
        <v>0</v>
      </c>
      <c r="E13" s="58" t="str">
        <f t="shared" si="3"/>
        <v/>
      </c>
      <c r="F13" s="42"/>
      <c r="G13" s="42" t="str">
        <f t="shared" si="8"/>
        <v/>
      </c>
      <c r="J13" s="59">
        <f t="shared" si="4"/>
        <v>0</v>
      </c>
      <c r="L13" s="60" t="str">
        <f t="shared" si="5"/>
        <v/>
      </c>
      <c r="M13" s="60" t="str">
        <f t="shared" si="1"/>
        <v/>
      </c>
      <c r="N13" s="60" t="str">
        <f t="shared" si="2"/>
        <v/>
      </c>
      <c r="O13" s="60" t="str">
        <f t="shared" si="6"/>
        <v/>
      </c>
      <c r="P13" s="42" t="str">
        <f t="shared" si="7"/>
        <v/>
      </c>
      <c r="V13" s="42">
        <v>6</v>
      </c>
    </row>
    <row r="14" spans="1:26" x14ac:dyDescent="0.25">
      <c r="A14" s="37">
        <f t="shared" si="0"/>
        <v>0</v>
      </c>
      <c r="B14" s="57">
        <f t="shared" si="0"/>
        <v>0</v>
      </c>
      <c r="E14" s="58" t="str">
        <f t="shared" si="3"/>
        <v/>
      </c>
      <c r="F14" s="42"/>
      <c r="G14" s="42" t="str">
        <f t="shared" si="8"/>
        <v/>
      </c>
      <c r="J14" s="59">
        <f t="shared" si="4"/>
        <v>0</v>
      </c>
      <c r="L14" s="60" t="str">
        <f t="shared" si="5"/>
        <v/>
      </c>
      <c r="M14" s="60" t="str">
        <f t="shared" si="1"/>
        <v/>
      </c>
      <c r="N14" s="60" t="str">
        <f t="shared" si="2"/>
        <v/>
      </c>
      <c r="O14" s="60" t="str">
        <f t="shared" si="6"/>
        <v/>
      </c>
      <c r="P14" s="42" t="str">
        <f t="shared" si="7"/>
        <v/>
      </c>
      <c r="V14" s="42">
        <v>7</v>
      </c>
    </row>
    <row r="15" spans="1:26" x14ac:dyDescent="0.25">
      <c r="A15" s="37">
        <f t="shared" si="0"/>
        <v>0</v>
      </c>
      <c r="B15" s="57">
        <f t="shared" si="0"/>
        <v>0</v>
      </c>
      <c r="E15" s="58" t="str">
        <f t="shared" si="3"/>
        <v/>
      </c>
      <c r="F15" s="42"/>
      <c r="G15" s="42" t="str">
        <f t="shared" si="8"/>
        <v/>
      </c>
      <c r="J15" s="59">
        <f t="shared" si="4"/>
        <v>0</v>
      </c>
      <c r="L15" s="60" t="str">
        <f t="shared" si="5"/>
        <v/>
      </c>
      <c r="M15" s="60" t="str">
        <f t="shared" si="1"/>
        <v/>
      </c>
      <c r="N15" s="60" t="str">
        <f t="shared" si="2"/>
        <v/>
      </c>
      <c r="O15" s="60" t="str">
        <f t="shared" si="6"/>
        <v/>
      </c>
      <c r="P15" s="42" t="str">
        <f t="shared" si="7"/>
        <v/>
      </c>
      <c r="V15" s="42">
        <v>8</v>
      </c>
    </row>
    <row r="16" spans="1:26" x14ac:dyDescent="0.25">
      <c r="A16" s="37">
        <f t="shared" si="0"/>
        <v>0</v>
      </c>
      <c r="B16" s="57">
        <f t="shared" si="0"/>
        <v>0</v>
      </c>
      <c r="E16" s="58" t="str">
        <f t="shared" si="3"/>
        <v/>
      </c>
      <c r="F16" s="42"/>
      <c r="G16" s="42" t="str">
        <f t="shared" si="8"/>
        <v/>
      </c>
      <c r="J16" s="59">
        <f t="shared" si="4"/>
        <v>0</v>
      </c>
      <c r="L16" s="60" t="str">
        <f t="shared" si="5"/>
        <v/>
      </c>
      <c r="M16" s="60" t="str">
        <f t="shared" si="1"/>
        <v/>
      </c>
      <c r="N16" s="60" t="str">
        <f t="shared" si="2"/>
        <v/>
      </c>
      <c r="O16" s="60" t="str">
        <f t="shared" si="6"/>
        <v/>
      </c>
      <c r="P16" s="42" t="str">
        <f t="shared" si="7"/>
        <v/>
      </c>
      <c r="V16" s="42">
        <v>9</v>
      </c>
    </row>
    <row r="17" spans="1:22" x14ac:dyDescent="0.25">
      <c r="A17" s="37">
        <f t="shared" si="0"/>
        <v>0</v>
      </c>
      <c r="B17" s="57">
        <f t="shared" si="0"/>
        <v>0</v>
      </c>
      <c r="E17" s="58" t="str">
        <f t="shared" si="3"/>
        <v/>
      </c>
      <c r="F17" s="42"/>
      <c r="G17" s="42" t="str">
        <f t="shared" si="8"/>
        <v/>
      </c>
      <c r="J17" s="59">
        <f t="shared" si="4"/>
        <v>0</v>
      </c>
      <c r="L17" s="60" t="str">
        <f t="shared" si="5"/>
        <v/>
      </c>
      <c r="M17" s="60" t="str">
        <f t="shared" si="1"/>
        <v/>
      </c>
      <c r="N17" s="60" t="str">
        <f t="shared" si="2"/>
        <v/>
      </c>
      <c r="O17" s="60" t="str">
        <f t="shared" si="6"/>
        <v/>
      </c>
      <c r="P17" s="42" t="str">
        <f t="shared" si="7"/>
        <v/>
      </c>
      <c r="V17" s="42">
        <v>10</v>
      </c>
    </row>
    <row r="18" spans="1:22" x14ac:dyDescent="0.25">
      <c r="A18" s="37">
        <f t="shared" si="0"/>
        <v>0</v>
      </c>
      <c r="B18" s="57">
        <f t="shared" si="0"/>
        <v>0</v>
      </c>
      <c r="E18" s="58" t="str">
        <f t="shared" si="3"/>
        <v/>
      </c>
      <c r="F18" s="42"/>
      <c r="G18" s="42" t="str">
        <f t="shared" si="8"/>
        <v/>
      </c>
      <c r="J18" s="59">
        <f t="shared" si="4"/>
        <v>0</v>
      </c>
      <c r="L18" s="60" t="str">
        <f t="shared" si="5"/>
        <v/>
      </c>
      <c r="M18" s="60" t="str">
        <f t="shared" si="1"/>
        <v/>
      </c>
      <c r="N18" s="60" t="str">
        <f t="shared" si="2"/>
        <v/>
      </c>
      <c r="O18" s="60" t="str">
        <f t="shared" si="6"/>
        <v/>
      </c>
      <c r="P18" s="42" t="str">
        <f t="shared" si="7"/>
        <v/>
      </c>
      <c r="U18" s="38"/>
      <c r="V18" s="42">
        <v>11</v>
      </c>
    </row>
    <row r="19" spans="1:22" x14ac:dyDescent="0.25">
      <c r="A19" s="37">
        <f t="shared" si="0"/>
        <v>0</v>
      </c>
      <c r="B19" s="57">
        <f t="shared" si="0"/>
        <v>0</v>
      </c>
      <c r="E19" s="58" t="str">
        <f t="shared" si="3"/>
        <v/>
      </c>
      <c r="F19" s="42"/>
      <c r="G19" s="42" t="str">
        <f t="shared" si="8"/>
        <v/>
      </c>
      <c r="J19" s="59">
        <f t="shared" si="4"/>
        <v>0</v>
      </c>
      <c r="L19" s="60" t="str">
        <f t="shared" si="5"/>
        <v/>
      </c>
      <c r="M19" s="60" t="str">
        <f t="shared" si="1"/>
        <v/>
      </c>
      <c r="N19" s="60" t="str">
        <f t="shared" si="2"/>
        <v/>
      </c>
      <c r="O19" s="60" t="str">
        <f t="shared" si="6"/>
        <v/>
      </c>
      <c r="P19" s="42" t="str">
        <f t="shared" si="7"/>
        <v/>
      </c>
      <c r="U19" s="38"/>
      <c r="V19" s="42">
        <v>12</v>
      </c>
    </row>
    <row r="20" spans="1:22" x14ac:dyDescent="0.25">
      <c r="A20" s="37">
        <f t="shared" si="0"/>
        <v>0</v>
      </c>
      <c r="B20" s="57">
        <f t="shared" si="0"/>
        <v>0</v>
      </c>
      <c r="E20" s="58" t="str">
        <f t="shared" si="3"/>
        <v/>
      </c>
      <c r="F20" s="42"/>
      <c r="G20" s="42" t="str">
        <f t="shared" si="8"/>
        <v/>
      </c>
      <c r="J20" s="59">
        <f t="shared" si="4"/>
        <v>0</v>
      </c>
      <c r="L20" s="60" t="str">
        <f t="shared" si="5"/>
        <v/>
      </c>
      <c r="M20" s="60" t="str">
        <f t="shared" si="1"/>
        <v/>
      </c>
      <c r="N20" s="60" t="str">
        <f t="shared" si="2"/>
        <v/>
      </c>
      <c r="O20" s="60" t="str">
        <f t="shared" si="6"/>
        <v/>
      </c>
      <c r="P20" s="42" t="str">
        <f t="shared" si="7"/>
        <v/>
      </c>
      <c r="U20" s="38"/>
      <c r="V20" s="42">
        <v>13</v>
      </c>
    </row>
    <row r="21" spans="1:22" x14ac:dyDescent="0.25">
      <c r="A21" s="37">
        <f t="shared" si="0"/>
        <v>0</v>
      </c>
      <c r="B21" s="57">
        <f t="shared" si="0"/>
        <v>0</v>
      </c>
      <c r="E21" s="58" t="str">
        <f t="shared" si="3"/>
        <v/>
      </c>
      <c r="F21" s="42"/>
      <c r="G21" s="42" t="str">
        <f t="shared" si="8"/>
        <v/>
      </c>
      <c r="J21" s="59">
        <f t="shared" si="4"/>
        <v>0</v>
      </c>
      <c r="L21" s="60" t="str">
        <f t="shared" si="5"/>
        <v/>
      </c>
      <c r="M21" s="60" t="str">
        <f t="shared" si="1"/>
        <v/>
      </c>
      <c r="N21" s="60" t="str">
        <f t="shared" si="2"/>
        <v/>
      </c>
      <c r="O21" s="60" t="str">
        <f t="shared" si="6"/>
        <v/>
      </c>
      <c r="P21" s="42" t="str">
        <f t="shared" si="7"/>
        <v/>
      </c>
      <c r="U21" s="38"/>
      <c r="V21" s="42">
        <v>14</v>
      </c>
    </row>
    <row r="22" spans="1:22" x14ac:dyDescent="0.25">
      <c r="A22" s="37">
        <f t="shared" si="0"/>
        <v>0</v>
      </c>
      <c r="B22" s="57">
        <f t="shared" si="0"/>
        <v>0</v>
      </c>
      <c r="E22" s="58" t="str">
        <f t="shared" si="3"/>
        <v/>
      </c>
      <c r="F22" s="42"/>
      <c r="G22" s="42" t="str">
        <f t="shared" si="8"/>
        <v/>
      </c>
      <c r="J22" s="59">
        <f t="shared" si="4"/>
        <v>0</v>
      </c>
      <c r="L22" s="60" t="str">
        <f t="shared" si="5"/>
        <v/>
      </c>
      <c r="M22" s="60" t="str">
        <f t="shared" si="1"/>
        <v/>
      </c>
      <c r="N22" s="60" t="str">
        <f t="shared" si="2"/>
        <v/>
      </c>
      <c r="O22" s="60" t="str">
        <f t="shared" si="6"/>
        <v/>
      </c>
      <c r="P22" s="42" t="str">
        <f t="shared" si="7"/>
        <v/>
      </c>
      <c r="U22" s="38"/>
      <c r="V22" s="42">
        <v>15</v>
      </c>
    </row>
    <row r="23" spans="1:22" x14ac:dyDescent="0.25">
      <c r="A23" s="37">
        <f t="shared" si="0"/>
        <v>0</v>
      </c>
      <c r="B23" s="57">
        <f t="shared" si="0"/>
        <v>0</v>
      </c>
      <c r="E23" s="58" t="str">
        <f t="shared" si="3"/>
        <v/>
      </c>
      <c r="F23" s="42"/>
      <c r="G23" s="42" t="str">
        <f t="shared" si="8"/>
        <v/>
      </c>
      <c r="J23" s="59">
        <f t="shared" si="4"/>
        <v>0</v>
      </c>
      <c r="L23" s="60" t="str">
        <f t="shared" si="5"/>
        <v/>
      </c>
      <c r="M23" s="60" t="str">
        <f t="shared" si="1"/>
        <v/>
      </c>
      <c r="N23" s="60" t="str">
        <f t="shared" si="2"/>
        <v/>
      </c>
      <c r="O23" s="60" t="str">
        <f t="shared" si="6"/>
        <v/>
      </c>
      <c r="P23" s="42" t="str">
        <f t="shared" si="7"/>
        <v/>
      </c>
      <c r="U23" s="38"/>
      <c r="V23" s="42">
        <v>16</v>
      </c>
    </row>
    <row r="24" spans="1:22" x14ac:dyDescent="0.25">
      <c r="A24" s="37">
        <f t="shared" si="0"/>
        <v>0</v>
      </c>
      <c r="B24" s="57">
        <f t="shared" si="0"/>
        <v>0</v>
      </c>
      <c r="E24" s="58" t="str">
        <f t="shared" si="3"/>
        <v/>
      </c>
      <c r="F24" s="42"/>
      <c r="G24" s="42" t="str">
        <f t="shared" si="8"/>
        <v/>
      </c>
      <c r="J24" s="59">
        <f t="shared" si="4"/>
        <v>0</v>
      </c>
      <c r="L24" s="60" t="str">
        <f t="shared" si="5"/>
        <v/>
      </c>
      <c r="M24" s="60" t="str">
        <f t="shared" si="1"/>
        <v/>
      </c>
      <c r="N24" s="60" t="str">
        <f t="shared" si="2"/>
        <v/>
      </c>
      <c r="O24" s="60" t="str">
        <f t="shared" si="6"/>
        <v/>
      </c>
      <c r="P24" s="42" t="str">
        <f t="shared" si="7"/>
        <v/>
      </c>
      <c r="U24" s="38"/>
      <c r="V24" s="42">
        <v>17</v>
      </c>
    </row>
    <row r="25" spans="1:22" x14ac:dyDescent="0.25">
      <c r="A25" s="37">
        <f t="shared" ref="A25:B44" si="9">B25</f>
        <v>0</v>
      </c>
      <c r="B25" s="57">
        <f t="shared" si="9"/>
        <v>0</v>
      </c>
      <c r="E25" s="58" t="str">
        <f t="shared" si="3"/>
        <v/>
      </c>
      <c r="F25" s="42"/>
      <c r="G25" s="42" t="str">
        <f t="shared" si="8"/>
        <v/>
      </c>
      <c r="J25" s="59">
        <f t="shared" si="4"/>
        <v>0</v>
      </c>
      <c r="L25" s="60" t="str">
        <f t="shared" si="5"/>
        <v/>
      </c>
      <c r="M25" s="60" t="str">
        <f t="shared" si="1"/>
        <v/>
      </c>
      <c r="N25" s="60" t="str">
        <f t="shared" si="2"/>
        <v/>
      </c>
      <c r="O25" s="60" t="str">
        <f t="shared" si="6"/>
        <v/>
      </c>
      <c r="P25" s="42" t="str">
        <f t="shared" si="7"/>
        <v/>
      </c>
      <c r="U25" s="38"/>
      <c r="V25" s="42">
        <v>18</v>
      </c>
    </row>
    <row r="26" spans="1:22" x14ac:dyDescent="0.25">
      <c r="A26" s="37">
        <f t="shared" si="9"/>
        <v>0</v>
      </c>
      <c r="B26" s="57">
        <f t="shared" si="9"/>
        <v>0</v>
      </c>
      <c r="E26" s="58" t="str">
        <f t="shared" si="3"/>
        <v/>
      </c>
      <c r="F26" s="42"/>
      <c r="G26" s="42" t="str">
        <f t="shared" si="8"/>
        <v/>
      </c>
      <c r="J26" s="59">
        <f t="shared" si="4"/>
        <v>0</v>
      </c>
      <c r="L26" s="60" t="str">
        <f t="shared" si="5"/>
        <v/>
      </c>
      <c r="M26" s="60" t="str">
        <f t="shared" si="1"/>
        <v/>
      </c>
      <c r="N26" s="60" t="str">
        <f t="shared" si="2"/>
        <v/>
      </c>
      <c r="O26" s="60" t="str">
        <f t="shared" si="6"/>
        <v/>
      </c>
      <c r="P26" s="42" t="str">
        <f t="shared" si="7"/>
        <v/>
      </c>
      <c r="U26" s="38"/>
      <c r="V26" s="42">
        <v>19</v>
      </c>
    </row>
    <row r="27" spans="1:22" x14ac:dyDescent="0.25">
      <c r="A27" s="37">
        <f t="shared" si="9"/>
        <v>0</v>
      </c>
      <c r="B27" s="57">
        <f t="shared" si="9"/>
        <v>0</v>
      </c>
      <c r="E27" s="58" t="str">
        <f t="shared" si="3"/>
        <v/>
      </c>
      <c r="F27" s="42"/>
      <c r="G27" s="42" t="str">
        <f t="shared" si="8"/>
        <v/>
      </c>
      <c r="J27" s="59">
        <f t="shared" si="4"/>
        <v>0</v>
      </c>
      <c r="L27" s="60" t="str">
        <f t="shared" si="5"/>
        <v/>
      </c>
      <c r="M27" s="60" t="str">
        <f t="shared" si="1"/>
        <v/>
      </c>
      <c r="N27" s="60" t="str">
        <f t="shared" si="2"/>
        <v/>
      </c>
      <c r="O27" s="60" t="str">
        <f t="shared" si="6"/>
        <v/>
      </c>
      <c r="P27" s="42" t="str">
        <f t="shared" si="7"/>
        <v/>
      </c>
      <c r="U27" s="38"/>
      <c r="V27" s="42">
        <v>20</v>
      </c>
    </row>
    <row r="28" spans="1:22" x14ac:dyDescent="0.25">
      <c r="A28" s="37">
        <f t="shared" si="9"/>
        <v>0</v>
      </c>
      <c r="B28" s="57">
        <f t="shared" si="9"/>
        <v>0</v>
      </c>
      <c r="E28" s="58" t="str">
        <f t="shared" si="3"/>
        <v/>
      </c>
      <c r="F28" s="42"/>
      <c r="G28" s="42" t="str">
        <f t="shared" si="8"/>
        <v/>
      </c>
      <c r="J28" s="59">
        <f t="shared" si="4"/>
        <v>0</v>
      </c>
      <c r="L28" s="60" t="str">
        <f t="shared" si="5"/>
        <v/>
      </c>
      <c r="M28" s="60" t="str">
        <f t="shared" si="1"/>
        <v/>
      </c>
      <c r="N28" s="60" t="str">
        <f t="shared" si="2"/>
        <v/>
      </c>
      <c r="O28" s="60" t="str">
        <f t="shared" si="6"/>
        <v/>
      </c>
      <c r="P28" s="42" t="str">
        <f t="shared" si="7"/>
        <v/>
      </c>
      <c r="U28" s="38"/>
      <c r="V28" s="42">
        <v>21</v>
      </c>
    </row>
    <row r="29" spans="1:22" x14ac:dyDescent="0.25">
      <c r="A29" s="37">
        <f t="shared" si="9"/>
        <v>0</v>
      </c>
      <c r="B29" s="57">
        <f t="shared" si="9"/>
        <v>0</v>
      </c>
      <c r="E29" s="58" t="str">
        <f t="shared" si="3"/>
        <v/>
      </c>
      <c r="F29" s="42"/>
      <c r="G29" s="42" t="str">
        <f t="shared" si="8"/>
        <v/>
      </c>
      <c r="J29" s="59">
        <f t="shared" si="4"/>
        <v>0</v>
      </c>
      <c r="L29" s="60" t="str">
        <f t="shared" si="5"/>
        <v/>
      </c>
      <c r="M29" s="60" t="str">
        <f t="shared" si="1"/>
        <v/>
      </c>
      <c r="N29" s="60" t="str">
        <f t="shared" si="2"/>
        <v/>
      </c>
      <c r="O29" s="60" t="str">
        <f t="shared" si="6"/>
        <v/>
      </c>
      <c r="P29" s="42" t="str">
        <f t="shared" si="7"/>
        <v/>
      </c>
      <c r="U29" s="38"/>
      <c r="V29" s="42">
        <v>22</v>
      </c>
    </row>
    <row r="30" spans="1:22" x14ac:dyDescent="0.25">
      <c r="A30" s="37">
        <f t="shared" si="9"/>
        <v>0</v>
      </c>
      <c r="B30" s="57">
        <f t="shared" si="9"/>
        <v>0</v>
      </c>
      <c r="E30" s="58" t="str">
        <f t="shared" si="3"/>
        <v/>
      </c>
      <c r="F30" s="42"/>
      <c r="G30" s="42" t="str">
        <f t="shared" si="8"/>
        <v/>
      </c>
      <c r="J30" s="59">
        <f t="shared" si="4"/>
        <v>0</v>
      </c>
      <c r="L30" s="60" t="str">
        <f t="shared" si="5"/>
        <v/>
      </c>
      <c r="M30" s="60" t="str">
        <f t="shared" si="1"/>
        <v/>
      </c>
      <c r="N30" s="60" t="str">
        <f t="shared" si="2"/>
        <v/>
      </c>
      <c r="O30" s="60" t="str">
        <f t="shared" si="6"/>
        <v/>
      </c>
      <c r="P30" s="42" t="str">
        <f t="shared" si="7"/>
        <v/>
      </c>
      <c r="U30" s="38"/>
      <c r="V30" s="42">
        <v>23</v>
      </c>
    </row>
    <row r="31" spans="1:22" x14ac:dyDescent="0.25">
      <c r="A31" s="37">
        <f t="shared" si="9"/>
        <v>0</v>
      </c>
      <c r="B31" s="57">
        <f t="shared" si="9"/>
        <v>0</v>
      </c>
      <c r="E31" s="58" t="str">
        <f t="shared" si="3"/>
        <v/>
      </c>
      <c r="F31" s="42"/>
      <c r="G31" s="42" t="str">
        <f t="shared" si="8"/>
        <v/>
      </c>
      <c r="J31" s="59">
        <f t="shared" si="4"/>
        <v>0</v>
      </c>
      <c r="L31" s="60" t="str">
        <f t="shared" si="5"/>
        <v/>
      </c>
      <c r="M31" s="60" t="str">
        <f t="shared" si="1"/>
        <v/>
      </c>
      <c r="N31" s="60" t="str">
        <f t="shared" si="2"/>
        <v/>
      </c>
      <c r="O31" s="60" t="str">
        <f t="shared" si="6"/>
        <v/>
      </c>
      <c r="P31" s="42" t="str">
        <f t="shared" si="7"/>
        <v/>
      </c>
      <c r="U31" s="38"/>
      <c r="V31" s="42">
        <v>24</v>
      </c>
    </row>
    <row r="32" spans="1:22" x14ac:dyDescent="0.25">
      <c r="A32" s="37">
        <f t="shared" si="9"/>
        <v>0</v>
      </c>
      <c r="B32" s="57">
        <f t="shared" si="9"/>
        <v>0</v>
      </c>
      <c r="E32" s="58" t="str">
        <f t="shared" si="3"/>
        <v/>
      </c>
      <c r="F32" s="42"/>
      <c r="G32" s="42" t="str">
        <f t="shared" si="8"/>
        <v/>
      </c>
      <c r="J32" s="59">
        <f t="shared" si="4"/>
        <v>0</v>
      </c>
      <c r="L32" s="60" t="str">
        <f t="shared" si="5"/>
        <v/>
      </c>
      <c r="M32" s="60" t="str">
        <f t="shared" si="1"/>
        <v/>
      </c>
      <c r="N32" s="60" t="str">
        <f t="shared" si="2"/>
        <v/>
      </c>
      <c r="O32" s="60" t="str">
        <f t="shared" si="6"/>
        <v/>
      </c>
      <c r="P32" s="42" t="str">
        <f t="shared" si="7"/>
        <v/>
      </c>
      <c r="U32" s="38"/>
      <c r="V32" s="42">
        <v>25</v>
      </c>
    </row>
    <row r="33" spans="1:22" x14ac:dyDescent="0.25">
      <c r="A33" s="37">
        <f t="shared" si="9"/>
        <v>0</v>
      </c>
      <c r="B33" s="57">
        <f t="shared" si="9"/>
        <v>0</v>
      </c>
      <c r="E33" s="58" t="str">
        <f t="shared" si="3"/>
        <v/>
      </c>
      <c r="F33" s="42"/>
      <c r="G33" s="42" t="str">
        <f t="shared" si="8"/>
        <v/>
      </c>
      <c r="J33" s="59">
        <f t="shared" si="4"/>
        <v>0</v>
      </c>
      <c r="L33" s="60" t="str">
        <f t="shared" si="5"/>
        <v/>
      </c>
      <c r="M33" s="60" t="str">
        <f t="shared" si="1"/>
        <v/>
      </c>
      <c r="N33" s="60" t="str">
        <f t="shared" si="2"/>
        <v/>
      </c>
      <c r="O33" s="60" t="str">
        <f t="shared" si="6"/>
        <v/>
      </c>
      <c r="P33" s="42" t="str">
        <f t="shared" si="7"/>
        <v/>
      </c>
      <c r="U33" s="38"/>
      <c r="V33" s="42">
        <v>26</v>
      </c>
    </row>
    <row r="34" spans="1:22" x14ac:dyDescent="0.25">
      <c r="A34" s="37">
        <f t="shared" si="9"/>
        <v>0</v>
      </c>
      <c r="B34" s="57">
        <f t="shared" si="9"/>
        <v>0</v>
      </c>
      <c r="E34" s="58" t="str">
        <f t="shared" si="3"/>
        <v/>
      </c>
      <c r="F34" s="42"/>
      <c r="G34" s="42" t="str">
        <f t="shared" si="8"/>
        <v/>
      </c>
      <c r="J34" s="59">
        <f t="shared" si="4"/>
        <v>0</v>
      </c>
      <c r="L34" s="60" t="str">
        <f t="shared" si="5"/>
        <v/>
      </c>
      <c r="M34" s="60" t="str">
        <f t="shared" si="1"/>
        <v/>
      </c>
      <c r="N34" s="60" t="str">
        <f t="shared" si="2"/>
        <v/>
      </c>
      <c r="O34" s="60" t="str">
        <f t="shared" si="6"/>
        <v/>
      </c>
      <c r="P34" s="42" t="str">
        <f t="shared" si="7"/>
        <v/>
      </c>
      <c r="U34" s="38"/>
      <c r="V34" s="42">
        <v>27</v>
      </c>
    </row>
    <row r="35" spans="1:22" x14ac:dyDescent="0.25">
      <c r="A35" s="37">
        <f t="shared" si="9"/>
        <v>0</v>
      </c>
      <c r="B35" s="57">
        <f t="shared" si="9"/>
        <v>0</v>
      </c>
      <c r="E35" s="58" t="str">
        <f t="shared" si="3"/>
        <v/>
      </c>
      <c r="F35" s="42"/>
      <c r="G35" s="42" t="str">
        <f t="shared" si="8"/>
        <v/>
      </c>
      <c r="J35" s="59">
        <f t="shared" si="4"/>
        <v>0</v>
      </c>
      <c r="L35" s="60" t="str">
        <f t="shared" si="5"/>
        <v/>
      </c>
      <c r="M35" s="60" t="str">
        <f t="shared" si="1"/>
        <v/>
      </c>
      <c r="N35" s="60" t="str">
        <f t="shared" si="2"/>
        <v/>
      </c>
      <c r="O35" s="60" t="str">
        <f t="shared" si="6"/>
        <v/>
      </c>
      <c r="P35" s="42" t="str">
        <f t="shared" si="7"/>
        <v/>
      </c>
      <c r="U35" s="38"/>
      <c r="V35" s="42">
        <v>28</v>
      </c>
    </row>
    <row r="36" spans="1:22" x14ac:dyDescent="0.25">
      <c r="A36" s="37">
        <f t="shared" si="9"/>
        <v>0</v>
      </c>
      <c r="B36" s="57">
        <f t="shared" si="9"/>
        <v>0</v>
      </c>
      <c r="E36" s="58" t="str">
        <f t="shared" si="3"/>
        <v/>
      </c>
      <c r="F36" s="42"/>
      <c r="G36" s="42" t="str">
        <f t="shared" si="8"/>
        <v/>
      </c>
      <c r="J36" s="59">
        <f t="shared" si="4"/>
        <v>0</v>
      </c>
      <c r="L36" s="60" t="str">
        <f t="shared" si="5"/>
        <v/>
      </c>
      <c r="M36" s="60" t="str">
        <f t="shared" si="1"/>
        <v/>
      </c>
      <c r="N36" s="60" t="str">
        <f t="shared" si="2"/>
        <v/>
      </c>
      <c r="O36" s="60" t="str">
        <f t="shared" si="6"/>
        <v/>
      </c>
      <c r="P36" s="42" t="str">
        <f t="shared" si="7"/>
        <v/>
      </c>
      <c r="U36" s="38"/>
      <c r="V36" s="42">
        <v>29</v>
      </c>
    </row>
    <row r="37" spans="1:22" x14ac:dyDescent="0.25">
      <c r="A37" s="37">
        <f t="shared" si="9"/>
        <v>0</v>
      </c>
      <c r="B37" s="57">
        <f t="shared" si="9"/>
        <v>0</v>
      </c>
      <c r="E37" s="58" t="str">
        <f t="shared" si="3"/>
        <v/>
      </c>
      <c r="F37" s="42"/>
      <c r="G37" s="42" t="str">
        <f t="shared" si="8"/>
        <v/>
      </c>
      <c r="J37" s="59">
        <f t="shared" si="4"/>
        <v>0</v>
      </c>
      <c r="L37" s="60" t="str">
        <f t="shared" si="5"/>
        <v/>
      </c>
      <c r="M37" s="60" t="str">
        <f t="shared" si="1"/>
        <v/>
      </c>
      <c r="N37" s="60" t="str">
        <f t="shared" si="2"/>
        <v/>
      </c>
      <c r="O37" s="60" t="str">
        <f t="shared" si="6"/>
        <v/>
      </c>
      <c r="P37" s="42" t="str">
        <f t="shared" si="7"/>
        <v/>
      </c>
      <c r="U37" s="38"/>
      <c r="V37" s="42">
        <v>30</v>
      </c>
    </row>
    <row r="38" spans="1:22" x14ac:dyDescent="0.25">
      <c r="A38" s="37">
        <f t="shared" si="9"/>
        <v>0</v>
      </c>
      <c r="B38" s="57">
        <f t="shared" si="9"/>
        <v>0</v>
      </c>
      <c r="E38" s="58" t="str">
        <f t="shared" si="3"/>
        <v/>
      </c>
      <c r="F38" s="42"/>
      <c r="G38" s="42" t="str">
        <f t="shared" si="8"/>
        <v/>
      </c>
      <c r="J38" s="59">
        <f t="shared" si="4"/>
        <v>0</v>
      </c>
      <c r="L38" s="60" t="str">
        <f t="shared" si="5"/>
        <v/>
      </c>
      <c r="M38" s="60" t="str">
        <f t="shared" si="1"/>
        <v/>
      </c>
      <c r="N38" s="60" t="str">
        <f t="shared" si="2"/>
        <v/>
      </c>
      <c r="O38" s="60" t="str">
        <f t="shared" si="6"/>
        <v/>
      </c>
      <c r="P38" s="42" t="str">
        <f t="shared" si="7"/>
        <v/>
      </c>
      <c r="U38" s="38"/>
      <c r="V38" s="42">
        <v>31</v>
      </c>
    </row>
    <row r="39" spans="1:22" x14ac:dyDescent="0.25">
      <c r="A39" s="37">
        <f t="shared" si="9"/>
        <v>0</v>
      </c>
      <c r="B39" s="57">
        <f t="shared" si="9"/>
        <v>0</v>
      </c>
      <c r="E39" s="58" t="str">
        <f t="shared" si="3"/>
        <v/>
      </c>
      <c r="F39" s="42"/>
      <c r="G39" s="42" t="str">
        <f t="shared" si="8"/>
        <v/>
      </c>
      <c r="J39" s="59">
        <f t="shared" si="4"/>
        <v>0</v>
      </c>
      <c r="L39" s="60" t="str">
        <f t="shared" si="5"/>
        <v/>
      </c>
      <c r="M39" s="60" t="str">
        <f t="shared" si="1"/>
        <v/>
      </c>
      <c r="N39" s="60" t="str">
        <f t="shared" si="2"/>
        <v/>
      </c>
      <c r="O39" s="60" t="str">
        <f t="shared" si="6"/>
        <v/>
      </c>
      <c r="P39" s="42" t="str">
        <f t="shared" si="7"/>
        <v/>
      </c>
      <c r="U39" s="38"/>
      <c r="V39" s="42">
        <v>32</v>
      </c>
    </row>
    <row r="40" spans="1:22" x14ac:dyDescent="0.25">
      <c r="A40" s="37">
        <f t="shared" si="9"/>
        <v>0</v>
      </c>
      <c r="B40" s="57">
        <f t="shared" si="9"/>
        <v>0</v>
      </c>
      <c r="E40" s="58" t="str">
        <f t="shared" si="3"/>
        <v/>
      </c>
      <c r="F40" s="42"/>
      <c r="G40" s="42" t="str">
        <f t="shared" si="8"/>
        <v/>
      </c>
      <c r="J40" s="59">
        <f t="shared" si="4"/>
        <v>0</v>
      </c>
      <c r="L40" s="60" t="str">
        <f t="shared" si="5"/>
        <v/>
      </c>
      <c r="M40" s="60" t="str">
        <f t="shared" si="1"/>
        <v/>
      </c>
      <c r="N40" s="60" t="str">
        <f t="shared" si="2"/>
        <v/>
      </c>
      <c r="O40" s="60" t="str">
        <f t="shared" si="6"/>
        <v/>
      </c>
      <c r="P40" s="42" t="str">
        <f t="shared" si="7"/>
        <v/>
      </c>
      <c r="U40" s="38"/>
      <c r="V40" s="42">
        <v>33</v>
      </c>
    </row>
    <row r="41" spans="1:22" x14ac:dyDescent="0.25">
      <c r="A41" s="37">
        <f t="shared" si="9"/>
        <v>0</v>
      </c>
      <c r="B41" s="57">
        <f t="shared" si="9"/>
        <v>0</v>
      </c>
      <c r="E41" s="58" t="str">
        <f t="shared" si="3"/>
        <v/>
      </c>
      <c r="F41" s="42"/>
      <c r="G41" s="42" t="str">
        <f t="shared" si="8"/>
        <v/>
      </c>
      <c r="J41" s="59">
        <f t="shared" si="4"/>
        <v>0</v>
      </c>
      <c r="L41" s="60" t="str">
        <f t="shared" si="5"/>
        <v/>
      </c>
      <c r="M41" s="60" t="str">
        <f t="shared" si="1"/>
        <v/>
      </c>
      <c r="N41" s="60" t="str">
        <f t="shared" si="2"/>
        <v/>
      </c>
      <c r="O41" s="60" t="str">
        <f t="shared" si="6"/>
        <v/>
      </c>
      <c r="P41" s="42" t="str">
        <f t="shared" si="7"/>
        <v/>
      </c>
      <c r="U41" s="38"/>
      <c r="V41" s="42">
        <v>34</v>
      </c>
    </row>
    <row r="42" spans="1:22" x14ac:dyDescent="0.25">
      <c r="A42" s="37">
        <f t="shared" si="9"/>
        <v>0</v>
      </c>
      <c r="B42" s="57">
        <f t="shared" si="9"/>
        <v>0</v>
      </c>
      <c r="E42" s="58" t="str">
        <f t="shared" si="3"/>
        <v/>
      </c>
      <c r="F42" s="42"/>
      <c r="G42" s="42" t="str">
        <f t="shared" si="8"/>
        <v/>
      </c>
      <c r="J42" s="59">
        <f t="shared" si="4"/>
        <v>0</v>
      </c>
      <c r="L42" s="60" t="str">
        <f t="shared" si="5"/>
        <v/>
      </c>
      <c r="M42" s="60" t="str">
        <f t="shared" si="1"/>
        <v/>
      </c>
      <c r="N42" s="60" t="str">
        <f t="shared" si="2"/>
        <v/>
      </c>
      <c r="O42" s="60" t="str">
        <f t="shared" si="6"/>
        <v/>
      </c>
      <c r="P42" s="42" t="str">
        <f t="shared" si="7"/>
        <v/>
      </c>
      <c r="U42" s="38"/>
      <c r="V42" s="42">
        <v>35</v>
      </c>
    </row>
    <row r="43" spans="1:22" x14ac:dyDescent="0.25">
      <c r="A43" s="37">
        <f t="shared" si="9"/>
        <v>0</v>
      </c>
      <c r="B43" s="57">
        <f t="shared" si="9"/>
        <v>0</v>
      </c>
      <c r="E43" s="58" t="str">
        <f t="shared" si="3"/>
        <v/>
      </c>
      <c r="F43" s="42"/>
      <c r="G43" s="42" t="str">
        <f t="shared" si="8"/>
        <v/>
      </c>
      <c r="J43" s="59">
        <f t="shared" si="4"/>
        <v>0</v>
      </c>
      <c r="L43" s="60" t="str">
        <f t="shared" si="5"/>
        <v/>
      </c>
      <c r="M43" s="60" t="str">
        <f t="shared" si="1"/>
        <v/>
      </c>
      <c r="N43" s="60" t="str">
        <f t="shared" si="2"/>
        <v/>
      </c>
      <c r="O43" s="60" t="str">
        <f t="shared" si="6"/>
        <v/>
      </c>
      <c r="P43" s="42" t="str">
        <f t="shared" si="7"/>
        <v/>
      </c>
      <c r="U43" s="38"/>
      <c r="V43" s="42">
        <v>36</v>
      </c>
    </row>
    <row r="44" spans="1:22" x14ac:dyDescent="0.25">
      <c r="A44" s="37">
        <f t="shared" si="9"/>
        <v>0</v>
      </c>
      <c r="B44" s="57">
        <f t="shared" si="9"/>
        <v>0</v>
      </c>
      <c r="E44" s="58" t="str">
        <f t="shared" si="3"/>
        <v/>
      </c>
      <c r="F44" s="42"/>
      <c r="G44" s="42" t="str">
        <f t="shared" si="8"/>
        <v/>
      </c>
      <c r="J44" s="59">
        <f t="shared" si="4"/>
        <v>0</v>
      </c>
      <c r="L44" s="60" t="str">
        <f t="shared" si="5"/>
        <v/>
      </c>
      <c r="M44" s="60" t="str">
        <f t="shared" si="1"/>
        <v/>
      </c>
      <c r="N44" s="60" t="str">
        <f t="shared" si="2"/>
        <v/>
      </c>
      <c r="O44" s="60" t="str">
        <f t="shared" si="6"/>
        <v/>
      </c>
      <c r="P44" s="42" t="str">
        <f t="shared" si="7"/>
        <v/>
      </c>
      <c r="U44" s="38"/>
      <c r="V44" s="42">
        <v>37</v>
      </c>
    </row>
    <row r="45" spans="1:22" x14ac:dyDescent="0.25">
      <c r="A45" s="37">
        <f t="shared" ref="A45:B62" si="10">B45</f>
        <v>0</v>
      </c>
      <c r="B45" s="57">
        <f t="shared" si="10"/>
        <v>0</v>
      </c>
      <c r="E45" s="58" t="str">
        <f t="shared" si="3"/>
        <v/>
      </c>
      <c r="F45" s="42"/>
      <c r="G45" s="42" t="str">
        <f t="shared" si="8"/>
        <v/>
      </c>
      <c r="J45" s="59">
        <f t="shared" si="4"/>
        <v>0</v>
      </c>
      <c r="L45" s="60" t="str">
        <f t="shared" si="5"/>
        <v/>
      </c>
      <c r="M45" s="60" t="str">
        <f t="shared" si="1"/>
        <v/>
      </c>
      <c r="N45" s="60" t="str">
        <f t="shared" si="2"/>
        <v/>
      </c>
      <c r="O45" s="60" t="str">
        <f t="shared" si="6"/>
        <v/>
      </c>
      <c r="P45" s="42" t="str">
        <f t="shared" si="7"/>
        <v/>
      </c>
      <c r="U45" s="38"/>
      <c r="V45" s="42">
        <v>38</v>
      </c>
    </row>
    <row r="46" spans="1:22" x14ac:dyDescent="0.25">
      <c r="A46" s="37">
        <f t="shared" si="10"/>
        <v>0</v>
      </c>
      <c r="B46" s="57">
        <f t="shared" si="10"/>
        <v>0</v>
      </c>
      <c r="E46" s="58" t="str">
        <f t="shared" si="3"/>
        <v/>
      </c>
      <c r="F46" s="42"/>
      <c r="G46" s="42" t="str">
        <f t="shared" si="8"/>
        <v/>
      </c>
      <c r="J46" s="59">
        <f t="shared" si="4"/>
        <v>0</v>
      </c>
      <c r="L46" s="60" t="str">
        <f>IF($D46="DÖBELI",ROUND(IF(ISERR($I46/1)," ",((INT($I46/100)*60+$I46-INT($I46/100)*100)-(INT($H46/100)*60+$H46-INT($H46/100)*100))/60),1),"")</f>
        <v/>
      </c>
      <c r="M46" s="60" t="str">
        <f>IF($D46="LEGRAS",ROUND(IF(ISERR($I46/1)," ",((INT($I46/100)*60+$I46-INT($I46/100)*100)-(INT($H46/100)*60+$H46-INT($H46/100)*100))/60),1),"")</f>
        <v/>
      </c>
      <c r="N46" s="60" t="str">
        <f>IF($D46="ITEN",ROUND(IF(ISERR($I46/1)," ",((INT($I46/100)*60+$I46-INT($I46/100)*100)-(INT($H46/100)*60+$H46-INT($H46/100)*100))/60),1),"")</f>
        <v/>
      </c>
      <c r="O46" s="60" t="str">
        <f>IF($D46="ZEMAULI",ROUND(IF(ISERR($I46/1)," ",((INT($I46/100)*60+$I46-INT($I46/100)*100)-(INT($H46/100)*60+$H46-INT($H46/100)*100))/60),1),"")</f>
        <v/>
      </c>
      <c r="P46" s="42" t="str">
        <f t="shared" si="7"/>
        <v/>
      </c>
      <c r="U46" s="38"/>
      <c r="V46" s="42">
        <v>39</v>
      </c>
    </row>
    <row r="47" spans="1:22" x14ac:dyDescent="0.25">
      <c r="A47" s="37">
        <f t="shared" si="10"/>
        <v>0</v>
      </c>
      <c r="B47" s="57">
        <f t="shared" si="10"/>
        <v>0</v>
      </c>
      <c r="E47" s="58" t="str">
        <f t="shared" si="3"/>
        <v/>
      </c>
      <c r="F47" s="42"/>
      <c r="G47" s="42" t="str">
        <f t="shared" si="8"/>
        <v/>
      </c>
      <c r="J47" s="59">
        <f t="shared" si="4"/>
        <v>0</v>
      </c>
      <c r="L47" s="60" t="str">
        <f>IF($D47="DÖBELI",ROUND(IF(ISERR($I47/1)," ",((INT($I47/100)*60+$I47-INT($I47/100)*100)-(INT($H47/100)*60+$H47-INT($H47/100)*100))/60),1),"")</f>
        <v/>
      </c>
      <c r="M47" s="60" t="str">
        <f>IF($D47="LEGRAS",ROUND(IF(ISERR($I47/1)," ",((INT($I47/100)*60+$I47-INT($I47/100)*100)-(INT($H47/100)*60+$H47-INT($H47/100)*100))/60),1),"")</f>
        <v/>
      </c>
      <c r="N47" s="60" t="str">
        <f>IF($D47="ITEN",ROUND(IF(ISERR($I47/1)," ",((INT($I47/100)*60+$I47-INT($I47/100)*100)-(INT($H47/100)*60+$H47-INT($H47/100)*100))/60),1),"")</f>
        <v/>
      </c>
      <c r="O47" s="60" t="str">
        <f>IF($D47="ZEMAULI",ROUND(IF(ISERR($I47/1)," ",((INT($I47/100)*60+$I47-INT($I47/100)*100)-(INT($H47/100)*60+$H47-INT($H47/100)*100))/60),1),"")</f>
        <v/>
      </c>
      <c r="P47" s="42" t="str">
        <f t="shared" si="7"/>
        <v/>
      </c>
      <c r="U47" s="38"/>
      <c r="V47" s="42">
        <v>40</v>
      </c>
    </row>
    <row r="48" spans="1:22" x14ac:dyDescent="0.25">
      <c r="A48" s="37">
        <f t="shared" si="10"/>
        <v>0</v>
      </c>
      <c r="B48" s="57">
        <f t="shared" si="10"/>
        <v>0</v>
      </c>
      <c r="E48" s="58" t="str">
        <f t="shared" si="3"/>
        <v/>
      </c>
      <c r="F48" s="42"/>
      <c r="G48" s="42" t="str">
        <f t="shared" si="8"/>
        <v/>
      </c>
      <c r="J48" s="59">
        <f t="shared" si="4"/>
        <v>0</v>
      </c>
      <c r="L48" s="60" t="str">
        <f t="shared" si="5"/>
        <v/>
      </c>
      <c r="M48" s="60" t="str">
        <f t="shared" si="1"/>
        <v/>
      </c>
      <c r="N48" s="60" t="str">
        <f t="shared" si="2"/>
        <v/>
      </c>
      <c r="O48" s="60" t="str">
        <f t="shared" si="6"/>
        <v/>
      </c>
      <c r="P48" s="42" t="str">
        <f t="shared" si="7"/>
        <v/>
      </c>
      <c r="U48" s="38"/>
      <c r="V48" s="42">
        <v>41</v>
      </c>
    </row>
    <row r="49" spans="1:26" x14ac:dyDescent="0.25">
      <c r="A49" s="37">
        <f t="shared" si="10"/>
        <v>0</v>
      </c>
      <c r="B49" s="57">
        <f t="shared" si="10"/>
        <v>0</v>
      </c>
      <c r="E49" s="58" t="str">
        <f t="shared" si="3"/>
        <v/>
      </c>
      <c r="F49" s="42"/>
      <c r="G49" s="42" t="str">
        <f t="shared" si="8"/>
        <v/>
      </c>
      <c r="J49" s="59">
        <f t="shared" si="4"/>
        <v>0</v>
      </c>
      <c r="L49" s="60" t="str">
        <f t="shared" si="5"/>
        <v/>
      </c>
      <c r="M49" s="60" t="str">
        <f t="shared" si="1"/>
        <v/>
      </c>
      <c r="N49" s="60" t="str">
        <f t="shared" si="2"/>
        <v/>
      </c>
      <c r="O49" s="60" t="str">
        <f t="shared" si="6"/>
        <v/>
      </c>
      <c r="P49" s="42" t="str">
        <f t="shared" si="7"/>
        <v/>
      </c>
      <c r="U49" s="38"/>
      <c r="V49" s="42">
        <v>42</v>
      </c>
    </row>
    <row r="50" spans="1:26" x14ac:dyDescent="0.25">
      <c r="A50" s="37">
        <f t="shared" si="10"/>
        <v>0</v>
      </c>
      <c r="B50" s="57">
        <f t="shared" si="10"/>
        <v>0</v>
      </c>
      <c r="E50" s="58" t="str">
        <f t="shared" si="3"/>
        <v/>
      </c>
      <c r="F50" s="42"/>
      <c r="G50" s="42" t="str">
        <f t="shared" si="8"/>
        <v/>
      </c>
      <c r="J50" s="59">
        <f t="shared" si="4"/>
        <v>0</v>
      </c>
      <c r="L50" s="60" t="str">
        <f t="shared" si="5"/>
        <v/>
      </c>
      <c r="M50" s="60" t="str">
        <f t="shared" si="1"/>
        <v/>
      </c>
      <c r="N50" s="60" t="str">
        <f t="shared" si="2"/>
        <v/>
      </c>
      <c r="O50" s="60" t="str">
        <f t="shared" si="6"/>
        <v/>
      </c>
      <c r="P50" s="42" t="str">
        <f t="shared" si="7"/>
        <v/>
      </c>
      <c r="U50" s="38"/>
      <c r="V50" s="42">
        <v>43</v>
      </c>
    </row>
    <row r="51" spans="1:26" x14ac:dyDescent="0.25">
      <c r="A51" s="37">
        <f t="shared" si="10"/>
        <v>0</v>
      </c>
      <c r="B51" s="57">
        <f t="shared" si="10"/>
        <v>0</v>
      </c>
      <c r="E51" s="58" t="str">
        <f t="shared" si="3"/>
        <v/>
      </c>
      <c r="F51" s="42"/>
      <c r="G51" s="42" t="str">
        <f t="shared" si="8"/>
        <v/>
      </c>
      <c r="J51" s="59">
        <f t="shared" si="4"/>
        <v>0</v>
      </c>
      <c r="L51" s="60" t="str">
        <f t="shared" si="5"/>
        <v/>
      </c>
      <c r="M51" s="60" t="str">
        <f t="shared" si="1"/>
        <v/>
      </c>
      <c r="N51" s="60" t="str">
        <f t="shared" si="2"/>
        <v/>
      </c>
      <c r="O51" s="60" t="str">
        <f t="shared" si="6"/>
        <v/>
      </c>
      <c r="P51" s="42" t="str">
        <f t="shared" si="7"/>
        <v/>
      </c>
      <c r="U51" s="38"/>
      <c r="V51" s="42">
        <v>44</v>
      </c>
    </row>
    <row r="52" spans="1:26" x14ac:dyDescent="0.25">
      <c r="A52" s="37">
        <f t="shared" si="10"/>
        <v>0</v>
      </c>
      <c r="B52" s="57">
        <f t="shared" si="10"/>
        <v>0</v>
      </c>
      <c r="E52" s="58" t="str">
        <f t="shared" si="3"/>
        <v/>
      </c>
      <c r="F52" s="42"/>
      <c r="G52" s="42" t="str">
        <f t="shared" si="8"/>
        <v/>
      </c>
      <c r="J52" s="59">
        <f t="shared" si="4"/>
        <v>0</v>
      </c>
      <c r="L52" s="60" t="str">
        <f t="shared" si="5"/>
        <v/>
      </c>
      <c r="M52" s="60" t="str">
        <f t="shared" si="1"/>
        <v/>
      </c>
      <c r="N52" s="60" t="str">
        <f t="shared" si="2"/>
        <v/>
      </c>
      <c r="O52" s="60" t="str">
        <f t="shared" si="6"/>
        <v/>
      </c>
      <c r="P52" s="42" t="str">
        <f t="shared" si="7"/>
        <v/>
      </c>
      <c r="U52" s="38"/>
      <c r="V52" s="42">
        <v>45</v>
      </c>
    </row>
    <row r="53" spans="1:26" x14ac:dyDescent="0.25">
      <c r="A53" s="37">
        <f t="shared" si="10"/>
        <v>0</v>
      </c>
      <c r="B53" s="57">
        <f t="shared" si="10"/>
        <v>0</v>
      </c>
      <c r="E53" s="58" t="str">
        <f t="shared" si="3"/>
        <v/>
      </c>
      <c r="F53" s="42"/>
      <c r="G53" s="42" t="str">
        <f t="shared" si="8"/>
        <v/>
      </c>
      <c r="J53" s="59">
        <f t="shared" si="4"/>
        <v>0</v>
      </c>
      <c r="L53" s="60" t="str">
        <f t="shared" si="5"/>
        <v/>
      </c>
      <c r="M53" s="60" t="str">
        <f t="shared" si="1"/>
        <v/>
      </c>
      <c r="N53" s="60" t="str">
        <f t="shared" si="2"/>
        <v/>
      </c>
      <c r="O53" s="60" t="str">
        <f t="shared" si="6"/>
        <v/>
      </c>
      <c r="P53" s="42" t="str">
        <f t="shared" si="7"/>
        <v/>
      </c>
      <c r="R53" s="42"/>
      <c r="U53" s="38"/>
      <c r="V53" s="42">
        <v>46</v>
      </c>
    </row>
    <row r="54" spans="1:26" x14ac:dyDescent="0.25">
      <c r="A54" s="37">
        <f t="shared" si="10"/>
        <v>0</v>
      </c>
      <c r="B54" s="57">
        <f t="shared" si="10"/>
        <v>0</v>
      </c>
      <c r="E54" s="58" t="str">
        <f t="shared" si="3"/>
        <v/>
      </c>
      <c r="F54" s="42"/>
      <c r="G54" s="42" t="str">
        <f t="shared" si="8"/>
        <v/>
      </c>
      <c r="J54" s="59">
        <f t="shared" si="4"/>
        <v>0</v>
      </c>
      <c r="L54" s="60" t="str">
        <f t="shared" si="5"/>
        <v/>
      </c>
      <c r="M54" s="60" t="str">
        <f t="shared" si="1"/>
        <v/>
      </c>
      <c r="N54" s="60" t="str">
        <f t="shared" si="2"/>
        <v/>
      </c>
      <c r="O54" s="60" t="str">
        <f t="shared" si="6"/>
        <v/>
      </c>
      <c r="P54" s="42" t="str">
        <f t="shared" si="7"/>
        <v/>
      </c>
      <c r="R54" s="42"/>
      <c r="U54" s="38"/>
      <c r="V54" s="42">
        <v>47</v>
      </c>
    </row>
    <row r="55" spans="1:26" x14ac:dyDescent="0.25">
      <c r="A55" s="37">
        <f t="shared" si="10"/>
        <v>0</v>
      </c>
      <c r="B55" s="57">
        <f t="shared" si="10"/>
        <v>0</v>
      </c>
      <c r="E55" s="58" t="str">
        <f t="shared" si="3"/>
        <v/>
      </c>
      <c r="F55" s="42"/>
      <c r="G55" s="42" t="str">
        <f t="shared" si="8"/>
        <v/>
      </c>
      <c r="J55" s="59">
        <f t="shared" si="4"/>
        <v>0</v>
      </c>
      <c r="L55" s="60" t="str">
        <f t="shared" si="5"/>
        <v/>
      </c>
      <c r="M55" s="60" t="str">
        <f t="shared" si="1"/>
        <v/>
      </c>
      <c r="N55" s="60" t="str">
        <f t="shared" si="2"/>
        <v/>
      </c>
      <c r="O55" s="60" t="str">
        <f t="shared" si="6"/>
        <v/>
      </c>
      <c r="P55" s="42" t="str">
        <f t="shared" si="7"/>
        <v/>
      </c>
      <c r="S55" s="42"/>
      <c r="U55" s="38"/>
      <c r="V55" s="42">
        <v>48</v>
      </c>
    </row>
    <row r="56" spans="1:26" x14ac:dyDescent="0.25">
      <c r="A56" s="37">
        <f t="shared" si="10"/>
        <v>0</v>
      </c>
      <c r="B56" s="57">
        <f t="shared" si="10"/>
        <v>0</v>
      </c>
      <c r="E56" s="58" t="str">
        <f t="shared" si="3"/>
        <v/>
      </c>
      <c r="F56" s="42"/>
      <c r="G56" s="42" t="str">
        <f t="shared" si="8"/>
        <v/>
      </c>
      <c r="J56" s="59">
        <f t="shared" si="4"/>
        <v>0</v>
      </c>
      <c r="L56" s="60" t="str">
        <f t="shared" si="5"/>
        <v/>
      </c>
      <c r="M56" s="60" t="str">
        <f t="shared" si="1"/>
        <v/>
      </c>
      <c r="N56" s="60" t="str">
        <f t="shared" si="2"/>
        <v/>
      </c>
      <c r="O56" s="60" t="str">
        <f t="shared" si="6"/>
        <v/>
      </c>
      <c r="P56" s="42" t="str">
        <f t="shared" si="7"/>
        <v/>
      </c>
      <c r="S56" s="42"/>
      <c r="U56" s="38"/>
      <c r="V56" s="42">
        <v>49</v>
      </c>
    </row>
    <row r="57" spans="1:26" s="64" customFormat="1" x14ac:dyDescent="0.25">
      <c r="A57" s="61">
        <f t="shared" si="10"/>
        <v>0</v>
      </c>
      <c r="B57" s="62">
        <f t="shared" si="10"/>
        <v>0</v>
      </c>
      <c r="C57" s="63"/>
      <c r="E57" s="65" t="str">
        <f t="shared" si="3"/>
        <v/>
      </c>
      <c r="F57" s="66"/>
      <c r="G57" s="66" t="str">
        <f t="shared" si="8"/>
        <v/>
      </c>
      <c r="H57" s="66"/>
      <c r="I57" s="66"/>
      <c r="J57" s="59">
        <f t="shared" si="4"/>
        <v>0</v>
      </c>
      <c r="K57" s="67"/>
      <c r="L57" s="68" t="str">
        <f t="shared" si="5"/>
        <v/>
      </c>
      <c r="M57" s="68" t="str">
        <f t="shared" si="1"/>
        <v/>
      </c>
      <c r="N57" s="68" t="str">
        <f t="shared" si="2"/>
        <v/>
      </c>
      <c r="O57" s="68" t="str">
        <f t="shared" si="6"/>
        <v/>
      </c>
      <c r="P57" s="66" t="str">
        <f t="shared" si="7"/>
        <v/>
      </c>
      <c r="U57" s="69">
        <f>SUM(J8:J57)</f>
        <v>0</v>
      </c>
      <c r="V57" s="66">
        <v>50</v>
      </c>
      <c r="W57" s="66">
        <f>V57+W7</f>
        <v>50</v>
      </c>
      <c r="X57" s="66">
        <f>U57/V57</f>
        <v>0</v>
      </c>
      <c r="Y57" s="66">
        <f>Y7+U57</f>
        <v>0</v>
      </c>
    </row>
    <row r="58" spans="1:26" x14ac:dyDescent="0.25">
      <c r="A58" s="37">
        <f t="shared" si="10"/>
        <v>0</v>
      </c>
      <c r="B58" s="57">
        <f t="shared" si="10"/>
        <v>0</v>
      </c>
      <c r="E58" s="58" t="str">
        <f t="shared" si="3"/>
        <v/>
      </c>
      <c r="F58" s="42"/>
      <c r="G58" s="42" t="str">
        <f t="shared" si="8"/>
        <v/>
      </c>
      <c r="J58" s="59">
        <f t="shared" si="4"/>
        <v>0</v>
      </c>
      <c r="L58" s="60" t="str">
        <f t="shared" si="5"/>
        <v/>
      </c>
      <c r="M58" s="60" t="str">
        <f t="shared" si="1"/>
        <v/>
      </c>
      <c r="N58" s="60" t="str">
        <f t="shared" si="2"/>
        <v/>
      </c>
      <c r="O58" s="60" t="str">
        <f t="shared" si="6"/>
        <v/>
      </c>
      <c r="P58" s="42" t="str">
        <f t="shared" si="7"/>
        <v/>
      </c>
      <c r="V58" s="42">
        <v>1</v>
      </c>
      <c r="Z58" s="70"/>
    </row>
    <row r="59" spans="1:26" x14ac:dyDescent="0.25">
      <c r="A59" s="37">
        <f t="shared" si="10"/>
        <v>0</v>
      </c>
      <c r="B59" s="57">
        <f t="shared" si="10"/>
        <v>0</v>
      </c>
      <c r="E59" s="58" t="str">
        <f t="shared" si="3"/>
        <v/>
      </c>
      <c r="F59" s="42"/>
      <c r="G59" s="42" t="str">
        <f t="shared" si="8"/>
        <v/>
      </c>
      <c r="J59" s="59">
        <f t="shared" si="4"/>
        <v>0</v>
      </c>
      <c r="L59" s="60" t="str">
        <f t="shared" si="5"/>
        <v/>
      </c>
      <c r="M59" s="60" t="str">
        <f t="shared" si="1"/>
        <v/>
      </c>
      <c r="N59" s="60" t="str">
        <f t="shared" si="2"/>
        <v/>
      </c>
      <c r="O59" s="60" t="str">
        <f t="shared" si="6"/>
        <v/>
      </c>
      <c r="P59" s="42" t="str">
        <f t="shared" si="7"/>
        <v/>
      </c>
      <c r="V59" s="42">
        <v>2</v>
      </c>
    </row>
    <row r="60" spans="1:26" x14ac:dyDescent="0.25">
      <c r="A60" s="37">
        <f t="shared" si="10"/>
        <v>0</v>
      </c>
      <c r="B60" s="57">
        <f t="shared" si="10"/>
        <v>0</v>
      </c>
      <c r="E60" s="58" t="str">
        <f t="shared" si="3"/>
        <v/>
      </c>
      <c r="F60" s="42"/>
      <c r="G60" s="42" t="str">
        <f t="shared" si="8"/>
        <v/>
      </c>
      <c r="J60" s="59">
        <f t="shared" si="4"/>
        <v>0</v>
      </c>
      <c r="L60" s="60" t="str">
        <f t="shared" si="5"/>
        <v/>
      </c>
      <c r="M60" s="60" t="str">
        <f t="shared" si="1"/>
        <v/>
      </c>
      <c r="N60" s="60" t="str">
        <f t="shared" si="2"/>
        <v/>
      </c>
      <c r="O60" s="60" t="str">
        <f t="shared" si="6"/>
        <v/>
      </c>
      <c r="P60" s="42" t="str">
        <f t="shared" si="7"/>
        <v/>
      </c>
      <c r="V60" s="42">
        <v>3</v>
      </c>
    </row>
    <row r="61" spans="1:26" x14ac:dyDescent="0.25">
      <c r="A61" s="37">
        <f t="shared" si="10"/>
        <v>0</v>
      </c>
      <c r="B61" s="57">
        <f t="shared" si="10"/>
        <v>0</v>
      </c>
      <c r="E61" s="58" t="str">
        <f t="shared" si="3"/>
        <v/>
      </c>
      <c r="F61" s="42"/>
      <c r="G61" s="42" t="str">
        <f t="shared" si="8"/>
        <v/>
      </c>
      <c r="J61" s="59">
        <f t="shared" si="4"/>
        <v>0</v>
      </c>
      <c r="L61" s="60" t="str">
        <f t="shared" si="5"/>
        <v/>
      </c>
      <c r="M61" s="60" t="str">
        <f t="shared" si="1"/>
        <v/>
      </c>
      <c r="N61" s="60" t="str">
        <f t="shared" si="2"/>
        <v/>
      </c>
      <c r="O61" s="60" t="str">
        <f t="shared" si="6"/>
        <v/>
      </c>
      <c r="P61" s="42" t="str">
        <f t="shared" si="7"/>
        <v/>
      </c>
      <c r="V61" s="42">
        <v>4</v>
      </c>
    </row>
    <row r="62" spans="1:26" x14ac:dyDescent="0.25">
      <c r="A62" s="37">
        <f t="shared" si="10"/>
        <v>0</v>
      </c>
      <c r="B62" s="57">
        <f t="shared" si="10"/>
        <v>0</v>
      </c>
      <c r="E62" s="58" t="str">
        <f t="shared" si="3"/>
        <v/>
      </c>
      <c r="F62" s="42"/>
      <c r="G62" s="42" t="str">
        <f t="shared" si="8"/>
        <v/>
      </c>
      <c r="J62" s="59">
        <f t="shared" si="4"/>
        <v>0</v>
      </c>
      <c r="L62" s="60" t="str">
        <f t="shared" si="5"/>
        <v/>
      </c>
      <c r="M62" s="60" t="str">
        <f t="shared" si="1"/>
        <v/>
      </c>
      <c r="N62" s="60" t="str">
        <f t="shared" si="2"/>
        <v/>
      </c>
      <c r="O62" s="60" t="str">
        <f t="shared" si="6"/>
        <v/>
      </c>
      <c r="P62" s="42" t="str">
        <f t="shared" si="7"/>
        <v/>
      </c>
      <c r="V62" s="42">
        <v>5</v>
      </c>
    </row>
    <row r="63" spans="1:26" x14ac:dyDescent="0.25">
      <c r="A63" s="37">
        <f t="shared" ref="A63:B82" si="11">B63</f>
        <v>0</v>
      </c>
      <c r="B63" s="57">
        <f t="shared" si="11"/>
        <v>0</v>
      </c>
      <c r="E63" s="58" t="str">
        <f t="shared" si="3"/>
        <v/>
      </c>
      <c r="F63" s="42"/>
      <c r="G63" s="42" t="str">
        <f t="shared" si="8"/>
        <v/>
      </c>
      <c r="J63" s="59">
        <f t="shared" si="4"/>
        <v>0</v>
      </c>
      <c r="L63" s="60" t="str">
        <f t="shared" si="5"/>
        <v/>
      </c>
      <c r="M63" s="60" t="str">
        <f t="shared" si="1"/>
        <v/>
      </c>
      <c r="N63" s="60" t="str">
        <f t="shared" si="2"/>
        <v/>
      </c>
      <c r="O63" s="60" t="str">
        <f t="shared" si="6"/>
        <v/>
      </c>
      <c r="P63" s="42" t="str">
        <f t="shared" si="7"/>
        <v/>
      </c>
      <c r="V63" s="42">
        <v>6</v>
      </c>
    </row>
    <row r="64" spans="1:26" x14ac:dyDescent="0.25">
      <c r="A64" s="37">
        <f t="shared" si="11"/>
        <v>0</v>
      </c>
      <c r="B64" s="57">
        <f t="shared" si="11"/>
        <v>0</v>
      </c>
      <c r="E64" s="58" t="str">
        <f t="shared" si="3"/>
        <v/>
      </c>
      <c r="F64" s="42"/>
      <c r="G64" s="42" t="str">
        <f t="shared" si="8"/>
        <v/>
      </c>
      <c r="J64" s="59">
        <f t="shared" si="4"/>
        <v>0</v>
      </c>
      <c r="L64" s="60" t="str">
        <f t="shared" si="5"/>
        <v/>
      </c>
      <c r="M64" s="60" t="str">
        <f t="shared" si="1"/>
        <v/>
      </c>
      <c r="N64" s="60" t="str">
        <f t="shared" si="2"/>
        <v/>
      </c>
      <c r="O64" s="60" t="str">
        <f t="shared" si="6"/>
        <v/>
      </c>
      <c r="P64" s="42" t="str">
        <f t="shared" si="7"/>
        <v/>
      </c>
      <c r="V64" s="42">
        <v>7</v>
      </c>
    </row>
    <row r="65" spans="1:26" x14ac:dyDescent="0.25">
      <c r="A65" s="37">
        <f t="shared" si="11"/>
        <v>0</v>
      </c>
      <c r="B65" s="57">
        <f t="shared" si="11"/>
        <v>0</v>
      </c>
      <c r="E65" s="58" t="str">
        <f t="shared" si="3"/>
        <v/>
      </c>
      <c r="F65" s="42"/>
      <c r="G65" s="42" t="str">
        <f t="shared" si="8"/>
        <v/>
      </c>
      <c r="J65" s="59">
        <f t="shared" si="4"/>
        <v>0</v>
      </c>
      <c r="L65" s="60" t="str">
        <f t="shared" si="5"/>
        <v/>
      </c>
      <c r="M65" s="60" t="str">
        <f t="shared" si="1"/>
        <v/>
      </c>
      <c r="N65" s="60" t="str">
        <f t="shared" si="2"/>
        <v/>
      </c>
      <c r="O65" s="60" t="str">
        <f t="shared" si="6"/>
        <v/>
      </c>
      <c r="P65" s="42" t="str">
        <f t="shared" si="7"/>
        <v/>
      </c>
      <c r="V65" s="42">
        <v>8</v>
      </c>
    </row>
    <row r="66" spans="1:26" x14ac:dyDescent="0.25">
      <c r="A66" s="37">
        <f t="shared" si="11"/>
        <v>0</v>
      </c>
      <c r="B66" s="57">
        <f t="shared" si="11"/>
        <v>0</v>
      </c>
      <c r="E66" s="58" t="str">
        <f t="shared" si="3"/>
        <v/>
      </c>
      <c r="F66" s="42"/>
      <c r="G66" s="42" t="str">
        <f t="shared" si="8"/>
        <v/>
      </c>
      <c r="J66" s="59">
        <f t="shared" si="4"/>
        <v>0</v>
      </c>
      <c r="L66" s="60" t="str">
        <f t="shared" si="5"/>
        <v/>
      </c>
      <c r="M66" s="60" t="str">
        <f t="shared" si="1"/>
        <v/>
      </c>
      <c r="N66" s="60" t="str">
        <f t="shared" si="2"/>
        <v/>
      </c>
      <c r="O66" s="60" t="str">
        <f t="shared" si="6"/>
        <v/>
      </c>
      <c r="P66" s="42" t="str">
        <f t="shared" si="7"/>
        <v/>
      </c>
      <c r="V66" s="42">
        <v>9</v>
      </c>
    </row>
    <row r="67" spans="1:26" x14ac:dyDescent="0.25">
      <c r="A67" s="37">
        <f t="shared" si="11"/>
        <v>0</v>
      </c>
      <c r="B67" s="57">
        <f t="shared" si="11"/>
        <v>0</v>
      </c>
      <c r="E67" s="58" t="str">
        <f t="shared" si="3"/>
        <v/>
      </c>
      <c r="F67" s="42"/>
      <c r="G67" s="42" t="str">
        <f t="shared" si="8"/>
        <v/>
      </c>
      <c r="J67" s="59">
        <f t="shared" si="4"/>
        <v>0</v>
      </c>
      <c r="L67" s="60" t="str">
        <f t="shared" si="5"/>
        <v/>
      </c>
      <c r="M67" s="60" t="str">
        <f t="shared" si="1"/>
        <v/>
      </c>
      <c r="N67" s="60" t="str">
        <f t="shared" si="2"/>
        <v/>
      </c>
      <c r="O67" s="60" t="str">
        <f t="shared" si="6"/>
        <v/>
      </c>
      <c r="P67" s="42" t="str">
        <f t="shared" si="7"/>
        <v/>
      </c>
      <c r="V67" s="42">
        <v>10</v>
      </c>
    </row>
    <row r="68" spans="1:26" x14ac:dyDescent="0.25">
      <c r="A68" s="37">
        <f t="shared" si="11"/>
        <v>0</v>
      </c>
      <c r="B68" s="57">
        <f t="shared" si="11"/>
        <v>0</v>
      </c>
      <c r="E68" s="58" t="str">
        <f t="shared" si="3"/>
        <v/>
      </c>
      <c r="F68" s="42"/>
      <c r="G68" s="42" t="str">
        <f t="shared" si="8"/>
        <v/>
      </c>
      <c r="J68" s="59">
        <f t="shared" si="4"/>
        <v>0</v>
      </c>
      <c r="L68" s="60" t="str">
        <f t="shared" si="5"/>
        <v/>
      </c>
      <c r="M68" s="60" t="str">
        <f t="shared" si="1"/>
        <v/>
      </c>
      <c r="N68" s="60" t="str">
        <f t="shared" si="2"/>
        <v/>
      </c>
      <c r="O68" s="60" t="str">
        <f t="shared" si="6"/>
        <v/>
      </c>
      <c r="P68" s="42" t="str">
        <f t="shared" si="7"/>
        <v/>
      </c>
      <c r="V68" s="42">
        <v>11</v>
      </c>
    </row>
    <row r="69" spans="1:26" x14ac:dyDescent="0.25">
      <c r="A69" s="37">
        <f t="shared" si="11"/>
        <v>0</v>
      </c>
      <c r="B69" s="57">
        <f t="shared" si="11"/>
        <v>0</v>
      </c>
      <c r="E69" s="58" t="str">
        <f t="shared" si="3"/>
        <v/>
      </c>
      <c r="F69" s="42"/>
      <c r="G69" s="42" t="str">
        <f t="shared" si="8"/>
        <v/>
      </c>
      <c r="J69" s="59">
        <f t="shared" si="4"/>
        <v>0</v>
      </c>
      <c r="L69" s="60" t="str">
        <f t="shared" si="5"/>
        <v/>
      </c>
      <c r="M69" s="60" t="str">
        <f t="shared" ref="M69:M133" si="12">IF($D69="LEGRAS",ROUND(IF(ISERR($I69/1)," ",((INT($I69/100)*60+$I69-INT($I69/100)*100)-(INT($H69/100)*60+$H69-INT($H69/100)*100))/60),1),"")</f>
        <v/>
      </c>
      <c r="N69" s="60" t="str">
        <f t="shared" ref="N69:N133" si="13">IF($D69="ITEN",ROUND(IF(ISERR($I69/1)," ",((INT($I69/100)*60+$I69-INT($I69/100)*100)-(INT($H69/100)*60+$H69-INT($H69/100)*100))/60),1),"")</f>
        <v/>
      </c>
      <c r="O69" s="60" t="str">
        <f t="shared" si="6"/>
        <v/>
      </c>
      <c r="P69" s="42" t="str">
        <f t="shared" si="7"/>
        <v/>
      </c>
      <c r="V69" s="42">
        <v>12</v>
      </c>
    </row>
    <row r="70" spans="1:26" x14ac:dyDescent="0.25">
      <c r="A70" s="37">
        <f t="shared" si="11"/>
        <v>0</v>
      </c>
      <c r="B70" s="57">
        <f t="shared" si="11"/>
        <v>0</v>
      </c>
      <c r="E70" s="58" t="str">
        <f t="shared" ref="E70:E134" si="14">IF(D70="ITEN","Robert",IF(D70="DÖBELI","François",IF(D70="ZEMAULI","Marcel","")))</f>
        <v/>
      </c>
      <c r="F70" s="42"/>
      <c r="G70" s="42" t="str">
        <f t="shared" si="8"/>
        <v/>
      </c>
      <c r="J70" s="59">
        <f t="shared" ref="J70:J133" si="15">ROUND(IF(ISERR($I70/1)," ",((INT($I70/100)*60+$I70-INT($I70/100)*100)-(INT($H70/100)*60+$H70-INT($H70/100)*100))/60),1)</f>
        <v>0</v>
      </c>
      <c r="L70" s="60" t="str">
        <f t="shared" ref="L70:L134" si="16">IF($D70="DÖBELI",ROUND(IF(ISERR($I70/1)," ",((INT($I70/100)*60+$I70-INT($I70/100)*100)-(INT($H70/100)*60+$H70-INT($H70/100)*100))/60),1),"")</f>
        <v/>
      </c>
      <c r="M70" s="60" t="str">
        <f t="shared" si="12"/>
        <v/>
      </c>
      <c r="N70" s="60" t="str">
        <f t="shared" si="13"/>
        <v/>
      </c>
      <c r="O70" s="60" t="str">
        <f t="shared" ref="O70:O134" si="17">IF($D70="ZEMAULI",ROUND(IF(ISERR($I70/1)," ",((INT($I70/100)*60+$I70-INT($I70/100)*100)-(INT($H70/100)*60+$H70-INT($H70/100)*100))/60),1),"")</f>
        <v/>
      </c>
      <c r="P70" s="42" t="str">
        <f t="shared" ref="P70:P133" si="18">IF(H70&gt;=1,1,"")</f>
        <v/>
      </c>
      <c r="V70" s="42">
        <v>13</v>
      </c>
      <c r="Z70" s="70"/>
    </row>
    <row r="71" spans="1:26" x14ac:dyDescent="0.25">
      <c r="A71" s="37">
        <f t="shared" si="11"/>
        <v>0</v>
      </c>
      <c r="B71" s="57">
        <f t="shared" si="11"/>
        <v>0</v>
      </c>
      <c r="E71" s="58" t="str">
        <f t="shared" si="14"/>
        <v/>
      </c>
      <c r="F71" s="42"/>
      <c r="G71" s="42" t="str">
        <f t="shared" ref="G71:G136" si="19">IF($D71&gt;=1,"LFTM","")</f>
        <v/>
      </c>
      <c r="J71" s="59">
        <f t="shared" si="15"/>
        <v>0</v>
      </c>
      <c r="L71" s="60" t="str">
        <f t="shared" si="16"/>
        <v/>
      </c>
      <c r="M71" s="60" t="str">
        <f t="shared" si="12"/>
        <v/>
      </c>
      <c r="N71" s="60" t="str">
        <f t="shared" si="13"/>
        <v/>
      </c>
      <c r="O71" s="60" t="str">
        <f t="shared" si="17"/>
        <v/>
      </c>
      <c r="P71" s="42" t="str">
        <f t="shared" si="18"/>
        <v/>
      </c>
      <c r="V71" s="42">
        <v>14</v>
      </c>
    </row>
    <row r="72" spans="1:26" x14ac:dyDescent="0.25">
      <c r="A72" s="37">
        <f t="shared" si="11"/>
        <v>0</v>
      </c>
      <c r="B72" s="57">
        <f t="shared" si="11"/>
        <v>0</v>
      </c>
      <c r="E72" s="58" t="str">
        <f t="shared" si="14"/>
        <v/>
      </c>
      <c r="F72" s="42"/>
      <c r="G72" s="42" t="str">
        <f t="shared" si="19"/>
        <v/>
      </c>
      <c r="J72" s="59">
        <f t="shared" si="15"/>
        <v>0</v>
      </c>
      <c r="L72" s="60" t="str">
        <f t="shared" si="16"/>
        <v/>
      </c>
      <c r="M72" s="60" t="str">
        <f t="shared" si="12"/>
        <v/>
      </c>
      <c r="N72" s="60" t="str">
        <f t="shared" si="13"/>
        <v/>
      </c>
      <c r="O72" s="60" t="str">
        <f t="shared" si="17"/>
        <v/>
      </c>
      <c r="P72" s="42" t="str">
        <f t="shared" si="18"/>
        <v/>
      </c>
      <c r="V72" s="42">
        <v>15</v>
      </c>
    </row>
    <row r="73" spans="1:26" x14ac:dyDescent="0.25">
      <c r="A73" s="37">
        <f t="shared" si="11"/>
        <v>0</v>
      </c>
      <c r="B73" s="57">
        <f t="shared" si="11"/>
        <v>0</v>
      </c>
      <c r="E73" s="58" t="str">
        <f t="shared" si="14"/>
        <v/>
      </c>
      <c r="F73" s="42"/>
      <c r="G73" s="42" t="str">
        <f t="shared" si="19"/>
        <v/>
      </c>
      <c r="J73" s="59">
        <f t="shared" si="15"/>
        <v>0</v>
      </c>
      <c r="L73" s="60" t="str">
        <f t="shared" si="16"/>
        <v/>
      </c>
      <c r="M73" s="60" t="str">
        <f t="shared" si="12"/>
        <v/>
      </c>
      <c r="N73" s="60" t="str">
        <f t="shared" si="13"/>
        <v/>
      </c>
      <c r="O73" s="60" t="str">
        <f t="shared" si="17"/>
        <v/>
      </c>
      <c r="P73" s="42" t="str">
        <f t="shared" si="18"/>
        <v/>
      </c>
      <c r="R73" s="42"/>
      <c r="V73" s="42">
        <v>16</v>
      </c>
    </row>
    <row r="74" spans="1:26" x14ac:dyDescent="0.25">
      <c r="A74" s="37">
        <f t="shared" si="11"/>
        <v>0</v>
      </c>
      <c r="B74" s="57">
        <f t="shared" si="11"/>
        <v>0</v>
      </c>
      <c r="E74" s="58" t="str">
        <f t="shared" si="14"/>
        <v/>
      </c>
      <c r="F74" s="42"/>
      <c r="G74" s="42" t="str">
        <f t="shared" si="19"/>
        <v/>
      </c>
      <c r="J74" s="59">
        <f t="shared" si="15"/>
        <v>0</v>
      </c>
      <c r="L74" s="60" t="str">
        <f t="shared" si="16"/>
        <v/>
      </c>
      <c r="M74" s="60" t="str">
        <f t="shared" si="12"/>
        <v/>
      </c>
      <c r="N74" s="60" t="str">
        <f t="shared" si="13"/>
        <v/>
      </c>
      <c r="O74" s="60" t="str">
        <f t="shared" si="17"/>
        <v/>
      </c>
      <c r="P74" s="42" t="str">
        <f t="shared" si="18"/>
        <v/>
      </c>
      <c r="S74" s="42"/>
      <c r="V74" s="42">
        <v>17</v>
      </c>
    </row>
    <row r="75" spans="1:26" x14ac:dyDescent="0.25">
      <c r="A75" s="37">
        <f t="shared" si="11"/>
        <v>0</v>
      </c>
      <c r="B75" s="57">
        <f t="shared" si="11"/>
        <v>0</v>
      </c>
      <c r="E75" s="58" t="str">
        <f t="shared" si="14"/>
        <v/>
      </c>
      <c r="F75" s="42"/>
      <c r="G75" s="42" t="str">
        <f t="shared" si="19"/>
        <v/>
      </c>
      <c r="J75" s="59">
        <f t="shared" si="15"/>
        <v>0</v>
      </c>
      <c r="L75" s="60" t="str">
        <f t="shared" si="16"/>
        <v/>
      </c>
      <c r="M75" s="60" t="str">
        <f t="shared" si="12"/>
        <v/>
      </c>
      <c r="N75" s="60" t="str">
        <f t="shared" si="13"/>
        <v/>
      </c>
      <c r="O75" s="60" t="str">
        <f t="shared" si="17"/>
        <v/>
      </c>
      <c r="P75" s="42" t="str">
        <f t="shared" si="18"/>
        <v/>
      </c>
      <c r="V75" s="42">
        <v>18</v>
      </c>
    </row>
    <row r="76" spans="1:26" x14ac:dyDescent="0.25">
      <c r="A76" s="37">
        <f t="shared" si="11"/>
        <v>0</v>
      </c>
      <c r="B76" s="57">
        <f t="shared" si="11"/>
        <v>0</v>
      </c>
      <c r="E76" s="58" t="str">
        <f t="shared" si="14"/>
        <v/>
      </c>
      <c r="F76" s="42"/>
      <c r="G76" s="42" t="str">
        <f t="shared" si="19"/>
        <v/>
      </c>
      <c r="J76" s="59">
        <f t="shared" si="15"/>
        <v>0</v>
      </c>
      <c r="L76" s="60" t="str">
        <f t="shared" si="16"/>
        <v/>
      </c>
      <c r="M76" s="60" t="str">
        <f t="shared" si="12"/>
        <v/>
      </c>
      <c r="N76" s="60" t="str">
        <f t="shared" si="13"/>
        <v/>
      </c>
      <c r="O76" s="60" t="str">
        <f t="shared" si="17"/>
        <v/>
      </c>
      <c r="P76" s="42" t="str">
        <f t="shared" si="18"/>
        <v/>
      </c>
      <c r="V76" s="42">
        <v>19</v>
      </c>
    </row>
    <row r="77" spans="1:26" x14ac:dyDescent="0.25">
      <c r="A77" s="37">
        <f t="shared" si="11"/>
        <v>0</v>
      </c>
      <c r="B77" s="57">
        <f t="shared" si="11"/>
        <v>0</v>
      </c>
      <c r="E77" s="58" t="str">
        <f t="shared" si="14"/>
        <v/>
      </c>
      <c r="F77" s="42"/>
      <c r="G77" s="42" t="str">
        <f t="shared" si="19"/>
        <v/>
      </c>
      <c r="J77" s="59">
        <f t="shared" si="15"/>
        <v>0</v>
      </c>
      <c r="L77" s="60" t="str">
        <f t="shared" si="16"/>
        <v/>
      </c>
      <c r="M77" s="60" t="str">
        <f t="shared" si="12"/>
        <v/>
      </c>
      <c r="N77" s="60" t="str">
        <f t="shared" si="13"/>
        <v/>
      </c>
      <c r="O77" s="60" t="str">
        <f t="shared" si="17"/>
        <v/>
      </c>
      <c r="P77" s="42" t="str">
        <f t="shared" si="18"/>
        <v/>
      </c>
      <c r="R77" s="42"/>
      <c r="S77" s="42"/>
      <c r="V77" s="42">
        <v>20</v>
      </c>
    </row>
    <row r="78" spans="1:26" x14ac:dyDescent="0.25">
      <c r="A78" s="37">
        <f t="shared" si="11"/>
        <v>0</v>
      </c>
      <c r="B78" s="57">
        <f t="shared" si="11"/>
        <v>0</v>
      </c>
      <c r="E78" s="58" t="str">
        <f t="shared" si="14"/>
        <v/>
      </c>
      <c r="F78" s="42"/>
      <c r="G78" s="42" t="str">
        <f t="shared" si="19"/>
        <v/>
      </c>
      <c r="J78" s="59">
        <f t="shared" si="15"/>
        <v>0</v>
      </c>
      <c r="L78" s="60" t="str">
        <f t="shared" si="16"/>
        <v/>
      </c>
      <c r="M78" s="60" t="str">
        <f t="shared" si="12"/>
        <v/>
      </c>
      <c r="N78" s="60" t="str">
        <f t="shared" si="13"/>
        <v/>
      </c>
      <c r="O78" s="60" t="str">
        <f t="shared" si="17"/>
        <v/>
      </c>
      <c r="P78" s="42" t="str">
        <f t="shared" si="18"/>
        <v/>
      </c>
      <c r="S78" s="42"/>
      <c r="V78" s="42">
        <v>21</v>
      </c>
    </row>
    <row r="79" spans="1:26" x14ac:dyDescent="0.25">
      <c r="A79" s="37">
        <f t="shared" si="11"/>
        <v>0</v>
      </c>
      <c r="B79" s="57">
        <f t="shared" si="11"/>
        <v>0</v>
      </c>
      <c r="E79" s="58" t="str">
        <f t="shared" si="14"/>
        <v/>
      </c>
      <c r="F79" s="42"/>
      <c r="G79" s="42" t="str">
        <f t="shared" si="19"/>
        <v/>
      </c>
      <c r="J79" s="59">
        <f t="shared" si="15"/>
        <v>0</v>
      </c>
      <c r="L79" s="60" t="str">
        <f t="shared" si="16"/>
        <v/>
      </c>
      <c r="M79" s="60" t="str">
        <f t="shared" si="12"/>
        <v/>
      </c>
      <c r="N79" s="60" t="str">
        <f t="shared" si="13"/>
        <v/>
      </c>
      <c r="O79" s="60" t="str">
        <f t="shared" si="17"/>
        <v/>
      </c>
      <c r="P79" s="42" t="str">
        <f t="shared" si="18"/>
        <v/>
      </c>
      <c r="V79" s="42">
        <v>22</v>
      </c>
    </row>
    <row r="80" spans="1:26" x14ac:dyDescent="0.25">
      <c r="A80" s="37">
        <f t="shared" si="11"/>
        <v>0</v>
      </c>
      <c r="B80" s="57">
        <f t="shared" si="11"/>
        <v>0</v>
      </c>
      <c r="E80" s="58" t="str">
        <f t="shared" si="14"/>
        <v/>
      </c>
      <c r="F80" s="42"/>
      <c r="G80" s="42" t="str">
        <f t="shared" si="19"/>
        <v/>
      </c>
      <c r="J80" s="59">
        <f t="shared" si="15"/>
        <v>0</v>
      </c>
      <c r="L80" s="60" t="str">
        <f t="shared" si="16"/>
        <v/>
      </c>
      <c r="M80" s="60" t="str">
        <f t="shared" si="12"/>
        <v/>
      </c>
      <c r="N80" s="60" t="str">
        <f t="shared" si="13"/>
        <v/>
      </c>
      <c r="O80" s="60" t="str">
        <f t="shared" si="17"/>
        <v/>
      </c>
      <c r="P80" s="42" t="str">
        <f t="shared" si="18"/>
        <v/>
      </c>
      <c r="V80" s="42">
        <v>23</v>
      </c>
    </row>
    <row r="81" spans="1:25" x14ac:dyDescent="0.25">
      <c r="A81" s="37">
        <f t="shared" si="11"/>
        <v>0</v>
      </c>
      <c r="B81" s="57">
        <f t="shared" si="11"/>
        <v>0</v>
      </c>
      <c r="E81" s="58" t="str">
        <f t="shared" si="14"/>
        <v/>
      </c>
      <c r="F81" s="42"/>
      <c r="G81" s="42" t="str">
        <f t="shared" si="19"/>
        <v/>
      </c>
      <c r="J81" s="59">
        <f t="shared" si="15"/>
        <v>0</v>
      </c>
      <c r="L81" s="60" t="str">
        <f t="shared" si="16"/>
        <v/>
      </c>
      <c r="M81" s="60" t="str">
        <f t="shared" si="12"/>
        <v/>
      </c>
      <c r="N81" s="60" t="str">
        <f t="shared" si="13"/>
        <v/>
      </c>
      <c r="O81" s="60" t="str">
        <f t="shared" si="17"/>
        <v/>
      </c>
      <c r="P81" s="42" t="str">
        <f t="shared" si="18"/>
        <v/>
      </c>
      <c r="V81" s="42">
        <v>24</v>
      </c>
    </row>
    <row r="82" spans="1:25" s="64" customFormat="1" x14ac:dyDescent="0.25">
      <c r="A82" s="61">
        <f t="shared" si="11"/>
        <v>0</v>
      </c>
      <c r="B82" s="62">
        <f t="shared" si="11"/>
        <v>0</v>
      </c>
      <c r="C82" s="63"/>
      <c r="E82" s="65" t="str">
        <f t="shared" si="14"/>
        <v/>
      </c>
      <c r="F82" s="66"/>
      <c r="G82" s="66" t="str">
        <f t="shared" si="19"/>
        <v/>
      </c>
      <c r="H82" s="66"/>
      <c r="I82" s="66"/>
      <c r="J82" s="59">
        <f t="shared" si="15"/>
        <v>0</v>
      </c>
      <c r="K82" s="67"/>
      <c r="L82" s="68" t="str">
        <f t="shared" si="16"/>
        <v/>
      </c>
      <c r="M82" s="68" t="str">
        <f t="shared" si="12"/>
        <v/>
      </c>
      <c r="N82" s="68" t="str">
        <f t="shared" si="13"/>
        <v/>
      </c>
      <c r="O82" s="68" t="str">
        <f t="shared" si="17"/>
        <v/>
      </c>
      <c r="P82" s="66" t="str">
        <f t="shared" si="18"/>
        <v/>
      </c>
      <c r="U82" s="69">
        <f>SUM(J58:J82)</f>
        <v>0</v>
      </c>
      <c r="V82" s="66">
        <v>25</v>
      </c>
      <c r="W82" s="66">
        <f>V82+W57</f>
        <v>75</v>
      </c>
      <c r="X82" s="66">
        <f>U82/V82</f>
        <v>0</v>
      </c>
      <c r="Y82" s="66">
        <f>Y57+U82</f>
        <v>0</v>
      </c>
    </row>
    <row r="83" spans="1:25" s="74" customFormat="1" x14ac:dyDescent="0.25">
      <c r="A83" s="71">
        <f t="shared" ref="A83:B103" si="20">B83</f>
        <v>0</v>
      </c>
      <c r="B83" s="72">
        <f t="shared" si="20"/>
        <v>0</v>
      </c>
      <c r="C83" s="73"/>
      <c r="E83" s="75" t="str">
        <f t="shared" si="14"/>
        <v/>
      </c>
      <c r="F83" s="76"/>
      <c r="G83" s="76" t="str">
        <f t="shared" si="19"/>
        <v/>
      </c>
      <c r="H83" s="76"/>
      <c r="I83" s="76"/>
      <c r="J83" s="59">
        <f t="shared" si="15"/>
        <v>0</v>
      </c>
      <c r="K83" s="77"/>
      <c r="L83" s="78" t="str">
        <f t="shared" si="16"/>
        <v/>
      </c>
      <c r="M83" s="78" t="str">
        <f t="shared" si="12"/>
        <v/>
      </c>
      <c r="N83" s="78" t="str">
        <f t="shared" si="13"/>
        <v/>
      </c>
      <c r="O83" s="78" t="str">
        <f t="shared" si="17"/>
        <v/>
      </c>
      <c r="P83" s="42" t="str">
        <f t="shared" si="18"/>
        <v/>
      </c>
      <c r="U83" s="79"/>
      <c r="V83" s="76">
        <v>1</v>
      </c>
      <c r="W83" s="76"/>
      <c r="X83" s="76"/>
      <c r="Y83" s="76"/>
    </row>
    <row r="84" spans="1:25" s="74" customFormat="1" x14ac:dyDescent="0.25">
      <c r="A84" s="71">
        <f t="shared" si="20"/>
        <v>0</v>
      </c>
      <c r="B84" s="72">
        <f t="shared" si="20"/>
        <v>0</v>
      </c>
      <c r="C84" s="73"/>
      <c r="E84" s="75" t="str">
        <f t="shared" si="14"/>
        <v/>
      </c>
      <c r="F84" s="76"/>
      <c r="G84" s="76" t="str">
        <f t="shared" si="19"/>
        <v/>
      </c>
      <c r="H84" s="76"/>
      <c r="I84" s="76"/>
      <c r="J84" s="59">
        <f t="shared" si="15"/>
        <v>0</v>
      </c>
      <c r="K84" s="77"/>
      <c r="L84" s="78" t="str">
        <f t="shared" si="16"/>
        <v/>
      </c>
      <c r="M84" s="78" t="str">
        <f t="shared" si="12"/>
        <v/>
      </c>
      <c r="N84" s="78" t="str">
        <f t="shared" si="13"/>
        <v/>
      </c>
      <c r="O84" s="78" t="str">
        <f t="shared" si="17"/>
        <v/>
      </c>
      <c r="P84" s="42" t="str">
        <f t="shared" si="18"/>
        <v/>
      </c>
      <c r="U84" s="79"/>
      <c r="V84" s="76">
        <v>2</v>
      </c>
      <c r="W84" s="76"/>
      <c r="X84" s="76"/>
      <c r="Y84" s="76"/>
    </row>
    <row r="85" spans="1:25" x14ac:dyDescent="0.25">
      <c r="A85" s="37">
        <f t="shared" si="20"/>
        <v>0</v>
      </c>
      <c r="B85" s="57">
        <f t="shared" si="20"/>
        <v>0</v>
      </c>
      <c r="E85" s="58" t="str">
        <f t="shared" si="14"/>
        <v/>
      </c>
      <c r="F85" s="42"/>
      <c r="G85" s="42" t="str">
        <f t="shared" si="19"/>
        <v/>
      </c>
      <c r="J85" s="59">
        <f t="shared" si="15"/>
        <v>0</v>
      </c>
      <c r="L85" s="60" t="str">
        <f t="shared" si="16"/>
        <v/>
      </c>
      <c r="M85" s="60" t="str">
        <f t="shared" si="12"/>
        <v/>
      </c>
      <c r="N85" s="60" t="str">
        <f t="shared" si="13"/>
        <v/>
      </c>
      <c r="O85" s="60" t="str">
        <f t="shared" si="17"/>
        <v/>
      </c>
      <c r="P85" s="42" t="str">
        <f t="shared" si="18"/>
        <v/>
      </c>
      <c r="V85" s="76">
        <v>3</v>
      </c>
      <c r="W85" s="76"/>
    </row>
    <row r="86" spans="1:25" x14ac:dyDescent="0.25">
      <c r="A86" s="37">
        <f t="shared" si="20"/>
        <v>0</v>
      </c>
      <c r="B86" s="57">
        <f t="shared" si="20"/>
        <v>0</v>
      </c>
      <c r="E86" s="58" t="str">
        <f t="shared" si="14"/>
        <v/>
      </c>
      <c r="F86" s="42"/>
      <c r="G86" s="42" t="str">
        <f t="shared" si="19"/>
        <v/>
      </c>
      <c r="J86" s="59">
        <f t="shared" si="15"/>
        <v>0</v>
      </c>
      <c r="L86" s="60" t="str">
        <f t="shared" si="16"/>
        <v/>
      </c>
      <c r="M86" s="60" t="str">
        <f t="shared" si="12"/>
        <v/>
      </c>
      <c r="N86" s="60" t="str">
        <f t="shared" si="13"/>
        <v/>
      </c>
      <c r="O86" s="60" t="str">
        <f t="shared" si="17"/>
        <v/>
      </c>
      <c r="P86" s="42" t="str">
        <f t="shared" si="18"/>
        <v/>
      </c>
      <c r="R86" s="42"/>
      <c r="V86" s="76">
        <v>4</v>
      </c>
      <c r="W86" s="76"/>
    </row>
    <row r="87" spans="1:25" x14ac:dyDescent="0.25">
      <c r="A87" s="37">
        <f t="shared" si="20"/>
        <v>0</v>
      </c>
      <c r="B87" s="57">
        <f t="shared" si="20"/>
        <v>0</v>
      </c>
      <c r="E87" s="58" t="str">
        <f t="shared" si="14"/>
        <v/>
      </c>
      <c r="F87" s="42"/>
      <c r="G87" s="42" t="str">
        <f t="shared" si="19"/>
        <v/>
      </c>
      <c r="J87" s="59">
        <f t="shared" si="15"/>
        <v>0</v>
      </c>
      <c r="L87" s="60" t="str">
        <f t="shared" si="16"/>
        <v/>
      </c>
      <c r="M87" s="60" t="str">
        <f t="shared" si="12"/>
        <v/>
      </c>
      <c r="N87" s="60" t="str">
        <f t="shared" si="13"/>
        <v/>
      </c>
      <c r="O87" s="60" t="str">
        <f t="shared" si="17"/>
        <v/>
      </c>
      <c r="P87" s="42" t="str">
        <f t="shared" si="18"/>
        <v/>
      </c>
      <c r="S87" s="42"/>
      <c r="V87" s="76">
        <v>5</v>
      </c>
      <c r="W87" s="76"/>
    </row>
    <row r="88" spans="1:25" x14ac:dyDescent="0.25">
      <c r="A88" s="37">
        <f t="shared" si="20"/>
        <v>0</v>
      </c>
      <c r="B88" s="57">
        <f t="shared" si="20"/>
        <v>0</v>
      </c>
      <c r="E88" s="58" t="str">
        <f t="shared" si="14"/>
        <v/>
      </c>
      <c r="F88" s="42"/>
      <c r="G88" s="42" t="str">
        <f t="shared" si="19"/>
        <v/>
      </c>
      <c r="J88" s="59">
        <f t="shared" si="15"/>
        <v>0</v>
      </c>
      <c r="L88" s="60" t="str">
        <f t="shared" si="16"/>
        <v/>
      </c>
      <c r="M88" s="60" t="str">
        <f t="shared" si="12"/>
        <v/>
      </c>
      <c r="N88" s="60" t="str">
        <f t="shared" si="13"/>
        <v/>
      </c>
      <c r="O88" s="60" t="str">
        <f t="shared" si="17"/>
        <v/>
      </c>
      <c r="P88" s="42" t="str">
        <f t="shared" si="18"/>
        <v/>
      </c>
      <c r="V88" s="76">
        <v>6</v>
      </c>
      <c r="W88" s="76"/>
    </row>
    <row r="89" spans="1:25" x14ac:dyDescent="0.25">
      <c r="A89" s="37">
        <f t="shared" si="20"/>
        <v>0</v>
      </c>
      <c r="B89" s="57">
        <f t="shared" si="20"/>
        <v>0</v>
      </c>
      <c r="E89" s="58" t="str">
        <f t="shared" si="14"/>
        <v/>
      </c>
      <c r="F89" s="42"/>
      <c r="G89" s="42" t="str">
        <f t="shared" si="19"/>
        <v/>
      </c>
      <c r="J89" s="59">
        <f t="shared" si="15"/>
        <v>0</v>
      </c>
      <c r="L89" s="60" t="str">
        <f t="shared" si="16"/>
        <v/>
      </c>
      <c r="M89" s="60" t="str">
        <f t="shared" si="12"/>
        <v/>
      </c>
      <c r="N89" s="60" t="str">
        <f t="shared" si="13"/>
        <v/>
      </c>
      <c r="O89" s="60" t="str">
        <f t="shared" si="17"/>
        <v/>
      </c>
      <c r="P89" s="42" t="str">
        <f t="shared" si="18"/>
        <v/>
      </c>
      <c r="V89" s="76">
        <v>7</v>
      </c>
      <c r="W89" s="76"/>
    </row>
    <row r="90" spans="1:25" x14ac:dyDescent="0.25">
      <c r="A90" s="37">
        <f t="shared" si="20"/>
        <v>0</v>
      </c>
      <c r="B90" s="57">
        <f t="shared" si="20"/>
        <v>0</v>
      </c>
      <c r="E90" s="58" t="str">
        <f t="shared" si="14"/>
        <v/>
      </c>
      <c r="F90" s="42"/>
      <c r="G90" s="42" t="str">
        <f t="shared" si="19"/>
        <v/>
      </c>
      <c r="J90" s="59">
        <f t="shared" si="15"/>
        <v>0</v>
      </c>
      <c r="L90" s="60" t="str">
        <f t="shared" si="16"/>
        <v/>
      </c>
      <c r="M90" s="60" t="str">
        <f t="shared" si="12"/>
        <v/>
      </c>
      <c r="N90" s="60" t="str">
        <f t="shared" si="13"/>
        <v/>
      </c>
      <c r="O90" s="60" t="str">
        <f t="shared" si="17"/>
        <v/>
      </c>
      <c r="P90" s="42" t="str">
        <f t="shared" si="18"/>
        <v/>
      </c>
      <c r="V90" s="76">
        <v>8</v>
      </c>
      <c r="W90" s="76"/>
    </row>
    <row r="91" spans="1:25" x14ac:dyDescent="0.25">
      <c r="A91" s="37">
        <f t="shared" si="20"/>
        <v>0</v>
      </c>
      <c r="B91" s="57">
        <f t="shared" si="20"/>
        <v>0</v>
      </c>
      <c r="E91" s="58" t="str">
        <f t="shared" si="14"/>
        <v/>
      </c>
      <c r="F91" s="42"/>
      <c r="G91" s="42" t="str">
        <f t="shared" si="19"/>
        <v/>
      </c>
      <c r="J91" s="59">
        <f t="shared" si="15"/>
        <v>0</v>
      </c>
      <c r="L91" s="60" t="str">
        <f t="shared" si="16"/>
        <v/>
      </c>
      <c r="M91" s="60" t="str">
        <f t="shared" si="12"/>
        <v/>
      </c>
      <c r="N91" s="60" t="str">
        <f t="shared" si="13"/>
        <v/>
      </c>
      <c r="O91" s="60" t="str">
        <f t="shared" si="17"/>
        <v/>
      </c>
      <c r="P91" s="42" t="str">
        <f t="shared" si="18"/>
        <v/>
      </c>
      <c r="V91" s="76">
        <v>9</v>
      </c>
      <c r="W91" s="76"/>
    </row>
    <row r="92" spans="1:25" x14ac:dyDescent="0.25">
      <c r="A92" s="37">
        <f t="shared" si="20"/>
        <v>0</v>
      </c>
      <c r="B92" s="57">
        <f t="shared" si="20"/>
        <v>0</v>
      </c>
      <c r="E92" s="58" t="str">
        <f t="shared" si="14"/>
        <v/>
      </c>
      <c r="F92" s="42"/>
      <c r="G92" s="42" t="str">
        <f t="shared" si="19"/>
        <v/>
      </c>
      <c r="J92" s="59">
        <f t="shared" si="15"/>
        <v>0</v>
      </c>
      <c r="L92" s="60" t="str">
        <f t="shared" si="16"/>
        <v/>
      </c>
      <c r="M92" s="60" t="str">
        <f t="shared" si="12"/>
        <v/>
      </c>
      <c r="N92" s="60" t="str">
        <f t="shared" si="13"/>
        <v/>
      </c>
      <c r="O92" s="60" t="str">
        <f t="shared" si="17"/>
        <v/>
      </c>
      <c r="P92" s="42" t="str">
        <f t="shared" si="18"/>
        <v/>
      </c>
      <c r="V92" s="76">
        <v>10</v>
      </c>
      <c r="W92" s="76"/>
    </row>
    <row r="93" spans="1:25" x14ac:dyDescent="0.25">
      <c r="A93" s="37">
        <f t="shared" si="20"/>
        <v>0</v>
      </c>
      <c r="B93" s="57">
        <f t="shared" si="20"/>
        <v>0</v>
      </c>
      <c r="E93" s="58" t="str">
        <f t="shared" si="14"/>
        <v/>
      </c>
      <c r="F93" s="42"/>
      <c r="G93" s="42" t="str">
        <f t="shared" si="19"/>
        <v/>
      </c>
      <c r="J93" s="59">
        <f t="shared" si="15"/>
        <v>0</v>
      </c>
      <c r="L93" s="60" t="str">
        <f t="shared" si="16"/>
        <v/>
      </c>
      <c r="M93" s="60" t="str">
        <f t="shared" si="12"/>
        <v/>
      </c>
      <c r="N93" s="60" t="str">
        <f t="shared" si="13"/>
        <v/>
      </c>
      <c r="O93" s="60" t="str">
        <f t="shared" si="17"/>
        <v/>
      </c>
      <c r="P93" s="42" t="str">
        <f t="shared" si="18"/>
        <v/>
      </c>
      <c r="V93" s="76">
        <v>11</v>
      </c>
      <c r="W93" s="76"/>
    </row>
    <row r="94" spans="1:25" x14ac:dyDescent="0.25">
      <c r="A94" s="37">
        <f t="shared" si="20"/>
        <v>0</v>
      </c>
      <c r="B94" s="57">
        <f t="shared" si="20"/>
        <v>0</v>
      </c>
      <c r="E94" s="58" t="str">
        <f t="shared" si="14"/>
        <v/>
      </c>
      <c r="F94" s="42"/>
      <c r="G94" s="42" t="str">
        <f t="shared" si="19"/>
        <v/>
      </c>
      <c r="J94" s="59">
        <f t="shared" si="15"/>
        <v>0</v>
      </c>
      <c r="L94" s="60" t="str">
        <f t="shared" si="16"/>
        <v/>
      </c>
      <c r="M94" s="60" t="str">
        <f t="shared" si="12"/>
        <v/>
      </c>
      <c r="N94" s="60" t="str">
        <f t="shared" si="13"/>
        <v/>
      </c>
      <c r="O94" s="60" t="str">
        <f t="shared" si="17"/>
        <v/>
      </c>
      <c r="P94" s="42" t="str">
        <f t="shared" si="18"/>
        <v/>
      </c>
      <c r="S94" s="42"/>
      <c r="V94" s="76">
        <v>12</v>
      </c>
      <c r="W94" s="76"/>
    </row>
    <row r="95" spans="1:25" x14ac:dyDescent="0.25">
      <c r="A95" s="37">
        <f t="shared" si="20"/>
        <v>0</v>
      </c>
      <c r="B95" s="57">
        <f t="shared" si="20"/>
        <v>0</v>
      </c>
      <c r="E95" s="58" t="str">
        <f t="shared" si="14"/>
        <v/>
      </c>
      <c r="F95" s="42"/>
      <c r="G95" s="42" t="str">
        <f t="shared" si="19"/>
        <v/>
      </c>
      <c r="J95" s="59">
        <f t="shared" si="15"/>
        <v>0</v>
      </c>
      <c r="L95" s="60" t="str">
        <f t="shared" si="16"/>
        <v/>
      </c>
      <c r="M95" s="60" t="str">
        <f t="shared" si="12"/>
        <v/>
      </c>
      <c r="N95" s="60" t="str">
        <f t="shared" si="13"/>
        <v/>
      </c>
      <c r="O95" s="60" t="str">
        <f t="shared" si="17"/>
        <v/>
      </c>
      <c r="P95" s="42" t="str">
        <f t="shared" si="18"/>
        <v/>
      </c>
      <c r="V95" s="76">
        <v>13</v>
      </c>
      <c r="W95" s="76"/>
    </row>
    <row r="96" spans="1:25" x14ac:dyDescent="0.25">
      <c r="A96" s="37">
        <f t="shared" si="20"/>
        <v>0</v>
      </c>
      <c r="B96" s="57">
        <f t="shared" si="20"/>
        <v>0</v>
      </c>
      <c r="E96" s="58" t="str">
        <f t="shared" si="14"/>
        <v/>
      </c>
      <c r="F96" s="42"/>
      <c r="G96" s="42" t="str">
        <f t="shared" si="19"/>
        <v/>
      </c>
      <c r="J96" s="59">
        <f t="shared" si="15"/>
        <v>0</v>
      </c>
      <c r="L96" s="60" t="str">
        <f t="shared" si="16"/>
        <v/>
      </c>
      <c r="M96" s="60" t="str">
        <f t="shared" si="12"/>
        <v/>
      </c>
      <c r="N96" s="60" t="str">
        <f t="shared" si="13"/>
        <v/>
      </c>
      <c r="O96" s="60" t="str">
        <f t="shared" si="17"/>
        <v/>
      </c>
      <c r="P96" s="42" t="str">
        <f t="shared" si="18"/>
        <v/>
      </c>
      <c r="V96" s="76">
        <v>14</v>
      </c>
      <c r="W96" s="76"/>
    </row>
    <row r="97" spans="1:25" x14ac:dyDescent="0.25">
      <c r="A97" s="37">
        <f t="shared" si="20"/>
        <v>0</v>
      </c>
      <c r="B97" s="57">
        <f t="shared" si="20"/>
        <v>0</v>
      </c>
      <c r="E97" s="58" t="str">
        <f t="shared" si="14"/>
        <v/>
      </c>
      <c r="F97" s="42"/>
      <c r="G97" s="42" t="str">
        <f t="shared" si="19"/>
        <v/>
      </c>
      <c r="J97" s="59">
        <f t="shared" si="15"/>
        <v>0</v>
      </c>
      <c r="L97" s="60" t="str">
        <f t="shared" si="16"/>
        <v/>
      </c>
      <c r="M97" s="60" t="str">
        <f t="shared" si="12"/>
        <v/>
      </c>
      <c r="N97" s="60" t="str">
        <f t="shared" si="13"/>
        <v/>
      </c>
      <c r="O97" s="60" t="str">
        <f t="shared" si="17"/>
        <v/>
      </c>
      <c r="P97" s="42" t="str">
        <f t="shared" si="18"/>
        <v/>
      </c>
      <c r="V97" s="76">
        <v>15</v>
      </c>
      <c r="W97" s="76"/>
    </row>
    <row r="98" spans="1:25" x14ac:dyDescent="0.25">
      <c r="A98" s="37" t="e">
        <f t="shared" si="20"/>
        <v>#REF!</v>
      </c>
      <c r="B98" s="57" t="e">
        <f>#REF!</f>
        <v>#REF!</v>
      </c>
      <c r="E98" s="58" t="str">
        <f t="shared" si="14"/>
        <v/>
      </c>
      <c r="F98" s="42"/>
      <c r="G98" s="42" t="str">
        <f t="shared" si="19"/>
        <v/>
      </c>
      <c r="J98" s="59">
        <f t="shared" si="15"/>
        <v>0</v>
      </c>
      <c r="L98" s="60" t="str">
        <f t="shared" si="16"/>
        <v/>
      </c>
      <c r="M98" s="60" t="str">
        <f>IF($D98="LEGRAS",ROUND(IF(ISERR(#REF!/1)," ",((INT(#REF!/100)*60+#REF!-INT(#REF!/100)*100)-(INT(#REF!/100)*60+#REF!-INT(#REF!/100)*100))/60),1),"")</f>
        <v/>
      </c>
      <c r="N98" s="60" t="str">
        <f>IF($D98="ITEN",ROUND(IF(ISERR(#REF!/1)," ",((INT(#REF!/100)*60+#REF!-INT(#REF!/100)*100)-(INT(#REF!/100)*60+#REF!-INT(#REF!/100)*100))/60),1),"")</f>
        <v/>
      </c>
      <c r="O98" s="60" t="str">
        <f>IF($D98="ZEMAULI",ROUND(IF(ISERR(#REF!/1)," ",((INT(#REF!/100)*60+#REF!-INT(#REF!/100)*100)-(INT(#REF!/100)*60+#REF!-INT(#REF!/100)*100))/60),1),"")</f>
        <v/>
      </c>
      <c r="P98" s="42" t="str">
        <f t="shared" si="18"/>
        <v/>
      </c>
      <c r="V98" s="76">
        <v>16</v>
      </c>
      <c r="W98" s="76"/>
    </row>
    <row r="99" spans="1:25" x14ac:dyDescent="0.25">
      <c r="A99" s="37">
        <f t="shared" si="20"/>
        <v>0</v>
      </c>
      <c r="B99" s="57">
        <f t="shared" si="20"/>
        <v>0</v>
      </c>
      <c r="E99" s="58" t="str">
        <f t="shared" si="14"/>
        <v/>
      </c>
      <c r="F99" s="42"/>
      <c r="G99" s="42" t="str">
        <f t="shared" si="19"/>
        <v/>
      </c>
      <c r="J99" s="59">
        <f t="shared" si="15"/>
        <v>0</v>
      </c>
      <c r="L99" s="60" t="str">
        <f t="shared" si="16"/>
        <v/>
      </c>
      <c r="M99" s="60" t="str">
        <f t="shared" si="12"/>
        <v/>
      </c>
      <c r="N99" s="60" t="str">
        <f t="shared" si="13"/>
        <v/>
      </c>
      <c r="O99" s="60" t="str">
        <f t="shared" si="17"/>
        <v/>
      </c>
      <c r="P99" s="42" t="str">
        <f t="shared" si="18"/>
        <v/>
      </c>
      <c r="V99" s="76">
        <v>17</v>
      </c>
      <c r="W99" s="76"/>
    </row>
    <row r="100" spans="1:25" x14ac:dyDescent="0.25">
      <c r="A100" s="37">
        <f t="shared" si="20"/>
        <v>0</v>
      </c>
      <c r="B100" s="57">
        <f t="shared" si="20"/>
        <v>0</v>
      </c>
      <c r="E100" s="58" t="str">
        <f t="shared" si="14"/>
        <v/>
      </c>
      <c r="F100" s="42"/>
      <c r="G100" s="42" t="str">
        <f t="shared" si="19"/>
        <v/>
      </c>
      <c r="J100" s="59">
        <f t="shared" si="15"/>
        <v>0</v>
      </c>
      <c r="L100" s="60" t="str">
        <f t="shared" si="16"/>
        <v/>
      </c>
      <c r="M100" s="60" t="str">
        <f t="shared" si="12"/>
        <v/>
      </c>
      <c r="N100" s="60" t="str">
        <f t="shared" si="13"/>
        <v/>
      </c>
      <c r="O100" s="60" t="str">
        <f t="shared" si="17"/>
        <v/>
      </c>
      <c r="P100" s="42" t="str">
        <f t="shared" si="18"/>
        <v/>
      </c>
      <c r="V100" s="76">
        <v>18</v>
      </c>
      <c r="W100" s="76"/>
    </row>
    <row r="101" spans="1:25" s="64" customFormat="1" x14ac:dyDescent="0.25">
      <c r="A101" s="61">
        <f t="shared" si="20"/>
        <v>0</v>
      </c>
      <c r="B101" s="62">
        <f t="shared" si="20"/>
        <v>0</v>
      </c>
      <c r="C101" s="63"/>
      <c r="E101" s="65" t="str">
        <f t="shared" si="14"/>
        <v/>
      </c>
      <c r="F101" s="66"/>
      <c r="G101" s="66" t="str">
        <f t="shared" si="19"/>
        <v/>
      </c>
      <c r="H101" s="66"/>
      <c r="I101" s="66"/>
      <c r="J101" s="59">
        <f t="shared" si="15"/>
        <v>0</v>
      </c>
      <c r="K101" s="67"/>
      <c r="L101" s="68" t="str">
        <f t="shared" si="16"/>
        <v/>
      </c>
      <c r="M101" s="68" t="str">
        <f t="shared" si="12"/>
        <v/>
      </c>
      <c r="N101" s="68" t="str">
        <f t="shared" si="13"/>
        <v/>
      </c>
      <c r="O101" s="68" t="str">
        <f t="shared" si="17"/>
        <v/>
      </c>
      <c r="P101" s="66" t="str">
        <f t="shared" si="18"/>
        <v/>
      </c>
      <c r="T101" s="64">
        <v>2016</v>
      </c>
      <c r="U101" s="69">
        <f>SUM(J83:J101)</f>
        <v>0</v>
      </c>
      <c r="V101" s="66">
        <v>19</v>
      </c>
      <c r="W101" s="66">
        <f>V101+W82</f>
        <v>94</v>
      </c>
      <c r="X101" s="66">
        <f>U101/V101</f>
        <v>0</v>
      </c>
      <c r="Y101" s="66">
        <f>Y82+U101</f>
        <v>0</v>
      </c>
    </row>
    <row r="102" spans="1:25" x14ac:dyDescent="0.25">
      <c r="A102" s="37">
        <f t="shared" si="20"/>
        <v>0</v>
      </c>
      <c r="B102" s="57">
        <f t="shared" si="20"/>
        <v>0</v>
      </c>
      <c r="E102" s="58" t="str">
        <f t="shared" si="14"/>
        <v/>
      </c>
      <c r="F102" s="42"/>
      <c r="G102" s="42" t="str">
        <f t="shared" si="19"/>
        <v/>
      </c>
      <c r="J102" s="59">
        <f t="shared" si="15"/>
        <v>0</v>
      </c>
      <c r="L102" s="60" t="str">
        <f t="shared" si="16"/>
        <v/>
      </c>
      <c r="M102" s="60" t="str">
        <f t="shared" si="12"/>
        <v/>
      </c>
      <c r="N102" s="60" t="str">
        <f t="shared" si="13"/>
        <v/>
      </c>
      <c r="O102" s="60" t="str">
        <f t="shared" si="17"/>
        <v/>
      </c>
      <c r="P102" s="42" t="str">
        <f t="shared" si="18"/>
        <v/>
      </c>
      <c r="V102" s="76">
        <v>1</v>
      </c>
      <c r="W102" s="76"/>
    </row>
    <row r="103" spans="1:25" x14ac:dyDescent="0.25">
      <c r="A103" s="37">
        <f t="shared" si="20"/>
        <v>0</v>
      </c>
      <c r="B103" s="57">
        <f t="shared" si="20"/>
        <v>0</v>
      </c>
      <c r="E103" s="58" t="str">
        <f t="shared" si="14"/>
        <v/>
      </c>
      <c r="F103" s="42"/>
      <c r="G103" s="42" t="str">
        <f t="shared" si="19"/>
        <v/>
      </c>
      <c r="J103" s="59">
        <f t="shared" si="15"/>
        <v>0</v>
      </c>
      <c r="L103" s="60" t="str">
        <f t="shared" si="16"/>
        <v/>
      </c>
      <c r="M103" s="60" t="str">
        <f t="shared" si="12"/>
        <v/>
      </c>
      <c r="N103" s="60" t="str">
        <f t="shared" si="13"/>
        <v/>
      </c>
      <c r="O103" s="60" t="str">
        <f t="shared" si="17"/>
        <v/>
      </c>
      <c r="P103" s="42" t="str">
        <f t="shared" si="18"/>
        <v/>
      </c>
      <c r="V103" s="76">
        <v>2</v>
      </c>
      <c r="W103" s="76"/>
    </row>
    <row r="104" spans="1:25" x14ac:dyDescent="0.25">
      <c r="A104" s="37">
        <f t="shared" ref="A104:B123" si="21">B104</f>
        <v>0</v>
      </c>
      <c r="B104" s="57">
        <f t="shared" si="21"/>
        <v>0</v>
      </c>
      <c r="E104" s="58" t="str">
        <f t="shared" si="14"/>
        <v/>
      </c>
      <c r="F104" s="42"/>
      <c r="G104" s="42" t="str">
        <f t="shared" si="19"/>
        <v/>
      </c>
      <c r="J104" s="59">
        <f t="shared" si="15"/>
        <v>0</v>
      </c>
      <c r="L104" s="60" t="str">
        <f t="shared" si="16"/>
        <v/>
      </c>
      <c r="M104" s="60" t="str">
        <f t="shared" si="12"/>
        <v/>
      </c>
      <c r="N104" s="60" t="str">
        <f t="shared" si="13"/>
        <v/>
      </c>
      <c r="O104" s="60" t="str">
        <f t="shared" si="17"/>
        <v/>
      </c>
      <c r="P104" s="42" t="str">
        <f t="shared" si="18"/>
        <v/>
      </c>
      <c r="V104" s="76">
        <v>3</v>
      </c>
      <c r="W104" s="76"/>
    </row>
    <row r="105" spans="1:25" s="74" customFormat="1" x14ac:dyDescent="0.25">
      <c r="A105" s="71">
        <f t="shared" si="21"/>
        <v>0</v>
      </c>
      <c r="B105" s="72">
        <f t="shared" si="21"/>
        <v>0</v>
      </c>
      <c r="C105" s="73"/>
      <c r="E105" s="75" t="str">
        <f t="shared" si="14"/>
        <v/>
      </c>
      <c r="F105" s="76"/>
      <c r="G105" s="42" t="str">
        <f t="shared" si="19"/>
        <v/>
      </c>
      <c r="H105" s="76"/>
      <c r="I105" s="76"/>
      <c r="J105" s="59">
        <f t="shared" si="15"/>
        <v>0</v>
      </c>
      <c r="K105" s="77"/>
      <c r="L105" s="78" t="str">
        <f t="shared" si="16"/>
        <v/>
      </c>
      <c r="M105" s="78" t="str">
        <f t="shared" si="12"/>
        <v/>
      </c>
      <c r="N105" s="78" t="str">
        <f t="shared" si="13"/>
        <v/>
      </c>
      <c r="O105" s="78" t="str">
        <f t="shared" si="17"/>
        <v/>
      </c>
      <c r="P105" s="42" t="str">
        <f t="shared" si="18"/>
        <v/>
      </c>
      <c r="V105" s="76">
        <v>4</v>
      </c>
      <c r="W105" s="76"/>
      <c r="X105" s="76"/>
      <c r="Y105" s="76"/>
    </row>
    <row r="106" spans="1:25" x14ac:dyDescent="0.25">
      <c r="A106" s="37">
        <f t="shared" si="21"/>
        <v>0</v>
      </c>
      <c r="B106" s="57">
        <f t="shared" si="21"/>
        <v>0</v>
      </c>
      <c r="E106" s="58" t="str">
        <f t="shared" si="14"/>
        <v/>
      </c>
      <c r="F106" s="42"/>
      <c r="G106" s="42" t="str">
        <f t="shared" si="19"/>
        <v/>
      </c>
      <c r="J106" s="59">
        <f t="shared" si="15"/>
        <v>0</v>
      </c>
      <c r="L106" s="60" t="str">
        <f t="shared" si="16"/>
        <v/>
      </c>
      <c r="M106" s="60" t="str">
        <f t="shared" si="12"/>
        <v/>
      </c>
      <c r="N106" s="60" t="str">
        <f t="shared" si="13"/>
        <v/>
      </c>
      <c r="O106" s="60" t="str">
        <f t="shared" si="17"/>
        <v/>
      </c>
      <c r="P106" s="42" t="str">
        <f t="shared" si="18"/>
        <v/>
      </c>
      <c r="R106" s="42"/>
      <c r="V106" s="76">
        <v>5</v>
      </c>
      <c r="W106" s="76"/>
    </row>
    <row r="107" spans="1:25" x14ac:dyDescent="0.25">
      <c r="A107" s="37">
        <f t="shared" si="21"/>
        <v>0</v>
      </c>
      <c r="B107" s="57">
        <f t="shared" si="21"/>
        <v>0</v>
      </c>
      <c r="E107" s="58" t="str">
        <f t="shared" si="14"/>
        <v/>
      </c>
      <c r="F107" s="42"/>
      <c r="G107" s="42" t="str">
        <f t="shared" si="19"/>
        <v/>
      </c>
      <c r="J107" s="59">
        <f t="shared" si="15"/>
        <v>0</v>
      </c>
      <c r="L107" s="60" t="str">
        <f t="shared" si="16"/>
        <v/>
      </c>
      <c r="M107" s="60" t="str">
        <f t="shared" si="12"/>
        <v/>
      </c>
      <c r="N107" s="60" t="str">
        <f t="shared" si="13"/>
        <v/>
      </c>
      <c r="O107" s="60" t="str">
        <f t="shared" si="17"/>
        <v/>
      </c>
      <c r="P107" s="42" t="str">
        <f t="shared" si="18"/>
        <v/>
      </c>
      <c r="S107" s="42"/>
      <c r="T107" s="80"/>
      <c r="U107" s="80"/>
      <c r="V107" s="76">
        <v>6</v>
      </c>
      <c r="W107" s="76"/>
    </row>
    <row r="108" spans="1:25" x14ac:dyDescent="0.25">
      <c r="A108" s="37">
        <f t="shared" si="21"/>
        <v>0</v>
      </c>
      <c r="B108" s="57">
        <f t="shared" si="21"/>
        <v>0</v>
      </c>
      <c r="E108" s="58" t="str">
        <f t="shared" si="14"/>
        <v/>
      </c>
      <c r="F108" s="42"/>
      <c r="G108" s="42" t="str">
        <f t="shared" si="19"/>
        <v/>
      </c>
      <c r="J108" s="59">
        <f t="shared" si="15"/>
        <v>0</v>
      </c>
      <c r="L108" s="60" t="str">
        <f t="shared" si="16"/>
        <v/>
      </c>
      <c r="M108" s="60" t="str">
        <f t="shared" si="12"/>
        <v/>
      </c>
      <c r="N108" s="60" t="str">
        <f t="shared" si="13"/>
        <v/>
      </c>
      <c r="O108" s="60" t="str">
        <f t="shared" si="17"/>
        <v/>
      </c>
      <c r="P108" s="42" t="str">
        <f t="shared" si="18"/>
        <v/>
      </c>
      <c r="T108" s="80"/>
      <c r="U108" s="80"/>
      <c r="V108" s="76">
        <v>7</v>
      </c>
      <c r="W108" s="76"/>
    </row>
    <row r="109" spans="1:25" x14ac:dyDescent="0.25">
      <c r="A109" s="37">
        <f t="shared" si="21"/>
        <v>0</v>
      </c>
      <c r="B109" s="57">
        <f t="shared" si="21"/>
        <v>0</v>
      </c>
      <c r="E109" s="58" t="str">
        <f t="shared" si="14"/>
        <v/>
      </c>
      <c r="F109" s="42"/>
      <c r="G109" s="42" t="str">
        <f t="shared" si="19"/>
        <v/>
      </c>
      <c r="J109" s="59">
        <f t="shared" si="15"/>
        <v>0</v>
      </c>
      <c r="L109" s="60" t="str">
        <f t="shared" si="16"/>
        <v/>
      </c>
      <c r="M109" s="60" t="str">
        <f t="shared" si="12"/>
        <v/>
      </c>
      <c r="N109" s="60" t="str">
        <f t="shared" si="13"/>
        <v/>
      </c>
      <c r="O109" s="60" t="str">
        <f t="shared" si="17"/>
        <v/>
      </c>
      <c r="P109" s="42" t="str">
        <f t="shared" si="18"/>
        <v/>
      </c>
      <c r="T109" s="80"/>
      <c r="U109" s="80"/>
      <c r="V109" s="76">
        <v>8</v>
      </c>
      <c r="W109" s="76"/>
    </row>
    <row r="110" spans="1:25" x14ac:dyDescent="0.25">
      <c r="A110" s="37">
        <f t="shared" si="21"/>
        <v>0</v>
      </c>
      <c r="B110" s="57">
        <f t="shared" si="21"/>
        <v>0</v>
      </c>
      <c r="E110" s="58" t="str">
        <f t="shared" si="14"/>
        <v/>
      </c>
      <c r="F110" s="42"/>
      <c r="G110" s="42" t="str">
        <f t="shared" si="19"/>
        <v/>
      </c>
      <c r="J110" s="59">
        <f t="shared" si="15"/>
        <v>0</v>
      </c>
      <c r="L110" s="60" t="str">
        <f t="shared" si="16"/>
        <v/>
      </c>
      <c r="M110" s="60" t="str">
        <f t="shared" si="12"/>
        <v/>
      </c>
      <c r="N110" s="60" t="str">
        <f t="shared" si="13"/>
        <v/>
      </c>
      <c r="O110" s="60" t="str">
        <f t="shared" si="17"/>
        <v/>
      </c>
      <c r="P110" s="42" t="str">
        <f t="shared" si="18"/>
        <v/>
      </c>
      <c r="R110" s="42"/>
      <c r="T110" s="80"/>
      <c r="U110" s="80"/>
      <c r="V110" s="76">
        <v>9</v>
      </c>
      <c r="W110" s="76"/>
    </row>
    <row r="111" spans="1:25" x14ac:dyDescent="0.25">
      <c r="A111" s="37">
        <f t="shared" si="21"/>
        <v>0</v>
      </c>
      <c r="B111" s="57">
        <f t="shared" si="21"/>
        <v>0</v>
      </c>
      <c r="E111" s="58" t="str">
        <f t="shared" si="14"/>
        <v/>
      </c>
      <c r="F111" s="42"/>
      <c r="G111" s="42" t="str">
        <f t="shared" si="19"/>
        <v/>
      </c>
      <c r="J111" s="59">
        <f t="shared" si="15"/>
        <v>0</v>
      </c>
      <c r="L111" s="60" t="str">
        <f t="shared" si="16"/>
        <v/>
      </c>
      <c r="M111" s="60" t="str">
        <f t="shared" si="12"/>
        <v/>
      </c>
      <c r="N111" s="60" t="str">
        <f t="shared" si="13"/>
        <v/>
      </c>
      <c r="O111" s="60" t="str">
        <f t="shared" si="17"/>
        <v/>
      </c>
      <c r="P111" s="42" t="str">
        <f t="shared" si="18"/>
        <v/>
      </c>
      <c r="S111" s="42"/>
      <c r="V111" s="76">
        <v>10</v>
      </c>
      <c r="W111" s="76"/>
    </row>
    <row r="112" spans="1:25" x14ac:dyDescent="0.25">
      <c r="A112" s="37">
        <f t="shared" si="21"/>
        <v>0</v>
      </c>
      <c r="B112" s="57">
        <f t="shared" si="21"/>
        <v>0</v>
      </c>
      <c r="E112" s="58" t="str">
        <f t="shared" si="14"/>
        <v/>
      </c>
      <c r="F112" s="42"/>
      <c r="G112" s="42" t="str">
        <f t="shared" si="19"/>
        <v/>
      </c>
      <c r="J112" s="59">
        <f t="shared" si="15"/>
        <v>0</v>
      </c>
      <c r="L112" s="60" t="str">
        <f t="shared" si="16"/>
        <v/>
      </c>
      <c r="M112" s="60" t="str">
        <f t="shared" si="12"/>
        <v/>
      </c>
      <c r="N112" s="60" t="str">
        <f t="shared" si="13"/>
        <v/>
      </c>
      <c r="O112" s="60" t="str">
        <f t="shared" si="17"/>
        <v/>
      </c>
      <c r="P112" s="42" t="str">
        <f t="shared" si="18"/>
        <v/>
      </c>
      <c r="V112" s="76">
        <v>11</v>
      </c>
      <c r="W112" s="76"/>
    </row>
    <row r="113" spans="1:26" x14ac:dyDescent="0.25">
      <c r="A113" s="37">
        <f t="shared" si="21"/>
        <v>0</v>
      </c>
      <c r="B113" s="57">
        <f t="shared" si="21"/>
        <v>0</v>
      </c>
      <c r="E113" s="58" t="str">
        <f t="shared" si="14"/>
        <v/>
      </c>
      <c r="F113" s="42"/>
      <c r="G113" s="42" t="str">
        <f t="shared" si="19"/>
        <v/>
      </c>
      <c r="J113" s="59">
        <f t="shared" si="15"/>
        <v>0</v>
      </c>
      <c r="L113" s="60" t="str">
        <f t="shared" si="16"/>
        <v/>
      </c>
      <c r="M113" s="60" t="str">
        <f t="shared" si="12"/>
        <v/>
      </c>
      <c r="N113" s="60" t="str">
        <f t="shared" si="13"/>
        <v/>
      </c>
      <c r="O113" s="60" t="str">
        <f t="shared" si="17"/>
        <v/>
      </c>
      <c r="P113" s="42" t="str">
        <f t="shared" si="18"/>
        <v/>
      </c>
      <c r="V113" s="76">
        <v>12</v>
      </c>
      <c r="W113" s="76"/>
    </row>
    <row r="114" spans="1:26" x14ac:dyDescent="0.25">
      <c r="A114" s="37">
        <f t="shared" si="21"/>
        <v>0</v>
      </c>
      <c r="B114" s="57">
        <f t="shared" si="21"/>
        <v>0</v>
      </c>
      <c r="E114" s="58" t="str">
        <f t="shared" si="14"/>
        <v/>
      </c>
      <c r="F114" s="42"/>
      <c r="G114" s="42" t="str">
        <f t="shared" si="19"/>
        <v/>
      </c>
      <c r="J114" s="59">
        <f t="shared" si="15"/>
        <v>0</v>
      </c>
      <c r="L114" s="60" t="str">
        <f t="shared" si="16"/>
        <v/>
      </c>
      <c r="M114" s="60" t="str">
        <f t="shared" si="12"/>
        <v/>
      </c>
      <c r="N114" s="60" t="str">
        <f t="shared" si="13"/>
        <v/>
      </c>
      <c r="O114" s="60" t="str">
        <f t="shared" si="17"/>
        <v/>
      </c>
      <c r="P114" s="42" t="str">
        <f t="shared" si="18"/>
        <v/>
      </c>
      <c r="V114" s="76">
        <v>13</v>
      </c>
      <c r="W114" s="76"/>
    </row>
    <row r="115" spans="1:26" x14ac:dyDescent="0.25">
      <c r="A115" s="37">
        <f t="shared" si="21"/>
        <v>0</v>
      </c>
      <c r="B115" s="57">
        <f t="shared" si="21"/>
        <v>0</v>
      </c>
      <c r="E115" s="58" t="str">
        <f t="shared" si="14"/>
        <v/>
      </c>
      <c r="F115" s="42"/>
      <c r="G115" s="42" t="str">
        <f t="shared" si="19"/>
        <v/>
      </c>
      <c r="J115" s="59">
        <f t="shared" si="15"/>
        <v>0</v>
      </c>
      <c r="L115" s="60" t="str">
        <f t="shared" si="16"/>
        <v/>
      </c>
      <c r="M115" s="60" t="str">
        <f t="shared" si="12"/>
        <v/>
      </c>
      <c r="N115" s="60" t="str">
        <f t="shared" si="13"/>
        <v/>
      </c>
      <c r="O115" s="60" t="str">
        <f t="shared" si="17"/>
        <v/>
      </c>
      <c r="P115" s="42" t="str">
        <f t="shared" si="18"/>
        <v/>
      </c>
      <c r="R115" s="42"/>
      <c r="V115" s="76">
        <v>14</v>
      </c>
      <c r="W115" s="76"/>
    </row>
    <row r="116" spans="1:26" x14ac:dyDescent="0.25">
      <c r="A116" s="37">
        <f t="shared" si="21"/>
        <v>0</v>
      </c>
      <c r="B116" s="57">
        <f t="shared" si="21"/>
        <v>0</v>
      </c>
      <c r="E116" s="58" t="str">
        <f t="shared" si="14"/>
        <v/>
      </c>
      <c r="F116" s="42"/>
      <c r="G116" s="42" t="str">
        <f t="shared" si="19"/>
        <v/>
      </c>
      <c r="J116" s="59">
        <f t="shared" si="15"/>
        <v>0</v>
      </c>
      <c r="L116" s="60" t="str">
        <f t="shared" si="16"/>
        <v/>
      </c>
      <c r="M116" s="60" t="str">
        <f t="shared" si="12"/>
        <v/>
      </c>
      <c r="N116" s="60" t="str">
        <f t="shared" si="13"/>
        <v/>
      </c>
      <c r="O116" s="60" t="str">
        <f t="shared" si="17"/>
        <v/>
      </c>
      <c r="P116" s="42" t="str">
        <f t="shared" si="18"/>
        <v/>
      </c>
      <c r="S116" s="42"/>
      <c r="V116" s="76">
        <v>15</v>
      </c>
      <c r="W116" s="76"/>
    </row>
    <row r="117" spans="1:26" x14ac:dyDescent="0.25">
      <c r="A117" s="37">
        <f t="shared" si="21"/>
        <v>0</v>
      </c>
      <c r="B117" s="57">
        <f t="shared" si="21"/>
        <v>0</v>
      </c>
      <c r="E117" s="58" t="str">
        <f t="shared" si="14"/>
        <v/>
      </c>
      <c r="F117" s="42"/>
      <c r="G117" s="42" t="str">
        <f t="shared" si="19"/>
        <v/>
      </c>
      <c r="J117" s="59">
        <f t="shared" si="15"/>
        <v>0</v>
      </c>
      <c r="L117" s="60" t="str">
        <f t="shared" si="16"/>
        <v/>
      </c>
      <c r="M117" s="60" t="str">
        <f t="shared" si="12"/>
        <v/>
      </c>
      <c r="N117" s="60" t="str">
        <f t="shared" si="13"/>
        <v/>
      </c>
      <c r="O117" s="60" t="str">
        <f t="shared" si="17"/>
        <v/>
      </c>
      <c r="P117" s="42" t="str">
        <f t="shared" si="18"/>
        <v/>
      </c>
      <c r="V117" s="76">
        <v>16</v>
      </c>
      <c r="W117" s="76"/>
      <c r="Z117" s="81"/>
    </row>
    <row r="118" spans="1:26" x14ac:dyDescent="0.25">
      <c r="A118" s="37">
        <f t="shared" si="21"/>
        <v>0</v>
      </c>
      <c r="B118" s="57">
        <f t="shared" si="21"/>
        <v>0</v>
      </c>
      <c r="E118" s="58" t="str">
        <f t="shared" si="14"/>
        <v/>
      </c>
      <c r="F118" s="42"/>
      <c r="G118" s="42" t="str">
        <f t="shared" si="19"/>
        <v/>
      </c>
      <c r="J118" s="59">
        <f t="shared" si="15"/>
        <v>0</v>
      </c>
      <c r="L118" s="60" t="str">
        <f t="shared" si="16"/>
        <v/>
      </c>
      <c r="M118" s="60" t="str">
        <f t="shared" si="12"/>
        <v/>
      </c>
      <c r="N118" s="60" t="str">
        <f t="shared" si="13"/>
        <v/>
      </c>
      <c r="O118" s="60" t="str">
        <f t="shared" si="17"/>
        <v/>
      </c>
      <c r="P118" s="42" t="str">
        <f t="shared" si="18"/>
        <v/>
      </c>
      <c r="R118" s="42"/>
      <c r="V118" s="76">
        <v>17</v>
      </c>
      <c r="W118" s="76"/>
    </row>
    <row r="119" spans="1:26" x14ac:dyDescent="0.25">
      <c r="A119" s="37">
        <f t="shared" si="21"/>
        <v>0</v>
      </c>
      <c r="B119" s="57">
        <f t="shared" si="21"/>
        <v>0</v>
      </c>
      <c r="E119" s="58" t="str">
        <f t="shared" si="14"/>
        <v/>
      </c>
      <c r="F119" s="42"/>
      <c r="G119" s="42" t="str">
        <f t="shared" si="19"/>
        <v/>
      </c>
      <c r="J119" s="59">
        <f t="shared" si="15"/>
        <v>0</v>
      </c>
      <c r="L119" s="60" t="str">
        <f t="shared" si="16"/>
        <v/>
      </c>
      <c r="M119" s="60" t="str">
        <f t="shared" si="12"/>
        <v/>
      </c>
      <c r="N119" s="60" t="str">
        <f t="shared" si="13"/>
        <v/>
      </c>
      <c r="O119" s="60" t="str">
        <f t="shared" si="17"/>
        <v/>
      </c>
      <c r="P119" s="42" t="str">
        <f t="shared" si="18"/>
        <v/>
      </c>
      <c r="S119" s="42"/>
      <c r="V119" s="76">
        <v>18</v>
      </c>
      <c r="W119" s="76"/>
    </row>
    <row r="120" spans="1:26" x14ac:dyDescent="0.25">
      <c r="A120" s="37">
        <f t="shared" si="21"/>
        <v>0</v>
      </c>
      <c r="B120" s="57">
        <f t="shared" si="21"/>
        <v>0</v>
      </c>
      <c r="E120" s="58" t="str">
        <f t="shared" si="14"/>
        <v/>
      </c>
      <c r="F120" s="42"/>
      <c r="G120" s="42" t="str">
        <f t="shared" si="19"/>
        <v/>
      </c>
      <c r="J120" s="59">
        <f t="shared" si="15"/>
        <v>0</v>
      </c>
      <c r="L120" s="60" t="str">
        <f t="shared" si="16"/>
        <v/>
      </c>
      <c r="M120" s="60" t="str">
        <f t="shared" si="12"/>
        <v/>
      </c>
      <c r="N120" s="60" t="str">
        <f t="shared" si="13"/>
        <v/>
      </c>
      <c r="O120" s="60" t="str">
        <f t="shared" si="17"/>
        <v/>
      </c>
      <c r="P120" s="42" t="str">
        <f t="shared" si="18"/>
        <v/>
      </c>
      <c r="R120" s="42"/>
      <c r="V120" s="76">
        <v>19</v>
      </c>
      <c r="W120" s="76"/>
    </row>
    <row r="121" spans="1:26" x14ac:dyDescent="0.25">
      <c r="A121" s="37">
        <f t="shared" si="21"/>
        <v>0</v>
      </c>
      <c r="B121" s="57">
        <f t="shared" si="21"/>
        <v>0</v>
      </c>
      <c r="E121" s="58" t="str">
        <f t="shared" si="14"/>
        <v/>
      </c>
      <c r="F121" s="42"/>
      <c r="G121" s="42" t="str">
        <f t="shared" si="19"/>
        <v/>
      </c>
      <c r="J121" s="59">
        <f t="shared" si="15"/>
        <v>0</v>
      </c>
      <c r="L121" s="60" t="str">
        <f t="shared" si="16"/>
        <v/>
      </c>
      <c r="M121" s="60" t="str">
        <f t="shared" si="12"/>
        <v/>
      </c>
      <c r="N121" s="60" t="str">
        <f t="shared" si="13"/>
        <v/>
      </c>
      <c r="O121" s="60" t="str">
        <f t="shared" si="17"/>
        <v/>
      </c>
      <c r="P121" s="42" t="str">
        <f t="shared" si="18"/>
        <v/>
      </c>
      <c r="S121" s="42"/>
      <c r="V121" s="76">
        <v>20</v>
      </c>
      <c r="W121" s="76"/>
    </row>
    <row r="122" spans="1:26" x14ac:dyDescent="0.25">
      <c r="A122" s="37">
        <f t="shared" si="21"/>
        <v>0</v>
      </c>
      <c r="B122" s="57">
        <f t="shared" si="21"/>
        <v>0</v>
      </c>
      <c r="E122" s="58" t="str">
        <f t="shared" si="14"/>
        <v/>
      </c>
      <c r="F122" s="42"/>
      <c r="G122" s="42" t="str">
        <f t="shared" si="19"/>
        <v/>
      </c>
      <c r="J122" s="59">
        <f t="shared" si="15"/>
        <v>0</v>
      </c>
      <c r="L122" s="60" t="str">
        <f t="shared" si="16"/>
        <v/>
      </c>
      <c r="M122" s="60" t="str">
        <f t="shared" si="12"/>
        <v/>
      </c>
      <c r="N122" s="60" t="str">
        <f t="shared" si="13"/>
        <v/>
      </c>
      <c r="O122" s="60" t="str">
        <f t="shared" si="17"/>
        <v/>
      </c>
      <c r="P122" s="42" t="str">
        <f t="shared" si="18"/>
        <v/>
      </c>
      <c r="V122" s="76">
        <v>21</v>
      </c>
      <c r="W122" s="76"/>
    </row>
    <row r="123" spans="1:26" x14ac:dyDescent="0.25">
      <c r="A123" s="37">
        <f t="shared" si="21"/>
        <v>0</v>
      </c>
      <c r="B123" s="57">
        <f t="shared" si="21"/>
        <v>0</v>
      </c>
      <c r="E123" s="58" t="str">
        <f t="shared" si="14"/>
        <v/>
      </c>
      <c r="F123" s="42"/>
      <c r="G123" s="42" t="str">
        <f t="shared" si="19"/>
        <v/>
      </c>
      <c r="J123" s="59">
        <f t="shared" si="15"/>
        <v>0</v>
      </c>
      <c r="L123" s="60" t="str">
        <f t="shared" si="16"/>
        <v/>
      </c>
      <c r="M123" s="60" t="str">
        <f t="shared" si="12"/>
        <v/>
      </c>
      <c r="N123" s="60" t="str">
        <f t="shared" si="13"/>
        <v/>
      </c>
      <c r="O123" s="60" t="str">
        <f t="shared" si="17"/>
        <v/>
      </c>
      <c r="P123" s="42" t="str">
        <f t="shared" si="18"/>
        <v/>
      </c>
      <c r="V123" s="76">
        <v>22</v>
      </c>
      <c r="W123" s="76"/>
    </row>
    <row r="124" spans="1:26" x14ac:dyDescent="0.25">
      <c r="A124" s="37">
        <f t="shared" ref="A124:B143" si="22">B124</f>
        <v>0</v>
      </c>
      <c r="B124" s="57">
        <f t="shared" si="22"/>
        <v>0</v>
      </c>
      <c r="E124" s="58" t="str">
        <f t="shared" si="14"/>
        <v/>
      </c>
      <c r="F124" s="42"/>
      <c r="G124" s="42" t="str">
        <f t="shared" si="19"/>
        <v/>
      </c>
      <c r="J124" s="59">
        <f t="shared" si="15"/>
        <v>0</v>
      </c>
      <c r="L124" s="60" t="str">
        <f t="shared" si="16"/>
        <v/>
      </c>
      <c r="M124" s="60" t="str">
        <f t="shared" si="12"/>
        <v/>
      </c>
      <c r="N124" s="60" t="str">
        <f t="shared" si="13"/>
        <v/>
      </c>
      <c r="O124" s="60" t="str">
        <f t="shared" si="17"/>
        <v/>
      </c>
      <c r="P124" s="42" t="str">
        <f t="shared" si="18"/>
        <v/>
      </c>
      <c r="V124" s="76">
        <v>23</v>
      </c>
      <c r="W124" s="76"/>
    </row>
    <row r="125" spans="1:26" x14ac:dyDescent="0.25">
      <c r="A125" s="37">
        <f t="shared" si="22"/>
        <v>0</v>
      </c>
      <c r="B125" s="57">
        <f t="shared" si="22"/>
        <v>0</v>
      </c>
      <c r="E125" s="58" t="str">
        <f t="shared" si="14"/>
        <v/>
      </c>
      <c r="F125" s="42"/>
      <c r="G125" s="42" t="str">
        <f t="shared" si="19"/>
        <v/>
      </c>
      <c r="J125" s="59">
        <f t="shared" si="15"/>
        <v>0</v>
      </c>
      <c r="L125" s="60" t="str">
        <f t="shared" si="16"/>
        <v/>
      </c>
      <c r="M125" s="60" t="str">
        <f t="shared" si="12"/>
        <v/>
      </c>
      <c r="N125" s="60" t="str">
        <f t="shared" si="13"/>
        <v/>
      </c>
      <c r="O125" s="60" t="str">
        <f t="shared" si="17"/>
        <v/>
      </c>
      <c r="P125" s="42" t="str">
        <f t="shared" si="18"/>
        <v/>
      </c>
      <c r="R125" s="42"/>
      <c r="V125" s="76">
        <v>24</v>
      </c>
      <c r="W125" s="76"/>
    </row>
    <row r="126" spans="1:26" x14ac:dyDescent="0.25">
      <c r="A126" s="37">
        <f t="shared" si="22"/>
        <v>0</v>
      </c>
      <c r="B126" s="57">
        <f t="shared" si="22"/>
        <v>0</v>
      </c>
      <c r="E126" s="58" t="str">
        <f t="shared" si="14"/>
        <v/>
      </c>
      <c r="F126" s="42"/>
      <c r="G126" s="42" t="str">
        <f t="shared" si="19"/>
        <v/>
      </c>
      <c r="J126" s="59">
        <f t="shared" si="15"/>
        <v>0</v>
      </c>
      <c r="L126" s="60" t="str">
        <f t="shared" si="16"/>
        <v/>
      </c>
      <c r="M126" s="60" t="str">
        <f t="shared" si="12"/>
        <v/>
      </c>
      <c r="N126" s="60" t="str">
        <f t="shared" si="13"/>
        <v/>
      </c>
      <c r="O126" s="60" t="str">
        <f t="shared" si="17"/>
        <v/>
      </c>
      <c r="P126" s="42" t="str">
        <f t="shared" si="18"/>
        <v/>
      </c>
      <c r="S126" s="42"/>
      <c r="V126" s="76">
        <v>25</v>
      </c>
      <c r="W126" s="76"/>
    </row>
    <row r="127" spans="1:26" x14ac:dyDescent="0.25">
      <c r="A127" s="37">
        <f t="shared" si="22"/>
        <v>0</v>
      </c>
      <c r="B127" s="57">
        <f t="shared" si="22"/>
        <v>0</v>
      </c>
      <c r="E127" s="58" t="str">
        <f t="shared" si="14"/>
        <v/>
      </c>
      <c r="F127" s="42"/>
      <c r="G127" s="42" t="str">
        <f t="shared" si="19"/>
        <v/>
      </c>
      <c r="J127" s="59">
        <f t="shared" si="15"/>
        <v>0</v>
      </c>
      <c r="L127" s="60" t="str">
        <f t="shared" si="16"/>
        <v/>
      </c>
      <c r="M127" s="60" t="str">
        <f t="shared" si="12"/>
        <v/>
      </c>
      <c r="N127" s="60" t="str">
        <f t="shared" si="13"/>
        <v/>
      </c>
      <c r="O127" s="60" t="str">
        <f t="shared" si="17"/>
        <v/>
      </c>
      <c r="P127" s="42" t="str">
        <f t="shared" si="18"/>
        <v/>
      </c>
      <c r="R127" s="42"/>
      <c r="V127" s="76">
        <v>26</v>
      </c>
      <c r="W127" s="76"/>
    </row>
    <row r="128" spans="1:26" x14ac:dyDescent="0.25">
      <c r="A128" s="37">
        <f t="shared" si="22"/>
        <v>0</v>
      </c>
      <c r="B128" s="57">
        <f t="shared" si="22"/>
        <v>0</v>
      </c>
      <c r="E128" s="58" t="str">
        <f t="shared" si="14"/>
        <v/>
      </c>
      <c r="F128" s="42"/>
      <c r="G128" s="42" t="str">
        <f t="shared" si="19"/>
        <v/>
      </c>
      <c r="J128" s="59">
        <f t="shared" si="15"/>
        <v>0</v>
      </c>
      <c r="L128" s="60" t="str">
        <f t="shared" si="16"/>
        <v/>
      </c>
      <c r="M128" s="60" t="str">
        <f t="shared" si="12"/>
        <v/>
      </c>
      <c r="N128" s="60" t="str">
        <f t="shared" si="13"/>
        <v/>
      </c>
      <c r="O128" s="60" t="str">
        <f t="shared" si="17"/>
        <v/>
      </c>
      <c r="P128" s="42" t="str">
        <f t="shared" si="18"/>
        <v/>
      </c>
      <c r="S128" s="42"/>
      <c r="V128" s="76">
        <v>27</v>
      </c>
      <c r="W128" s="76"/>
    </row>
    <row r="129" spans="1:25" x14ac:dyDescent="0.25">
      <c r="A129" s="37">
        <f t="shared" si="22"/>
        <v>0</v>
      </c>
      <c r="B129" s="57">
        <f t="shared" si="22"/>
        <v>0</v>
      </c>
      <c r="E129" s="58" t="str">
        <f t="shared" si="14"/>
        <v/>
      </c>
      <c r="F129" s="42"/>
      <c r="G129" s="42" t="str">
        <f t="shared" si="19"/>
        <v/>
      </c>
      <c r="J129" s="59">
        <f t="shared" si="15"/>
        <v>0</v>
      </c>
      <c r="L129" s="60" t="str">
        <f t="shared" si="16"/>
        <v/>
      </c>
      <c r="M129" s="60" t="str">
        <f t="shared" si="12"/>
        <v/>
      </c>
      <c r="N129" s="60" t="str">
        <f t="shared" si="13"/>
        <v/>
      </c>
      <c r="O129" s="60" t="str">
        <f t="shared" si="17"/>
        <v/>
      </c>
      <c r="P129" s="42" t="str">
        <f t="shared" si="18"/>
        <v/>
      </c>
      <c r="V129" s="76">
        <v>28</v>
      </c>
      <c r="W129" s="76"/>
    </row>
    <row r="130" spans="1:25" x14ac:dyDescent="0.25">
      <c r="A130" s="37">
        <f t="shared" si="22"/>
        <v>0</v>
      </c>
      <c r="B130" s="57">
        <f t="shared" si="22"/>
        <v>0</v>
      </c>
      <c r="E130" s="58" t="str">
        <f t="shared" si="14"/>
        <v/>
      </c>
      <c r="F130" s="42"/>
      <c r="G130" s="42" t="str">
        <f t="shared" si="19"/>
        <v/>
      </c>
      <c r="J130" s="59">
        <f t="shared" si="15"/>
        <v>0</v>
      </c>
      <c r="L130" s="60" t="str">
        <f t="shared" si="16"/>
        <v/>
      </c>
      <c r="M130" s="60" t="str">
        <f t="shared" si="12"/>
        <v/>
      </c>
      <c r="N130" s="60" t="str">
        <f t="shared" si="13"/>
        <v/>
      </c>
      <c r="O130" s="60" t="str">
        <f t="shared" si="17"/>
        <v/>
      </c>
      <c r="P130" s="42" t="str">
        <f t="shared" si="18"/>
        <v/>
      </c>
      <c r="V130" s="76">
        <v>29</v>
      </c>
      <c r="W130" s="76"/>
    </row>
    <row r="131" spans="1:25" s="64" customFormat="1" x14ac:dyDescent="0.25">
      <c r="A131" s="61">
        <f t="shared" si="22"/>
        <v>0</v>
      </c>
      <c r="B131" s="62">
        <f t="shared" si="22"/>
        <v>0</v>
      </c>
      <c r="C131" s="63"/>
      <c r="E131" s="65" t="str">
        <f t="shared" si="14"/>
        <v/>
      </c>
      <c r="F131" s="66"/>
      <c r="G131" s="66" t="str">
        <f t="shared" si="19"/>
        <v/>
      </c>
      <c r="H131" s="66"/>
      <c r="I131" s="66"/>
      <c r="J131" s="59">
        <f t="shared" si="15"/>
        <v>0</v>
      </c>
      <c r="K131" s="67"/>
      <c r="L131" s="68" t="str">
        <f t="shared" si="16"/>
        <v/>
      </c>
      <c r="M131" s="68" t="str">
        <f t="shared" si="12"/>
        <v/>
      </c>
      <c r="N131" s="68" t="str">
        <f t="shared" si="13"/>
        <v/>
      </c>
      <c r="O131" s="68" t="str">
        <f t="shared" si="17"/>
        <v/>
      </c>
      <c r="P131" s="66" t="str">
        <f t="shared" si="18"/>
        <v/>
      </c>
      <c r="T131" s="64">
        <v>2017</v>
      </c>
      <c r="U131" s="69">
        <f>SUM(J102:J131)</f>
        <v>0</v>
      </c>
      <c r="V131" s="66">
        <v>30</v>
      </c>
      <c r="W131" s="66">
        <f>V131+W101</f>
        <v>124</v>
      </c>
      <c r="X131" s="66">
        <f>U131/V131</f>
        <v>0</v>
      </c>
      <c r="Y131" s="66">
        <f>Y101+U131</f>
        <v>0</v>
      </c>
    </row>
    <row r="132" spans="1:25" x14ac:dyDescent="0.25">
      <c r="A132" s="37">
        <f t="shared" si="22"/>
        <v>0</v>
      </c>
      <c r="B132" s="57">
        <f t="shared" si="22"/>
        <v>0</v>
      </c>
      <c r="E132" s="58" t="str">
        <f t="shared" si="14"/>
        <v/>
      </c>
      <c r="F132" s="42"/>
      <c r="G132" s="42" t="str">
        <f t="shared" si="19"/>
        <v/>
      </c>
      <c r="J132" s="59">
        <f t="shared" si="15"/>
        <v>0</v>
      </c>
      <c r="L132" s="60" t="str">
        <f t="shared" si="16"/>
        <v/>
      </c>
      <c r="M132" s="60" t="str">
        <f t="shared" si="12"/>
        <v/>
      </c>
      <c r="N132" s="60" t="str">
        <f t="shared" si="13"/>
        <v/>
      </c>
      <c r="O132" s="60" t="str">
        <f t="shared" si="17"/>
        <v/>
      </c>
      <c r="P132" s="42" t="str">
        <f t="shared" si="18"/>
        <v/>
      </c>
      <c r="V132" s="76">
        <v>1</v>
      </c>
      <c r="W132" s="76"/>
    </row>
    <row r="133" spans="1:25" x14ac:dyDescent="0.25">
      <c r="A133" s="37">
        <f t="shared" si="22"/>
        <v>0</v>
      </c>
      <c r="B133" s="57">
        <f t="shared" si="22"/>
        <v>0</v>
      </c>
      <c r="E133" s="58" t="str">
        <f t="shared" si="14"/>
        <v/>
      </c>
      <c r="F133" s="42"/>
      <c r="G133" s="42" t="str">
        <f t="shared" si="19"/>
        <v/>
      </c>
      <c r="J133" s="59">
        <f t="shared" si="15"/>
        <v>0</v>
      </c>
      <c r="L133" s="60" t="str">
        <f t="shared" si="16"/>
        <v/>
      </c>
      <c r="M133" s="60" t="str">
        <f t="shared" si="12"/>
        <v/>
      </c>
      <c r="N133" s="60" t="str">
        <f t="shared" si="13"/>
        <v/>
      </c>
      <c r="O133" s="60" t="str">
        <f t="shared" si="17"/>
        <v/>
      </c>
      <c r="P133" s="42" t="str">
        <f t="shared" si="18"/>
        <v/>
      </c>
      <c r="V133" s="76">
        <v>2</v>
      </c>
      <c r="W133" s="76"/>
    </row>
    <row r="134" spans="1:25" x14ac:dyDescent="0.25">
      <c r="A134" s="37">
        <f t="shared" si="22"/>
        <v>0</v>
      </c>
      <c r="B134" s="57">
        <f t="shared" si="22"/>
        <v>0</v>
      </c>
      <c r="E134" s="58" t="str">
        <f t="shared" si="14"/>
        <v/>
      </c>
      <c r="F134" s="42"/>
      <c r="G134" s="42" t="str">
        <f t="shared" si="19"/>
        <v/>
      </c>
      <c r="J134" s="59">
        <f t="shared" ref="J134:J197" si="23">ROUND(IF(ISERR($I134/1)," ",((INT($I134/100)*60+$I134-INT($I134/100)*100)-(INT($H134/100)*60+$H134-INT($H134/100)*100))/60),1)</f>
        <v>0</v>
      </c>
      <c r="L134" s="60" t="str">
        <f t="shared" si="16"/>
        <v/>
      </c>
      <c r="M134" s="60" t="str">
        <f t="shared" ref="M134:M198" si="24">IF($D134="LEGRAS",ROUND(IF(ISERR($I134/1)," ",((INT($I134/100)*60+$I134-INT($I134/100)*100)-(INT($H134/100)*60+$H134-INT($H134/100)*100))/60),1),"")</f>
        <v/>
      </c>
      <c r="N134" s="60" t="str">
        <f t="shared" ref="N134:N198" si="25">IF($D134="ITEN",ROUND(IF(ISERR($I134/1)," ",((INT($I134/100)*60+$I134-INT($I134/100)*100)-(INT($H134/100)*60+$H134-INT($H134/100)*100))/60),1),"")</f>
        <v/>
      </c>
      <c r="O134" s="60" t="str">
        <f t="shared" si="17"/>
        <v/>
      </c>
      <c r="P134" s="42" t="str">
        <f t="shared" ref="P134:P198" si="26">IF(H134&gt;=1,1,"")</f>
        <v/>
      </c>
      <c r="V134" s="76">
        <v>3</v>
      </c>
      <c r="W134" s="76"/>
    </row>
    <row r="135" spans="1:25" x14ac:dyDescent="0.25">
      <c r="A135" s="37">
        <f t="shared" si="22"/>
        <v>0</v>
      </c>
      <c r="B135" s="57">
        <f t="shared" si="22"/>
        <v>0</v>
      </c>
      <c r="E135" s="58" t="str">
        <f t="shared" ref="E135:E199" si="27">IF(D135="ITEN","Robert",IF(D135="DÖBELI","François",IF(D135="ZEMAULI","Marcel","")))</f>
        <v/>
      </c>
      <c r="F135" s="42"/>
      <c r="G135" s="42" t="str">
        <f t="shared" si="19"/>
        <v/>
      </c>
      <c r="J135" s="59">
        <f t="shared" si="23"/>
        <v>0</v>
      </c>
      <c r="L135" s="60" t="str">
        <f t="shared" ref="L135:L199" si="28">IF($D135="DÖBELI",ROUND(IF(ISERR($I135/1)," ",((INT($I135/100)*60+$I135-INT($I135/100)*100)-(INT($H135/100)*60+$H135-INT($H135/100)*100))/60),1),"")</f>
        <v/>
      </c>
      <c r="M135" s="60" t="str">
        <f t="shared" si="24"/>
        <v/>
      </c>
      <c r="N135" s="60" t="str">
        <f t="shared" si="25"/>
        <v/>
      </c>
      <c r="O135" s="60" t="str">
        <f t="shared" ref="O135:O199" si="29">IF($D135="ZEMAULI",ROUND(IF(ISERR($I135/1)," ",((INT($I135/100)*60+$I135-INT($I135/100)*100)-(INT($H135/100)*60+$H135-INT($H135/100)*100))/60),1),"")</f>
        <v/>
      </c>
      <c r="P135" s="42" t="str">
        <f t="shared" si="26"/>
        <v/>
      </c>
      <c r="V135" s="76">
        <v>4</v>
      </c>
      <c r="W135" s="76"/>
    </row>
    <row r="136" spans="1:25" x14ac:dyDescent="0.25">
      <c r="A136" s="37">
        <f t="shared" si="22"/>
        <v>0</v>
      </c>
      <c r="B136" s="57">
        <f t="shared" si="22"/>
        <v>0</v>
      </c>
      <c r="E136" s="58" t="str">
        <f t="shared" si="27"/>
        <v/>
      </c>
      <c r="F136" s="42"/>
      <c r="G136" s="42" t="str">
        <f t="shared" si="19"/>
        <v/>
      </c>
      <c r="J136" s="59">
        <f t="shared" si="23"/>
        <v>0</v>
      </c>
      <c r="L136" s="60" t="str">
        <f t="shared" si="28"/>
        <v/>
      </c>
      <c r="M136" s="60" t="str">
        <f t="shared" si="24"/>
        <v/>
      </c>
      <c r="N136" s="60" t="str">
        <f t="shared" si="25"/>
        <v/>
      </c>
      <c r="O136" s="60" t="str">
        <f t="shared" si="29"/>
        <v/>
      </c>
      <c r="P136" s="42" t="str">
        <f t="shared" si="26"/>
        <v/>
      </c>
      <c r="V136" s="76">
        <v>5</v>
      </c>
      <c r="W136" s="76"/>
    </row>
    <row r="137" spans="1:25" x14ac:dyDescent="0.25">
      <c r="A137" s="37">
        <f t="shared" si="22"/>
        <v>0</v>
      </c>
      <c r="B137" s="57">
        <f t="shared" si="22"/>
        <v>0</v>
      </c>
      <c r="E137" s="58" t="str">
        <f t="shared" si="27"/>
        <v/>
      </c>
      <c r="F137" s="42"/>
      <c r="G137" s="42" t="str">
        <f t="shared" ref="G137:G155" si="30">IF($D137&gt;=1,"LFTM","")</f>
        <v/>
      </c>
      <c r="J137" s="59">
        <f t="shared" si="23"/>
        <v>0</v>
      </c>
      <c r="L137" s="60" t="str">
        <f t="shared" si="28"/>
        <v/>
      </c>
      <c r="M137" s="60" t="str">
        <f t="shared" si="24"/>
        <v/>
      </c>
      <c r="N137" s="60" t="str">
        <f t="shared" si="25"/>
        <v/>
      </c>
      <c r="O137" s="60" t="str">
        <f t="shared" si="29"/>
        <v/>
      </c>
      <c r="P137" s="42" t="str">
        <f t="shared" si="26"/>
        <v/>
      </c>
      <c r="V137" s="76">
        <v>6</v>
      </c>
    </row>
    <row r="138" spans="1:25" x14ac:dyDescent="0.25">
      <c r="A138" s="37">
        <f t="shared" si="22"/>
        <v>0</v>
      </c>
      <c r="B138" s="57">
        <f t="shared" si="22"/>
        <v>0</v>
      </c>
      <c r="E138" s="58" t="str">
        <f t="shared" si="27"/>
        <v/>
      </c>
      <c r="F138" s="42"/>
      <c r="G138" s="42" t="str">
        <f t="shared" si="30"/>
        <v/>
      </c>
      <c r="J138" s="59">
        <f t="shared" si="23"/>
        <v>0</v>
      </c>
      <c r="L138" s="60" t="str">
        <f t="shared" si="28"/>
        <v/>
      </c>
      <c r="M138" s="60" t="str">
        <f t="shared" si="24"/>
        <v/>
      </c>
      <c r="N138" s="60" t="str">
        <f t="shared" si="25"/>
        <v/>
      </c>
      <c r="O138" s="60" t="str">
        <f t="shared" si="29"/>
        <v/>
      </c>
      <c r="P138" s="42" t="str">
        <f t="shared" si="26"/>
        <v/>
      </c>
      <c r="V138" s="76">
        <v>7</v>
      </c>
    </row>
    <row r="139" spans="1:25" x14ac:dyDescent="0.25">
      <c r="A139" s="37">
        <f t="shared" si="22"/>
        <v>0</v>
      </c>
      <c r="B139" s="57">
        <f t="shared" si="22"/>
        <v>0</v>
      </c>
      <c r="E139" s="58" t="str">
        <f t="shared" si="27"/>
        <v/>
      </c>
      <c r="F139" s="42"/>
      <c r="G139" s="42" t="str">
        <f t="shared" si="30"/>
        <v/>
      </c>
      <c r="J139" s="59">
        <f t="shared" si="23"/>
        <v>0</v>
      </c>
      <c r="L139" s="60" t="str">
        <f t="shared" si="28"/>
        <v/>
      </c>
      <c r="M139" s="60" t="str">
        <f t="shared" si="24"/>
        <v/>
      </c>
      <c r="N139" s="60" t="str">
        <f t="shared" si="25"/>
        <v/>
      </c>
      <c r="O139" s="60" t="str">
        <f t="shared" si="29"/>
        <v/>
      </c>
      <c r="P139" s="42" t="str">
        <f t="shared" si="26"/>
        <v/>
      </c>
      <c r="V139" s="76">
        <v>8</v>
      </c>
    </row>
    <row r="140" spans="1:25" x14ac:dyDescent="0.25">
      <c r="A140" s="37">
        <f t="shared" si="22"/>
        <v>0</v>
      </c>
      <c r="B140" s="57">
        <f t="shared" si="22"/>
        <v>0</v>
      </c>
      <c r="E140" s="58" t="str">
        <f t="shared" si="27"/>
        <v/>
      </c>
      <c r="F140" s="42"/>
      <c r="G140" s="42" t="str">
        <f t="shared" si="30"/>
        <v/>
      </c>
      <c r="J140" s="59">
        <f t="shared" si="23"/>
        <v>0</v>
      </c>
      <c r="L140" s="60" t="str">
        <f t="shared" si="28"/>
        <v/>
      </c>
      <c r="M140" s="60" t="str">
        <f t="shared" si="24"/>
        <v/>
      </c>
      <c r="N140" s="60" t="str">
        <f t="shared" si="25"/>
        <v/>
      </c>
      <c r="O140" s="60" t="str">
        <f t="shared" si="29"/>
        <v/>
      </c>
      <c r="P140" s="42" t="str">
        <f t="shared" si="26"/>
        <v/>
      </c>
      <c r="V140" s="76">
        <v>9</v>
      </c>
    </row>
    <row r="141" spans="1:25" x14ac:dyDescent="0.25">
      <c r="A141" s="37">
        <f t="shared" si="22"/>
        <v>0</v>
      </c>
      <c r="B141" s="57">
        <f t="shared" si="22"/>
        <v>0</v>
      </c>
      <c r="E141" s="58" t="str">
        <f t="shared" si="27"/>
        <v/>
      </c>
      <c r="F141" s="42"/>
      <c r="G141" s="42" t="str">
        <f t="shared" si="30"/>
        <v/>
      </c>
      <c r="J141" s="59">
        <f t="shared" si="23"/>
        <v>0</v>
      </c>
      <c r="L141" s="60" t="str">
        <f t="shared" si="28"/>
        <v/>
      </c>
      <c r="M141" s="60" t="str">
        <f t="shared" si="24"/>
        <v/>
      </c>
      <c r="N141" s="60" t="str">
        <f t="shared" si="25"/>
        <v/>
      </c>
      <c r="O141" s="60" t="str">
        <f t="shared" si="29"/>
        <v/>
      </c>
      <c r="P141" s="42" t="str">
        <f t="shared" si="26"/>
        <v/>
      </c>
      <c r="V141" s="76">
        <v>10</v>
      </c>
    </row>
    <row r="142" spans="1:25" x14ac:dyDescent="0.25">
      <c r="A142" s="37">
        <f t="shared" si="22"/>
        <v>0</v>
      </c>
      <c r="B142" s="57">
        <f t="shared" si="22"/>
        <v>0</v>
      </c>
      <c r="E142" s="58" t="str">
        <f t="shared" si="27"/>
        <v/>
      </c>
      <c r="F142" s="42"/>
      <c r="G142" s="42" t="str">
        <f t="shared" si="30"/>
        <v/>
      </c>
      <c r="J142" s="59">
        <f t="shared" si="23"/>
        <v>0</v>
      </c>
      <c r="L142" s="60" t="str">
        <f t="shared" si="28"/>
        <v/>
      </c>
      <c r="M142" s="60" t="str">
        <f t="shared" si="24"/>
        <v/>
      </c>
      <c r="N142" s="60" t="str">
        <f t="shared" si="25"/>
        <v/>
      </c>
      <c r="O142" s="60" t="str">
        <f t="shared" si="29"/>
        <v/>
      </c>
      <c r="P142" s="42" t="str">
        <f t="shared" si="26"/>
        <v/>
      </c>
      <c r="V142" s="76">
        <v>11</v>
      </c>
    </row>
    <row r="143" spans="1:25" x14ac:dyDescent="0.25">
      <c r="A143" s="37">
        <f t="shared" si="22"/>
        <v>0</v>
      </c>
      <c r="B143" s="57">
        <f t="shared" si="22"/>
        <v>0</v>
      </c>
      <c r="E143" s="58" t="str">
        <f t="shared" si="27"/>
        <v/>
      </c>
      <c r="F143" s="42"/>
      <c r="G143" s="42" t="str">
        <f t="shared" si="30"/>
        <v/>
      </c>
      <c r="J143" s="59">
        <f t="shared" si="23"/>
        <v>0</v>
      </c>
      <c r="L143" s="60" t="str">
        <f t="shared" si="28"/>
        <v/>
      </c>
      <c r="M143" s="60" t="str">
        <f t="shared" si="24"/>
        <v/>
      </c>
      <c r="N143" s="60" t="str">
        <f t="shared" si="25"/>
        <v/>
      </c>
      <c r="O143" s="60" t="str">
        <f t="shared" si="29"/>
        <v/>
      </c>
      <c r="P143" s="42" t="str">
        <f t="shared" si="26"/>
        <v/>
      </c>
      <c r="V143" s="76">
        <v>12</v>
      </c>
    </row>
    <row r="144" spans="1:25" x14ac:dyDescent="0.25">
      <c r="A144" s="37">
        <f t="shared" ref="A144:B163" si="31">B144</f>
        <v>0</v>
      </c>
      <c r="B144" s="57">
        <f t="shared" si="31"/>
        <v>0</v>
      </c>
      <c r="E144" s="58" t="str">
        <f t="shared" si="27"/>
        <v/>
      </c>
      <c r="F144" s="42"/>
      <c r="G144" s="42" t="str">
        <f t="shared" si="30"/>
        <v/>
      </c>
      <c r="J144" s="59">
        <f t="shared" si="23"/>
        <v>0</v>
      </c>
      <c r="L144" s="60" t="str">
        <f t="shared" si="28"/>
        <v/>
      </c>
      <c r="M144" s="60" t="str">
        <f t="shared" si="24"/>
        <v/>
      </c>
      <c r="N144" s="60" t="str">
        <f t="shared" si="25"/>
        <v/>
      </c>
      <c r="O144" s="60" t="str">
        <f t="shared" si="29"/>
        <v/>
      </c>
      <c r="P144" s="42" t="str">
        <f t="shared" si="26"/>
        <v/>
      </c>
      <c r="V144" s="76">
        <v>13</v>
      </c>
    </row>
    <row r="145" spans="1:25" x14ac:dyDescent="0.25">
      <c r="A145" s="37">
        <f t="shared" si="31"/>
        <v>0</v>
      </c>
      <c r="B145" s="57">
        <f t="shared" si="31"/>
        <v>0</v>
      </c>
      <c r="E145" s="58" t="str">
        <f t="shared" si="27"/>
        <v/>
      </c>
      <c r="F145" s="42"/>
      <c r="G145" s="42" t="str">
        <f t="shared" si="30"/>
        <v/>
      </c>
      <c r="J145" s="59">
        <f t="shared" si="23"/>
        <v>0</v>
      </c>
      <c r="L145" s="60" t="str">
        <f t="shared" si="28"/>
        <v/>
      </c>
      <c r="M145" s="60" t="str">
        <f t="shared" si="24"/>
        <v/>
      </c>
      <c r="N145" s="60" t="str">
        <f t="shared" si="25"/>
        <v/>
      </c>
      <c r="O145" s="60" t="str">
        <f t="shared" si="29"/>
        <v/>
      </c>
      <c r="P145" s="42" t="str">
        <f t="shared" si="26"/>
        <v/>
      </c>
      <c r="V145" s="76">
        <v>14</v>
      </c>
    </row>
    <row r="146" spans="1:25" x14ac:dyDescent="0.25">
      <c r="A146" s="37">
        <f t="shared" si="31"/>
        <v>0</v>
      </c>
      <c r="B146" s="57">
        <f t="shared" si="31"/>
        <v>0</v>
      </c>
      <c r="E146" s="58" t="str">
        <f t="shared" si="27"/>
        <v/>
      </c>
      <c r="F146" s="42"/>
      <c r="G146" s="42" t="str">
        <f t="shared" si="30"/>
        <v/>
      </c>
      <c r="J146" s="59">
        <f t="shared" si="23"/>
        <v>0</v>
      </c>
      <c r="L146" s="60" t="str">
        <f t="shared" si="28"/>
        <v/>
      </c>
      <c r="M146" s="60" t="str">
        <f t="shared" si="24"/>
        <v/>
      </c>
      <c r="N146" s="60" t="str">
        <f t="shared" si="25"/>
        <v/>
      </c>
      <c r="O146" s="60" t="str">
        <f t="shared" si="29"/>
        <v/>
      </c>
      <c r="P146" s="42" t="str">
        <f t="shared" si="26"/>
        <v/>
      </c>
      <c r="V146" s="76">
        <v>15</v>
      </c>
    </row>
    <row r="147" spans="1:25" x14ac:dyDescent="0.25">
      <c r="A147" s="37">
        <f t="shared" si="31"/>
        <v>0</v>
      </c>
      <c r="B147" s="57">
        <f t="shared" si="31"/>
        <v>0</v>
      </c>
      <c r="E147" s="58" t="str">
        <f t="shared" si="27"/>
        <v/>
      </c>
      <c r="F147" s="42"/>
      <c r="G147" s="42" t="str">
        <f t="shared" si="30"/>
        <v/>
      </c>
      <c r="J147" s="59">
        <f t="shared" si="23"/>
        <v>0</v>
      </c>
      <c r="L147" s="60" t="str">
        <f t="shared" si="28"/>
        <v/>
      </c>
      <c r="M147" s="60" t="str">
        <f t="shared" si="24"/>
        <v/>
      </c>
      <c r="N147" s="60" t="str">
        <f t="shared" si="25"/>
        <v/>
      </c>
      <c r="O147" s="60" t="str">
        <f t="shared" si="29"/>
        <v/>
      </c>
      <c r="P147" s="42" t="str">
        <f t="shared" si="26"/>
        <v/>
      </c>
      <c r="V147" s="76">
        <v>16</v>
      </c>
    </row>
    <row r="148" spans="1:25" x14ac:dyDescent="0.25">
      <c r="A148" s="37">
        <f t="shared" si="31"/>
        <v>0</v>
      </c>
      <c r="B148" s="57">
        <f t="shared" si="31"/>
        <v>0</v>
      </c>
      <c r="E148" s="58" t="str">
        <f t="shared" si="27"/>
        <v/>
      </c>
      <c r="F148" s="42"/>
      <c r="G148" s="42" t="str">
        <f t="shared" si="30"/>
        <v/>
      </c>
      <c r="J148" s="59">
        <f t="shared" si="23"/>
        <v>0</v>
      </c>
      <c r="L148" s="60" t="str">
        <f t="shared" si="28"/>
        <v/>
      </c>
      <c r="M148" s="60" t="str">
        <f t="shared" si="24"/>
        <v/>
      </c>
      <c r="N148" s="60" t="str">
        <f t="shared" si="25"/>
        <v/>
      </c>
      <c r="O148" s="60" t="str">
        <f t="shared" si="29"/>
        <v/>
      </c>
      <c r="P148" s="42" t="str">
        <f t="shared" si="26"/>
        <v/>
      </c>
      <c r="V148" s="76">
        <v>17</v>
      </c>
    </row>
    <row r="149" spans="1:25" x14ac:dyDescent="0.25">
      <c r="A149" s="37">
        <f t="shared" si="31"/>
        <v>0</v>
      </c>
      <c r="B149" s="57">
        <f t="shared" si="31"/>
        <v>0</v>
      </c>
      <c r="E149" s="58" t="str">
        <f t="shared" si="27"/>
        <v/>
      </c>
      <c r="F149" s="42"/>
      <c r="G149" s="42" t="str">
        <f t="shared" si="30"/>
        <v/>
      </c>
      <c r="J149" s="59">
        <f t="shared" si="23"/>
        <v>0</v>
      </c>
      <c r="L149" s="60" t="str">
        <f t="shared" si="28"/>
        <v/>
      </c>
      <c r="M149" s="60" t="str">
        <f t="shared" si="24"/>
        <v/>
      </c>
      <c r="N149" s="60" t="str">
        <f t="shared" si="25"/>
        <v/>
      </c>
      <c r="O149" s="60" t="str">
        <f t="shared" si="29"/>
        <v/>
      </c>
      <c r="P149" s="42" t="str">
        <f t="shared" si="26"/>
        <v/>
      </c>
      <c r="V149" s="76">
        <v>18</v>
      </c>
    </row>
    <row r="150" spans="1:25" x14ac:dyDescent="0.25">
      <c r="A150" s="37">
        <f t="shared" si="31"/>
        <v>0</v>
      </c>
      <c r="B150" s="57">
        <f t="shared" si="31"/>
        <v>0</v>
      </c>
      <c r="E150" s="58" t="str">
        <f t="shared" si="27"/>
        <v/>
      </c>
      <c r="F150" s="42"/>
      <c r="G150" s="42" t="str">
        <f t="shared" si="30"/>
        <v/>
      </c>
      <c r="J150" s="59">
        <f t="shared" si="23"/>
        <v>0</v>
      </c>
      <c r="L150" s="60" t="str">
        <f t="shared" si="28"/>
        <v/>
      </c>
      <c r="M150" s="60" t="str">
        <f t="shared" si="24"/>
        <v/>
      </c>
      <c r="N150" s="60" t="str">
        <f t="shared" si="25"/>
        <v/>
      </c>
      <c r="O150" s="60" t="str">
        <f t="shared" si="29"/>
        <v/>
      </c>
      <c r="P150" s="42" t="str">
        <f t="shared" si="26"/>
        <v/>
      </c>
      <c r="V150" s="76">
        <v>19</v>
      </c>
    </row>
    <row r="151" spans="1:25" x14ac:dyDescent="0.25">
      <c r="A151" s="37">
        <f t="shared" si="31"/>
        <v>0</v>
      </c>
      <c r="B151" s="57">
        <f t="shared" si="31"/>
        <v>0</v>
      </c>
      <c r="E151" s="58" t="str">
        <f t="shared" si="27"/>
        <v/>
      </c>
      <c r="F151" s="42"/>
      <c r="G151" s="42" t="str">
        <f t="shared" si="30"/>
        <v/>
      </c>
      <c r="J151" s="59">
        <f t="shared" si="23"/>
        <v>0</v>
      </c>
      <c r="L151" s="60" t="str">
        <f t="shared" si="28"/>
        <v/>
      </c>
      <c r="M151" s="60" t="str">
        <f t="shared" si="24"/>
        <v/>
      </c>
      <c r="N151" s="60" t="str">
        <f t="shared" si="25"/>
        <v/>
      </c>
      <c r="O151" s="60" t="str">
        <f t="shared" si="29"/>
        <v/>
      </c>
      <c r="P151" s="42" t="str">
        <f t="shared" si="26"/>
        <v/>
      </c>
      <c r="V151" s="76">
        <v>20</v>
      </c>
    </row>
    <row r="152" spans="1:25" x14ac:dyDescent="0.25">
      <c r="A152" s="37">
        <f t="shared" si="31"/>
        <v>0</v>
      </c>
      <c r="B152" s="57">
        <f t="shared" si="31"/>
        <v>0</v>
      </c>
      <c r="E152" s="58" t="str">
        <f t="shared" si="27"/>
        <v/>
      </c>
      <c r="F152" s="42"/>
      <c r="G152" s="42" t="str">
        <f t="shared" si="30"/>
        <v/>
      </c>
      <c r="J152" s="59">
        <f t="shared" si="23"/>
        <v>0</v>
      </c>
      <c r="L152" s="60" t="str">
        <f t="shared" si="28"/>
        <v/>
      </c>
      <c r="M152" s="60" t="str">
        <f t="shared" si="24"/>
        <v/>
      </c>
      <c r="N152" s="60" t="str">
        <f t="shared" si="25"/>
        <v/>
      </c>
      <c r="O152" s="60" t="str">
        <f t="shared" si="29"/>
        <v/>
      </c>
      <c r="P152" s="42" t="str">
        <f t="shared" si="26"/>
        <v/>
      </c>
      <c r="V152" s="76">
        <v>21</v>
      </c>
    </row>
    <row r="153" spans="1:25" x14ac:dyDescent="0.25">
      <c r="A153" s="37">
        <f t="shared" si="31"/>
        <v>0</v>
      </c>
      <c r="B153" s="57">
        <f t="shared" si="31"/>
        <v>0</v>
      </c>
      <c r="E153" s="58" t="str">
        <f t="shared" si="27"/>
        <v/>
      </c>
      <c r="F153" s="42"/>
      <c r="G153" s="42" t="str">
        <f t="shared" si="30"/>
        <v/>
      </c>
      <c r="J153" s="59">
        <f t="shared" si="23"/>
        <v>0</v>
      </c>
      <c r="L153" s="60" t="str">
        <f t="shared" si="28"/>
        <v/>
      </c>
      <c r="M153" s="60" t="str">
        <f t="shared" si="24"/>
        <v/>
      </c>
      <c r="N153" s="60" t="str">
        <f t="shared" si="25"/>
        <v/>
      </c>
      <c r="O153" s="60" t="str">
        <f t="shared" si="29"/>
        <v/>
      </c>
      <c r="P153" s="42" t="str">
        <f t="shared" si="26"/>
        <v/>
      </c>
      <c r="V153" s="76">
        <v>22</v>
      </c>
    </row>
    <row r="154" spans="1:25" x14ac:dyDescent="0.25">
      <c r="A154" s="37">
        <f t="shared" si="31"/>
        <v>0</v>
      </c>
      <c r="B154" s="57">
        <f t="shared" si="31"/>
        <v>0</v>
      </c>
      <c r="E154" s="58" t="str">
        <f t="shared" si="27"/>
        <v/>
      </c>
      <c r="F154" s="42"/>
      <c r="G154" s="42" t="str">
        <f t="shared" si="30"/>
        <v/>
      </c>
      <c r="J154" s="59">
        <f t="shared" si="23"/>
        <v>0</v>
      </c>
      <c r="L154" s="60" t="str">
        <f t="shared" si="28"/>
        <v/>
      </c>
      <c r="M154" s="60" t="str">
        <f t="shared" si="24"/>
        <v/>
      </c>
      <c r="N154" s="60" t="str">
        <f t="shared" si="25"/>
        <v/>
      </c>
      <c r="O154" s="60" t="str">
        <f t="shared" si="29"/>
        <v/>
      </c>
      <c r="P154" s="42" t="str">
        <f t="shared" si="26"/>
        <v/>
      </c>
      <c r="V154" s="76">
        <v>23</v>
      </c>
    </row>
    <row r="155" spans="1:25" x14ac:dyDescent="0.25">
      <c r="A155" s="37">
        <f t="shared" si="31"/>
        <v>0</v>
      </c>
      <c r="B155" s="57">
        <f t="shared" si="31"/>
        <v>0</v>
      </c>
      <c r="E155" s="58" t="str">
        <f t="shared" si="27"/>
        <v/>
      </c>
      <c r="F155" s="42"/>
      <c r="G155" s="42" t="str">
        <f t="shared" si="30"/>
        <v/>
      </c>
      <c r="J155" s="59">
        <f t="shared" si="23"/>
        <v>0</v>
      </c>
      <c r="L155" s="60" t="str">
        <f t="shared" si="28"/>
        <v/>
      </c>
      <c r="M155" s="60" t="str">
        <f t="shared" si="24"/>
        <v/>
      </c>
      <c r="N155" s="60" t="str">
        <f t="shared" si="25"/>
        <v/>
      </c>
      <c r="O155" s="60" t="str">
        <f t="shared" si="29"/>
        <v/>
      </c>
      <c r="P155" s="42" t="str">
        <f t="shared" si="26"/>
        <v/>
      </c>
      <c r="V155" s="76">
        <v>24</v>
      </c>
    </row>
    <row r="156" spans="1:25" x14ac:dyDescent="0.25">
      <c r="A156" s="37">
        <f t="shared" si="31"/>
        <v>0</v>
      </c>
      <c r="B156" s="57">
        <f t="shared" si="31"/>
        <v>0</v>
      </c>
      <c r="E156" s="58" t="str">
        <f t="shared" si="27"/>
        <v/>
      </c>
      <c r="F156" s="42"/>
      <c r="G156" s="42" t="str">
        <f t="shared" ref="G156:G200" si="32">IF($D156&gt;=1,"LFTM","")</f>
        <v/>
      </c>
      <c r="J156" s="59">
        <f t="shared" si="23"/>
        <v>0</v>
      </c>
      <c r="L156" s="60" t="str">
        <f t="shared" si="28"/>
        <v/>
      </c>
      <c r="M156" s="60" t="str">
        <f t="shared" si="24"/>
        <v/>
      </c>
      <c r="N156" s="60" t="str">
        <f t="shared" si="25"/>
        <v/>
      </c>
      <c r="O156" s="60" t="str">
        <f t="shared" si="29"/>
        <v/>
      </c>
      <c r="P156" s="42" t="str">
        <f t="shared" si="26"/>
        <v/>
      </c>
      <c r="V156" s="76">
        <v>25</v>
      </c>
    </row>
    <row r="157" spans="1:25" x14ac:dyDescent="0.25">
      <c r="A157" s="37">
        <f t="shared" si="31"/>
        <v>0</v>
      </c>
      <c r="B157" s="57">
        <f t="shared" si="31"/>
        <v>0</v>
      </c>
      <c r="E157" s="58" t="str">
        <f t="shared" si="27"/>
        <v/>
      </c>
      <c r="F157" s="42"/>
      <c r="G157" s="42" t="str">
        <f t="shared" si="32"/>
        <v/>
      </c>
      <c r="J157" s="59">
        <f t="shared" si="23"/>
        <v>0</v>
      </c>
      <c r="L157" s="60" t="str">
        <f t="shared" si="28"/>
        <v/>
      </c>
      <c r="M157" s="60" t="str">
        <f t="shared" si="24"/>
        <v/>
      </c>
      <c r="N157" s="60" t="str">
        <f t="shared" si="25"/>
        <v/>
      </c>
      <c r="O157" s="60" t="str">
        <f t="shared" si="29"/>
        <v/>
      </c>
      <c r="P157" s="42" t="str">
        <f t="shared" si="26"/>
        <v/>
      </c>
      <c r="V157" s="76">
        <v>26</v>
      </c>
    </row>
    <row r="158" spans="1:25" x14ac:dyDescent="0.25">
      <c r="A158" s="37">
        <f t="shared" si="31"/>
        <v>0</v>
      </c>
      <c r="B158" s="57">
        <f t="shared" si="31"/>
        <v>0</v>
      </c>
      <c r="E158" s="58" t="str">
        <f t="shared" si="27"/>
        <v/>
      </c>
      <c r="F158" s="42"/>
      <c r="G158" s="42" t="str">
        <f t="shared" si="32"/>
        <v/>
      </c>
      <c r="J158" s="59">
        <f t="shared" si="23"/>
        <v>0</v>
      </c>
      <c r="L158" s="60" t="str">
        <f t="shared" si="28"/>
        <v/>
      </c>
      <c r="M158" s="60" t="str">
        <f t="shared" si="24"/>
        <v/>
      </c>
      <c r="N158" s="60" t="str">
        <f t="shared" si="25"/>
        <v/>
      </c>
      <c r="O158" s="60" t="str">
        <f t="shared" si="29"/>
        <v/>
      </c>
      <c r="P158" s="42" t="str">
        <f t="shared" si="26"/>
        <v/>
      </c>
      <c r="V158" s="76">
        <v>27</v>
      </c>
    </row>
    <row r="159" spans="1:25" x14ac:dyDescent="0.25">
      <c r="A159" s="37">
        <f t="shared" si="31"/>
        <v>0</v>
      </c>
      <c r="B159" s="57">
        <f t="shared" si="31"/>
        <v>0</v>
      </c>
      <c r="E159" s="58" t="str">
        <f t="shared" si="27"/>
        <v/>
      </c>
      <c r="F159" s="42"/>
      <c r="G159" s="42" t="str">
        <f t="shared" si="32"/>
        <v/>
      </c>
      <c r="J159" s="59">
        <f t="shared" si="23"/>
        <v>0</v>
      </c>
      <c r="L159" s="60" t="str">
        <f t="shared" si="28"/>
        <v/>
      </c>
      <c r="M159" s="60" t="str">
        <f t="shared" si="24"/>
        <v/>
      </c>
      <c r="N159" s="60" t="str">
        <f t="shared" si="25"/>
        <v/>
      </c>
      <c r="O159" s="60" t="str">
        <f t="shared" si="29"/>
        <v/>
      </c>
      <c r="P159" s="42" t="str">
        <f t="shared" si="26"/>
        <v/>
      </c>
      <c r="V159" s="76">
        <v>28</v>
      </c>
    </row>
    <row r="160" spans="1:25" s="74" customFormat="1" x14ac:dyDescent="0.25">
      <c r="A160" s="71">
        <f t="shared" si="31"/>
        <v>0</v>
      </c>
      <c r="B160" s="72">
        <f t="shared" si="31"/>
        <v>0</v>
      </c>
      <c r="C160" s="73"/>
      <c r="E160" s="75" t="str">
        <f t="shared" si="27"/>
        <v/>
      </c>
      <c r="F160" s="76"/>
      <c r="G160" s="76" t="str">
        <f t="shared" si="32"/>
        <v/>
      </c>
      <c r="H160" s="76"/>
      <c r="I160" s="76"/>
      <c r="J160" s="59">
        <f t="shared" si="23"/>
        <v>0</v>
      </c>
      <c r="K160" s="77"/>
      <c r="L160" s="78" t="str">
        <f t="shared" si="28"/>
        <v/>
      </c>
      <c r="M160" s="78" t="str">
        <f t="shared" si="24"/>
        <v/>
      </c>
      <c r="N160" s="78" t="str">
        <f t="shared" si="25"/>
        <v/>
      </c>
      <c r="O160" s="78" t="str">
        <f t="shared" si="29"/>
        <v/>
      </c>
      <c r="P160" s="42" t="str">
        <f t="shared" si="26"/>
        <v/>
      </c>
      <c r="U160" s="79"/>
      <c r="V160" s="76">
        <v>29</v>
      </c>
      <c r="W160" s="76"/>
      <c r="X160" s="76"/>
      <c r="Y160" s="76"/>
    </row>
    <row r="161" spans="1:25" x14ac:dyDescent="0.25">
      <c r="A161" s="37">
        <f t="shared" si="31"/>
        <v>0</v>
      </c>
      <c r="B161" s="57">
        <f t="shared" si="31"/>
        <v>0</v>
      </c>
      <c r="E161" s="58" t="str">
        <f t="shared" si="27"/>
        <v/>
      </c>
      <c r="F161" s="42"/>
      <c r="G161" s="42" t="str">
        <f t="shared" si="32"/>
        <v/>
      </c>
      <c r="J161" s="59">
        <f t="shared" si="23"/>
        <v>0</v>
      </c>
      <c r="L161" s="60" t="str">
        <f t="shared" si="28"/>
        <v/>
      </c>
      <c r="M161" s="60" t="str">
        <f t="shared" si="24"/>
        <v/>
      </c>
      <c r="N161" s="60" t="str">
        <f t="shared" si="25"/>
        <v/>
      </c>
      <c r="O161" s="60" t="str">
        <f t="shared" si="29"/>
        <v/>
      </c>
      <c r="P161" s="42" t="str">
        <f t="shared" si="26"/>
        <v/>
      </c>
      <c r="V161" s="76">
        <v>30</v>
      </c>
    </row>
    <row r="162" spans="1:25" x14ac:dyDescent="0.25">
      <c r="A162" s="37">
        <f t="shared" si="31"/>
        <v>0</v>
      </c>
      <c r="B162" s="57">
        <f t="shared" si="31"/>
        <v>0</v>
      </c>
      <c r="E162" s="58" t="str">
        <f t="shared" si="27"/>
        <v/>
      </c>
      <c r="F162" s="42"/>
      <c r="G162" s="42" t="str">
        <f t="shared" si="32"/>
        <v/>
      </c>
      <c r="J162" s="59">
        <f t="shared" si="23"/>
        <v>0</v>
      </c>
      <c r="L162" s="60" t="str">
        <f t="shared" si="28"/>
        <v/>
      </c>
      <c r="M162" s="60" t="str">
        <f t="shared" si="24"/>
        <v/>
      </c>
      <c r="N162" s="60" t="str">
        <f t="shared" si="25"/>
        <v/>
      </c>
      <c r="O162" s="60" t="str">
        <f t="shared" si="29"/>
        <v/>
      </c>
      <c r="P162" s="42" t="str">
        <f t="shared" si="26"/>
        <v/>
      </c>
      <c r="V162" s="42">
        <v>31</v>
      </c>
    </row>
    <row r="163" spans="1:25" x14ac:dyDescent="0.25">
      <c r="A163" s="37">
        <f t="shared" si="31"/>
        <v>0</v>
      </c>
      <c r="B163" s="57">
        <f t="shared" si="31"/>
        <v>0</v>
      </c>
      <c r="E163" s="58" t="str">
        <f t="shared" si="27"/>
        <v/>
      </c>
      <c r="F163" s="42"/>
      <c r="G163" s="42" t="str">
        <f t="shared" si="32"/>
        <v/>
      </c>
      <c r="J163" s="59">
        <f t="shared" si="23"/>
        <v>0</v>
      </c>
      <c r="L163" s="60" t="str">
        <f t="shared" si="28"/>
        <v/>
      </c>
      <c r="M163" s="60" t="str">
        <f t="shared" si="24"/>
        <v/>
      </c>
      <c r="N163" s="60" t="str">
        <f t="shared" si="25"/>
        <v/>
      </c>
      <c r="O163" s="60" t="str">
        <f t="shared" si="29"/>
        <v/>
      </c>
      <c r="P163" s="42" t="str">
        <f t="shared" si="26"/>
        <v/>
      </c>
      <c r="V163" s="76">
        <v>32</v>
      </c>
    </row>
    <row r="164" spans="1:25" x14ac:dyDescent="0.25">
      <c r="A164" s="37">
        <f t="shared" ref="A164:B183" si="33">B164</f>
        <v>0</v>
      </c>
      <c r="B164" s="57">
        <f t="shared" si="33"/>
        <v>0</v>
      </c>
      <c r="E164" s="58" t="str">
        <f t="shared" si="27"/>
        <v/>
      </c>
      <c r="F164" s="42"/>
      <c r="G164" s="42" t="str">
        <f t="shared" si="32"/>
        <v/>
      </c>
      <c r="J164" s="59">
        <f t="shared" si="23"/>
        <v>0</v>
      </c>
      <c r="L164" s="60" t="str">
        <f t="shared" si="28"/>
        <v/>
      </c>
      <c r="M164" s="60" t="str">
        <f t="shared" si="24"/>
        <v/>
      </c>
      <c r="N164" s="60" t="str">
        <f t="shared" si="25"/>
        <v/>
      </c>
      <c r="O164" s="60" t="str">
        <f t="shared" si="29"/>
        <v/>
      </c>
      <c r="P164" s="42" t="str">
        <f t="shared" si="26"/>
        <v/>
      </c>
      <c r="V164" s="42">
        <v>33</v>
      </c>
    </row>
    <row r="165" spans="1:25" x14ac:dyDescent="0.25">
      <c r="A165" s="37">
        <f t="shared" si="33"/>
        <v>0</v>
      </c>
      <c r="B165" s="57">
        <f t="shared" si="33"/>
        <v>0</v>
      </c>
      <c r="E165" s="58" t="str">
        <f t="shared" si="27"/>
        <v/>
      </c>
      <c r="F165" s="42"/>
      <c r="G165" s="42" t="str">
        <f t="shared" si="32"/>
        <v/>
      </c>
      <c r="J165" s="59">
        <f t="shared" si="23"/>
        <v>0</v>
      </c>
      <c r="L165" s="60" t="str">
        <f t="shared" si="28"/>
        <v/>
      </c>
      <c r="M165" s="60" t="str">
        <f t="shared" si="24"/>
        <v/>
      </c>
      <c r="N165" s="60" t="str">
        <f t="shared" si="25"/>
        <v/>
      </c>
      <c r="O165" s="60" t="str">
        <f t="shared" si="29"/>
        <v/>
      </c>
      <c r="P165" s="42" t="str">
        <f t="shared" si="26"/>
        <v/>
      </c>
      <c r="V165" s="76">
        <v>34</v>
      </c>
    </row>
    <row r="166" spans="1:25" s="64" customFormat="1" x14ac:dyDescent="0.25">
      <c r="A166" s="61">
        <f t="shared" si="33"/>
        <v>0</v>
      </c>
      <c r="B166" s="62">
        <f t="shared" si="33"/>
        <v>0</v>
      </c>
      <c r="C166" s="63"/>
      <c r="E166" s="65" t="str">
        <f t="shared" si="27"/>
        <v/>
      </c>
      <c r="F166" s="66"/>
      <c r="G166" s="66" t="str">
        <f t="shared" si="32"/>
        <v/>
      </c>
      <c r="H166" s="66"/>
      <c r="I166" s="66"/>
      <c r="J166" s="59">
        <f t="shared" si="23"/>
        <v>0</v>
      </c>
      <c r="K166" s="67"/>
      <c r="L166" s="68" t="str">
        <f t="shared" si="28"/>
        <v/>
      </c>
      <c r="M166" s="68" t="str">
        <f t="shared" si="24"/>
        <v/>
      </c>
      <c r="N166" s="68" t="str">
        <f t="shared" si="25"/>
        <v/>
      </c>
      <c r="O166" s="68" t="str">
        <f t="shared" si="29"/>
        <v/>
      </c>
      <c r="P166" s="66" t="str">
        <f t="shared" si="26"/>
        <v/>
      </c>
      <c r="T166" s="64">
        <v>2018</v>
      </c>
      <c r="U166" s="69">
        <f>SUM(J132:J166)</f>
        <v>0</v>
      </c>
      <c r="V166" s="66">
        <v>35</v>
      </c>
      <c r="W166" s="66">
        <f>W131+V166</f>
        <v>159</v>
      </c>
      <c r="X166" s="82">
        <f>U166/V166</f>
        <v>0</v>
      </c>
      <c r="Y166" s="66">
        <f>Y131+U166</f>
        <v>0</v>
      </c>
    </row>
    <row r="167" spans="1:25" x14ac:dyDescent="0.25">
      <c r="A167" s="37">
        <f t="shared" si="33"/>
        <v>0</v>
      </c>
      <c r="B167" s="57">
        <f t="shared" si="33"/>
        <v>0</v>
      </c>
      <c r="E167" s="58" t="str">
        <f t="shared" si="27"/>
        <v/>
      </c>
      <c r="F167" s="42"/>
      <c r="G167" s="42" t="str">
        <f t="shared" si="32"/>
        <v/>
      </c>
      <c r="J167" s="59">
        <f t="shared" si="23"/>
        <v>0</v>
      </c>
      <c r="L167" s="60" t="str">
        <f t="shared" si="28"/>
        <v/>
      </c>
      <c r="M167" s="60" t="str">
        <f t="shared" si="24"/>
        <v/>
      </c>
      <c r="N167" s="60" t="str">
        <f t="shared" si="25"/>
        <v/>
      </c>
      <c r="O167" s="60" t="str">
        <f t="shared" si="29"/>
        <v/>
      </c>
      <c r="P167" s="42" t="str">
        <f t="shared" si="26"/>
        <v/>
      </c>
      <c r="V167" s="42">
        <v>1</v>
      </c>
    </row>
    <row r="168" spans="1:25" x14ac:dyDescent="0.25">
      <c r="A168" s="37">
        <f t="shared" si="33"/>
        <v>0</v>
      </c>
      <c r="B168" s="57">
        <f t="shared" si="33"/>
        <v>0</v>
      </c>
      <c r="E168" s="58" t="str">
        <f t="shared" si="27"/>
        <v/>
      </c>
      <c r="F168" s="42"/>
      <c r="G168" s="42" t="str">
        <f t="shared" si="32"/>
        <v/>
      </c>
      <c r="J168" s="59">
        <f t="shared" si="23"/>
        <v>0</v>
      </c>
      <c r="L168" s="60" t="str">
        <f t="shared" si="28"/>
        <v/>
      </c>
      <c r="M168" s="60" t="str">
        <f t="shared" si="24"/>
        <v/>
      </c>
      <c r="N168" s="60" t="str">
        <f t="shared" si="25"/>
        <v/>
      </c>
      <c r="O168" s="60" t="str">
        <f t="shared" si="29"/>
        <v/>
      </c>
      <c r="P168" s="42" t="str">
        <f t="shared" si="26"/>
        <v/>
      </c>
      <c r="V168" s="42">
        <v>2</v>
      </c>
    </row>
    <row r="169" spans="1:25" x14ac:dyDescent="0.25">
      <c r="A169" s="37">
        <f t="shared" si="33"/>
        <v>0</v>
      </c>
      <c r="B169" s="57">
        <f t="shared" si="33"/>
        <v>0</v>
      </c>
      <c r="E169" s="58" t="str">
        <f t="shared" si="27"/>
        <v/>
      </c>
      <c r="F169" s="42"/>
      <c r="G169" s="42" t="str">
        <f t="shared" si="32"/>
        <v/>
      </c>
      <c r="J169" s="59">
        <f t="shared" si="23"/>
        <v>0</v>
      </c>
      <c r="L169" s="60" t="str">
        <f t="shared" si="28"/>
        <v/>
      </c>
      <c r="M169" s="60" t="str">
        <f t="shared" si="24"/>
        <v/>
      </c>
      <c r="N169" s="60" t="str">
        <f t="shared" si="25"/>
        <v/>
      </c>
      <c r="O169" s="60" t="str">
        <f t="shared" si="29"/>
        <v/>
      </c>
      <c r="P169" s="42" t="str">
        <f t="shared" si="26"/>
        <v/>
      </c>
      <c r="V169" s="42">
        <v>3</v>
      </c>
    </row>
    <row r="170" spans="1:25" x14ac:dyDescent="0.25">
      <c r="A170" s="37">
        <f t="shared" si="33"/>
        <v>0</v>
      </c>
      <c r="B170" s="57">
        <f t="shared" si="33"/>
        <v>0</v>
      </c>
      <c r="E170" s="58" t="str">
        <f t="shared" si="27"/>
        <v/>
      </c>
      <c r="F170" s="42"/>
      <c r="G170" s="42" t="str">
        <f t="shared" si="32"/>
        <v/>
      </c>
      <c r="J170" s="59">
        <f t="shared" si="23"/>
        <v>0</v>
      </c>
      <c r="L170" s="60" t="str">
        <f t="shared" si="28"/>
        <v/>
      </c>
      <c r="M170" s="60" t="str">
        <f t="shared" si="24"/>
        <v/>
      </c>
      <c r="N170" s="60" t="str">
        <f t="shared" si="25"/>
        <v/>
      </c>
      <c r="O170" s="60" t="str">
        <f t="shared" si="29"/>
        <v/>
      </c>
      <c r="P170" s="42" t="str">
        <f t="shared" si="26"/>
        <v/>
      </c>
      <c r="V170" s="42">
        <v>4</v>
      </c>
    </row>
    <row r="171" spans="1:25" x14ac:dyDescent="0.25">
      <c r="A171" s="37">
        <f t="shared" si="33"/>
        <v>0</v>
      </c>
      <c r="B171" s="57">
        <f t="shared" si="33"/>
        <v>0</v>
      </c>
      <c r="E171" s="58" t="str">
        <f t="shared" si="27"/>
        <v/>
      </c>
      <c r="F171" s="42"/>
      <c r="G171" s="42" t="str">
        <f t="shared" si="32"/>
        <v/>
      </c>
      <c r="J171" s="59">
        <f t="shared" si="23"/>
        <v>0</v>
      </c>
      <c r="L171" s="60" t="str">
        <f t="shared" si="28"/>
        <v/>
      </c>
      <c r="M171" s="60" t="str">
        <f t="shared" si="24"/>
        <v/>
      </c>
      <c r="N171" s="60" t="str">
        <f t="shared" si="25"/>
        <v/>
      </c>
      <c r="O171" s="60" t="str">
        <f t="shared" si="29"/>
        <v/>
      </c>
      <c r="P171" s="42" t="str">
        <f t="shared" si="26"/>
        <v/>
      </c>
      <c r="V171" s="42">
        <v>5</v>
      </c>
    </row>
    <row r="172" spans="1:25" x14ac:dyDescent="0.25">
      <c r="A172" s="37">
        <f t="shared" si="33"/>
        <v>0</v>
      </c>
      <c r="B172" s="57">
        <f t="shared" si="33"/>
        <v>0</v>
      </c>
      <c r="E172" s="58" t="str">
        <f t="shared" si="27"/>
        <v/>
      </c>
      <c r="F172" s="42"/>
      <c r="G172" s="42" t="str">
        <f t="shared" si="32"/>
        <v/>
      </c>
      <c r="J172" s="59">
        <f t="shared" si="23"/>
        <v>0</v>
      </c>
      <c r="L172" s="60" t="str">
        <f t="shared" si="28"/>
        <v/>
      </c>
      <c r="M172" s="60" t="str">
        <f t="shared" si="24"/>
        <v/>
      </c>
      <c r="N172" s="60" t="str">
        <f t="shared" si="25"/>
        <v/>
      </c>
      <c r="O172" s="60" t="str">
        <f t="shared" si="29"/>
        <v/>
      </c>
      <c r="P172" s="42" t="str">
        <f t="shared" si="26"/>
        <v/>
      </c>
      <c r="V172" s="42">
        <v>6</v>
      </c>
    </row>
    <row r="173" spans="1:25" x14ac:dyDescent="0.25">
      <c r="A173" s="37">
        <f t="shared" si="33"/>
        <v>0</v>
      </c>
      <c r="B173" s="57">
        <f t="shared" si="33"/>
        <v>0</v>
      </c>
      <c r="E173" s="58" t="str">
        <f t="shared" si="27"/>
        <v/>
      </c>
      <c r="F173" s="42"/>
      <c r="G173" s="42" t="str">
        <f t="shared" si="32"/>
        <v/>
      </c>
      <c r="J173" s="59">
        <f t="shared" si="23"/>
        <v>0</v>
      </c>
      <c r="L173" s="60" t="str">
        <f t="shared" si="28"/>
        <v/>
      </c>
      <c r="M173" s="60" t="str">
        <f t="shared" si="24"/>
        <v/>
      </c>
      <c r="N173" s="60" t="str">
        <f t="shared" si="25"/>
        <v/>
      </c>
      <c r="O173" s="60" t="str">
        <f t="shared" si="29"/>
        <v/>
      </c>
      <c r="P173" s="42" t="str">
        <f t="shared" si="26"/>
        <v/>
      </c>
      <c r="V173" s="42">
        <v>7</v>
      </c>
    </row>
    <row r="174" spans="1:25" x14ac:dyDescent="0.25">
      <c r="A174" s="37">
        <f t="shared" si="33"/>
        <v>0</v>
      </c>
      <c r="B174" s="57">
        <f t="shared" si="33"/>
        <v>0</v>
      </c>
      <c r="E174" s="58" t="str">
        <f t="shared" si="27"/>
        <v/>
      </c>
      <c r="F174" s="42"/>
      <c r="G174" s="42" t="str">
        <f t="shared" si="32"/>
        <v/>
      </c>
      <c r="J174" s="59">
        <f t="shared" si="23"/>
        <v>0</v>
      </c>
      <c r="L174" s="60" t="str">
        <f t="shared" si="28"/>
        <v/>
      </c>
      <c r="M174" s="60" t="str">
        <f t="shared" si="24"/>
        <v/>
      </c>
      <c r="N174" s="60" t="str">
        <f t="shared" si="25"/>
        <v/>
      </c>
      <c r="O174" s="60" t="str">
        <f t="shared" si="29"/>
        <v/>
      </c>
      <c r="P174" s="42" t="str">
        <f t="shared" si="26"/>
        <v/>
      </c>
      <c r="V174" s="42">
        <v>8</v>
      </c>
    </row>
    <row r="175" spans="1:25" x14ac:dyDescent="0.25">
      <c r="A175" s="37">
        <f t="shared" si="33"/>
        <v>0</v>
      </c>
      <c r="B175" s="57">
        <f t="shared" si="33"/>
        <v>0</v>
      </c>
      <c r="E175" s="58" t="str">
        <f t="shared" si="27"/>
        <v/>
      </c>
      <c r="F175" s="42"/>
      <c r="G175" s="42" t="str">
        <f t="shared" si="32"/>
        <v/>
      </c>
      <c r="J175" s="59">
        <f t="shared" si="23"/>
        <v>0</v>
      </c>
      <c r="L175" s="60" t="str">
        <f t="shared" si="28"/>
        <v/>
      </c>
      <c r="M175" s="60" t="str">
        <f t="shared" si="24"/>
        <v/>
      </c>
      <c r="N175" s="60" t="str">
        <f t="shared" si="25"/>
        <v/>
      </c>
      <c r="O175" s="60" t="str">
        <f t="shared" si="29"/>
        <v/>
      </c>
      <c r="P175" s="42" t="str">
        <f t="shared" si="26"/>
        <v/>
      </c>
      <c r="V175" s="42">
        <v>9</v>
      </c>
    </row>
    <row r="176" spans="1:25" x14ac:dyDescent="0.25">
      <c r="A176" s="37">
        <f t="shared" si="33"/>
        <v>0</v>
      </c>
      <c r="B176" s="57">
        <f t="shared" si="33"/>
        <v>0</v>
      </c>
      <c r="E176" s="58" t="str">
        <f t="shared" si="27"/>
        <v/>
      </c>
      <c r="F176" s="42"/>
      <c r="G176" s="42" t="str">
        <f t="shared" si="32"/>
        <v/>
      </c>
      <c r="J176" s="59">
        <f t="shared" si="23"/>
        <v>0</v>
      </c>
      <c r="L176" s="60" t="str">
        <f t="shared" si="28"/>
        <v/>
      </c>
      <c r="M176" s="60" t="str">
        <f t="shared" si="24"/>
        <v/>
      </c>
      <c r="N176" s="60" t="str">
        <f t="shared" si="25"/>
        <v/>
      </c>
      <c r="O176" s="60" t="str">
        <f t="shared" si="29"/>
        <v/>
      </c>
      <c r="P176" s="42" t="str">
        <f t="shared" si="26"/>
        <v/>
      </c>
      <c r="V176" s="42">
        <v>10</v>
      </c>
    </row>
    <row r="177" spans="1:22" x14ac:dyDescent="0.25">
      <c r="A177" s="37">
        <f t="shared" si="33"/>
        <v>0</v>
      </c>
      <c r="B177" s="57">
        <f t="shared" si="33"/>
        <v>0</v>
      </c>
      <c r="E177" s="58" t="str">
        <f t="shared" si="27"/>
        <v/>
      </c>
      <c r="F177" s="42"/>
      <c r="G177" s="42" t="str">
        <f t="shared" si="32"/>
        <v/>
      </c>
      <c r="J177" s="59">
        <f t="shared" si="23"/>
        <v>0</v>
      </c>
      <c r="L177" s="60" t="str">
        <f t="shared" si="28"/>
        <v/>
      </c>
      <c r="M177" s="60" t="str">
        <f t="shared" si="24"/>
        <v/>
      </c>
      <c r="N177" s="60" t="str">
        <f t="shared" si="25"/>
        <v/>
      </c>
      <c r="O177" s="60" t="str">
        <f t="shared" si="29"/>
        <v/>
      </c>
      <c r="P177" s="42" t="str">
        <f t="shared" si="26"/>
        <v/>
      </c>
      <c r="V177" s="42">
        <v>11</v>
      </c>
    </row>
    <row r="178" spans="1:22" x14ac:dyDescent="0.25">
      <c r="A178" s="37">
        <f t="shared" si="33"/>
        <v>0</v>
      </c>
      <c r="B178" s="57">
        <f t="shared" si="33"/>
        <v>0</v>
      </c>
      <c r="E178" s="58" t="str">
        <f t="shared" si="27"/>
        <v/>
      </c>
      <c r="F178" s="42"/>
      <c r="G178" s="42" t="str">
        <f t="shared" si="32"/>
        <v/>
      </c>
      <c r="J178" s="59">
        <f t="shared" si="23"/>
        <v>0</v>
      </c>
      <c r="L178" s="60" t="str">
        <f t="shared" si="28"/>
        <v/>
      </c>
      <c r="M178" s="60" t="str">
        <f t="shared" si="24"/>
        <v/>
      </c>
      <c r="N178" s="60" t="str">
        <f t="shared" si="25"/>
        <v/>
      </c>
      <c r="O178" s="60" t="str">
        <f t="shared" si="29"/>
        <v/>
      </c>
      <c r="P178" s="42" t="str">
        <f t="shared" si="26"/>
        <v/>
      </c>
      <c r="V178" s="42">
        <v>12</v>
      </c>
    </row>
    <row r="179" spans="1:22" x14ac:dyDescent="0.25">
      <c r="A179" s="37">
        <f t="shared" si="33"/>
        <v>0</v>
      </c>
      <c r="B179" s="57">
        <f t="shared" si="33"/>
        <v>0</v>
      </c>
      <c r="E179" s="58" t="str">
        <f t="shared" si="27"/>
        <v/>
      </c>
      <c r="F179" s="42"/>
      <c r="G179" s="42" t="str">
        <f t="shared" si="32"/>
        <v/>
      </c>
      <c r="J179" s="59">
        <f t="shared" si="23"/>
        <v>0</v>
      </c>
      <c r="L179" s="60" t="str">
        <f t="shared" si="28"/>
        <v/>
      </c>
      <c r="M179" s="60" t="str">
        <f t="shared" si="24"/>
        <v/>
      </c>
      <c r="N179" s="60" t="str">
        <f t="shared" si="25"/>
        <v/>
      </c>
      <c r="O179" s="60" t="str">
        <f t="shared" si="29"/>
        <v/>
      </c>
      <c r="P179" s="42" t="str">
        <f t="shared" si="26"/>
        <v/>
      </c>
      <c r="V179" s="42">
        <v>13</v>
      </c>
    </row>
    <row r="180" spans="1:22" x14ac:dyDescent="0.25">
      <c r="A180" s="37">
        <f t="shared" si="33"/>
        <v>0</v>
      </c>
      <c r="B180" s="57">
        <f t="shared" si="33"/>
        <v>0</v>
      </c>
      <c r="E180" s="58" t="str">
        <f t="shared" si="27"/>
        <v/>
      </c>
      <c r="F180" s="42"/>
      <c r="G180" s="42" t="str">
        <f t="shared" si="32"/>
        <v/>
      </c>
      <c r="J180" s="59">
        <f t="shared" si="23"/>
        <v>0</v>
      </c>
      <c r="L180" s="60" t="str">
        <f t="shared" si="28"/>
        <v/>
      </c>
      <c r="M180" s="60" t="str">
        <f t="shared" si="24"/>
        <v/>
      </c>
      <c r="N180" s="60" t="str">
        <f t="shared" si="25"/>
        <v/>
      </c>
      <c r="O180" s="60" t="str">
        <f t="shared" si="29"/>
        <v/>
      </c>
      <c r="P180" s="42" t="str">
        <f t="shared" si="26"/>
        <v/>
      </c>
      <c r="V180" s="42">
        <v>14</v>
      </c>
    </row>
    <row r="181" spans="1:22" x14ac:dyDescent="0.25">
      <c r="A181" s="37">
        <f t="shared" si="33"/>
        <v>0</v>
      </c>
      <c r="B181" s="57">
        <f t="shared" si="33"/>
        <v>0</v>
      </c>
      <c r="E181" s="58" t="str">
        <f t="shared" si="27"/>
        <v/>
      </c>
      <c r="F181" s="42"/>
      <c r="G181" s="42" t="str">
        <f t="shared" si="32"/>
        <v/>
      </c>
      <c r="J181" s="59">
        <f t="shared" si="23"/>
        <v>0</v>
      </c>
      <c r="L181" s="60" t="str">
        <f t="shared" si="28"/>
        <v/>
      </c>
      <c r="M181" s="60" t="str">
        <f t="shared" si="24"/>
        <v/>
      </c>
      <c r="N181" s="60" t="str">
        <f t="shared" si="25"/>
        <v/>
      </c>
      <c r="O181" s="60" t="str">
        <f t="shared" si="29"/>
        <v/>
      </c>
      <c r="P181" s="42" t="str">
        <f t="shared" si="26"/>
        <v/>
      </c>
      <c r="V181" s="42">
        <v>15</v>
      </c>
    </row>
    <row r="182" spans="1:22" x14ac:dyDescent="0.25">
      <c r="A182" s="37">
        <f t="shared" si="33"/>
        <v>0</v>
      </c>
      <c r="B182" s="57">
        <f t="shared" si="33"/>
        <v>0</v>
      </c>
      <c r="E182" s="58" t="str">
        <f t="shared" si="27"/>
        <v/>
      </c>
      <c r="F182" s="42"/>
      <c r="G182" s="42" t="str">
        <f t="shared" si="32"/>
        <v/>
      </c>
      <c r="J182" s="59">
        <f t="shared" si="23"/>
        <v>0</v>
      </c>
      <c r="L182" s="60" t="str">
        <f t="shared" si="28"/>
        <v/>
      </c>
      <c r="M182" s="60" t="str">
        <f t="shared" si="24"/>
        <v/>
      </c>
      <c r="N182" s="60" t="str">
        <f t="shared" si="25"/>
        <v/>
      </c>
      <c r="O182" s="60" t="str">
        <f t="shared" si="29"/>
        <v/>
      </c>
      <c r="P182" s="42" t="str">
        <f t="shared" si="26"/>
        <v/>
      </c>
      <c r="V182" s="42">
        <v>16</v>
      </c>
    </row>
    <row r="183" spans="1:22" x14ac:dyDescent="0.25">
      <c r="A183" s="37">
        <f t="shared" si="33"/>
        <v>0</v>
      </c>
      <c r="B183" s="57">
        <f t="shared" si="33"/>
        <v>0</v>
      </c>
      <c r="E183" s="58" t="str">
        <f t="shared" si="27"/>
        <v/>
      </c>
      <c r="F183" s="42"/>
      <c r="G183" s="42" t="str">
        <f t="shared" si="32"/>
        <v/>
      </c>
      <c r="J183" s="59">
        <f t="shared" si="23"/>
        <v>0</v>
      </c>
      <c r="L183" s="60" t="str">
        <f t="shared" si="28"/>
        <v/>
      </c>
      <c r="M183" s="60" t="str">
        <f t="shared" si="24"/>
        <v/>
      </c>
      <c r="N183" s="60" t="str">
        <f t="shared" si="25"/>
        <v/>
      </c>
      <c r="O183" s="60" t="str">
        <f t="shared" si="29"/>
        <v/>
      </c>
      <c r="P183" s="42" t="str">
        <f t="shared" si="26"/>
        <v/>
      </c>
      <c r="V183" s="42">
        <v>17</v>
      </c>
    </row>
    <row r="184" spans="1:22" x14ac:dyDescent="0.25">
      <c r="A184" s="37">
        <f t="shared" ref="A184:B204" si="34">B184</f>
        <v>0</v>
      </c>
      <c r="B184" s="57">
        <f t="shared" si="34"/>
        <v>0</v>
      </c>
      <c r="E184" s="58" t="str">
        <f t="shared" si="27"/>
        <v/>
      </c>
      <c r="F184" s="42"/>
      <c r="G184" s="42" t="str">
        <f t="shared" si="32"/>
        <v/>
      </c>
      <c r="J184" s="59">
        <f t="shared" si="23"/>
        <v>0</v>
      </c>
      <c r="L184" s="60" t="str">
        <f t="shared" si="28"/>
        <v/>
      </c>
      <c r="M184" s="60" t="str">
        <f t="shared" si="24"/>
        <v/>
      </c>
      <c r="N184" s="60" t="str">
        <f t="shared" si="25"/>
        <v/>
      </c>
      <c r="O184" s="60" t="str">
        <f t="shared" si="29"/>
        <v/>
      </c>
      <c r="P184" s="42" t="str">
        <f t="shared" si="26"/>
        <v/>
      </c>
      <c r="V184" s="42">
        <v>18</v>
      </c>
    </row>
    <row r="185" spans="1:22" x14ac:dyDescent="0.25">
      <c r="A185" s="37">
        <f t="shared" si="34"/>
        <v>0</v>
      </c>
      <c r="B185" s="57">
        <f t="shared" si="34"/>
        <v>0</v>
      </c>
      <c r="E185" s="58" t="str">
        <f t="shared" si="27"/>
        <v/>
      </c>
      <c r="F185" s="42"/>
      <c r="G185" s="42" t="str">
        <f t="shared" si="32"/>
        <v/>
      </c>
      <c r="J185" s="59">
        <f t="shared" si="23"/>
        <v>0</v>
      </c>
      <c r="L185" s="60" t="str">
        <f t="shared" si="28"/>
        <v/>
      </c>
      <c r="M185" s="60" t="str">
        <f t="shared" si="24"/>
        <v/>
      </c>
      <c r="N185" s="60" t="str">
        <f t="shared" si="25"/>
        <v/>
      </c>
      <c r="O185" s="60" t="str">
        <f t="shared" si="29"/>
        <v/>
      </c>
      <c r="P185" s="42" t="str">
        <f t="shared" si="26"/>
        <v/>
      </c>
      <c r="V185" s="42">
        <v>19</v>
      </c>
    </row>
    <row r="186" spans="1:22" x14ac:dyDescent="0.25">
      <c r="A186" s="37">
        <f t="shared" si="34"/>
        <v>0</v>
      </c>
      <c r="B186" s="57">
        <f t="shared" si="34"/>
        <v>0</v>
      </c>
      <c r="E186" s="58" t="str">
        <f t="shared" si="27"/>
        <v/>
      </c>
      <c r="F186" s="42"/>
      <c r="G186" s="42" t="str">
        <f t="shared" si="32"/>
        <v/>
      </c>
      <c r="J186" s="59">
        <f t="shared" si="23"/>
        <v>0</v>
      </c>
      <c r="L186" s="60" t="str">
        <f t="shared" si="28"/>
        <v/>
      </c>
      <c r="M186" s="60" t="str">
        <f t="shared" si="24"/>
        <v/>
      </c>
      <c r="N186" s="60" t="str">
        <f t="shared" si="25"/>
        <v/>
      </c>
      <c r="O186" s="60" t="str">
        <f t="shared" si="29"/>
        <v/>
      </c>
      <c r="P186" s="42" t="str">
        <f t="shared" si="26"/>
        <v/>
      </c>
    </row>
    <row r="187" spans="1:22" x14ac:dyDescent="0.25">
      <c r="A187" s="37">
        <f t="shared" si="34"/>
        <v>0</v>
      </c>
      <c r="B187" s="57">
        <f t="shared" si="34"/>
        <v>0</v>
      </c>
      <c r="E187" s="58" t="str">
        <f t="shared" si="27"/>
        <v/>
      </c>
      <c r="F187" s="42"/>
      <c r="G187" s="42" t="str">
        <f t="shared" si="32"/>
        <v/>
      </c>
      <c r="J187" s="59">
        <f t="shared" si="23"/>
        <v>0</v>
      </c>
      <c r="L187" s="60" t="str">
        <f t="shared" si="28"/>
        <v/>
      </c>
      <c r="M187" s="60" t="str">
        <f t="shared" si="24"/>
        <v/>
      </c>
      <c r="N187" s="60" t="str">
        <f t="shared" si="25"/>
        <v/>
      </c>
      <c r="O187" s="60" t="str">
        <f t="shared" si="29"/>
        <v/>
      </c>
      <c r="P187" s="42" t="str">
        <f t="shared" si="26"/>
        <v/>
      </c>
    </row>
    <row r="188" spans="1:22" x14ac:dyDescent="0.25">
      <c r="A188" s="37">
        <f t="shared" si="34"/>
        <v>0</v>
      </c>
      <c r="B188" s="57">
        <f t="shared" si="34"/>
        <v>0</v>
      </c>
      <c r="E188" s="58" t="str">
        <f t="shared" si="27"/>
        <v/>
      </c>
      <c r="F188" s="42"/>
      <c r="G188" s="42" t="str">
        <f t="shared" si="32"/>
        <v/>
      </c>
      <c r="J188" s="59">
        <f t="shared" si="23"/>
        <v>0</v>
      </c>
      <c r="L188" s="60" t="str">
        <f t="shared" si="28"/>
        <v/>
      </c>
      <c r="M188" s="60" t="str">
        <f t="shared" si="24"/>
        <v/>
      </c>
      <c r="N188" s="60" t="str">
        <f t="shared" si="25"/>
        <v/>
      </c>
      <c r="O188" s="60" t="str">
        <f t="shared" si="29"/>
        <v/>
      </c>
      <c r="P188" s="42" t="str">
        <f t="shared" si="26"/>
        <v/>
      </c>
    </row>
    <row r="189" spans="1:22" x14ac:dyDescent="0.25">
      <c r="A189" s="37">
        <f t="shared" si="34"/>
        <v>0</v>
      </c>
      <c r="B189" s="57">
        <f t="shared" si="34"/>
        <v>0</v>
      </c>
      <c r="E189" s="58" t="str">
        <f t="shared" si="27"/>
        <v/>
      </c>
      <c r="F189" s="42"/>
      <c r="G189" s="42" t="str">
        <f t="shared" si="32"/>
        <v/>
      </c>
      <c r="J189" s="59">
        <f t="shared" si="23"/>
        <v>0</v>
      </c>
      <c r="L189" s="60" t="str">
        <f t="shared" si="28"/>
        <v/>
      </c>
      <c r="M189" s="60" t="str">
        <f t="shared" si="24"/>
        <v/>
      </c>
      <c r="N189" s="60" t="str">
        <f t="shared" si="25"/>
        <v/>
      </c>
      <c r="O189" s="60" t="str">
        <f t="shared" si="29"/>
        <v/>
      </c>
      <c r="P189" s="42" t="str">
        <f t="shared" si="26"/>
        <v/>
      </c>
    </row>
    <row r="190" spans="1:22" x14ac:dyDescent="0.25">
      <c r="A190" s="37">
        <f t="shared" si="34"/>
        <v>0</v>
      </c>
      <c r="B190" s="57">
        <f t="shared" si="34"/>
        <v>0</v>
      </c>
      <c r="E190" s="58" t="str">
        <f t="shared" si="27"/>
        <v/>
      </c>
      <c r="F190" s="42"/>
      <c r="G190" s="42" t="str">
        <f t="shared" si="32"/>
        <v/>
      </c>
      <c r="J190" s="59">
        <f t="shared" si="23"/>
        <v>0</v>
      </c>
      <c r="L190" s="60" t="str">
        <f t="shared" si="28"/>
        <v/>
      </c>
      <c r="M190" s="60" t="str">
        <f t="shared" si="24"/>
        <v/>
      </c>
      <c r="N190" s="60" t="str">
        <f t="shared" si="25"/>
        <v/>
      </c>
      <c r="O190" s="60" t="str">
        <f t="shared" si="29"/>
        <v/>
      </c>
      <c r="P190" s="42" t="str">
        <f t="shared" si="26"/>
        <v/>
      </c>
    </row>
    <row r="191" spans="1:22" x14ac:dyDescent="0.25">
      <c r="A191" s="37">
        <f t="shared" si="34"/>
        <v>0</v>
      </c>
      <c r="B191" s="57">
        <f t="shared" si="34"/>
        <v>0</v>
      </c>
      <c r="E191" s="58" t="str">
        <f t="shared" si="27"/>
        <v/>
      </c>
      <c r="F191" s="42"/>
      <c r="G191" s="42" t="str">
        <f t="shared" si="32"/>
        <v/>
      </c>
      <c r="J191" s="59">
        <f t="shared" si="23"/>
        <v>0</v>
      </c>
      <c r="L191" s="60" t="str">
        <f t="shared" si="28"/>
        <v/>
      </c>
      <c r="M191" s="60" t="str">
        <f t="shared" si="24"/>
        <v/>
      </c>
      <c r="N191" s="60" t="str">
        <f t="shared" si="25"/>
        <v/>
      </c>
      <c r="O191" s="60" t="str">
        <f t="shared" si="29"/>
        <v/>
      </c>
      <c r="P191" s="42" t="str">
        <f t="shared" si="26"/>
        <v/>
      </c>
    </row>
    <row r="192" spans="1:22" x14ac:dyDescent="0.25">
      <c r="A192" s="37">
        <f t="shared" si="34"/>
        <v>0</v>
      </c>
      <c r="B192" s="57">
        <f t="shared" si="34"/>
        <v>0</v>
      </c>
      <c r="E192" s="58" t="str">
        <f t="shared" si="27"/>
        <v/>
      </c>
      <c r="F192" s="42" t="str">
        <f t="shared" ref="F192:F196" si="35">G191</f>
        <v/>
      </c>
      <c r="G192" s="42" t="str">
        <f t="shared" si="32"/>
        <v/>
      </c>
      <c r="J192" s="59">
        <f t="shared" si="23"/>
        <v>0</v>
      </c>
      <c r="L192" s="60" t="str">
        <f t="shared" si="28"/>
        <v/>
      </c>
      <c r="M192" s="60" t="str">
        <f t="shared" si="24"/>
        <v/>
      </c>
      <c r="N192" s="60" t="str">
        <f t="shared" si="25"/>
        <v/>
      </c>
      <c r="O192" s="60" t="str">
        <f t="shared" si="29"/>
        <v/>
      </c>
      <c r="P192" s="42" t="str">
        <f t="shared" si="26"/>
        <v/>
      </c>
    </row>
    <row r="193" spans="1:25" s="74" customFormat="1" x14ac:dyDescent="0.25">
      <c r="A193" s="71">
        <f t="shared" si="34"/>
        <v>0</v>
      </c>
      <c r="B193" s="72">
        <f t="shared" si="34"/>
        <v>0</v>
      </c>
      <c r="C193" s="73"/>
      <c r="E193" s="75" t="str">
        <f t="shared" si="27"/>
        <v/>
      </c>
      <c r="F193" s="76" t="str">
        <f t="shared" si="35"/>
        <v/>
      </c>
      <c r="G193" s="76" t="str">
        <f t="shared" si="32"/>
        <v/>
      </c>
      <c r="H193" s="76"/>
      <c r="I193" s="76"/>
      <c r="J193" s="59">
        <f t="shared" si="23"/>
        <v>0</v>
      </c>
      <c r="K193" s="77"/>
      <c r="L193" s="78" t="str">
        <f t="shared" si="28"/>
        <v/>
      </c>
      <c r="M193" s="78" t="str">
        <f t="shared" si="24"/>
        <v/>
      </c>
      <c r="N193" s="78" t="str">
        <f t="shared" si="25"/>
        <v/>
      </c>
      <c r="O193" s="78" t="str">
        <f t="shared" si="29"/>
        <v/>
      </c>
      <c r="P193" s="76" t="str">
        <f t="shared" si="26"/>
        <v/>
      </c>
      <c r="V193" s="76"/>
      <c r="W193" s="76"/>
      <c r="X193" s="76"/>
      <c r="Y193" s="76"/>
    </row>
    <row r="194" spans="1:25" x14ac:dyDescent="0.25">
      <c r="A194" s="37">
        <f t="shared" si="34"/>
        <v>0</v>
      </c>
      <c r="B194" s="57">
        <f t="shared" si="34"/>
        <v>0</v>
      </c>
      <c r="E194" s="58" t="str">
        <f t="shared" si="27"/>
        <v/>
      </c>
      <c r="F194" s="42" t="str">
        <f t="shared" si="35"/>
        <v/>
      </c>
      <c r="G194" s="42" t="str">
        <f t="shared" si="32"/>
        <v/>
      </c>
      <c r="J194" s="59">
        <f t="shared" si="23"/>
        <v>0</v>
      </c>
      <c r="L194" s="60" t="str">
        <f t="shared" si="28"/>
        <v/>
      </c>
      <c r="M194" s="60" t="str">
        <f t="shared" si="24"/>
        <v/>
      </c>
      <c r="N194" s="60" t="str">
        <f t="shared" si="25"/>
        <v/>
      </c>
      <c r="O194" s="60" t="str">
        <f t="shared" si="29"/>
        <v/>
      </c>
      <c r="P194" s="42" t="str">
        <f t="shared" si="26"/>
        <v/>
      </c>
    </row>
    <row r="195" spans="1:25" x14ac:dyDescent="0.25">
      <c r="A195" s="37">
        <f t="shared" si="34"/>
        <v>0</v>
      </c>
      <c r="B195" s="57">
        <f t="shared" si="34"/>
        <v>0</v>
      </c>
      <c r="E195" s="58" t="str">
        <f t="shared" si="27"/>
        <v/>
      </c>
      <c r="F195" s="42" t="str">
        <f t="shared" si="35"/>
        <v/>
      </c>
      <c r="G195" s="42" t="str">
        <f t="shared" si="32"/>
        <v/>
      </c>
      <c r="J195" s="59">
        <f t="shared" si="23"/>
        <v>0</v>
      </c>
      <c r="L195" s="60" t="str">
        <f t="shared" si="28"/>
        <v/>
      </c>
      <c r="M195" s="60" t="str">
        <f t="shared" si="24"/>
        <v/>
      </c>
      <c r="N195" s="60" t="str">
        <f t="shared" si="25"/>
        <v/>
      </c>
      <c r="O195" s="60" t="str">
        <f t="shared" si="29"/>
        <v/>
      </c>
      <c r="P195" s="42" t="str">
        <f t="shared" si="26"/>
        <v/>
      </c>
    </row>
    <row r="196" spans="1:25" x14ac:dyDescent="0.25">
      <c r="A196" s="37">
        <f t="shared" si="34"/>
        <v>0</v>
      </c>
      <c r="B196" s="57">
        <f t="shared" si="34"/>
        <v>0</v>
      </c>
      <c r="E196" s="58" t="str">
        <f t="shared" si="27"/>
        <v/>
      </c>
      <c r="F196" s="42" t="str">
        <f t="shared" si="35"/>
        <v/>
      </c>
      <c r="G196" s="42" t="str">
        <f t="shared" si="32"/>
        <v/>
      </c>
      <c r="J196" s="59">
        <f t="shared" si="23"/>
        <v>0</v>
      </c>
      <c r="L196" s="60" t="str">
        <f t="shared" si="28"/>
        <v/>
      </c>
      <c r="M196" s="60" t="str">
        <f t="shared" si="24"/>
        <v/>
      </c>
      <c r="N196" s="60" t="str">
        <f t="shared" si="25"/>
        <v/>
      </c>
      <c r="O196" s="60" t="str">
        <f t="shared" si="29"/>
        <v/>
      </c>
      <c r="P196" s="42" t="str">
        <f t="shared" si="26"/>
        <v/>
      </c>
    </row>
    <row r="197" spans="1:25" x14ac:dyDescent="0.25">
      <c r="A197" s="37">
        <f t="shared" si="34"/>
        <v>0</v>
      </c>
      <c r="B197" s="57">
        <f t="shared" si="34"/>
        <v>0</v>
      </c>
      <c r="E197" s="58" t="str">
        <f t="shared" si="27"/>
        <v/>
      </c>
      <c r="F197" s="42" t="str">
        <f t="shared" ref="F197:F260" si="36">G196</f>
        <v/>
      </c>
      <c r="G197" s="42" t="str">
        <f t="shared" si="32"/>
        <v/>
      </c>
      <c r="J197" s="59">
        <f t="shared" si="23"/>
        <v>0</v>
      </c>
      <c r="L197" s="60" t="str">
        <f t="shared" si="28"/>
        <v/>
      </c>
      <c r="M197" s="60" t="str">
        <f t="shared" si="24"/>
        <v/>
      </c>
      <c r="N197" s="60" t="str">
        <f t="shared" si="25"/>
        <v/>
      </c>
      <c r="O197" s="60" t="str">
        <f t="shared" si="29"/>
        <v/>
      </c>
      <c r="P197" s="42" t="str">
        <f t="shared" si="26"/>
        <v/>
      </c>
    </row>
    <row r="198" spans="1:25" x14ac:dyDescent="0.25">
      <c r="A198" s="37">
        <f t="shared" si="34"/>
        <v>0</v>
      </c>
      <c r="B198" s="57">
        <f t="shared" si="34"/>
        <v>0</v>
      </c>
      <c r="E198" s="58" t="str">
        <f t="shared" si="27"/>
        <v/>
      </c>
      <c r="F198" s="42" t="str">
        <f t="shared" si="36"/>
        <v/>
      </c>
      <c r="G198" s="42" t="str">
        <f t="shared" si="32"/>
        <v/>
      </c>
      <c r="J198" s="59">
        <f t="shared" ref="J198:J261" si="37">ROUND(IF(ISERR($I198/1)," ",((INT($I198/100)*60+$I198-INT($I198/100)*100)-(INT($H198/100)*60+$H198-INT($H198/100)*100))/60),1)</f>
        <v>0</v>
      </c>
      <c r="L198" s="60" t="str">
        <f t="shared" si="28"/>
        <v/>
      </c>
      <c r="M198" s="60" t="str">
        <f t="shared" si="24"/>
        <v/>
      </c>
      <c r="N198" s="60" t="str">
        <f t="shared" si="25"/>
        <v/>
      </c>
      <c r="O198" s="60" t="str">
        <f t="shared" si="29"/>
        <v/>
      </c>
      <c r="P198" s="42" t="str">
        <f t="shared" si="26"/>
        <v/>
      </c>
    </row>
    <row r="199" spans="1:25" x14ac:dyDescent="0.25">
      <c r="A199" s="37">
        <f t="shared" si="34"/>
        <v>0</v>
      </c>
      <c r="B199" s="57">
        <f t="shared" si="34"/>
        <v>0</v>
      </c>
      <c r="E199" s="58" t="str">
        <f t="shared" si="27"/>
        <v/>
      </c>
      <c r="F199" s="42" t="str">
        <f t="shared" si="36"/>
        <v/>
      </c>
      <c r="G199" s="42" t="str">
        <f t="shared" si="32"/>
        <v/>
      </c>
      <c r="J199" s="59">
        <f t="shared" si="37"/>
        <v>0</v>
      </c>
      <c r="L199" s="60" t="str">
        <f t="shared" si="28"/>
        <v/>
      </c>
      <c r="M199" s="60" t="str">
        <f t="shared" ref="M199:M263" si="38">IF($D199="LEGRAS",ROUND(IF(ISERR($I199/1)," ",((INT($I199/100)*60+$I199-INT($I199/100)*100)-(INT($H199/100)*60+$H199-INT($H199/100)*100))/60),1),"")</f>
        <v/>
      </c>
      <c r="N199" s="60" t="str">
        <f t="shared" ref="N199:N263" si="39">IF($D199="ITEN",ROUND(IF(ISERR($I199/1)," ",((INT($I199/100)*60+$I199-INT($I199/100)*100)-(INT($H199/100)*60+$H199-INT($H199/100)*100))/60),1),"")</f>
        <v/>
      </c>
      <c r="O199" s="60" t="str">
        <f t="shared" si="29"/>
        <v/>
      </c>
      <c r="P199" s="42" t="str">
        <f t="shared" ref="P199:P262" si="40">IF(H199&gt;=1,1,"")</f>
        <v/>
      </c>
    </row>
    <row r="200" spans="1:25" x14ac:dyDescent="0.25">
      <c r="A200" s="37">
        <f t="shared" si="34"/>
        <v>0</v>
      </c>
      <c r="B200" s="57">
        <f t="shared" si="34"/>
        <v>0</v>
      </c>
      <c r="E200" s="58" t="str">
        <f t="shared" ref="E200:E263" si="41">IF(D200="ITEN","Robert",IF(D200="DÖBELI","François",IF(D200="ZEMAULI","Marcel","")))</f>
        <v/>
      </c>
      <c r="F200" s="42" t="str">
        <f t="shared" si="36"/>
        <v/>
      </c>
      <c r="G200" s="42" t="str">
        <f t="shared" si="32"/>
        <v/>
      </c>
      <c r="J200" s="59">
        <f t="shared" si="37"/>
        <v>0</v>
      </c>
      <c r="L200" s="60" t="str">
        <f t="shared" ref="L200:L263" si="42">IF($D200="DÖBELI",ROUND(IF(ISERR($I200/1)," ",((INT($I200/100)*60+$I200-INT($I200/100)*100)-(INT($H200/100)*60+$H200-INT($H200/100)*100))/60),1),"")</f>
        <v/>
      </c>
      <c r="M200" s="60" t="str">
        <f t="shared" si="38"/>
        <v/>
      </c>
      <c r="N200" s="60" t="str">
        <f t="shared" si="39"/>
        <v/>
      </c>
      <c r="O200" s="60" t="str">
        <f t="shared" ref="O200:O263" si="43">IF($D200="ZEMAULI",ROUND(IF(ISERR($I200/1)," ",((INT($I200/100)*60+$I200-INT($I200/100)*100)-(INT($H200/100)*60+$H200-INT($H200/100)*100))/60),1),"")</f>
        <v/>
      </c>
      <c r="P200" s="42" t="str">
        <f t="shared" si="40"/>
        <v/>
      </c>
    </row>
    <row r="201" spans="1:25" s="64" customFormat="1" x14ac:dyDescent="0.25">
      <c r="A201" s="61">
        <f t="shared" si="34"/>
        <v>0</v>
      </c>
      <c r="B201" s="62">
        <f t="shared" si="34"/>
        <v>0</v>
      </c>
      <c r="C201" s="63"/>
      <c r="E201" s="65" t="str">
        <f t="shared" si="41"/>
        <v/>
      </c>
      <c r="F201" s="66" t="str">
        <f t="shared" si="36"/>
        <v/>
      </c>
      <c r="G201" s="66" t="str">
        <f t="shared" ref="G201:G264" si="44">IF($D201&gt;=1,"LFTM","")</f>
        <v/>
      </c>
      <c r="H201" s="66"/>
      <c r="I201" s="66"/>
      <c r="J201" s="59">
        <f t="shared" si="37"/>
        <v>0</v>
      </c>
      <c r="K201" s="67"/>
      <c r="L201" s="68" t="str">
        <f t="shared" si="42"/>
        <v/>
      </c>
      <c r="M201" s="68" t="str">
        <f t="shared" si="38"/>
        <v/>
      </c>
      <c r="N201" s="68" t="str">
        <f t="shared" si="39"/>
        <v/>
      </c>
      <c r="O201" s="68" t="str">
        <f t="shared" si="43"/>
        <v/>
      </c>
      <c r="P201" s="66" t="str">
        <f t="shared" si="40"/>
        <v/>
      </c>
      <c r="T201" s="64">
        <v>2019</v>
      </c>
      <c r="U201" s="64">
        <f>SUM(J167:J201)</f>
        <v>0</v>
      </c>
      <c r="V201" s="66"/>
      <c r="W201" s="66">
        <f>W166+V201</f>
        <v>159</v>
      </c>
      <c r="X201" s="66" t="e">
        <f>U201/V201</f>
        <v>#DIV/0!</v>
      </c>
      <c r="Y201" s="66">
        <f>Y166+U201</f>
        <v>0</v>
      </c>
    </row>
    <row r="202" spans="1:25" x14ac:dyDescent="0.25">
      <c r="A202" s="37">
        <f t="shared" si="34"/>
        <v>0</v>
      </c>
      <c r="B202" s="38">
        <f t="shared" si="34"/>
        <v>0</v>
      </c>
      <c r="E202" s="58" t="str">
        <f t="shared" si="41"/>
        <v/>
      </c>
      <c r="F202" s="42" t="str">
        <f t="shared" si="36"/>
        <v/>
      </c>
      <c r="G202" s="42" t="str">
        <f t="shared" si="44"/>
        <v/>
      </c>
      <c r="J202" s="59">
        <f t="shared" si="37"/>
        <v>0</v>
      </c>
      <c r="L202" s="60" t="str">
        <f t="shared" si="42"/>
        <v/>
      </c>
      <c r="M202" s="60" t="str">
        <f t="shared" si="38"/>
        <v/>
      </c>
      <c r="N202" s="60" t="str">
        <f t="shared" si="39"/>
        <v/>
      </c>
      <c r="O202" s="60" t="str">
        <f t="shared" si="43"/>
        <v/>
      </c>
      <c r="P202" s="42" t="str">
        <f t="shared" si="40"/>
        <v/>
      </c>
    </row>
    <row r="203" spans="1:25" x14ac:dyDescent="0.25">
      <c r="A203" s="37">
        <f t="shared" si="34"/>
        <v>0</v>
      </c>
      <c r="B203" s="38">
        <f t="shared" si="34"/>
        <v>0</v>
      </c>
      <c r="E203" s="58" t="str">
        <f t="shared" si="41"/>
        <v/>
      </c>
      <c r="F203" s="42" t="str">
        <f t="shared" si="36"/>
        <v/>
      </c>
      <c r="G203" s="42" t="str">
        <f t="shared" si="44"/>
        <v/>
      </c>
      <c r="J203" s="59">
        <f t="shared" si="37"/>
        <v>0</v>
      </c>
      <c r="L203" s="60" t="str">
        <f t="shared" si="42"/>
        <v/>
      </c>
      <c r="M203" s="60" t="str">
        <f t="shared" si="38"/>
        <v/>
      </c>
      <c r="N203" s="60" t="str">
        <f t="shared" si="39"/>
        <v/>
      </c>
      <c r="O203" s="60" t="str">
        <f t="shared" si="43"/>
        <v/>
      </c>
      <c r="P203" s="42" t="str">
        <f t="shared" si="40"/>
        <v/>
      </c>
    </row>
    <row r="204" spans="1:25" x14ac:dyDescent="0.25">
      <c r="A204" s="37">
        <f t="shared" si="34"/>
        <v>0</v>
      </c>
      <c r="B204" s="38">
        <f t="shared" si="34"/>
        <v>0</v>
      </c>
      <c r="E204" s="58" t="str">
        <f t="shared" si="41"/>
        <v/>
      </c>
      <c r="F204" s="42" t="str">
        <f t="shared" si="36"/>
        <v/>
      </c>
      <c r="G204" s="42" t="str">
        <f t="shared" si="44"/>
        <v/>
      </c>
      <c r="J204" s="59">
        <f t="shared" si="37"/>
        <v>0</v>
      </c>
      <c r="L204" s="60" t="str">
        <f t="shared" si="42"/>
        <v/>
      </c>
      <c r="M204" s="60" t="str">
        <f t="shared" si="38"/>
        <v/>
      </c>
      <c r="N204" s="60" t="str">
        <f t="shared" si="39"/>
        <v/>
      </c>
      <c r="O204" s="60" t="str">
        <f t="shared" si="43"/>
        <v/>
      </c>
      <c r="P204" s="42" t="str">
        <f t="shared" si="40"/>
        <v/>
      </c>
    </row>
    <row r="205" spans="1:25" x14ac:dyDescent="0.25">
      <c r="A205" s="37">
        <f t="shared" ref="A205:B224" si="45">B205</f>
        <v>0</v>
      </c>
      <c r="B205" s="38">
        <f t="shared" si="45"/>
        <v>0</v>
      </c>
      <c r="E205" s="58" t="str">
        <f t="shared" si="41"/>
        <v/>
      </c>
      <c r="F205" s="42" t="str">
        <f t="shared" si="36"/>
        <v/>
      </c>
      <c r="G205" s="42" t="str">
        <f t="shared" si="44"/>
        <v/>
      </c>
      <c r="J205" s="59">
        <f t="shared" si="37"/>
        <v>0</v>
      </c>
      <c r="L205" s="60" t="str">
        <f t="shared" si="42"/>
        <v/>
      </c>
      <c r="M205" s="60" t="str">
        <f t="shared" si="38"/>
        <v/>
      </c>
      <c r="N205" s="60" t="str">
        <f t="shared" si="39"/>
        <v/>
      </c>
      <c r="O205" s="60" t="str">
        <f t="shared" si="43"/>
        <v/>
      </c>
      <c r="P205" s="42" t="str">
        <f t="shared" si="40"/>
        <v/>
      </c>
    </row>
    <row r="206" spans="1:25" x14ac:dyDescent="0.25">
      <c r="A206" s="37">
        <f t="shared" si="45"/>
        <v>0</v>
      </c>
      <c r="B206" s="38">
        <f t="shared" si="45"/>
        <v>0</v>
      </c>
      <c r="E206" s="58" t="str">
        <f t="shared" si="41"/>
        <v/>
      </c>
      <c r="F206" s="42" t="str">
        <f t="shared" si="36"/>
        <v/>
      </c>
      <c r="G206" s="42" t="str">
        <f t="shared" si="44"/>
        <v/>
      </c>
      <c r="J206" s="59">
        <f t="shared" si="37"/>
        <v>0</v>
      </c>
      <c r="L206" s="60" t="str">
        <f t="shared" si="42"/>
        <v/>
      </c>
      <c r="M206" s="60" t="str">
        <f t="shared" si="38"/>
        <v/>
      </c>
      <c r="N206" s="60" t="str">
        <f t="shared" si="39"/>
        <v/>
      </c>
      <c r="O206" s="60" t="str">
        <f t="shared" si="43"/>
        <v/>
      </c>
      <c r="P206" s="42" t="str">
        <f t="shared" si="40"/>
        <v/>
      </c>
    </row>
    <row r="207" spans="1:25" x14ac:dyDescent="0.25">
      <c r="A207" s="37">
        <f t="shared" si="45"/>
        <v>0</v>
      </c>
      <c r="B207" s="38">
        <f t="shared" si="45"/>
        <v>0</v>
      </c>
      <c r="E207" s="58" t="str">
        <f t="shared" si="41"/>
        <v/>
      </c>
      <c r="F207" s="42" t="str">
        <f t="shared" si="36"/>
        <v/>
      </c>
      <c r="G207" s="42" t="str">
        <f t="shared" si="44"/>
        <v/>
      </c>
      <c r="J207" s="59">
        <f t="shared" si="37"/>
        <v>0</v>
      </c>
      <c r="L207" s="60" t="str">
        <f t="shared" si="42"/>
        <v/>
      </c>
      <c r="M207" s="60" t="str">
        <f t="shared" si="38"/>
        <v/>
      </c>
      <c r="N207" s="60" t="str">
        <f t="shared" si="39"/>
        <v/>
      </c>
      <c r="O207" s="60" t="str">
        <f t="shared" si="43"/>
        <v/>
      </c>
      <c r="P207" s="42" t="str">
        <f t="shared" si="40"/>
        <v/>
      </c>
    </row>
    <row r="208" spans="1:25" x14ac:dyDescent="0.25">
      <c r="A208" s="37">
        <f t="shared" si="45"/>
        <v>0</v>
      </c>
      <c r="B208" s="38">
        <f t="shared" si="45"/>
        <v>0</v>
      </c>
      <c r="E208" s="58" t="str">
        <f t="shared" si="41"/>
        <v/>
      </c>
      <c r="F208" s="42" t="str">
        <f t="shared" si="36"/>
        <v/>
      </c>
      <c r="G208" s="42" t="str">
        <f t="shared" si="44"/>
        <v/>
      </c>
      <c r="J208" s="59">
        <f t="shared" si="37"/>
        <v>0</v>
      </c>
      <c r="L208" s="60" t="str">
        <f t="shared" si="42"/>
        <v/>
      </c>
      <c r="M208" s="60" t="str">
        <f t="shared" si="38"/>
        <v/>
      </c>
      <c r="N208" s="60" t="str">
        <f t="shared" si="39"/>
        <v/>
      </c>
      <c r="O208" s="60" t="str">
        <f t="shared" si="43"/>
        <v/>
      </c>
      <c r="P208" s="42" t="str">
        <f t="shared" si="40"/>
        <v/>
      </c>
    </row>
    <row r="209" spans="1:16" x14ac:dyDescent="0.25">
      <c r="A209" s="37">
        <f t="shared" si="45"/>
        <v>0</v>
      </c>
      <c r="B209" s="38">
        <f t="shared" si="45"/>
        <v>0</v>
      </c>
      <c r="E209" s="58" t="str">
        <f t="shared" si="41"/>
        <v/>
      </c>
      <c r="F209" s="42" t="str">
        <f t="shared" si="36"/>
        <v/>
      </c>
      <c r="G209" s="42" t="str">
        <f t="shared" si="44"/>
        <v/>
      </c>
      <c r="J209" s="59">
        <f t="shared" si="37"/>
        <v>0</v>
      </c>
      <c r="L209" s="60" t="str">
        <f t="shared" si="42"/>
        <v/>
      </c>
      <c r="M209" s="60" t="str">
        <f t="shared" si="38"/>
        <v/>
      </c>
      <c r="N209" s="60" t="str">
        <f t="shared" si="39"/>
        <v/>
      </c>
      <c r="O209" s="60" t="str">
        <f t="shared" si="43"/>
        <v/>
      </c>
      <c r="P209" s="42" t="str">
        <f t="shared" si="40"/>
        <v/>
      </c>
    </row>
    <row r="210" spans="1:16" x14ac:dyDescent="0.25">
      <c r="A210" s="37">
        <f t="shared" si="45"/>
        <v>0</v>
      </c>
      <c r="B210" s="38">
        <f t="shared" si="45"/>
        <v>0</v>
      </c>
      <c r="E210" s="58" t="str">
        <f t="shared" si="41"/>
        <v/>
      </c>
      <c r="F210" s="42" t="str">
        <f t="shared" si="36"/>
        <v/>
      </c>
      <c r="G210" s="42" t="str">
        <f t="shared" si="44"/>
        <v/>
      </c>
      <c r="J210" s="59">
        <f t="shared" si="37"/>
        <v>0</v>
      </c>
      <c r="L210" s="60" t="str">
        <f t="shared" si="42"/>
        <v/>
      </c>
      <c r="M210" s="60" t="str">
        <f t="shared" si="38"/>
        <v/>
      </c>
      <c r="N210" s="60" t="str">
        <f t="shared" si="39"/>
        <v/>
      </c>
      <c r="O210" s="60" t="str">
        <f t="shared" si="43"/>
        <v/>
      </c>
      <c r="P210" s="42" t="str">
        <f t="shared" si="40"/>
        <v/>
      </c>
    </row>
    <row r="211" spans="1:16" x14ac:dyDescent="0.25">
      <c r="A211" s="37">
        <f t="shared" si="45"/>
        <v>0</v>
      </c>
      <c r="B211" s="38">
        <f t="shared" si="45"/>
        <v>0</v>
      </c>
      <c r="E211" s="58" t="str">
        <f t="shared" si="41"/>
        <v/>
      </c>
      <c r="F211" s="42" t="str">
        <f t="shared" si="36"/>
        <v/>
      </c>
      <c r="G211" s="42" t="str">
        <f t="shared" si="44"/>
        <v/>
      </c>
      <c r="J211" s="59">
        <f t="shared" si="37"/>
        <v>0</v>
      </c>
      <c r="L211" s="60" t="str">
        <f t="shared" si="42"/>
        <v/>
      </c>
      <c r="M211" s="60" t="str">
        <f t="shared" si="38"/>
        <v/>
      </c>
      <c r="N211" s="60" t="str">
        <f t="shared" si="39"/>
        <v/>
      </c>
      <c r="O211" s="60" t="str">
        <f t="shared" si="43"/>
        <v/>
      </c>
      <c r="P211" s="42" t="str">
        <f t="shared" si="40"/>
        <v/>
      </c>
    </row>
    <row r="212" spans="1:16" x14ac:dyDescent="0.25">
      <c r="A212" s="37">
        <f t="shared" si="45"/>
        <v>0</v>
      </c>
      <c r="B212" s="38">
        <f t="shared" si="45"/>
        <v>0</v>
      </c>
      <c r="E212" s="58" t="str">
        <f t="shared" si="41"/>
        <v/>
      </c>
      <c r="F212" s="42" t="str">
        <f t="shared" si="36"/>
        <v/>
      </c>
      <c r="G212" s="42" t="str">
        <f t="shared" si="44"/>
        <v/>
      </c>
      <c r="J212" s="59">
        <f t="shared" si="37"/>
        <v>0</v>
      </c>
      <c r="L212" s="60" t="str">
        <f t="shared" si="42"/>
        <v/>
      </c>
      <c r="M212" s="60" t="str">
        <f t="shared" si="38"/>
        <v/>
      </c>
      <c r="N212" s="60" t="str">
        <f t="shared" si="39"/>
        <v/>
      </c>
      <c r="O212" s="60" t="str">
        <f t="shared" si="43"/>
        <v/>
      </c>
      <c r="P212" s="42" t="str">
        <f t="shared" si="40"/>
        <v/>
      </c>
    </row>
    <row r="213" spans="1:16" x14ac:dyDescent="0.25">
      <c r="A213" s="37">
        <f t="shared" si="45"/>
        <v>0</v>
      </c>
      <c r="B213" s="38">
        <f t="shared" si="45"/>
        <v>0</v>
      </c>
      <c r="E213" s="58" t="str">
        <f t="shared" si="41"/>
        <v/>
      </c>
      <c r="F213" s="42" t="str">
        <f t="shared" si="36"/>
        <v/>
      </c>
      <c r="G213" s="42" t="str">
        <f t="shared" si="44"/>
        <v/>
      </c>
      <c r="J213" s="59">
        <f t="shared" si="37"/>
        <v>0</v>
      </c>
      <c r="L213" s="60" t="str">
        <f t="shared" si="42"/>
        <v/>
      </c>
      <c r="M213" s="60" t="str">
        <f t="shared" si="38"/>
        <v/>
      </c>
      <c r="N213" s="60" t="str">
        <f t="shared" si="39"/>
        <v/>
      </c>
      <c r="O213" s="60" t="str">
        <f t="shared" si="43"/>
        <v/>
      </c>
      <c r="P213" s="42" t="str">
        <f t="shared" si="40"/>
        <v/>
      </c>
    </row>
    <row r="214" spans="1:16" x14ac:dyDescent="0.25">
      <c r="A214" s="37">
        <f t="shared" si="45"/>
        <v>0</v>
      </c>
      <c r="B214" s="38">
        <f t="shared" si="45"/>
        <v>0</v>
      </c>
      <c r="E214" s="58" t="str">
        <f t="shared" si="41"/>
        <v/>
      </c>
      <c r="F214" s="42" t="str">
        <f t="shared" si="36"/>
        <v/>
      </c>
      <c r="G214" s="42" t="str">
        <f t="shared" si="44"/>
        <v/>
      </c>
      <c r="J214" s="59">
        <f t="shared" si="37"/>
        <v>0</v>
      </c>
      <c r="L214" s="60" t="str">
        <f t="shared" si="42"/>
        <v/>
      </c>
      <c r="M214" s="60" t="str">
        <f t="shared" si="38"/>
        <v/>
      </c>
      <c r="N214" s="60" t="str">
        <f t="shared" si="39"/>
        <v/>
      </c>
      <c r="O214" s="60" t="str">
        <f t="shared" si="43"/>
        <v/>
      </c>
      <c r="P214" s="42" t="str">
        <f t="shared" si="40"/>
        <v/>
      </c>
    </row>
    <row r="215" spans="1:16" x14ac:dyDescent="0.25">
      <c r="A215" s="37">
        <f t="shared" si="45"/>
        <v>0</v>
      </c>
      <c r="B215" s="38">
        <f t="shared" si="45"/>
        <v>0</v>
      </c>
      <c r="E215" s="58" t="str">
        <f t="shared" si="41"/>
        <v/>
      </c>
      <c r="F215" s="42" t="str">
        <f t="shared" si="36"/>
        <v/>
      </c>
      <c r="G215" s="42" t="str">
        <f t="shared" si="44"/>
        <v/>
      </c>
      <c r="J215" s="59">
        <f t="shared" si="37"/>
        <v>0</v>
      </c>
      <c r="L215" s="60" t="str">
        <f t="shared" si="42"/>
        <v/>
      </c>
      <c r="M215" s="60" t="str">
        <f t="shared" si="38"/>
        <v/>
      </c>
      <c r="N215" s="60" t="str">
        <f t="shared" si="39"/>
        <v/>
      </c>
      <c r="O215" s="60" t="str">
        <f t="shared" si="43"/>
        <v/>
      </c>
      <c r="P215" s="42" t="str">
        <f t="shared" si="40"/>
        <v/>
      </c>
    </row>
    <row r="216" spans="1:16" x14ac:dyDescent="0.25">
      <c r="A216" s="37">
        <f t="shared" si="45"/>
        <v>0</v>
      </c>
      <c r="B216" s="38">
        <f t="shared" si="45"/>
        <v>0</v>
      </c>
      <c r="E216" s="58" t="str">
        <f t="shared" si="41"/>
        <v/>
      </c>
      <c r="F216" s="42" t="str">
        <f t="shared" si="36"/>
        <v/>
      </c>
      <c r="G216" s="42" t="str">
        <f t="shared" si="44"/>
        <v/>
      </c>
      <c r="J216" s="59">
        <f t="shared" si="37"/>
        <v>0</v>
      </c>
      <c r="L216" s="60" t="str">
        <f t="shared" si="42"/>
        <v/>
      </c>
      <c r="M216" s="60" t="str">
        <f t="shared" si="38"/>
        <v/>
      </c>
      <c r="N216" s="60" t="str">
        <f t="shared" si="39"/>
        <v/>
      </c>
      <c r="O216" s="60" t="str">
        <f t="shared" si="43"/>
        <v/>
      </c>
      <c r="P216" s="42" t="str">
        <f t="shared" si="40"/>
        <v/>
      </c>
    </row>
    <row r="217" spans="1:16" x14ac:dyDescent="0.25">
      <c r="A217" s="37">
        <f t="shared" si="45"/>
        <v>0</v>
      </c>
      <c r="B217" s="38">
        <f t="shared" si="45"/>
        <v>0</v>
      </c>
      <c r="E217" s="58" t="str">
        <f t="shared" si="41"/>
        <v/>
      </c>
      <c r="F217" s="42" t="str">
        <f t="shared" si="36"/>
        <v/>
      </c>
      <c r="G217" s="42" t="str">
        <f t="shared" si="44"/>
        <v/>
      </c>
      <c r="J217" s="59">
        <f t="shared" si="37"/>
        <v>0</v>
      </c>
      <c r="L217" s="60" t="str">
        <f t="shared" si="42"/>
        <v/>
      </c>
      <c r="M217" s="60" t="str">
        <f t="shared" si="38"/>
        <v/>
      </c>
      <c r="N217" s="60" t="str">
        <f t="shared" si="39"/>
        <v/>
      </c>
      <c r="O217" s="60" t="str">
        <f t="shared" si="43"/>
        <v/>
      </c>
      <c r="P217" s="42" t="str">
        <f t="shared" si="40"/>
        <v/>
      </c>
    </row>
    <row r="218" spans="1:16" x14ac:dyDescent="0.25">
      <c r="A218" s="37">
        <f t="shared" si="45"/>
        <v>0</v>
      </c>
      <c r="B218" s="38">
        <f t="shared" si="45"/>
        <v>0</v>
      </c>
      <c r="E218" s="58" t="str">
        <f t="shared" si="41"/>
        <v/>
      </c>
      <c r="F218" s="42" t="str">
        <f t="shared" si="36"/>
        <v/>
      </c>
      <c r="G218" s="42" t="str">
        <f t="shared" si="44"/>
        <v/>
      </c>
      <c r="J218" s="59">
        <f t="shared" si="37"/>
        <v>0</v>
      </c>
      <c r="L218" s="60" t="str">
        <f t="shared" si="42"/>
        <v/>
      </c>
      <c r="M218" s="60" t="str">
        <f t="shared" si="38"/>
        <v/>
      </c>
      <c r="N218" s="60" t="str">
        <f t="shared" si="39"/>
        <v/>
      </c>
      <c r="O218" s="60" t="str">
        <f t="shared" si="43"/>
        <v/>
      </c>
      <c r="P218" s="42" t="str">
        <f t="shared" si="40"/>
        <v/>
      </c>
    </row>
    <row r="219" spans="1:16" x14ac:dyDescent="0.25">
      <c r="A219" s="37">
        <f t="shared" si="45"/>
        <v>0</v>
      </c>
      <c r="B219" s="38">
        <f t="shared" si="45"/>
        <v>0</v>
      </c>
      <c r="E219" s="58" t="str">
        <f t="shared" si="41"/>
        <v/>
      </c>
      <c r="F219" s="42" t="str">
        <f t="shared" si="36"/>
        <v/>
      </c>
      <c r="G219" s="42" t="str">
        <f t="shared" si="44"/>
        <v/>
      </c>
      <c r="J219" s="59">
        <f t="shared" si="37"/>
        <v>0</v>
      </c>
      <c r="L219" s="60" t="str">
        <f t="shared" si="42"/>
        <v/>
      </c>
      <c r="M219" s="60" t="str">
        <f t="shared" si="38"/>
        <v/>
      </c>
      <c r="N219" s="60" t="str">
        <f t="shared" si="39"/>
        <v/>
      </c>
      <c r="O219" s="60" t="str">
        <f t="shared" si="43"/>
        <v/>
      </c>
      <c r="P219" s="42" t="str">
        <f t="shared" si="40"/>
        <v/>
      </c>
    </row>
    <row r="220" spans="1:16" x14ac:dyDescent="0.25">
      <c r="A220" s="37">
        <f t="shared" si="45"/>
        <v>0</v>
      </c>
      <c r="B220" s="38">
        <f t="shared" si="45"/>
        <v>0</v>
      </c>
      <c r="E220" s="58" t="str">
        <f t="shared" si="41"/>
        <v/>
      </c>
      <c r="F220" s="42" t="str">
        <f t="shared" si="36"/>
        <v/>
      </c>
      <c r="G220" s="42" t="str">
        <f t="shared" si="44"/>
        <v/>
      </c>
      <c r="J220" s="59">
        <f t="shared" si="37"/>
        <v>0</v>
      </c>
      <c r="L220" s="60" t="str">
        <f t="shared" si="42"/>
        <v/>
      </c>
      <c r="M220" s="60" t="str">
        <f t="shared" si="38"/>
        <v/>
      </c>
      <c r="N220" s="60" t="str">
        <f t="shared" si="39"/>
        <v/>
      </c>
      <c r="O220" s="60" t="str">
        <f t="shared" si="43"/>
        <v/>
      </c>
      <c r="P220" s="42" t="str">
        <f t="shared" si="40"/>
        <v/>
      </c>
    </row>
    <row r="221" spans="1:16" x14ac:dyDescent="0.25">
      <c r="A221" s="37">
        <f t="shared" si="45"/>
        <v>0</v>
      </c>
      <c r="B221" s="38">
        <f t="shared" si="45"/>
        <v>0</v>
      </c>
      <c r="E221" s="58" t="str">
        <f t="shared" si="41"/>
        <v/>
      </c>
      <c r="F221" s="42" t="str">
        <f t="shared" si="36"/>
        <v/>
      </c>
      <c r="G221" s="42" t="str">
        <f t="shared" si="44"/>
        <v/>
      </c>
      <c r="J221" s="59">
        <f t="shared" si="37"/>
        <v>0</v>
      </c>
      <c r="L221" s="60" t="str">
        <f t="shared" si="42"/>
        <v/>
      </c>
      <c r="M221" s="60" t="str">
        <f t="shared" si="38"/>
        <v/>
      </c>
      <c r="N221" s="60" t="str">
        <f t="shared" si="39"/>
        <v/>
      </c>
      <c r="O221" s="60" t="str">
        <f t="shared" si="43"/>
        <v/>
      </c>
      <c r="P221" s="42" t="str">
        <f t="shared" si="40"/>
        <v/>
      </c>
    </row>
    <row r="222" spans="1:16" x14ac:dyDescent="0.25">
      <c r="A222" s="37">
        <f t="shared" si="45"/>
        <v>0</v>
      </c>
      <c r="B222" s="38">
        <f t="shared" si="45"/>
        <v>0</v>
      </c>
      <c r="E222" s="58" t="str">
        <f t="shared" si="41"/>
        <v/>
      </c>
      <c r="F222" s="42" t="str">
        <f t="shared" si="36"/>
        <v/>
      </c>
      <c r="G222" s="42" t="str">
        <f t="shared" si="44"/>
        <v/>
      </c>
      <c r="J222" s="59">
        <f t="shared" si="37"/>
        <v>0</v>
      </c>
      <c r="L222" s="60" t="str">
        <f t="shared" si="42"/>
        <v/>
      </c>
      <c r="M222" s="60" t="str">
        <f t="shared" si="38"/>
        <v/>
      </c>
      <c r="N222" s="60" t="str">
        <f t="shared" si="39"/>
        <v/>
      </c>
      <c r="O222" s="60" t="str">
        <f t="shared" si="43"/>
        <v/>
      </c>
      <c r="P222" s="42" t="str">
        <f t="shared" si="40"/>
        <v/>
      </c>
    </row>
    <row r="223" spans="1:16" x14ac:dyDescent="0.25">
      <c r="A223" s="37">
        <f t="shared" si="45"/>
        <v>0</v>
      </c>
      <c r="B223" s="38">
        <f t="shared" si="45"/>
        <v>0</v>
      </c>
      <c r="E223" s="58" t="str">
        <f t="shared" si="41"/>
        <v/>
      </c>
      <c r="F223" s="42" t="str">
        <f t="shared" si="36"/>
        <v/>
      </c>
      <c r="G223" s="42" t="str">
        <f t="shared" si="44"/>
        <v/>
      </c>
      <c r="J223" s="59">
        <f t="shared" si="37"/>
        <v>0</v>
      </c>
      <c r="L223" s="60" t="str">
        <f t="shared" si="42"/>
        <v/>
      </c>
      <c r="M223" s="60" t="str">
        <f t="shared" si="38"/>
        <v/>
      </c>
      <c r="N223" s="60" t="str">
        <f t="shared" si="39"/>
        <v/>
      </c>
      <c r="O223" s="60" t="str">
        <f t="shared" si="43"/>
        <v/>
      </c>
      <c r="P223" s="42" t="str">
        <f t="shared" si="40"/>
        <v/>
      </c>
    </row>
    <row r="224" spans="1:16" x14ac:dyDescent="0.25">
      <c r="A224" s="37">
        <f t="shared" si="45"/>
        <v>0</v>
      </c>
      <c r="B224" s="57">
        <f t="shared" si="45"/>
        <v>0</v>
      </c>
      <c r="E224" s="58" t="str">
        <f t="shared" si="41"/>
        <v/>
      </c>
      <c r="F224" s="42" t="str">
        <f t="shared" si="36"/>
        <v/>
      </c>
      <c r="G224" s="42" t="str">
        <f t="shared" si="44"/>
        <v/>
      </c>
      <c r="J224" s="59">
        <f t="shared" si="37"/>
        <v>0</v>
      </c>
      <c r="L224" s="60" t="str">
        <f t="shared" si="42"/>
        <v/>
      </c>
      <c r="M224" s="60" t="str">
        <f t="shared" si="38"/>
        <v/>
      </c>
      <c r="N224" s="60" t="str">
        <f t="shared" si="39"/>
        <v/>
      </c>
      <c r="O224" s="60" t="str">
        <f t="shared" si="43"/>
        <v/>
      </c>
      <c r="P224" s="42" t="str">
        <f t="shared" si="40"/>
        <v/>
      </c>
    </row>
    <row r="225" spans="1:16" x14ac:dyDescent="0.25">
      <c r="A225" s="37">
        <f t="shared" ref="A225:B242" si="46">B225</f>
        <v>0</v>
      </c>
      <c r="B225" s="38">
        <f t="shared" si="46"/>
        <v>0</v>
      </c>
      <c r="E225" s="58" t="str">
        <f t="shared" si="41"/>
        <v/>
      </c>
      <c r="F225" s="42" t="str">
        <f t="shared" si="36"/>
        <v/>
      </c>
      <c r="G225" s="42" t="str">
        <f t="shared" si="44"/>
        <v/>
      </c>
      <c r="J225" s="59">
        <f t="shared" si="37"/>
        <v>0</v>
      </c>
      <c r="L225" s="60" t="str">
        <f t="shared" si="42"/>
        <v/>
      </c>
      <c r="M225" s="60" t="str">
        <f t="shared" si="38"/>
        <v/>
      </c>
      <c r="N225" s="60" t="str">
        <f t="shared" si="39"/>
        <v/>
      </c>
      <c r="O225" s="60" t="str">
        <f t="shared" si="43"/>
        <v/>
      </c>
      <c r="P225" s="42" t="str">
        <f t="shared" si="40"/>
        <v/>
      </c>
    </row>
    <row r="226" spans="1:16" x14ac:dyDescent="0.25">
      <c r="A226" s="37">
        <f t="shared" si="46"/>
        <v>0</v>
      </c>
      <c r="B226" s="57">
        <f t="shared" si="46"/>
        <v>0</v>
      </c>
      <c r="E226" s="58" t="str">
        <f t="shared" si="41"/>
        <v/>
      </c>
      <c r="F226" s="42" t="str">
        <f t="shared" si="36"/>
        <v/>
      </c>
      <c r="G226" s="42" t="str">
        <f t="shared" si="44"/>
        <v/>
      </c>
      <c r="J226" s="59">
        <f t="shared" si="37"/>
        <v>0</v>
      </c>
      <c r="L226" s="60" t="str">
        <f t="shared" si="42"/>
        <v/>
      </c>
      <c r="M226" s="60" t="str">
        <f t="shared" si="38"/>
        <v/>
      </c>
      <c r="N226" s="60" t="str">
        <f t="shared" si="39"/>
        <v/>
      </c>
      <c r="O226" s="60" t="str">
        <f t="shared" si="43"/>
        <v/>
      </c>
      <c r="P226" s="42" t="str">
        <f t="shared" si="40"/>
        <v/>
      </c>
    </row>
    <row r="227" spans="1:16" x14ac:dyDescent="0.25">
      <c r="A227" s="37">
        <f t="shared" si="46"/>
        <v>0</v>
      </c>
      <c r="B227" s="57">
        <f t="shared" si="46"/>
        <v>0</v>
      </c>
      <c r="E227" s="58" t="str">
        <f t="shared" si="41"/>
        <v/>
      </c>
      <c r="F227" s="42" t="str">
        <f t="shared" si="36"/>
        <v/>
      </c>
      <c r="G227" s="42" t="str">
        <f t="shared" si="44"/>
        <v/>
      </c>
      <c r="J227" s="59">
        <f t="shared" si="37"/>
        <v>0</v>
      </c>
      <c r="L227" s="60" t="str">
        <f t="shared" si="42"/>
        <v/>
      </c>
      <c r="M227" s="60" t="str">
        <f t="shared" si="38"/>
        <v/>
      </c>
      <c r="N227" s="60" t="str">
        <f t="shared" si="39"/>
        <v/>
      </c>
      <c r="O227" s="60" t="str">
        <f t="shared" si="43"/>
        <v/>
      </c>
      <c r="P227" s="42" t="str">
        <f t="shared" si="40"/>
        <v/>
      </c>
    </row>
    <row r="228" spans="1:16" x14ac:dyDescent="0.25">
      <c r="A228" s="37">
        <f t="shared" si="46"/>
        <v>0</v>
      </c>
      <c r="B228" s="57">
        <f t="shared" si="46"/>
        <v>0</v>
      </c>
      <c r="E228" s="58" t="str">
        <f t="shared" si="41"/>
        <v/>
      </c>
      <c r="F228" s="42" t="str">
        <f t="shared" si="36"/>
        <v/>
      </c>
      <c r="G228" s="42" t="str">
        <f t="shared" si="44"/>
        <v/>
      </c>
      <c r="J228" s="59">
        <f t="shared" si="37"/>
        <v>0</v>
      </c>
      <c r="L228" s="60" t="str">
        <f t="shared" si="42"/>
        <v/>
      </c>
      <c r="M228" s="60" t="str">
        <f t="shared" si="38"/>
        <v/>
      </c>
      <c r="N228" s="60" t="str">
        <f t="shared" si="39"/>
        <v/>
      </c>
      <c r="O228" s="60" t="str">
        <f t="shared" si="43"/>
        <v/>
      </c>
      <c r="P228" s="42" t="str">
        <f t="shared" si="40"/>
        <v/>
      </c>
    </row>
    <row r="229" spans="1:16" x14ac:dyDescent="0.25">
      <c r="A229" s="37">
        <f t="shared" si="46"/>
        <v>0</v>
      </c>
      <c r="B229" s="38">
        <f t="shared" si="46"/>
        <v>0</v>
      </c>
      <c r="E229" s="58" t="str">
        <f t="shared" si="41"/>
        <v/>
      </c>
      <c r="F229" s="42" t="str">
        <f t="shared" si="36"/>
        <v/>
      </c>
      <c r="G229" s="42" t="str">
        <f t="shared" si="44"/>
        <v/>
      </c>
      <c r="J229" s="59">
        <f t="shared" si="37"/>
        <v>0</v>
      </c>
      <c r="L229" s="60" t="str">
        <f t="shared" si="42"/>
        <v/>
      </c>
      <c r="M229" s="60" t="str">
        <f t="shared" si="38"/>
        <v/>
      </c>
      <c r="N229" s="60" t="str">
        <f t="shared" si="39"/>
        <v/>
      </c>
      <c r="O229" s="60" t="str">
        <f t="shared" si="43"/>
        <v/>
      </c>
      <c r="P229" s="42" t="str">
        <f t="shared" si="40"/>
        <v/>
      </c>
    </row>
    <row r="230" spans="1:16" x14ac:dyDescent="0.25">
      <c r="A230" s="37">
        <f t="shared" si="46"/>
        <v>0</v>
      </c>
      <c r="B230" s="38">
        <f t="shared" si="46"/>
        <v>0</v>
      </c>
      <c r="E230" s="58" t="str">
        <f t="shared" si="41"/>
        <v/>
      </c>
      <c r="F230" s="42" t="str">
        <f t="shared" si="36"/>
        <v/>
      </c>
      <c r="G230" s="42" t="str">
        <f t="shared" si="44"/>
        <v/>
      </c>
      <c r="J230" s="59">
        <f t="shared" si="37"/>
        <v>0</v>
      </c>
      <c r="L230" s="60" t="str">
        <f t="shared" si="42"/>
        <v/>
      </c>
      <c r="M230" s="60" t="str">
        <f t="shared" si="38"/>
        <v/>
      </c>
      <c r="N230" s="60" t="str">
        <f t="shared" si="39"/>
        <v/>
      </c>
      <c r="O230" s="60" t="str">
        <f t="shared" si="43"/>
        <v/>
      </c>
      <c r="P230" s="42" t="str">
        <f t="shared" si="40"/>
        <v/>
      </c>
    </row>
    <row r="231" spans="1:16" x14ac:dyDescent="0.25">
      <c r="A231" s="37">
        <f t="shared" si="46"/>
        <v>0</v>
      </c>
      <c r="B231" s="38">
        <f t="shared" si="46"/>
        <v>0</v>
      </c>
      <c r="E231" s="58" t="str">
        <f t="shared" si="41"/>
        <v/>
      </c>
      <c r="F231" s="42" t="str">
        <f t="shared" si="36"/>
        <v/>
      </c>
      <c r="G231" s="42" t="str">
        <f t="shared" si="44"/>
        <v/>
      </c>
      <c r="J231" s="59">
        <f t="shared" si="37"/>
        <v>0</v>
      </c>
      <c r="L231" s="60" t="str">
        <f t="shared" si="42"/>
        <v/>
      </c>
      <c r="M231" s="60" t="str">
        <f t="shared" si="38"/>
        <v/>
      </c>
      <c r="N231" s="60" t="str">
        <f t="shared" si="39"/>
        <v/>
      </c>
      <c r="O231" s="60" t="str">
        <f t="shared" si="43"/>
        <v/>
      </c>
      <c r="P231" s="42" t="str">
        <f t="shared" si="40"/>
        <v/>
      </c>
    </row>
    <row r="232" spans="1:16" x14ac:dyDescent="0.25">
      <c r="A232" s="37">
        <f t="shared" si="46"/>
        <v>0</v>
      </c>
      <c r="B232" s="38">
        <f t="shared" si="46"/>
        <v>0</v>
      </c>
      <c r="E232" s="58" t="str">
        <f t="shared" si="41"/>
        <v/>
      </c>
      <c r="F232" s="42" t="str">
        <f t="shared" si="36"/>
        <v/>
      </c>
      <c r="G232" s="42" t="str">
        <f t="shared" si="44"/>
        <v/>
      </c>
      <c r="J232" s="59">
        <f t="shared" si="37"/>
        <v>0</v>
      </c>
      <c r="L232" s="60" t="str">
        <f t="shared" si="42"/>
        <v/>
      </c>
      <c r="M232" s="60" t="str">
        <f t="shared" si="38"/>
        <v/>
      </c>
      <c r="N232" s="60" t="str">
        <f t="shared" si="39"/>
        <v/>
      </c>
      <c r="O232" s="60" t="str">
        <f t="shared" si="43"/>
        <v/>
      </c>
      <c r="P232" s="42" t="str">
        <f t="shared" si="40"/>
        <v/>
      </c>
    </row>
    <row r="233" spans="1:16" x14ac:dyDescent="0.25">
      <c r="A233" s="37">
        <f t="shared" si="46"/>
        <v>0</v>
      </c>
      <c r="B233" s="38">
        <f t="shared" si="46"/>
        <v>0</v>
      </c>
      <c r="E233" s="58" t="str">
        <f t="shared" si="41"/>
        <v/>
      </c>
      <c r="F233" s="42" t="str">
        <f t="shared" si="36"/>
        <v/>
      </c>
      <c r="G233" s="42" t="str">
        <f t="shared" si="44"/>
        <v/>
      </c>
      <c r="J233" s="59">
        <f t="shared" si="37"/>
        <v>0</v>
      </c>
      <c r="L233" s="60" t="str">
        <f t="shared" si="42"/>
        <v/>
      </c>
      <c r="M233" s="60" t="str">
        <f t="shared" si="38"/>
        <v/>
      </c>
      <c r="N233" s="60" t="str">
        <f t="shared" si="39"/>
        <v/>
      </c>
      <c r="O233" s="60" t="str">
        <f t="shared" si="43"/>
        <v/>
      </c>
      <c r="P233" s="42" t="str">
        <f t="shared" si="40"/>
        <v/>
      </c>
    </row>
    <row r="234" spans="1:16" x14ac:dyDescent="0.25">
      <c r="A234" s="37">
        <f t="shared" si="46"/>
        <v>0</v>
      </c>
      <c r="B234" s="38">
        <f t="shared" si="46"/>
        <v>0</v>
      </c>
      <c r="E234" s="58" t="str">
        <f t="shared" si="41"/>
        <v/>
      </c>
      <c r="F234" s="42" t="str">
        <f t="shared" si="36"/>
        <v/>
      </c>
      <c r="G234" s="42" t="str">
        <f t="shared" si="44"/>
        <v/>
      </c>
      <c r="J234" s="59">
        <f t="shared" si="37"/>
        <v>0</v>
      </c>
      <c r="L234" s="60" t="str">
        <f t="shared" si="42"/>
        <v/>
      </c>
      <c r="M234" s="60" t="str">
        <f t="shared" si="38"/>
        <v/>
      </c>
      <c r="N234" s="60" t="str">
        <f t="shared" si="39"/>
        <v/>
      </c>
      <c r="O234" s="60" t="str">
        <f t="shared" si="43"/>
        <v/>
      </c>
      <c r="P234" s="42" t="str">
        <f t="shared" si="40"/>
        <v/>
      </c>
    </row>
    <row r="235" spans="1:16" x14ac:dyDescent="0.25">
      <c r="A235" s="37">
        <f t="shared" si="46"/>
        <v>0</v>
      </c>
      <c r="B235" s="38">
        <f t="shared" si="46"/>
        <v>0</v>
      </c>
      <c r="E235" s="58" t="str">
        <f t="shared" si="41"/>
        <v/>
      </c>
      <c r="F235" s="42" t="str">
        <f t="shared" si="36"/>
        <v/>
      </c>
      <c r="G235" s="42" t="str">
        <f t="shared" si="44"/>
        <v/>
      </c>
      <c r="J235" s="59">
        <f t="shared" si="37"/>
        <v>0</v>
      </c>
      <c r="L235" s="60" t="str">
        <f t="shared" si="42"/>
        <v/>
      </c>
      <c r="M235" s="60" t="str">
        <f t="shared" si="38"/>
        <v/>
      </c>
      <c r="N235" s="60" t="str">
        <f t="shared" si="39"/>
        <v/>
      </c>
      <c r="O235" s="60" t="str">
        <f t="shared" si="43"/>
        <v/>
      </c>
      <c r="P235" s="42" t="str">
        <f t="shared" si="40"/>
        <v/>
      </c>
    </row>
    <row r="236" spans="1:16" x14ac:dyDescent="0.25">
      <c r="A236" s="37">
        <f t="shared" si="46"/>
        <v>0</v>
      </c>
      <c r="B236" s="38">
        <f t="shared" si="46"/>
        <v>0</v>
      </c>
      <c r="E236" s="58" t="str">
        <f t="shared" si="41"/>
        <v/>
      </c>
      <c r="F236" s="42" t="str">
        <f t="shared" si="36"/>
        <v/>
      </c>
      <c r="G236" s="42" t="str">
        <f t="shared" si="44"/>
        <v/>
      </c>
      <c r="J236" s="59">
        <f t="shared" si="37"/>
        <v>0</v>
      </c>
      <c r="L236" s="60" t="str">
        <f t="shared" si="42"/>
        <v/>
      </c>
      <c r="M236" s="60" t="str">
        <f t="shared" si="38"/>
        <v/>
      </c>
      <c r="N236" s="60" t="str">
        <f t="shared" si="39"/>
        <v/>
      </c>
      <c r="O236" s="60" t="str">
        <f t="shared" si="43"/>
        <v/>
      </c>
      <c r="P236" s="42" t="str">
        <f t="shared" si="40"/>
        <v/>
      </c>
    </row>
    <row r="237" spans="1:16" x14ac:dyDescent="0.25">
      <c r="A237" s="37">
        <f t="shared" si="46"/>
        <v>0</v>
      </c>
      <c r="B237" s="38">
        <f t="shared" si="46"/>
        <v>0</v>
      </c>
      <c r="E237" s="58" t="str">
        <f t="shared" si="41"/>
        <v/>
      </c>
      <c r="F237" s="42" t="str">
        <f t="shared" si="36"/>
        <v/>
      </c>
      <c r="G237" s="42" t="str">
        <f t="shared" si="44"/>
        <v/>
      </c>
      <c r="J237" s="59">
        <f t="shared" si="37"/>
        <v>0</v>
      </c>
      <c r="L237" s="60" t="str">
        <f t="shared" si="42"/>
        <v/>
      </c>
      <c r="M237" s="60" t="str">
        <f t="shared" si="38"/>
        <v/>
      </c>
      <c r="N237" s="60" t="str">
        <f t="shared" si="39"/>
        <v/>
      </c>
      <c r="O237" s="60" t="str">
        <f t="shared" si="43"/>
        <v/>
      </c>
      <c r="P237" s="42" t="str">
        <f t="shared" si="40"/>
        <v/>
      </c>
    </row>
    <row r="238" spans="1:16" x14ac:dyDescent="0.25">
      <c r="A238" s="37">
        <f t="shared" si="46"/>
        <v>0</v>
      </c>
      <c r="B238" s="38">
        <f t="shared" si="46"/>
        <v>0</v>
      </c>
      <c r="E238" s="58" t="str">
        <f t="shared" si="41"/>
        <v/>
      </c>
      <c r="F238" s="42" t="str">
        <f t="shared" si="36"/>
        <v/>
      </c>
      <c r="G238" s="42" t="str">
        <f t="shared" si="44"/>
        <v/>
      </c>
      <c r="J238" s="59">
        <f t="shared" si="37"/>
        <v>0</v>
      </c>
      <c r="L238" s="60" t="str">
        <f t="shared" si="42"/>
        <v/>
      </c>
      <c r="M238" s="60" t="str">
        <f t="shared" si="38"/>
        <v/>
      </c>
      <c r="N238" s="60" t="str">
        <f t="shared" si="39"/>
        <v/>
      </c>
      <c r="O238" s="60" t="str">
        <f t="shared" si="43"/>
        <v/>
      </c>
      <c r="P238" s="42" t="str">
        <f t="shared" si="40"/>
        <v/>
      </c>
    </row>
    <row r="239" spans="1:16" x14ac:dyDescent="0.25">
      <c r="A239" s="37">
        <f t="shared" si="46"/>
        <v>0</v>
      </c>
      <c r="B239" s="38">
        <f t="shared" si="46"/>
        <v>0</v>
      </c>
      <c r="E239" s="58" t="str">
        <f t="shared" si="41"/>
        <v/>
      </c>
      <c r="F239" s="42" t="str">
        <f t="shared" si="36"/>
        <v/>
      </c>
      <c r="G239" s="42" t="str">
        <f t="shared" si="44"/>
        <v/>
      </c>
      <c r="J239" s="59">
        <f t="shared" si="37"/>
        <v>0</v>
      </c>
      <c r="L239" s="60" t="str">
        <f t="shared" si="42"/>
        <v/>
      </c>
      <c r="M239" s="60" t="str">
        <f t="shared" si="38"/>
        <v/>
      </c>
      <c r="N239" s="60" t="str">
        <f t="shared" si="39"/>
        <v/>
      </c>
      <c r="O239" s="60" t="str">
        <f t="shared" si="43"/>
        <v/>
      </c>
      <c r="P239" s="42" t="str">
        <f t="shared" si="40"/>
        <v/>
      </c>
    </row>
    <row r="240" spans="1:16" x14ac:dyDescent="0.25">
      <c r="A240" s="37">
        <f t="shared" si="46"/>
        <v>0</v>
      </c>
      <c r="B240" s="38">
        <f t="shared" si="46"/>
        <v>0</v>
      </c>
      <c r="E240" s="58" t="str">
        <f t="shared" si="41"/>
        <v/>
      </c>
      <c r="F240" s="42" t="str">
        <f t="shared" si="36"/>
        <v/>
      </c>
      <c r="G240" s="42" t="str">
        <f t="shared" si="44"/>
        <v/>
      </c>
      <c r="J240" s="59">
        <f t="shared" si="37"/>
        <v>0</v>
      </c>
      <c r="L240" s="60" t="str">
        <f t="shared" si="42"/>
        <v/>
      </c>
      <c r="M240" s="60" t="str">
        <f t="shared" si="38"/>
        <v/>
      </c>
      <c r="N240" s="60" t="str">
        <f t="shared" si="39"/>
        <v/>
      </c>
      <c r="O240" s="60" t="str">
        <f t="shared" si="43"/>
        <v/>
      </c>
      <c r="P240" s="42" t="str">
        <f t="shared" si="40"/>
        <v/>
      </c>
    </row>
    <row r="241" spans="1:16" x14ac:dyDescent="0.25">
      <c r="A241" s="37">
        <f t="shared" si="46"/>
        <v>0</v>
      </c>
      <c r="B241" s="38">
        <f t="shared" si="46"/>
        <v>0</v>
      </c>
      <c r="E241" s="58" t="str">
        <f t="shared" si="41"/>
        <v/>
      </c>
      <c r="F241" s="42" t="str">
        <f t="shared" si="36"/>
        <v/>
      </c>
      <c r="G241" s="42" t="str">
        <f t="shared" si="44"/>
        <v/>
      </c>
      <c r="J241" s="59">
        <f t="shared" si="37"/>
        <v>0</v>
      </c>
      <c r="L241" s="60" t="str">
        <f t="shared" si="42"/>
        <v/>
      </c>
      <c r="M241" s="60" t="str">
        <f t="shared" si="38"/>
        <v/>
      </c>
      <c r="N241" s="60" t="str">
        <f t="shared" si="39"/>
        <v/>
      </c>
      <c r="O241" s="60" t="str">
        <f t="shared" si="43"/>
        <v/>
      </c>
      <c r="P241" s="42" t="str">
        <f t="shared" si="40"/>
        <v/>
      </c>
    </row>
    <row r="242" spans="1:16" x14ac:dyDescent="0.25">
      <c r="A242" s="37">
        <f t="shared" si="46"/>
        <v>0</v>
      </c>
      <c r="B242" s="38">
        <f t="shared" si="46"/>
        <v>0</v>
      </c>
      <c r="E242" s="58" t="str">
        <f t="shared" si="41"/>
        <v/>
      </c>
      <c r="F242" s="42" t="str">
        <f t="shared" si="36"/>
        <v/>
      </c>
      <c r="G242" s="42" t="str">
        <f t="shared" si="44"/>
        <v/>
      </c>
      <c r="J242" s="59">
        <f t="shared" si="37"/>
        <v>0</v>
      </c>
      <c r="L242" s="60" t="str">
        <f t="shared" si="42"/>
        <v/>
      </c>
      <c r="M242" s="60" t="str">
        <f t="shared" si="38"/>
        <v/>
      </c>
      <c r="N242" s="60" t="str">
        <f t="shared" si="39"/>
        <v/>
      </c>
      <c r="O242" s="60" t="str">
        <f t="shared" si="43"/>
        <v/>
      </c>
      <c r="P242" s="42" t="str">
        <f t="shared" si="40"/>
        <v/>
      </c>
    </row>
    <row r="243" spans="1:16" x14ac:dyDescent="0.25">
      <c r="E243" s="58" t="str">
        <f t="shared" si="41"/>
        <v/>
      </c>
      <c r="F243" s="42" t="str">
        <f t="shared" si="36"/>
        <v/>
      </c>
      <c r="G243" s="42" t="str">
        <f t="shared" si="44"/>
        <v/>
      </c>
      <c r="J243" s="59">
        <f t="shared" si="37"/>
        <v>0</v>
      </c>
      <c r="L243" s="60" t="str">
        <f t="shared" si="42"/>
        <v/>
      </c>
      <c r="M243" s="60" t="str">
        <f t="shared" si="38"/>
        <v/>
      </c>
      <c r="N243" s="60" t="str">
        <f t="shared" si="39"/>
        <v/>
      </c>
      <c r="O243" s="60" t="str">
        <f t="shared" si="43"/>
        <v/>
      </c>
      <c r="P243" s="42" t="str">
        <f t="shared" si="40"/>
        <v/>
      </c>
    </row>
    <row r="244" spans="1:16" x14ac:dyDescent="0.25">
      <c r="E244" s="58" t="str">
        <f t="shared" si="41"/>
        <v/>
      </c>
      <c r="F244" s="42" t="str">
        <f t="shared" si="36"/>
        <v/>
      </c>
      <c r="G244" s="42" t="str">
        <f t="shared" si="44"/>
        <v/>
      </c>
      <c r="J244" s="59">
        <f t="shared" si="37"/>
        <v>0</v>
      </c>
      <c r="L244" s="60" t="str">
        <f t="shared" si="42"/>
        <v/>
      </c>
      <c r="M244" s="60" t="str">
        <f t="shared" si="38"/>
        <v/>
      </c>
      <c r="N244" s="60" t="str">
        <f t="shared" si="39"/>
        <v/>
      </c>
      <c r="O244" s="60" t="str">
        <f t="shared" si="43"/>
        <v/>
      </c>
      <c r="P244" s="42" t="str">
        <f t="shared" si="40"/>
        <v/>
      </c>
    </row>
    <row r="245" spans="1:16" x14ac:dyDescent="0.25">
      <c r="E245" s="58" t="str">
        <f t="shared" si="41"/>
        <v/>
      </c>
      <c r="F245" s="42" t="str">
        <f t="shared" si="36"/>
        <v/>
      </c>
      <c r="G245" s="42" t="str">
        <f t="shared" si="44"/>
        <v/>
      </c>
      <c r="J245" s="59">
        <f t="shared" si="37"/>
        <v>0</v>
      </c>
      <c r="L245" s="60" t="str">
        <f t="shared" si="42"/>
        <v/>
      </c>
      <c r="M245" s="60" t="str">
        <f t="shared" si="38"/>
        <v/>
      </c>
      <c r="N245" s="60" t="str">
        <f t="shared" si="39"/>
        <v/>
      </c>
      <c r="O245" s="60" t="str">
        <f t="shared" si="43"/>
        <v/>
      </c>
      <c r="P245" s="42" t="str">
        <f t="shared" si="40"/>
        <v/>
      </c>
    </row>
    <row r="246" spans="1:16" x14ac:dyDescent="0.25">
      <c r="E246" s="58" t="str">
        <f t="shared" si="41"/>
        <v/>
      </c>
      <c r="F246" s="42" t="str">
        <f t="shared" si="36"/>
        <v/>
      </c>
      <c r="G246" s="42" t="str">
        <f t="shared" si="44"/>
        <v/>
      </c>
      <c r="J246" s="59">
        <f t="shared" si="37"/>
        <v>0</v>
      </c>
      <c r="L246" s="60" t="str">
        <f t="shared" si="42"/>
        <v/>
      </c>
      <c r="M246" s="60" t="str">
        <f t="shared" si="38"/>
        <v/>
      </c>
      <c r="N246" s="60" t="str">
        <f t="shared" si="39"/>
        <v/>
      </c>
      <c r="O246" s="60" t="str">
        <f t="shared" si="43"/>
        <v/>
      </c>
      <c r="P246" s="42" t="str">
        <f t="shared" si="40"/>
        <v/>
      </c>
    </row>
    <row r="247" spans="1:16" x14ac:dyDescent="0.25">
      <c r="E247" s="58" t="str">
        <f t="shared" si="41"/>
        <v/>
      </c>
      <c r="F247" s="42" t="str">
        <f t="shared" si="36"/>
        <v/>
      </c>
      <c r="G247" s="42" t="str">
        <f t="shared" si="44"/>
        <v/>
      </c>
      <c r="J247" s="59">
        <f t="shared" si="37"/>
        <v>0</v>
      </c>
      <c r="L247" s="60" t="str">
        <f t="shared" si="42"/>
        <v/>
      </c>
      <c r="M247" s="60" t="str">
        <f t="shared" si="38"/>
        <v/>
      </c>
      <c r="N247" s="60" t="str">
        <f t="shared" si="39"/>
        <v/>
      </c>
      <c r="O247" s="60" t="str">
        <f t="shared" si="43"/>
        <v/>
      </c>
      <c r="P247" s="42" t="str">
        <f t="shared" si="40"/>
        <v/>
      </c>
    </row>
    <row r="248" spans="1:16" x14ac:dyDescent="0.25">
      <c r="E248" s="58" t="str">
        <f t="shared" si="41"/>
        <v/>
      </c>
      <c r="F248" s="42" t="str">
        <f t="shared" si="36"/>
        <v/>
      </c>
      <c r="G248" s="42" t="str">
        <f t="shared" si="44"/>
        <v/>
      </c>
      <c r="J248" s="59">
        <f t="shared" si="37"/>
        <v>0</v>
      </c>
      <c r="L248" s="60" t="str">
        <f t="shared" si="42"/>
        <v/>
      </c>
      <c r="M248" s="60" t="str">
        <f t="shared" si="38"/>
        <v/>
      </c>
      <c r="N248" s="60" t="str">
        <f t="shared" si="39"/>
        <v/>
      </c>
      <c r="O248" s="60" t="str">
        <f t="shared" si="43"/>
        <v/>
      </c>
      <c r="P248" s="42" t="str">
        <f t="shared" si="40"/>
        <v/>
      </c>
    </row>
    <row r="249" spans="1:16" x14ac:dyDescent="0.25">
      <c r="E249" s="58" t="str">
        <f t="shared" si="41"/>
        <v/>
      </c>
      <c r="F249" s="42" t="str">
        <f t="shared" si="36"/>
        <v/>
      </c>
      <c r="G249" s="42" t="str">
        <f t="shared" si="44"/>
        <v/>
      </c>
      <c r="J249" s="59">
        <f t="shared" si="37"/>
        <v>0</v>
      </c>
      <c r="L249" s="60" t="str">
        <f t="shared" si="42"/>
        <v/>
      </c>
      <c r="M249" s="60" t="str">
        <f t="shared" si="38"/>
        <v/>
      </c>
      <c r="N249" s="60" t="str">
        <f t="shared" si="39"/>
        <v/>
      </c>
      <c r="O249" s="60" t="str">
        <f t="shared" si="43"/>
        <v/>
      </c>
      <c r="P249" s="42" t="str">
        <f t="shared" si="40"/>
        <v/>
      </c>
    </row>
    <row r="250" spans="1:16" x14ac:dyDescent="0.25">
      <c r="E250" s="58" t="str">
        <f t="shared" si="41"/>
        <v/>
      </c>
      <c r="F250" s="42" t="str">
        <f t="shared" si="36"/>
        <v/>
      </c>
      <c r="G250" s="42" t="str">
        <f t="shared" si="44"/>
        <v/>
      </c>
      <c r="J250" s="59">
        <f t="shared" si="37"/>
        <v>0</v>
      </c>
      <c r="L250" s="60" t="str">
        <f t="shared" si="42"/>
        <v/>
      </c>
      <c r="M250" s="60" t="str">
        <f t="shared" si="38"/>
        <v/>
      </c>
      <c r="N250" s="60" t="str">
        <f t="shared" si="39"/>
        <v/>
      </c>
      <c r="O250" s="60" t="str">
        <f t="shared" si="43"/>
        <v/>
      </c>
      <c r="P250" s="42" t="str">
        <f t="shared" si="40"/>
        <v/>
      </c>
    </row>
    <row r="251" spans="1:16" x14ac:dyDescent="0.25">
      <c r="E251" s="58" t="str">
        <f t="shared" si="41"/>
        <v/>
      </c>
      <c r="F251" s="42" t="str">
        <f t="shared" si="36"/>
        <v/>
      </c>
      <c r="G251" s="42" t="str">
        <f t="shared" si="44"/>
        <v/>
      </c>
      <c r="J251" s="59">
        <f t="shared" si="37"/>
        <v>0</v>
      </c>
      <c r="L251" s="60" t="str">
        <f t="shared" si="42"/>
        <v/>
      </c>
      <c r="M251" s="60" t="str">
        <f t="shared" si="38"/>
        <v/>
      </c>
      <c r="N251" s="60" t="str">
        <f t="shared" si="39"/>
        <v/>
      </c>
      <c r="O251" s="60" t="str">
        <f t="shared" si="43"/>
        <v/>
      </c>
      <c r="P251" s="42" t="str">
        <f t="shared" si="40"/>
        <v/>
      </c>
    </row>
    <row r="252" spans="1:16" x14ac:dyDescent="0.25">
      <c r="E252" s="58" t="str">
        <f t="shared" si="41"/>
        <v/>
      </c>
      <c r="F252" s="42" t="str">
        <f t="shared" si="36"/>
        <v/>
      </c>
      <c r="G252" s="42" t="str">
        <f t="shared" si="44"/>
        <v/>
      </c>
      <c r="J252" s="59">
        <f t="shared" si="37"/>
        <v>0</v>
      </c>
      <c r="L252" s="60" t="str">
        <f t="shared" si="42"/>
        <v/>
      </c>
      <c r="M252" s="60" t="str">
        <f t="shared" si="38"/>
        <v/>
      </c>
      <c r="N252" s="60" t="str">
        <f t="shared" si="39"/>
        <v/>
      </c>
      <c r="O252" s="60" t="str">
        <f t="shared" si="43"/>
        <v/>
      </c>
      <c r="P252" s="42" t="str">
        <f t="shared" si="40"/>
        <v/>
      </c>
    </row>
    <row r="253" spans="1:16" x14ac:dyDescent="0.25">
      <c r="E253" s="58" t="str">
        <f t="shared" si="41"/>
        <v/>
      </c>
      <c r="F253" s="42" t="str">
        <f t="shared" si="36"/>
        <v/>
      </c>
      <c r="G253" s="42" t="str">
        <f t="shared" si="44"/>
        <v/>
      </c>
      <c r="J253" s="59">
        <f t="shared" si="37"/>
        <v>0</v>
      </c>
      <c r="L253" s="60" t="str">
        <f t="shared" si="42"/>
        <v/>
      </c>
      <c r="M253" s="60" t="str">
        <f t="shared" si="38"/>
        <v/>
      </c>
      <c r="N253" s="60" t="str">
        <f t="shared" si="39"/>
        <v/>
      </c>
      <c r="O253" s="60" t="str">
        <f t="shared" si="43"/>
        <v/>
      </c>
      <c r="P253" s="42" t="str">
        <f t="shared" si="40"/>
        <v/>
      </c>
    </row>
    <row r="254" spans="1:16" x14ac:dyDescent="0.25">
      <c r="E254" s="58" t="str">
        <f t="shared" si="41"/>
        <v/>
      </c>
      <c r="F254" s="42" t="str">
        <f t="shared" si="36"/>
        <v/>
      </c>
      <c r="G254" s="42" t="str">
        <f t="shared" si="44"/>
        <v/>
      </c>
      <c r="J254" s="59">
        <f t="shared" si="37"/>
        <v>0</v>
      </c>
      <c r="L254" s="60" t="str">
        <f t="shared" si="42"/>
        <v/>
      </c>
      <c r="M254" s="60" t="str">
        <f t="shared" si="38"/>
        <v/>
      </c>
      <c r="N254" s="60" t="str">
        <f t="shared" si="39"/>
        <v/>
      </c>
      <c r="O254" s="60" t="str">
        <f t="shared" si="43"/>
        <v/>
      </c>
      <c r="P254" s="42" t="str">
        <f t="shared" si="40"/>
        <v/>
      </c>
    </row>
    <row r="255" spans="1:16" x14ac:dyDescent="0.25">
      <c r="E255" s="58" t="str">
        <f t="shared" si="41"/>
        <v/>
      </c>
      <c r="F255" s="42" t="str">
        <f t="shared" si="36"/>
        <v/>
      </c>
      <c r="G255" s="42" t="str">
        <f t="shared" si="44"/>
        <v/>
      </c>
      <c r="J255" s="59">
        <f t="shared" si="37"/>
        <v>0</v>
      </c>
      <c r="L255" s="60" t="str">
        <f t="shared" si="42"/>
        <v/>
      </c>
      <c r="M255" s="60" t="str">
        <f t="shared" si="38"/>
        <v/>
      </c>
      <c r="N255" s="60" t="str">
        <f t="shared" si="39"/>
        <v/>
      </c>
      <c r="O255" s="60" t="str">
        <f t="shared" si="43"/>
        <v/>
      </c>
      <c r="P255" s="42" t="str">
        <f t="shared" si="40"/>
        <v/>
      </c>
    </row>
    <row r="256" spans="1:16" x14ac:dyDescent="0.25">
      <c r="E256" s="58" t="str">
        <f t="shared" si="41"/>
        <v/>
      </c>
      <c r="F256" s="42" t="str">
        <f t="shared" si="36"/>
        <v/>
      </c>
      <c r="G256" s="42" t="str">
        <f t="shared" si="44"/>
        <v/>
      </c>
      <c r="J256" s="59">
        <f t="shared" si="37"/>
        <v>0</v>
      </c>
      <c r="L256" s="60" t="str">
        <f t="shared" si="42"/>
        <v/>
      </c>
      <c r="M256" s="60" t="str">
        <f t="shared" si="38"/>
        <v/>
      </c>
      <c r="N256" s="60" t="str">
        <f t="shared" si="39"/>
        <v/>
      </c>
      <c r="O256" s="60" t="str">
        <f t="shared" si="43"/>
        <v/>
      </c>
      <c r="P256" s="42" t="str">
        <f t="shared" si="40"/>
        <v/>
      </c>
    </row>
    <row r="257" spans="5:16" x14ac:dyDescent="0.25">
      <c r="E257" s="58" t="str">
        <f t="shared" si="41"/>
        <v/>
      </c>
      <c r="F257" s="42" t="str">
        <f t="shared" si="36"/>
        <v/>
      </c>
      <c r="G257" s="42" t="str">
        <f t="shared" si="44"/>
        <v/>
      </c>
      <c r="J257" s="59">
        <f t="shared" si="37"/>
        <v>0</v>
      </c>
      <c r="L257" s="60" t="str">
        <f t="shared" si="42"/>
        <v/>
      </c>
      <c r="M257" s="60" t="str">
        <f t="shared" si="38"/>
        <v/>
      </c>
      <c r="N257" s="60" t="str">
        <f t="shared" si="39"/>
        <v/>
      </c>
      <c r="O257" s="60" t="str">
        <f t="shared" si="43"/>
        <v/>
      </c>
      <c r="P257" s="42" t="str">
        <f t="shared" si="40"/>
        <v/>
      </c>
    </row>
    <row r="258" spans="5:16" x14ac:dyDescent="0.25">
      <c r="E258" s="58" t="str">
        <f t="shared" si="41"/>
        <v/>
      </c>
      <c r="F258" s="42" t="str">
        <f t="shared" si="36"/>
        <v/>
      </c>
      <c r="G258" s="42" t="str">
        <f t="shared" si="44"/>
        <v/>
      </c>
      <c r="J258" s="59">
        <f t="shared" si="37"/>
        <v>0</v>
      </c>
      <c r="L258" s="60" t="str">
        <f t="shared" si="42"/>
        <v/>
      </c>
      <c r="M258" s="60" t="str">
        <f t="shared" si="38"/>
        <v/>
      </c>
      <c r="N258" s="60" t="str">
        <f t="shared" si="39"/>
        <v/>
      </c>
      <c r="O258" s="60" t="str">
        <f t="shared" si="43"/>
        <v/>
      </c>
      <c r="P258" s="42" t="str">
        <f t="shared" si="40"/>
        <v/>
      </c>
    </row>
    <row r="259" spans="5:16" x14ac:dyDescent="0.25">
      <c r="E259" s="58" t="str">
        <f t="shared" si="41"/>
        <v/>
      </c>
      <c r="F259" s="42" t="str">
        <f t="shared" si="36"/>
        <v/>
      </c>
      <c r="G259" s="42" t="str">
        <f t="shared" si="44"/>
        <v/>
      </c>
      <c r="J259" s="59">
        <f t="shared" si="37"/>
        <v>0</v>
      </c>
      <c r="L259" s="60" t="str">
        <f t="shared" si="42"/>
        <v/>
      </c>
      <c r="M259" s="60" t="str">
        <f t="shared" si="38"/>
        <v/>
      </c>
      <c r="N259" s="60" t="str">
        <f t="shared" si="39"/>
        <v/>
      </c>
      <c r="O259" s="60" t="str">
        <f t="shared" si="43"/>
        <v/>
      </c>
      <c r="P259" s="42" t="str">
        <f t="shared" si="40"/>
        <v/>
      </c>
    </row>
    <row r="260" spans="5:16" x14ac:dyDescent="0.25">
      <c r="E260" s="58" t="str">
        <f t="shared" si="41"/>
        <v/>
      </c>
      <c r="F260" s="42" t="str">
        <f t="shared" si="36"/>
        <v/>
      </c>
      <c r="G260" s="42" t="str">
        <f t="shared" si="44"/>
        <v/>
      </c>
      <c r="J260" s="59">
        <f t="shared" si="37"/>
        <v>0</v>
      </c>
      <c r="L260" s="60" t="str">
        <f t="shared" si="42"/>
        <v/>
      </c>
      <c r="M260" s="60" t="str">
        <f t="shared" si="38"/>
        <v/>
      </c>
      <c r="N260" s="60" t="str">
        <f t="shared" si="39"/>
        <v/>
      </c>
      <c r="O260" s="60" t="str">
        <f t="shared" si="43"/>
        <v/>
      </c>
      <c r="P260" s="42" t="str">
        <f t="shared" si="40"/>
        <v/>
      </c>
    </row>
    <row r="261" spans="5:16" x14ac:dyDescent="0.25">
      <c r="E261" s="58" t="str">
        <f t="shared" si="41"/>
        <v/>
      </c>
      <c r="F261" s="42" t="str">
        <f t="shared" ref="F261:F301" si="47">G260</f>
        <v/>
      </c>
      <c r="G261" s="42" t="str">
        <f t="shared" si="44"/>
        <v/>
      </c>
      <c r="J261" s="59">
        <f t="shared" si="37"/>
        <v>0</v>
      </c>
      <c r="L261" s="60" t="str">
        <f t="shared" si="42"/>
        <v/>
      </c>
      <c r="M261" s="60" t="str">
        <f t="shared" si="38"/>
        <v/>
      </c>
      <c r="N261" s="60" t="str">
        <f t="shared" si="39"/>
        <v/>
      </c>
      <c r="O261" s="60" t="str">
        <f t="shared" si="43"/>
        <v/>
      </c>
      <c r="P261" s="42" t="str">
        <f t="shared" si="40"/>
        <v/>
      </c>
    </row>
    <row r="262" spans="5:16" x14ac:dyDescent="0.25">
      <c r="E262" s="58" t="str">
        <f t="shared" si="41"/>
        <v/>
      </c>
      <c r="F262" s="42" t="str">
        <f t="shared" si="47"/>
        <v/>
      </c>
      <c r="G262" s="42" t="str">
        <f t="shared" si="44"/>
        <v/>
      </c>
      <c r="J262" s="59">
        <f t="shared" ref="J262:J305" si="48">ROUND(IF(ISERR($I262/1)," ",((INT($I262/100)*60+$I262-INT($I262/100)*100)-(INT($H262/100)*60+$H262-INT($H262/100)*100))/60),1)</f>
        <v>0</v>
      </c>
      <c r="L262" s="60" t="str">
        <f t="shared" si="42"/>
        <v/>
      </c>
      <c r="M262" s="60" t="str">
        <f t="shared" si="38"/>
        <v/>
      </c>
      <c r="N262" s="60" t="str">
        <f t="shared" si="39"/>
        <v/>
      </c>
      <c r="O262" s="60" t="str">
        <f t="shared" si="43"/>
        <v/>
      </c>
      <c r="P262" s="42" t="str">
        <f t="shared" si="40"/>
        <v/>
      </c>
    </row>
    <row r="263" spans="5:16" x14ac:dyDescent="0.25">
      <c r="E263" s="58" t="str">
        <f t="shared" si="41"/>
        <v/>
      </c>
      <c r="F263" s="42" t="str">
        <f t="shared" si="47"/>
        <v/>
      </c>
      <c r="G263" s="42" t="str">
        <f t="shared" si="44"/>
        <v/>
      </c>
      <c r="J263" s="59">
        <f t="shared" si="48"/>
        <v>0</v>
      </c>
      <c r="L263" s="60" t="str">
        <f t="shared" si="42"/>
        <v/>
      </c>
      <c r="M263" s="60" t="str">
        <f t="shared" si="38"/>
        <v/>
      </c>
      <c r="N263" s="60" t="str">
        <f t="shared" si="39"/>
        <v/>
      </c>
      <c r="O263" s="60" t="str">
        <f t="shared" si="43"/>
        <v/>
      </c>
      <c r="P263" s="42" t="str">
        <f t="shared" ref="P263:P305" si="49">IF(H263&gt;=1,1,"")</f>
        <v/>
      </c>
    </row>
    <row r="264" spans="5:16" x14ac:dyDescent="0.25">
      <c r="E264" s="58" t="str">
        <f t="shared" ref="E264:E305" si="50">IF(D264="ITEN","Robert",IF(D264="DÖBELI","François",IF(D264="ZEMAULI","Marcel","")))</f>
        <v/>
      </c>
      <c r="F264" s="42" t="str">
        <f t="shared" si="47"/>
        <v/>
      </c>
      <c r="G264" s="42" t="str">
        <f t="shared" si="44"/>
        <v/>
      </c>
      <c r="J264" s="59">
        <f t="shared" si="48"/>
        <v>0</v>
      </c>
      <c r="L264" s="60" t="str">
        <f t="shared" ref="L264:L305" si="51">IF($D264="DÖBELI",ROUND(IF(ISERR($I264/1)," ",((INT($I264/100)*60+$I264-INT($I264/100)*100)-(INT($H264/100)*60+$H264-INT($H264/100)*100))/60),1),"")</f>
        <v/>
      </c>
      <c r="M264" s="60" t="str">
        <f t="shared" ref="M264:M305" si="52">IF($D264="LEGRAS",ROUND(IF(ISERR($I264/1)," ",((INT($I264/100)*60+$I264-INT($I264/100)*100)-(INT($H264/100)*60+$H264-INT($H264/100)*100))/60),1),"")</f>
        <v/>
      </c>
      <c r="N264" s="60" t="str">
        <f t="shared" ref="N264:N305" si="53">IF($D264="ITEN",ROUND(IF(ISERR($I264/1)," ",((INT($I264/100)*60+$I264-INT($I264/100)*100)-(INT($H264/100)*60+$H264-INT($H264/100)*100))/60),1),"")</f>
        <v/>
      </c>
      <c r="O264" s="60" t="str">
        <f t="shared" ref="O264:O305" si="54">IF($D264="ZEMAULI",ROUND(IF(ISERR($I264/1)," ",((INT($I264/100)*60+$I264-INT($I264/100)*100)-(INT($H264/100)*60+$H264-INT($H264/100)*100))/60),1),"")</f>
        <v/>
      </c>
      <c r="P264" s="42" t="str">
        <f t="shared" si="49"/>
        <v/>
      </c>
    </row>
    <row r="265" spans="5:16" x14ac:dyDescent="0.25">
      <c r="E265" s="58" t="str">
        <f t="shared" si="50"/>
        <v/>
      </c>
      <c r="F265" s="42" t="str">
        <f t="shared" si="47"/>
        <v/>
      </c>
      <c r="G265" s="42" t="str">
        <f t="shared" ref="G265:G305" si="55">IF($D265&gt;=1,"LFTM","")</f>
        <v/>
      </c>
      <c r="J265" s="59">
        <f t="shared" si="48"/>
        <v>0</v>
      </c>
      <c r="L265" s="60" t="str">
        <f t="shared" si="51"/>
        <v/>
      </c>
      <c r="M265" s="60" t="str">
        <f t="shared" si="52"/>
        <v/>
      </c>
      <c r="N265" s="60" t="str">
        <f t="shared" si="53"/>
        <v/>
      </c>
      <c r="O265" s="60" t="str">
        <f t="shared" si="54"/>
        <v/>
      </c>
      <c r="P265" s="42" t="str">
        <f t="shared" si="49"/>
        <v/>
      </c>
    </row>
    <row r="266" spans="5:16" x14ac:dyDescent="0.25">
      <c r="E266" s="58" t="str">
        <f t="shared" si="50"/>
        <v/>
      </c>
      <c r="F266" s="42" t="str">
        <f t="shared" si="47"/>
        <v/>
      </c>
      <c r="G266" s="42" t="str">
        <f t="shared" si="55"/>
        <v/>
      </c>
      <c r="J266" s="59">
        <f t="shared" si="48"/>
        <v>0</v>
      </c>
      <c r="L266" s="60" t="str">
        <f t="shared" si="51"/>
        <v/>
      </c>
      <c r="M266" s="60" t="str">
        <f t="shared" si="52"/>
        <v/>
      </c>
      <c r="N266" s="60" t="str">
        <f t="shared" si="53"/>
        <v/>
      </c>
      <c r="O266" s="60" t="str">
        <f t="shared" si="54"/>
        <v/>
      </c>
      <c r="P266" s="42" t="str">
        <f t="shared" si="49"/>
        <v/>
      </c>
    </row>
    <row r="267" spans="5:16" x14ac:dyDescent="0.25">
      <c r="E267" s="58" t="str">
        <f t="shared" si="50"/>
        <v/>
      </c>
      <c r="F267" s="42" t="str">
        <f t="shared" si="47"/>
        <v/>
      </c>
      <c r="G267" s="42" t="str">
        <f t="shared" si="55"/>
        <v/>
      </c>
      <c r="J267" s="59">
        <f t="shared" si="48"/>
        <v>0</v>
      </c>
      <c r="L267" s="60" t="str">
        <f t="shared" si="51"/>
        <v/>
      </c>
      <c r="M267" s="60" t="str">
        <f t="shared" si="52"/>
        <v/>
      </c>
      <c r="N267" s="60" t="str">
        <f t="shared" si="53"/>
        <v/>
      </c>
      <c r="O267" s="60" t="str">
        <f t="shared" si="54"/>
        <v/>
      </c>
      <c r="P267" s="42" t="str">
        <f t="shared" si="49"/>
        <v/>
      </c>
    </row>
    <row r="268" spans="5:16" x14ac:dyDescent="0.25">
      <c r="E268" s="58" t="str">
        <f t="shared" si="50"/>
        <v/>
      </c>
      <c r="F268" s="42" t="str">
        <f t="shared" si="47"/>
        <v/>
      </c>
      <c r="G268" s="42" t="str">
        <f t="shared" si="55"/>
        <v/>
      </c>
      <c r="J268" s="59">
        <f t="shared" si="48"/>
        <v>0</v>
      </c>
      <c r="L268" s="60" t="str">
        <f t="shared" si="51"/>
        <v/>
      </c>
      <c r="M268" s="60" t="str">
        <f t="shared" si="52"/>
        <v/>
      </c>
      <c r="N268" s="60" t="str">
        <f t="shared" si="53"/>
        <v/>
      </c>
      <c r="O268" s="60" t="str">
        <f t="shared" si="54"/>
        <v/>
      </c>
      <c r="P268" s="42" t="str">
        <f t="shared" si="49"/>
        <v/>
      </c>
    </row>
    <row r="269" spans="5:16" x14ac:dyDescent="0.25">
      <c r="E269" s="58" t="str">
        <f t="shared" si="50"/>
        <v/>
      </c>
      <c r="F269" s="42" t="str">
        <f t="shared" si="47"/>
        <v/>
      </c>
      <c r="G269" s="42" t="str">
        <f t="shared" si="55"/>
        <v/>
      </c>
      <c r="J269" s="59">
        <f t="shared" si="48"/>
        <v>0</v>
      </c>
      <c r="L269" s="60" t="str">
        <f t="shared" si="51"/>
        <v/>
      </c>
      <c r="M269" s="60" t="str">
        <f t="shared" si="52"/>
        <v/>
      </c>
      <c r="N269" s="60" t="str">
        <f t="shared" si="53"/>
        <v/>
      </c>
      <c r="O269" s="60" t="str">
        <f t="shared" si="54"/>
        <v/>
      </c>
      <c r="P269" s="42" t="str">
        <f t="shared" si="49"/>
        <v/>
      </c>
    </row>
    <row r="270" spans="5:16" x14ac:dyDescent="0.25">
      <c r="E270" s="58" t="str">
        <f t="shared" si="50"/>
        <v/>
      </c>
      <c r="F270" s="42" t="str">
        <f t="shared" si="47"/>
        <v/>
      </c>
      <c r="G270" s="42" t="str">
        <f t="shared" si="55"/>
        <v/>
      </c>
      <c r="J270" s="59">
        <f t="shared" si="48"/>
        <v>0</v>
      </c>
      <c r="L270" s="60" t="str">
        <f t="shared" si="51"/>
        <v/>
      </c>
      <c r="M270" s="60" t="str">
        <f t="shared" si="52"/>
        <v/>
      </c>
      <c r="N270" s="60" t="str">
        <f t="shared" si="53"/>
        <v/>
      </c>
      <c r="O270" s="60" t="str">
        <f t="shared" si="54"/>
        <v/>
      </c>
      <c r="P270" s="42" t="str">
        <f t="shared" si="49"/>
        <v/>
      </c>
    </row>
    <row r="271" spans="5:16" x14ac:dyDescent="0.25">
      <c r="E271" s="58" t="str">
        <f t="shared" si="50"/>
        <v/>
      </c>
      <c r="F271" s="42" t="str">
        <f t="shared" si="47"/>
        <v/>
      </c>
      <c r="G271" s="42" t="str">
        <f t="shared" si="55"/>
        <v/>
      </c>
      <c r="J271" s="59">
        <f t="shared" si="48"/>
        <v>0</v>
      </c>
      <c r="L271" s="60" t="str">
        <f t="shared" si="51"/>
        <v/>
      </c>
      <c r="M271" s="60" t="str">
        <f t="shared" si="52"/>
        <v/>
      </c>
      <c r="N271" s="60" t="str">
        <f t="shared" si="53"/>
        <v/>
      </c>
      <c r="O271" s="60" t="str">
        <f t="shared" si="54"/>
        <v/>
      </c>
      <c r="P271" s="42" t="str">
        <f t="shared" si="49"/>
        <v/>
      </c>
    </row>
    <row r="272" spans="5:16" x14ac:dyDescent="0.25">
      <c r="E272" s="58" t="str">
        <f t="shared" si="50"/>
        <v/>
      </c>
      <c r="F272" s="42" t="str">
        <f t="shared" si="47"/>
        <v/>
      </c>
      <c r="G272" s="42" t="str">
        <f t="shared" si="55"/>
        <v/>
      </c>
      <c r="J272" s="59">
        <f t="shared" si="48"/>
        <v>0</v>
      </c>
      <c r="L272" s="60" t="str">
        <f t="shared" si="51"/>
        <v/>
      </c>
      <c r="M272" s="60" t="str">
        <f t="shared" si="52"/>
        <v/>
      </c>
      <c r="N272" s="60" t="str">
        <f t="shared" si="53"/>
        <v/>
      </c>
      <c r="O272" s="60" t="str">
        <f t="shared" si="54"/>
        <v/>
      </c>
      <c r="P272" s="42" t="str">
        <f t="shared" si="49"/>
        <v/>
      </c>
    </row>
    <row r="273" spans="5:16" x14ac:dyDescent="0.25">
      <c r="E273" s="58" t="str">
        <f t="shared" si="50"/>
        <v/>
      </c>
      <c r="F273" s="42" t="str">
        <f t="shared" si="47"/>
        <v/>
      </c>
      <c r="G273" s="42" t="str">
        <f t="shared" si="55"/>
        <v/>
      </c>
      <c r="J273" s="59">
        <f t="shared" si="48"/>
        <v>0</v>
      </c>
      <c r="L273" s="60" t="str">
        <f t="shared" si="51"/>
        <v/>
      </c>
      <c r="M273" s="60" t="str">
        <f t="shared" si="52"/>
        <v/>
      </c>
      <c r="N273" s="60" t="str">
        <f t="shared" si="53"/>
        <v/>
      </c>
      <c r="O273" s="60" t="str">
        <f t="shared" si="54"/>
        <v/>
      </c>
      <c r="P273" s="42" t="str">
        <f t="shared" si="49"/>
        <v/>
      </c>
    </row>
    <row r="274" spans="5:16" x14ac:dyDescent="0.25">
      <c r="E274" s="58" t="str">
        <f t="shared" si="50"/>
        <v/>
      </c>
      <c r="F274" s="42" t="str">
        <f t="shared" si="47"/>
        <v/>
      </c>
      <c r="G274" s="42" t="str">
        <f t="shared" si="55"/>
        <v/>
      </c>
      <c r="J274" s="59">
        <f t="shared" si="48"/>
        <v>0</v>
      </c>
      <c r="L274" s="60" t="str">
        <f t="shared" si="51"/>
        <v/>
      </c>
      <c r="M274" s="60" t="str">
        <f t="shared" si="52"/>
        <v/>
      </c>
      <c r="N274" s="60" t="str">
        <f t="shared" si="53"/>
        <v/>
      </c>
      <c r="O274" s="60" t="str">
        <f t="shared" si="54"/>
        <v/>
      </c>
      <c r="P274" s="42" t="str">
        <f t="shared" si="49"/>
        <v/>
      </c>
    </row>
    <row r="275" spans="5:16" x14ac:dyDescent="0.25">
      <c r="E275" s="58" t="str">
        <f t="shared" si="50"/>
        <v/>
      </c>
      <c r="F275" s="42" t="str">
        <f t="shared" si="47"/>
        <v/>
      </c>
      <c r="G275" s="42" t="str">
        <f t="shared" si="55"/>
        <v/>
      </c>
      <c r="J275" s="59">
        <f t="shared" si="48"/>
        <v>0</v>
      </c>
      <c r="L275" s="60" t="str">
        <f t="shared" si="51"/>
        <v/>
      </c>
      <c r="M275" s="60" t="str">
        <f t="shared" si="52"/>
        <v/>
      </c>
      <c r="N275" s="60" t="str">
        <f t="shared" si="53"/>
        <v/>
      </c>
      <c r="O275" s="60" t="str">
        <f t="shared" si="54"/>
        <v/>
      </c>
      <c r="P275" s="42" t="str">
        <f t="shared" si="49"/>
        <v/>
      </c>
    </row>
    <row r="276" spans="5:16" x14ac:dyDescent="0.25">
      <c r="E276" s="58" t="str">
        <f t="shared" si="50"/>
        <v/>
      </c>
      <c r="F276" s="42" t="str">
        <f t="shared" si="47"/>
        <v/>
      </c>
      <c r="G276" s="42" t="str">
        <f t="shared" si="55"/>
        <v/>
      </c>
      <c r="J276" s="59">
        <f t="shared" si="48"/>
        <v>0</v>
      </c>
      <c r="L276" s="60" t="str">
        <f t="shared" si="51"/>
        <v/>
      </c>
      <c r="M276" s="60" t="str">
        <f t="shared" si="52"/>
        <v/>
      </c>
      <c r="N276" s="60" t="str">
        <f t="shared" si="53"/>
        <v/>
      </c>
      <c r="O276" s="60" t="str">
        <f t="shared" si="54"/>
        <v/>
      </c>
      <c r="P276" s="42" t="str">
        <f t="shared" si="49"/>
        <v/>
      </c>
    </row>
    <row r="277" spans="5:16" x14ac:dyDescent="0.25">
      <c r="E277" s="58" t="str">
        <f t="shared" si="50"/>
        <v/>
      </c>
      <c r="F277" s="42" t="str">
        <f t="shared" si="47"/>
        <v/>
      </c>
      <c r="G277" s="42" t="str">
        <f t="shared" si="55"/>
        <v/>
      </c>
      <c r="J277" s="59">
        <f t="shared" si="48"/>
        <v>0</v>
      </c>
      <c r="L277" s="60" t="str">
        <f t="shared" si="51"/>
        <v/>
      </c>
      <c r="M277" s="60" t="str">
        <f t="shared" si="52"/>
        <v/>
      </c>
      <c r="N277" s="60" t="str">
        <f t="shared" si="53"/>
        <v/>
      </c>
      <c r="O277" s="60" t="str">
        <f t="shared" si="54"/>
        <v/>
      </c>
      <c r="P277" s="42" t="str">
        <f t="shared" si="49"/>
        <v/>
      </c>
    </row>
    <row r="278" spans="5:16" x14ac:dyDescent="0.25">
      <c r="E278" s="58" t="str">
        <f t="shared" si="50"/>
        <v/>
      </c>
      <c r="F278" s="42" t="str">
        <f t="shared" si="47"/>
        <v/>
      </c>
      <c r="G278" s="42" t="str">
        <f t="shared" si="55"/>
        <v/>
      </c>
      <c r="J278" s="59">
        <f t="shared" si="48"/>
        <v>0</v>
      </c>
      <c r="L278" s="60" t="str">
        <f t="shared" si="51"/>
        <v/>
      </c>
      <c r="M278" s="60" t="str">
        <f t="shared" si="52"/>
        <v/>
      </c>
      <c r="N278" s="60" t="str">
        <f t="shared" si="53"/>
        <v/>
      </c>
      <c r="O278" s="60" t="str">
        <f t="shared" si="54"/>
        <v/>
      </c>
      <c r="P278" s="42" t="str">
        <f t="shared" si="49"/>
        <v/>
      </c>
    </row>
    <row r="279" spans="5:16" x14ac:dyDescent="0.25">
      <c r="E279" s="58" t="str">
        <f t="shared" si="50"/>
        <v/>
      </c>
      <c r="F279" s="42" t="str">
        <f t="shared" si="47"/>
        <v/>
      </c>
      <c r="G279" s="42" t="str">
        <f t="shared" si="55"/>
        <v/>
      </c>
      <c r="J279" s="59">
        <f t="shared" si="48"/>
        <v>0</v>
      </c>
      <c r="L279" s="60" t="str">
        <f t="shared" si="51"/>
        <v/>
      </c>
      <c r="M279" s="60" t="str">
        <f t="shared" si="52"/>
        <v/>
      </c>
      <c r="N279" s="60" t="str">
        <f t="shared" si="53"/>
        <v/>
      </c>
      <c r="O279" s="60" t="str">
        <f t="shared" si="54"/>
        <v/>
      </c>
      <c r="P279" s="42" t="str">
        <f t="shared" si="49"/>
        <v/>
      </c>
    </row>
    <row r="280" spans="5:16" x14ac:dyDescent="0.25">
      <c r="E280" s="58" t="str">
        <f t="shared" si="50"/>
        <v/>
      </c>
      <c r="F280" s="42" t="str">
        <f t="shared" si="47"/>
        <v/>
      </c>
      <c r="G280" s="42" t="str">
        <f t="shared" si="55"/>
        <v/>
      </c>
      <c r="J280" s="59">
        <f t="shared" si="48"/>
        <v>0</v>
      </c>
      <c r="L280" s="60" t="str">
        <f t="shared" si="51"/>
        <v/>
      </c>
      <c r="M280" s="60" t="str">
        <f t="shared" si="52"/>
        <v/>
      </c>
      <c r="N280" s="60" t="str">
        <f t="shared" si="53"/>
        <v/>
      </c>
      <c r="O280" s="60" t="str">
        <f t="shared" si="54"/>
        <v/>
      </c>
      <c r="P280" s="42" t="str">
        <f t="shared" si="49"/>
        <v/>
      </c>
    </row>
    <row r="281" spans="5:16" x14ac:dyDescent="0.25">
      <c r="E281" s="58" t="str">
        <f t="shared" si="50"/>
        <v/>
      </c>
      <c r="F281" s="42" t="str">
        <f t="shared" si="47"/>
        <v/>
      </c>
      <c r="G281" s="42" t="str">
        <f t="shared" si="55"/>
        <v/>
      </c>
      <c r="J281" s="59">
        <f t="shared" si="48"/>
        <v>0</v>
      </c>
      <c r="L281" s="60" t="str">
        <f t="shared" si="51"/>
        <v/>
      </c>
      <c r="M281" s="60" t="str">
        <f t="shared" si="52"/>
        <v/>
      </c>
      <c r="N281" s="60" t="str">
        <f t="shared" si="53"/>
        <v/>
      </c>
      <c r="O281" s="60" t="str">
        <f t="shared" si="54"/>
        <v/>
      </c>
      <c r="P281" s="42" t="str">
        <f t="shared" si="49"/>
        <v/>
      </c>
    </row>
    <row r="282" spans="5:16" x14ac:dyDescent="0.25">
      <c r="E282" s="58" t="str">
        <f t="shared" si="50"/>
        <v/>
      </c>
      <c r="F282" s="42" t="str">
        <f t="shared" si="47"/>
        <v/>
      </c>
      <c r="G282" s="42" t="str">
        <f t="shared" si="55"/>
        <v/>
      </c>
      <c r="J282" s="59">
        <f t="shared" si="48"/>
        <v>0</v>
      </c>
      <c r="L282" s="60" t="str">
        <f t="shared" si="51"/>
        <v/>
      </c>
      <c r="M282" s="60" t="str">
        <f t="shared" si="52"/>
        <v/>
      </c>
      <c r="N282" s="60" t="str">
        <f t="shared" si="53"/>
        <v/>
      </c>
      <c r="O282" s="60" t="str">
        <f t="shared" si="54"/>
        <v/>
      </c>
      <c r="P282" s="42" t="str">
        <f t="shared" si="49"/>
        <v/>
      </c>
    </row>
    <row r="283" spans="5:16" x14ac:dyDescent="0.25">
      <c r="E283" s="58" t="str">
        <f t="shared" si="50"/>
        <v/>
      </c>
      <c r="F283" s="42" t="str">
        <f t="shared" si="47"/>
        <v/>
      </c>
      <c r="G283" s="42" t="str">
        <f t="shared" si="55"/>
        <v/>
      </c>
      <c r="J283" s="59">
        <f t="shared" si="48"/>
        <v>0</v>
      </c>
      <c r="L283" s="60" t="str">
        <f t="shared" si="51"/>
        <v/>
      </c>
      <c r="M283" s="60" t="str">
        <f t="shared" si="52"/>
        <v/>
      </c>
      <c r="N283" s="60" t="str">
        <f t="shared" si="53"/>
        <v/>
      </c>
      <c r="O283" s="60" t="str">
        <f t="shared" si="54"/>
        <v/>
      </c>
      <c r="P283" s="42" t="str">
        <f t="shared" si="49"/>
        <v/>
      </c>
    </row>
    <row r="284" spans="5:16" x14ac:dyDescent="0.25">
      <c r="E284" s="58" t="str">
        <f t="shared" si="50"/>
        <v/>
      </c>
      <c r="F284" s="42" t="str">
        <f t="shared" si="47"/>
        <v/>
      </c>
      <c r="G284" s="42" t="str">
        <f t="shared" si="55"/>
        <v/>
      </c>
      <c r="J284" s="59">
        <f t="shared" si="48"/>
        <v>0</v>
      </c>
      <c r="L284" s="60" t="str">
        <f t="shared" si="51"/>
        <v/>
      </c>
      <c r="M284" s="60" t="str">
        <f t="shared" si="52"/>
        <v/>
      </c>
      <c r="N284" s="60" t="str">
        <f t="shared" si="53"/>
        <v/>
      </c>
      <c r="O284" s="60" t="str">
        <f t="shared" si="54"/>
        <v/>
      </c>
      <c r="P284" s="42" t="str">
        <f t="shared" si="49"/>
        <v/>
      </c>
    </row>
    <row r="285" spans="5:16" x14ac:dyDescent="0.25">
      <c r="E285" s="58" t="str">
        <f t="shared" si="50"/>
        <v/>
      </c>
      <c r="F285" s="42" t="str">
        <f t="shared" si="47"/>
        <v/>
      </c>
      <c r="G285" s="42" t="str">
        <f t="shared" si="55"/>
        <v/>
      </c>
      <c r="J285" s="59">
        <f t="shared" si="48"/>
        <v>0</v>
      </c>
      <c r="L285" s="60" t="str">
        <f t="shared" si="51"/>
        <v/>
      </c>
      <c r="M285" s="60" t="str">
        <f t="shared" si="52"/>
        <v/>
      </c>
      <c r="N285" s="60" t="str">
        <f t="shared" si="53"/>
        <v/>
      </c>
      <c r="O285" s="60" t="str">
        <f t="shared" si="54"/>
        <v/>
      </c>
      <c r="P285" s="42" t="str">
        <f t="shared" si="49"/>
        <v/>
      </c>
    </row>
    <row r="286" spans="5:16" x14ac:dyDescent="0.25">
      <c r="E286" s="58" t="str">
        <f t="shared" si="50"/>
        <v/>
      </c>
      <c r="F286" s="42" t="str">
        <f t="shared" si="47"/>
        <v/>
      </c>
      <c r="G286" s="42" t="str">
        <f t="shared" si="55"/>
        <v/>
      </c>
      <c r="J286" s="59">
        <f t="shared" si="48"/>
        <v>0</v>
      </c>
      <c r="L286" s="60" t="str">
        <f t="shared" si="51"/>
        <v/>
      </c>
      <c r="M286" s="60" t="str">
        <f t="shared" si="52"/>
        <v/>
      </c>
      <c r="N286" s="60" t="str">
        <f t="shared" si="53"/>
        <v/>
      </c>
      <c r="O286" s="60" t="str">
        <f t="shared" si="54"/>
        <v/>
      </c>
      <c r="P286" s="42" t="str">
        <f t="shared" si="49"/>
        <v/>
      </c>
    </row>
    <row r="287" spans="5:16" x14ac:dyDescent="0.25">
      <c r="E287" s="58" t="str">
        <f t="shared" si="50"/>
        <v/>
      </c>
      <c r="F287" s="42" t="str">
        <f t="shared" si="47"/>
        <v/>
      </c>
      <c r="G287" s="42" t="str">
        <f t="shared" si="55"/>
        <v/>
      </c>
      <c r="J287" s="59">
        <f t="shared" si="48"/>
        <v>0</v>
      </c>
      <c r="L287" s="60" t="str">
        <f t="shared" si="51"/>
        <v/>
      </c>
      <c r="M287" s="60" t="str">
        <f t="shared" si="52"/>
        <v/>
      </c>
      <c r="N287" s="60" t="str">
        <f t="shared" si="53"/>
        <v/>
      </c>
      <c r="O287" s="60" t="str">
        <f t="shared" si="54"/>
        <v/>
      </c>
      <c r="P287" s="42" t="str">
        <f t="shared" si="49"/>
        <v/>
      </c>
    </row>
    <row r="288" spans="5:16" x14ac:dyDescent="0.25">
      <c r="E288" s="58" t="str">
        <f t="shared" si="50"/>
        <v/>
      </c>
      <c r="F288" s="42" t="str">
        <f t="shared" si="47"/>
        <v/>
      </c>
      <c r="G288" s="42" t="str">
        <f t="shared" si="55"/>
        <v/>
      </c>
      <c r="J288" s="59">
        <f t="shared" si="48"/>
        <v>0</v>
      </c>
      <c r="L288" s="60" t="str">
        <f t="shared" si="51"/>
        <v/>
      </c>
      <c r="M288" s="60" t="str">
        <f t="shared" si="52"/>
        <v/>
      </c>
      <c r="N288" s="60" t="str">
        <f t="shared" si="53"/>
        <v/>
      </c>
      <c r="O288" s="60" t="str">
        <f t="shared" si="54"/>
        <v/>
      </c>
      <c r="P288" s="42" t="str">
        <f t="shared" si="49"/>
        <v/>
      </c>
    </row>
    <row r="289" spans="5:22" x14ac:dyDescent="0.25">
      <c r="E289" s="58" t="str">
        <f t="shared" si="50"/>
        <v/>
      </c>
      <c r="F289" s="42" t="str">
        <f t="shared" si="47"/>
        <v/>
      </c>
      <c r="G289" s="42" t="str">
        <f t="shared" si="55"/>
        <v/>
      </c>
      <c r="J289" s="59">
        <f t="shared" si="48"/>
        <v>0</v>
      </c>
      <c r="L289" s="60" t="str">
        <f t="shared" si="51"/>
        <v/>
      </c>
      <c r="M289" s="60" t="str">
        <f t="shared" si="52"/>
        <v/>
      </c>
      <c r="N289" s="60" t="str">
        <f t="shared" si="53"/>
        <v/>
      </c>
      <c r="O289" s="60" t="str">
        <f t="shared" si="54"/>
        <v/>
      </c>
      <c r="P289" s="42" t="str">
        <f t="shared" si="49"/>
        <v/>
      </c>
    </row>
    <row r="290" spans="5:22" x14ac:dyDescent="0.25">
      <c r="E290" s="58" t="str">
        <f t="shared" si="50"/>
        <v/>
      </c>
      <c r="F290" s="42" t="str">
        <f t="shared" si="47"/>
        <v/>
      </c>
      <c r="G290" s="42" t="str">
        <f t="shared" si="55"/>
        <v/>
      </c>
      <c r="J290" s="59">
        <f t="shared" si="48"/>
        <v>0</v>
      </c>
      <c r="L290" s="60" t="str">
        <f t="shared" si="51"/>
        <v/>
      </c>
      <c r="M290" s="60" t="str">
        <f t="shared" si="52"/>
        <v/>
      </c>
      <c r="N290" s="60" t="str">
        <f t="shared" si="53"/>
        <v/>
      </c>
      <c r="O290" s="60" t="str">
        <f t="shared" si="54"/>
        <v/>
      </c>
      <c r="P290" s="42" t="str">
        <f t="shared" si="49"/>
        <v/>
      </c>
    </row>
    <row r="291" spans="5:22" x14ac:dyDescent="0.25">
      <c r="E291" s="58" t="str">
        <f t="shared" si="50"/>
        <v/>
      </c>
      <c r="F291" s="42" t="str">
        <f t="shared" si="47"/>
        <v/>
      </c>
      <c r="G291" s="42" t="str">
        <f t="shared" si="55"/>
        <v/>
      </c>
      <c r="J291" s="59">
        <f t="shared" si="48"/>
        <v>0</v>
      </c>
      <c r="L291" s="60" t="str">
        <f t="shared" si="51"/>
        <v/>
      </c>
      <c r="M291" s="60" t="str">
        <f t="shared" si="52"/>
        <v/>
      </c>
      <c r="N291" s="60" t="str">
        <f t="shared" si="53"/>
        <v/>
      </c>
      <c r="O291" s="60" t="str">
        <f t="shared" si="54"/>
        <v/>
      </c>
      <c r="P291" s="42" t="str">
        <f t="shared" si="49"/>
        <v/>
      </c>
    </row>
    <row r="292" spans="5:22" x14ac:dyDescent="0.25">
      <c r="E292" s="58" t="str">
        <f t="shared" si="50"/>
        <v/>
      </c>
      <c r="F292" s="42" t="str">
        <f t="shared" si="47"/>
        <v/>
      </c>
      <c r="G292" s="42" t="str">
        <f t="shared" si="55"/>
        <v/>
      </c>
      <c r="J292" s="59">
        <f t="shared" si="48"/>
        <v>0</v>
      </c>
      <c r="L292" s="60" t="str">
        <f t="shared" si="51"/>
        <v/>
      </c>
      <c r="M292" s="60" t="str">
        <f t="shared" si="52"/>
        <v/>
      </c>
      <c r="N292" s="60" t="str">
        <f t="shared" si="53"/>
        <v/>
      </c>
      <c r="O292" s="60" t="str">
        <f t="shared" si="54"/>
        <v/>
      </c>
      <c r="P292" s="42" t="str">
        <f t="shared" si="49"/>
        <v/>
      </c>
    </row>
    <row r="293" spans="5:22" x14ac:dyDescent="0.25">
      <c r="E293" s="58" t="str">
        <f t="shared" si="50"/>
        <v/>
      </c>
      <c r="F293" s="42" t="str">
        <f t="shared" si="47"/>
        <v/>
      </c>
      <c r="G293" s="42" t="str">
        <f t="shared" si="55"/>
        <v/>
      </c>
      <c r="J293" s="59">
        <f t="shared" si="48"/>
        <v>0</v>
      </c>
      <c r="L293" s="60" t="str">
        <f t="shared" si="51"/>
        <v/>
      </c>
      <c r="M293" s="60" t="str">
        <f t="shared" si="52"/>
        <v/>
      </c>
      <c r="N293" s="60" t="str">
        <f t="shared" si="53"/>
        <v/>
      </c>
      <c r="O293" s="60" t="str">
        <f t="shared" si="54"/>
        <v/>
      </c>
      <c r="P293" s="42" t="str">
        <f t="shared" si="49"/>
        <v/>
      </c>
    </row>
    <row r="294" spans="5:22" x14ac:dyDescent="0.25">
      <c r="E294" s="58" t="str">
        <f t="shared" si="50"/>
        <v/>
      </c>
      <c r="F294" s="42" t="str">
        <f t="shared" si="47"/>
        <v/>
      </c>
      <c r="G294" s="42" t="str">
        <f t="shared" si="55"/>
        <v/>
      </c>
      <c r="J294" s="59">
        <f t="shared" si="48"/>
        <v>0</v>
      </c>
      <c r="L294" s="60" t="str">
        <f t="shared" si="51"/>
        <v/>
      </c>
      <c r="M294" s="60" t="str">
        <f t="shared" si="52"/>
        <v/>
      </c>
      <c r="N294" s="60" t="str">
        <f t="shared" si="53"/>
        <v/>
      </c>
      <c r="O294" s="60" t="str">
        <f t="shared" si="54"/>
        <v/>
      </c>
      <c r="P294" s="42" t="str">
        <f t="shared" si="49"/>
        <v/>
      </c>
    </row>
    <row r="295" spans="5:22" x14ac:dyDescent="0.25">
      <c r="E295" s="58" t="str">
        <f t="shared" si="50"/>
        <v/>
      </c>
      <c r="F295" s="42" t="str">
        <f t="shared" si="47"/>
        <v/>
      </c>
      <c r="G295" s="42" t="str">
        <f t="shared" si="55"/>
        <v/>
      </c>
      <c r="J295" s="59">
        <f t="shared" si="48"/>
        <v>0</v>
      </c>
      <c r="L295" s="60" t="str">
        <f t="shared" si="51"/>
        <v/>
      </c>
      <c r="M295" s="60" t="str">
        <f t="shared" si="52"/>
        <v/>
      </c>
      <c r="N295" s="60" t="str">
        <f t="shared" si="53"/>
        <v/>
      </c>
      <c r="O295" s="60" t="str">
        <f t="shared" si="54"/>
        <v/>
      </c>
      <c r="P295" s="42" t="str">
        <f t="shared" si="49"/>
        <v/>
      </c>
    </row>
    <row r="296" spans="5:22" x14ac:dyDescent="0.25">
      <c r="E296" s="58" t="str">
        <f t="shared" si="50"/>
        <v/>
      </c>
      <c r="F296" s="42" t="str">
        <f t="shared" si="47"/>
        <v/>
      </c>
      <c r="G296" s="42" t="str">
        <f t="shared" si="55"/>
        <v/>
      </c>
      <c r="J296" s="59">
        <f t="shared" si="48"/>
        <v>0</v>
      </c>
      <c r="L296" s="60" t="str">
        <f t="shared" si="51"/>
        <v/>
      </c>
      <c r="M296" s="60" t="str">
        <f t="shared" si="52"/>
        <v/>
      </c>
      <c r="N296" s="60" t="str">
        <f t="shared" si="53"/>
        <v/>
      </c>
      <c r="O296" s="60" t="str">
        <f t="shared" si="54"/>
        <v/>
      </c>
      <c r="P296" s="42" t="str">
        <f t="shared" si="49"/>
        <v/>
      </c>
    </row>
    <row r="297" spans="5:22" x14ac:dyDescent="0.25">
      <c r="E297" s="58" t="str">
        <f t="shared" si="50"/>
        <v/>
      </c>
      <c r="F297" s="42" t="str">
        <f t="shared" si="47"/>
        <v/>
      </c>
      <c r="G297" s="42" t="str">
        <f t="shared" si="55"/>
        <v/>
      </c>
      <c r="J297" s="59">
        <f t="shared" si="48"/>
        <v>0</v>
      </c>
      <c r="L297" s="60" t="str">
        <f t="shared" si="51"/>
        <v/>
      </c>
      <c r="M297" s="60" t="str">
        <f t="shared" si="52"/>
        <v/>
      </c>
      <c r="N297" s="60" t="str">
        <f t="shared" si="53"/>
        <v/>
      </c>
      <c r="O297" s="60" t="str">
        <f t="shared" si="54"/>
        <v/>
      </c>
      <c r="P297" s="42" t="str">
        <f t="shared" si="49"/>
        <v/>
      </c>
    </row>
    <row r="298" spans="5:22" x14ac:dyDescent="0.25">
      <c r="E298" s="58" t="str">
        <f t="shared" si="50"/>
        <v/>
      </c>
      <c r="F298" s="42" t="str">
        <f t="shared" si="47"/>
        <v/>
      </c>
      <c r="G298" s="42" t="str">
        <f t="shared" si="55"/>
        <v/>
      </c>
      <c r="J298" s="59">
        <f t="shared" si="48"/>
        <v>0</v>
      </c>
      <c r="L298" s="60" t="str">
        <f t="shared" si="51"/>
        <v/>
      </c>
      <c r="M298" s="60" t="str">
        <f t="shared" si="52"/>
        <v/>
      </c>
      <c r="N298" s="60" t="str">
        <f t="shared" si="53"/>
        <v/>
      </c>
      <c r="O298" s="60" t="str">
        <f t="shared" si="54"/>
        <v/>
      </c>
      <c r="P298" s="42" t="str">
        <f t="shared" si="49"/>
        <v/>
      </c>
    </row>
    <row r="299" spans="5:22" x14ac:dyDescent="0.25">
      <c r="E299" s="58" t="str">
        <f t="shared" si="50"/>
        <v/>
      </c>
      <c r="F299" s="42" t="str">
        <f t="shared" si="47"/>
        <v/>
      </c>
      <c r="G299" s="42" t="str">
        <f t="shared" si="55"/>
        <v/>
      </c>
      <c r="J299" s="59">
        <f t="shared" si="48"/>
        <v>0</v>
      </c>
      <c r="L299" s="60" t="str">
        <f t="shared" si="51"/>
        <v/>
      </c>
      <c r="M299" s="60" t="str">
        <f t="shared" si="52"/>
        <v/>
      </c>
      <c r="N299" s="60" t="str">
        <f t="shared" si="53"/>
        <v/>
      </c>
      <c r="O299" s="60" t="str">
        <f t="shared" si="54"/>
        <v/>
      </c>
      <c r="P299" s="42" t="str">
        <f t="shared" si="49"/>
        <v/>
      </c>
    </row>
    <row r="300" spans="5:22" x14ac:dyDescent="0.25">
      <c r="E300" s="58" t="str">
        <f t="shared" si="50"/>
        <v/>
      </c>
      <c r="F300" s="42" t="str">
        <f t="shared" si="47"/>
        <v/>
      </c>
      <c r="G300" s="42" t="str">
        <f t="shared" si="55"/>
        <v/>
      </c>
      <c r="J300" s="59">
        <f t="shared" si="48"/>
        <v>0</v>
      </c>
      <c r="L300" s="60" t="str">
        <f t="shared" si="51"/>
        <v/>
      </c>
      <c r="M300" s="60" t="str">
        <f t="shared" si="52"/>
        <v/>
      </c>
      <c r="N300" s="60" t="str">
        <f t="shared" si="53"/>
        <v/>
      </c>
      <c r="O300" s="60" t="str">
        <f t="shared" si="54"/>
        <v/>
      </c>
      <c r="P300" s="42" t="str">
        <f t="shared" si="49"/>
        <v/>
      </c>
    </row>
    <row r="301" spans="5:22" x14ac:dyDescent="0.25">
      <c r="E301" s="58" t="str">
        <f t="shared" si="50"/>
        <v/>
      </c>
      <c r="F301" s="42" t="str">
        <f t="shared" si="47"/>
        <v/>
      </c>
      <c r="G301" s="42" t="str">
        <f t="shared" si="55"/>
        <v/>
      </c>
      <c r="J301" s="59">
        <f t="shared" si="48"/>
        <v>0</v>
      </c>
      <c r="L301" s="60" t="str">
        <f t="shared" si="51"/>
        <v/>
      </c>
      <c r="M301" s="60" t="str">
        <f t="shared" si="52"/>
        <v/>
      </c>
      <c r="N301" s="60" t="str">
        <f t="shared" si="53"/>
        <v/>
      </c>
      <c r="O301" s="60" t="str">
        <f t="shared" si="54"/>
        <v/>
      </c>
      <c r="P301" s="42" t="str">
        <f t="shared" si="49"/>
        <v/>
      </c>
    </row>
    <row r="302" spans="5:22" x14ac:dyDescent="0.25">
      <c r="E302" s="58" t="str">
        <f t="shared" si="50"/>
        <v/>
      </c>
      <c r="F302" s="42" t="str">
        <f>G301</f>
        <v/>
      </c>
      <c r="G302" s="42" t="str">
        <f t="shared" si="55"/>
        <v/>
      </c>
      <c r="J302" s="59">
        <f t="shared" si="48"/>
        <v>0</v>
      </c>
      <c r="L302" s="60" t="str">
        <f t="shared" si="51"/>
        <v/>
      </c>
      <c r="M302" s="60" t="str">
        <f t="shared" si="52"/>
        <v/>
      </c>
      <c r="N302" s="60" t="str">
        <f t="shared" si="53"/>
        <v/>
      </c>
      <c r="O302" s="60" t="str">
        <f t="shared" si="54"/>
        <v/>
      </c>
      <c r="P302" s="42" t="str">
        <f t="shared" si="49"/>
        <v/>
      </c>
    </row>
    <row r="303" spans="5:22" x14ac:dyDescent="0.25">
      <c r="E303" s="58" t="str">
        <f t="shared" si="50"/>
        <v/>
      </c>
      <c r="F303" s="42" t="str">
        <f>G302</f>
        <v/>
      </c>
      <c r="G303" s="42" t="str">
        <f t="shared" si="55"/>
        <v/>
      </c>
      <c r="J303" s="59">
        <f t="shared" si="48"/>
        <v>0</v>
      </c>
      <c r="L303" s="60" t="str">
        <f t="shared" si="51"/>
        <v/>
      </c>
      <c r="M303" s="60" t="str">
        <f t="shared" si="52"/>
        <v/>
      </c>
      <c r="N303" s="60" t="str">
        <f t="shared" si="53"/>
        <v/>
      </c>
      <c r="O303" s="60" t="str">
        <f t="shared" si="54"/>
        <v/>
      </c>
      <c r="P303" s="42" t="str">
        <f t="shared" si="49"/>
        <v/>
      </c>
    </row>
    <row r="304" spans="5:22" x14ac:dyDescent="0.25">
      <c r="E304" s="58" t="str">
        <f t="shared" si="50"/>
        <v/>
      </c>
      <c r="F304" s="42" t="str">
        <f>G303</f>
        <v/>
      </c>
      <c r="G304" s="42" t="str">
        <f t="shared" si="55"/>
        <v/>
      </c>
      <c r="J304" s="59">
        <f t="shared" si="48"/>
        <v>0</v>
      </c>
      <c r="L304" s="60" t="str">
        <f t="shared" si="51"/>
        <v/>
      </c>
      <c r="M304" s="60" t="str">
        <f t="shared" si="52"/>
        <v/>
      </c>
      <c r="N304" s="60" t="str">
        <f t="shared" si="53"/>
        <v/>
      </c>
      <c r="O304" s="60" t="str">
        <f t="shared" si="54"/>
        <v/>
      </c>
      <c r="P304" s="42" t="str">
        <f t="shared" si="49"/>
        <v/>
      </c>
      <c r="V304" s="42" t="str">
        <f>IF($D304&gt;=1,"RAS","")</f>
        <v/>
      </c>
    </row>
    <row r="305" spans="5:22" x14ac:dyDescent="0.25">
      <c r="E305" s="58" t="str">
        <f t="shared" si="50"/>
        <v/>
      </c>
      <c r="F305" s="42" t="str">
        <f>G304</f>
        <v/>
      </c>
      <c r="G305" s="42" t="str">
        <f t="shared" si="55"/>
        <v/>
      </c>
      <c r="J305" s="59">
        <f t="shared" si="48"/>
        <v>0</v>
      </c>
      <c r="L305" s="60" t="str">
        <f t="shared" si="51"/>
        <v/>
      </c>
      <c r="M305" s="60" t="str">
        <f t="shared" si="52"/>
        <v/>
      </c>
      <c r="N305" s="60" t="str">
        <f t="shared" si="53"/>
        <v/>
      </c>
      <c r="O305" s="60" t="str">
        <f t="shared" si="54"/>
        <v/>
      </c>
      <c r="P305" s="42" t="str">
        <f t="shared" si="49"/>
        <v/>
      </c>
      <c r="V305" s="42" t="str">
        <f>IF($D305&gt;=1,"RAS","")</f>
        <v/>
      </c>
    </row>
  </sheetData>
  <phoneticPr fontId="7" type="noConversion"/>
  <pageMargins left="0.75" right="0.75" top="1" bottom="1" header="0.5" footer="0.5"/>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Entrées Heures de travail 2019</vt:lpstr>
      <vt:lpstr>Recettes Brut</vt:lpstr>
      <vt:lpstr>Chargees  Recettes Net</vt:lpstr>
      <vt:lpstr>Base de données - Taxes</vt:lpstr>
      <vt:lpstr>Factures</vt:lpstr>
      <vt:lpstr>Clients</vt:lpstr>
      <vt:lpstr>Heures de vols</vt:lpstr>
      <vt:lpstr>Raison_sociale</vt:lpstr>
      <vt:lpstr>Ref_Client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DOBELI François</dc:creator>
  <cp:lastModifiedBy>IENA</cp:lastModifiedBy>
  <cp:lastPrinted>2019-09-10T15:33:50Z</cp:lastPrinted>
  <dcterms:created xsi:type="dcterms:W3CDTF">2019-09-09T13:27:48Z</dcterms:created>
  <dcterms:modified xsi:type="dcterms:W3CDTF">2019-09-16T12:56:31Z</dcterms:modified>
</cp:coreProperties>
</file>