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0_ncr:8100000_{0746D247-9B46-4291-871D-6BFFE52A632D}" xr6:coauthVersionLast="34" xr6:coauthVersionMax="34" xr10:uidLastSave="{00000000-0000-0000-0000-000000000000}"/>
  <bookViews>
    <workbookView xWindow="90" yWindow="90" windowWidth="9990" windowHeight="6990" tabRatio="780" activeTab="1" xr2:uid="{00000000-000D-0000-FFFF-FFFF00000000}"/>
  </bookViews>
  <sheets>
    <sheet name="Base  PEAGES" sheetId="1" r:id="rId1"/>
    <sheet name="SHELL PEAGES" sheetId="6" r:id="rId2"/>
    <sheet name="Base  CARBURANT" sheetId="8" r:id="rId3"/>
    <sheet name="VG" sheetId="9" r:id="rId4"/>
    <sheet name="V9" sheetId="10" r:id="rId5"/>
  </sheets>
  <definedNames>
    <definedName name="_xlnm._FilterDatabase" localSheetId="0" hidden="1">'Base  PEAGES'!$H$1:$M$32</definedName>
    <definedName name="_xlnm._FilterDatabase" localSheetId="1" hidden="1">'SHELL PEAGES'!$I$3:$O$3</definedName>
    <definedName name="_xlnm._FilterDatabase" localSheetId="4" hidden="1">'V9'!$H$3:$N$599</definedName>
    <definedName name="_xlnm._FilterDatabase" localSheetId="3" hidden="1">VG!$I$3:$Q$3</definedName>
  </definedNames>
  <calcPr calcId="162913" fullPrecision="0"/>
  <pivotCaches>
    <pivotCache cacheId="25" r:id="rId6"/>
    <pivotCache cacheId="53" r:id="rId7"/>
  </pivotCaches>
</workbook>
</file>

<file path=xl/calcChain.xml><?xml version="1.0" encoding="utf-8"?>
<calcChain xmlns="http://schemas.openxmlformats.org/spreadsheetml/2006/main">
  <c r="X44" i="8" l="1"/>
  <c r="X45" i="8"/>
  <c r="X46" i="8"/>
  <c r="X47" i="8"/>
  <c r="X48" i="8"/>
  <c r="X49" i="8"/>
  <c r="X50" i="8"/>
  <c r="X51" i="8"/>
  <c r="X52" i="8"/>
  <c r="X53" i="8"/>
  <c r="X54" i="8"/>
  <c r="X55" i="8"/>
  <c r="X56" i="8"/>
  <c r="X57" i="8"/>
  <c r="X58" i="8"/>
  <c r="X59" i="8"/>
  <c r="X60" i="8"/>
  <c r="X61" i="8"/>
  <c r="Y44" i="8"/>
  <c r="Y45" i="8"/>
  <c r="Y46" i="8"/>
  <c r="Y47" i="8"/>
  <c r="Y48" i="8"/>
  <c r="Y49" i="8"/>
  <c r="Y50" i="8"/>
  <c r="Y51" i="8"/>
  <c r="Y52" i="8"/>
  <c r="Y53" i="8"/>
  <c r="Y54" i="8"/>
  <c r="Y55" i="8"/>
  <c r="Y56" i="8"/>
  <c r="Y57" i="8"/>
  <c r="Y58" i="8"/>
  <c r="Y59" i="8"/>
  <c r="Y60" i="8"/>
  <c r="Y61" i="8"/>
  <c r="Z44" i="8"/>
  <c r="AB44" i="8" s="1"/>
  <c r="Z45" i="8"/>
  <c r="AB45" i="8" s="1"/>
  <c r="Z46" i="8"/>
  <c r="Z47" i="8"/>
  <c r="AB47" i="8" s="1"/>
  <c r="Z48" i="8"/>
  <c r="Z49" i="8"/>
  <c r="AB49" i="8" s="1"/>
  <c r="Z50" i="8"/>
  <c r="Z51" i="8"/>
  <c r="AB51" i="8" s="1"/>
  <c r="Z52" i="8"/>
  <c r="Z53" i="8"/>
  <c r="AB53" i="8" s="1"/>
  <c r="Z54" i="8"/>
  <c r="Z55" i="8"/>
  <c r="AB55" i="8" s="1"/>
  <c r="Z56" i="8"/>
  <c r="Z57" i="8"/>
  <c r="AB57" i="8" s="1"/>
  <c r="Z58" i="8"/>
  <c r="Z59" i="8"/>
  <c r="AB59" i="8" s="1"/>
  <c r="Z60" i="8"/>
  <c r="Z61" i="8"/>
  <c r="AB61" i="8" s="1"/>
  <c r="AA44" i="8"/>
  <c r="AA45" i="8"/>
  <c r="AA46" i="8"/>
  <c r="AA47" i="8"/>
  <c r="AA48" i="8"/>
  <c r="AA49" i="8"/>
  <c r="AA50" i="8"/>
  <c r="AA51" i="8"/>
  <c r="AA52" i="8"/>
  <c r="AA53" i="8"/>
  <c r="AA54" i="8"/>
  <c r="AA55" i="8"/>
  <c r="AA56" i="8"/>
  <c r="AA57" i="8"/>
  <c r="AA58" i="8"/>
  <c r="AA59" i="8"/>
  <c r="AA60" i="8"/>
  <c r="AA61" i="8"/>
  <c r="AB46" i="8"/>
  <c r="AB48" i="8"/>
  <c r="AB50" i="8"/>
  <c r="AB52" i="8"/>
  <c r="AB54" i="8"/>
  <c r="AB56" i="8"/>
  <c r="AB58" i="8"/>
  <c r="AB60" i="8"/>
  <c r="AC44" i="8"/>
  <c r="AC45" i="8"/>
  <c r="AC46" i="8"/>
  <c r="AC47" i="8"/>
  <c r="AC48" i="8"/>
  <c r="AC49" i="8"/>
  <c r="AC50" i="8"/>
  <c r="AC51" i="8"/>
  <c r="AC52" i="8"/>
  <c r="AC53" i="8"/>
  <c r="AC54" i="8"/>
  <c r="AC55" i="8"/>
  <c r="AC56" i="8"/>
  <c r="AC57" i="8"/>
  <c r="AC58" i="8"/>
  <c r="AC59" i="8"/>
  <c r="AC60" i="8"/>
  <c r="AC61" i="8"/>
  <c r="AD44" i="8"/>
  <c r="AD45" i="8"/>
  <c r="AD46" i="8"/>
  <c r="AD47" i="8"/>
  <c r="AD48" i="8"/>
  <c r="AD49" i="8"/>
  <c r="AD50" i="8"/>
  <c r="AD51" i="8"/>
  <c r="AD52" i="8"/>
  <c r="AD53" i="8"/>
  <c r="AD54" i="8"/>
  <c r="AD55" i="8"/>
  <c r="AD56" i="8"/>
  <c r="AD57" i="8"/>
  <c r="AD58" i="8"/>
  <c r="AD59" i="8"/>
  <c r="AD60" i="8"/>
  <c r="AD61" i="8"/>
  <c r="X29" i="8"/>
  <c r="X30" i="8"/>
  <c r="X31" i="8"/>
  <c r="X32" i="8"/>
  <c r="X33" i="8"/>
  <c r="X34" i="8"/>
  <c r="X35" i="8"/>
  <c r="X36" i="8"/>
  <c r="X37" i="8"/>
  <c r="X38" i="8"/>
  <c r="X39" i="8"/>
  <c r="X40" i="8"/>
  <c r="X41" i="8"/>
  <c r="X42" i="8"/>
  <c r="X43" i="8"/>
  <c r="Y29" i="8"/>
  <c r="Y30" i="8"/>
  <c r="Y31" i="8"/>
  <c r="Y32" i="8"/>
  <c r="Y33" i="8"/>
  <c r="Y34" i="8"/>
  <c r="Y35" i="8"/>
  <c r="Y36" i="8"/>
  <c r="Y37" i="8"/>
  <c r="Y38" i="8"/>
  <c r="Y39" i="8"/>
  <c r="Y40" i="8"/>
  <c r="Y41" i="8"/>
  <c r="Y42" i="8"/>
  <c r="Y43" i="8"/>
  <c r="Z29" i="8"/>
  <c r="Z30" i="8"/>
  <c r="Z31" i="8"/>
  <c r="Z32" i="8"/>
  <c r="Z33" i="8"/>
  <c r="Z34" i="8"/>
  <c r="Z35" i="8"/>
  <c r="Z36" i="8"/>
  <c r="Z37" i="8"/>
  <c r="Z38" i="8"/>
  <c r="Z39" i="8"/>
  <c r="Z40" i="8"/>
  <c r="Z41" i="8"/>
  <c r="Z42" i="8"/>
  <c r="Z43" i="8"/>
  <c r="AA29" i="8"/>
  <c r="AA30" i="8"/>
  <c r="AA31" i="8"/>
  <c r="AA32" i="8"/>
  <c r="AA33" i="8"/>
  <c r="AA34" i="8"/>
  <c r="AA35" i="8"/>
  <c r="AA36" i="8"/>
  <c r="AA37" i="8"/>
  <c r="AA38" i="8"/>
  <c r="AA39" i="8"/>
  <c r="AA40" i="8"/>
  <c r="AA41" i="8"/>
  <c r="AA42" i="8"/>
  <c r="AA43" i="8"/>
  <c r="AB29" i="8"/>
  <c r="AB30" i="8"/>
  <c r="AB31" i="8"/>
  <c r="AB32" i="8"/>
  <c r="AB33" i="8"/>
  <c r="AB34" i="8"/>
  <c r="AB35" i="8"/>
  <c r="AB36" i="8"/>
  <c r="AB37" i="8"/>
  <c r="AB38" i="8"/>
  <c r="AB39" i="8"/>
  <c r="AB40" i="8"/>
  <c r="AB41" i="8"/>
  <c r="AB42" i="8"/>
  <c r="AB43" i="8"/>
  <c r="AC29" i="8"/>
  <c r="AD29" i="8" s="1"/>
  <c r="AC30" i="8"/>
  <c r="AC31" i="8"/>
  <c r="AD31" i="8" s="1"/>
  <c r="AC32" i="8"/>
  <c r="AD32" i="8" s="1"/>
  <c r="AC33" i="8"/>
  <c r="AD33" i="8" s="1"/>
  <c r="AC34" i="8"/>
  <c r="AC35" i="8"/>
  <c r="AD35" i="8" s="1"/>
  <c r="AC36" i="8"/>
  <c r="AD36" i="8" s="1"/>
  <c r="AC37" i="8"/>
  <c r="AD37" i="8" s="1"/>
  <c r="AC38" i="8"/>
  <c r="AC39" i="8"/>
  <c r="AD39" i="8" s="1"/>
  <c r="AC40" i="8"/>
  <c r="AD40" i="8" s="1"/>
  <c r="AC41" i="8"/>
  <c r="AD41" i="8" s="1"/>
  <c r="AC42" i="8"/>
  <c r="AC43" i="8"/>
  <c r="AD43" i="8" s="1"/>
  <c r="AD30" i="8"/>
  <c r="AD34" i="8"/>
  <c r="AD38" i="8"/>
  <c r="AD42" i="8"/>
  <c r="X20" i="8"/>
  <c r="X21" i="8"/>
  <c r="X22" i="8"/>
  <c r="X23" i="8"/>
  <c r="X24" i="8"/>
  <c r="X25" i="8"/>
  <c r="X26" i="8"/>
  <c r="X27" i="8"/>
  <c r="X28" i="8"/>
  <c r="Y20" i="8"/>
  <c r="Y21" i="8"/>
  <c r="Y22" i="8"/>
  <c r="Y23" i="8"/>
  <c r="Y24" i="8"/>
  <c r="Y25" i="8"/>
  <c r="Y26" i="8"/>
  <c r="Y27" i="8"/>
  <c r="Y28" i="8"/>
  <c r="Z20" i="8"/>
  <c r="Z21" i="8"/>
  <c r="Z22" i="8"/>
  <c r="Z23" i="8"/>
  <c r="Z24" i="8"/>
  <c r="Z25" i="8"/>
  <c r="Z26" i="8"/>
  <c r="Z27" i="8"/>
  <c r="Z28" i="8"/>
  <c r="AA20" i="8"/>
  <c r="AA21" i="8"/>
  <c r="AA22" i="8"/>
  <c r="AA23" i="8"/>
  <c r="AA24" i="8"/>
  <c r="AA25" i="8"/>
  <c r="AA26" i="8"/>
  <c r="AA27" i="8"/>
  <c r="AA28" i="8"/>
  <c r="AB20" i="8"/>
  <c r="AB21" i="8"/>
  <c r="AB22" i="8"/>
  <c r="AB23" i="8"/>
  <c r="AB24" i="8"/>
  <c r="AB25" i="8"/>
  <c r="AB26" i="8"/>
  <c r="AB27" i="8"/>
  <c r="AB28" i="8"/>
  <c r="AC20" i="8"/>
  <c r="AD20" i="8" s="1"/>
  <c r="AC21" i="8"/>
  <c r="AC22" i="8"/>
  <c r="AD22" i="8" s="1"/>
  <c r="AC23" i="8"/>
  <c r="AD23" i="8" s="1"/>
  <c r="AC24" i="8"/>
  <c r="AD24" i="8" s="1"/>
  <c r="AC25" i="8"/>
  <c r="AC26" i="8"/>
  <c r="AD26" i="8" s="1"/>
  <c r="AC27" i="8"/>
  <c r="AD27" i="8" s="1"/>
  <c r="AC28" i="8"/>
  <c r="AD28" i="8" s="1"/>
  <c r="AD21" i="8"/>
  <c r="AD25" i="8"/>
  <c r="X6" i="8"/>
  <c r="X7" i="8"/>
  <c r="X8" i="8"/>
  <c r="X9" i="8"/>
  <c r="X10" i="8"/>
  <c r="X11" i="8"/>
  <c r="X12" i="8"/>
  <c r="X13" i="8"/>
  <c r="X14" i="8"/>
  <c r="X15" i="8"/>
  <c r="X16" i="8"/>
  <c r="X17" i="8"/>
  <c r="X18" i="8"/>
  <c r="X19" i="8"/>
  <c r="Y6" i="8"/>
  <c r="Y7" i="8"/>
  <c r="Y8" i="8"/>
  <c r="Y9" i="8"/>
  <c r="Y10" i="8"/>
  <c r="Y11" i="8"/>
  <c r="Y12" i="8"/>
  <c r="Y13" i="8"/>
  <c r="Y14" i="8"/>
  <c r="Y15" i="8"/>
  <c r="Y16" i="8"/>
  <c r="Y17" i="8"/>
  <c r="Y18" i="8"/>
  <c r="Y19" i="8"/>
  <c r="Z6" i="8"/>
  <c r="Z7" i="8"/>
  <c r="Z8" i="8"/>
  <c r="Z9" i="8"/>
  <c r="Z10" i="8"/>
  <c r="Z11" i="8"/>
  <c r="Z12" i="8"/>
  <c r="Z13" i="8"/>
  <c r="Z14" i="8"/>
  <c r="Z15" i="8"/>
  <c r="Z16" i="8"/>
  <c r="Z17" i="8"/>
  <c r="Z18" i="8"/>
  <c r="Z19" i="8"/>
  <c r="AA6" i="8"/>
  <c r="AA7" i="8"/>
  <c r="AA8" i="8"/>
  <c r="AA9" i="8"/>
  <c r="AA10" i="8"/>
  <c r="AA11" i="8"/>
  <c r="AA12" i="8"/>
  <c r="AA13" i="8"/>
  <c r="AA14" i="8"/>
  <c r="AA15" i="8"/>
  <c r="AA16" i="8"/>
  <c r="AA17" i="8"/>
  <c r="AA18" i="8"/>
  <c r="AA19" i="8"/>
  <c r="AB6" i="8"/>
  <c r="AB7" i="8"/>
  <c r="AB8" i="8"/>
  <c r="AB9" i="8"/>
  <c r="AB10" i="8"/>
  <c r="AB11" i="8"/>
  <c r="AB12" i="8"/>
  <c r="AB13" i="8"/>
  <c r="AB14" i="8"/>
  <c r="AB15" i="8"/>
  <c r="AB16" i="8"/>
  <c r="AB17" i="8"/>
  <c r="AB18" i="8"/>
  <c r="AB19" i="8"/>
  <c r="AC6" i="8"/>
  <c r="AC7" i="8"/>
  <c r="AC8" i="8"/>
  <c r="AC9" i="8"/>
  <c r="AC10" i="8"/>
  <c r="AC11" i="8"/>
  <c r="AC12" i="8"/>
  <c r="AC13" i="8"/>
  <c r="AC14" i="8"/>
  <c r="AC15" i="8"/>
  <c r="AC16" i="8"/>
  <c r="AC17" i="8"/>
  <c r="AC18" i="8"/>
  <c r="AC19" i="8"/>
  <c r="AD6" i="8"/>
  <c r="AD7" i="8"/>
  <c r="AD8" i="8"/>
  <c r="AD9" i="8"/>
  <c r="AD10" i="8"/>
  <c r="AD11" i="8"/>
  <c r="AD12" i="8"/>
  <c r="AD13" i="8"/>
  <c r="AD14" i="8"/>
  <c r="AD15" i="8"/>
  <c r="AD16" i="8"/>
  <c r="AD17" i="8"/>
  <c r="AD18" i="8"/>
  <c r="AD19" i="8"/>
  <c r="H25" i="1"/>
  <c r="H26" i="1"/>
  <c r="H27" i="1"/>
  <c r="H28" i="1"/>
  <c r="H29" i="1"/>
  <c r="H30" i="1"/>
  <c r="H31" i="1"/>
  <c r="H32" i="1"/>
  <c r="I25" i="1"/>
  <c r="I26" i="1"/>
  <c r="I27" i="1"/>
  <c r="I28" i="1"/>
  <c r="I29" i="1"/>
  <c r="I30" i="1"/>
  <c r="I31" i="1"/>
  <c r="I32" i="1"/>
  <c r="J25" i="1"/>
  <c r="J26" i="1"/>
  <c r="J27" i="1"/>
  <c r="J28" i="1"/>
  <c r="J29" i="1"/>
  <c r="J30" i="1"/>
  <c r="J31" i="1"/>
  <c r="J32" i="1"/>
  <c r="K25" i="1"/>
  <c r="K26" i="1"/>
  <c r="K27" i="1"/>
  <c r="K28" i="1"/>
  <c r="K29" i="1"/>
  <c r="K30" i="1"/>
  <c r="K31" i="1"/>
  <c r="K32" i="1"/>
  <c r="L25" i="1"/>
  <c r="L26" i="1"/>
  <c r="L27" i="1"/>
  <c r="L28" i="1"/>
  <c r="L29" i="1"/>
  <c r="L30" i="1"/>
  <c r="L31" i="1"/>
  <c r="L32" i="1"/>
  <c r="M25" i="1"/>
  <c r="M26" i="1"/>
  <c r="M27" i="1"/>
  <c r="M28" i="1"/>
  <c r="M29" i="1"/>
  <c r="M30" i="1"/>
  <c r="M31" i="1"/>
  <c r="M32" i="1"/>
  <c r="N25" i="1"/>
  <c r="N26" i="1"/>
  <c r="N27" i="1"/>
  <c r="N28" i="1"/>
  <c r="N29" i="1"/>
  <c r="N30" i="1"/>
  <c r="N31" i="1"/>
  <c r="N32" i="1"/>
  <c r="H20" i="1"/>
  <c r="H21" i="1"/>
  <c r="H22" i="1"/>
  <c r="H23" i="1"/>
  <c r="H24" i="1"/>
  <c r="I20" i="1"/>
  <c r="I21" i="1"/>
  <c r="I22" i="1"/>
  <c r="I23" i="1"/>
  <c r="I24" i="1"/>
  <c r="J20" i="1"/>
  <c r="J21" i="1"/>
  <c r="J22" i="1"/>
  <c r="J23" i="1"/>
  <c r="J24" i="1"/>
  <c r="K20" i="1"/>
  <c r="K21" i="1"/>
  <c r="K22" i="1"/>
  <c r="K23" i="1"/>
  <c r="K24" i="1"/>
  <c r="L20" i="1"/>
  <c r="L21" i="1"/>
  <c r="L22" i="1"/>
  <c r="L23" i="1"/>
  <c r="L24" i="1"/>
  <c r="M20" i="1"/>
  <c r="N20" i="1" s="1"/>
  <c r="M21" i="1"/>
  <c r="M22" i="1"/>
  <c r="N22" i="1" s="1"/>
  <c r="M23" i="1"/>
  <c r="N23" i="1" s="1"/>
  <c r="M24" i="1"/>
  <c r="N24" i="1" s="1"/>
  <c r="N21" i="1"/>
  <c r="H19" i="1"/>
  <c r="I19" i="1"/>
  <c r="J19" i="1"/>
  <c r="K19" i="1"/>
  <c r="L19" i="1"/>
  <c r="M19" i="1"/>
  <c r="N19" i="1" s="1"/>
  <c r="H18" i="1"/>
  <c r="I18" i="1"/>
  <c r="J18" i="1"/>
  <c r="K18" i="1"/>
  <c r="L18" i="1"/>
  <c r="M18" i="1"/>
  <c r="N18" i="1" s="1"/>
  <c r="H14" i="1"/>
  <c r="H15" i="1"/>
  <c r="H16" i="1"/>
  <c r="H17" i="1"/>
  <c r="I14" i="1"/>
  <c r="I15" i="1"/>
  <c r="I16" i="1"/>
  <c r="I17" i="1"/>
  <c r="J14" i="1"/>
  <c r="J15" i="1"/>
  <c r="J16" i="1"/>
  <c r="J17" i="1"/>
  <c r="K14" i="1"/>
  <c r="K15" i="1"/>
  <c r="K16" i="1"/>
  <c r="K17" i="1"/>
  <c r="L14" i="1"/>
  <c r="L15" i="1"/>
  <c r="L16" i="1"/>
  <c r="L17" i="1"/>
  <c r="M14" i="1"/>
  <c r="M15" i="1"/>
  <c r="M16" i="1"/>
  <c r="M17" i="1"/>
  <c r="N14" i="1"/>
  <c r="N15" i="1"/>
  <c r="N16" i="1"/>
  <c r="N17" i="1"/>
  <c r="H13" i="1"/>
  <c r="I13" i="1"/>
  <c r="J13" i="1"/>
  <c r="K13" i="1"/>
  <c r="L13" i="1"/>
  <c r="M13" i="1"/>
  <c r="N13" i="1" s="1"/>
  <c r="H12" i="1"/>
  <c r="I12" i="1"/>
  <c r="J12" i="1"/>
  <c r="K12" i="1"/>
  <c r="L12" i="1"/>
  <c r="M12" i="1"/>
  <c r="N12" i="1" s="1"/>
  <c r="H6" i="1"/>
  <c r="H7" i="1"/>
  <c r="H8" i="1"/>
  <c r="H9" i="1"/>
  <c r="H10" i="1"/>
  <c r="H11" i="1"/>
  <c r="I6" i="1"/>
  <c r="I7" i="1"/>
  <c r="I8" i="1"/>
  <c r="I9" i="1"/>
  <c r="I10" i="1"/>
  <c r="I11" i="1"/>
  <c r="J6" i="1"/>
  <c r="J7" i="1"/>
  <c r="J8" i="1"/>
  <c r="J9" i="1"/>
  <c r="J10" i="1"/>
  <c r="J11" i="1"/>
  <c r="K6" i="1"/>
  <c r="K7" i="1"/>
  <c r="K8" i="1"/>
  <c r="K9" i="1"/>
  <c r="K10" i="1"/>
  <c r="K11" i="1"/>
  <c r="L6" i="1"/>
  <c r="L7" i="1"/>
  <c r="L8" i="1"/>
  <c r="L9" i="1"/>
  <c r="L10" i="1"/>
  <c r="L11" i="1"/>
  <c r="M6" i="1"/>
  <c r="M7" i="1"/>
  <c r="M8" i="1"/>
  <c r="M9" i="1"/>
  <c r="M10" i="1"/>
  <c r="M11" i="1"/>
  <c r="N6" i="1"/>
  <c r="N7" i="1"/>
  <c r="N8" i="1"/>
  <c r="N9" i="1"/>
  <c r="N10" i="1"/>
  <c r="N11" i="1"/>
  <c r="AA2" i="8" l="1"/>
  <c r="Y2" i="8" l="1"/>
  <c r="X2" i="8"/>
  <c r="AC2" i="8" l="1"/>
  <c r="AC3" i="8"/>
  <c r="AC4" i="8"/>
  <c r="AC5" i="8"/>
  <c r="Y3" i="8"/>
  <c r="Y4" i="8"/>
  <c r="Y5" i="8"/>
  <c r="X3" i="8"/>
  <c r="X4" i="8"/>
  <c r="X5" i="8"/>
  <c r="AA3" i="8"/>
  <c r="AA4" i="8"/>
  <c r="AA5" i="8"/>
  <c r="I2" i="1"/>
  <c r="M2" i="1"/>
  <c r="N2" i="1" s="1"/>
  <c r="M3" i="1"/>
  <c r="N3" i="1" s="1"/>
  <c r="M4" i="1"/>
  <c r="N4" i="1" s="1"/>
  <c r="M5" i="1"/>
  <c r="N5" i="1" s="1"/>
  <c r="L2" i="1"/>
  <c r="L3" i="1"/>
  <c r="L4" i="1"/>
  <c r="L5" i="1"/>
  <c r="K2" i="1"/>
  <c r="K3" i="1"/>
  <c r="K4" i="1"/>
  <c r="K5" i="1"/>
  <c r="J2" i="1"/>
  <c r="J3" i="1"/>
  <c r="J4" i="1"/>
  <c r="J5" i="1"/>
  <c r="I3" i="1"/>
  <c r="I4" i="1"/>
  <c r="I5" i="1"/>
  <c r="O599" i="9" l="1"/>
  <c r="O598" i="9"/>
  <c r="O597" i="9"/>
  <c r="O596" i="9"/>
  <c r="O595" i="9"/>
  <c r="O594" i="9"/>
  <c r="O593" i="9"/>
  <c r="O592" i="9"/>
  <c r="O591" i="9"/>
  <c r="O590" i="9"/>
  <c r="O589" i="9"/>
  <c r="O588" i="9"/>
  <c r="O587" i="9"/>
  <c r="O586" i="9"/>
  <c r="O585" i="9"/>
  <c r="O584" i="9"/>
  <c r="O583" i="9"/>
  <c r="O582" i="9"/>
  <c r="O581" i="9"/>
  <c r="O580" i="9"/>
  <c r="O579" i="9"/>
  <c r="O578" i="9"/>
  <c r="O577" i="9"/>
  <c r="O576" i="9"/>
  <c r="O575" i="9"/>
  <c r="O574" i="9"/>
  <c r="O573" i="9"/>
  <c r="O572" i="9"/>
  <c r="O571" i="9"/>
  <c r="O570" i="9"/>
  <c r="O569" i="9"/>
  <c r="O568" i="9"/>
  <c r="O567" i="9"/>
  <c r="O566" i="9"/>
  <c r="O565" i="9"/>
  <c r="O564" i="9"/>
  <c r="O563" i="9"/>
  <c r="O562" i="9"/>
  <c r="O561" i="9"/>
  <c r="O560" i="9"/>
  <c r="O559" i="9"/>
  <c r="O558" i="9"/>
  <c r="O557" i="9"/>
  <c r="O556" i="9"/>
  <c r="O555" i="9"/>
  <c r="O554" i="9"/>
  <c r="O553" i="9"/>
  <c r="O552" i="9"/>
  <c r="O551" i="9"/>
  <c r="O550" i="9"/>
  <c r="O549" i="9"/>
  <c r="O548" i="9"/>
  <c r="O547" i="9"/>
  <c r="O546" i="9"/>
  <c r="O545" i="9"/>
  <c r="O544" i="9"/>
  <c r="O543" i="9"/>
  <c r="O542" i="9"/>
  <c r="O541" i="9"/>
  <c r="O540" i="9"/>
  <c r="O539" i="9"/>
  <c r="O538" i="9"/>
  <c r="O537" i="9"/>
  <c r="O536" i="9"/>
  <c r="O535" i="9"/>
  <c r="O534" i="9"/>
  <c r="O533" i="9"/>
  <c r="O532" i="9"/>
  <c r="O531" i="9"/>
  <c r="O530" i="9"/>
  <c r="O529" i="9"/>
  <c r="O528" i="9"/>
  <c r="O527" i="9"/>
  <c r="O526" i="9"/>
  <c r="O525" i="9"/>
  <c r="O524" i="9"/>
  <c r="O523" i="9"/>
  <c r="O522" i="9"/>
  <c r="O521" i="9"/>
  <c r="O520" i="9"/>
  <c r="O519" i="9"/>
  <c r="O518" i="9"/>
  <c r="O517" i="9"/>
  <c r="O516" i="9"/>
  <c r="O515" i="9"/>
  <c r="O514" i="9"/>
  <c r="O513" i="9"/>
  <c r="O512" i="9"/>
  <c r="O511" i="9"/>
  <c r="O510" i="9"/>
  <c r="O509" i="9"/>
  <c r="O508" i="9"/>
  <c r="O507" i="9"/>
  <c r="O506" i="9"/>
  <c r="O505" i="9"/>
  <c r="O504" i="9"/>
  <c r="O503" i="9"/>
  <c r="O502" i="9"/>
  <c r="O501" i="9"/>
  <c r="O500" i="9"/>
  <c r="O499" i="9"/>
  <c r="O498" i="9"/>
  <c r="O497" i="9"/>
  <c r="O496" i="9"/>
  <c r="O495" i="9"/>
  <c r="O494" i="9"/>
  <c r="O493" i="9"/>
  <c r="O492" i="9"/>
  <c r="O491" i="9"/>
  <c r="O490" i="9"/>
  <c r="O489" i="9"/>
  <c r="O488" i="9"/>
  <c r="O487" i="9"/>
  <c r="O486" i="9"/>
  <c r="O485" i="9"/>
  <c r="O484" i="9"/>
  <c r="O483" i="9"/>
  <c r="O482" i="9"/>
  <c r="O481" i="9"/>
  <c r="O480" i="9"/>
  <c r="O479" i="9"/>
  <c r="O478" i="9"/>
  <c r="O477" i="9"/>
  <c r="O476" i="9"/>
  <c r="O475" i="9"/>
  <c r="O474" i="9"/>
  <c r="O473" i="9"/>
  <c r="O472" i="9"/>
  <c r="O471" i="9"/>
  <c r="O470" i="9"/>
  <c r="O469" i="9"/>
  <c r="O468" i="9"/>
  <c r="O467" i="9"/>
  <c r="O466" i="9"/>
  <c r="O465" i="9"/>
  <c r="O464" i="9"/>
  <c r="O463" i="9"/>
  <c r="O462" i="9"/>
  <c r="O461" i="9"/>
  <c r="O460" i="9"/>
  <c r="O459" i="9"/>
  <c r="O458" i="9"/>
  <c r="O457" i="9"/>
  <c r="O456" i="9"/>
  <c r="O455" i="9"/>
  <c r="O454" i="9"/>
  <c r="O453" i="9"/>
  <c r="O452" i="9"/>
  <c r="O451" i="9"/>
  <c r="O450" i="9"/>
  <c r="O449" i="9"/>
  <c r="O448" i="9"/>
  <c r="O447" i="9"/>
  <c r="O446" i="9"/>
  <c r="O445" i="9"/>
  <c r="O444" i="9"/>
  <c r="O443" i="9"/>
  <c r="O442" i="9"/>
  <c r="O441" i="9"/>
  <c r="O440" i="9"/>
  <c r="O439" i="9"/>
  <c r="O438" i="9"/>
  <c r="O437" i="9"/>
  <c r="O436" i="9"/>
  <c r="O435" i="9"/>
  <c r="O434" i="9"/>
  <c r="O433" i="9"/>
  <c r="O432" i="9"/>
  <c r="O431" i="9"/>
  <c r="O430" i="9"/>
  <c r="O429" i="9"/>
  <c r="O428" i="9"/>
  <c r="O427" i="9"/>
  <c r="O426" i="9"/>
  <c r="O425" i="9"/>
  <c r="O424" i="9"/>
  <c r="O423" i="9"/>
  <c r="O422" i="9"/>
  <c r="O421" i="9"/>
  <c r="O420" i="9"/>
  <c r="O419" i="9"/>
  <c r="O418" i="9"/>
  <c r="O417" i="9"/>
  <c r="O416" i="9"/>
  <c r="O415" i="9"/>
  <c r="O414" i="9"/>
  <c r="O413" i="9"/>
  <c r="O412" i="9"/>
  <c r="O411" i="9"/>
  <c r="O410" i="9"/>
  <c r="O409" i="9"/>
  <c r="O408" i="9"/>
  <c r="O407" i="9"/>
  <c r="O406" i="9"/>
  <c r="O405" i="9"/>
  <c r="O404" i="9"/>
  <c r="O403" i="9"/>
  <c r="O402" i="9"/>
  <c r="O401" i="9"/>
  <c r="O400" i="9"/>
  <c r="O399" i="9"/>
  <c r="O398" i="9"/>
  <c r="O397" i="9"/>
  <c r="O396" i="9"/>
  <c r="O395" i="9"/>
  <c r="O394" i="9"/>
  <c r="O393" i="9"/>
  <c r="O392" i="9"/>
  <c r="O391" i="9"/>
  <c r="O390" i="9"/>
  <c r="O389" i="9"/>
  <c r="O388" i="9"/>
  <c r="O387" i="9"/>
  <c r="O386" i="9"/>
  <c r="O385" i="9"/>
  <c r="O384" i="9"/>
  <c r="O383" i="9"/>
  <c r="O382" i="9"/>
  <c r="O381" i="9"/>
  <c r="O380" i="9"/>
  <c r="O379" i="9"/>
  <c r="O378" i="9"/>
  <c r="O377" i="9"/>
  <c r="O376" i="9"/>
  <c r="O375" i="9"/>
  <c r="O374" i="9"/>
  <c r="O373" i="9"/>
  <c r="O372" i="9"/>
  <c r="O371" i="9"/>
  <c r="O370" i="9"/>
  <c r="O369" i="9"/>
  <c r="O368" i="9"/>
  <c r="O367" i="9"/>
  <c r="O366" i="9"/>
  <c r="O365" i="9"/>
  <c r="O364" i="9"/>
  <c r="O363" i="9"/>
  <c r="O362" i="9"/>
  <c r="O361" i="9"/>
  <c r="O360" i="9"/>
  <c r="O359" i="9"/>
  <c r="O358" i="9"/>
  <c r="O357" i="9"/>
  <c r="O356" i="9"/>
  <c r="O355" i="9"/>
  <c r="O354" i="9"/>
  <c r="O353" i="9"/>
  <c r="O352" i="9"/>
  <c r="O351" i="9"/>
  <c r="O350" i="9"/>
  <c r="O349" i="9"/>
  <c r="O348" i="9"/>
  <c r="O347" i="9"/>
  <c r="O346" i="9"/>
  <c r="O345" i="9"/>
  <c r="O344" i="9"/>
  <c r="O343" i="9"/>
  <c r="O342" i="9"/>
  <c r="O341" i="9"/>
  <c r="O340" i="9"/>
  <c r="O339" i="9"/>
  <c r="O338" i="9"/>
  <c r="O337" i="9"/>
  <c r="O336" i="9"/>
  <c r="O335" i="9"/>
  <c r="O334" i="9"/>
  <c r="O333" i="9"/>
  <c r="O332" i="9"/>
  <c r="O331" i="9"/>
  <c r="O330" i="9"/>
  <c r="O329" i="9"/>
  <c r="O328" i="9"/>
  <c r="O327" i="9"/>
  <c r="O326" i="9"/>
  <c r="O325" i="9"/>
  <c r="O324" i="9"/>
  <c r="O323" i="9"/>
  <c r="O322" i="9"/>
  <c r="O321" i="9"/>
  <c r="O320" i="9"/>
  <c r="O319" i="9"/>
  <c r="O318" i="9"/>
  <c r="O317" i="9"/>
  <c r="O316" i="9"/>
  <c r="O315" i="9"/>
  <c r="O314" i="9"/>
  <c r="O313" i="9"/>
  <c r="O312" i="9"/>
  <c r="O311" i="9"/>
  <c r="O310" i="9"/>
  <c r="O309" i="9"/>
  <c r="O308" i="9"/>
  <c r="O307" i="9"/>
  <c r="O306" i="9"/>
  <c r="O305" i="9"/>
  <c r="O304" i="9"/>
  <c r="O303" i="9"/>
  <c r="O302" i="9"/>
  <c r="O301" i="9"/>
  <c r="O300" i="9"/>
  <c r="O299" i="9"/>
  <c r="O298" i="9"/>
  <c r="O297" i="9"/>
  <c r="O296" i="9"/>
  <c r="O295" i="9"/>
  <c r="O294" i="9"/>
  <c r="O293" i="9"/>
  <c r="O292" i="9"/>
  <c r="O291" i="9"/>
  <c r="O290" i="9"/>
  <c r="O289" i="9"/>
  <c r="O288" i="9"/>
  <c r="O287" i="9"/>
  <c r="O286" i="9"/>
  <c r="O285" i="9"/>
  <c r="O284" i="9"/>
  <c r="O283" i="9"/>
  <c r="O282" i="9"/>
  <c r="O281" i="9"/>
  <c r="O280" i="9"/>
  <c r="O279" i="9"/>
  <c r="O278" i="9"/>
  <c r="O277" i="9"/>
  <c r="O276" i="9"/>
  <c r="O275" i="9"/>
  <c r="O274" i="9"/>
  <c r="O273" i="9"/>
  <c r="O272" i="9"/>
  <c r="O271" i="9"/>
  <c r="O270" i="9"/>
  <c r="O269" i="9"/>
  <c r="O268" i="9"/>
  <c r="O267" i="9"/>
  <c r="O266" i="9"/>
  <c r="O265" i="9"/>
  <c r="O264" i="9"/>
  <c r="O263" i="9"/>
  <c r="O262" i="9"/>
  <c r="O261" i="9"/>
  <c r="O260" i="9"/>
  <c r="O259" i="9"/>
  <c r="O258" i="9"/>
  <c r="O257" i="9"/>
  <c r="O256" i="9"/>
  <c r="O255" i="9"/>
  <c r="O254" i="9"/>
  <c r="O253" i="9"/>
  <c r="O252" i="9"/>
  <c r="O251" i="9"/>
  <c r="O250" i="9"/>
  <c r="O249" i="9"/>
  <c r="O248" i="9"/>
  <c r="O247" i="9"/>
  <c r="O246" i="9"/>
  <c r="O245" i="9"/>
  <c r="O244" i="9"/>
  <c r="O243" i="9"/>
  <c r="O242" i="9"/>
  <c r="O241" i="9"/>
  <c r="O240" i="9"/>
  <c r="O239" i="9"/>
  <c r="O238" i="9"/>
  <c r="O237" i="9"/>
  <c r="O236" i="9"/>
  <c r="O235" i="9"/>
  <c r="O234" i="9"/>
  <c r="O233" i="9"/>
  <c r="O232" i="9"/>
  <c r="O231" i="9"/>
  <c r="O230" i="9"/>
  <c r="O229" i="9"/>
  <c r="O228" i="9"/>
  <c r="O227" i="9"/>
  <c r="O226" i="9"/>
  <c r="O225" i="9"/>
  <c r="O224" i="9"/>
  <c r="O223" i="9"/>
  <c r="O222" i="9"/>
  <c r="O221" i="9"/>
  <c r="O220" i="9"/>
  <c r="O219" i="9"/>
  <c r="O218" i="9"/>
  <c r="O217" i="9"/>
  <c r="O216" i="9"/>
  <c r="O215" i="9"/>
  <c r="O214" i="9"/>
  <c r="O213" i="9"/>
  <c r="O212" i="9"/>
  <c r="O211" i="9"/>
  <c r="O210" i="9"/>
  <c r="O209" i="9"/>
  <c r="O208" i="9"/>
  <c r="O207" i="9"/>
  <c r="O206" i="9"/>
  <c r="O205" i="9"/>
  <c r="O204" i="9"/>
  <c r="O203" i="9"/>
  <c r="O202" i="9"/>
  <c r="O201" i="9"/>
  <c r="O200" i="9"/>
  <c r="O199" i="9"/>
  <c r="O198" i="9"/>
  <c r="O197" i="9"/>
  <c r="O196" i="9"/>
  <c r="O195" i="9"/>
  <c r="O194" i="9"/>
  <c r="O193" i="9"/>
  <c r="O192" i="9"/>
  <c r="O191" i="9"/>
  <c r="O190" i="9"/>
  <c r="O189" i="9"/>
  <c r="O188" i="9"/>
  <c r="O187" i="9"/>
  <c r="O186" i="9"/>
  <c r="O185" i="9"/>
  <c r="O184" i="9"/>
  <c r="O183" i="9"/>
  <c r="O182" i="9"/>
  <c r="O181" i="9"/>
  <c r="O180" i="9"/>
  <c r="O179" i="9"/>
  <c r="O178" i="9"/>
  <c r="O177" i="9"/>
  <c r="O176" i="9"/>
  <c r="O175" i="9"/>
  <c r="O174" i="9"/>
  <c r="O173" i="9"/>
  <c r="O172" i="9"/>
  <c r="O171" i="9"/>
  <c r="O170" i="9"/>
  <c r="O169" i="9"/>
  <c r="O168" i="9"/>
  <c r="O167" i="9"/>
  <c r="O166" i="9"/>
  <c r="O165" i="9"/>
  <c r="O164" i="9"/>
  <c r="O163" i="9"/>
  <c r="O162" i="9"/>
  <c r="O161" i="9"/>
  <c r="O160" i="9"/>
  <c r="O159" i="9"/>
  <c r="O158" i="9"/>
  <c r="O157" i="9"/>
  <c r="O156" i="9"/>
  <c r="O155" i="9"/>
  <c r="O154" i="9"/>
  <c r="O153" i="9"/>
  <c r="O152" i="9"/>
  <c r="O151" i="9"/>
  <c r="O150" i="9"/>
  <c r="O149" i="9"/>
  <c r="O148" i="9"/>
  <c r="O147" i="9"/>
  <c r="O146" i="9"/>
  <c r="O145" i="9"/>
  <c r="O144" i="9"/>
  <c r="O143" i="9"/>
  <c r="O142" i="9"/>
  <c r="O141" i="9"/>
  <c r="O140" i="9"/>
  <c r="O139" i="9"/>
  <c r="O138" i="9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O63" i="9"/>
  <c r="O62" i="9"/>
  <c r="O61" i="9"/>
  <c r="O60" i="9"/>
  <c r="O59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O9" i="9"/>
  <c r="O8" i="9"/>
  <c r="O7" i="9"/>
  <c r="O6" i="9"/>
  <c r="O5" i="9"/>
  <c r="H5" i="1" l="1"/>
  <c r="H4" i="1"/>
  <c r="H3" i="1"/>
  <c r="H2" i="1"/>
  <c r="K14" i="10" l="1"/>
  <c r="AK4" i="8" l="1"/>
  <c r="AL4" i="8" s="1"/>
  <c r="AK3" i="8"/>
  <c r="AL3" i="8" s="1"/>
  <c r="Z5" i="8" l="1"/>
  <c r="AB5" i="8" s="1"/>
  <c r="AD5" i="8"/>
  <c r="L599" i="9" l="1"/>
  <c r="L598" i="9"/>
  <c r="L597" i="9"/>
  <c r="L596" i="9"/>
  <c r="L595" i="9"/>
  <c r="L594" i="9"/>
  <c r="L593" i="9"/>
  <c r="L592" i="9"/>
  <c r="L591" i="9"/>
  <c r="L590" i="9"/>
  <c r="L589" i="9"/>
  <c r="L588" i="9"/>
  <c r="L587" i="9"/>
  <c r="L586" i="9"/>
  <c r="L585" i="9"/>
  <c r="L584" i="9"/>
  <c r="L583" i="9"/>
  <c r="L582" i="9"/>
  <c r="L581" i="9"/>
  <c r="L580" i="9"/>
  <c r="L579" i="9"/>
  <c r="L578" i="9"/>
  <c r="L577" i="9"/>
  <c r="L576" i="9"/>
  <c r="L575" i="9"/>
  <c r="L574" i="9"/>
  <c r="L573" i="9"/>
  <c r="L572" i="9"/>
  <c r="L571" i="9"/>
  <c r="L570" i="9"/>
  <c r="L569" i="9"/>
  <c r="L568" i="9"/>
  <c r="L567" i="9"/>
  <c r="L566" i="9"/>
  <c r="L565" i="9"/>
  <c r="L564" i="9"/>
  <c r="L563" i="9"/>
  <c r="L562" i="9"/>
  <c r="L561" i="9"/>
  <c r="L560" i="9"/>
  <c r="L559" i="9"/>
  <c r="L558" i="9"/>
  <c r="L557" i="9"/>
  <c r="L556" i="9"/>
  <c r="L555" i="9"/>
  <c r="L554" i="9"/>
  <c r="L553" i="9"/>
  <c r="L552" i="9"/>
  <c r="L551" i="9"/>
  <c r="L550" i="9"/>
  <c r="L549" i="9"/>
  <c r="L548" i="9"/>
  <c r="L547" i="9"/>
  <c r="L546" i="9"/>
  <c r="L545" i="9"/>
  <c r="L544" i="9"/>
  <c r="L543" i="9"/>
  <c r="L542" i="9"/>
  <c r="L541" i="9"/>
  <c r="L540" i="9"/>
  <c r="L539" i="9"/>
  <c r="L538" i="9"/>
  <c r="L537" i="9"/>
  <c r="L536" i="9"/>
  <c r="L535" i="9"/>
  <c r="L534" i="9"/>
  <c r="L533" i="9"/>
  <c r="L532" i="9"/>
  <c r="L531" i="9"/>
  <c r="L530" i="9"/>
  <c r="L529" i="9"/>
  <c r="L528" i="9"/>
  <c r="L527" i="9"/>
  <c r="L526" i="9"/>
  <c r="L525" i="9"/>
  <c r="L524" i="9"/>
  <c r="L523" i="9"/>
  <c r="L522" i="9"/>
  <c r="L521" i="9"/>
  <c r="L520" i="9"/>
  <c r="L519" i="9"/>
  <c r="L518" i="9"/>
  <c r="L517" i="9"/>
  <c r="L516" i="9"/>
  <c r="L515" i="9"/>
  <c r="L514" i="9"/>
  <c r="L513" i="9"/>
  <c r="L512" i="9"/>
  <c r="L511" i="9"/>
  <c r="L510" i="9"/>
  <c r="L509" i="9"/>
  <c r="L508" i="9"/>
  <c r="L507" i="9"/>
  <c r="L506" i="9"/>
  <c r="L505" i="9"/>
  <c r="L504" i="9"/>
  <c r="L503" i="9"/>
  <c r="L502" i="9"/>
  <c r="L501" i="9"/>
  <c r="L500" i="9"/>
  <c r="L499" i="9"/>
  <c r="L498" i="9"/>
  <c r="L497" i="9"/>
  <c r="L496" i="9"/>
  <c r="L495" i="9"/>
  <c r="L494" i="9"/>
  <c r="L493" i="9"/>
  <c r="L492" i="9"/>
  <c r="L491" i="9"/>
  <c r="L490" i="9"/>
  <c r="L489" i="9"/>
  <c r="L488" i="9"/>
  <c r="L487" i="9"/>
  <c r="L486" i="9"/>
  <c r="L485" i="9"/>
  <c r="L484" i="9"/>
  <c r="L483" i="9"/>
  <c r="L482" i="9"/>
  <c r="L481" i="9"/>
  <c r="L480" i="9"/>
  <c r="L479" i="9"/>
  <c r="L478" i="9"/>
  <c r="L477" i="9"/>
  <c r="L476" i="9"/>
  <c r="L475" i="9"/>
  <c r="L474" i="9"/>
  <c r="L473" i="9"/>
  <c r="L472" i="9"/>
  <c r="L471" i="9"/>
  <c r="L470" i="9"/>
  <c r="L469" i="9"/>
  <c r="L468" i="9"/>
  <c r="L467" i="9"/>
  <c r="L466" i="9"/>
  <c r="L465" i="9"/>
  <c r="L464" i="9"/>
  <c r="L463" i="9"/>
  <c r="L462" i="9"/>
  <c r="L461" i="9"/>
  <c r="L460" i="9"/>
  <c r="L459" i="9"/>
  <c r="L458" i="9"/>
  <c r="L457" i="9"/>
  <c r="L456" i="9"/>
  <c r="L455" i="9"/>
  <c r="L454" i="9"/>
  <c r="L453" i="9"/>
  <c r="L452" i="9"/>
  <c r="L451" i="9"/>
  <c r="L450" i="9"/>
  <c r="L449" i="9"/>
  <c r="L448" i="9"/>
  <c r="L447" i="9"/>
  <c r="L446" i="9"/>
  <c r="L445" i="9"/>
  <c r="L444" i="9"/>
  <c r="L443" i="9"/>
  <c r="L442" i="9"/>
  <c r="L441" i="9"/>
  <c r="L440" i="9"/>
  <c r="L439" i="9"/>
  <c r="L438" i="9"/>
  <c r="L437" i="9"/>
  <c r="L436" i="9"/>
  <c r="L435" i="9"/>
  <c r="L434" i="9"/>
  <c r="L433" i="9"/>
  <c r="L432" i="9"/>
  <c r="L431" i="9"/>
  <c r="L430" i="9"/>
  <c r="L429" i="9"/>
  <c r="L428" i="9"/>
  <c r="L427" i="9"/>
  <c r="L426" i="9"/>
  <c r="L425" i="9"/>
  <c r="L424" i="9"/>
  <c r="L423" i="9"/>
  <c r="L422" i="9"/>
  <c r="L421" i="9"/>
  <c r="L420" i="9"/>
  <c r="L419" i="9"/>
  <c r="L418" i="9"/>
  <c r="L417" i="9"/>
  <c r="L416" i="9"/>
  <c r="L415" i="9"/>
  <c r="L414" i="9"/>
  <c r="L413" i="9"/>
  <c r="L412" i="9"/>
  <c r="L411" i="9"/>
  <c r="L410" i="9"/>
  <c r="L409" i="9"/>
  <c r="L408" i="9"/>
  <c r="L407" i="9"/>
  <c r="L406" i="9"/>
  <c r="L405" i="9"/>
  <c r="L404" i="9"/>
  <c r="L403" i="9"/>
  <c r="L402" i="9"/>
  <c r="L401" i="9"/>
  <c r="L400" i="9"/>
  <c r="L399" i="9"/>
  <c r="L398" i="9"/>
  <c r="L397" i="9"/>
  <c r="L396" i="9"/>
  <c r="L395" i="9"/>
  <c r="L394" i="9"/>
  <c r="L393" i="9"/>
  <c r="L392" i="9"/>
  <c r="L391" i="9"/>
  <c r="L390" i="9"/>
  <c r="L389" i="9"/>
  <c r="L388" i="9"/>
  <c r="L387" i="9"/>
  <c r="L386" i="9"/>
  <c r="L385" i="9"/>
  <c r="L384" i="9"/>
  <c r="L383" i="9"/>
  <c r="L382" i="9"/>
  <c r="L381" i="9"/>
  <c r="L380" i="9"/>
  <c r="L379" i="9"/>
  <c r="L378" i="9"/>
  <c r="L377" i="9"/>
  <c r="L376" i="9"/>
  <c r="L375" i="9"/>
  <c r="L374" i="9"/>
  <c r="L373" i="9"/>
  <c r="L372" i="9"/>
  <c r="L371" i="9"/>
  <c r="L370" i="9"/>
  <c r="L369" i="9"/>
  <c r="L368" i="9"/>
  <c r="L367" i="9"/>
  <c r="L366" i="9"/>
  <c r="L365" i="9"/>
  <c r="L364" i="9"/>
  <c r="L363" i="9"/>
  <c r="L362" i="9"/>
  <c r="L361" i="9"/>
  <c r="L360" i="9"/>
  <c r="L359" i="9"/>
  <c r="L358" i="9"/>
  <c r="L357" i="9"/>
  <c r="L356" i="9"/>
  <c r="L355" i="9"/>
  <c r="L354" i="9"/>
  <c r="L353" i="9"/>
  <c r="L352" i="9"/>
  <c r="L351" i="9"/>
  <c r="L350" i="9"/>
  <c r="L349" i="9"/>
  <c r="L348" i="9"/>
  <c r="L347" i="9"/>
  <c r="L346" i="9"/>
  <c r="L345" i="9"/>
  <c r="L344" i="9"/>
  <c r="L343" i="9"/>
  <c r="L342" i="9"/>
  <c r="L341" i="9"/>
  <c r="L340" i="9"/>
  <c r="L339" i="9"/>
  <c r="L338" i="9"/>
  <c r="L337" i="9"/>
  <c r="L336" i="9"/>
  <c r="L335" i="9"/>
  <c r="L334" i="9"/>
  <c r="L333" i="9"/>
  <c r="L332" i="9"/>
  <c r="L331" i="9"/>
  <c r="L330" i="9"/>
  <c r="L329" i="9"/>
  <c r="L328" i="9"/>
  <c r="L327" i="9"/>
  <c r="L326" i="9"/>
  <c r="L325" i="9"/>
  <c r="L324" i="9"/>
  <c r="L323" i="9"/>
  <c r="L322" i="9"/>
  <c r="L321" i="9"/>
  <c r="L320" i="9"/>
  <c r="L319" i="9"/>
  <c r="L318" i="9"/>
  <c r="L317" i="9"/>
  <c r="L316" i="9"/>
  <c r="L315" i="9"/>
  <c r="L314" i="9"/>
  <c r="L313" i="9"/>
  <c r="L312" i="9"/>
  <c r="L311" i="9"/>
  <c r="L310" i="9"/>
  <c r="L309" i="9"/>
  <c r="L308" i="9"/>
  <c r="L307" i="9"/>
  <c r="L306" i="9"/>
  <c r="L305" i="9"/>
  <c r="L304" i="9"/>
  <c r="L303" i="9"/>
  <c r="L302" i="9"/>
  <c r="L301" i="9"/>
  <c r="L300" i="9"/>
  <c r="L299" i="9"/>
  <c r="L298" i="9"/>
  <c r="L297" i="9"/>
  <c r="L296" i="9"/>
  <c r="L295" i="9"/>
  <c r="L294" i="9"/>
  <c r="L293" i="9"/>
  <c r="L292" i="9"/>
  <c r="L291" i="9"/>
  <c r="L290" i="9"/>
  <c r="L289" i="9"/>
  <c r="L288" i="9"/>
  <c r="L287" i="9"/>
  <c r="L286" i="9"/>
  <c r="L285" i="9"/>
  <c r="L284" i="9"/>
  <c r="L283" i="9"/>
  <c r="L282" i="9"/>
  <c r="L281" i="9"/>
  <c r="L280" i="9"/>
  <c r="L279" i="9"/>
  <c r="L278" i="9"/>
  <c r="L277" i="9"/>
  <c r="L276" i="9"/>
  <c r="L275" i="9"/>
  <c r="L274" i="9"/>
  <c r="L273" i="9"/>
  <c r="L272" i="9"/>
  <c r="L271" i="9"/>
  <c r="L270" i="9"/>
  <c r="L269" i="9"/>
  <c r="L268" i="9"/>
  <c r="L267" i="9"/>
  <c r="L266" i="9"/>
  <c r="L265" i="9"/>
  <c r="L264" i="9"/>
  <c r="L263" i="9"/>
  <c r="L262" i="9"/>
  <c r="L261" i="9"/>
  <c r="L260" i="9"/>
  <c r="L259" i="9"/>
  <c r="L258" i="9"/>
  <c r="L257" i="9"/>
  <c r="L256" i="9"/>
  <c r="L255" i="9"/>
  <c r="L254" i="9"/>
  <c r="L253" i="9"/>
  <c r="L252" i="9"/>
  <c r="L251" i="9"/>
  <c r="L250" i="9"/>
  <c r="L249" i="9"/>
  <c r="L248" i="9"/>
  <c r="L247" i="9"/>
  <c r="L246" i="9"/>
  <c r="L245" i="9"/>
  <c r="L244" i="9"/>
  <c r="L243" i="9"/>
  <c r="L242" i="9"/>
  <c r="L241" i="9"/>
  <c r="L240" i="9"/>
  <c r="L239" i="9"/>
  <c r="L238" i="9"/>
  <c r="L237" i="9"/>
  <c r="L236" i="9"/>
  <c r="L235" i="9"/>
  <c r="L234" i="9"/>
  <c r="L233" i="9"/>
  <c r="L232" i="9"/>
  <c r="L231" i="9"/>
  <c r="L230" i="9"/>
  <c r="L229" i="9"/>
  <c r="L228" i="9"/>
  <c r="L227" i="9"/>
  <c r="L226" i="9"/>
  <c r="L225" i="9"/>
  <c r="L224" i="9"/>
  <c r="L223" i="9"/>
  <c r="L222" i="9"/>
  <c r="L221" i="9"/>
  <c r="L220" i="9"/>
  <c r="L219" i="9"/>
  <c r="L218" i="9"/>
  <c r="L217" i="9"/>
  <c r="L216" i="9"/>
  <c r="L215" i="9"/>
  <c r="L214" i="9"/>
  <c r="L213" i="9"/>
  <c r="L212" i="9"/>
  <c r="L211" i="9"/>
  <c r="L210" i="9"/>
  <c r="L209" i="9"/>
  <c r="L208" i="9"/>
  <c r="L207" i="9"/>
  <c r="L206" i="9"/>
  <c r="L205" i="9"/>
  <c r="L204" i="9"/>
  <c r="L203" i="9"/>
  <c r="L202" i="9"/>
  <c r="L201" i="9"/>
  <c r="L200" i="9"/>
  <c r="L199" i="9"/>
  <c r="L198" i="9"/>
  <c r="L197" i="9"/>
  <c r="L196" i="9"/>
  <c r="L195" i="9"/>
  <c r="L194" i="9"/>
  <c r="L193" i="9"/>
  <c r="L192" i="9"/>
  <c r="L191" i="9"/>
  <c r="L190" i="9"/>
  <c r="L189" i="9"/>
  <c r="L188" i="9"/>
  <c r="L187" i="9"/>
  <c r="L186" i="9"/>
  <c r="L185" i="9"/>
  <c r="L184" i="9"/>
  <c r="L183" i="9"/>
  <c r="L182" i="9"/>
  <c r="L181" i="9"/>
  <c r="L180" i="9"/>
  <c r="L179" i="9"/>
  <c r="L178" i="9"/>
  <c r="L177" i="9"/>
  <c r="L176" i="9"/>
  <c r="L175" i="9"/>
  <c r="L174" i="9"/>
  <c r="L173" i="9"/>
  <c r="L172" i="9"/>
  <c r="L171" i="9"/>
  <c r="L170" i="9"/>
  <c r="L169" i="9"/>
  <c r="L168" i="9"/>
  <c r="L167" i="9"/>
  <c r="L166" i="9"/>
  <c r="L165" i="9"/>
  <c r="L164" i="9"/>
  <c r="L163" i="9"/>
  <c r="L162" i="9"/>
  <c r="L161" i="9"/>
  <c r="L160" i="9"/>
  <c r="L159" i="9"/>
  <c r="L158" i="9"/>
  <c r="L157" i="9"/>
  <c r="L156" i="9"/>
  <c r="L155" i="9"/>
  <c r="L154" i="9"/>
  <c r="L153" i="9"/>
  <c r="L152" i="9"/>
  <c r="L151" i="9"/>
  <c r="L150" i="9"/>
  <c r="L149" i="9"/>
  <c r="L148" i="9"/>
  <c r="L147" i="9"/>
  <c r="L146" i="9"/>
  <c r="L145" i="9"/>
  <c r="L144" i="9"/>
  <c r="L143" i="9"/>
  <c r="L142" i="9"/>
  <c r="L141" i="9"/>
  <c r="L140" i="9"/>
  <c r="L139" i="9"/>
  <c r="L138" i="9"/>
  <c r="L137" i="9"/>
  <c r="L136" i="9"/>
  <c r="L135" i="9"/>
  <c r="L134" i="9"/>
  <c r="L133" i="9"/>
  <c r="L132" i="9"/>
  <c r="L131" i="9"/>
  <c r="L130" i="9"/>
  <c r="L129" i="9"/>
  <c r="L128" i="9"/>
  <c r="L127" i="9"/>
  <c r="L126" i="9"/>
  <c r="L125" i="9"/>
  <c r="L124" i="9"/>
  <c r="L123" i="9"/>
  <c r="L122" i="9"/>
  <c r="L121" i="9"/>
  <c r="L120" i="9"/>
  <c r="L119" i="9"/>
  <c r="L118" i="9"/>
  <c r="L117" i="9"/>
  <c r="L116" i="9"/>
  <c r="L115" i="9"/>
  <c r="L114" i="9"/>
  <c r="L113" i="9"/>
  <c r="L112" i="9"/>
  <c r="L111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90" i="9"/>
  <c r="L89" i="9"/>
  <c r="L88" i="9"/>
  <c r="L87" i="9"/>
  <c r="L86" i="9"/>
  <c r="L85" i="9"/>
  <c r="L84" i="9"/>
  <c r="L83" i="9"/>
  <c r="L82" i="9"/>
  <c r="L81" i="9"/>
  <c r="L80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40" i="9"/>
  <c r="L39" i="9"/>
  <c r="L38" i="9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L11" i="9"/>
  <c r="L10" i="9"/>
  <c r="L9" i="9"/>
  <c r="L8" i="9"/>
  <c r="L7" i="9"/>
  <c r="L6" i="9"/>
  <c r="L5" i="9"/>
  <c r="L4" i="9"/>
  <c r="H599" i="10" l="1"/>
  <c r="H598" i="10"/>
  <c r="H597" i="10"/>
  <c r="H596" i="10"/>
  <c r="H595" i="10"/>
  <c r="H594" i="10"/>
  <c r="H593" i="10"/>
  <c r="H592" i="10"/>
  <c r="H591" i="10"/>
  <c r="H590" i="10"/>
  <c r="H589" i="10"/>
  <c r="H588" i="10"/>
  <c r="H587" i="10"/>
  <c r="H586" i="10"/>
  <c r="H585" i="10"/>
  <c r="H584" i="10"/>
  <c r="H583" i="10"/>
  <c r="H582" i="10"/>
  <c r="H581" i="10"/>
  <c r="H580" i="10"/>
  <c r="H579" i="10"/>
  <c r="H578" i="10"/>
  <c r="H577" i="10"/>
  <c r="H576" i="10"/>
  <c r="H575" i="10"/>
  <c r="H574" i="10"/>
  <c r="H573" i="10"/>
  <c r="H572" i="10"/>
  <c r="H571" i="10"/>
  <c r="H570" i="10"/>
  <c r="H569" i="10"/>
  <c r="H568" i="10"/>
  <c r="H567" i="10"/>
  <c r="H566" i="10"/>
  <c r="H565" i="10"/>
  <c r="H564" i="10"/>
  <c r="H563" i="10"/>
  <c r="H562" i="10"/>
  <c r="H561" i="10"/>
  <c r="H560" i="10"/>
  <c r="H559" i="10"/>
  <c r="H558" i="10"/>
  <c r="H557" i="10"/>
  <c r="H556" i="10"/>
  <c r="H555" i="10"/>
  <c r="H554" i="10"/>
  <c r="H553" i="10"/>
  <c r="H552" i="10"/>
  <c r="H551" i="10"/>
  <c r="H550" i="10"/>
  <c r="H549" i="10"/>
  <c r="H548" i="10"/>
  <c r="H547" i="10"/>
  <c r="H546" i="10"/>
  <c r="H545" i="10"/>
  <c r="H544" i="10"/>
  <c r="H543" i="10"/>
  <c r="H542" i="10"/>
  <c r="H541" i="10"/>
  <c r="H540" i="10"/>
  <c r="H539" i="10"/>
  <c r="H538" i="10"/>
  <c r="H537" i="10"/>
  <c r="H536" i="10"/>
  <c r="H535" i="10"/>
  <c r="H534" i="10"/>
  <c r="H533" i="10"/>
  <c r="H532" i="10"/>
  <c r="H531" i="10"/>
  <c r="H530" i="10"/>
  <c r="H529" i="10"/>
  <c r="H528" i="10"/>
  <c r="H527" i="10"/>
  <c r="H526" i="10"/>
  <c r="H525" i="10"/>
  <c r="H524" i="10"/>
  <c r="H523" i="10"/>
  <c r="H522" i="10"/>
  <c r="H521" i="10"/>
  <c r="H520" i="10"/>
  <c r="H519" i="10"/>
  <c r="H518" i="10"/>
  <c r="H517" i="10"/>
  <c r="H516" i="10"/>
  <c r="H515" i="10"/>
  <c r="H514" i="10"/>
  <c r="H513" i="10"/>
  <c r="H512" i="10"/>
  <c r="H511" i="10"/>
  <c r="H510" i="10"/>
  <c r="H509" i="10"/>
  <c r="H508" i="10"/>
  <c r="H507" i="10"/>
  <c r="H506" i="10"/>
  <c r="H505" i="10"/>
  <c r="H504" i="10"/>
  <c r="H503" i="10"/>
  <c r="H502" i="10"/>
  <c r="H501" i="10"/>
  <c r="H500" i="10"/>
  <c r="H499" i="10"/>
  <c r="H498" i="10"/>
  <c r="H497" i="10"/>
  <c r="H496" i="10"/>
  <c r="H495" i="10"/>
  <c r="H494" i="10"/>
  <c r="H493" i="10"/>
  <c r="H492" i="10"/>
  <c r="H491" i="10"/>
  <c r="H490" i="10"/>
  <c r="H489" i="10"/>
  <c r="H488" i="10"/>
  <c r="H487" i="10"/>
  <c r="H486" i="10"/>
  <c r="H485" i="10"/>
  <c r="H484" i="10"/>
  <c r="H483" i="10"/>
  <c r="H482" i="10"/>
  <c r="H481" i="10"/>
  <c r="H480" i="10"/>
  <c r="H479" i="10"/>
  <c r="H478" i="10"/>
  <c r="H477" i="10"/>
  <c r="H476" i="10"/>
  <c r="H475" i="10"/>
  <c r="H474" i="10"/>
  <c r="H473" i="10"/>
  <c r="H472" i="10"/>
  <c r="H471" i="10"/>
  <c r="H470" i="10"/>
  <c r="H469" i="10"/>
  <c r="H468" i="10"/>
  <c r="H467" i="10"/>
  <c r="H466" i="10"/>
  <c r="H465" i="10"/>
  <c r="H464" i="10"/>
  <c r="H463" i="10"/>
  <c r="H462" i="10"/>
  <c r="H461" i="10"/>
  <c r="H460" i="10"/>
  <c r="H459" i="10"/>
  <c r="H458" i="10"/>
  <c r="H457" i="10"/>
  <c r="H456" i="10"/>
  <c r="H455" i="10"/>
  <c r="H454" i="10"/>
  <c r="H453" i="10"/>
  <c r="H452" i="10"/>
  <c r="H451" i="10"/>
  <c r="H450" i="10"/>
  <c r="H449" i="10"/>
  <c r="H448" i="10"/>
  <c r="H447" i="10"/>
  <c r="H446" i="10"/>
  <c r="H445" i="10"/>
  <c r="H444" i="10"/>
  <c r="H443" i="10"/>
  <c r="H442" i="10"/>
  <c r="H441" i="10"/>
  <c r="H440" i="10"/>
  <c r="H439" i="10"/>
  <c r="H438" i="10"/>
  <c r="H437" i="10"/>
  <c r="H436" i="10"/>
  <c r="H435" i="10"/>
  <c r="H434" i="10"/>
  <c r="H433" i="10"/>
  <c r="H432" i="10"/>
  <c r="H431" i="10"/>
  <c r="H430" i="10"/>
  <c r="H429" i="10"/>
  <c r="H428" i="10"/>
  <c r="H427" i="10"/>
  <c r="H426" i="10"/>
  <c r="H425" i="10"/>
  <c r="H424" i="10"/>
  <c r="H423" i="10"/>
  <c r="H422" i="10"/>
  <c r="H421" i="10"/>
  <c r="H420" i="10"/>
  <c r="H419" i="10"/>
  <c r="H418" i="10"/>
  <c r="H417" i="10"/>
  <c r="H416" i="10"/>
  <c r="H415" i="10"/>
  <c r="H414" i="10"/>
  <c r="H413" i="10"/>
  <c r="H412" i="10"/>
  <c r="H411" i="10"/>
  <c r="H410" i="10"/>
  <c r="H409" i="10"/>
  <c r="H408" i="10"/>
  <c r="H407" i="10"/>
  <c r="H406" i="10"/>
  <c r="H405" i="10"/>
  <c r="H404" i="10"/>
  <c r="H403" i="10"/>
  <c r="H402" i="10"/>
  <c r="H401" i="10"/>
  <c r="H400" i="10"/>
  <c r="H399" i="10"/>
  <c r="H398" i="10"/>
  <c r="H397" i="10"/>
  <c r="H396" i="10"/>
  <c r="H395" i="10"/>
  <c r="H394" i="10"/>
  <c r="H393" i="10"/>
  <c r="H392" i="10"/>
  <c r="H391" i="10"/>
  <c r="H390" i="10"/>
  <c r="H389" i="10"/>
  <c r="H388" i="10"/>
  <c r="H387" i="10"/>
  <c r="H386" i="10"/>
  <c r="H385" i="10"/>
  <c r="H384" i="10"/>
  <c r="H383" i="10"/>
  <c r="H382" i="10"/>
  <c r="H381" i="10"/>
  <c r="H380" i="10"/>
  <c r="H379" i="10"/>
  <c r="H378" i="10"/>
  <c r="H377" i="10"/>
  <c r="H376" i="10"/>
  <c r="H375" i="10"/>
  <c r="H374" i="10"/>
  <c r="H373" i="10"/>
  <c r="H372" i="10"/>
  <c r="H371" i="10"/>
  <c r="H370" i="10"/>
  <c r="H369" i="10"/>
  <c r="H368" i="10"/>
  <c r="H367" i="10"/>
  <c r="H366" i="10"/>
  <c r="H365" i="10"/>
  <c r="H364" i="10"/>
  <c r="H363" i="10"/>
  <c r="H362" i="10"/>
  <c r="H361" i="10"/>
  <c r="H360" i="10"/>
  <c r="H359" i="10"/>
  <c r="H358" i="10"/>
  <c r="H357" i="10"/>
  <c r="H356" i="10"/>
  <c r="H355" i="10"/>
  <c r="H354" i="10"/>
  <c r="H353" i="10"/>
  <c r="H352" i="10"/>
  <c r="H351" i="10"/>
  <c r="H350" i="10"/>
  <c r="H349" i="10"/>
  <c r="H348" i="10"/>
  <c r="H347" i="10"/>
  <c r="H346" i="10"/>
  <c r="H345" i="10"/>
  <c r="H344" i="10"/>
  <c r="H343" i="10"/>
  <c r="H342" i="10"/>
  <c r="H341" i="10"/>
  <c r="H340" i="10"/>
  <c r="H339" i="10"/>
  <c r="H338" i="10"/>
  <c r="H337" i="10"/>
  <c r="H336" i="10"/>
  <c r="H335" i="10"/>
  <c r="H334" i="10"/>
  <c r="H333" i="10"/>
  <c r="H332" i="10"/>
  <c r="H331" i="10"/>
  <c r="H330" i="10"/>
  <c r="H329" i="10"/>
  <c r="H328" i="10"/>
  <c r="H327" i="10"/>
  <c r="H326" i="10"/>
  <c r="H325" i="10"/>
  <c r="H324" i="10"/>
  <c r="H323" i="10"/>
  <c r="H322" i="10"/>
  <c r="H321" i="10"/>
  <c r="H320" i="10"/>
  <c r="H319" i="10"/>
  <c r="H318" i="10"/>
  <c r="H317" i="10"/>
  <c r="H316" i="10"/>
  <c r="H315" i="10"/>
  <c r="H314" i="10"/>
  <c r="H313" i="10"/>
  <c r="H312" i="10"/>
  <c r="H311" i="10"/>
  <c r="H310" i="10"/>
  <c r="H309" i="10"/>
  <c r="H308" i="10"/>
  <c r="H307" i="10"/>
  <c r="H306" i="10"/>
  <c r="H305" i="10"/>
  <c r="H304" i="10"/>
  <c r="H303" i="10"/>
  <c r="H302" i="10"/>
  <c r="H301" i="10"/>
  <c r="H300" i="10"/>
  <c r="H299" i="10"/>
  <c r="H298" i="10"/>
  <c r="H297" i="10"/>
  <c r="H296" i="10"/>
  <c r="H295" i="10"/>
  <c r="H294" i="10"/>
  <c r="H293" i="10"/>
  <c r="H292" i="10"/>
  <c r="H291" i="10"/>
  <c r="H290" i="10"/>
  <c r="H289" i="10"/>
  <c r="H288" i="10"/>
  <c r="H287" i="10"/>
  <c r="H286" i="10"/>
  <c r="H285" i="10"/>
  <c r="H284" i="10"/>
  <c r="H283" i="10"/>
  <c r="H282" i="10"/>
  <c r="H281" i="10"/>
  <c r="H280" i="10"/>
  <c r="H279" i="10"/>
  <c r="H278" i="10"/>
  <c r="H277" i="10"/>
  <c r="H276" i="10"/>
  <c r="H275" i="10"/>
  <c r="H274" i="10"/>
  <c r="H273" i="10"/>
  <c r="H272" i="10"/>
  <c r="H271" i="10"/>
  <c r="H270" i="10"/>
  <c r="H269" i="10"/>
  <c r="H268" i="10"/>
  <c r="H267" i="10"/>
  <c r="H266" i="10"/>
  <c r="H265" i="10"/>
  <c r="H264" i="10"/>
  <c r="H263" i="10"/>
  <c r="H262" i="10"/>
  <c r="H261" i="10"/>
  <c r="H260" i="10"/>
  <c r="H259" i="10"/>
  <c r="H258" i="10"/>
  <c r="H257" i="10"/>
  <c r="H256" i="10"/>
  <c r="H255" i="10"/>
  <c r="H254" i="10"/>
  <c r="H253" i="10"/>
  <c r="H252" i="10"/>
  <c r="H251" i="10"/>
  <c r="H250" i="10"/>
  <c r="H249" i="10"/>
  <c r="H248" i="10"/>
  <c r="H247" i="10"/>
  <c r="H246" i="10"/>
  <c r="H245" i="10"/>
  <c r="H244" i="10"/>
  <c r="H243" i="10"/>
  <c r="H242" i="10"/>
  <c r="H241" i="10"/>
  <c r="H240" i="10"/>
  <c r="H239" i="10"/>
  <c r="H238" i="10"/>
  <c r="H237" i="10"/>
  <c r="H236" i="10"/>
  <c r="H235" i="10"/>
  <c r="H234" i="10"/>
  <c r="H233" i="10"/>
  <c r="H232" i="10"/>
  <c r="H231" i="10"/>
  <c r="H230" i="10"/>
  <c r="H229" i="10"/>
  <c r="H228" i="10"/>
  <c r="H227" i="10"/>
  <c r="H226" i="10"/>
  <c r="H225" i="10"/>
  <c r="H224" i="10"/>
  <c r="H223" i="10"/>
  <c r="H222" i="10"/>
  <c r="H221" i="10"/>
  <c r="H220" i="10"/>
  <c r="H219" i="10"/>
  <c r="H218" i="10"/>
  <c r="H217" i="10"/>
  <c r="H216" i="10"/>
  <c r="H215" i="10"/>
  <c r="H214" i="10"/>
  <c r="H213" i="10"/>
  <c r="H212" i="10"/>
  <c r="H211" i="10"/>
  <c r="H210" i="10"/>
  <c r="H209" i="10"/>
  <c r="H208" i="10"/>
  <c r="H207" i="10"/>
  <c r="H206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H186" i="10"/>
  <c r="H185" i="10"/>
  <c r="H184" i="10"/>
  <c r="H183" i="10"/>
  <c r="H182" i="10"/>
  <c r="H181" i="10"/>
  <c r="H180" i="10"/>
  <c r="H179" i="10"/>
  <c r="H178" i="10"/>
  <c r="H177" i="10"/>
  <c r="H176" i="10"/>
  <c r="H175" i="10"/>
  <c r="H174" i="10"/>
  <c r="H173" i="10"/>
  <c r="H172" i="10"/>
  <c r="H171" i="10"/>
  <c r="H170" i="10"/>
  <c r="H169" i="10"/>
  <c r="H168" i="10"/>
  <c r="H167" i="10"/>
  <c r="H166" i="10"/>
  <c r="H165" i="10"/>
  <c r="H164" i="10"/>
  <c r="H163" i="10"/>
  <c r="H162" i="10"/>
  <c r="H161" i="10"/>
  <c r="H160" i="10"/>
  <c r="H159" i="10"/>
  <c r="H158" i="10"/>
  <c r="H157" i="10"/>
  <c r="H156" i="10"/>
  <c r="H155" i="10"/>
  <c r="H154" i="10"/>
  <c r="H153" i="10"/>
  <c r="H152" i="10"/>
  <c r="H151" i="10"/>
  <c r="H150" i="10"/>
  <c r="H149" i="10"/>
  <c r="H148" i="10"/>
  <c r="H147" i="10"/>
  <c r="H146" i="10"/>
  <c r="H145" i="10"/>
  <c r="H144" i="10"/>
  <c r="H143" i="10"/>
  <c r="H142" i="10"/>
  <c r="H141" i="10"/>
  <c r="H140" i="10"/>
  <c r="H139" i="10"/>
  <c r="H138" i="10"/>
  <c r="H137" i="10"/>
  <c r="H136" i="10"/>
  <c r="H135" i="10"/>
  <c r="H134" i="10"/>
  <c r="H133" i="10"/>
  <c r="H132" i="10"/>
  <c r="H131" i="10"/>
  <c r="H130" i="10"/>
  <c r="H129" i="10"/>
  <c r="H128" i="10"/>
  <c r="H127" i="10"/>
  <c r="H126" i="10"/>
  <c r="H125" i="10"/>
  <c r="H124" i="10"/>
  <c r="H123" i="10"/>
  <c r="H122" i="10"/>
  <c r="H121" i="10"/>
  <c r="H120" i="10"/>
  <c r="H119" i="10"/>
  <c r="H118" i="10"/>
  <c r="H117" i="10"/>
  <c r="H116" i="10"/>
  <c r="H115" i="10"/>
  <c r="H114" i="10"/>
  <c r="H113" i="10"/>
  <c r="H112" i="10"/>
  <c r="H111" i="10"/>
  <c r="H110" i="10"/>
  <c r="H109" i="10"/>
  <c r="H108" i="10"/>
  <c r="H107" i="10"/>
  <c r="H106" i="10"/>
  <c r="H105" i="10"/>
  <c r="H104" i="10"/>
  <c r="H103" i="10"/>
  <c r="H102" i="10"/>
  <c r="H101" i="10"/>
  <c r="H100" i="10"/>
  <c r="H99" i="10"/>
  <c r="H98" i="10"/>
  <c r="H97" i="10"/>
  <c r="H96" i="10"/>
  <c r="H95" i="10"/>
  <c r="H94" i="10"/>
  <c r="H93" i="10"/>
  <c r="H92" i="10"/>
  <c r="H91" i="10"/>
  <c r="H90" i="10"/>
  <c r="H89" i="10"/>
  <c r="H88" i="10"/>
  <c r="H87" i="10"/>
  <c r="H86" i="10"/>
  <c r="H85" i="10"/>
  <c r="H84" i="10"/>
  <c r="H83" i="10"/>
  <c r="H82" i="10"/>
  <c r="H81" i="10"/>
  <c r="H80" i="10"/>
  <c r="H79" i="10"/>
  <c r="H78" i="10"/>
  <c r="H77" i="10"/>
  <c r="H76" i="10"/>
  <c r="H75" i="10"/>
  <c r="H74" i="10"/>
  <c r="H73" i="10"/>
  <c r="H72" i="10"/>
  <c r="H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5" i="10"/>
  <c r="H4" i="10"/>
  <c r="L4" i="6" l="1"/>
  <c r="Z2" i="8" l="1"/>
  <c r="AB2" i="8" s="1"/>
  <c r="Z3" i="8"/>
  <c r="Z4" i="8"/>
  <c r="N5" i="10" l="1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N61" i="10"/>
  <c r="N62" i="10"/>
  <c r="N63" i="10"/>
  <c r="N64" i="10"/>
  <c r="N65" i="10"/>
  <c r="N66" i="10"/>
  <c r="N67" i="10"/>
  <c r="N68" i="10"/>
  <c r="N69" i="10"/>
  <c r="N70" i="10"/>
  <c r="N71" i="10"/>
  <c r="N72" i="10"/>
  <c r="N73" i="10"/>
  <c r="N74" i="10"/>
  <c r="N75" i="10"/>
  <c r="N76" i="10"/>
  <c r="N77" i="10"/>
  <c r="N78" i="10"/>
  <c r="N79" i="10"/>
  <c r="N80" i="10"/>
  <c r="N81" i="10"/>
  <c r="N82" i="10"/>
  <c r="N83" i="10"/>
  <c r="N84" i="10"/>
  <c r="N85" i="10"/>
  <c r="N86" i="10"/>
  <c r="N87" i="10"/>
  <c r="N88" i="10"/>
  <c r="N89" i="10"/>
  <c r="N90" i="10"/>
  <c r="N91" i="10"/>
  <c r="N92" i="10"/>
  <c r="N93" i="10"/>
  <c r="N94" i="10"/>
  <c r="N95" i="10"/>
  <c r="N96" i="10"/>
  <c r="N97" i="10"/>
  <c r="N98" i="10"/>
  <c r="N99" i="10"/>
  <c r="N100" i="10"/>
  <c r="N101" i="10"/>
  <c r="N102" i="10"/>
  <c r="N103" i="10"/>
  <c r="N104" i="10"/>
  <c r="N105" i="10"/>
  <c r="N106" i="10"/>
  <c r="N107" i="10"/>
  <c r="N108" i="10"/>
  <c r="N109" i="10"/>
  <c r="N110" i="10"/>
  <c r="N111" i="10"/>
  <c r="N112" i="10"/>
  <c r="N113" i="10"/>
  <c r="N114" i="10"/>
  <c r="N115" i="10"/>
  <c r="N116" i="10"/>
  <c r="N117" i="10"/>
  <c r="N118" i="10"/>
  <c r="N119" i="10"/>
  <c r="N120" i="10"/>
  <c r="N121" i="10"/>
  <c r="N122" i="10"/>
  <c r="N123" i="10"/>
  <c r="N124" i="10"/>
  <c r="N125" i="10"/>
  <c r="N126" i="10"/>
  <c r="N127" i="10"/>
  <c r="N128" i="10"/>
  <c r="N129" i="10"/>
  <c r="N130" i="10"/>
  <c r="N131" i="10"/>
  <c r="N132" i="10"/>
  <c r="N133" i="10"/>
  <c r="N134" i="10"/>
  <c r="N135" i="10"/>
  <c r="N136" i="10"/>
  <c r="N137" i="10"/>
  <c r="N138" i="10"/>
  <c r="N139" i="10"/>
  <c r="N140" i="10"/>
  <c r="N141" i="10"/>
  <c r="N142" i="10"/>
  <c r="N143" i="10"/>
  <c r="N144" i="10"/>
  <c r="N145" i="10"/>
  <c r="N146" i="10"/>
  <c r="N147" i="10"/>
  <c r="N148" i="10"/>
  <c r="N149" i="10"/>
  <c r="N150" i="10"/>
  <c r="N151" i="10"/>
  <c r="N152" i="10"/>
  <c r="N153" i="10"/>
  <c r="N154" i="10"/>
  <c r="N155" i="10"/>
  <c r="N156" i="10"/>
  <c r="N157" i="10"/>
  <c r="N158" i="10"/>
  <c r="N159" i="10"/>
  <c r="N160" i="10"/>
  <c r="N161" i="10"/>
  <c r="N162" i="10"/>
  <c r="N163" i="10"/>
  <c r="N164" i="10"/>
  <c r="N165" i="10"/>
  <c r="N166" i="10"/>
  <c r="N167" i="10"/>
  <c r="N168" i="10"/>
  <c r="N169" i="10"/>
  <c r="N170" i="10"/>
  <c r="N171" i="10"/>
  <c r="N172" i="10"/>
  <c r="N173" i="10"/>
  <c r="N174" i="10"/>
  <c r="N175" i="10"/>
  <c r="N176" i="10"/>
  <c r="N177" i="10"/>
  <c r="N178" i="10"/>
  <c r="N179" i="10"/>
  <c r="N180" i="10"/>
  <c r="N181" i="10"/>
  <c r="N182" i="10"/>
  <c r="N183" i="10"/>
  <c r="N184" i="10"/>
  <c r="N185" i="10"/>
  <c r="N186" i="10"/>
  <c r="N187" i="10"/>
  <c r="N188" i="10"/>
  <c r="N189" i="10"/>
  <c r="N190" i="10"/>
  <c r="N191" i="10"/>
  <c r="N192" i="10"/>
  <c r="N193" i="10"/>
  <c r="N194" i="10"/>
  <c r="N195" i="10"/>
  <c r="N196" i="10"/>
  <c r="N197" i="10"/>
  <c r="N198" i="10"/>
  <c r="N199" i="10"/>
  <c r="N200" i="10"/>
  <c r="N201" i="10"/>
  <c r="N202" i="10"/>
  <c r="N203" i="10"/>
  <c r="N204" i="10"/>
  <c r="N205" i="10"/>
  <c r="N206" i="10"/>
  <c r="N207" i="10"/>
  <c r="N208" i="10"/>
  <c r="N209" i="10"/>
  <c r="N210" i="10"/>
  <c r="N211" i="10"/>
  <c r="N212" i="10"/>
  <c r="N213" i="10"/>
  <c r="N214" i="10"/>
  <c r="N215" i="10"/>
  <c r="N216" i="10"/>
  <c r="N217" i="10"/>
  <c r="N218" i="10"/>
  <c r="N219" i="10"/>
  <c r="N220" i="10"/>
  <c r="N221" i="10"/>
  <c r="N222" i="10"/>
  <c r="N223" i="10"/>
  <c r="N224" i="10"/>
  <c r="N225" i="10"/>
  <c r="N226" i="10"/>
  <c r="N227" i="10"/>
  <c r="N228" i="10"/>
  <c r="N229" i="10"/>
  <c r="N230" i="10"/>
  <c r="N231" i="10"/>
  <c r="N232" i="10"/>
  <c r="N233" i="10"/>
  <c r="N234" i="10"/>
  <c r="N235" i="10"/>
  <c r="N236" i="10"/>
  <c r="N237" i="10"/>
  <c r="N238" i="10"/>
  <c r="N239" i="10"/>
  <c r="N240" i="10"/>
  <c r="N241" i="10"/>
  <c r="N242" i="10"/>
  <c r="N243" i="10"/>
  <c r="N244" i="10"/>
  <c r="N245" i="10"/>
  <c r="N246" i="10"/>
  <c r="N247" i="10"/>
  <c r="N248" i="10"/>
  <c r="N249" i="10"/>
  <c r="N250" i="10"/>
  <c r="N251" i="10"/>
  <c r="N252" i="10"/>
  <c r="N253" i="10"/>
  <c r="N254" i="10"/>
  <c r="N255" i="10"/>
  <c r="N256" i="10"/>
  <c r="N257" i="10"/>
  <c r="N258" i="10"/>
  <c r="N259" i="10"/>
  <c r="N260" i="10"/>
  <c r="N261" i="10"/>
  <c r="N262" i="10"/>
  <c r="N263" i="10"/>
  <c r="N264" i="10"/>
  <c r="N265" i="10"/>
  <c r="N266" i="10"/>
  <c r="N267" i="10"/>
  <c r="N268" i="10"/>
  <c r="N269" i="10"/>
  <c r="N270" i="10"/>
  <c r="N271" i="10"/>
  <c r="N272" i="10"/>
  <c r="N273" i="10"/>
  <c r="N274" i="10"/>
  <c r="N275" i="10"/>
  <c r="N276" i="10"/>
  <c r="N277" i="10"/>
  <c r="N278" i="10"/>
  <c r="N279" i="10"/>
  <c r="N280" i="10"/>
  <c r="N281" i="10"/>
  <c r="N282" i="10"/>
  <c r="N283" i="10"/>
  <c r="N284" i="10"/>
  <c r="N285" i="10"/>
  <c r="N286" i="10"/>
  <c r="N287" i="10"/>
  <c r="N288" i="10"/>
  <c r="N289" i="10"/>
  <c r="N290" i="10"/>
  <c r="N291" i="10"/>
  <c r="N292" i="10"/>
  <c r="N293" i="10"/>
  <c r="N294" i="10"/>
  <c r="N295" i="10"/>
  <c r="N296" i="10"/>
  <c r="N297" i="10"/>
  <c r="N298" i="10"/>
  <c r="N299" i="10"/>
  <c r="N300" i="10"/>
  <c r="N301" i="10"/>
  <c r="N302" i="10"/>
  <c r="N303" i="10"/>
  <c r="N304" i="10"/>
  <c r="N305" i="10"/>
  <c r="N306" i="10"/>
  <c r="N307" i="10"/>
  <c r="N308" i="10"/>
  <c r="N309" i="10"/>
  <c r="N310" i="10"/>
  <c r="N311" i="10"/>
  <c r="N312" i="10"/>
  <c r="N313" i="10"/>
  <c r="N314" i="10"/>
  <c r="N315" i="10"/>
  <c r="N316" i="10"/>
  <c r="N317" i="10"/>
  <c r="N318" i="10"/>
  <c r="N319" i="10"/>
  <c r="N320" i="10"/>
  <c r="N321" i="10"/>
  <c r="N322" i="10"/>
  <c r="N323" i="10"/>
  <c r="N324" i="10"/>
  <c r="N325" i="10"/>
  <c r="N326" i="10"/>
  <c r="N327" i="10"/>
  <c r="N328" i="10"/>
  <c r="N329" i="10"/>
  <c r="N330" i="10"/>
  <c r="N331" i="10"/>
  <c r="N332" i="10"/>
  <c r="N333" i="10"/>
  <c r="N334" i="10"/>
  <c r="N335" i="10"/>
  <c r="N336" i="10"/>
  <c r="N337" i="10"/>
  <c r="N338" i="10"/>
  <c r="N339" i="10"/>
  <c r="N340" i="10"/>
  <c r="N341" i="10"/>
  <c r="N342" i="10"/>
  <c r="N343" i="10"/>
  <c r="N344" i="10"/>
  <c r="N345" i="10"/>
  <c r="N346" i="10"/>
  <c r="N347" i="10"/>
  <c r="N348" i="10"/>
  <c r="N349" i="10"/>
  <c r="N350" i="10"/>
  <c r="N351" i="10"/>
  <c r="N352" i="10"/>
  <c r="N353" i="10"/>
  <c r="N354" i="10"/>
  <c r="N355" i="10"/>
  <c r="N356" i="10"/>
  <c r="N357" i="10"/>
  <c r="N358" i="10"/>
  <c r="N359" i="10"/>
  <c r="N360" i="10"/>
  <c r="N361" i="10"/>
  <c r="N362" i="10"/>
  <c r="N363" i="10"/>
  <c r="N364" i="10"/>
  <c r="N365" i="10"/>
  <c r="N366" i="10"/>
  <c r="N367" i="10"/>
  <c r="N368" i="10"/>
  <c r="N369" i="10"/>
  <c r="N370" i="10"/>
  <c r="N371" i="10"/>
  <c r="N372" i="10"/>
  <c r="N373" i="10"/>
  <c r="N374" i="10"/>
  <c r="N375" i="10"/>
  <c r="N376" i="10"/>
  <c r="N377" i="10"/>
  <c r="N378" i="10"/>
  <c r="N379" i="10"/>
  <c r="N380" i="10"/>
  <c r="N381" i="10"/>
  <c r="N382" i="10"/>
  <c r="N383" i="10"/>
  <c r="N384" i="10"/>
  <c r="N385" i="10"/>
  <c r="N386" i="10"/>
  <c r="N387" i="10"/>
  <c r="N388" i="10"/>
  <c r="N389" i="10"/>
  <c r="N390" i="10"/>
  <c r="N391" i="10"/>
  <c r="N392" i="10"/>
  <c r="N393" i="10"/>
  <c r="N394" i="10"/>
  <c r="N395" i="10"/>
  <c r="N396" i="10"/>
  <c r="N397" i="10"/>
  <c r="N398" i="10"/>
  <c r="N399" i="10"/>
  <c r="N400" i="10"/>
  <c r="N401" i="10"/>
  <c r="N402" i="10"/>
  <c r="N403" i="10"/>
  <c r="N404" i="10"/>
  <c r="N405" i="10"/>
  <c r="N406" i="10"/>
  <c r="N407" i="10"/>
  <c r="N408" i="10"/>
  <c r="N409" i="10"/>
  <c r="N410" i="10"/>
  <c r="N411" i="10"/>
  <c r="N412" i="10"/>
  <c r="N413" i="10"/>
  <c r="N414" i="10"/>
  <c r="N415" i="10"/>
  <c r="N416" i="10"/>
  <c r="N417" i="10"/>
  <c r="N418" i="10"/>
  <c r="N419" i="10"/>
  <c r="N420" i="10"/>
  <c r="N421" i="10"/>
  <c r="N422" i="10"/>
  <c r="N423" i="10"/>
  <c r="N424" i="10"/>
  <c r="N425" i="10"/>
  <c r="N426" i="10"/>
  <c r="N427" i="10"/>
  <c r="N428" i="10"/>
  <c r="N429" i="10"/>
  <c r="N430" i="10"/>
  <c r="N431" i="10"/>
  <c r="N432" i="10"/>
  <c r="N433" i="10"/>
  <c r="N434" i="10"/>
  <c r="N435" i="10"/>
  <c r="N436" i="10"/>
  <c r="N437" i="10"/>
  <c r="N438" i="10"/>
  <c r="N439" i="10"/>
  <c r="N440" i="10"/>
  <c r="N441" i="10"/>
  <c r="N442" i="10"/>
  <c r="N443" i="10"/>
  <c r="N444" i="10"/>
  <c r="N445" i="10"/>
  <c r="N446" i="10"/>
  <c r="N447" i="10"/>
  <c r="N448" i="10"/>
  <c r="N449" i="10"/>
  <c r="N450" i="10"/>
  <c r="N451" i="10"/>
  <c r="N452" i="10"/>
  <c r="N453" i="10"/>
  <c r="N454" i="10"/>
  <c r="N455" i="10"/>
  <c r="N456" i="10"/>
  <c r="N457" i="10"/>
  <c r="N458" i="10"/>
  <c r="N459" i="10"/>
  <c r="N460" i="10"/>
  <c r="N461" i="10"/>
  <c r="N462" i="10"/>
  <c r="N463" i="10"/>
  <c r="N464" i="10"/>
  <c r="N465" i="10"/>
  <c r="N466" i="10"/>
  <c r="N467" i="10"/>
  <c r="N468" i="10"/>
  <c r="N469" i="10"/>
  <c r="N470" i="10"/>
  <c r="N471" i="10"/>
  <c r="N472" i="10"/>
  <c r="N473" i="10"/>
  <c r="N474" i="10"/>
  <c r="N475" i="10"/>
  <c r="N476" i="10"/>
  <c r="N477" i="10"/>
  <c r="N478" i="10"/>
  <c r="N479" i="10"/>
  <c r="N480" i="10"/>
  <c r="N481" i="10"/>
  <c r="N482" i="10"/>
  <c r="N483" i="10"/>
  <c r="N484" i="10"/>
  <c r="N485" i="10"/>
  <c r="N486" i="10"/>
  <c r="N487" i="10"/>
  <c r="N488" i="10"/>
  <c r="N489" i="10"/>
  <c r="N490" i="10"/>
  <c r="N491" i="10"/>
  <c r="N492" i="10"/>
  <c r="N493" i="10"/>
  <c r="N494" i="10"/>
  <c r="N495" i="10"/>
  <c r="N496" i="10"/>
  <c r="N497" i="10"/>
  <c r="N498" i="10"/>
  <c r="N499" i="10"/>
  <c r="N500" i="10"/>
  <c r="N501" i="10"/>
  <c r="N502" i="10"/>
  <c r="N503" i="10"/>
  <c r="N504" i="10"/>
  <c r="N505" i="10"/>
  <c r="N506" i="10"/>
  <c r="N507" i="10"/>
  <c r="N508" i="10"/>
  <c r="N509" i="10"/>
  <c r="N510" i="10"/>
  <c r="N511" i="10"/>
  <c r="N512" i="10"/>
  <c r="N513" i="10"/>
  <c r="N514" i="10"/>
  <c r="N515" i="10"/>
  <c r="N516" i="10"/>
  <c r="N517" i="10"/>
  <c r="N518" i="10"/>
  <c r="N519" i="10"/>
  <c r="N520" i="10"/>
  <c r="N521" i="10"/>
  <c r="N522" i="10"/>
  <c r="N523" i="10"/>
  <c r="N524" i="10"/>
  <c r="N525" i="10"/>
  <c r="N526" i="10"/>
  <c r="N527" i="10"/>
  <c r="N528" i="10"/>
  <c r="N529" i="10"/>
  <c r="N530" i="10"/>
  <c r="N531" i="10"/>
  <c r="N532" i="10"/>
  <c r="N533" i="10"/>
  <c r="N534" i="10"/>
  <c r="N535" i="10"/>
  <c r="N536" i="10"/>
  <c r="N537" i="10"/>
  <c r="N538" i="10"/>
  <c r="N539" i="10"/>
  <c r="N540" i="10"/>
  <c r="N541" i="10"/>
  <c r="N542" i="10"/>
  <c r="N543" i="10"/>
  <c r="N544" i="10"/>
  <c r="N545" i="10"/>
  <c r="N546" i="10"/>
  <c r="N547" i="10"/>
  <c r="N548" i="10"/>
  <c r="N549" i="10"/>
  <c r="N550" i="10"/>
  <c r="N551" i="10"/>
  <c r="N552" i="10"/>
  <c r="N553" i="10"/>
  <c r="N554" i="10"/>
  <c r="N555" i="10"/>
  <c r="N556" i="10"/>
  <c r="N557" i="10"/>
  <c r="N558" i="10"/>
  <c r="N559" i="10"/>
  <c r="N560" i="10"/>
  <c r="N561" i="10"/>
  <c r="N562" i="10"/>
  <c r="N563" i="10"/>
  <c r="N564" i="10"/>
  <c r="N565" i="10"/>
  <c r="N566" i="10"/>
  <c r="N567" i="10"/>
  <c r="N568" i="10"/>
  <c r="N569" i="10"/>
  <c r="N570" i="10"/>
  <c r="N571" i="10"/>
  <c r="N572" i="10"/>
  <c r="N573" i="10"/>
  <c r="N574" i="10"/>
  <c r="N575" i="10"/>
  <c r="N576" i="10"/>
  <c r="N577" i="10"/>
  <c r="N578" i="10"/>
  <c r="N579" i="10"/>
  <c r="N580" i="10"/>
  <c r="N581" i="10"/>
  <c r="N582" i="10"/>
  <c r="N583" i="10"/>
  <c r="N584" i="10"/>
  <c r="N585" i="10"/>
  <c r="N586" i="10"/>
  <c r="N587" i="10"/>
  <c r="N588" i="10"/>
  <c r="N589" i="10"/>
  <c r="N590" i="10"/>
  <c r="N591" i="10"/>
  <c r="N592" i="10"/>
  <c r="N593" i="10"/>
  <c r="N594" i="10"/>
  <c r="N595" i="10"/>
  <c r="N596" i="10"/>
  <c r="N597" i="10"/>
  <c r="N598" i="10"/>
  <c r="N599" i="10"/>
  <c r="N4" i="10"/>
  <c r="O4" i="9" l="1"/>
  <c r="AD4" i="8" l="1"/>
  <c r="AB4" i="8"/>
  <c r="AB3" i="8"/>
  <c r="AD3" i="8"/>
  <c r="Q5" i="9"/>
  <c r="Q6" i="9"/>
  <c r="Q7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28" i="9"/>
  <c r="Q29" i="9"/>
  <c r="Q30" i="9"/>
  <c r="Q31" i="9"/>
  <c r="Q32" i="9"/>
  <c r="Q33" i="9"/>
  <c r="Q34" i="9"/>
  <c r="Q35" i="9"/>
  <c r="Q36" i="9"/>
  <c r="Q37" i="9"/>
  <c r="Q38" i="9"/>
  <c r="Q39" i="9"/>
  <c r="Q40" i="9"/>
  <c r="Q41" i="9"/>
  <c r="Q42" i="9"/>
  <c r="Q43" i="9"/>
  <c r="Q44" i="9"/>
  <c r="Q45" i="9"/>
  <c r="Q46" i="9"/>
  <c r="Q47" i="9"/>
  <c r="Q48" i="9"/>
  <c r="Q49" i="9"/>
  <c r="Q50" i="9"/>
  <c r="Q51" i="9"/>
  <c r="Q52" i="9"/>
  <c r="Q53" i="9"/>
  <c r="Q54" i="9"/>
  <c r="Q55" i="9"/>
  <c r="Q56" i="9"/>
  <c r="Q57" i="9"/>
  <c r="Q58" i="9"/>
  <c r="Q59" i="9"/>
  <c r="Q60" i="9"/>
  <c r="Q61" i="9"/>
  <c r="Q62" i="9"/>
  <c r="Q63" i="9"/>
  <c r="Q64" i="9"/>
  <c r="Q65" i="9"/>
  <c r="Q66" i="9"/>
  <c r="Q67" i="9"/>
  <c r="Q68" i="9"/>
  <c r="Q69" i="9"/>
  <c r="Q70" i="9"/>
  <c r="Q71" i="9"/>
  <c r="Q72" i="9"/>
  <c r="Q73" i="9"/>
  <c r="Q74" i="9"/>
  <c r="Q75" i="9"/>
  <c r="Q76" i="9"/>
  <c r="Q77" i="9"/>
  <c r="Q78" i="9"/>
  <c r="Q79" i="9"/>
  <c r="Q80" i="9"/>
  <c r="Q81" i="9"/>
  <c r="Q82" i="9"/>
  <c r="Q83" i="9"/>
  <c r="Q84" i="9"/>
  <c r="Q85" i="9"/>
  <c r="Q86" i="9"/>
  <c r="Q87" i="9"/>
  <c r="Q88" i="9"/>
  <c r="Q89" i="9"/>
  <c r="Q90" i="9"/>
  <c r="Q91" i="9"/>
  <c r="Q92" i="9"/>
  <c r="Q93" i="9"/>
  <c r="Q94" i="9"/>
  <c r="Q95" i="9"/>
  <c r="Q96" i="9"/>
  <c r="Q97" i="9"/>
  <c r="Q98" i="9"/>
  <c r="Q99" i="9"/>
  <c r="Q100" i="9"/>
  <c r="Q101" i="9"/>
  <c r="Q102" i="9"/>
  <c r="Q103" i="9"/>
  <c r="Q104" i="9"/>
  <c r="Q105" i="9"/>
  <c r="Q106" i="9"/>
  <c r="Q107" i="9"/>
  <c r="Q108" i="9"/>
  <c r="Q109" i="9"/>
  <c r="Q110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7" i="9"/>
  <c r="Q138" i="9"/>
  <c r="Q139" i="9"/>
  <c r="Q140" i="9"/>
  <c r="Q141" i="9"/>
  <c r="Q142" i="9"/>
  <c r="Q143" i="9"/>
  <c r="Q144" i="9"/>
  <c r="Q145" i="9"/>
  <c r="Q146" i="9"/>
  <c r="Q147" i="9"/>
  <c r="Q148" i="9"/>
  <c r="Q149" i="9"/>
  <c r="Q150" i="9"/>
  <c r="Q151" i="9"/>
  <c r="Q152" i="9"/>
  <c r="Q153" i="9"/>
  <c r="Q154" i="9"/>
  <c r="Q155" i="9"/>
  <c r="Q156" i="9"/>
  <c r="Q157" i="9"/>
  <c r="Q158" i="9"/>
  <c r="Q159" i="9"/>
  <c r="Q160" i="9"/>
  <c r="Q161" i="9"/>
  <c r="Q162" i="9"/>
  <c r="Q163" i="9"/>
  <c r="Q164" i="9"/>
  <c r="Q165" i="9"/>
  <c r="Q166" i="9"/>
  <c r="Q167" i="9"/>
  <c r="Q168" i="9"/>
  <c r="Q169" i="9"/>
  <c r="Q170" i="9"/>
  <c r="Q171" i="9"/>
  <c r="Q172" i="9"/>
  <c r="Q173" i="9"/>
  <c r="Q174" i="9"/>
  <c r="Q175" i="9"/>
  <c r="Q176" i="9"/>
  <c r="Q177" i="9"/>
  <c r="Q178" i="9"/>
  <c r="Q179" i="9"/>
  <c r="Q180" i="9"/>
  <c r="Q181" i="9"/>
  <c r="Q182" i="9"/>
  <c r="Q183" i="9"/>
  <c r="Q184" i="9"/>
  <c r="Q185" i="9"/>
  <c r="Q186" i="9"/>
  <c r="Q187" i="9"/>
  <c r="Q188" i="9"/>
  <c r="Q189" i="9"/>
  <c r="Q190" i="9"/>
  <c r="Q191" i="9"/>
  <c r="Q192" i="9"/>
  <c r="Q193" i="9"/>
  <c r="Q194" i="9"/>
  <c r="Q195" i="9"/>
  <c r="Q196" i="9"/>
  <c r="Q197" i="9"/>
  <c r="Q198" i="9"/>
  <c r="Q199" i="9"/>
  <c r="Q200" i="9"/>
  <c r="Q201" i="9"/>
  <c r="Q202" i="9"/>
  <c r="Q203" i="9"/>
  <c r="Q204" i="9"/>
  <c r="Q205" i="9"/>
  <c r="Q206" i="9"/>
  <c r="Q207" i="9"/>
  <c r="Q208" i="9"/>
  <c r="Q209" i="9"/>
  <c r="Q210" i="9"/>
  <c r="Q211" i="9"/>
  <c r="Q212" i="9"/>
  <c r="Q213" i="9"/>
  <c r="Q214" i="9"/>
  <c r="Q215" i="9"/>
  <c r="Q216" i="9"/>
  <c r="Q217" i="9"/>
  <c r="Q218" i="9"/>
  <c r="Q219" i="9"/>
  <c r="Q220" i="9"/>
  <c r="Q221" i="9"/>
  <c r="Q222" i="9"/>
  <c r="Q223" i="9"/>
  <c r="Q224" i="9"/>
  <c r="Q225" i="9"/>
  <c r="Q226" i="9"/>
  <c r="Q227" i="9"/>
  <c r="Q228" i="9"/>
  <c r="Q229" i="9"/>
  <c r="Q230" i="9"/>
  <c r="Q231" i="9"/>
  <c r="Q232" i="9"/>
  <c r="Q233" i="9"/>
  <c r="Q234" i="9"/>
  <c r="Q235" i="9"/>
  <c r="Q236" i="9"/>
  <c r="Q237" i="9"/>
  <c r="Q238" i="9"/>
  <c r="Q239" i="9"/>
  <c r="Q240" i="9"/>
  <c r="Q241" i="9"/>
  <c r="Q242" i="9"/>
  <c r="Q243" i="9"/>
  <c r="Q244" i="9"/>
  <c r="Q245" i="9"/>
  <c r="Q246" i="9"/>
  <c r="Q247" i="9"/>
  <c r="Q248" i="9"/>
  <c r="Q249" i="9"/>
  <c r="Q250" i="9"/>
  <c r="Q251" i="9"/>
  <c r="Q252" i="9"/>
  <c r="Q253" i="9"/>
  <c r="Q254" i="9"/>
  <c r="Q255" i="9"/>
  <c r="Q256" i="9"/>
  <c r="Q257" i="9"/>
  <c r="Q258" i="9"/>
  <c r="Q259" i="9"/>
  <c r="Q260" i="9"/>
  <c r="Q261" i="9"/>
  <c r="Q262" i="9"/>
  <c r="Q263" i="9"/>
  <c r="Q264" i="9"/>
  <c r="Q265" i="9"/>
  <c r="Q266" i="9"/>
  <c r="Q267" i="9"/>
  <c r="Q268" i="9"/>
  <c r="Q269" i="9"/>
  <c r="Q270" i="9"/>
  <c r="Q271" i="9"/>
  <c r="Q272" i="9"/>
  <c r="Q273" i="9"/>
  <c r="Q274" i="9"/>
  <c r="Q275" i="9"/>
  <c r="Q276" i="9"/>
  <c r="Q277" i="9"/>
  <c r="Q278" i="9"/>
  <c r="Q279" i="9"/>
  <c r="Q280" i="9"/>
  <c r="Q281" i="9"/>
  <c r="Q282" i="9"/>
  <c r="Q283" i="9"/>
  <c r="Q284" i="9"/>
  <c r="Q285" i="9"/>
  <c r="Q286" i="9"/>
  <c r="Q287" i="9"/>
  <c r="Q288" i="9"/>
  <c r="Q289" i="9"/>
  <c r="Q290" i="9"/>
  <c r="Q291" i="9"/>
  <c r="Q292" i="9"/>
  <c r="Q293" i="9"/>
  <c r="Q294" i="9"/>
  <c r="Q295" i="9"/>
  <c r="Q296" i="9"/>
  <c r="Q297" i="9"/>
  <c r="Q298" i="9"/>
  <c r="Q299" i="9"/>
  <c r="Q300" i="9"/>
  <c r="Q301" i="9"/>
  <c r="Q302" i="9"/>
  <c r="Q303" i="9"/>
  <c r="Q304" i="9"/>
  <c r="Q305" i="9"/>
  <c r="Q306" i="9"/>
  <c r="Q307" i="9"/>
  <c r="Q308" i="9"/>
  <c r="Q309" i="9"/>
  <c r="Q310" i="9"/>
  <c r="Q311" i="9"/>
  <c r="Q312" i="9"/>
  <c r="Q313" i="9"/>
  <c r="Q314" i="9"/>
  <c r="Q315" i="9"/>
  <c r="Q316" i="9"/>
  <c r="Q317" i="9"/>
  <c r="Q318" i="9"/>
  <c r="Q319" i="9"/>
  <c r="Q320" i="9"/>
  <c r="Q321" i="9"/>
  <c r="Q322" i="9"/>
  <c r="Q323" i="9"/>
  <c r="Q324" i="9"/>
  <c r="Q325" i="9"/>
  <c r="Q326" i="9"/>
  <c r="Q327" i="9"/>
  <c r="Q328" i="9"/>
  <c r="Q329" i="9"/>
  <c r="Q330" i="9"/>
  <c r="Q331" i="9"/>
  <c r="Q332" i="9"/>
  <c r="Q333" i="9"/>
  <c r="Q334" i="9"/>
  <c r="Q335" i="9"/>
  <c r="Q336" i="9"/>
  <c r="Q337" i="9"/>
  <c r="Q338" i="9"/>
  <c r="Q339" i="9"/>
  <c r="Q340" i="9"/>
  <c r="Q341" i="9"/>
  <c r="Q342" i="9"/>
  <c r="Q343" i="9"/>
  <c r="Q344" i="9"/>
  <c r="Q345" i="9"/>
  <c r="Q346" i="9"/>
  <c r="Q347" i="9"/>
  <c r="Q348" i="9"/>
  <c r="Q349" i="9"/>
  <c r="Q350" i="9"/>
  <c r="Q351" i="9"/>
  <c r="Q352" i="9"/>
  <c r="Q353" i="9"/>
  <c r="Q354" i="9"/>
  <c r="Q355" i="9"/>
  <c r="Q356" i="9"/>
  <c r="Q357" i="9"/>
  <c r="Q358" i="9"/>
  <c r="Q359" i="9"/>
  <c r="Q360" i="9"/>
  <c r="Q361" i="9"/>
  <c r="Q362" i="9"/>
  <c r="Q363" i="9"/>
  <c r="Q364" i="9"/>
  <c r="Q365" i="9"/>
  <c r="Q366" i="9"/>
  <c r="Q367" i="9"/>
  <c r="Q368" i="9"/>
  <c r="Q369" i="9"/>
  <c r="Q370" i="9"/>
  <c r="Q371" i="9"/>
  <c r="Q372" i="9"/>
  <c r="Q373" i="9"/>
  <c r="Q374" i="9"/>
  <c r="Q375" i="9"/>
  <c r="Q376" i="9"/>
  <c r="Q377" i="9"/>
  <c r="Q378" i="9"/>
  <c r="Q379" i="9"/>
  <c r="Q380" i="9"/>
  <c r="Q381" i="9"/>
  <c r="Q382" i="9"/>
  <c r="Q383" i="9"/>
  <c r="Q384" i="9"/>
  <c r="Q385" i="9"/>
  <c r="Q386" i="9"/>
  <c r="Q387" i="9"/>
  <c r="Q388" i="9"/>
  <c r="Q389" i="9"/>
  <c r="Q390" i="9"/>
  <c r="Q391" i="9"/>
  <c r="Q392" i="9"/>
  <c r="Q393" i="9"/>
  <c r="Q394" i="9"/>
  <c r="Q395" i="9"/>
  <c r="Q396" i="9"/>
  <c r="Q397" i="9"/>
  <c r="Q398" i="9"/>
  <c r="Q399" i="9"/>
  <c r="Q400" i="9"/>
  <c r="Q401" i="9"/>
  <c r="Q402" i="9"/>
  <c r="Q403" i="9"/>
  <c r="Q404" i="9"/>
  <c r="Q405" i="9"/>
  <c r="Q406" i="9"/>
  <c r="Q407" i="9"/>
  <c r="Q408" i="9"/>
  <c r="Q409" i="9"/>
  <c r="Q410" i="9"/>
  <c r="Q411" i="9"/>
  <c r="Q412" i="9"/>
  <c r="Q413" i="9"/>
  <c r="Q414" i="9"/>
  <c r="Q415" i="9"/>
  <c r="Q416" i="9"/>
  <c r="Q417" i="9"/>
  <c r="Q418" i="9"/>
  <c r="Q419" i="9"/>
  <c r="Q420" i="9"/>
  <c r="Q421" i="9"/>
  <c r="Q422" i="9"/>
  <c r="Q423" i="9"/>
  <c r="Q424" i="9"/>
  <c r="Q425" i="9"/>
  <c r="Q426" i="9"/>
  <c r="Q427" i="9"/>
  <c r="Q428" i="9"/>
  <c r="Q429" i="9"/>
  <c r="Q430" i="9"/>
  <c r="Q431" i="9"/>
  <c r="Q432" i="9"/>
  <c r="Q433" i="9"/>
  <c r="Q434" i="9"/>
  <c r="Q435" i="9"/>
  <c r="Q436" i="9"/>
  <c r="Q437" i="9"/>
  <c r="Q438" i="9"/>
  <c r="Q439" i="9"/>
  <c r="Q440" i="9"/>
  <c r="Q441" i="9"/>
  <c r="Q442" i="9"/>
  <c r="Q443" i="9"/>
  <c r="Q444" i="9"/>
  <c r="Q445" i="9"/>
  <c r="Q446" i="9"/>
  <c r="Q447" i="9"/>
  <c r="Q448" i="9"/>
  <c r="Q449" i="9"/>
  <c r="Q450" i="9"/>
  <c r="Q451" i="9"/>
  <c r="Q452" i="9"/>
  <c r="Q453" i="9"/>
  <c r="Q454" i="9"/>
  <c r="Q455" i="9"/>
  <c r="Q456" i="9"/>
  <c r="Q457" i="9"/>
  <c r="Q458" i="9"/>
  <c r="Q459" i="9"/>
  <c r="Q460" i="9"/>
  <c r="Q461" i="9"/>
  <c r="Q462" i="9"/>
  <c r="Q463" i="9"/>
  <c r="Q464" i="9"/>
  <c r="Q465" i="9"/>
  <c r="Q466" i="9"/>
  <c r="Q467" i="9"/>
  <c r="Q468" i="9"/>
  <c r="Q469" i="9"/>
  <c r="Q470" i="9"/>
  <c r="Q471" i="9"/>
  <c r="Q472" i="9"/>
  <c r="Q473" i="9"/>
  <c r="Q474" i="9"/>
  <c r="Q475" i="9"/>
  <c r="Q476" i="9"/>
  <c r="Q477" i="9"/>
  <c r="Q478" i="9"/>
  <c r="Q479" i="9"/>
  <c r="Q480" i="9"/>
  <c r="Q481" i="9"/>
  <c r="Q482" i="9"/>
  <c r="Q483" i="9"/>
  <c r="Q484" i="9"/>
  <c r="Q485" i="9"/>
  <c r="Q486" i="9"/>
  <c r="Q487" i="9"/>
  <c r="Q488" i="9"/>
  <c r="Q489" i="9"/>
  <c r="Q490" i="9"/>
  <c r="Q491" i="9"/>
  <c r="Q492" i="9"/>
  <c r="Q493" i="9"/>
  <c r="Q494" i="9"/>
  <c r="Q495" i="9"/>
  <c r="Q496" i="9"/>
  <c r="Q497" i="9"/>
  <c r="Q498" i="9"/>
  <c r="Q499" i="9"/>
  <c r="Q500" i="9"/>
  <c r="Q501" i="9"/>
  <c r="Q502" i="9"/>
  <c r="Q503" i="9"/>
  <c r="Q504" i="9"/>
  <c r="Q505" i="9"/>
  <c r="Q506" i="9"/>
  <c r="Q507" i="9"/>
  <c r="Q508" i="9"/>
  <c r="Q509" i="9"/>
  <c r="Q510" i="9"/>
  <c r="Q511" i="9"/>
  <c r="Q512" i="9"/>
  <c r="Q513" i="9"/>
  <c r="Q514" i="9"/>
  <c r="Q515" i="9"/>
  <c r="Q516" i="9"/>
  <c r="Q517" i="9"/>
  <c r="Q518" i="9"/>
  <c r="Q519" i="9"/>
  <c r="Q520" i="9"/>
  <c r="Q521" i="9"/>
  <c r="Q522" i="9"/>
  <c r="Q523" i="9"/>
  <c r="Q524" i="9"/>
  <c r="Q525" i="9"/>
  <c r="Q526" i="9"/>
  <c r="Q527" i="9"/>
  <c r="Q528" i="9"/>
  <c r="Q529" i="9"/>
  <c r="Q530" i="9"/>
  <c r="Q531" i="9"/>
  <c r="Q532" i="9"/>
  <c r="Q533" i="9"/>
  <c r="Q534" i="9"/>
  <c r="Q535" i="9"/>
  <c r="Q536" i="9"/>
  <c r="Q537" i="9"/>
  <c r="Q538" i="9"/>
  <c r="Q539" i="9"/>
  <c r="Q540" i="9"/>
  <c r="Q541" i="9"/>
  <c r="Q542" i="9"/>
  <c r="Q543" i="9"/>
  <c r="Q544" i="9"/>
  <c r="Q545" i="9"/>
  <c r="Q546" i="9"/>
  <c r="Q547" i="9"/>
  <c r="Q548" i="9"/>
  <c r="Q549" i="9"/>
  <c r="Q550" i="9"/>
  <c r="Q551" i="9"/>
  <c r="Q552" i="9"/>
  <c r="Q553" i="9"/>
  <c r="Q554" i="9"/>
  <c r="Q555" i="9"/>
  <c r="Q556" i="9"/>
  <c r="Q557" i="9"/>
  <c r="Q558" i="9"/>
  <c r="Q559" i="9"/>
  <c r="Q560" i="9"/>
  <c r="Q561" i="9"/>
  <c r="Q562" i="9"/>
  <c r="Q563" i="9"/>
  <c r="Q564" i="9"/>
  <c r="Q565" i="9"/>
  <c r="Q566" i="9"/>
  <c r="Q567" i="9"/>
  <c r="Q568" i="9"/>
  <c r="Q569" i="9"/>
  <c r="Q570" i="9"/>
  <c r="Q571" i="9"/>
  <c r="Q572" i="9"/>
  <c r="Q573" i="9"/>
  <c r="Q574" i="9"/>
  <c r="Q575" i="9"/>
  <c r="Q576" i="9"/>
  <c r="Q577" i="9"/>
  <c r="Q578" i="9"/>
  <c r="Q579" i="9"/>
  <c r="Q580" i="9"/>
  <c r="Q581" i="9"/>
  <c r="Q582" i="9"/>
  <c r="Q583" i="9"/>
  <c r="Q584" i="9"/>
  <c r="Q585" i="9"/>
  <c r="Q586" i="9"/>
  <c r="Q587" i="9"/>
  <c r="Q588" i="9"/>
  <c r="Q589" i="9"/>
  <c r="Q590" i="9"/>
  <c r="Q591" i="9"/>
  <c r="Q592" i="9"/>
  <c r="Q593" i="9"/>
  <c r="Q594" i="9"/>
  <c r="Q595" i="9"/>
  <c r="Q596" i="9"/>
  <c r="Q597" i="9"/>
  <c r="Q598" i="9"/>
  <c r="Q599" i="9"/>
  <c r="P5" i="9"/>
  <c r="P6" i="9"/>
  <c r="P7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211" i="9"/>
  <c r="P212" i="9"/>
  <c r="P213" i="9"/>
  <c r="P214" i="9"/>
  <c r="P215" i="9"/>
  <c r="P216" i="9"/>
  <c r="P217" i="9"/>
  <c r="P218" i="9"/>
  <c r="P219" i="9"/>
  <c r="P220" i="9"/>
  <c r="P221" i="9"/>
  <c r="P222" i="9"/>
  <c r="P223" i="9"/>
  <c r="P224" i="9"/>
  <c r="P225" i="9"/>
  <c r="P226" i="9"/>
  <c r="P227" i="9"/>
  <c r="P228" i="9"/>
  <c r="P229" i="9"/>
  <c r="P230" i="9"/>
  <c r="P231" i="9"/>
  <c r="P232" i="9"/>
  <c r="P233" i="9"/>
  <c r="P234" i="9"/>
  <c r="P235" i="9"/>
  <c r="P236" i="9"/>
  <c r="P237" i="9"/>
  <c r="P238" i="9"/>
  <c r="P239" i="9"/>
  <c r="P240" i="9"/>
  <c r="P241" i="9"/>
  <c r="P242" i="9"/>
  <c r="P243" i="9"/>
  <c r="P244" i="9"/>
  <c r="P245" i="9"/>
  <c r="P246" i="9"/>
  <c r="P247" i="9"/>
  <c r="P248" i="9"/>
  <c r="P249" i="9"/>
  <c r="P250" i="9"/>
  <c r="P251" i="9"/>
  <c r="P252" i="9"/>
  <c r="P253" i="9"/>
  <c r="P254" i="9"/>
  <c r="P255" i="9"/>
  <c r="P256" i="9"/>
  <c r="P257" i="9"/>
  <c r="P258" i="9"/>
  <c r="P259" i="9"/>
  <c r="P260" i="9"/>
  <c r="P261" i="9"/>
  <c r="P262" i="9"/>
  <c r="P263" i="9"/>
  <c r="P264" i="9"/>
  <c r="P265" i="9"/>
  <c r="P266" i="9"/>
  <c r="P267" i="9"/>
  <c r="P268" i="9"/>
  <c r="P269" i="9"/>
  <c r="P270" i="9"/>
  <c r="P271" i="9"/>
  <c r="P272" i="9"/>
  <c r="P273" i="9"/>
  <c r="P274" i="9"/>
  <c r="P275" i="9"/>
  <c r="P276" i="9"/>
  <c r="P277" i="9"/>
  <c r="P278" i="9"/>
  <c r="P279" i="9"/>
  <c r="P280" i="9"/>
  <c r="P281" i="9"/>
  <c r="P282" i="9"/>
  <c r="P283" i="9"/>
  <c r="P284" i="9"/>
  <c r="P285" i="9"/>
  <c r="P286" i="9"/>
  <c r="P287" i="9"/>
  <c r="P288" i="9"/>
  <c r="P289" i="9"/>
  <c r="P290" i="9"/>
  <c r="P291" i="9"/>
  <c r="P292" i="9"/>
  <c r="P293" i="9"/>
  <c r="P294" i="9"/>
  <c r="P295" i="9"/>
  <c r="P296" i="9"/>
  <c r="P297" i="9"/>
  <c r="P298" i="9"/>
  <c r="P299" i="9"/>
  <c r="P300" i="9"/>
  <c r="P301" i="9"/>
  <c r="P302" i="9"/>
  <c r="P303" i="9"/>
  <c r="P304" i="9"/>
  <c r="P305" i="9"/>
  <c r="P306" i="9"/>
  <c r="P307" i="9"/>
  <c r="P308" i="9"/>
  <c r="P309" i="9"/>
  <c r="P310" i="9"/>
  <c r="P311" i="9"/>
  <c r="P312" i="9"/>
  <c r="P313" i="9"/>
  <c r="P314" i="9"/>
  <c r="P315" i="9"/>
  <c r="P316" i="9"/>
  <c r="P317" i="9"/>
  <c r="P318" i="9"/>
  <c r="P319" i="9"/>
  <c r="P320" i="9"/>
  <c r="P321" i="9"/>
  <c r="P322" i="9"/>
  <c r="P323" i="9"/>
  <c r="P324" i="9"/>
  <c r="P325" i="9"/>
  <c r="P326" i="9"/>
  <c r="P327" i="9"/>
  <c r="P328" i="9"/>
  <c r="P329" i="9"/>
  <c r="P330" i="9"/>
  <c r="P331" i="9"/>
  <c r="P332" i="9"/>
  <c r="P333" i="9"/>
  <c r="P334" i="9"/>
  <c r="P335" i="9"/>
  <c r="P336" i="9"/>
  <c r="P337" i="9"/>
  <c r="P338" i="9"/>
  <c r="P339" i="9"/>
  <c r="P340" i="9"/>
  <c r="P341" i="9"/>
  <c r="P342" i="9"/>
  <c r="P343" i="9"/>
  <c r="P344" i="9"/>
  <c r="P345" i="9"/>
  <c r="P346" i="9"/>
  <c r="P347" i="9"/>
  <c r="P348" i="9"/>
  <c r="P349" i="9"/>
  <c r="P350" i="9"/>
  <c r="P351" i="9"/>
  <c r="P352" i="9"/>
  <c r="P353" i="9"/>
  <c r="P354" i="9"/>
  <c r="P355" i="9"/>
  <c r="P356" i="9"/>
  <c r="P357" i="9"/>
  <c r="P358" i="9"/>
  <c r="P359" i="9"/>
  <c r="P360" i="9"/>
  <c r="P361" i="9"/>
  <c r="P362" i="9"/>
  <c r="P363" i="9"/>
  <c r="P364" i="9"/>
  <c r="P365" i="9"/>
  <c r="P366" i="9"/>
  <c r="P367" i="9"/>
  <c r="P368" i="9"/>
  <c r="P369" i="9"/>
  <c r="P370" i="9"/>
  <c r="P371" i="9"/>
  <c r="P372" i="9"/>
  <c r="P373" i="9"/>
  <c r="P374" i="9"/>
  <c r="P375" i="9"/>
  <c r="P376" i="9"/>
  <c r="P377" i="9"/>
  <c r="P378" i="9"/>
  <c r="P379" i="9"/>
  <c r="P380" i="9"/>
  <c r="P381" i="9"/>
  <c r="P382" i="9"/>
  <c r="P383" i="9"/>
  <c r="P384" i="9"/>
  <c r="P385" i="9"/>
  <c r="P386" i="9"/>
  <c r="P387" i="9"/>
  <c r="P388" i="9"/>
  <c r="P389" i="9"/>
  <c r="P390" i="9"/>
  <c r="P391" i="9"/>
  <c r="P392" i="9"/>
  <c r="P393" i="9"/>
  <c r="P394" i="9"/>
  <c r="P395" i="9"/>
  <c r="P396" i="9"/>
  <c r="P397" i="9"/>
  <c r="P398" i="9"/>
  <c r="P399" i="9"/>
  <c r="P400" i="9"/>
  <c r="P401" i="9"/>
  <c r="P402" i="9"/>
  <c r="P403" i="9"/>
  <c r="P404" i="9"/>
  <c r="P405" i="9"/>
  <c r="P406" i="9"/>
  <c r="P407" i="9"/>
  <c r="P408" i="9"/>
  <c r="P409" i="9"/>
  <c r="P410" i="9"/>
  <c r="P411" i="9"/>
  <c r="P412" i="9"/>
  <c r="P413" i="9"/>
  <c r="P414" i="9"/>
  <c r="P415" i="9"/>
  <c r="P416" i="9"/>
  <c r="P417" i="9"/>
  <c r="P418" i="9"/>
  <c r="P419" i="9"/>
  <c r="P420" i="9"/>
  <c r="P421" i="9"/>
  <c r="P422" i="9"/>
  <c r="P423" i="9"/>
  <c r="P424" i="9"/>
  <c r="P425" i="9"/>
  <c r="P426" i="9"/>
  <c r="P427" i="9"/>
  <c r="P428" i="9"/>
  <c r="P429" i="9"/>
  <c r="P430" i="9"/>
  <c r="P431" i="9"/>
  <c r="P432" i="9"/>
  <c r="P433" i="9"/>
  <c r="P434" i="9"/>
  <c r="P435" i="9"/>
  <c r="P436" i="9"/>
  <c r="P437" i="9"/>
  <c r="P438" i="9"/>
  <c r="P439" i="9"/>
  <c r="P440" i="9"/>
  <c r="P441" i="9"/>
  <c r="P442" i="9"/>
  <c r="P443" i="9"/>
  <c r="P444" i="9"/>
  <c r="P445" i="9"/>
  <c r="P446" i="9"/>
  <c r="P447" i="9"/>
  <c r="P448" i="9"/>
  <c r="P449" i="9"/>
  <c r="P450" i="9"/>
  <c r="P451" i="9"/>
  <c r="P452" i="9"/>
  <c r="P453" i="9"/>
  <c r="P454" i="9"/>
  <c r="P455" i="9"/>
  <c r="P456" i="9"/>
  <c r="P457" i="9"/>
  <c r="P458" i="9"/>
  <c r="P459" i="9"/>
  <c r="P460" i="9"/>
  <c r="P461" i="9"/>
  <c r="P462" i="9"/>
  <c r="P463" i="9"/>
  <c r="P464" i="9"/>
  <c r="P465" i="9"/>
  <c r="P466" i="9"/>
  <c r="P467" i="9"/>
  <c r="P468" i="9"/>
  <c r="P469" i="9"/>
  <c r="P470" i="9"/>
  <c r="P471" i="9"/>
  <c r="P472" i="9"/>
  <c r="P473" i="9"/>
  <c r="P474" i="9"/>
  <c r="P475" i="9"/>
  <c r="P476" i="9"/>
  <c r="P477" i="9"/>
  <c r="P478" i="9"/>
  <c r="P479" i="9"/>
  <c r="P480" i="9"/>
  <c r="P481" i="9"/>
  <c r="P482" i="9"/>
  <c r="P483" i="9"/>
  <c r="P484" i="9"/>
  <c r="P485" i="9"/>
  <c r="P486" i="9"/>
  <c r="P487" i="9"/>
  <c r="P488" i="9"/>
  <c r="P489" i="9"/>
  <c r="P490" i="9"/>
  <c r="P491" i="9"/>
  <c r="P492" i="9"/>
  <c r="P493" i="9"/>
  <c r="P494" i="9"/>
  <c r="P495" i="9"/>
  <c r="P496" i="9"/>
  <c r="P497" i="9"/>
  <c r="P498" i="9"/>
  <c r="P499" i="9"/>
  <c r="P500" i="9"/>
  <c r="P501" i="9"/>
  <c r="P502" i="9"/>
  <c r="P503" i="9"/>
  <c r="P504" i="9"/>
  <c r="P505" i="9"/>
  <c r="P506" i="9"/>
  <c r="P507" i="9"/>
  <c r="P508" i="9"/>
  <c r="P509" i="9"/>
  <c r="P510" i="9"/>
  <c r="P511" i="9"/>
  <c r="P512" i="9"/>
  <c r="P513" i="9"/>
  <c r="P514" i="9"/>
  <c r="P515" i="9"/>
  <c r="P516" i="9"/>
  <c r="P517" i="9"/>
  <c r="P518" i="9"/>
  <c r="P519" i="9"/>
  <c r="P520" i="9"/>
  <c r="P521" i="9"/>
  <c r="P522" i="9"/>
  <c r="P523" i="9"/>
  <c r="P524" i="9"/>
  <c r="P525" i="9"/>
  <c r="P526" i="9"/>
  <c r="P527" i="9"/>
  <c r="P528" i="9"/>
  <c r="P529" i="9"/>
  <c r="P530" i="9"/>
  <c r="P531" i="9"/>
  <c r="P532" i="9"/>
  <c r="P533" i="9"/>
  <c r="P534" i="9"/>
  <c r="P535" i="9"/>
  <c r="P536" i="9"/>
  <c r="P537" i="9"/>
  <c r="P538" i="9"/>
  <c r="P539" i="9"/>
  <c r="P540" i="9"/>
  <c r="P541" i="9"/>
  <c r="P542" i="9"/>
  <c r="P543" i="9"/>
  <c r="P544" i="9"/>
  <c r="P545" i="9"/>
  <c r="P546" i="9"/>
  <c r="P547" i="9"/>
  <c r="P548" i="9"/>
  <c r="P549" i="9"/>
  <c r="P550" i="9"/>
  <c r="P551" i="9"/>
  <c r="P552" i="9"/>
  <c r="P553" i="9"/>
  <c r="P554" i="9"/>
  <c r="P555" i="9"/>
  <c r="P556" i="9"/>
  <c r="P557" i="9"/>
  <c r="P558" i="9"/>
  <c r="P559" i="9"/>
  <c r="P560" i="9"/>
  <c r="P561" i="9"/>
  <c r="P562" i="9"/>
  <c r="P563" i="9"/>
  <c r="P564" i="9"/>
  <c r="P565" i="9"/>
  <c r="P566" i="9"/>
  <c r="P567" i="9"/>
  <c r="P568" i="9"/>
  <c r="P569" i="9"/>
  <c r="P570" i="9"/>
  <c r="P571" i="9"/>
  <c r="P572" i="9"/>
  <c r="P573" i="9"/>
  <c r="P574" i="9"/>
  <c r="P575" i="9"/>
  <c r="P576" i="9"/>
  <c r="P577" i="9"/>
  <c r="P578" i="9"/>
  <c r="P579" i="9"/>
  <c r="P580" i="9"/>
  <c r="P581" i="9"/>
  <c r="P582" i="9"/>
  <c r="P583" i="9"/>
  <c r="P584" i="9"/>
  <c r="P585" i="9"/>
  <c r="P586" i="9"/>
  <c r="P587" i="9"/>
  <c r="P588" i="9"/>
  <c r="P589" i="9"/>
  <c r="P590" i="9"/>
  <c r="P591" i="9"/>
  <c r="P592" i="9"/>
  <c r="P593" i="9"/>
  <c r="P594" i="9"/>
  <c r="P595" i="9"/>
  <c r="P596" i="9"/>
  <c r="P597" i="9"/>
  <c r="P598" i="9"/>
  <c r="P599" i="9"/>
  <c r="Q4" i="9"/>
  <c r="P4" i="9"/>
  <c r="K599" i="10" l="1"/>
  <c r="J599" i="10"/>
  <c r="K598" i="10"/>
  <c r="J598" i="10"/>
  <c r="K597" i="10"/>
  <c r="J597" i="10"/>
  <c r="K596" i="10"/>
  <c r="J596" i="10"/>
  <c r="K595" i="10"/>
  <c r="J595" i="10"/>
  <c r="K594" i="10"/>
  <c r="J594" i="10"/>
  <c r="K593" i="10"/>
  <c r="J593" i="10"/>
  <c r="K592" i="10"/>
  <c r="J592" i="10"/>
  <c r="K591" i="10"/>
  <c r="J591" i="10"/>
  <c r="K590" i="10"/>
  <c r="J590" i="10"/>
  <c r="K589" i="10"/>
  <c r="J589" i="10"/>
  <c r="K588" i="10"/>
  <c r="J588" i="10"/>
  <c r="K587" i="10"/>
  <c r="J587" i="10"/>
  <c r="K586" i="10"/>
  <c r="J586" i="10"/>
  <c r="K585" i="10"/>
  <c r="J585" i="10"/>
  <c r="K584" i="10"/>
  <c r="J584" i="10"/>
  <c r="K583" i="10"/>
  <c r="J583" i="10"/>
  <c r="K582" i="10"/>
  <c r="J582" i="10"/>
  <c r="K581" i="10"/>
  <c r="J581" i="10"/>
  <c r="K580" i="10"/>
  <c r="J580" i="10"/>
  <c r="K579" i="10"/>
  <c r="J579" i="10"/>
  <c r="K578" i="10"/>
  <c r="J578" i="10"/>
  <c r="K577" i="10"/>
  <c r="J577" i="10"/>
  <c r="K576" i="10"/>
  <c r="J576" i="10"/>
  <c r="K575" i="10"/>
  <c r="J575" i="10"/>
  <c r="K574" i="10"/>
  <c r="J574" i="10"/>
  <c r="K573" i="10"/>
  <c r="J573" i="10"/>
  <c r="K572" i="10"/>
  <c r="J572" i="10"/>
  <c r="K571" i="10"/>
  <c r="J571" i="10"/>
  <c r="K570" i="10"/>
  <c r="J570" i="10"/>
  <c r="K569" i="10"/>
  <c r="J569" i="10"/>
  <c r="K568" i="10"/>
  <c r="J568" i="10"/>
  <c r="K567" i="10"/>
  <c r="J567" i="10"/>
  <c r="K566" i="10"/>
  <c r="J566" i="10"/>
  <c r="K565" i="10"/>
  <c r="J565" i="10"/>
  <c r="K564" i="10"/>
  <c r="J564" i="10"/>
  <c r="K563" i="10"/>
  <c r="J563" i="10"/>
  <c r="K562" i="10"/>
  <c r="J562" i="10"/>
  <c r="K561" i="10"/>
  <c r="J561" i="10"/>
  <c r="K560" i="10"/>
  <c r="J560" i="10"/>
  <c r="K559" i="10"/>
  <c r="J559" i="10"/>
  <c r="K558" i="10"/>
  <c r="J558" i="10"/>
  <c r="K557" i="10"/>
  <c r="J557" i="10"/>
  <c r="K556" i="10"/>
  <c r="J556" i="10"/>
  <c r="K555" i="10"/>
  <c r="J555" i="10"/>
  <c r="K554" i="10"/>
  <c r="J554" i="10"/>
  <c r="K553" i="10"/>
  <c r="J553" i="10"/>
  <c r="K552" i="10"/>
  <c r="J552" i="10"/>
  <c r="K551" i="10"/>
  <c r="J551" i="10"/>
  <c r="K550" i="10"/>
  <c r="J550" i="10"/>
  <c r="K549" i="10"/>
  <c r="J549" i="10"/>
  <c r="K548" i="10"/>
  <c r="J548" i="10"/>
  <c r="K547" i="10"/>
  <c r="J547" i="10"/>
  <c r="K546" i="10"/>
  <c r="J546" i="10"/>
  <c r="K545" i="10"/>
  <c r="J545" i="10"/>
  <c r="K544" i="10"/>
  <c r="J544" i="10"/>
  <c r="K543" i="10"/>
  <c r="J543" i="10"/>
  <c r="K542" i="10"/>
  <c r="J542" i="10"/>
  <c r="K541" i="10"/>
  <c r="J541" i="10"/>
  <c r="K540" i="10"/>
  <c r="J540" i="10"/>
  <c r="K539" i="10"/>
  <c r="J539" i="10"/>
  <c r="K538" i="10"/>
  <c r="J538" i="10"/>
  <c r="K537" i="10"/>
  <c r="J537" i="10"/>
  <c r="K536" i="10"/>
  <c r="J536" i="10"/>
  <c r="K535" i="10"/>
  <c r="J535" i="10"/>
  <c r="K534" i="10"/>
  <c r="J534" i="10"/>
  <c r="K533" i="10"/>
  <c r="J533" i="10"/>
  <c r="K532" i="10"/>
  <c r="J532" i="10"/>
  <c r="K531" i="10"/>
  <c r="J531" i="10"/>
  <c r="K530" i="10"/>
  <c r="J530" i="10"/>
  <c r="K529" i="10"/>
  <c r="J529" i="10"/>
  <c r="K528" i="10"/>
  <c r="J528" i="10"/>
  <c r="K527" i="10"/>
  <c r="J527" i="10"/>
  <c r="K526" i="10"/>
  <c r="J526" i="10"/>
  <c r="K525" i="10"/>
  <c r="J525" i="10"/>
  <c r="K524" i="10"/>
  <c r="J524" i="10"/>
  <c r="K523" i="10"/>
  <c r="J523" i="10"/>
  <c r="K522" i="10"/>
  <c r="J522" i="10"/>
  <c r="K521" i="10"/>
  <c r="J521" i="10"/>
  <c r="K520" i="10"/>
  <c r="J520" i="10"/>
  <c r="K519" i="10"/>
  <c r="J519" i="10"/>
  <c r="K518" i="10"/>
  <c r="J518" i="10"/>
  <c r="K517" i="10"/>
  <c r="J517" i="10"/>
  <c r="K516" i="10"/>
  <c r="J516" i="10"/>
  <c r="K515" i="10"/>
  <c r="J515" i="10"/>
  <c r="K514" i="10"/>
  <c r="J514" i="10"/>
  <c r="K513" i="10"/>
  <c r="J513" i="10"/>
  <c r="K512" i="10"/>
  <c r="J512" i="10"/>
  <c r="K511" i="10"/>
  <c r="J511" i="10"/>
  <c r="K510" i="10"/>
  <c r="J510" i="10"/>
  <c r="K509" i="10"/>
  <c r="J509" i="10"/>
  <c r="K508" i="10"/>
  <c r="J508" i="10"/>
  <c r="K507" i="10"/>
  <c r="J507" i="10"/>
  <c r="K506" i="10"/>
  <c r="J506" i="10"/>
  <c r="K505" i="10"/>
  <c r="J505" i="10"/>
  <c r="K504" i="10"/>
  <c r="J504" i="10"/>
  <c r="K503" i="10"/>
  <c r="J503" i="10"/>
  <c r="K502" i="10"/>
  <c r="J502" i="10"/>
  <c r="K501" i="10"/>
  <c r="J501" i="10"/>
  <c r="K500" i="10"/>
  <c r="J500" i="10"/>
  <c r="K499" i="10"/>
  <c r="J499" i="10"/>
  <c r="K498" i="10"/>
  <c r="J498" i="10"/>
  <c r="K497" i="10"/>
  <c r="J497" i="10"/>
  <c r="K496" i="10"/>
  <c r="J496" i="10"/>
  <c r="K495" i="10"/>
  <c r="J495" i="10"/>
  <c r="K494" i="10"/>
  <c r="J494" i="10"/>
  <c r="K493" i="10"/>
  <c r="J493" i="10"/>
  <c r="K492" i="10"/>
  <c r="J492" i="10"/>
  <c r="K491" i="10"/>
  <c r="J491" i="10"/>
  <c r="K490" i="10"/>
  <c r="J490" i="10"/>
  <c r="K489" i="10"/>
  <c r="J489" i="10"/>
  <c r="K488" i="10"/>
  <c r="J488" i="10"/>
  <c r="K487" i="10"/>
  <c r="J487" i="10"/>
  <c r="K486" i="10"/>
  <c r="J486" i="10"/>
  <c r="K485" i="10"/>
  <c r="J485" i="10"/>
  <c r="K484" i="10"/>
  <c r="J484" i="10"/>
  <c r="K483" i="10"/>
  <c r="J483" i="10"/>
  <c r="K482" i="10"/>
  <c r="J482" i="10"/>
  <c r="K481" i="10"/>
  <c r="J481" i="10"/>
  <c r="K480" i="10"/>
  <c r="J480" i="10"/>
  <c r="K479" i="10"/>
  <c r="J479" i="10"/>
  <c r="K478" i="10"/>
  <c r="J478" i="10"/>
  <c r="K477" i="10"/>
  <c r="J477" i="10"/>
  <c r="K476" i="10"/>
  <c r="J476" i="10"/>
  <c r="K475" i="10"/>
  <c r="J475" i="10"/>
  <c r="K474" i="10"/>
  <c r="J474" i="10"/>
  <c r="K473" i="10"/>
  <c r="J473" i="10"/>
  <c r="K472" i="10"/>
  <c r="J472" i="10"/>
  <c r="K471" i="10"/>
  <c r="J471" i="10"/>
  <c r="K470" i="10"/>
  <c r="J470" i="10"/>
  <c r="K469" i="10"/>
  <c r="J469" i="10"/>
  <c r="K468" i="10"/>
  <c r="J468" i="10"/>
  <c r="K467" i="10"/>
  <c r="J467" i="10"/>
  <c r="K466" i="10"/>
  <c r="J466" i="10"/>
  <c r="K465" i="10"/>
  <c r="J465" i="10"/>
  <c r="K464" i="10"/>
  <c r="J464" i="10"/>
  <c r="K463" i="10"/>
  <c r="J463" i="10"/>
  <c r="K462" i="10"/>
  <c r="J462" i="10"/>
  <c r="K461" i="10"/>
  <c r="J461" i="10"/>
  <c r="K460" i="10"/>
  <c r="J460" i="10"/>
  <c r="K459" i="10"/>
  <c r="J459" i="10"/>
  <c r="K458" i="10"/>
  <c r="J458" i="10"/>
  <c r="K457" i="10"/>
  <c r="J457" i="10"/>
  <c r="K456" i="10"/>
  <c r="J456" i="10"/>
  <c r="K455" i="10"/>
  <c r="J455" i="10"/>
  <c r="K454" i="10"/>
  <c r="J454" i="10"/>
  <c r="K453" i="10"/>
  <c r="J453" i="10"/>
  <c r="K452" i="10"/>
  <c r="J452" i="10"/>
  <c r="K451" i="10"/>
  <c r="J451" i="10"/>
  <c r="K450" i="10"/>
  <c r="J450" i="10"/>
  <c r="K449" i="10"/>
  <c r="J449" i="10"/>
  <c r="K448" i="10"/>
  <c r="J448" i="10"/>
  <c r="K447" i="10"/>
  <c r="J447" i="10"/>
  <c r="K446" i="10"/>
  <c r="J446" i="10"/>
  <c r="K445" i="10"/>
  <c r="J445" i="10"/>
  <c r="K444" i="10"/>
  <c r="J444" i="10"/>
  <c r="K443" i="10"/>
  <c r="J443" i="10"/>
  <c r="K442" i="10"/>
  <c r="J442" i="10"/>
  <c r="K441" i="10"/>
  <c r="J441" i="10"/>
  <c r="K440" i="10"/>
  <c r="J440" i="10"/>
  <c r="K439" i="10"/>
  <c r="J439" i="10"/>
  <c r="K438" i="10"/>
  <c r="J438" i="10"/>
  <c r="K437" i="10"/>
  <c r="J437" i="10"/>
  <c r="K436" i="10"/>
  <c r="J436" i="10"/>
  <c r="K435" i="10"/>
  <c r="J435" i="10"/>
  <c r="K434" i="10"/>
  <c r="J434" i="10"/>
  <c r="K433" i="10"/>
  <c r="J433" i="10"/>
  <c r="K432" i="10"/>
  <c r="J432" i="10"/>
  <c r="K431" i="10"/>
  <c r="J431" i="10"/>
  <c r="K430" i="10"/>
  <c r="J430" i="10"/>
  <c r="K429" i="10"/>
  <c r="J429" i="10"/>
  <c r="K428" i="10"/>
  <c r="J428" i="10"/>
  <c r="K427" i="10"/>
  <c r="J427" i="10"/>
  <c r="K426" i="10"/>
  <c r="J426" i="10"/>
  <c r="K425" i="10"/>
  <c r="J425" i="10"/>
  <c r="K424" i="10"/>
  <c r="J424" i="10"/>
  <c r="K423" i="10"/>
  <c r="J423" i="10"/>
  <c r="K422" i="10"/>
  <c r="J422" i="10"/>
  <c r="K421" i="10"/>
  <c r="J421" i="10"/>
  <c r="K420" i="10"/>
  <c r="J420" i="10"/>
  <c r="K419" i="10"/>
  <c r="J419" i="10"/>
  <c r="K418" i="10"/>
  <c r="J418" i="10"/>
  <c r="K417" i="10"/>
  <c r="J417" i="10"/>
  <c r="K416" i="10"/>
  <c r="J416" i="10"/>
  <c r="K415" i="10"/>
  <c r="J415" i="10"/>
  <c r="K414" i="10"/>
  <c r="J414" i="10"/>
  <c r="K413" i="10"/>
  <c r="J413" i="10"/>
  <c r="K412" i="10"/>
  <c r="J412" i="10"/>
  <c r="K411" i="10"/>
  <c r="J411" i="10"/>
  <c r="K410" i="10"/>
  <c r="J410" i="10"/>
  <c r="K409" i="10"/>
  <c r="J409" i="10"/>
  <c r="K408" i="10"/>
  <c r="J408" i="10"/>
  <c r="K407" i="10"/>
  <c r="J407" i="10"/>
  <c r="K406" i="10"/>
  <c r="J406" i="10"/>
  <c r="K405" i="10"/>
  <c r="J405" i="10"/>
  <c r="K404" i="10"/>
  <c r="J404" i="10"/>
  <c r="K403" i="10"/>
  <c r="J403" i="10"/>
  <c r="K402" i="10"/>
  <c r="J402" i="10"/>
  <c r="K401" i="10"/>
  <c r="J401" i="10"/>
  <c r="K400" i="10"/>
  <c r="J400" i="10"/>
  <c r="K399" i="10"/>
  <c r="J399" i="10"/>
  <c r="K398" i="10"/>
  <c r="J398" i="10"/>
  <c r="K397" i="10"/>
  <c r="J397" i="10"/>
  <c r="K396" i="10"/>
  <c r="J396" i="10"/>
  <c r="K395" i="10"/>
  <c r="J395" i="10"/>
  <c r="K394" i="10"/>
  <c r="J394" i="10"/>
  <c r="K393" i="10"/>
  <c r="J393" i="10"/>
  <c r="K392" i="10"/>
  <c r="J392" i="10"/>
  <c r="K391" i="10"/>
  <c r="J391" i="10"/>
  <c r="K390" i="10"/>
  <c r="J390" i="10"/>
  <c r="K389" i="10"/>
  <c r="J389" i="10"/>
  <c r="K388" i="10"/>
  <c r="J388" i="10"/>
  <c r="K387" i="10"/>
  <c r="J387" i="10"/>
  <c r="K386" i="10"/>
  <c r="J386" i="10"/>
  <c r="K385" i="10"/>
  <c r="J385" i="10"/>
  <c r="K384" i="10"/>
  <c r="J384" i="10"/>
  <c r="K383" i="10"/>
  <c r="J383" i="10"/>
  <c r="K382" i="10"/>
  <c r="J382" i="10"/>
  <c r="K381" i="10"/>
  <c r="J381" i="10"/>
  <c r="K380" i="10"/>
  <c r="J380" i="10"/>
  <c r="K379" i="10"/>
  <c r="J379" i="10"/>
  <c r="K378" i="10"/>
  <c r="J378" i="10"/>
  <c r="K377" i="10"/>
  <c r="J377" i="10"/>
  <c r="K376" i="10"/>
  <c r="J376" i="10"/>
  <c r="K375" i="10"/>
  <c r="J375" i="10"/>
  <c r="K374" i="10"/>
  <c r="J374" i="10"/>
  <c r="K373" i="10"/>
  <c r="J373" i="10"/>
  <c r="K372" i="10"/>
  <c r="J372" i="10"/>
  <c r="K371" i="10"/>
  <c r="J371" i="10"/>
  <c r="K370" i="10"/>
  <c r="J370" i="10"/>
  <c r="K369" i="10"/>
  <c r="J369" i="10"/>
  <c r="K368" i="10"/>
  <c r="J368" i="10"/>
  <c r="K367" i="10"/>
  <c r="J367" i="10"/>
  <c r="K366" i="10"/>
  <c r="J366" i="10"/>
  <c r="K365" i="10"/>
  <c r="J365" i="10"/>
  <c r="K364" i="10"/>
  <c r="J364" i="10"/>
  <c r="K363" i="10"/>
  <c r="J363" i="10"/>
  <c r="K362" i="10"/>
  <c r="J362" i="10"/>
  <c r="K361" i="10"/>
  <c r="J361" i="10"/>
  <c r="K360" i="10"/>
  <c r="J360" i="10"/>
  <c r="K359" i="10"/>
  <c r="J359" i="10"/>
  <c r="K358" i="10"/>
  <c r="J358" i="10"/>
  <c r="K357" i="10"/>
  <c r="J357" i="10"/>
  <c r="K356" i="10"/>
  <c r="J356" i="10"/>
  <c r="K355" i="10"/>
  <c r="J355" i="10"/>
  <c r="K354" i="10"/>
  <c r="J354" i="10"/>
  <c r="K353" i="10"/>
  <c r="J353" i="10"/>
  <c r="K352" i="10"/>
  <c r="J352" i="10"/>
  <c r="K351" i="10"/>
  <c r="J351" i="10"/>
  <c r="K350" i="10"/>
  <c r="J350" i="10"/>
  <c r="K349" i="10"/>
  <c r="J349" i="10"/>
  <c r="K348" i="10"/>
  <c r="J348" i="10"/>
  <c r="K347" i="10"/>
  <c r="J347" i="10"/>
  <c r="K346" i="10"/>
  <c r="J346" i="10"/>
  <c r="K345" i="10"/>
  <c r="J345" i="10"/>
  <c r="K344" i="10"/>
  <c r="J344" i="10"/>
  <c r="K343" i="10"/>
  <c r="J343" i="10"/>
  <c r="K342" i="10"/>
  <c r="J342" i="10"/>
  <c r="K341" i="10"/>
  <c r="J341" i="10"/>
  <c r="K340" i="10"/>
  <c r="J340" i="10"/>
  <c r="K339" i="10"/>
  <c r="J339" i="10"/>
  <c r="K338" i="10"/>
  <c r="J338" i="10"/>
  <c r="K337" i="10"/>
  <c r="J337" i="10"/>
  <c r="K336" i="10"/>
  <c r="J336" i="10"/>
  <c r="K335" i="10"/>
  <c r="J335" i="10"/>
  <c r="K334" i="10"/>
  <c r="J334" i="10"/>
  <c r="K333" i="10"/>
  <c r="J333" i="10"/>
  <c r="K332" i="10"/>
  <c r="J332" i="10"/>
  <c r="K331" i="10"/>
  <c r="J331" i="10"/>
  <c r="K330" i="10"/>
  <c r="J330" i="10"/>
  <c r="K329" i="10"/>
  <c r="J329" i="10"/>
  <c r="K328" i="10"/>
  <c r="J328" i="10"/>
  <c r="K327" i="10"/>
  <c r="J327" i="10"/>
  <c r="K326" i="10"/>
  <c r="J326" i="10"/>
  <c r="K325" i="10"/>
  <c r="J325" i="10"/>
  <c r="K324" i="10"/>
  <c r="J324" i="10"/>
  <c r="K323" i="10"/>
  <c r="J323" i="10"/>
  <c r="K322" i="10"/>
  <c r="J322" i="10"/>
  <c r="K321" i="10"/>
  <c r="J321" i="10"/>
  <c r="K320" i="10"/>
  <c r="J320" i="10"/>
  <c r="K319" i="10"/>
  <c r="J319" i="10"/>
  <c r="K318" i="10"/>
  <c r="J318" i="10"/>
  <c r="K317" i="10"/>
  <c r="J317" i="10"/>
  <c r="K316" i="10"/>
  <c r="J316" i="10"/>
  <c r="K315" i="10"/>
  <c r="J315" i="10"/>
  <c r="K314" i="10"/>
  <c r="J314" i="10"/>
  <c r="K313" i="10"/>
  <c r="J313" i="10"/>
  <c r="K312" i="10"/>
  <c r="J312" i="10"/>
  <c r="K311" i="10"/>
  <c r="J311" i="10"/>
  <c r="K310" i="10"/>
  <c r="J310" i="10"/>
  <c r="K309" i="10"/>
  <c r="J309" i="10"/>
  <c r="K308" i="10"/>
  <c r="J308" i="10"/>
  <c r="K307" i="10"/>
  <c r="J307" i="10"/>
  <c r="K306" i="10"/>
  <c r="J306" i="10"/>
  <c r="K305" i="10"/>
  <c r="J305" i="10"/>
  <c r="K304" i="10"/>
  <c r="J304" i="10"/>
  <c r="K303" i="10"/>
  <c r="J303" i="10"/>
  <c r="K302" i="10"/>
  <c r="J302" i="10"/>
  <c r="K301" i="10"/>
  <c r="J301" i="10"/>
  <c r="K300" i="10"/>
  <c r="J300" i="10"/>
  <c r="K299" i="10"/>
  <c r="J299" i="10"/>
  <c r="K298" i="10"/>
  <c r="J298" i="10"/>
  <c r="K297" i="10"/>
  <c r="J297" i="10"/>
  <c r="K296" i="10"/>
  <c r="J296" i="10"/>
  <c r="K295" i="10"/>
  <c r="J295" i="10"/>
  <c r="K294" i="10"/>
  <c r="J294" i="10"/>
  <c r="K293" i="10"/>
  <c r="J293" i="10"/>
  <c r="K292" i="10"/>
  <c r="J292" i="10"/>
  <c r="K291" i="10"/>
  <c r="J291" i="10"/>
  <c r="K290" i="10"/>
  <c r="J290" i="10"/>
  <c r="K289" i="10"/>
  <c r="J289" i="10"/>
  <c r="K288" i="10"/>
  <c r="J288" i="10"/>
  <c r="K287" i="10"/>
  <c r="J287" i="10"/>
  <c r="K286" i="10"/>
  <c r="J286" i="10"/>
  <c r="K285" i="10"/>
  <c r="J285" i="10"/>
  <c r="K284" i="10"/>
  <c r="J284" i="10"/>
  <c r="K283" i="10"/>
  <c r="J283" i="10"/>
  <c r="K282" i="10"/>
  <c r="J282" i="10"/>
  <c r="K281" i="10"/>
  <c r="J281" i="10"/>
  <c r="K280" i="10"/>
  <c r="J280" i="10"/>
  <c r="K279" i="10"/>
  <c r="J279" i="10"/>
  <c r="K278" i="10"/>
  <c r="J278" i="10"/>
  <c r="K277" i="10"/>
  <c r="J277" i="10"/>
  <c r="K276" i="10"/>
  <c r="J276" i="10"/>
  <c r="K275" i="10"/>
  <c r="J275" i="10"/>
  <c r="K274" i="10"/>
  <c r="J274" i="10"/>
  <c r="K273" i="10"/>
  <c r="J273" i="10"/>
  <c r="K272" i="10"/>
  <c r="J272" i="10"/>
  <c r="K271" i="10"/>
  <c r="J271" i="10"/>
  <c r="K270" i="10"/>
  <c r="J270" i="10"/>
  <c r="K269" i="10"/>
  <c r="J269" i="10"/>
  <c r="K268" i="10"/>
  <c r="J268" i="10"/>
  <c r="K267" i="10"/>
  <c r="J267" i="10"/>
  <c r="K266" i="10"/>
  <c r="J266" i="10"/>
  <c r="K265" i="10"/>
  <c r="J265" i="10"/>
  <c r="K264" i="10"/>
  <c r="J264" i="10"/>
  <c r="K263" i="10"/>
  <c r="J263" i="10"/>
  <c r="K262" i="10"/>
  <c r="J262" i="10"/>
  <c r="K261" i="10"/>
  <c r="J261" i="10"/>
  <c r="K260" i="10"/>
  <c r="J260" i="10"/>
  <c r="K259" i="10"/>
  <c r="J259" i="10"/>
  <c r="K258" i="10"/>
  <c r="J258" i="10"/>
  <c r="K257" i="10"/>
  <c r="J257" i="10"/>
  <c r="K256" i="10"/>
  <c r="J256" i="10"/>
  <c r="K255" i="10"/>
  <c r="J255" i="10"/>
  <c r="K254" i="10"/>
  <c r="J254" i="10"/>
  <c r="K253" i="10"/>
  <c r="J253" i="10"/>
  <c r="K252" i="10"/>
  <c r="J252" i="10"/>
  <c r="K251" i="10"/>
  <c r="J251" i="10"/>
  <c r="K250" i="10"/>
  <c r="J250" i="10"/>
  <c r="K249" i="10"/>
  <c r="J249" i="10"/>
  <c r="K248" i="10"/>
  <c r="J248" i="10"/>
  <c r="K247" i="10"/>
  <c r="J247" i="10"/>
  <c r="K246" i="10"/>
  <c r="J246" i="10"/>
  <c r="K245" i="10"/>
  <c r="J245" i="10"/>
  <c r="K244" i="10"/>
  <c r="J244" i="10"/>
  <c r="K243" i="10"/>
  <c r="J243" i="10"/>
  <c r="K242" i="10"/>
  <c r="J242" i="10"/>
  <c r="K241" i="10"/>
  <c r="J241" i="10"/>
  <c r="K240" i="10"/>
  <c r="J240" i="10"/>
  <c r="K239" i="10"/>
  <c r="J239" i="10"/>
  <c r="K238" i="10"/>
  <c r="J238" i="10"/>
  <c r="K237" i="10"/>
  <c r="J237" i="10"/>
  <c r="K236" i="10"/>
  <c r="J236" i="10"/>
  <c r="K235" i="10"/>
  <c r="J235" i="10"/>
  <c r="K234" i="10"/>
  <c r="J234" i="10"/>
  <c r="K233" i="10"/>
  <c r="J233" i="10"/>
  <c r="K232" i="10"/>
  <c r="J232" i="10"/>
  <c r="K231" i="10"/>
  <c r="J231" i="10"/>
  <c r="K230" i="10"/>
  <c r="J230" i="10"/>
  <c r="K229" i="10"/>
  <c r="J229" i="10"/>
  <c r="K228" i="10"/>
  <c r="J228" i="10"/>
  <c r="K227" i="10"/>
  <c r="J227" i="10"/>
  <c r="K226" i="10"/>
  <c r="J226" i="10"/>
  <c r="K225" i="10"/>
  <c r="J225" i="10"/>
  <c r="K224" i="10"/>
  <c r="J224" i="10"/>
  <c r="K223" i="10"/>
  <c r="J223" i="10"/>
  <c r="K222" i="10"/>
  <c r="J222" i="10"/>
  <c r="K221" i="10"/>
  <c r="J221" i="10"/>
  <c r="K220" i="10"/>
  <c r="J220" i="10"/>
  <c r="K219" i="10"/>
  <c r="J219" i="10"/>
  <c r="K218" i="10"/>
  <c r="J218" i="10"/>
  <c r="K217" i="10"/>
  <c r="J217" i="10"/>
  <c r="K216" i="10"/>
  <c r="J216" i="10"/>
  <c r="K215" i="10"/>
  <c r="J215" i="10"/>
  <c r="K214" i="10"/>
  <c r="J214" i="10"/>
  <c r="K213" i="10"/>
  <c r="J213" i="10"/>
  <c r="K212" i="10"/>
  <c r="J212" i="10"/>
  <c r="K211" i="10"/>
  <c r="J211" i="10"/>
  <c r="K210" i="10"/>
  <c r="J210" i="10"/>
  <c r="K209" i="10"/>
  <c r="J209" i="10"/>
  <c r="K208" i="10"/>
  <c r="J208" i="10"/>
  <c r="K207" i="10"/>
  <c r="J207" i="10"/>
  <c r="K206" i="10"/>
  <c r="J206" i="10"/>
  <c r="K205" i="10"/>
  <c r="J205" i="10"/>
  <c r="K204" i="10"/>
  <c r="J204" i="10"/>
  <c r="K203" i="10"/>
  <c r="J203" i="10"/>
  <c r="K202" i="10"/>
  <c r="J202" i="10"/>
  <c r="K201" i="10"/>
  <c r="J201" i="10"/>
  <c r="K200" i="10"/>
  <c r="J200" i="10"/>
  <c r="K199" i="10"/>
  <c r="J199" i="10"/>
  <c r="K198" i="10"/>
  <c r="J198" i="10"/>
  <c r="K197" i="10"/>
  <c r="J197" i="10"/>
  <c r="K196" i="10"/>
  <c r="J196" i="10"/>
  <c r="K195" i="10"/>
  <c r="J195" i="10"/>
  <c r="K194" i="10"/>
  <c r="J194" i="10"/>
  <c r="K193" i="10"/>
  <c r="J193" i="10"/>
  <c r="K192" i="10"/>
  <c r="J192" i="10"/>
  <c r="K191" i="10"/>
  <c r="J191" i="10"/>
  <c r="K190" i="10"/>
  <c r="J190" i="10"/>
  <c r="K189" i="10"/>
  <c r="J189" i="10"/>
  <c r="K188" i="10"/>
  <c r="J188" i="10"/>
  <c r="K187" i="10"/>
  <c r="J187" i="10"/>
  <c r="K186" i="10"/>
  <c r="J186" i="10"/>
  <c r="K185" i="10"/>
  <c r="J185" i="10"/>
  <c r="K184" i="10"/>
  <c r="J184" i="10"/>
  <c r="K183" i="10"/>
  <c r="J183" i="10"/>
  <c r="K182" i="10"/>
  <c r="J182" i="10"/>
  <c r="K181" i="10"/>
  <c r="J181" i="10"/>
  <c r="K180" i="10"/>
  <c r="J180" i="10"/>
  <c r="K179" i="10"/>
  <c r="J179" i="10"/>
  <c r="K178" i="10"/>
  <c r="J178" i="10"/>
  <c r="J177" i="10"/>
  <c r="K176" i="10"/>
  <c r="J176" i="10"/>
  <c r="K175" i="10"/>
  <c r="J175" i="10"/>
  <c r="K174" i="10"/>
  <c r="J174" i="10"/>
  <c r="K173" i="10"/>
  <c r="J173" i="10"/>
  <c r="K172" i="10"/>
  <c r="J172" i="10"/>
  <c r="K171" i="10"/>
  <c r="J171" i="10"/>
  <c r="K170" i="10"/>
  <c r="J170" i="10"/>
  <c r="K169" i="10"/>
  <c r="J169" i="10"/>
  <c r="K168" i="10"/>
  <c r="J168" i="10"/>
  <c r="K167" i="10"/>
  <c r="J167" i="10"/>
  <c r="K166" i="10"/>
  <c r="J166" i="10"/>
  <c r="K165" i="10"/>
  <c r="J165" i="10"/>
  <c r="K164" i="10"/>
  <c r="J164" i="10"/>
  <c r="K163" i="10"/>
  <c r="J163" i="10"/>
  <c r="J162" i="10"/>
  <c r="K161" i="10"/>
  <c r="J161" i="10"/>
  <c r="K160" i="10"/>
  <c r="J160" i="10"/>
  <c r="O599" i="6"/>
  <c r="N599" i="6"/>
  <c r="O598" i="6"/>
  <c r="N598" i="6"/>
  <c r="O597" i="6"/>
  <c r="N597" i="6"/>
  <c r="O596" i="6"/>
  <c r="N596" i="6"/>
  <c r="O595" i="6"/>
  <c r="N595" i="6"/>
  <c r="O594" i="6"/>
  <c r="N594" i="6"/>
  <c r="O593" i="6"/>
  <c r="N593" i="6"/>
  <c r="O592" i="6"/>
  <c r="N592" i="6"/>
  <c r="O591" i="6"/>
  <c r="N591" i="6"/>
  <c r="O590" i="6"/>
  <c r="N590" i="6"/>
  <c r="O589" i="6"/>
  <c r="N589" i="6"/>
  <c r="O588" i="6"/>
  <c r="N588" i="6"/>
  <c r="O587" i="6"/>
  <c r="N587" i="6"/>
  <c r="O586" i="6"/>
  <c r="N586" i="6"/>
  <c r="O585" i="6"/>
  <c r="N585" i="6"/>
  <c r="O584" i="6"/>
  <c r="N584" i="6"/>
  <c r="O583" i="6"/>
  <c r="N583" i="6"/>
  <c r="O582" i="6"/>
  <c r="N582" i="6"/>
  <c r="O581" i="6"/>
  <c r="N581" i="6"/>
  <c r="O580" i="6"/>
  <c r="N580" i="6"/>
  <c r="O579" i="6"/>
  <c r="N579" i="6"/>
  <c r="O578" i="6"/>
  <c r="N578" i="6"/>
  <c r="O577" i="6"/>
  <c r="N577" i="6"/>
  <c r="O576" i="6"/>
  <c r="N576" i="6"/>
  <c r="O575" i="6"/>
  <c r="N575" i="6"/>
  <c r="O574" i="6"/>
  <c r="N574" i="6"/>
  <c r="O573" i="6"/>
  <c r="N573" i="6"/>
  <c r="O572" i="6"/>
  <c r="N572" i="6"/>
  <c r="O571" i="6"/>
  <c r="N571" i="6"/>
  <c r="O570" i="6"/>
  <c r="N570" i="6"/>
  <c r="O569" i="6"/>
  <c r="N569" i="6"/>
  <c r="O568" i="6"/>
  <c r="N568" i="6"/>
  <c r="O567" i="6"/>
  <c r="N567" i="6"/>
  <c r="O566" i="6"/>
  <c r="N566" i="6"/>
  <c r="O565" i="6"/>
  <c r="N565" i="6"/>
  <c r="O564" i="6"/>
  <c r="N564" i="6"/>
  <c r="O563" i="6"/>
  <c r="N563" i="6"/>
  <c r="O562" i="6"/>
  <c r="N562" i="6"/>
  <c r="O561" i="6"/>
  <c r="N561" i="6"/>
  <c r="O560" i="6"/>
  <c r="N560" i="6"/>
  <c r="O559" i="6"/>
  <c r="N559" i="6"/>
  <c r="O558" i="6"/>
  <c r="N558" i="6"/>
  <c r="O557" i="6"/>
  <c r="N557" i="6"/>
  <c r="O556" i="6"/>
  <c r="N556" i="6"/>
  <c r="O555" i="6"/>
  <c r="N555" i="6"/>
  <c r="O554" i="6"/>
  <c r="N554" i="6"/>
  <c r="O553" i="6"/>
  <c r="N553" i="6"/>
  <c r="O552" i="6"/>
  <c r="N552" i="6"/>
  <c r="O551" i="6"/>
  <c r="N551" i="6"/>
  <c r="O550" i="6"/>
  <c r="N550" i="6"/>
  <c r="O549" i="6"/>
  <c r="N549" i="6"/>
  <c r="O548" i="6"/>
  <c r="N548" i="6"/>
  <c r="O547" i="6"/>
  <c r="N547" i="6"/>
  <c r="O546" i="6"/>
  <c r="N546" i="6"/>
  <c r="O545" i="6"/>
  <c r="N545" i="6"/>
  <c r="O544" i="6"/>
  <c r="N544" i="6"/>
  <c r="O543" i="6"/>
  <c r="N543" i="6"/>
  <c r="O542" i="6"/>
  <c r="N542" i="6"/>
  <c r="O541" i="6"/>
  <c r="N541" i="6"/>
  <c r="O540" i="6"/>
  <c r="N540" i="6"/>
  <c r="O539" i="6"/>
  <c r="N539" i="6"/>
  <c r="O538" i="6"/>
  <c r="N538" i="6"/>
  <c r="O537" i="6"/>
  <c r="N537" i="6"/>
  <c r="O536" i="6"/>
  <c r="N536" i="6"/>
  <c r="O535" i="6"/>
  <c r="N535" i="6"/>
  <c r="O534" i="6"/>
  <c r="N534" i="6"/>
  <c r="O533" i="6"/>
  <c r="N533" i="6"/>
  <c r="O532" i="6"/>
  <c r="N532" i="6"/>
  <c r="O531" i="6"/>
  <c r="N531" i="6"/>
  <c r="O530" i="6"/>
  <c r="N530" i="6"/>
  <c r="O529" i="6"/>
  <c r="N529" i="6"/>
  <c r="O528" i="6"/>
  <c r="N528" i="6"/>
  <c r="O527" i="6"/>
  <c r="N527" i="6"/>
  <c r="O526" i="6"/>
  <c r="N526" i="6"/>
  <c r="O525" i="6"/>
  <c r="N525" i="6"/>
  <c r="O524" i="6"/>
  <c r="N524" i="6"/>
  <c r="O523" i="6"/>
  <c r="N523" i="6"/>
  <c r="O522" i="6"/>
  <c r="N522" i="6"/>
  <c r="O521" i="6"/>
  <c r="N521" i="6"/>
  <c r="O520" i="6"/>
  <c r="N520" i="6"/>
  <c r="O519" i="6"/>
  <c r="N519" i="6"/>
  <c r="O518" i="6"/>
  <c r="N518" i="6"/>
  <c r="O517" i="6"/>
  <c r="N517" i="6"/>
  <c r="O516" i="6"/>
  <c r="N516" i="6"/>
  <c r="O515" i="6"/>
  <c r="N515" i="6"/>
  <c r="O514" i="6"/>
  <c r="N514" i="6"/>
  <c r="O513" i="6"/>
  <c r="N513" i="6"/>
  <c r="O512" i="6"/>
  <c r="N512" i="6"/>
  <c r="O511" i="6"/>
  <c r="N511" i="6"/>
  <c r="O510" i="6"/>
  <c r="N510" i="6"/>
  <c r="O509" i="6"/>
  <c r="N509" i="6"/>
  <c r="O508" i="6"/>
  <c r="N508" i="6"/>
  <c r="O507" i="6"/>
  <c r="N507" i="6"/>
  <c r="O506" i="6"/>
  <c r="N506" i="6"/>
  <c r="O505" i="6"/>
  <c r="N505" i="6"/>
  <c r="O504" i="6"/>
  <c r="N504" i="6"/>
  <c r="O503" i="6"/>
  <c r="N503" i="6"/>
  <c r="O502" i="6"/>
  <c r="N502" i="6"/>
  <c r="O501" i="6"/>
  <c r="N501" i="6"/>
  <c r="O500" i="6"/>
  <c r="N500" i="6"/>
  <c r="O499" i="6"/>
  <c r="N499" i="6"/>
  <c r="O498" i="6"/>
  <c r="N498" i="6"/>
  <c r="O497" i="6"/>
  <c r="N497" i="6"/>
  <c r="O496" i="6"/>
  <c r="N496" i="6"/>
  <c r="O495" i="6"/>
  <c r="N495" i="6"/>
  <c r="O494" i="6"/>
  <c r="N494" i="6"/>
  <c r="O493" i="6"/>
  <c r="N493" i="6"/>
  <c r="O492" i="6"/>
  <c r="N492" i="6"/>
  <c r="O491" i="6"/>
  <c r="N491" i="6"/>
  <c r="O490" i="6"/>
  <c r="N490" i="6"/>
  <c r="O489" i="6"/>
  <c r="N489" i="6"/>
  <c r="O488" i="6"/>
  <c r="N488" i="6"/>
  <c r="O487" i="6"/>
  <c r="N487" i="6"/>
  <c r="O486" i="6"/>
  <c r="N486" i="6"/>
  <c r="O485" i="6"/>
  <c r="N485" i="6"/>
  <c r="O484" i="6"/>
  <c r="N484" i="6"/>
  <c r="O483" i="6"/>
  <c r="N483" i="6"/>
  <c r="O482" i="6"/>
  <c r="N482" i="6"/>
  <c r="O481" i="6"/>
  <c r="N481" i="6"/>
  <c r="O480" i="6"/>
  <c r="N480" i="6"/>
  <c r="O479" i="6"/>
  <c r="N479" i="6"/>
  <c r="O478" i="6"/>
  <c r="N478" i="6"/>
  <c r="O477" i="6"/>
  <c r="N477" i="6"/>
  <c r="O476" i="6"/>
  <c r="N476" i="6"/>
  <c r="O475" i="6"/>
  <c r="N475" i="6"/>
  <c r="O474" i="6"/>
  <c r="N474" i="6"/>
  <c r="O473" i="6"/>
  <c r="N473" i="6"/>
  <c r="O472" i="6"/>
  <c r="N472" i="6"/>
  <c r="O471" i="6"/>
  <c r="N471" i="6"/>
  <c r="O470" i="6"/>
  <c r="N470" i="6"/>
  <c r="O469" i="6"/>
  <c r="N469" i="6"/>
  <c r="O468" i="6"/>
  <c r="N468" i="6"/>
  <c r="O467" i="6"/>
  <c r="N467" i="6"/>
  <c r="O466" i="6"/>
  <c r="N466" i="6"/>
  <c r="O465" i="6"/>
  <c r="N465" i="6"/>
  <c r="O464" i="6"/>
  <c r="N464" i="6"/>
  <c r="O463" i="6"/>
  <c r="N463" i="6"/>
  <c r="O462" i="6"/>
  <c r="N462" i="6"/>
  <c r="O461" i="6"/>
  <c r="N461" i="6"/>
  <c r="O460" i="6"/>
  <c r="N460" i="6"/>
  <c r="O459" i="6"/>
  <c r="N459" i="6"/>
  <c r="O458" i="6"/>
  <c r="N458" i="6"/>
  <c r="O457" i="6"/>
  <c r="N457" i="6"/>
  <c r="O456" i="6"/>
  <c r="N456" i="6"/>
  <c r="O455" i="6"/>
  <c r="N455" i="6"/>
  <c r="O454" i="6"/>
  <c r="N454" i="6"/>
  <c r="O453" i="6"/>
  <c r="N453" i="6"/>
  <c r="O452" i="6"/>
  <c r="N452" i="6"/>
  <c r="O451" i="6"/>
  <c r="N451" i="6"/>
  <c r="O450" i="6"/>
  <c r="N450" i="6"/>
  <c r="O449" i="6"/>
  <c r="N449" i="6"/>
  <c r="O448" i="6"/>
  <c r="N448" i="6"/>
  <c r="O447" i="6"/>
  <c r="N447" i="6"/>
  <c r="O446" i="6"/>
  <c r="N446" i="6"/>
  <c r="O445" i="6"/>
  <c r="N445" i="6"/>
  <c r="O444" i="6"/>
  <c r="N444" i="6"/>
  <c r="O443" i="6"/>
  <c r="N443" i="6"/>
  <c r="O442" i="6"/>
  <c r="N442" i="6"/>
  <c r="O441" i="6"/>
  <c r="N441" i="6"/>
  <c r="O440" i="6"/>
  <c r="N440" i="6"/>
  <c r="O439" i="6"/>
  <c r="N439" i="6"/>
  <c r="O438" i="6"/>
  <c r="N438" i="6"/>
  <c r="O437" i="6"/>
  <c r="N437" i="6"/>
  <c r="O436" i="6"/>
  <c r="N436" i="6"/>
  <c r="O435" i="6"/>
  <c r="N435" i="6"/>
  <c r="O434" i="6"/>
  <c r="N434" i="6"/>
  <c r="O433" i="6"/>
  <c r="N433" i="6"/>
  <c r="O432" i="6"/>
  <c r="N432" i="6"/>
  <c r="O431" i="6"/>
  <c r="N431" i="6"/>
  <c r="O430" i="6"/>
  <c r="N430" i="6"/>
  <c r="O429" i="6"/>
  <c r="N429" i="6"/>
  <c r="O428" i="6"/>
  <c r="N428" i="6"/>
  <c r="O427" i="6"/>
  <c r="N427" i="6"/>
  <c r="O426" i="6"/>
  <c r="N426" i="6"/>
  <c r="O425" i="6"/>
  <c r="N425" i="6"/>
  <c r="O424" i="6"/>
  <c r="N424" i="6"/>
  <c r="O423" i="6"/>
  <c r="N423" i="6"/>
  <c r="O422" i="6"/>
  <c r="N422" i="6"/>
  <c r="O421" i="6"/>
  <c r="N421" i="6"/>
  <c r="O420" i="6"/>
  <c r="N420" i="6"/>
  <c r="O419" i="6"/>
  <c r="N419" i="6"/>
  <c r="O418" i="6"/>
  <c r="N418" i="6"/>
  <c r="O417" i="6"/>
  <c r="N417" i="6"/>
  <c r="O416" i="6"/>
  <c r="N416" i="6"/>
  <c r="O415" i="6"/>
  <c r="N415" i="6"/>
  <c r="O414" i="6"/>
  <c r="N414" i="6"/>
  <c r="O413" i="6"/>
  <c r="N413" i="6"/>
  <c r="O412" i="6"/>
  <c r="N412" i="6"/>
  <c r="O411" i="6"/>
  <c r="N411" i="6"/>
  <c r="O410" i="6"/>
  <c r="N410" i="6"/>
  <c r="O409" i="6"/>
  <c r="N409" i="6"/>
  <c r="O408" i="6"/>
  <c r="N408" i="6"/>
  <c r="O407" i="6"/>
  <c r="N407" i="6"/>
  <c r="O406" i="6"/>
  <c r="N406" i="6"/>
  <c r="O405" i="6"/>
  <c r="N405" i="6"/>
  <c r="O404" i="6"/>
  <c r="N404" i="6"/>
  <c r="O403" i="6"/>
  <c r="N403" i="6"/>
  <c r="O402" i="6"/>
  <c r="N402" i="6"/>
  <c r="O401" i="6"/>
  <c r="N401" i="6"/>
  <c r="O400" i="6"/>
  <c r="N400" i="6"/>
  <c r="O399" i="6"/>
  <c r="N399" i="6"/>
  <c r="O398" i="6"/>
  <c r="N398" i="6"/>
  <c r="O397" i="6"/>
  <c r="N397" i="6"/>
  <c r="O396" i="6"/>
  <c r="N396" i="6"/>
  <c r="O395" i="6"/>
  <c r="N395" i="6"/>
  <c r="O394" i="6"/>
  <c r="N394" i="6"/>
  <c r="O393" i="6"/>
  <c r="N393" i="6"/>
  <c r="O392" i="6"/>
  <c r="N392" i="6"/>
  <c r="O391" i="6"/>
  <c r="N391" i="6"/>
  <c r="O390" i="6"/>
  <c r="N390" i="6"/>
  <c r="O389" i="6"/>
  <c r="N389" i="6"/>
  <c r="O388" i="6"/>
  <c r="N388" i="6"/>
  <c r="O387" i="6"/>
  <c r="N387" i="6"/>
  <c r="O386" i="6"/>
  <c r="N386" i="6"/>
  <c r="O385" i="6"/>
  <c r="N385" i="6"/>
  <c r="O384" i="6"/>
  <c r="N384" i="6"/>
  <c r="O383" i="6"/>
  <c r="N383" i="6"/>
  <c r="O382" i="6"/>
  <c r="N382" i="6"/>
  <c r="O381" i="6"/>
  <c r="N381" i="6"/>
  <c r="O380" i="6"/>
  <c r="N380" i="6"/>
  <c r="O379" i="6"/>
  <c r="N379" i="6"/>
  <c r="O378" i="6"/>
  <c r="N378" i="6"/>
  <c r="O377" i="6"/>
  <c r="N377" i="6"/>
  <c r="O376" i="6"/>
  <c r="N376" i="6"/>
  <c r="O375" i="6"/>
  <c r="N375" i="6"/>
  <c r="O374" i="6"/>
  <c r="N374" i="6"/>
  <c r="O373" i="6"/>
  <c r="N373" i="6"/>
  <c r="O372" i="6"/>
  <c r="N372" i="6"/>
  <c r="O371" i="6"/>
  <c r="N371" i="6"/>
  <c r="O370" i="6"/>
  <c r="N370" i="6"/>
  <c r="O369" i="6"/>
  <c r="N369" i="6"/>
  <c r="O368" i="6"/>
  <c r="N368" i="6"/>
  <c r="O367" i="6"/>
  <c r="N367" i="6"/>
  <c r="O366" i="6"/>
  <c r="N366" i="6"/>
  <c r="O365" i="6"/>
  <c r="N365" i="6"/>
  <c r="O364" i="6"/>
  <c r="N364" i="6"/>
  <c r="O363" i="6"/>
  <c r="N363" i="6"/>
  <c r="O362" i="6"/>
  <c r="N362" i="6"/>
  <c r="O361" i="6"/>
  <c r="N361" i="6"/>
  <c r="O360" i="6"/>
  <c r="N360" i="6"/>
  <c r="O359" i="6"/>
  <c r="N359" i="6"/>
  <c r="O358" i="6"/>
  <c r="N358" i="6"/>
  <c r="O357" i="6"/>
  <c r="N357" i="6"/>
  <c r="O356" i="6"/>
  <c r="N356" i="6"/>
  <c r="O355" i="6"/>
  <c r="N355" i="6"/>
  <c r="O354" i="6"/>
  <c r="N354" i="6"/>
  <c r="O353" i="6"/>
  <c r="N353" i="6"/>
  <c r="O352" i="6"/>
  <c r="N352" i="6"/>
  <c r="O351" i="6"/>
  <c r="N351" i="6"/>
  <c r="O350" i="6"/>
  <c r="N350" i="6"/>
  <c r="O349" i="6"/>
  <c r="N349" i="6"/>
  <c r="O348" i="6"/>
  <c r="N348" i="6"/>
  <c r="O347" i="6"/>
  <c r="N347" i="6"/>
  <c r="O346" i="6"/>
  <c r="N346" i="6"/>
  <c r="O345" i="6"/>
  <c r="N345" i="6"/>
  <c r="O344" i="6"/>
  <c r="N344" i="6"/>
  <c r="O343" i="6"/>
  <c r="N343" i="6"/>
  <c r="O342" i="6"/>
  <c r="N342" i="6"/>
  <c r="O341" i="6"/>
  <c r="N341" i="6"/>
  <c r="O340" i="6"/>
  <c r="N340" i="6"/>
  <c r="O339" i="6"/>
  <c r="N339" i="6"/>
  <c r="O338" i="6"/>
  <c r="N338" i="6"/>
  <c r="O337" i="6"/>
  <c r="N337" i="6"/>
  <c r="O336" i="6"/>
  <c r="N336" i="6"/>
  <c r="O335" i="6"/>
  <c r="N335" i="6"/>
  <c r="O334" i="6"/>
  <c r="N334" i="6"/>
  <c r="O333" i="6"/>
  <c r="N333" i="6"/>
  <c r="O332" i="6"/>
  <c r="N332" i="6"/>
  <c r="O331" i="6"/>
  <c r="N331" i="6"/>
  <c r="O330" i="6"/>
  <c r="N330" i="6"/>
  <c r="O329" i="6"/>
  <c r="N329" i="6"/>
  <c r="O328" i="6"/>
  <c r="N328" i="6"/>
  <c r="O327" i="6"/>
  <c r="N327" i="6"/>
  <c r="O326" i="6"/>
  <c r="N326" i="6"/>
  <c r="O325" i="6"/>
  <c r="N325" i="6"/>
  <c r="O324" i="6"/>
  <c r="N324" i="6"/>
  <c r="O323" i="6"/>
  <c r="N323" i="6"/>
  <c r="O322" i="6"/>
  <c r="N322" i="6"/>
  <c r="O321" i="6"/>
  <c r="N321" i="6"/>
  <c r="O320" i="6"/>
  <c r="N320" i="6"/>
  <c r="O319" i="6"/>
  <c r="N319" i="6"/>
  <c r="O318" i="6"/>
  <c r="N318" i="6"/>
  <c r="O317" i="6"/>
  <c r="N317" i="6"/>
  <c r="O316" i="6"/>
  <c r="N316" i="6"/>
  <c r="O315" i="6"/>
  <c r="N315" i="6"/>
  <c r="O314" i="6"/>
  <c r="N314" i="6"/>
  <c r="O313" i="6"/>
  <c r="N313" i="6"/>
  <c r="O312" i="6"/>
  <c r="N312" i="6"/>
  <c r="O311" i="6"/>
  <c r="N311" i="6"/>
  <c r="O310" i="6"/>
  <c r="N310" i="6"/>
  <c r="O309" i="6"/>
  <c r="N309" i="6"/>
  <c r="O308" i="6"/>
  <c r="N308" i="6"/>
  <c r="O307" i="6"/>
  <c r="N307" i="6"/>
  <c r="O306" i="6"/>
  <c r="N306" i="6"/>
  <c r="O305" i="6"/>
  <c r="N305" i="6"/>
  <c r="O304" i="6"/>
  <c r="N304" i="6"/>
  <c r="O303" i="6"/>
  <c r="N303" i="6"/>
  <c r="O302" i="6"/>
  <c r="N302" i="6"/>
  <c r="O301" i="6"/>
  <c r="N301" i="6"/>
  <c r="O300" i="6"/>
  <c r="N300" i="6"/>
  <c r="O299" i="6"/>
  <c r="N299" i="6"/>
  <c r="O298" i="6"/>
  <c r="N298" i="6"/>
  <c r="O297" i="6"/>
  <c r="N297" i="6"/>
  <c r="O296" i="6"/>
  <c r="N296" i="6"/>
  <c r="O295" i="6"/>
  <c r="N295" i="6"/>
  <c r="O294" i="6"/>
  <c r="N294" i="6"/>
  <c r="O293" i="6"/>
  <c r="N293" i="6"/>
  <c r="O292" i="6"/>
  <c r="N292" i="6"/>
  <c r="O291" i="6"/>
  <c r="N291" i="6"/>
  <c r="O290" i="6"/>
  <c r="N290" i="6"/>
  <c r="O289" i="6"/>
  <c r="N289" i="6"/>
  <c r="O288" i="6"/>
  <c r="N288" i="6"/>
  <c r="O287" i="6"/>
  <c r="N287" i="6"/>
  <c r="O286" i="6"/>
  <c r="N286" i="6"/>
  <c r="O285" i="6"/>
  <c r="N285" i="6"/>
  <c r="O284" i="6"/>
  <c r="N284" i="6"/>
  <c r="O283" i="6"/>
  <c r="N283" i="6"/>
  <c r="O282" i="6"/>
  <c r="N282" i="6"/>
  <c r="O281" i="6"/>
  <c r="N281" i="6"/>
  <c r="O280" i="6"/>
  <c r="N280" i="6"/>
  <c r="O279" i="6"/>
  <c r="N279" i="6"/>
  <c r="O278" i="6"/>
  <c r="N278" i="6"/>
  <c r="O277" i="6"/>
  <c r="N277" i="6"/>
  <c r="O276" i="6"/>
  <c r="N276" i="6"/>
  <c r="O275" i="6"/>
  <c r="N275" i="6"/>
  <c r="O274" i="6"/>
  <c r="N274" i="6"/>
  <c r="O273" i="6"/>
  <c r="N273" i="6"/>
  <c r="O272" i="6"/>
  <c r="N272" i="6"/>
  <c r="O271" i="6"/>
  <c r="N271" i="6"/>
  <c r="O270" i="6"/>
  <c r="N270" i="6"/>
  <c r="O269" i="6"/>
  <c r="N269" i="6"/>
  <c r="O268" i="6"/>
  <c r="N268" i="6"/>
  <c r="O267" i="6"/>
  <c r="N267" i="6"/>
  <c r="O266" i="6"/>
  <c r="N266" i="6"/>
  <c r="O265" i="6"/>
  <c r="N265" i="6"/>
  <c r="O264" i="6"/>
  <c r="N264" i="6"/>
  <c r="O263" i="6"/>
  <c r="N263" i="6"/>
  <c r="O262" i="6"/>
  <c r="N262" i="6"/>
  <c r="O261" i="6"/>
  <c r="N261" i="6"/>
  <c r="O260" i="6"/>
  <c r="N260" i="6"/>
  <c r="O259" i="6"/>
  <c r="N259" i="6"/>
  <c r="O258" i="6"/>
  <c r="N258" i="6"/>
  <c r="O257" i="6"/>
  <c r="N257" i="6"/>
  <c r="O256" i="6"/>
  <c r="N256" i="6"/>
  <c r="O255" i="6"/>
  <c r="N255" i="6"/>
  <c r="O254" i="6"/>
  <c r="N254" i="6"/>
  <c r="O253" i="6"/>
  <c r="N253" i="6"/>
  <c r="O252" i="6"/>
  <c r="N252" i="6"/>
  <c r="O251" i="6"/>
  <c r="N251" i="6"/>
  <c r="O250" i="6"/>
  <c r="N250" i="6"/>
  <c r="O249" i="6"/>
  <c r="N249" i="6"/>
  <c r="O248" i="6"/>
  <c r="N248" i="6"/>
  <c r="O247" i="6"/>
  <c r="N247" i="6"/>
  <c r="O246" i="6"/>
  <c r="N246" i="6"/>
  <c r="O245" i="6"/>
  <c r="N245" i="6"/>
  <c r="O244" i="6"/>
  <c r="N244" i="6"/>
  <c r="O243" i="6"/>
  <c r="N243" i="6"/>
  <c r="O242" i="6"/>
  <c r="N242" i="6"/>
  <c r="O241" i="6"/>
  <c r="N241" i="6"/>
  <c r="O240" i="6"/>
  <c r="N240" i="6"/>
  <c r="O239" i="6"/>
  <c r="N239" i="6"/>
  <c r="O238" i="6"/>
  <c r="N238" i="6"/>
  <c r="O237" i="6"/>
  <c r="N237" i="6"/>
  <c r="O236" i="6"/>
  <c r="N236" i="6"/>
  <c r="O235" i="6"/>
  <c r="N235" i="6"/>
  <c r="O234" i="6"/>
  <c r="N234" i="6"/>
  <c r="O233" i="6"/>
  <c r="N233" i="6"/>
  <c r="O232" i="6"/>
  <c r="N232" i="6"/>
  <c r="O231" i="6"/>
  <c r="N231" i="6"/>
  <c r="O230" i="6"/>
  <c r="N230" i="6"/>
  <c r="O229" i="6"/>
  <c r="N229" i="6"/>
  <c r="O228" i="6"/>
  <c r="N228" i="6"/>
  <c r="O227" i="6"/>
  <c r="N227" i="6"/>
  <c r="O226" i="6"/>
  <c r="N226" i="6"/>
  <c r="O225" i="6"/>
  <c r="N225" i="6"/>
  <c r="O224" i="6"/>
  <c r="N224" i="6"/>
  <c r="O223" i="6"/>
  <c r="N223" i="6"/>
  <c r="O222" i="6"/>
  <c r="N222" i="6"/>
  <c r="O221" i="6"/>
  <c r="N221" i="6"/>
  <c r="O220" i="6"/>
  <c r="N220" i="6"/>
  <c r="O219" i="6"/>
  <c r="N219" i="6"/>
  <c r="O218" i="6"/>
  <c r="N218" i="6"/>
  <c r="O217" i="6"/>
  <c r="N217" i="6"/>
  <c r="O216" i="6"/>
  <c r="N216" i="6"/>
  <c r="O215" i="6"/>
  <c r="N215" i="6"/>
  <c r="O214" i="6"/>
  <c r="N214" i="6"/>
  <c r="O213" i="6"/>
  <c r="N213" i="6"/>
  <c r="O212" i="6"/>
  <c r="N212" i="6"/>
  <c r="O211" i="6"/>
  <c r="N211" i="6"/>
  <c r="O210" i="6"/>
  <c r="N210" i="6"/>
  <c r="O209" i="6"/>
  <c r="N209" i="6"/>
  <c r="O208" i="6"/>
  <c r="N208" i="6"/>
  <c r="O207" i="6"/>
  <c r="N207" i="6"/>
  <c r="O206" i="6"/>
  <c r="N206" i="6"/>
  <c r="O205" i="6"/>
  <c r="N205" i="6"/>
  <c r="O204" i="6"/>
  <c r="N204" i="6"/>
  <c r="O203" i="6"/>
  <c r="N203" i="6"/>
  <c r="O202" i="6"/>
  <c r="N202" i="6"/>
  <c r="O201" i="6"/>
  <c r="N201" i="6"/>
  <c r="O200" i="6"/>
  <c r="N200" i="6"/>
  <c r="O199" i="6"/>
  <c r="N199" i="6"/>
  <c r="O198" i="6"/>
  <c r="N198" i="6"/>
  <c r="O197" i="6"/>
  <c r="N197" i="6"/>
  <c r="O196" i="6"/>
  <c r="N196" i="6"/>
  <c r="O195" i="6"/>
  <c r="N195" i="6"/>
  <c r="O194" i="6"/>
  <c r="N194" i="6"/>
  <c r="O193" i="6"/>
  <c r="N193" i="6"/>
  <c r="O192" i="6"/>
  <c r="N192" i="6"/>
  <c r="O191" i="6"/>
  <c r="N191" i="6"/>
  <c r="O190" i="6"/>
  <c r="N190" i="6"/>
  <c r="O189" i="6"/>
  <c r="N189" i="6"/>
  <c r="O188" i="6"/>
  <c r="N188" i="6"/>
  <c r="O187" i="6"/>
  <c r="N187" i="6"/>
  <c r="O186" i="6"/>
  <c r="N186" i="6"/>
  <c r="O185" i="6"/>
  <c r="N185" i="6"/>
  <c r="O184" i="6"/>
  <c r="N184" i="6"/>
  <c r="O183" i="6"/>
  <c r="N183" i="6"/>
  <c r="O182" i="6"/>
  <c r="N182" i="6"/>
  <c r="AD2" i="8" l="1"/>
  <c r="K159" i="10" l="1"/>
  <c r="K158" i="10"/>
  <c r="K157" i="10"/>
  <c r="K156" i="10"/>
  <c r="K155" i="10"/>
  <c r="K153" i="10"/>
  <c r="K152" i="10"/>
  <c r="K151" i="10"/>
  <c r="K150" i="10"/>
  <c r="K149" i="10"/>
  <c r="K148" i="10"/>
  <c r="K147" i="10"/>
  <c r="K146" i="10"/>
  <c r="K145" i="10"/>
  <c r="K144" i="10"/>
  <c r="K143" i="10"/>
  <c r="K142" i="10"/>
  <c r="K141" i="10"/>
  <c r="K140" i="10"/>
  <c r="K139" i="10"/>
  <c r="K138" i="10"/>
  <c r="K137" i="10"/>
  <c r="K136" i="10"/>
  <c r="K135" i="10"/>
  <c r="K134" i="10"/>
  <c r="K133" i="10"/>
  <c r="K132" i="10"/>
  <c r="K131" i="10"/>
  <c r="K130" i="10"/>
  <c r="K129" i="10"/>
  <c r="K128" i="10"/>
  <c r="K127" i="10"/>
  <c r="K126" i="10"/>
  <c r="K125" i="10"/>
  <c r="K124" i="10"/>
  <c r="K123" i="10"/>
  <c r="K122" i="10"/>
  <c r="K121" i="10"/>
  <c r="K120" i="10"/>
  <c r="K119" i="10"/>
  <c r="K118" i="10"/>
  <c r="K117" i="10"/>
  <c r="K116" i="10"/>
  <c r="K115" i="10"/>
  <c r="K114" i="10"/>
  <c r="K113" i="10"/>
  <c r="K112" i="10"/>
  <c r="K111" i="10"/>
  <c r="K110" i="10"/>
  <c r="K109" i="10"/>
  <c r="K108" i="10"/>
  <c r="K107" i="10"/>
  <c r="K106" i="10"/>
  <c r="K105" i="10"/>
  <c r="K104" i="10"/>
  <c r="K103" i="10"/>
  <c r="K102" i="10"/>
  <c r="K101" i="10"/>
  <c r="K100" i="10"/>
  <c r="K99" i="10"/>
  <c r="K98" i="10"/>
  <c r="K97" i="10"/>
  <c r="K96" i="10"/>
  <c r="K95" i="10"/>
  <c r="K94" i="10"/>
  <c r="K93" i="10"/>
  <c r="K92" i="10"/>
  <c r="K91" i="10"/>
  <c r="K90" i="10"/>
  <c r="K89" i="10"/>
  <c r="K88" i="10"/>
  <c r="K87" i="10"/>
  <c r="K86" i="10"/>
  <c r="K85" i="10"/>
  <c r="K84" i="10"/>
  <c r="K83" i="10"/>
  <c r="K82" i="10"/>
  <c r="K81" i="10"/>
  <c r="K80" i="10"/>
  <c r="K79" i="10"/>
  <c r="K78" i="10"/>
  <c r="K77" i="10"/>
  <c r="K76" i="10"/>
  <c r="K75" i="10"/>
  <c r="K74" i="10"/>
  <c r="K73" i="10"/>
  <c r="K72" i="10"/>
  <c r="K71" i="10"/>
  <c r="K70" i="10"/>
  <c r="K69" i="10"/>
  <c r="K68" i="10"/>
  <c r="K67" i="10"/>
  <c r="K66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3" i="10"/>
  <c r="K12" i="10"/>
  <c r="K11" i="10"/>
  <c r="K10" i="10"/>
  <c r="K9" i="10"/>
  <c r="K8" i="10"/>
  <c r="K7" i="10"/>
  <c r="K6" i="10"/>
  <c r="M599" i="10" l="1"/>
  <c r="L599" i="10"/>
  <c r="I599" i="10"/>
  <c r="M598" i="10"/>
  <c r="L598" i="10"/>
  <c r="I598" i="10"/>
  <c r="M597" i="10"/>
  <c r="L597" i="10"/>
  <c r="I597" i="10"/>
  <c r="M596" i="10"/>
  <c r="L596" i="10"/>
  <c r="I596" i="10"/>
  <c r="M595" i="10"/>
  <c r="L595" i="10"/>
  <c r="I595" i="10"/>
  <c r="M594" i="10"/>
  <c r="L594" i="10"/>
  <c r="I594" i="10"/>
  <c r="M593" i="10"/>
  <c r="L593" i="10"/>
  <c r="I593" i="10"/>
  <c r="M592" i="10"/>
  <c r="L592" i="10"/>
  <c r="I592" i="10"/>
  <c r="M591" i="10"/>
  <c r="L591" i="10"/>
  <c r="I591" i="10"/>
  <c r="M590" i="10"/>
  <c r="L590" i="10"/>
  <c r="I590" i="10"/>
  <c r="M589" i="10"/>
  <c r="L589" i="10"/>
  <c r="I589" i="10"/>
  <c r="M588" i="10"/>
  <c r="L588" i="10"/>
  <c r="I588" i="10"/>
  <c r="M587" i="10"/>
  <c r="L587" i="10"/>
  <c r="I587" i="10"/>
  <c r="M586" i="10"/>
  <c r="L586" i="10"/>
  <c r="I586" i="10"/>
  <c r="M585" i="10"/>
  <c r="L585" i="10"/>
  <c r="I585" i="10"/>
  <c r="M584" i="10"/>
  <c r="L584" i="10"/>
  <c r="I584" i="10"/>
  <c r="M583" i="10"/>
  <c r="L583" i="10"/>
  <c r="I583" i="10"/>
  <c r="M582" i="10"/>
  <c r="L582" i="10"/>
  <c r="I582" i="10"/>
  <c r="M581" i="10"/>
  <c r="L581" i="10"/>
  <c r="I581" i="10"/>
  <c r="M580" i="10"/>
  <c r="L580" i="10"/>
  <c r="I580" i="10"/>
  <c r="M579" i="10"/>
  <c r="L579" i="10"/>
  <c r="I579" i="10"/>
  <c r="M578" i="10"/>
  <c r="L578" i="10"/>
  <c r="I578" i="10"/>
  <c r="M577" i="10"/>
  <c r="L577" i="10"/>
  <c r="I577" i="10"/>
  <c r="M576" i="10"/>
  <c r="L576" i="10"/>
  <c r="I576" i="10"/>
  <c r="M575" i="10"/>
  <c r="L575" i="10"/>
  <c r="I575" i="10"/>
  <c r="M574" i="10"/>
  <c r="L574" i="10"/>
  <c r="I574" i="10"/>
  <c r="M573" i="10"/>
  <c r="L573" i="10"/>
  <c r="I573" i="10"/>
  <c r="M572" i="10"/>
  <c r="L572" i="10"/>
  <c r="I572" i="10"/>
  <c r="M571" i="10"/>
  <c r="L571" i="10"/>
  <c r="I571" i="10"/>
  <c r="M570" i="10"/>
  <c r="L570" i="10"/>
  <c r="I570" i="10"/>
  <c r="M569" i="10"/>
  <c r="L569" i="10"/>
  <c r="I569" i="10"/>
  <c r="M568" i="10"/>
  <c r="L568" i="10"/>
  <c r="I568" i="10"/>
  <c r="M567" i="10"/>
  <c r="L567" i="10"/>
  <c r="I567" i="10"/>
  <c r="M566" i="10"/>
  <c r="L566" i="10"/>
  <c r="I566" i="10"/>
  <c r="M565" i="10"/>
  <c r="L565" i="10"/>
  <c r="I565" i="10"/>
  <c r="M564" i="10"/>
  <c r="L564" i="10"/>
  <c r="I564" i="10"/>
  <c r="M563" i="10"/>
  <c r="L563" i="10"/>
  <c r="I563" i="10"/>
  <c r="M562" i="10"/>
  <c r="L562" i="10"/>
  <c r="I562" i="10"/>
  <c r="M561" i="10"/>
  <c r="L561" i="10"/>
  <c r="I561" i="10"/>
  <c r="M560" i="10"/>
  <c r="L560" i="10"/>
  <c r="I560" i="10"/>
  <c r="M559" i="10"/>
  <c r="L559" i="10"/>
  <c r="I559" i="10"/>
  <c r="M558" i="10"/>
  <c r="L558" i="10"/>
  <c r="I558" i="10"/>
  <c r="M557" i="10"/>
  <c r="L557" i="10"/>
  <c r="I557" i="10"/>
  <c r="M556" i="10"/>
  <c r="L556" i="10"/>
  <c r="I556" i="10"/>
  <c r="M555" i="10"/>
  <c r="L555" i="10"/>
  <c r="I555" i="10"/>
  <c r="M554" i="10"/>
  <c r="L554" i="10"/>
  <c r="I554" i="10"/>
  <c r="M553" i="10"/>
  <c r="L553" i="10"/>
  <c r="I553" i="10"/>
  <c r="M552" i="10"/>
  <c r="L552" i="10"/>
  <c r="I552" i="10"/>
  <c r="M551" i="10"/>
  <c r="L551" i="10"/>
  <c r="I551" i="10"/>
  <c r="M550" i="10"/>
  <c r="L550" i="10"/>
  <c r="I550" i="10"/>
  <c r="M549" i="10"/>
  <c r="L549" i="10"/>
  <c r="I549" i="10"/>
  <c r="M548" i="10"/>
  <c r="L548" i="10"/>
  <c r="I548" i="10"/>
  <c r="M547" i="10"/>
  <c r="L547" i="10"/>
  <c r="I547" i="10"/>
  <c r="M546" i="10"/>
  <c r="L546" i="10"/>
  <c r="I546" i="10"/>
  <c r="M545" i="10"/>
  <c r="L545" i="10"/>
  <c r="I545" i="10"/>
  <c r="M544" i="10"/>
  <c r="L544" i="10"/>
  <c r="I544" i="10"/>
  <c r="M543" i="10"/>
  <c r="L543" i="10"/>
  <c r="I543" i="10"/>
  <c r="M542" i="10"/>
  <c r="L542" i="10"/>
  <c r="I542" i="10"/>
  <c r="M541" i="10"/>
  <c r="L541" i="10"/>
  <c r="I541" i="10"/>
  <c r="M540" i="10"/>
  <c r="L540" i="10"/>
  <c r="I540" i="10"/>
  <c r="M539" i="10"/>
  <c r="L539" i="10"/>
  <c r="I539" i="10"/>
  <c r="M538" i="10"/>
  <c r="L538" i="10"/>
  <c r="I538" i="10"/>
  <c r="M537" i="10"/>
  <c r="L537" i="10"/>
  <c r="I537" i="10"/>
  <c r="M536" i="10"/>
  <c r="L536" i="10"/>
  <c r="I536" i="10"/>
  <c r="M535" i="10"/>
  <c r="L535" i="10"/>
  <c r="I535" i="10"/>
  <c r="M534" i="10"/>
  <c r="L534" i="10"/>
  <c r="I534" i="10"/>
  <c r="M533" i="10"/>
  <c r="L533" i="10"/>
  <c r="I533" i="10"/>
  <c r="M532" i="10"/>
  <c r="L532" i="10"/>
  <c r="I532" i="10"/>
  <c r="M531" i="10"/>
  <c r="L531" i="10"/>
  <c r="I531" i="10"/>
  <c r="M530" i="10"/>
  <c r="L530" i="10"/>
  <c r="I530" i="10"/>
  <c r="M529" i="10"/>
  <c r="L529" i="10"/>
  <c r="I529" i="10"/>
  <c r="M528" i="10"/>
  <c r="L528" i="10"/>
  <c r="I528" i="10"/>
  <c r="M527" i="10"/>
  <c r="L527" i="10"/>
  <c r="I527" i="10"/>
  <c r="M526" i="10"/>
  <c r="L526" i="10"/>
  <c r="I526" i="10"/>
  <c r="M525" i="10"/>
  <c r="L525" i="10"/>
  <c r="I525" i="10"/>
  <c r="M524" i="10"/>
  <c r="L524" i="10"/>
  <c r="I524" i="10"/>
  <c r="M523" i="10"/>
  <c r="L523" i="10"/>
  <c r="I523" i="10"/>
  <c r="M522" i="10"/>
  <c r="L522" i="10"/>
  <c r="I522" i="10"/>
  <c r="M521" i="10"/>
  <c r="L521" i="10"/>
  <c r="I521" i="10"/>
  <c r="M520" i="10"/>
  <c r="L520" i="10"/>
  <c r="I520" i="10"/>
  <c r="M519" i="10"/>
  <c r="L519" i="10"/>
  <c r="I519" i="10"/>
  <c r="M518" i="10"/>
  <c r="L518" i="10"/>
  <c r="I518" i="10"/>
  <c r="M517" i="10"/>
  <c r="L517" i="10"/>
  <c r="I517" i="10"/>
  <c r="M516" i="10"/>
  <c r="L516" i="10"/>
  <c r="I516" i="10"/>
  <c r="M515" i="10"/>
  <c r="L515" i="10"/>
  <c r="I515" i="10"/>
  <c r="M514" i="10"/>
  <c r="L514" i="10"/>
  <c r="I514" i="10"/>
  <c r="M513" i="10"/>
  <c r="L513" i="10"/>
  <c r="I513" i="10"/>
  <c r="M512" i="10"/>
  <c r="L512" i="10"/>
  <c r="I512" i="10"/>
  <c r="M511" i="10"/>
  <c r="L511" i="10"/>
  <c r="I511" i="10"/>
  <c r="M510" i="10"/>
  <c r="L510" i="10"/>
  <c r="I510" i="10"/>
  <c r="M509" i="10"/>
  <c r="L509" i="10"/>
  <c r="I509" i="10"/>
  <c r="M508" i="10"/>
  <c r="L508" i="10"/>
  <c r="I508" i="10"/>
  <c r="M507" i="10"/>
  <c r="L507" i="10"/>
  <c r="I507" i="10"/>
  <c r="M506" i="10"/>
  <c r="L506" i="10"/>
  <c r="I506" i="10"/>
  <c r="M505" i="10"/>
  <c r="L505" i="10"/>
  <c r="I505" i="10"/>
  <c r="M504" i="10"/>
  <c r="L504" i="10"/>
  <c r="I504" i="10"/>
  <c r="M503" i="10"/>
  <c r="L503" i="10"/>
  <c r="I503" i="10"/>
  <c r="M502" i="10"/>
  <c r="L502" i="10"/>
  <c r="I502" i="10"/>
  <c r="M501" i="10"/>
  <c r="L501" i="10"/>
  <c r="I501" i="10"/>
  <c r="M500" i="10"/>
  <c r="L500" i="10"/>
  <c r="I500" i="10"/>
  <c r="M499" i="10"/>
  <c r="L499" i="10"/>
  <c r="I499" i="10"/>
  <c r="M498" i="10"/>
  <c r="L498" i="10"/>
  <c r="I498" i="10"/>
  <c r="M497" i="10"/>
  <c r="L497" i="10"/>
  <c r="I497" i="10"/>
  <c r="M496" i="10"/>
  <c r="L496" i="10"/>
  <c r="I496" i="10"/>
  <c r="M495" i="10"/>
  <c r="L495" i="10"/>
  <c r="I495" i="10"/>
  <c r="M494" i="10"/>
  <c r="L494" i="10"/>
  <c r="I494" i="10"/>
  <c r="M493" i="10"/>
  <c r="L493" i="10"/>
  <c r="I493" i="10"/>
  <c r="M492" i="10"/>
  <c r="L492" i="10"/>
  <c r="I492" i="10"/>
  <c r="M491" i="10"/>
  <c r="L491" i="10"/>
  <c r="I491" i="10"/>
  <c r="M490" i="10"/>
  <c r="L490" i="10"/>
  <c r="I490" i="10"/>
  <c r="M489" i="10"/>
  <c r="L489" i="10"/>
  <c r="I489" i="10"/>
  <c r="M488" i="10"/>
  <c r="L488" i="10"/>
  <c r="I488" i="10"/>
  <c r="M487" i="10"/>
  <c r="L487" i="10"/>
  <c r="I487" i="10"/>
  <c r="M486" i="10"/>
  <c r="L486" i="10"/>
  <c r="I486" i="10"/>
  <c r="M485" i="10"/>
  <c r="L485" i="10"/>
  <c r="I485" i="10"/>
  <c r="M484" i="10"/>
  <c r="L484" i="10"/>
  <c r="I484" i="10"/>
  <c r="M483" i="10"/>
  <c r="L483" i="10"/>
  <c r="I483" i="10"/>
  <c r="M482" i="10"/>
  <c r="L482" i="10"/>
  <c r="I482" i="10"/>
  <c r="M481" i="10"/>
  <c r="L481" i="10"/>
  <c r="I481" i="10"/>
  <c r="M480" i="10"/>
  <c r="L480" i="10"/>
  <c r="I480" i="10"/>
  <c r="M479" i="10"/>
  <c r="L479" i="10"/>
  <c r="I479" i="10"/>
  <c r="M478" i="10"/>
  <c r="L478" i="10"/>
  <c r="I478" i="10"/>
  <c r="M477" i="10"/>
  <c r="L477" i="10"/>
  <c r="I477" i="10"/>
  <c r="M476" i="10"/>
  <c r="L476" i="10"/>
  <c r="I476" i="10"/>
  <c r="M475" i="10"/>
  <c r="L475" i="10"/>
  <c r="I475" i="10"/>
  <c r="M474" i="10"/>
  <c r="L474" i="10"/>
  <c r="I474" i="10"/>
  <c r="M473" i="10"/>
  <c r="L473" i="10"/>
  <c r="I473" i="10"/>
  <c r="M472" i="10"/>
  <c r="L472" i="10"/>
  <c r="I472" i="10"/>
  <c r="M471" i="10"/>
  <c r="L471" i="10"/>
  <c r="I471" i="10"/>
  <c r="M470" i="10"/>
  <c r="L470" i="10"/>
  <c r="I470" i="10"/>
  <c r="M469" i="10"/>
  <c r="L469" i="10"/>
  <c r="I469" i="10"/>
  <c r="M468" i="10"/>
  <c r="L468" i="10"/>
  <c r="I468" i="10"/>
  <c r="M467" i="10"/>
  <c r="L467" i="10"/>
  <c r="I467" i="10"/>
  <c r="M466" i="10"/>
  <c r="L466" i="10"/>
  <c r="I466" i="10"/>
  <c r="M465" i="10"/>
  <c r="L465" i="10"/>
  <c r="I465" i="10"/>
  <c r="M464" i="10"/>
  <c r="L464" i="10"/>
  <c r="I464" i="10"/>
  <c r="M463" i="10"/>
  <c r="L463" i="10"/>
  <c r="I463" i="10"/>
  <c r="M462" i="10"/>
  <c r="L462" i="10"/>
  <c r="I462" i="10"/>
  <c r="M461" i="10"/>
  <c r="L461" i="10"/>
  <c r="I461" i="10"/>
  <c r="M460" i="10"/>
  <c r="L460" i="10"/>
  <c r="I460" i="10"/>
  <c r="M459" i="10"/>
  <c r="L459" i="10"/>
  <c r="I459" i="10"/>
  <c r="M458" i="10"/>
  <c r="L458" i="10"/>
  <c r="I458" i="10"/>
  <c r="M457" i="10"/>
  <c r="L457" i="10"/>
  <c r="I457" i="10"/>
  <c r="M456" i="10"/>
  <c r="L456" i="10"/>
  <c r="I456" i="10"/>
  <c r="M455" i="10"/>
  <c r="L455" i="10"/>
  <c r="I455" i="10"/>
  <c r="M454" i="10"/>
  <c r="L454" i="10"/>
  <c r="I454" i="10"/>
  <c r="M453" i="10"/>
  <c r="L453" i="10"/>
  <c r="I453" i="10"/>
  <c r="M452" i="10"/>
  <c r="L452" i="10"/>
  <c r="I452" i="10"/>
  <c r="M451" i="10"/>
  <c r="L451" i="10"/>
  <c r="I451" i="10"/>
  <c r="M450" i="10"/>
  <c r="L450" i="10"/>
  <c r="I450" i="10"/>
  <c r="M449" i="10"/>
  <c r="L449" i="10"/>
  <c r="I449" i="10"/>
  <c r="M448" i="10"/>
  <c r="L448" i="10"/>
  <c r="I448" i="10"/>
  <c r="M447" i="10"/>
  <c r="L447" i="10"/>
  <c r="I447" i="10"/>
  <c r="M446" i="10"/>
  <c r="L446" i="10"/>
  <c r="I446" i="10"/>
  <c r="M445" i="10"/>
  <c r="L445" i="10"/>
  <c r="I445" i="10"/>
  <c r="M444" i="10"/>
  <c r="L444" i="10"/>
  <c r="I444" i="10"/>
  <c r="M443" i="10"/>
  <c r="L443" i="10"/>
  <c r="I443" i="10"/>
  <c r="M442" i="10"/>
  <c r="L442" i="10"/>
  <c r="I442" i="10"/>
  <c r="M441" i="10"/>
  <c r="L441" i="10"/>
  <c r="I441" i="10"/>
  <c r="M440" i="10"/>
  <c r="L440" i="10"/>
  <c r="I440" i="10"/>
  <c r="M439" i="10"/>
  <c r="L439" i="10"/>
  <c r="I439" i="10"/>
  <c r="M438" i="10"/>
  <c r="L438" i="10"/>
  <c r="I438" i="10"/>
  <c r="M437" i="10"/>
  <c r="L437" i="10"/>
  <c r="I437" i="10"/>
  <c r="M436" i="10"/>
  <c r="L436" i="10"/>
  <c r="I436" i="10"/>
  <c r="M435" i="10"/>
  <c r="L435" i="10"/>
  <c r="I435" i="10"/>
  <c r="M434" i="10"/>
  <c r="L434" i="10"/>
  <c r="I434" i="10"/>
  <c r="M433" i="10"/>
  <c r="L433" i="10"/>
  <c r="I433" i="10"/>
  <c r="M432" i="10"/>
  <c r="L432" i="10"/>
  <c r="I432" i="10"/>
  <c r="M431" i="10"/>
  <c r="L431" i="10"/>
  <c r="I431" i="10"/>
  <c r="M430" i="10"/>
  <c r="L430" i="10"/>
  <c r="I430" i="10"/>
  <c r="M429" i="10"/>
  <c r="L429" i="10"/>
  <c r="I429" i="10"/>
  <c r="M428" i="10"/>
  <c r="L428" i="10"/>
  <c r="I428" i="10"/>
  <c r="M427" i="10"/>
  <c r="L427" i="10"/>
  <c r="I427" i="10"/>
  <c r="M426" i="10"/>
  <c r="L426" i="10"/>
  <c r="I426" i="10"/>
  <c r="M425" i="10"/>
  <c r="L425" i="10"/>
  <c r="I425" i="10"/>
  <c r="M424" i="10"/>
  <c r="L424" i="10"/>
  <c r="I424" i="10"/>
  <c r="M423" i="10"/>
  <c r="L423" i="10"/>
  <c r="I423" i="10"/>
  <c r="M422" i="10"/>
  <c r="L422" i="10"/>
  <c r="I422" i="10"/>
  <c r="M421" i="10"/>
  <c r="L421" i="10"/>
  <c r="I421" i="10"/>
  <c r="M420" i="10"/>
  <c r="L420" i="10"/>
  <c r="I420" i="10"/>
  <c r="M419" i="10"/>
  <c r="L419" i="10"/>
  <c r="I419" i="10"/>
  <c r="M418" i="10"/>
  <c r="L418" i="10"/>
  <c r="I418" i="10"/>
  <c r="M417" i="10"/>
  <c r="L417" i="10"/>
  <c r="I417" i="10"/>
  <c r="M416" i="10"/>
  <c r="L416" i="10"/>
  <c r="I416" i="10"/>
  <c r="M415" i="10"/>
  <c r="L415" i="10"/>
  <c r="I415" i="10"/>
  <c r="M414" i="10"/>
  <c r="L414" i="10"/>
  <c r="I414" i="10"/>
  <c r="M413" i="10"/>
  <c r="L413" i="10"/>
  <c r="I413" i="10"/>
  <c r="M412" i="10"/>
  <c r="L412" i="10"/>
  <c r="I412" i="10"/>
  <c r="M411" i="10"/>
  <c r="L411" i="10"/>
  <c r="I411" i="10"/>
  <c r="M410" i="10"/>
  <c r="L410" i="10"/>
  <c r="I410" i="10"/>
  <c r="M409" i="10"/>
  <c r="L409" i="10"/>
  <c r="I409" i="10"/>
  <c r="M408" i="10"/>
  <c r="L408" i="10"/>
  <c r="I408" i="10"/>
  <c r="M407" i="10"/>
  <c r="L407" i="10"/>
  <c r="I407" i="10"/>
  <c r="M406" i="10"/>
  <c r="L406" i="10"/>
  <c r="I406" i="10"/>
  <c r="M405" i="10"/>
  <c r="L405" i="10"/>
  <c r="I405" i="10"/>
  <c r="M404" i="10"/>
  <c r="L404" i="10"/>
  <c r="I404" i="10"/>
  <c r="M403" i="10"/>
  <c r="L403" i="10"/>
  <c r="I403" i="10"/>
  <c r="M402" i="10"/>
  <c r="L402" i="10"/>
  <c r="I402" i="10"/>
  <c r="M401" i="10"/>
  <c r="L401" i="10"/>
  <c r="I401" i="10"/>
  <c r="M400" i="10"/>
  <c r="L400" i="10"/>
  <c r="I400" i="10"/>
  <c r="M399" i="10"/>
  <c r="L399" i="10"/>
  <c r="I399" i="10"/>
  <c r="M398" i="10"/>
  <c r="L398" i="10"/>
  <c r="I398" i="10"/>
  <c r="M397" i="10"/>
  <c r="L397" i="10"/>
  <c r="I397" i="10"/>
  <c r="M396" i="10"/>
  <c r="L396" i="10"/>
  <c r="I396" i="10"/>
  <c r="M395" i="10"/>
  <c r="L395" i="10"/>
  <c r="I395" i="10"/>
  <c r="M394" i="10"/>
  <c r="L394" i="10"/>
  <c r="I394" i="10"/>
  <c r="M393" i="10"/>
  <c r="L393" i="10"/>
  <c r="I393" i="10"/>
  <c r="M392" i="10"/>
  <c r="L392" i="10"/>
  <c r="I392" i="10"/>
  <c r="M391" i="10"/>
  <c r="L391" i="10"/>
  <c r="I391" i="10"/>
  <c r="M390" i="10"/>
  <c r="L390" i="10"/>
  <c r="I390" i="10"/>
  <c r="M389" i="10"/>
  <c r="L389" i="10"/>
  <c r="I389" i="10"/>
  <c r="M388" i="10"/>
  <c r="L388" i="10"/>
  <c r="I388" i="10"/>
  <c r="M387" i="10"/>
  <c r="L387" i="10"/>
  <c r="I387" i="10"/>
  <c r="M386" i="10"/>
  <c r="L386" i="10"/>
  <c r="I386" i="10"/>
  <c r="M385" i="10"/>
  <c r="L385" i="10"/>
  <c r="I385" i="10"/>
  <c r="M384" i="10"/>
  <c r="L384" i="10"/>
  <c r="I384" i="10"/>
  <c r="M383" i="10"/>
  <c r="L383" i="10"/>
  <c r="I383" i="10"/>
  <c r="M382" i="10"/>
  <c r="L382" i="10"/>
  <c r="I382" i="10"/>
  <c r="M381" i="10"/>
  <c r="L381" i="10"/>
  <c r="I381" i="10"/>
  <c r="M380" i="10"/>
  <c r="L380" i="10"/>
  <c r="I380" i="10"/>
  <c r="M379" i="10"/>
  <c r="L379" i="10"/>
  <c r="I379" i="10"/>
  <c r="M378" i="10"/>
  <c r="L378" i="10"/>
  <c r="I378" i="10"/>
  <c r="M377" i="10"/>
  <c r="L377" i="10"/>
  <c r="I377" i="10"/>
  <c r="M376" i="10"/>
  <c r="L376" i="10"/>
  <c r="I376" i="10"/>
  <c r="M375" i="10"/>
  <c r="L375" i="10"/>
  <c r="I375" i="10"/>
  <c r="M374" i="10"/>
  <c r="L374" i="10"/>
  <c r="I374" i="10"/>
  <c r="M373" i="10"/>
  <c r="L373" i="10"/>
  <c r="I373" i="10"/>
  <c r="M372" i="10"/>
  <c r="L372" i="10"/>
  <c r="I372" i="10"/>
  <c r="M371" i="10"/>
  <c r="L371" i="10"/>
  <c r="I371" i="10"/>
  <c r="M370" i="10"/>
  <c r="L370" i="10"/>
  <c r="I370" i="10"/>
  <c r="M369" i="10"/>
  <c r="L369" i="10"/>
  <c r="I369" i="10"/>
  <c r="M368" i="10"/>
  <c r="L368" i="10"/>
  <c r="I368" i="10"/>
  <c r="M367" i="10"/>
  <c r="L367" i="10"/>
  <c r="I367" i="10"/>
  <c r="M366" i="10"/>
  <c r="L366" i="10"/>
  <c r="I366" i="10"/>
  <c r="M365" i="10"/>
  <c r="L365" i="10"/>
  <c r="I365" i="10"/>
  <c r="M364" i="10"/>
  <c r="L364" i="10"/>
  <c r="I364" i="10"/>
  <c r="M363" i="10"/>
  <c r="L363" i="10"/>
  <c r="I363" i="10"/>
  <c r="M362" i="10"/>
  <c r="L362" i="10"/>
  <c r="I362" i="10"/>
  <c r="M361" i="10"/>
  <c r="L361" i="10"/>
  <c r="I361" i="10"/>
  <c r="M360" i="10"/>
  <c r="L360" i="10"/>
  <c r="I360" i="10"/>
  <c r="M359" i="10"/>
  <c r="L359" i="10"/>
  <c r="I359" i="10"/>
  <c r="M358" i="10"/>
  <c r="L358" i="10"/>
  <c r="I358" i="10"/>
  <c r="M357" i="10"/>
  <c r="L357" i="10"/>
  <c r="I357" i="10"/>
  <c r="M356" i="10"/>
  <c r="L356" i="10"/>
  <c r="I356" i="10"/>
  <c r="M355" i="10"/>
  <c r="L355" i="10"/>
  <c r="I355" i="10"/>
  <c r="M354" i="10"/>
  <c r="L354" i="10"/>
  <c r="I354" i="10"/>
  <c r="M353" i="10"/>
  <c r="L353" i="10"/>
  <c r="I353" i="10"/>
  <c r="M352" i="10"/>
  <c r="L352" i="10"/>
  <c r="I352" i="10"/>
  <c r="M351" i="10"/>
  <c r="L351" i="10"/>
  <c r="I351" i="10"/>
  <c r="M350" i="10"/>
  <c r="L350" i="10"/>
  <c r="I350" i="10"/>
  <c r="M349" i="10"/>
  <c r="L349" i="10"/>
  <c r="I349" i="10"/>
  <c r="M348" i="10"/>
  <c r="L348" i="10"/>
  <c r="I348" i="10"/>
  <c r="M347" i="10"/>
  <c r="L347" i="10"/>
  <c r="I347" i="10"/>
  <c r="M346" i="10"/>
  <c r="L346" i="10"/>
  <c r="I346" i="10"/>
  <c r="M345" i="10"/>
  <c r="L345" i="10"/>
  <c r="I345" i="10"/>
  <c r="M344" i="10"/>
  <c r="L344" i="10"/>
  <c r="I344" i="10"/>
  <c r="M343" i="10"/>
  <c r="L343" i="10"/>
  <c r="I343" i="10"/>
  <c r="M342" i="10"/>
  <c r="L342" i="10"/>
  <c r="I342" i="10"/>
  <c r="M341" i="10"/>
  <c r="L341" i="10"/>
  <c r="I341" i="10"/>
  <c r="M340" i="10"/>
  <c r="L340" i="10"/>
  <c r="I340" i="10"/>
  <c r="M339" i="10"/>
  <c r="L339" i="10"/>
  <c r="I339" i="10"/>
  <c r="M338" i="10"/>
  <c r="L338" i="10"/>
  <c r="I338" i="10"/>
  <c r="M337" i="10"/>
  <c r="L337" i="10"/>
  <c r="I337" i="10"/>
  <c r="M336" i="10"/>
  <c r="L336" i="10"/>
  <c r="I336" i="10"/>
  <c r="M335" i="10"/>
  <c r="L335" i="10"/>
  <c r="I335" i="10"/>
  <c r="M334" i="10"/>
  <c r="L334" i="10"/>
  <c r="I334" i="10"/>
  <c r="M333" i="10"/>
  <c r="L333" i="10"/>
  <c r="I333" i="10"/>
  <c r="M332" i="10"/>
  <c r="L332" i="10"/>
  <c r="I332" i="10"/>
  <c r="M331" i="10"/>
  <c r="L331" i="10"/>
  <c r="I331" i="10"/>
  <c r="M330" i="10"/>
  <c r="L330" i="10"/>
  <c r="I330" i="10"/>
  <c r="M329" i="10"/>
  <c r="L329" i="10"/>
  <c r="I329" i="10"/>
  <c r="M328" i="10"/>
  <c r="L328" i="10"/>
  <c r="I328" i="10"/>
  <c r="M327" i="10"/>
  <c r="L327" i="10"/>
  <c r="I327" i="10"/>
  <c r="M326" i="10"/>
  <c r="L326" i="10"/>
  <c r="I326" i="10"/>
  <c r="M325" i="10"/>
  <c r="L325" i="10"/>
  <c r="I325" i="10"/>
  <c r="M324" i="10"/>
  <c r="L324" i="10"/>
  <c r="I324" i="10"/>
  <c r="M323" i="10"/>
  <c r="L323" i="10"/>
  <c r="I323" i="10"/>
  <c r="M322" i="10"/>
  <c r="L322" i="10"/>
  <c r="I322" i="10"/>
  <c r="M321" i="10"/>
  <c r="L321" i="10"/>
  <c r="I321" i="10"/>
  <c r="M320" i="10"/>
  <c r="L320" i="10"/>
  <c r="I320" i="10"/>
  <c r="M319" i="10"/>
  <c r="L319" i="10"/>
  <c r="I319" i="10"/>
  <c r="M318" i="10"/>
  <c r="L318" i="10"/>
  <c r="I318" i="10"/>
  <c r="M317" i="10"/>
  <c r="L317" i="10"/>
  <c r="I317" i="10"/>
  <c r="M316" i="10"/>
  <c r="L316" i="10"/>
  <c r="I316" i="10"/>
  <c r="M315" i="10"/>
  <c r="L315" i="10"/>
  <c r="I315" i="10"/>
  <c r="M314" i="10"/>
  <c r="L314" i="10"/>
  <c r="I314" i="10"/>
  <c r="M313" i="10"/>
  <c r="L313" i="10"/>
  <c r="I313" i="10"/>
  <c r="M312" i="10"/>
  <c r="L312" i="10"/>
  <c r="I312" i="10"/>
  <c r="M311" i="10"/>
  <c r="L311" i="10"/>
  <c r="I311" i="10"/>
  <c r="M310" i="10"/>
  <c r="L310" i="10"/>
  <c r="I310" i="10"/>
  <c r="M309" i="10"/>
  <c r="L309" i="10"/>
  <c r="I309" i="10"/>
  <c r="M308" i="10"/>
  <c r="L308" i="10"/>
  <c r="I308" i="10"/>
  <c r="M307" i="10"/>
  <c r="L307" i="10"/>
  <c r="I307" i="10"/>
  <c r="M306" i="10"/>
  <c r="L306" i="10"/>
  <c r="I306" i="10"/>
  <c r="M305" i="10"/>
  <c r="L305" i="10"/>
  <c r="I305" i="10"/>
  <c r="M304" i="10"/>
  <c r="L304" i="10"/>
  <c r="I304" i="10"/>
  <c r="M303" i="10"/>
  <c r="L303" i="10"/>
  <c r="I303" i="10"/>
  <c r="M302" i="10"/>
  <c r="L302" i="10"/>
  <c r="I302" i="10"/>
  <c r="M301" i="10"/>
  <c r="L301" i="10"/>
  <c r="I301" i="10"/>
  <c r="M300" i="10"/>
  <c r="L300" i="10"/>
  <c r="I300" i="10"/>
  <c r="M299" i="10"/>
  <c r="L299" i="10"/>
  <c r="I299" i="10"/>
  <c r="M298" i="10"/>
  <c r="L298" i="10"/>
  <c r="I298" i="10"/>
  <c r="M297" i="10"/>
  <c r="L297" i="10"/>
  <c r="I297" i="10"/>
  <c r="M296" i="10"/>
  <c r="L296" i="10"/>
  <c r="I296" i="10"/>
  <c r="M295" i="10"/>
  <c r="L295" i="10"/>
  <c r="I295" i="10"/>
  <c r="M294" i="10"/>
  <c r="L294" i="10"/>
  <c r="I294" i="10"/>
  <c r="M293" i="10"/>
  <c r="L293" i="10"/>
  <c r="I293" i="10"/>
  <c r="M292" i="10"/>
  <c r="L292" i="10"/>
  <c r="I292" i="10"/>
  <c r="M291" i="10"/>
  <c r="L291" i="10"/>
  <c r="I291" i="10"/>
  <c r="M290" i="10"/>
  <c r="L290" i="10"/>
  <c r="I290" i="10"/>
  <c r="M289" i="10"/>
  <c r="L289" i="10"/>
  <c r="I289" i="10"/>
  <c r="M288" i="10"/>
  <c r="L288" i="10"/>
  <c r="I288" i="10"/>
  <c r="M287" i="10"/>
  <c r="L287" i="10"/>
  <c r="I287" i="10"/>
  <c r="M286" i="10"/>
  <c r="L286" i="10"/>
  <c r="I286" i="10"/>
  <c r="M285" i="10"/>
  <c r="L285" i="10"/>
  <c r="I285" i="10"/>
  <c r="M284" i="10"/>
  <c r="L284" i="10"/>
  <c r="I284" i="10"/>
  <c r="M283" i="10"/>
  <c r="L283" i="10"/>
  <c r="I283" i="10"/>
  <c r="M282" i="10"/>
  <c r="L282" i="10"/>
  <c r="I282" i="10"/>
  <c r="M281" i="10"/>
  <c r="L281" i="10"/>
  <c r="I281" i="10"/>
  <c r="M280" i="10"/>
  <c r="L280" i="10"/>
  <c r="I280" i="10"/>
  <c r="M279" i="10"/>
  <c r="L279" i="10"/>
  <c r="I279" i="10"/>
  <c r="M278" i="10"/>
  <c r="L278" i="10"/>
  <c r="I278" i="10"/>
  <c r="M277" i="10"/>
  <c r="L277" i="10"/>
  <c r="I277" i="10"/>
  <c r="M276" i="10"/>
  <c r="L276" i="10"/>
  <c r="I276" i="10"/>
  <c r="M275" i="10"/>
  <c r="L275" i="10"/>
  <c r="I275" i="10"/>
  <c r="M274" i="10"/>
  <c r="L274" i="10"/>
  <c r="I274" i="10"/>
  <c r="M273" i="10"/>
  <c r="L273" i="10"/>
  <c r="I273" i="10"/>
  <c r="M272" i="10"/>
  <c r="L272" i="10"/>
  <c r="I272" i="10"/>
  <c r="M271" i="10"/>
  <c r="L271" i="10"/>
  <c r="I271" i="10"/>
  <c r="M270" i="10"/>
  <c r="L270" i="10"/>
  <c r="I270" i="10"/>
  <c r="M269" i="10"/>
  <c r="L269" i="10"/>
  <c r="I269" i="10"/>
  <c r="M268" i="10"/>
  <c r="L268" i="10"/>
  <c r="I268" i="10"/>
  <c r="M267" i="10"/>
  <c r="L267" i="10"/>
  <c r="I267" i="10"/>
  <c r="M266" i="10"/>
  <c r="L266" i="10"/>
  <c r="I266" i="10"/>
  <c r="M265" i="10"/>
  <c r="L265" i="10"/>
  <c r="I265" i="10"/>
  <c r="M264" i="10"/>
  <c r="L264" i="10"/>
  <c r="I264" i="10"/>
  <c r="M263" i="10"/>
  <c r="L263" i="10"/>
  <c r="I263" i="10"/>
  <c r="M262" i="10"/>
  <c r="L262" i="10"/>
  <c r="I262" i="10"/>
  <c r="M261" i="10"/>
  <c r="L261" i="10"/>
  <c r="I261" i="10"/>
  <c r="M260" i="10"/>
  <c r="L260" i="10"/>
  <c r="I260" i="10"/>
  <c r="M259" i="10"/>
  <c r="L259" i="10"/>
  <c r="I259" i="10"/>
  <c r="M258" i="10"/>
  <c r="L258" i="10"/>
  <c r="I258" i="10"/>
  <c r="M257" i="10"/>
  <c r="L257" i="10"/>
  <c r="I257" i="10"/>
  <c r="M256" i="10"/>
  <c r="L256" i="10"/>
  <c r="I256" i="10"/>
  <c r="M255" i="10"/>
  <c r="L255" i="10"/>
  <c r="I255" i="10"/>
  <c r="M254" i="10"/>
  <c r="L254" i="10"/>
  <c r="I254" i="10"/>
  <c r="M253" i="10"/>
  <c r="L253" i="10"/>
  <c r="I253" i="10"/>
  <c r="M252" i="10"/>
  <c r="L252" i="10"/>
  <c r="I252" i="10"/>
  <c r="M251" i="10"/>
  <c r="L251" i="10"/>
  <c r="I251" i="10"/>
  <c r="M250" i="10"/>
  <c r="L250" i="10"/>
  <c r="I250" i="10"/>
  <c r="M249" i="10"/>
  <c r="L249" i="10"/>
  <c r="I249" i="10"/>
  <c r="M248" i="10"/>
  <c r="L248" i="10"/>
  <c r="I248" i="10"/>
  <c r="M247" i="10"/>
  <c r="L247" i="10"/>
  <c r="I247" i="10"/>
  <c r="M246" i="10"/>
  <c r="L246" i="10"/>
  <c r="I246" i="10"/>
  <c r="M245" i="10"/>
  <c r="L245" i="10"/>
  <c r="I245" i="10"/>
  <c r="M244" i="10"/>
  <c r="L244" i="10"/>
  <c r="I244" i="10"/>
  <c r="M243" i="10"/>
  <c r="L243" i="10"/>
  <c r="I243" i="10"/>
  <c r="M242" i="10"/>
  <c r="L242" i="10"/>
  <c r="I242" i="10"/>
  <c r="M241" i="10"/>
  <c r="L241" i="10"/>
  <c r="I241" i="10"/>
  <c r="M240" i="10"/>
  <c r="L240" i="10"/>
  <c r="I240" i="10"/>
  <c r="M239" i="10"/>
  <c r="L239" i="10"/>
  <c r="I239" i="10"/>
  <c r="M238" i="10"/>
  <c r="L238" i="10"/>
  <c r="I238" i="10"/>
  <c r="M237" i="10"/>
  <c r="L237" i="10"/>
  <c r="I237" i="10"/>
  <c r="M236" i="10"/>
  <c r="L236" i="10"/>
  <c r="I236" i="10"/>
  <c r="M235" i="10"/>
  <c r="L235" i="10"/>
  <c r="I235" i="10"/>
  <c r="M234" i="10"/>
  <c r="L234" i="10"/>
  <c r="I234" i="10"/>
  <c r="M233" i="10"/>
  <c r="L233" i="10"/>
  <c r="I233" i="10"/>
  <c r="M232" i="10"/>
  <c r="L232" i="10"/>
  <c r="I232" i="10"/>
  <c r="M231" i="10"/>
  <c r="L231" i="10"/>
  <c r="I231" i="10"/>
  <c r="M230" i="10"/>
  <c r="L230" i="10"/>
  <c r="I230" i="10"/>
  <c r="M229" i="10"/>
  <c r="L229" i="10"/>
  <c r="I229" i="10"/>
  <c r="M228" i="10"/>
  <c r="L228" i="10"/>
  <c r="I228" i="10"/>
  <c r="M227" i="10"/>
  <c r="L227" i="10"/>
  <c r="I227" i="10"/>
  <c r="M226" i="10"/>
  <c r="L226" i="10"/>
  <c r="I226" i="10"/>
  <c r="M225" i="10"/>
  <c r="L225" i="10"/>
  <c r="I225" i="10"/>
  <c r="M224" i="10"/>
  <c r="L224" i="10"/>
  <c r="I224" i="10"/>
  <c r="M223" i="10"/>
  <c r="L223" i="10"/>
  <c r="I223" i="10"/>
  <c r="M222" i="10"/>
  <c r="L222" i="10"/>
  <c r="I222" i="10"/>
  <c r="M221" i="10"/>
  <c r="L221" i="10"/>
  <c r="I221" i="10"/>
  <c r="M220" i="10"/>
  <c r="L220" i="10"/>
  <c r="I220" i="10"/>
  <c r="M219" i="10"/>
  <c r="L219" i="10"/>
  <c r="I219" i="10"/>
  <c r="M218" i="10"/>
  <c r="L218" i="10"/>
  <c r="I218" i="10"/>
  <c r="M217" i="10"/>
  <c r="L217" i="10"/>
  <c r="I217" i="10"/>
  <c r="M216" i="10"/>
  <c r="L216" i="10"/>
  <c r="I216" i="10"/>
  <c r="M215" i="10"/>
  <c r="L215" i="10"/>
  <c r="I215" i="10"/>
  <c r="M214" i="10"/>
  <c r="L214" i="10"/>
  <c r="I214" i="10"/>
  <c r="M213" i="10"/>
  <c r="L213" i="10"/>
  <c r="I213" i="10"/>
  <c r="M212" i="10"/>
  <c r="L212" i="10"/>
  <c r="I212" i="10"/>
  <c r="M211" i="10"/>
  <c r="L211" i="10"/>
  <c r="I211" i="10"/>
  <c r="M210" i="10"/>
  <c r="L210" i="10"/>
  <c r="I210" i="10"/>
  <c r="M209" i="10"/>
  <c r="L209" i="10"/>
  <c r="I209" i="10"/>
  <c r="M208" i="10"/>
  <c r="L208" i="10"/>
  <c r="I208" i="10"/>
  <c r="M207" i="10"/>
  <c r="L207" i="10"/>
  <c r="I207" i="10"/>
  <c r="M206" i="10"/>
  <c r="L206" i="10"/>
  <c r="I206" i="10"/>
  <c r="M205" i="10"/>
  <c r="L205" i="10"/>
  <c r="I205" i="10"/>
  <c r="M204" i="10"/>
  <c r="L204" i="10"/>
  <c r="I204" i="10"/>
  <c r="M203" i="10"/>
  <c r="L203" i="10"/>
  <c r="I203" i="10"/>
  <c r="M202" i="10"/>
  <c r="L202" i="10"/>
  <c r="I202" i="10"/>
  <c r="M201" i="10"/>
  <c r="L201" i="10"/>
  <c r="I201" i="10"/>
  <c r="M200" i="10"/>
  <c r="L200" i="10"/>
  <c r="I200" i="10"/>
  <c r="M199" i="10"/>
  <c r="L199" i="10"/>
  <c r="I199" i="10"/>
  <c r="M198" i="10"/>
  <c r="L198" i="10"/>
  <c r="I198" i="10"/>
  <c r="M197" i="10"/>
  <c r="L197" i="10"/>
  <c r="I197" i="10"/>
  <c r="M196" i="10"/>
  <c r="L196" i="10"/>
  <c r="I196" i="10"/>
  <c r="M195" i="10"/>
  <c r="L195" i="10"/>
  <c r="I195" i="10"/>
  <c r="M194" i="10"/>
  <c r="L194" i="10"/>
  <c r="I194" i="10"/>
  <c r="M193" i="10"/>
  <c r="L193" i="10"/>
  <c r="I193" i="10"/>
  <c r="M192" i="10"/>
  <c r="L192" i="10"/>
  <c r="I192" i="10"/>
  <c r="M191" i="10"/>
  <c r="L191" i="10"/>
  <c r="I191" i="10"/>
  <c r="M190" i="10"/>
  <c r="L190" i="10"/>
  <c r="I190" i="10"/>
  <c r="M189" i="10"/>
  <c r="L189" i="10"/>
  <c r="I189" i="10"/>
  <c r="M188" i="10"/>
  <c r="L188" i="10"/>
  <c r="I188" i="10"/>
  <c r="M187" i="10"/>
  <c r="L187" i="10"/>
  <c r="I187" i="10"/>
  <c r="M186" i="10"/>
  <c r="L186" i="10"/>
  <c r="I186" i="10"/>
  <c r="M185" i="10"/>
  <c r="L185" i="10"/>
  <c r="M184" i="10"/>
  <c r="L184" i="10"/>
  <c r="M183" i="10"/>
  <c r="L183" i="10"/>
  <c r="M182" i="10"/>
  <c r="L182" i="10"/>
  <c r="M181" i="10"/>
  <c r="L181" i="10"/>
  <c r="M180" i="10"/>
  <c r="L180" i="10"/>
  <c r="M179" i="10"/>
  <c r="L179" i="10"/>
  <c r="M178" i="10"/>
  <c r="L178" i="10"/>
  <c r="M177" i="10"/>
  <c r="L177" i="10"/>
  <c r="M176" i="10"/>
  <c r="L176" i="10"/>
  <c r="M175" i="10"/>
  <c r="L175" i="10"/>
  <c r="M174" i="10"/>
  <c r="L174" i="10"/>
  <c r="M173" i="10"/>
  <c r="L173" i="10"/>
  <c r="M172" i="10"/>
  <c r="L172" i="10"/>
  <c r="M171" i="10"/>
  <c r="L171" i="10"/>
  <c r="M170" i="10"/>
  <c r="L170" i="10"/>
  <c r="M169" i="10"/>
  <c r="L169" i="10"/>
  <c r="M168" i="10"/>
  <c r="L168" i="10"/>
  <c r="M167" i="10"/>
  <c r="L167" i="10"/>
  <c r="M166" i="10"/>
  <c r="L166" i="10"/>
  <c r="M165" i="10"/>
  <c r="L165" i="10"/>
  <c r="M164" i="10"/>
  <c r="L164" i="10"/>
  <c r="M163" i="10"/>
  <c r="L163" i="10"/>
  <c r="M162" i="10"/>
  <c r="L162" i="10"/>
  <c r="M161" i="10"/>
  <c r="L161" i="10"/>
  <c r="M160" i="10"/>
  <c r="L160" i="10"/>
  <c r="M159" i="10"/>
  <c r="L159" i="10"/>
  <c r="J159" i="10"/>
  <c r="M158" i="10"/>
  <c r="L158" i="10"/>
  <c r="J158" i="10"/>
  <c r="M157" i="10"/>
  <c r="L157" i="10"/>
  <c r="J157" i="10"/>
  <c r="M156" i="10"/>
  <c r="L156" i="10"/>
  <c r="J156" i="10"/>
  <c r="M155" i="10"/>
  <c r="L155" i="10"/>
  <c r="J155" i="10"/>
  <c r="M154" i="10"/>
  <c r="L154" i="10"/>
  <c r="J154" i="10"/>
  <c r="M153" i="10"/>
  <c r="L153" i="10"/>
  <c r="J153" i="10"/>
  <c r="M152" i="10"/>
  <c r="L152" i="10"/>
  <c r="J152" i="10"/>
  <c r="M151" i="10"/>
  <c r="L151" i="10"/>
  <c r="J151" i="10"/>
  <c r="M150" i="10"/>
  <c r="L150" i="10"/>
  <c r="J150" i="10"/>
  <c r="M149" i="10"/>
  <c r="L149" i="10"/>
  <c r="J149" i="10"/>
  <c r="M148" i="10"/>
  <c r="L148" i="10"/>
  <c r="J148" i="10"/>
  <c r="M147" i="10"/>
  <c r="L147" i="10"/>
  <c r="J147" i="10"/>
  <c r="M146" i="10"/>
  <c r="L146" i="10"/>
  <c r="J146" i="10"/>
  <c r="M145" i="10"/>
  <c r="L145" i="10"/>
  <c r="J145" i="10"/>
  <c r="M144" i="10"/>
  <c r="L144" i="10"/>
  <c r="J144" i="10"/>
  <c r="M143" i="10"/>
  <c r="L143" i="10"/>
  <c r="J143" i="10"/>
  <c r="M142" i="10"/>
  <c r="L142" i="10"/>
  <c r="J142" i="10"/>
  <c r="M141" i="10"/>
  <c r="L141" i="10"/>
  <c r="J141" i="10"/>
  <c r="M140" i="10"/>
  <c r="L140" i="10"/>
  <c r="J140" i="10"/>
  <c r="M139" i="10"/>
  <c r="L139" i="10"/>
  <c r="J139" i="10"/>
  <c r="M138" i="10"/>
  <c r="L138" i="10"/>
  <c r="J138" i="10"/>
  <c r="M137" i="10"/>
  <c r="L137" i="10"/>
  <c r="J137" i="10"/>
  <c r="M136" i="10"/>
  <c r="L136" i="10"/>
  <c r="J136" i="10"/>
  <c r="M135" i="10"/>
  <c r="L135" i="10"/>
  <c r="J135" i="10"/>
  <c r="M134" i="10"/>
  <c r="L134" i="10"/>
  <c r="J134" i="10"/>
  <c r="M133" i="10"/>
  <c r="L133" i="10"/>
  <c r="J133" i="10"/>
  <c r="M132" i="10"/>
  <c r="L132" i="10"/>
  <c r="J132" i="10"/>
  <c r="M131" i="10"/>
  <c r="L131" i="10"/>
  <c r="J131" i="10"/>
  <c r="M130" i="10"/>
  <c r="L130" i="10"/>
  <c r="J130" i="10"/>
  <c r="M129" i="10"/>
  <c r="L129" i="10"/>
  <c r="J129" i="10"/>
  <c r="M128" i="10"/>
  <c r="L128" i="10"/>
  <c r="J128" i="10"/>
  <c r="M127" i="10"/>
  <c r="L127" i="10"/>
  <c r="J127" i="10"/>
  <c r="M126" i="10"/>
  <c r="L126" i="10"/>
  <c r="J126" i="10"/>
  <c r="M125" i="10"/>
  <c r="L125" i="10"/>
  <c r="J125" i="10"/>
  <c r="M124" i="10"/>
  <c r="L124" i="10"/>
  <c r="J124" i="10"/>
  <c r="M123" i="10"/>
  <c r="L123" i="10"/>
  <c r="J123" i="10"/>
  <c r="M122" i="10"/>
  <c r="L122" i="10"/>
  <c r="J122" i="10"/>
  <c r="M121" i="10"/>
  <c r="L121" i="10"/>
  <c r="J121" i="10"/>
  <c r="M120" i="10"/>
  <c r="L120" i="10"/>
  <c r="J120" i="10"/>
  <c r="M119" i="10"/>
  <c r="L119" i="10"/>
  <c r="J119" i="10"/>
  <c r="M118" i="10"/>
  <c r="L118" i="10"/>
  <c r="J118" i="10"/>
  <c r="M117" i="10"/>
  <c r="L117" i="10"/>
  <c r="J117" i="10"/>
  <c r="M116" i="10"/>
  <c r="L116" i="10"/>
  <c r="J116" i="10"/>
  <c r="M115" i="10"/>
  <c r="L115" i="10"/>
  <c r="J115" i="10"/>
  <c r="M114" i="10"/>
  <c r="L114" i="10"/>
  <c r="J114" i="10"/>
  <c r="M113" i="10"/>
  <c r="L113" i="10"/>
  <c r="J113" i="10"/>
  <c r="M112" i="10"/>
  <c r="L112" i="10"/>
  <c r="J112" i="10"/>
  <c r="M111" i="10"/>
  <c r="L111" i="10"/>
  <c r="J111" i="10"/>
  <c r="M110" i="10"/>
  <c r="L110" i="10"/>
  <c r="J110" i="10"/>
  <c r="M109" i="10"/>
  <c r="L109" i="10"/>
  <c r="J109" i="10"/>
  <c r="M108" i="10"/>
  <c r="L108" i="10"/>
  <c r="J108" i="10"/>
  <c r="M107" i="10"/>
  <c r="L107" i="10"/>
  <c r="J107" i="10"/>
  <c r="M106" i="10"/>
  <c r="L106" i="10"/>
  <c r="J106" i="10"/>
  <c r="M105" i="10"/>
  <c r="L105" i="10"/>
  <c r="J105" i="10"/>
  <c r="M104" i="10"/>
  <c r="L104" i="10"/>
  <c r="J104" i="10"/>
  <c r="M103" i="10"/>
  <c r="L103" i="10"/>
  <c r="J103" i="10"/>
  <c r="M102" i="10"/>
  <c r="L102" i="10"/>
  <c r="J102" i="10"/>
  <c r="M101" i="10"/>
  <c r="L101" i="10"/>
  <c r="J101" i="10"/>
  <c r="M100" i="10"/>
  <c r="L100" i="10"/>
  <c r="J100" i="10"/>
  <c r="M99" i="10"/>
  <c r="L99" i="10"/>
  <c r="J99" i="10"/>
  <c r="M98" i="10"/>
  <c r="L98" i="10"/>
  <c r="J98" i="10"/>
  <c r="M97" i="10"/>
  <c r="L97" i="10"/>
  <c r="J97" i="10"/>
  <c r="M96" i="10"/>
  <c r="L96" i="10"/>
  <c r="J96" i="10"/>
  <c r="M95" i="10"/>
  <c r="L95" i="10"/>
  <c r="J95" i="10"/>
  <c r="M94" i="10"/>
  <c r="L94" i="10"/>
  <c r="J94" i="10"/>
  <c r="M93" i="10"/>
  <c r="L93" i="10"/>
  <c r="J93" i="10"/>
  <c r="M92" i="10"/>
  <c r="L92" i="10"/>
  <c r="J92" i="10"/>
  <c r="M91" i="10"/>
  <c r="L91" i="10"/>
  <c r="J91" i="10"/>
  <c r="M90" i="10"/>
  <c r="L90" i="10"/>
  <c r="J90" i="10"/>
  <c r="M89" i="10"/>
  <c r="L89" i="10"/>
  <c r="J89" i="10"/>
  <c r="M88" i="10"/>
  <c r="L88" i="10"/>
  <c r="J88" i="10"/>
  <c r="M87" i="10"/>
  <c r="L87" i="10"/>
  <c r="J87" i="10"/>
  <c r="M86" i="10"/>
  <c r="L86" i="10"/>
  <c r="J86" i="10"/>
  <c r="M85" i="10"/>
  <c r="L85" i="10"/>
  <c r="J85" i="10"/>
  <c r="M84" i="10"/>
  <c r="L84" i="10"/>
  <c r="J84" i="10"/>
  <c r="M83" i="10"/>
  <c r="L83" i="10"/>
  <c r="J83" i="10"/>
  <c r="M82" i="10"/>
  <c r="L82" i="10"/>
  <c r="J82" i="10"/>
  <c r="M81" i="10"/>
  <c r="L81" i="10"/>
  <c r="J81" i="10"/>
  <c r="M80" i="10"/>
  <c r="L80" i="10"/>
  <c r="J80" i="10"/>
  <c r="M79" i="10"/>
  <c r="L79" i="10"/>
  <c r="J79" i="10"/>
  <c r="M78" i="10"/>
  <c r="L78" i="10"/>
  <c r="J78" i="10"/>
  <c r="M77" i="10"/>
  <c r="L77" i="10"/>
  <c r="J77" i="10"/>
  <c r="M76" i="10"/>
  <c r="L76" i="10"/>
  <c r="J76" i="10"/>
  <c r="M75" i="10"/>
  <c r="L75" i="10"/>
  <c r="J75" i="10"/>
  <c r="M74" i="10"/>
  <c r="L74" i="10"/>
  <c r="J74" i="10"/>
  <c r="M73" i="10"/>
  <c r="L73" i="10"/>
  <c r="J73" i="10"/>
  <c r="M72" i="10"/>
  <c r="L72" i="10"/>
  <c r="J72" i="10"/>
  <c r="M71" i="10"/>
  <c r="L71" i="10"/>
  <c r="J71" i="10"/>
  <c r="M70" i="10"/>
  <c r="L70" i="10"/>
  <c r="J70" i="10"/>
  <c r="M69" i="10"/>
  <c r="L69" i="10"/>
  <c r="J69" i="10"/>
  <c r="M68" i="10"/>
  <c r="L68" i="10"/>
  <c r="J68" i="10"/>
  <c r="M67" i="10"/>
  <c r="L67" i="10"/>
  <c r="J67" i="10"/>
  <c r="M66" i="10"/>
  <c r="L66" i="10"/>
  <c r="J66" i="10"/>
  <c r="M65" i="10"/>
  <c r="L65" i="10"/>
  <c r="J65" i="10"/>
  <c r="M64" i="10"/>
  <c r="L64" i="10"/>
  <c r="J64" i="10"/>
  <c r="M63" i="10"/>
  <c r="L63" i="10"/>
  <c r="J63" i="10"/>
  <c r="M62" i="10"/>
  <c r="L62" i="10"/>
  <c r="J62" i="10"/>
  <c r="M61" i="10"/>
  <c r="L61" i="10"/>
  <c r="J61" i="10"/>
  <c r="M60" i="10"/>
  <c r="L60" i="10"/>
  <c r="J60" i="10"/>
  <c r="M59" i="10"/>
  <c r="L59" i="10"/>
  <c r="J59" i="10"/>
  <c r="M58" i="10"/>
  <c r="L58" i="10"/>
  <c r="J58" i="10"/>
  <c r="M57" i="10"/>
  <c r="L57" i="10"/>
  <c r="J57" i="10"/>
  <c r="M56" i="10"/>
  <c r="L56" i="10"/>
  <c r="J56" i="10"/>
  <c r="M55" i="10"/>
  <c r="L55" i="10"/>
  <c r="J55" i="10"/>
  <c r="M54" i="10"/>
  <c r="L54" i="10"/>
  <c r="J54" i="10"/>
  <c r="M53" i="10"/>
  <c r="L53" i="10"/>
  <c r="J53" i="10"/>
  <c r="M52" i="10"/>
  <c r="L52" i="10"/>
  <c r="J52" i="10"/>
  <c r="M51" i="10"/>
  <c r="L51" i="10"/>
  <c r="J51" i="10"/>
  <c r="M50" i="10"/>
  <c r="L50" i="10"/>
  <c r="J50" i="10"/>
  <c r="M49" i="10"/>
  <c r="L49" i="10"/>
  <c r="J49" i="10"/>
  <c r="M48" i="10"/>
  <c r="L48" i="10"/>
  <c r="J48" i="10"/>
  <c r="M47" i="10"/>
  <c r="L47" i="10"/>
  <c r="J47" i="10"/>
  <c r="M46" i="10"/>
  <c r="L46" i="10"/>
  <c r="J46" i="10"/>
  <c r="M45" i="10"/>
  <c r="L45" i="10"/>
  <c r="J45" i="10"/>
  <c r="M44" i="10"/>
  <c r="L44" i="10"/>
  <c r="J44" i="10"/>
  <c r="M43" i="10"/>
  <c r="L43" i="10"/>
  <c r="J43" i="10"/>
  <c r="M42" i="10"/>
  <c r="L42" i="10"/>
  <c r="J42" i="10"/>
  <c r="M41" i="10"/>
  <c r="L41" i="10"/>
  <c r="J41" i="10"/>
  <c r="M40" i="10"/>
  <c r="L40" i="10"/>
  <c r="J40" i="10"/>
  <c r="M39" i="10"/>
  <c r="L39" i="10"/>
  <c r="J39" i="10"/>
  <c r="M38" i="10"/>
  <c r="L38" i="10"/>
  <c r="J38" i="10"/>
  <c r="M37" i="10"/>
  <c r="L37" i="10"/>
  <c r="J37" i="10"/>
  <c r="M36" i="10"/>
  <c r="L36" i="10"/>
  <c r="J36" i="10"/>
  <c r="M35" i="10"/>
  <c r="L35" i="10"/>
  <c r="J35" i="10"/>
  <c r="M34" i="10"/>
  <c r="L34" i="10"/>
  <c r="J34" i="10"/>
  <c r="M33" i="10"/>
  <c r="L33" i="10"/>
  <c r="J33" i="10"/>
  <c r="M32" i="10"/>
  <c r="L32" i="10"/>
  <c r="J32" i="10"/>
  <c r="M31" i="10"/>
  <c r="L31" i="10"/>
  <c r="J31" i="10"/>
  <c r="M30" i="10"/>
  <c r="L30" i="10"/>
  <c r="J30" i="10"/>
  <c r="M29" i="10"/>
  <c r="L29" i="10"/>
  <c r="J29" i="10"/>
  <c r="M28" i="10"/>
  <c r="L28" i="10"/>
  <c r="J28" i="10"/>
  <c r="M27" i="10"/>
  <c r="L27" i="10"/>
  <c r="J27" i="10"/>
  <c r="M26" i="10"/>
  <c r="L26" i="10"/>
  <c r="J26" i="10"/>
  <c r="M25" i="10"/>
  <c r="L25" i="10"/>
  <c r="J25" i="10"/>
  <c r="M24" i="10"/>
  <c r="L24" i="10"/>
  <c r="J24" i="10"/>
  <c r="M23" i="10"/>
  <c r="L23" i="10"/>
  <c r="J23" i="10"/>
  <c r="M22" i="10"/>
  <c r="L22" i="10"/>
  <c r="J22" i="10"/>
  <c r="M21" i="10"/>
  <c r="L21" i="10"/>
  <c r="J21" i="10"/>
  <c r="M20" i="10"/>
  <c r="L20" i="10"/>
  <c r="J20" i="10"/>
  <c r="M19" i="10"/>
  <c r="L19" i="10"/>
  <c r="J19" i="10"/>
  <c r="M18" i="10"/>
  <c r="L18" i="10"/>
  <c r="J18" i="10"/>
  <c r="M17" i="10"/>
  <c r="L17" i="10"/>
  <c r="J17" i="10"/>
  <c r="M16" i="10"/>
  <c r="L16" i="10"/>
  <c r="J16" i="10"/>
  <c r="M15" i="10"/>
  <c r="L15" i="10"/>
  <c r="J15" i="10"/>
  <c r="M14" i="10"/>
  <c r="L14" i="10"/>
  <c r="J14" i="10"/>
  <c r="M13" i="10"/>
  <c r="L13" i="10"/>
  <c r="J13" i="10"/>
  <c r="M12" i="10"/>
  <c r="L12" i="10"/>
  <c r="J12" i="10"/>
  <c r="M11" i="10"/>
  <c r="L11" i="10"/>
  <c r="J11" i="10"/>
  <c r="M10" i="10"/>
  <c r="L10" i="10"/>
  <c r="J10" i="10"/>
  <c r="M9" i="10"/>
  <c r="L9" i="10"/>
  <c r="J9" i="10"/>
  <c r="M8" i="10"/>
  <c r="L8" i="10"/>
  <c r="J8" i="10"/>
  <c r="M7" i="10"/>
  <c r="L7" i="10"/>
  <c r="J7" i="10"/>
  <c r="M6" i="10"/>
  <c r="L6" i="10"/>
  <c r="J6" i="10"/>
  <c r="M5" i="10"/>
  <c r="L5" i="10"/>
  <c r="J5" i="10"/>
  <c r="M4" i="10"/>
  <c r="L4" i="10"/>
  <c r="J4" i="10"/>
  <c r="I4" i="10"/>
  <c r="I5" i="10" s="1"/>
  <c r="I6" i="10" s="1"/>
  <c r="I7" i="10" s="1"/>
  <c r="I8" i="10" s="1"/>
  <c r="I9" i="10" s="1"/>
  <c r="I10" i="10" s="1"/>
  <c r="I11" i="10" s="1"/>
  <c r="I12" i="10" s="1"/>
  <c r="I13" i="10" s="1"/>
  <c r="I14" i="10" s="1"/>
  <c r="I15" i="10" s="1"/>
  <c r="I16" i="10" s="1"/>
  <c r="I17" i="10" s="1"/>
  <c r="I18" i="10" s="1"/>
  <c r="I19" i="10" s="1"/>
  <c r="I20" i="10" s="1"/>
  <c r="I21" i="10" s="1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40" i="10" s="1"/>
  <c r="I41" i="10" s="1"/>
  <c r="I42" i="10" s="1"/>
  <c r="I43" i="10" s="1"/>
  <c r="I44" i="10" s="1"/>
  <c r="I45" i="10" s="1"/>
  <c r="I46" i="10" s="1"/>
  <c r="I47" i="10" s="1"/>
  <c r="I48" i="10" s="1"/>
  <c r="I49" i="10" s="1"/>
  <c r="I50" i="10" s="1"/>
  <c r="I51" i="10" s="1"/>
  <c r="I52" i="10" s="1"/>
  <c r="I53" i="10" s="1"/>
  <c r="I54" i="10" s="1"/>
  <c r="I55" i="10" s="1"/>
  <c r="I56" i="10" s="1"/>
  <c r="I57" i="10" s="1"/>
  <c r="I58" i="10" s="1"/>
  <c r="I59" i="10" s="1"/>
  <c r="I60" i="10" s="1"/>
  <c r="I61" i="10" s="1"/>
  <c r="I62" i="10" s="1"/>
  <c r="I63" i="10" s="1"/>
  <c r="I64" i="10" s="1"/>
  <c r="I65" i="10" s="1"/>
  <c r="I66" i="10" s="1"/>
  <c r="I67" i="10" s="1"/>
  <c r="I68" i="10" s="1"/>
  <c r="I69" i="10" s="1"/>
  <c r="I70" i="10" s="1"/>
  <c r="I71" i="10" s="1"/>
  <c r="I72" i="10" s="1"/>
  <c r="I73" i="10" s="1"/>
  <c r="I74" i="10" s="1"/>
  <c r="I75" i="10" s="1"/>
  <c r="I76" i="10" s="1"/>
  <c r="I77" i="10" s="1"/>
  <c r="I78" i="10" s="1"/>
  <c r="I79" i="10" s="1"/>
  <c r="I80" i="10" s="1"/>
  <c r="I81" i="10" s="1"/>
  <c r="I82" i="10" s="1"/>
  <c r="I83" i="10" s="1"/>
  <c r="I84" i="10" s="1"/>
  <c r="I85" i="10" s="1"/>
  <c r="I86" i="10" s="1"/>
  <c r="I87" i="10" s="1"/>
  <c r="I88" i="10" s="1"/>
  <c r="I89" i="10" s="1"/>
  <c r="I90" i="10" s="1"/>
  <c r="I91" i="10" s="1"/>
  <c r="I92" i="10" s="1"/>
  <c r="I93" i="10" s="1"/>
  <c r="I94" i="10" s="1"/>
  <c r="I95" i="10" s="1"/>
  <c r="I96" i="10" s="1"/>
  <c r="I97" i="10" s="1"/>
  <c r="I98" i="10" s="1"/>
  <c r="I99" i="10" s="1"/>
  <c r="I100" i="10" s="1"/>
  <c r="I101" i="10" s="1"/>
  <c r="I102" i="10" s="1"/>
  <c r="I103" i="10" s="1"/>
  <c r="I104" i="10" s="1"/>
  <c r="I105" i="10" s="1"/>
  <c r="I106" i="10" s="1"/>
  <c r="I107" i="10" s="1"/>
  <c r="I108" i="10" s="1"/>
  <c r="I109" i="10" s="1"/>
  <c r="I110" i="10" s="1"/>
  <c r="I111" i="10" s="1"/>
  <c r="I112" i="10" s="1"/>
  <c r="I113" i="10" s="1"/>
  <c r="I114" i="10" s="1"/>
  <c r="I115" i="10" s="1"/>
  <c r="I116" i="10" s="1"/>
  <c r="I117" i="10" s="1"/>
  <c r="I118" i="10" s="1"/>
  <c r="I119" i="10" s="1"/>
  <c r="I120" i="10" s="1"/>
  <c r="I121" i="10" s="1"/>
  <c r="I122" i="10" s="1"/>
  <c r="I123" i="10" s="1"/>
  <c r="I124" i="10" s="1"/>
  <c r="I125" i="10" s="1"/>
  <c r="I126" i="10" s="1"/>
  <c r="I127" i="10" s="1"/>
  <c r="I128" i="10" s="1"/>
  <c r="I129" i="10" s="1"/>
  <c r="I130" i="10" s="1"/>
  <c r="I131" i="10" s="1"/>
  <c r="I132" i="10" s="1"/>
  <c r="I133" i="10" s="1"/>
  <c r="I134" i="10" s="1"/>
  <c r="I135" i="10" s="1"/>
  <c r="I136" i="10" s="1"/>
  <c r="I137" i="10" s="1"/>
  <c r="I138" i="10" s="1"/>
  <c r="I139" i="10" s="1"/>
  <c r="I140" i="10" s="1"/>
  <c r="I141" i="10" s="1"/>
  <c r="I142" i="10" s="1"/>
  <c r="I143" i="10" s="1"/>
  <c r="I144" i="10" s="1"/>
  <c r="I145" i="10" s="1"/>
  <c r="I146" i="10" s="1"/>
  <c r="I147" i="10" s="1"/>
  <c r="I148" i="10" s="1"/>
  <c r="I149" i="10" s="1"/>
  <c r="I150" i="10" s="1"/>
  <c r="I151" i="10" s="1"/>
  <c r="I152" i="10" s="1"/>
  <c r="I153" i="10" s="1"/>
  <c r="I154" i="10" s="1"/>
  <c r="I155" i="10" s="1"/>
  <c r="I156" i="10" s="1"/>
  <c r="I157" i="10" s="1"/>
  <c r="I158" i="10" s="1"/>
  <c r="I159" i="10" s="1"/>
  <c r="I160" i="10" s="1"/>
  <c r="I161" i="10" s="1"/>
  <c r="I162" i="10" s="1"/>
  <c r="I163" i="10" s="1"/>
  <c r="I164" i="10" s="1"/>
  <c r="I165" i="10" s="1"/>
  <c r="I166" i="10" s="1"/>
  <c r="I167" i="10" s="1"/>
  <c r="I168" i="10" s="1"/>
  <c r="I169" i="10" s="1"/>
  <c r="I170" i="10" s="1"/>
  <c r="I171" i="10" s="1"/>
  <c r="I172" i="10" s="1"/>
  <c r="I173" i="10" s="1"/>
  <c r="I174" i="10" s="1"/>
  <c r="I175" i="10" s="1"/>
  <c r="I176" i="10" s="1"/>
  <c r="I177" i="10" s="1"/>
  <c r="I178" i="10" s="1"/>
  <c r="I179" i="10" s="1"/>
  <c r="I180" i="10" s="1"/>
  <c r="I181" i="10" s="1"/>
  <c r="I182" i="10" s="1"/>
  <c r="I183" i="10" s="1"/>
  <c r="I184" i="10" s="1"/>
  <c r="I185" i="10" s="1"/>
  <c r="I35" i="6"/>
  <c r="M4" i="9"/>
  <c r="M599" i="9"/>
  <c r="M598" i="9"/>
  <c r="M597" i="9"/>
  <c r="M596" i="9"/>
  <c r="M595" i="9"/>
  <c r="M594" i="9"/>
  <c r="M593" i="9"/>
  <c r="M592" i="9"/>
  <c r="M591" i="9"/>
  <c r="M590" i="9"/>
  <c r="M589" i="9"/>
  <c r="M588" i="9"/>
  <c r="M587" i="9"/>
  <c r="M586" i="9"/>
  <c r="M585" i="9"/>
  <c r="M584" i="9"/>
  <c r="M583" i="9"/>
  <c r="M582" i="9"/>
  <c r="M581" i="9"/>
  <c r="M580" i="9"/>
  <c r="M579" i="9"/>
  <c r="M578" i="9"/>
  <c r="M577" i="9"/>
  <c r="M576" i="9"/>
  <c r="M575" i="9"/>
  <c r="M574" i="9"/>
  <c r="M573" i="9"/>
  <c r="M572" i="9"/>
  <c r="M571" i="9"/>
  <c r="M570" i="9"/>
  <c r="M569" i="9"/>
  <c r="M568" i="9"/>
  <c r="M567" i="9"/>
  <c r="M566" i="9"/>
  <c r="M565" i="9"/>
  <c r="M564" i="9"/>
  <c r="M563" i="9"/>
  <c r="M562" i="9"/>
  <c r="M561" i="9"/>
  <c r="M560" i="9"/>
  <c r="M559" i="9"/>
  <c r="M558" i="9"/>
  <c r="M557" i="9"/>
  <c r="M556" i="9"/>
  <c r="M555" i="9"/>
  <c r="M554" i="9"/>
  <c r="M553" i="9"/>
  <c r="M552" i="9"/>
  <c r="M551" i="9"/>
  <c r="M550" i="9"/>
  <c r="M549" i="9"/>
  <c r="M548" i="9"/>
  <c r="M547" i="9"/>
  <c r="M546" i="9"/>
  <c r="M545" i="9"/>
  <c r="M544" i="9"/>
  <c r="M543" i="9"/>
  <c r="M542" i="9"/>
  <c r="M541" i="9"/>
  <c r="M540" i="9"/>
  <c r="M539" i="9"/>
  <c r="M538" i="9"/>
  <c r="M537" i="9"/>
  <c r="M536" i="9"/>
  <c r="M535" i="9"/>
  <c r="M534" i="9"/>
  <c r="M533" i="9"/>
  <c r="M532" i="9"/>
  <c r="M531" i="9"/>
  <c r="M530" i="9"/>
  <c r="M529" i="9"/>
  <c r="M528" i="9"/>
  <c r="M527" i="9"/>
  <c r="M526" i="9"/>
  <c r="M525" i="9"/>
  <c r="M524" i="9"/>
  <c r="M523" i="9"/>
  <c r="M522" i="9"/>
  <c r="M521" i="9"/>
  <c r="M520" i="9"/>
  <c r="M519" i="9"/>
  <c r="M518" i="9"/>
  <c r="M517" i="9"/>
  <c r="M516" i="9"/>
  <c r="M515" i="9"/>
  <c r="M514" i="9"/>
  <c r="M513" i="9"/>
  <c r="M512" i="9"/>
  <c r="M511" i="9"/>
  <c r="M510" i="9"/>
  <c r="M509" i="9"/>
  <c r="M508" i="9"/>
  <c r="M507" i="9"/>
  <c r="M506" i="9"/>
  <c r="M505" i="9"/>
  <c r="M504" i="9"/>
  <c r="M503" i="9"/>
  <c r="M502" i="9"/>
  <c r="M501" i="9"/>
  <c r="M500" i="9"/>
  <c r="M499" i="9"/>
  <c r="M498" i="9"/>
  <c r="M497" i="9"/>
  <c r="M496" i="9"/>
  <c r="M495" i="9"/>
  <c r="M494" i="9"/>
  <c r="M493" i="9"/>
  <c r="M492" i="9"/>
  <c r="M491" i="9"/>
  <c r="M490" i="9"/>
  <c r="M489" i="9"/>
  <c r="M488" i="9"/>
  <c r="M487" i="9"/>
  <c r="M486" i="9"/>
  <c r="M485" i="9"/>
  <c r="M484" i="9"/>
  <c r="M483" i="9"/>
  <c r="M482" i="9"/>
  <c r="M481" i="9"/>
  <c r="M480" i="9"/>
  <c r="M479" i="9"/>
  <c r="M478" i="9"/>
  <c r="M477" i="9"/>
  <c r="M476" i="9"/>
  <c r="M475" i="9"/>
  <c r="M474" i="9"/>
  <c r="M473" i="9"/>
  <c r="M472" i="9"/>
  <c r="M471" i="9"/>
  <c r="M470" i="9"/>
  <c r="M469" i="9"/>
  <c r="M468" i="9"/>
  <c r="M467" i="9"/>
  <c r="M466" i="9"/>
  <c r="M465" i="9"/>
  <c r="M464" i="9"/>
  <c r="M463" i="9"/>
  <c r="M462" i="9"/>
  <c r="M461" i="9"/>
  <c r="M460" i="9"/>
  <c r="M459" i="9"/>
  <c r="M458" i="9"/>
  <c r="M457" i="9"/>
  <c r="M456" i="9"/>
  <c r="M455" i="9"/>
  <c r="M454" i="9"/>
  <c r="M453" i="9"/>
  <c r="M452" i="9"/>
  <c r="M451" i="9"/>
  <c r="M450" i="9"/>
  <c r="M449" i="9"/>
  <c r="M448" i="9"/>
  <c r="M447" i="9"/>
  <c r="M446" i="9"/>
  <c r="M445" i="9"/>
  <c r="M444" i="9"/>
  <c r="M443" i="9"/>
  <c r="M442" i="9"/>
  <c r="M441" i="9"/>
  <c r="M440" i="9"/>
  <c r="M439" i="9"/>
  <c r="M438" i="9"/>
  <c r="M437" i="9"/>
  <c r="M436" i="9"/>
  <c r="M435" i="9"/>
  <c r="M434" i="9"/>
  <c r="M433" i="9"/>
  <c r="M432" i="9"/>
  <c r="M431" i="9"/>
  <c r="M430" i="9"/>
  <c r="M429" i="9"/>
  <c r="M428" i="9"/>
  <c r="M427" i="9"/>
  <c r="M426" i="9"/>
  <c r="M425" i="9"/>
  <c r="M424" i="9"/>
  <c r="M423" i="9"/>
  <c r="M422" i="9"/>
  <c r="M421" i="9"/>
  <c r="M420" i="9"/>
  <c r="M419" i="9"/>
  <c r="M418" i="9"/>
  <c r="M417" i="9"/>
  <c r="M416" i="9"/>
  <c r="M415" i="9"/>
  <c r="M414" i="9"/>
  <c r="M413" i="9"/>
  <c r="M412" i="9"/>
  <c r="M411" i="9"/>
  <c r="M410" i="9"/>
  <c r="M409" i="9"/>
  <c r="M408" i="9"/>
  <c r="M407" i="9"/>
  <c r="M406" i="9"/>
  <c r="M405" i="9"/>
  <c r="M404" i="9"/>
  <c r="M403" i="9"/>
  <c r="M402" i="9"/>
  <c r="M401" i="9"/>
  <c r="M400" i="9"/>
  <c r="M399" i="9"/>
  <c r="M398" i="9"/>
  <c r="M397" i="9"/>
  <c r="M396" i="9"/>
  <c r="M395" i="9"/>
  <c r="M394" i="9"/>
  <c r="M393" i="9"/>
  <c r="M392" i="9"/>
  <c r="M391" i="9"/>
  <c r="M390" i="9"/>
  <c r="M389" i="9"/>
  <c r="M388" i="9"/>
  <c r="M387" i="9"/>
  <c r="M386" i="9"/>
  <c r="M385" i="9"/>
  <c r="M384" i="9"/>
  <c r="M383" i="9"/>
  <c r="M382" i="9"/>
  <c r="M381" i="9"/>
  <c r="M380" i="9"/>
  <c r="M379" i="9"/>
  <c r="M378" i="9"/>
  <c r="M377" i="9"/>
  <c r="M376" i="9"/>
  <c r="M375" i="9"/>
  <c r="M374" i="9"/>
  <c r="M373" i="9"/>
  <c r="M372" i="9"/>
  <c r="M371" i="9"/>
  <c r="M370" i="9"/>
  <c r="M369" i="9"/>
  <c r="M368" i="9"/>
  <c r="M367" i="9"/>
  <c r="M366" i="9"/>
  <c r="M365" i="9"/>
  <c r="M364" i="9"/>
  <c r="M363" i="9"/>
  <c r="M362" i="9"/>
  <c r="M361" i="9"/>
  <c r="M360" i="9"/>
  <c r="M359" i="9"/>
  <c r="M358" i="9"/>
  <c r="M357" i="9"/>
  <c r="M356" i="9"/>
  <c r="M355" i="9"/>
  <c r="M354" i="9"/>
  <c r="M353" i="9"/>
  <c r="M352" i="9"/>
  <c r="M351" i="9"/>
  <c r="M350" i="9"/>
  <c r="M349" i="9"/>
  <c r="M348" i="9"/>
  <c r="M347" i="9"/>
  <c r="M346" i="9"/>
  <c r="M345" i="9"/>
  <c r="M344" i="9"/>
  <c r="M343" i="9"/>
  <c r="M342" i="9"/>
  <c r="M341" i="9"/>
  <c r="M340" i="9"/>
  <c r="M339" i="9"/>
  <c r="M338" i="9"/>
  <c r="M337" i="9"/>
  <c r="M336" i="9"/>
  <c r="M335" i="9"/>
  <c r="M334" i="9"/>
  <c r="M333" i="9"/>
  <c r="M332" i="9"/>
  <c r="M331" i="9"/>
  <c r="M330" i="9"/>
  <c r="M329" i="9"/>
  <c r="M328" i="9"/>
  <c r="M327" i="9"/>
  <c r="M326" i="9"/>
  <c r="M325" i="9"/>
  <c r="M324" i="9"/>
  <c r="M323" i="9"/>
  <c r="M322" i="9"/>
  <c r="M321" i="9"/>
  <c r="M320" i="9"/>
  <c r="M319" i="9"/>
  <c r="M318" i="9"/>
  <c r="M317" i="9"/>
  <c r="M316" i="9"/>
  <c r="M315" i="9"/>
  <c r="M314" i="9"/>
  <c r="M313" i="9"/>
  <c r="M312" i="9"/>
  <c r="M311" i="9"/>
  <c r="M310" i="9"/>
  <c r="M309" i="9"/>
  <c r="M308" i="9"/>
  <c r="M307" i="9"/>
  <c r="M306" i="9"/>
  <c r="M305" i="9"/>
  <c r="M304" i="9"/>
  <c r="M303" i="9"/>
  <c r="M302" i="9"/>
  <c r="M301" i="9"/>
  <c r="M300" i="9"/>
  <c r="M299" i="9"/>
  <c r="M298" i="9"/>
  <c r="M297" i="9"/>
  <c r="M296" i="9"/>
  <c r="M295" i="9"/>
  <c r="M294" i="9"/>
  <c r="M293" i="9"/>
  <c r="M292" i="9"/>
  <c r="M291" i="9"/>
  <c r="M290" i="9"/>
  <c r="M289" i="9"/>
  <c r="M288" i="9"/>
  <c r="M287" i="9"/>
  <c r="M286" i="9"/>
  <c r="M285" i="9"/>
  <c r="M284" i="9"/>
  <c r="M283" i="9"/>
  <c r="M282" i="9"/>
  <c r="M281" i="9"/>
  <c r="M280" i="9"/>
  <c r="M279" i="9"/>
  <c r="M278" i="9"/>
  <c r="M277" i="9"/>
  <c r="M276" i="9"/>
  <c r="M275" i="9"/>
  <c r="M274" i="9"/>
  <c r="M273" i="9"/>
  <c r="M272" i="9"/>
  <c r="M271" i="9"/>
  <c r="M270" i="9"/>
  <c r="M269" i="9"/>
  <c r="M268" i="9"/>
  <c r="M267" i="9"/>
  <c r="M266" i="9"/>
  <c r="M265" i="9"/>
  <c r="M264" i="9"/>
  <c r="M263" i="9"/>
  <c r="M262" i="9"/>
  <c r="M261" i="9"/>
  <c r="M260" i="9"/>
  <c r="M259" i="9"/>
  <c r="M258" i="9"/>
  <c r="M257" i="9"/>
  <c r="M256" i="9"/>
  <c r="M255" i="9"/>
  <c r="M254" i="9"/>
  <c r="M253" i="9"/>
  <c r="M252" i="9"/>
  <c r="M251" i="9"/>
  <c r="M250" i="9"/>
  <c r="M249" i="9"/>
  <c r="M248" i="9"/>
  <c r="M247" i="9"/>
  <c r="M246" i="9"/>
  <c r="M245" i="9"/>
  <c r="M244" i="9"/>
  <c r="M243" i="9"/>
  <c r="M242" i="9"/>
  <c r="M241" i="9"/>
  <c r="M240" i="9"/>
  <c r="M239" i="9"/>
  <c r="M238" i="9"/>
  <c r="M237" i="9"/>
  <c r="M236" i="9"/>
  <c r="M235" i="9"/>
  <c r="M234" i="9"/>
  <c r="M233" i="9"/>
  <c r="M232" i="9"/>
  <c r="M231" i="9"/>
  <c r="M230" i="9"/>
  <c r="M229" i="9"/>
  <c r="M228" i="9"/>
  <c r="M227" i="9"/>
  <c r="M226" i="9"/>
  <c r="M225" i="9"/>
  <c r="M224" i="9"/>
  <c r="M223" i="9"/>
  <c r="M222" i="9"/>
  <c r="M221" i="9"/>
  <c r="M220" i="9"/>
  <c r="M219" i="9"/>
  <c r="M218" i="9"/>
  <c r="M217" i="9"/>
  <c r="M216" i="9"/>
  <c r="M215" i="9"/>
  <c r="M214" i="9"/>
  <c r="M213" i="9"/>
  <c r="M212" i="9"/>
  <c r="M211" i="9"/>
  <c r="M210" i="9"/>
  <c r="M209" i="9"/>
  <c r="M208" i="9"/>
  <c r="M207" i="9"/>
  <c r="M206" i="9"/>
  <c r="M205" i="9"/>
  <c r="M204" i="9"/>
  <c r="M203" i="9"/>
  <c r="M202" i="9"/>
  <c r="M201" i="9"/>
  <c r="M200" i="9"/>
  <c r="M199" i="9"/>
  <c r="M198" i="9"/>
  <c r="M197" i="9"/>
  <c r="M196" i="9"/>
  <c r="M195" i="9"/>
  <c r="M194" i="9"/>
  <c r="M193" i="9"/>
  <c r="M192" i="9"/>
  <c r="M191" i="9"/>
  <c r="M190" i="9"/>
  <c r="M189" i="9"/>
  <c r="M188" i="9"/>
  <c r="M187" i="9"/>
  <c r="M186" i="9"/>
  <c r="M185" i="9"/>
  <c r="M184" i="9"/>
  <c r="M183" i="9"/>
  <c r="M182" i="9"/>
  <c r="M181" i="9"/>
  <c r="M180" i="9"/>
  <c r="M179" i="9"/>
  <c r="M178" i="9"/>
  <c r="M177" i="9"/>
  <c r="M176" i="9"/>
  <c r="M175" i="9"/>
  <c r="M174" i="9"/>
  <c r="M173" i="9"/>
  <c r="M172" i="9"/>
  <c r="M171" i="9"/>
  <c r="M170" i="9"/>
  <c r="M169" i="9"/>
  <c r="M168" i="9"/>
  <c r="M167" i="9"/>
  <c r="M166" i="9"/>
  <c r="M165" i="9"/>
  <c r="M164" i="9"/>
  <c r="M163" i="9"/>
  <c r="M162" i="9"/>
  <c r="M161" i="9"/>
  <c r="M160" i="9"/>
  <c r="M159" i="9"/>
  <c r="M158" i="9"/>
  <c r="M157" i="9"/>
  <c r="M156" i="9"/>
  <c r="M155" i="9"/>
  <c r="M154" i="9"/>
  <c r="M153" i="9"/>
  <c r="M152" i="9"/>
  <c r="M151" i="9"/>
  <c r="M150" i="9"/>
  <c r="M149" i="9"/>
  <c r="M148" i="9"/>
  <c r="M147" i="9"/>
  <c r="M146" i="9"/>
  <c r="M145" i="9"/>
  <c r="M144" i="9"/>
  <c r="M143" i="9"/>
  <c r="M142" i="9"/>
  <c r="M141" i="9"/>
  <c r="M140" i="9"/>
  <c r="M139" i="9"/>
  <c r="M138" i="9"/>
  <c r="M137" i="9"/>
  <c r="M136" i="9"/>
  <c r="M135" i="9"/>
  <c r="M134" i="9"/>
  <c r="M133" i="9"/>
  <c r="M132" i="9"/>
  <c r="M131" i="9"/>
  <c r="M130" i="9"/>
  <c r="M129" i="9"/>
  <c r="M128" i="9"/>
  <c r="M127" i="9"/>
  <c r="M126" i="9"/>
  <c r="M125" i="9"/>
  <c r="M124" i="9"/>
  <c r="M123" i="9"/>
  <c r="M122" i="9"/>
  <c r="M121" i="9"/>
  <c r="M120" i="9"/>
  <c r="M119" i="9"/>
  <c r="M118" i="9"/>
  <c r="M117" i="9"/>
  <c r="M116" i="9"/>
  <c r="M115" i="9"/>
  <c r="M114" i="9"/>
  <c r="M113" i="9"/>
  <c r="M112" i="9"/>
  <c r="M111" i="9"/>
  <c r="M110" i="9"/>
  <c r="M109" i="9"/>
  <c r="M108" i="9"/>
  <c r="M107" i="9"/>
  <c r="M106" i="9"/>
  <c r="M105" i="9"/>
  <c r="M104" i="9"/>
  <c r="M103" i="9"/>
  <c r="M102" i="9"/>
  <c r="M101" i="9"/>
  <c r="M100" i="9"/>
  <c r="M99" i="9"/>
  <c r="M98" i="9"/>
  <c r="M97" i="9"/>
  <c r="M96" i="9"/>
  <c r="M95" i="9"/>
  <c r="M94" i="9"/>
  <c r="M93" i="9"/>
  <c r="M92" i="9"/>
  <c r="M91" i="9"/>
  <c r="M90" i="9"/>
  <c r="M89" i="9"/>
  <c r="M88" i="9"/>
  <c r="M87" i="9"/>
  <c r="M86" i="9"/>
  <c r="M85" i="9"/>
  <c r="M84" i="9"/>
  <c r="M83" i="9"/>
  <c r="M82" i="9"/>
  <c r="M81" i="9"/>
  <c r="M80" i="9"/>
  <c r="M79" i="9"/>
  <c r="M78" i="9"/>
  <c r="M77" i="9"/>
  <c r="M76" i="9"/>
  <c r="M75" i="9"/>
  <c r="M74" i="9"/>
  <c r="M73" i="9"/>
  <c r="M72" i="9"/>
  <c r="M71" i="9"/>
  <c r="M70" i="9"/>
  <c r="M69" i="9"/>
  <c r="M68" i="9"/>
  <c r="M67" i="9"/>
  <c r="M66" i="9"/>
  <c r="M65" i="9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M10" i="9"/>
  <c r="M9" i="9"/>
  <c r="M8" i="9"/>
  <c r="M7" i="9"/>
  <c r="M6" i="9"/>
  <c r="M5" i="9"/>
  <c r="O33" i="6" l="1"/>
  <c r="N33" i="6"/>
  <c r="M33" i="6"/>
  <c r="L33" i="6"/>
  <c r="K33" i="6"/>
  <c r="O32" i="6"/>
  <c r="N32" i="6"/>
  <c r="M32" i="6"/>
  <c r="L32" i="6"/>
  <c r="K32" i="6"/>
  <c r="I32" i="6"/>
  <c r="I33" i="6" s="1"/>
  <c r="O31" i="6"/>
  <c r="N31" i="6"/>
  <c r="M31" i="6"/>
  <c r="L31" i="6"/>
  <c r="K31" i="6"/>
  <c r="I31" i="6"/>
  <c r="O30" i="6"/>
  <c r="N30" i="6"/>
  <c r="M30" i="6"/>
  <c r="L30" i="6"/>
  <c r="K30" i="6"/>
  <c r="I30" i="6"/>
  <c r="O29" i="6"/>
  <c r="N29" i="6"/>
  <c r="M29" i="6"/>
  <c r="L29" i="6"/>
  <c r="K29" i="6"/>
  <c r="I29" i="6"/>
  <c r="O28" i="6"/>
  <c r="N28" i="6"/>
  <c r="M28" i="6"/>
  <c r="L28" i="6"/>
  <c r="K28" i="6"/>
  <c r="I28" i="6"/>
  <c r="O27" i="6"/>
  <c r="N27" i="6"/>
  <c r="M27" i="6"/>
  <c r="L27" i="6"/>
  <c r="K27" i="6"/>
  <c r="I27" i="6"/>
  <c r="O26" i="6"/>
  <c r="N26" i="6"/>
  <c r="M26" i="6"/>
  <c r="L26" i="6"/>
  <c r="K26" i="6"/>
  <c r="I26" i="6"/>
  <c r="O25" i="6"/>
  <c r="N25" i="6"/>
  <c r="M25" i="6"/>
  <c r="L25" i="6"/>
  <c r="K25" i="6"/>
  <c r="I25" i="6"/>
  <c r="O24" i="6"/>
  <c r="N24" i="6"/>
  <c r="M24" i="6"/>
  <c r="L24" i="6"/>
  <c r="K24" i="6"/>
  <c r="I24" i="6"/>
  <c r="O23" i="6"/>
  <c r="N23" i="6"/>
  <c r="M23" i="6"/>
  <c r="L23" i="6"/>
  <c r="K23" i="6"/>
  <c r="I23" i="6"/>
  <c r="O22" i="6"/>
  <c r="N22" i="6"/>
  <c r="M22" i="6"/>
  <c r="L22" i="6"/>
  <c r="K22" i="6"/>
  <c r="I22" i="6"/>
  <c r="O21" i="6"/>
  <c r="N21" i="6"/>
  <c r="M21" i="6"/>
  <c r="L21" i="6"/>
  <c r="K21" i="6"/>
  <c r="I21" i="6"/>
  <c r="O20" i="6"/>
  <c r="N20" i="6"/>
  <c r="M20" i="6"/>
  <c r="L20" i="6"/>
  <c r="K20" i="6"/>
  <c r="I20" i="6"/>
  <c r="O19" i="6"/>
  <c r="N19" i="6"/>
  <c r="M19" i="6"/>
  <c r="L19" i="6"/>
  <c r="K19" i="6"/>
  <c r="I19" i="6"/>
  <c r="O18" i="6"/>
  <c r="N18" i="6"/>
  <c r="M18" i="6"/>
  <c r="L18" i="6"/>
  <c r="K18" i="6"/>
  <c r="I18" i="6"/>
  <c r="O17" i="6"/>
  <c r="N17" i="6"/>
  <c r="M17" i="6"/>
  <c r="L17" i="6"/>
  <c r="K17" i="6"/>
  <c r="I17" i="6"/>
  <c r="O16" i="6"/>
  <c r="N16" i="6"/>
  <c r="M16" i="6"/>
  <c r="L16" i="6"/>
  <c r="K16" i="6"/>
  <c r="I16" i="6"/>
  <c r="O15" i="6"/>
  <c r="N15" i="6"/>
  <c r="M15" i="6"/>
  <c r="L15" i="6"/>
  <c r="K15" i="6"/>
  <c r="I15" i="6"/>
  <c r="O14" i="6"/>
  <c r="N14" i="6"/>
  <c r="M14" i="6"/>
  <c r="L14" i="6"/>
  <c r="K14" i="6"/>
  <c r="I14" i="6"/>
  <c r="O13" i="6"/>
  <c r="N13" i="6"/>
  <c r="M13" i="6"/>
  <c r="L13" i="6"/>
  <c r="K13" i="6"/>
  <c r="I13" i="6"/>
  <c r="O12" i="6"/>
  <c r="N12" i="6"/>
  <c r="M12" i="6"/>
  <c r="L12" i="6"/>
  <c r="K12" i="6"/>
  <c r="I12" i="6"/>
  <c r="O11" i="6"/>
  <c r="N11" i="6"/>
  <c r="M11" i="6"/>
  <c r="L11" i="6"/>
  <c r="K11" i="6"/>
  <c r="I11" i="6"/>
  <c r="O10" i="6"/>
  <c r="N10" i="6"/>
  <c r="M10" i="6"/>
  <c r="L10" i="6"/>
  <c r="K10" i="6"/>
  <c r="I10" i="6"/>
  <c r="O9" i="6"/>
  <c r="N9" i="6"/>
  <c r="M9" i="6"/>
  <c r="L9" i="6"/>
  <c r="K9" i="6"/>
  <c r="I9" i="6"/>
  <c r="O8" i="6"/>
  <c r="N8" i="6"/>
  <c r="M8" i="6"/>
  <c r="L8" i="6"/>
  <c r="K8" i="6"/>
  <c r="O7" i="6"/>
  <c r="N7" i="6"/>
  <c r="M7" i="6"/>
  <c r="L7" i="6"/>
  <c r="K7" i="6"/>
  <c r="I7" i="6"/>
  <c r="I8" i="6" s="1"/>
  <c r="O6" i="6"/>
  <c r="N6" i="6"/>
  <c r="M6" i="6"/>
  <c r="L6" i="6"/>
  <c r="K6" i="6"/>
  <c r="I6" i="6"/>
  <c r="O5" i="6"/>
  <c r="N5" i="6"/>
  <c r="M5" i="6"/>
  <c r="L5" i="6"/>
  <c r="K5" i="6"/>
  <c r="I5" i="6"/>
  <c r="O4" i="6"/>
  <c r="N4" i="6"/>
  <c r="M4" i="6"/>
  <c r="K4" i="6"/>
  <c r="J4" i="6"/>
  <c r="J5" i="6" s="1"/>
  <c r="J6" i="6" s="1"/>
  <c r="J7" i="6" s="1"/>
  <c r="J8" i="6" s="1"/>
  <c r="J9" i="6" s="1"/>
  <c r="J10" i="6" s="1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 s="1"/>
  <c r="I4" i="6"/>
  <c r="L599" i="6"/>
  <c r="L598" i="6"/>
  <c r="L597" i="6"/>
  <c r="L596" i="6"/>
  <c r="L595" i="6"/>
  <c r="L594" i="6"/>
  <c r="L593" i="6"/>
  <c r="L592" i="6"/>
  <c r="L591" i="6"/>
  <c r="L590" i="6"/>
  <c r="L589" i="6"/>
  <c r="L588" i="6"/>
  <c r="L587" i="6"/>
  <c r="L586" i="6"/>
  <c r="L585" i="6"/>
  <c r="L584" i="6"/>
  <c r="L583" i="6"/>
  <c r="L582" i="6"/>
  <c r="L581" i="6"/>
  <c r="L580" i="6"/>
  <c r="L579" i="6"/>
  <c r="L578" i="6"/>
  <c r="L577" i="6"/>
  <c r="L576" i="6"/>
  <c r="L575" i="6"/>
  <c r="L574" i="6"/>
  <c r="L573" i="6"/>
  <c r="L572" i="6"/>
  <c r="L571" i="6"/>
  <c r="L570" i="6"/>
  <c r="L569" i="6"/>
  <c r="L568" i="6"/>
  <c r="L567" i="6"/>
  <c r="L566" i="6"/>
  <c r="L565" i="6"/>
  <c r="L564" i="6"/>
  <c r="L563" i="6"/>
  <c r="L562" i="6"/>
  <c r="L561" i="6"/>
  <c r="L560" i="6"/>
  <c r="L559" i="6"/>
  <c r="L558" i="6"/>
  <c r="L557" i="6"/>
  <c r="L556" i="6"/>
  <c r="L555" i="6"/>
  <c r="L554" i="6"/>
  <c r="L553" i="6"/>
  <c r="L552" i="6"/>
  <c r="L551" i="6"/>
  <c r="L550" i="6"/>
  <c r="L549" i="6"/>
  <c r="L548" i="6"/>
  <c r="L547" i="6"/>
  <c r="L546" i="6"/>
  <c r="L545" i="6"/>
  <c r="L544" i="6"/>
  <c r="L543" i="6"/>
  <c r="L542" i="6"/>
  <c r="L541" i="6"/>
  <c r="L540" i="6"/>
  <c r="L539" i="6"/>
  <c r="L538" i="6"/>
  <c r="L537" i="6"/>
  <c r="L536" i="6"/>
  <c r="L535" i="6"/>
  <c r="L534" i="6"/>
  <c r="L533" i="6"/>
  <c r="L532" i="6"/>
  <c r="L531" i="6"/>
  <c r="L530" i="6"/>
  <c r="L529" i="6"/>
  <c r="L528" i="6"/>
  <c r="L527" i="6"/>
  <c r="L526" i="6"/>
  <c r="L525" i="6"/>
  <c r="L524" i="6"/>
  <c r="L523" i="6"/>
  <c r="L522" i="6"/>
  <c r="L521" i="6"/>
  <c r="L520" i="6"/>
  <c r="L519" i="6"/>
  <c r="L518" i="6"/>
  <c r="L517" i="6"/>
  <c r="L516" i="6"/>
  <c r="L515" i="6"/>
  <c r="L514" i="6"/>
  <c r="L513" i="6"/>
  <c r="L512" i="6"/>
  <c r="L511" i="6"/>
  <c r="L510" i="6"/>
  <c r="L509" i="6"/>
  <c r="L508" i="6"/>
  <c r="L507" i="6"/>
  <c r="L506" i="6"/>
  <c r="L505" i="6"/>
  <c r="L504" i="6"/>
  <c r="L503" i="6"/>
  <c r="L502" i="6"/>
  <c r="L501" i="6"/>
  <c r="L500" i="6"/>
  <c r="L499" i="6"/>
  <c r="L498" i="6"/>
  <c r="L497" i="6"/>
  <c r="L496" i="6"/>
  <c r="L495" i="6"/>
  <c r="L494" i="6"/>
  <c r="L493" i="6"/>
  <c r="L492" i="6"/>
  <c r="L491" i="6"/>
  <c r="L490" i="6"/>
  <c r="L489" i="6"/>
  <c r="L488" i="6"/>
  <c r="L487" i="6"/>
  <c r="L486" i="6"/>
  <c r="L485" i="6"/>
  <c r="L484" i="6"/>
  <c r="L483" i="6"/>
  <c r="L482" i="6"/>
  <c r="L481" i="6"/>
  <c r="L480" i="6"/>
  <c r="L479" i="6"/>
  <c r="L478" i="6"/>
  <c r="L477" i="6"/>
  <c r="L476" i="6"/>
  <c r="L475" i="6"/>
  <c r="L474" i="6"/>
  <c r="L473" i="6"/>
  <c r="L472" i="6"/>
  <c r="L471" i="6"/>
  <c r="L470" i="6"/>
  <c r="L469" i="6"/>
  <c r="L468" i="6"/>
  <c r="L467" i="6"/>
  <c r="L466" i="6"/>
  <c r="L465" i="6"/>
  <c r="L464" i="6"/>
  <c r="L463" i="6"/>
  <c r="L462" i="6"/>
  <c r="L461" i="6"/>
  <c r="L460" i="6"/>
  <c r="L459" i="6"/>
  <c r="L458" i="6"/>
  <c r="L457" i="6"/>
  <c r="L456" i="6"/>
  <c r="L455" i="6"/>
  <c r="L454" i="6"/>
  <c r="L453" i="6"/>
  <c r="L452" i="6"/>
  <c r="L451" i="6"/>
  <c r="L450" i="6"/>
  <c r="L449" i="6"/>
  <c r="L448" i="6"/>
  <c r="L447" i="6"/>
  <c r="L446" i="6"/>
  <c r="L445" i="6"/>
  <c r="L444" i="6"/>
  <c r="L443" i="6"/>
  <c r="L442" i="6"/>
  <c r="L441" i="6"/>
  <c r="L440" i="6"/>
  <c r="L439" i="6"/>
  <c r="L438" i="6"/>
  <c r="L437" i="6"/>
  <c r="L436" i="6"/>
  <c r="L435" i="6"/>
  <c r="L434" i="6"/>
  <c r="L433" i="6"/>
  <c r="L432" i="6"/>
  <c r="L431" i="6"/>
  <c r="L430" i="6"/>
  <c r="L429" i="6"/>
  <c r="L428" i="6"/>
  <c r="L427" i="6"/>
  <c r="L426" i="6"/>
  <c r="L425" i="6"/>
  <c r="L424" i="6"/>
  <c r="L423" i="6"/>
  <c r="L422" i="6"/>
  <c r="L421" i="6"/>
  <c r="L420" i="6"/>
  <c r="L419" i="6"/>
  <c r="L418" i="6"/>
  <c r="L417" i="6"/>
  <c r="L416" i="6"/>
  <c r="L415" i="6"/>
  <c r="L414" i="6"/>
  <c r="L413" i="6"/>
  <c r="L412" i="6"/>
  <c r="L411" i="6"/>
  <c r="L410" i="6"/>
  <c r="L409" i="6"/>
  <c r="L408" i="6"/>
  <c r="L407" i="6"/>
  <c r="L406" i="6"/>
  <c r="L405" i="6"/>
  <c r="L404" i="6"/>
  <c r="L403" i="6"/>
  <c r="L402" i="6"/>
  <c r="L401" i="6"/>
  <c r="L400" i="6"/>
  <c r="L399" i="6"/>
  <c r="L398" i="6"/>
  <c r="L397" i="6"/>
  <c r="L396" i="6"/>
  <c r="L395" i="6"/>
  <c r="L394" i="6"/>
  <c r="L393" i="6"/>
  <c r="L392" i="6"/>
  <c r="L391" i="6"/>
  <c r="L390" i="6"/>
  <c r="L389" i="6"/>
  <c r="L388" i="6"/>
  <c r="L387" i="6"/>
  <c r="L386" i="6"/>
  <c r="L385" i="6"/>
  <c r="L384" i="6"/>
  <c r="L383" i="6"/>
  <c r="L382" i="6"/>
  <c r="L381" i="6"/>
  <c r="L380" i="6"/>
  <c r="L379" i="6"/>
  <c r="L378" i="6"/>
  <c r="L377" i="6"/>
  <c r="L376" i="6"/>
  <c r="L375" i="6"/>
  <c r="L374" i="6"/>
  <c r="L373" i="6"/>
  <c r="L372" i="6"/>
  <c r="L371" i="6"/>
  <c r="L370" i="6"/>
  <c r="L369" i="6"/>
  <c r="L368" i="6"/>
  <c r="L367" i="6"/>
  <c r="L366" i="6"/>
  <c r="L365" i="6"/>
  <c r="L364" i="6"/>
  <c r="L363" i="6"/>
  <c r="L362" i="6"/>
  <c r="L361" i="6"/>
  <c r="L360" i="6"/>
  <c r="L359" i="6"/>
  <c r="L358" i="6"/>
  <c r="L357" i="6"/>
  <c r="L356" i="6"/>
  <c r="L355" i="6"/>
  <c r="L354" i="6"/>
  <c r="L353" i="6"/>
  <c r="L352" i="6"/>
  <c r="L351" i="6"/>
  <c r="L350" i="6"/>
  <c r="L349" i="6"/>
  <c r="L348" i="6"/>
  <c r="L347" i="6"/>
  <c r="L346" i="6"/>
  <c r="L345" i="6"/>
  <c r="L344" i="6"/>
  <c r="L343" i="6"/>
  <c r="L342" i="6"/>
  <c r="L341" i="6"/>
  <c r="L340" i="6"/>
  <c r="L339" i="6"/>
  <c r="L338" i="6"/>
  <c r="L337" i="6"/>
  <c r="L336" i="6"/>
  <c r="L335" i="6"/>
  <c r="L334" i="6"/>
  <c r="L333" i="6"/>
  <c r="L332" i="6"/>
  <c r="L331" i="6"/>
  <c r="L330" i="6"/>
  <c r="L329" i="6"/>
  <c r="L328" i="6"/>
  <c r="L327" i="6"/>
  <c r="L326" i="6"/>
  <c r="L325" i="6"/>
  <c r="L324" i="6"/>
  <c r="L323" i="6"/>
  <c r="L322" i="6"/>
  <c r="L321" i="6"/>
  <c r="L320" i="6"/>
  <c r="L319" i="6"/>
  <c r="L318" i="6"/>
  <c r="L317" i="6"/>
  <c r="L316" i="6"/>
  <c r="L315" i="6"/>
  <c r="L314" i="6"/>
  <c r="L313" i="6"/>
  <c r="L312" i="6"/>
  <c r="L311" i="6"/>
  <c r="L310" i="6"/>
  <c r="L309" i="6"/>
  <c r="L308" i="6"/>
  <c r="L307" i="6"/>
  <c r="L306" i="6"/>
  <c r="L305" i="6"/>
  <c r="L304" i="6"/>
  <c r="L303" i="6"/>
  <c r="L302" i="6"/>
  <c r="L301" i="6"/>
  <c r="L300" i="6"/>
  <c r="L299" i="6"/>
  <c r="L298" i="6"/>
  <c r="L297" i="6"/>
  <c r="L296" i="6"/>
  <c r="L295" i="6"/>
  <c r="L294" i="6"/>
  <c r="L293" i="6"/>
  <c r="L292" i="6"/>
  <c r="L291" i="6"/>
  <c r="L290" i="6"/>
  <c r="L289" i="6"/>
  <c r="L288" i="6"/>
  <c r="L287" i="6"/>
  <c r="L286" i="6"/>
  <c r="L285" i="6"/>
  <c r="L284" i="6"/>
  <c r="L283" i="6"/>
  <c r="L282" i="6"/>
  <c r="L281" i="6"/>
  <c r="L280" i="6"/>
  <c r="L279" i="6"/>
  <c r="L278" i="6"/>
  <c r="L277" i="6"/>
  <c r="L276" i="6"/>
  <c r="L275" i="6"/>
  <c r="L274" i="6"/>
  <c r="L273" i="6"/>
  <c r="L272" i="6"/>
  <c r="L271" i="6"/>
  <c r="L270" i="6"/>
  <c r="L269" i="6"/>
  <c r="L268" i="6"/>
  <c r="L267" i="6"/>
  <c r="L266" i="6"/>
  <c r="L265" i="6"/>
  <c r="L264" i="6"/>
  <c r="L263" i="6"/>
  <c r="L262" i="6"/>
  <c r="L261" i="6"/>
  <c r="L260" i="6"/>
  <c r="L259" i="6"/>
  <c r="L258" i="6"/>
  <c r="L257" i="6"/>
  <c r="L256" i="6"/>
  <c r="L255" i="6"/>
  <c r="L254" i="6"/>
  <c r="L253" i="6"/>
  <c r="L252" i="6"/>
  <c r="L251" i="6"/>
  <c r="L250" i="6"/>
  <c r="L249" i="6"/>
  <c r="L248" i="6"/>
  <c r="L247" i="6"/>
  <c r="L246" i="6"/>
  <c r="L245" i="6"/>
  <c r="L244" i="6"/>
  <c r="L243" i="6"/>
  <c r="L242" i="6"/>
  <c r="L241" i="6"/>
  <c r="L240" i="6"/>
  <c r="L239" i="6"/>
  <c r="L238" i="6"/>
  <c r="L237" i="6"/>
  <c r="L236" i="6"/>
  <c r="L235" i="6"/>
  <c r="L234" i="6"/>
  <c r="L233" i="6"/>
  <c r="L232" i="6"/>
  <c r="L231" i="6"/>
  <c r="L230" i="6"/>
  <c r="L229" i="6"/>
  <c r="L228" i="6"/>
  <c r="L227" i="6"/>
  <c r="L226" i="6"/>
  <c r="L225" i="6"/>
  <c r="L224" i="6"/>
  <c r="L223" i="6"/>
  <c r="L222" i="6"/>
  <c r="L221" i="6"/>
  <c r="L220" i="6"/>
  <c r="L219" i="6"/>
  <c r="L218" i="6"/>
  <c r="L217" i="6"/>
  <c r="L216" i="6"/>
  <c r="L215" i="6"/>
  <c r="L214" i="6"/>
  <c r="L213" i="6"/>
  <c r="L212" i="6"/>
  <c r="L211" i="6"/>
  <c r="L210" i="6"/>
  <c r="L209" i="6"/>
  <c r="L208" i="6"/>
  <c r="L207" i="6"/>
  <c r="L206" i="6"/>
  <c r="L205" i="6"/>
  <c r="L204" i="6"/>
  <c r="L203" i="6"/>
  <c r="L202" i="6"/>
  <c r="L201" i="6"/>
  <c r="L200" i="6"/>
  <c r="L199" i="6"/>
  <c r="L198" i="6"/>
  <c r="L197" i="6"/>
  <c r="L196" i="6"/>
  <c r="L195" i="6"/>
  <c r="L194" i="6"/>
  <c r="L193" i="6"/>
  <c r="L192" i="6"/>
  <c r="L188" i="6"/>
  <c r="L187" i="6"/>
  <c r="L186" i="6"/>
  <c r="L185" i="6"/>
  <c r="L184" i="6"/>
  <c r="L183" i="6"/>
  <c r="L182" i="6"/>
  <c r="L181" i="6"/>
  <c r="L180" i="6"/>
  <c r="L179" i="6"/>
  <c r="L178" i="6"/>
  <c r="L177" i="6"/>
  <c r="L176" i="6"/>
  <c r="L175" i="6"/>
  <c r="L174" i="6"/>
  <c r="L173" i="6"/>
  <c r="L172" i="6"/>
  <c r="L171" i="6"/>
  <c r="L170" i="6"/>
  <c r="L169" i="6"/>
  <c r="L168" i="6"/>
  <c r="L167" i="6"/>
  <c r="L166" i="6"/>
  <c r="L165" i="6"/>
  <c r="L164" i="6"/>
  <c r="L163" i="6"/>
  <c r="L162" i="6"/>
  <c r="L161" i="6"/>
  <c r="L160" i="6"/>
  <c r="L159" i="6"/>
  <c r="L158" i="6"/>
  <c r="L157" i="6"/>
  <c r="L156" i="6"/>
  <c r="L155" i="6"/>
  <c r="L154" i="6"/>
  <c r="L153" i="6"/>
  <c r="L152" i="6"/>
  <c r="L151" i="6"/>
  <c r="L150" i="6"/>
  <c r="L149" i="6"/>
  <c r="L148" i="6"/>
  <c r="L147" i="6"/>
  <c r="L146" i="6"/>
  <c r="L145" i="6"/>
  <c r="L144" i="6"/>
  <c r="L143" i="6"/>
  <c r="L142" i="6"/>
  <c r="L141" i="6"/>
  <c r="L140" i="6"/>
  <c r="L139" i="6"/>
  <c r="L138" i="6"/>
  <c r="L137" i="6"/>
  <c r="L136" i="6"/>
  <c r="L135" i="6"/>
  <c r="L134" i="6"/>
  <c r="L133" i="6"/>
  <c r="L132" i="6"/>
  <c r="L131" i="6"/>
  <c r="L130" i="6"/>
  <c r="L129" i="6"/>
  <c r="L128" i="6"/>
  <c r="L127" i="6"/>
  <c r="L126" i="6"/>
  <c r="L125" i="6"/>
  <c r="L124" i="6"/>
  <c r="L123" i="6"/>
  <c r="L122" i="6"/>
  <c r="L121" i="6"/>
  <c r="L120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98" i="6"/>
  <c r="L97" i="6"/>
  <c r="L96" i="6"/>
  <c r="L95" i="6"/>
  <c r="L94" i="6"/>
  <c r="L93" i="6"/>
  <c r="L92" i="6"/>
  <c r="L91" i="6"/>
  <c r="L90" i="6"/>
  <c r="L89" i="6"/>
  <c r="L88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K4" i="10" l="1"/>
  <c r="K177" i="10"/>
  <c r="N599" i="9" l="1"/>
  <c r="N598" i="9"/>
  <c r="N597" i="9"/>
  <c r="N596" i="9"/>
  <c r="N595" i="9"/>
  <c r="N594" i="9"/>
  <c r="N593" i="9"/>
  <c r="N592" i="9"/>
  <c r="N591" i="9"/>
  <c r="N590" i="9"/>
  <c r="N589" i="9"/>
  <c r="N588" i="9"/>
  <c r="N587" i="9"/>
  <c r="N586" i="9"/>
  <c r="N585" i="9"/>
  <c r="N584" i="9"/>
  <c r="N583" i="9"/>
  <c r="N582" i="9"/>
  <c r="N581" i="9"/>
  <c r="N580" i="9"/>
  <c r="N579" i="9"/>
  <c r="N578" i="9"/>
  <c r="N577" i="9"/>
  <c r="N576" i="9"/>
  <c r="N575" i="9"/>
  <c r="N574" i="9"/>
  <c r="N573" i="9"/>
  <c r="N572" i="9"/>
  <c r="N571" i="9"/>
  <c r="N570" i="9"/>
  <c r="N569" i="9"/>
  <c r="N568" i="9"/>
  <c r="N567" i="9"/>
  <c r="N566" i="9"/>
  <c r="N565" i="9"/>
  <c r="N564" i="9"/>
  <c r="N563" i="9"/>
  <c r="N562" i="9"/>
  <c r="N561" i="9"/>
  <c r="N560" i="9"/>
  <c r="N559" i="9"/>
  <c r="N558" i="9"/>
  <c r="N557" i="9"/>
  <c r="N556" i="9"/>
  <c r="N555" i="9"/>
  <c r="N554" i="9"/>
  <c r="N553" i="9"/>
  <c r="N552" i="9"/>
  <c r="N551" i="9"/>
  <c r="N550" i="9"/>
  <c r="N549" i="9"/>
  <c r="N548" i="9"/>
  <c r="N547" i="9"/>
  <c r="N546" i="9"/>
  <c r="N545" i="9"/>
  <c r="N544" i="9"/>
  <c r="N543" i="9"/>
  <c r="N542" i="9"/>
  <c r="N541" i="9"/>
  <c r="N540" i="9"/>
  <c r="N539" i="9"/>
  <c r="N538" i="9"/>
  <c r="N537" i="9"/>
  <c r="N536" i="9"/>
  <c r="N535" i="9"/>
  <c r="N534" i="9"/>
  <c r="N533" i="9"/>
  <c r="N532" i="9"/>
  <c r="N531" i="9"/>
  <c r="N530" i="9"/>
  <c r="N529" i="9"/>
  <c r="N528" i="9"/>
  <c r="N527" i="9"/>
  <c r="N526" i="9"/>
  <c r="N525" i="9"/>
  <c r="N524" i="9"/>
  <c r="N523" i="9"/>
  <c r="N522" i="9"/>
  <c r="N521" i="9"/>
  <c r="N520" i="9"/>
  <c r="N519" i="9"/>
  <c r="N518" i="9"/>
  <c r="N517" i="9"/>
  <c r="N516" i="9"/>
  <c r="N515" i="9"/>
  <c r="N514" i="9"/>
  <c r="N513" i="9"/>
  <c r="N512" i="9"/>
  <c r="N511" i="9"/>
  <c r="N510" i="9"/>
  <c r="N509" i="9"/>
  <c r="N508" i="9"/>
  <c r="N507" i="9"/>
  <c r="N506" i="9"/>
  <c r="N505" i="9"/>
  <c r="N504" i="9"/>
  <c r="N503" i="9"/>
  <c r="N502" i="9"/>
  <c r="N501" i="9"/>
  <c r="N500" i="9"/>
  <c r="N499" i="9"/>
  <c r="N498" i="9"/>
  <c r="N497" i="9"/>
  <c r="N496" i="9"/>
  <c r="N495" i="9"/>
  <c r="N494" i="9"/>
  <c r="N493" i="9"/>
  <c r="N492" i="9"/>
  <c r="N491" i="9"/>
  <c r="N490" i="9"/>
  <c r="N489" i="9"/>
  <c r="N488" i="9"/>
  <c r="N487" i="9"/>
  <c r="N486" i="9"/>
  <c r="N485" i="9"/>
  <c r="N484" i="9"/>
  <c r="N483" i="9"/>
  <c r="N482" i="9"/>
  <c r="N481" i="9"/>
  <c r="N480" i="9"/>
  <c r="N479" i="9"/>
  <c r="N478" i="9"/>
  <c r="N477" i="9"/>
  <c r="N476" i="9"/>
  <c r="N475" i="9"/>
  <c r="N474" i="9"/>
  <c r="N473" i="9"/>
  <c r="N472" i="9"/>
  <c r="N471" i="9"/>
  <c r="N470" i="9"/>
  <c r="N469" i="9"/>
  <c r="N468" i="9"/>
  <c r="N467" i="9"/>
  <c r="N466" i="9"/>
  <c r="N465" i="9"/>
  <c r="N464" i="9"/>
  <c r="N463" i="9"/>
  <c r="N462" i="9"/>
  <c r="N461" i="9"/>
  <c r="N460" i="9"/>
  <c r="N459" i="9"/>
  <c r="N458" i="9"/>
  <c r="N457" i="9"/>
  <c r="N456" i="9"/>
  <c r="N455" i="9"/>
  <c r="N454" i="9"/>
  <c r="N453" i="9"/>
  <c r="N452" i="9"/>
  <c r="N451" i="9"/>
  <c r="N450" i="9"/>
  <c r="N449" i="9"/>
  <c r="N448" i="9"/>
  <c r="N447" i="9"/>
  <c r="N446" i="9"/>
  <c r="N445" i="9"/>
  <c r="N444" i="9"/>
  <c r="N443" i="9"/>
  <c r="N442" i="9"/>
  <c r="N441" i="9"/>
  <c r="N440" i="9"/>
  <c r="N439" i="9"/>
  <c r="N438" i="9"/>
  <c r="N437" i="9"/>
  <c r="N436" i="9"/>
  <c r="N435" i="9"/>
  <c r="N434" i="9"/>
  <c r="N433" i="9"/>
  <c r="N432" i="9"/>
  <c r="N431" i="9"/>
  <c r="N430" i="9"/>
  <c r="N429" i="9"/>
  <c r="N428" i="9"/>
  <c r="N427" i="9"/>
  <c r="N426" i="9"/>
  <c r="N425" i="9"/>
  <c r="N424" i="9"/>
  <c r="N423" i="9"/>
  <c r="N422" i="9"/>
  <c r="N421" i="9"/>
  <c r="N420" i="9"/>
  <c r="N419" i="9"/>
  <c r="N418" i="9"/>
  <c r="N417" i="9"/>
  <c r="N416" i="9"/>
  <c r="N415" i="9"/>
  <c r="N414" i="9"/>
  <c r="N413" i="9"/>
  <c r="N412" i="9"/>
  <c r="N411" i="9"/>
  <c r="N410" i="9"/>
  <c r="N409" i="9"/>
  <c r="N408" i="9"/>
  <c r="N407" i="9"/>
  <c r="N406" i="9"/>
  <c r="N405" i="9"/>
  <c r="N404" i="9"/>
  <c r="N403" i="9"/>
  <c r="N402" i="9"/>
  <c r="N401" i="9"/>
  <c r="N400" i="9"/>
  <c r="N399" i="9"/>
  <c r="N398" i="9"/>
  <c r="N397" i="9"/>
  <c r="N396" i="9"/>
  <c r="N395" i="9"/>
  <c r="N394" i="9"/>
  <c r="N393" i="9"/>
  <c r="N392" i="9"/>
  <c r="N391" i="9"/>
  <c r="N390" i="9"/>
  <c r="N389" i="9"/>
  <c r="N388" i="9"/>
  <c r="N387" i="9"/>
  <c r="N386" i="9"/>
  <c r="N385" i="9"/>
  <c r="N384" i="9"/>
  <c r="N383" i="9"/>
  <c r="N382" i="9"/>
  <c r="N381" i="9"/>
  <c r="N380" i="9"/>
  <c r="N379" i="9"/>
  <c r="N378" i="9"/>
  <c r="N377" i="9"/>
  <c r="N376" i="9"/>
  <c r="N375" i="9"/>
  <c r="N374" i="9"/>
  <c r="N373" i="9"/>
  <c r="N372" i="9"/>
  <c r="N371" i="9"/>
  <c r="N370" i="9"/>
  <c r="N369" i="9"/>
  <c r="N368" i="9"/>
  <c r="N367" i="9"/>
  <c r="N366" i="9"/>
  <c r="N365" i="9"/>
  <c r="N364" i="9"/>
  <c r="N363" i="9"/>
  <c r="N362" i="9"/>
  <c r="N361" i="9"/>
  <c r="N360" i="9"/>
  <c r="N359" i="9"/>
  <c r="N358" i="9"/>
  <c r="N357" i="9"/>
  <c r="N356" i="9"/>
  <c r="N355" i="9"/>
  <c r="N354" i="9"/>
  <c r="N353" i="9"/>
  <c r="N352" i="9"/>
  <c r="N351" i="9"/>
  <c r="N350" i="9"/>
  <c r="N349" i="9"/>
  <c r="N348" i="9"/>
  <c r="N347" i="9"/>
  <c r="N346" i="9"/>
  <c r="N345" i="9"/>
  <c r="N344" i="9"/>
  <c r="N343" i="9"/>
  <c r="N342" i="9"/>
  <c r="N341" i="9"/>
  <c r="N340" i="9"/>
  <c r="N339" i="9"/>
  <c r="N338" i="9"/>
  <c r="N337" i="9"/>
  <c r="N336" i="9"/>
  <c r="N335" i="9"/>
  <c r="N334" i="9"/>
  <c r="N333" i="9"/>
  <c r="N332" i="9"/>
  <c r="N331" i="9"/>
  <c r="N330" i="9"/>
  <c r="N329" i="9"/>
  <c r="N328" i="9"/>
  <c r="N327" i="9"/>
  <c r="N326" i="9"/>
  <c r="N325" i="9"/>
  <c r="N324" i="9"/>
  <c r="N323" i="9"/>
  <c r="N322" i="9"/>
  <c r="N321" i="9"/>
  <c r="N320" i="9"/>
  <c r="N319" i="9"/>
  <c r="N318" i="9"/>
  <c r="N317" i="9"/>
  <c r="N316" i="9"/>
  <c r="N315" i="9"/>
  <c r="N314" i="9"/>
  <c r="N313" i="9"/>
  <c r="N312" i="9"/>
  <c r="N311" i="9"/>
  <c r="N310" i="9"/>
  <c r="N309" i="9"/>
  <c r="N308" i="9"/>
  <c r="N307" i="9"/>
  <c r="N306" i="9"/>
  <c r="N305" i="9"/>
  <c r="N304" i="9"/>
  <c r="N303" i="9"/>
  <c r="N302" i="9"/>
  <c r="N301" i="9"/>
  <c r="N300" i="9"/>
  <c r="N299" i="9"/>
  <c r="N298" i="9"/>
  <c r="N297" i="9"/>
  <c r="N296" i="9"/>
  <c r="N295" i="9"/>
  <c r="N294" i="9"/>
  <c r="N293" i="9"/>
  <c r="N292" i="9"/>
  <c r="N291" i="9"/>
  <c r="N290" i="9"/>
  <c r="N289" i="9"/>
  <c r="N288" i="9"/>
  <c r="N287" i="9"/>
  <c r="N286" i="9"/>
  <c r="N285" i="9"/>
  <c r="N284" i="9"/>
  <c r="N283" i="9"/>
  <c r="N282" i="9"/>
  <c r="N281" i="9"/>
  <c r="N280" i="9"/>
  <c r="N279" i="9"/>
  <c r="N278" i="9"/>
  <c r="N277" i="9"/>
  <c r="N276" i="9"/>
  <c r="N275" i="9"/>
  <c r="N274" i="9"/>
  <c r="N273" i="9"/>
  <c r="N272" i="9"/>
  <c r="N271" i="9"/>
  <c r="N270" i="9"/>
  <c r="N269" i="9"/>
  <c r="N268" i="9"/>
  <c r="N267" i="9"/>
  <c r="N266" i="9"/>
  <c r="N265" i="9"/>
  <c r="N264" i="9"/>
  <c r="N263" i="9"/>
  <c r="N262" i="9"/>
  <c r="N261" i="9"/>
  <c r="N260" i="9"/>
  <c r="N259" i="9"/>
  <c r="N258" i="9"/>
  <c r="N257" i="9"/>
  <c r="N256" i="9"/>
  <c r="N255" i="9"/>
  <c r="N254" i="9"/>
  <c r="N253" i="9"/>
  <c r="N252" i="9"/>
  <c r="N251" i="9"/>
  <c r="N250" i="9"/>
  <c r="N249" i="9"/>
  <c r="N248" i="9"/>
  <c r="N247" i="9"/>
  <c r="N246" i="9"/>
  <c r="N245" i="9"/>
  <c r="N244" i="9"/>
  <c r="N243" i="9"/>
  <c r="N242" i="9"/>
  <c r="N241" i="9"/>
  <c r="N240" i="9"/>
  <c r="N239" i="9"/>
  <c r="N238" i="9"/>
  <c r="N237" i="9"/>
  <c r="N236" i="9"/>
  <c r="N235" i="9"/>
  <c r="N234" i="9"/>
  <c r="N233" i="9"/>
  <c r="N232" i="9"/>
  <c r="N231" i="9"/>
  <c r="N230" i="9"/>
  <c r="N229" i="9"/>
  <c r="N228" i="9"/>
  <c r="N227" i="9"/>
  <c r="N226" i="9"/>
  <c r="N225" i="9"/>
  <c r="N224" i="9"/>
  <c r="N223" i="9"/>
  <c r="N222" i="9"/>
  <c r="N221" i="9"/>
  <c r="N220" i="9"/>
  <c r="N219" i="9"/>
  <c r="N218" i="9"/>
  <c r="N217" i="9"/>
  <c r="N216" i="9"/>
  <c r="N215" i="9"/>
  <c r="N214" i="9"/>
  <c r="N213" i="9"/>
  <c r="N212" i="9"/>
  <c r="N211" i="9"/>
  <c r="N210" i="9"/>
  <c r="N209" i="9"/>
  <c r="N208" i="9"/>
  <c r="N207" i="9"/>
  <c r="N206" i="9"/>
  <c r="N205" i="9"/>
  <c r="N204" i="9"/>
  <c r="N203" i="9"/>
  <c r="N202" i="9"/>
  <c r="N201" i="9"/>
  <c r="N200" i="9"/>
  <c r="N199" i="9"/>
  <c r="N198" i="9"/>
  <c r="N197" i="9"/>
  <c r="N196" i="9"/>
  <c r="N195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81" i="9"/>
  <c r="N180" i="9"/>
  <c r="N179" i="9"/>
  <c r="N178" i="9"/>
  <c r="N177" i="9"/>
  <c r="N176" i="9"/>
  <c r="N175" i="9"/>
  <c r="N174" i="9"/>
  <c r="N173" i="9"/>
  <c r="N172" i="9"/>
  <c r="N171" i="9"/>
  <c r="N170" i="9"/>
  <c r="N169" i="9"/>
  <c r="N168" i="9"/>
  <c r="N167" i="9"/>
  <c r="N166" i="9"/>
  <c r="N165" i="9"/>
  <c r="N164" i="9"/>
  <c r="N163" i="9"/>
  <c r="N162" i="9"/>
  <c r="N161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N5" i="9"/>
  <c r="N4" i="9"/>
  <c r="O181" i="6"/>
  <c r="N181" i="6"/>
  <c r="O180" i="6"/>
  <c r="N180" i="6"/>
  <c r="O179" i="6"/>
  <c r="N179" i="6"/>
  <c r="O178" i="6"/>
  <c r="N178" i="6"/>
  <c r="O177" i="6"/>
  <c r="N177" i="6"/>
  <c r="O176" i="6"/>
  <c r="N176" i="6"/>
  <c r="O175" i="6"/>
  <c r="N175" i="6"/>
  <c r="O174" i="6"/>
  <c r="N174" i="6"/>
  <c r="O173" i="6"/>
  <c r="N173" i="6"/>
  <c r="O172" i="6"/>
  <c r="N172" i="6"/>
  <c r="O171" i="6"/>
  <c r="N171" i="6"/>
  <c r="O170" i="6"/>
  <c r="N170" i="6"/>
  <c r="O169" i="6"/>
  <c r="N169" i="6"/>
  <c r="O168" i="6"/>
  <c r="N168" i="6"/>
  <c r="O167" i="6"/>
  <c r="N167" i="6"/>
  <c r="O166" i="6"/>
  <c r="N166" i="6"/>
  <c r="O165" i="6"/>
  <c r="N165" i="6"/>
  <c r="O164" i="6"/>
  <c r="N164" i="6"/>
  <c r="O163" i="6"/>
  <c r="N163" i="6"/>
  <c r="O162" i="6"/>
  <c r="N162" i="6"/>
  <c r="O161" i="6"/>
  <c r="N161" i="6"/>
  <c r="O160" i="6"/>
  <c r="N160" i="6"/>
  <c r="O159" i="6"/>
  <c r="N159" i="6"/>
  <c r="O158" i="6"/>
  <c r="N158" i="6"/>
  <c r="O157" i="6"/>
  <c r="N157" i="6"/>
  <c r="O156" i="6"/>
  <c r="N156" i="6"/>
  <c r="O155" i="6"/>
  <c r="N155" i="6"/>
  <c r="O154" i="6"/>
  <c r="N154" i="6"/>
  <c r="O153" i="6"/>
  <c r="N153" i="6"/>
  <c r="O152" i="6"/>
  <c r="N152" i="6"/>
  <c r="O151" i="6"/>
  <c r="N151" i="6"/>
  <c r="O150" i="6"/>
  <c r="N150" i="6"/>
  <c r="O149" i="6"/>
  <c r="N149" i="6"/>
  <c r="O148" i="6"/>
  <c r="N148" i="6"/>
  <c r="O147" i="6"/>
  <c r="N147" i="6"/>
  <c r="O146" i="6"/>
  <c r="N146" i="6"/>
  <c r="O145" i="6"/>
  <c r="N145" i="6"/>
  <c r="O144" i="6"/>
  <c r="N144" i="6"/>
  <c r="O143" i="6"/>
  <c r="N143" i="6"/>
  <c r="O142" i="6"/>
  <c r="N142" i="6"/>
  <c r="O141" i="6"/>
  <c r="N141" i="6"/>
  <c r="O140" i="6"/>
  <c r="N140" i="6"/>
  <c r="O139" i="6"/>
  <c r="N139" i="6"/>
  <c r="O138" i="6"/>
  <c r="N138" i="6"/>
  <c r="O137" i="6"/>
  <c r="N137" i="6"/>
  <c r="O136" i="6"/>
  <c r="N136" i="6"/>
  <c r="O135" i="6"/>
  <c r="N135" i="6"/>
  <c r="O134" i="6"/>
  <c r="N134" i="6"/>
  <c r="O133" i="6"/>
  <c r="N133" i="6"/>
  <c r="O132" i="6"/>
  <c r="N132" i="6"/>
  <c r="O131" i="6"/>
  <c r="N131" i="6"/>
  <c r="O130" i="6"/>
  <c r="N130" i="6"/>
  <c r="O129" i="6"/>
  <c r="N129" i="6"/>
  <c r="O128" i="6"/>
  <c r="N128" i="6"/>
  <c r="O127" i="6"/>
  <c r="N127" i="6"/>
  <c r="O126" i="6"/>
  <c r="N126" i="6"/>
  <c r="O125" i="6"/>
  <c r="N125" i="6"/>
  <c r="O124" i="6"/>
  <c r="N124" i="6"/>
  <c r="O123" i="6"/>
  <c r="N123" i="6"/>
  <c r="O122" i="6"/>
  <c r="N122" i="6"/>
  <c r="O121" i="6"/>
  <c r="N121" i="6"/>
  <c r="O120" i="6"/>
  <c r="N120" i="6"/>
  <c r="O119" i="6"/>
  <c r="N119" i="6"/>
  <c r="O118" i="6"/>
  <c r="N118" i="6"/>
  <c r="O117" i="6"/>
  <c r="N117" i="6"/>
  <c r="O116" i="6"/>
  <c r="N116" i="6"/>
  <c r="O115" i="6"/>
  <c r="N115" i="6"/>
  <c r="O114" i="6"/>
  <c r="N114" i="6"/>
  <c r="O113" i="6"/>
  <c r="N113" i="6"/>
  <c r="O112" i="6"/>
  <c r="N112" i="6"/>
  <c r="O111" i="6"/>
  <c r="N111" i="6"/>
  <c r="O110" i="6"/>
  <c r="N110" i="6"/>
  <c r="O109" i="6"/>
  <c r="N109" i="6"/>
  <c r="O108" i="6"/>
  <c r="N108" i="6"/>
  <c r="O107" i="6"/>
  <c r="N107" i="6"/>
  <c r="O106" i="6"/>
  <c r="N106" i="6"/>
  <c r="O105" i="6"/>
  <c r="N105" i="6"/>
  <c r="O104" i="6"/>
  <c r="N104" i="6"/>
  <c r="O103" i="6"/>
  <c r="N103" i="6"/>
  <c r="O102" i="6"/>
  <c r="N102" i="6"/>
  <c r="O101" i="6"/>
  <c r="N101" i="6"/>
  <c r="O100" i="6"/>
  <c r="N100" i="6"/>
  <c r="O99" i="6"/>
  <c r="N99" i="6"/>
  <c r="O98" i="6"/>
  <c r="N98" i="6"/>
  <c r="O97" i="6"/>
  <c r="N97" i="6"/>
  <c r="O96" i="6"/>
  <c r="N96" i="6"/>
  <c r="O95" i="6"/>
  <c r="N95" i="6"/>
  <c r="O94" i="6"/>
  <c r="N94" i="6"/>
  <c r="O93" i="6"/>
  <c r="N93" i="6"/>
  <c r="O92" i="6"/>
  <c r="N92" i="6"/>
  <c r="O91" i="6"/>
  <c r="N91" i="6"/>
  <c r="O90" i="6"/>
  <c r="N90" i="6"/>
  <c r="O89" i="6"/>
  <c r="N89" i="6"/>
  <c r="O88" i="6"/>
  <c r="N88" i="6"/>
  <c r="O87" i="6"/>
  <c r="N87" i="6"/>
  <c r="O86" i="6"/>
  <c r="N86" i="6"/>
  <c r="O85" i="6"/>
  <c r="N85" i="6"/>
  <c r="O84" i="6"/>
  <c r="N84" i="6"/>
  <c r="O83" i="6"/>
  <c r="N83" i="6"/>
  <c r="O82" i="6"/>
  <c r="N82" i="6"/>
  <c r="O81" i="6"/>
  <c r="N81" i="6"/>
  <c r="O80" i="6"/>
  <c r="N80" i="6"/>
  <c r="O79" i="6"/>
  <c r="N79" i="6"/>
  <c r="O78" i="6"/>
  <c r="N78" i="6"/>
  <c r="O77" i="6"/>
  <c r="N77" i="6"/>
  <c r="O76" i="6"/>
  <c r="N76" i="6"/>
  <c r="O75" i="6"/>
  <c r="N75" i="6"/>
  <c r="O74" i="6"/>
  <c r="N74" i="6"/>
  <c r="O73" i="6"/>
  <c r="N73" i="6"/>
  <c r="O72" i="6"/>
  <c r="N72" i="6"/>
  <c r="O71" i="6"/>
  <c r="N71" i="6"/>
  <c r="O70" i="6"/>
  <c r="N70" i="6"/>
  <c r="O69" i="6"/>
  <c r="N69" i="6"/>
  <c r="O68" i="6"/>
  <c r="N68" i="6"/>
  <c r="O67" i="6"/>
  <c r="N67" i="6"/>
  <c r="O66" i="6"/>
  <c r="N66" i="6"/>
  <c r="O65" i="6"/>
  <c r="N65" i="6"/>
  <c r="O64" i="6"/>
  <c r="N64" i="6"/>
  <c r="O63" i="6"/>
  <c r="N63" i="6"/>
  <c r="O62" i="6"/>
  <c r="N62" i="6"/>
  <c r="O61" i="6"/>
  <c r="N61" i="6"/>
  <c r="O60" i="6"/>
  <c r="N60" i="6"/>
  <c r="O59" i="6"/>
  <c r="N59" i="6"/>
  <c r="O58" i="6"/>
  <c r="N58" i="6"/>
  <c r="O57" i="6"/>
  <c r="N57" i="6"/>
  <c r="O56" i="6"/>
  <c r="N56" i="6"/>
  <c r="O55" i="6"/>
  <c r="N55" i="6"/>
  <c r="O54" i="6"/>
  <c r="N54" i="6"/>
  <c r="O53" i="6"/>
  <c r="N53" i="6"/>
  <c r="O52" i="6"/>
  <c r="N52" i="6"/>
  <c r="O51" i="6"/>
  <c r="N51" i="6"/>
  <c r="O50" i="6"/>
  <c r="N50" i="6"/>
  <c r="O49" i="6"/>
  <c r="N49" i="6"/>
  <c r="O48" i="6"/>
  <c r="N48" i="6"/>
  <c r="O47" i="6"/>
  <c r="N47" i="6"/>
  <c r="O46" i="6"/>
  <c r="N46" i="6"/>
  <c r="O45" i="6"/>
  <c r="N45" i="6"/>
  <c r="O44" i="6"/>
  <c r="N44" i="6"/>
  <c r="O43" i="6"/>
  <c r="N43" i="6"/>
  <c r="O42" i="6"/>
  <c r="N42" i="6"/>
  <c r="O41" i="6"/>
  <c r="N41" i="6"/>
  <c r="O40" i="6"/>
  <c r="N40" i="6"/>
  <c r="O39" i="6"/>
  <c r="N39" i="6"/>
  <c r="O38" i="6"/>
  <c r="N38" i="6"/>
  <c r="O37" i="6"/>
  <c r="N37" i="6"/>
  <c r="O36" i="6"/>
  <c r="N36" i="6"/>
  <c r="O35" i="6"/>
  <c r="N35" i="6"/>
  <c r="O34" i="6"/>
  <c r="N34" i="6"/>
  <c r="K599" i="9"/>
  <c r="J599" i="9"/>
  <c r="I599" i="9"/>
  <c r="K598" i="9"/>
  <c r="J598" i="9"/>
  <c r="I598" i="9"/>
  <c r="K597" i="9"/>
  <c r="J597" i="9"/>
  <c r="I597" i="9"/>
  <c r="K596" i="9"/>
  <c r="J596" i="9"/>
  <c r="I596" i="9"/>
  <c r="K595" i="9"/>
  <c r="J595" i="9"/>
  <c r="I595" i="9"/>
  <c r="K594" i="9"/>
  <c r="J594" i="9"/>
  <c r="I594" i="9"/>
  <c r="K593" i="9"/>
  <c r="J593" i="9"/>
  <c r="I593" i="9"/>
  <c r="K592" i="9"/>
  <c r="J592" i="9"/>
  <c r="I592" i="9"/>
  <c r="K591" i="9"/>
  <c r="J591" i="9"/>
  <c r="I591" i="9"/>
  <c r="K590" i="9"/>
  <c r="J590" i="9"/>
  <c r="I590" i="9"/>
  <c r="K589" i="9"/>
  <c r="J589" i="9"/>
  <c r="I589" i="9"/>
  <c r="K588" i="9"/>
  <c r="J588" i="9"/>
  <c r="I588" i="9"/>
  <c r="K587" i="9"/>
  <c r="J587" i="9"/>
  <c r="I587" i="9"/>
  <c r="K586" i="9"/>
  <c r="J586" i="9"/>
  <c r="I586" i="9"/>
  <c r="K585" i="9"/>
  <c r="J585" i="9"/>
  <c r="I585" i="9"/>
  <c r="K584" i="9"/>
  <c r="J584" i="9"/>
  <c r="I584" i="9"/>
  <c r="K583" i="9"/>
  <c r="J583" i="9"/>
  <c r="I583" i="9"/>
  <c r="K582" i="9"/>
  <c r="J582" i="9"/>
  <c r="I582" i="9"/>
  <c r="K581" i="9"/>
  <c r="J581" i="9"/>
  <c r="I581" i="9"/>
  <c r="K580" i="9"/>
  <c r="J580" i="9"/>
  <c r="I580" i="9"/>
  <c r="K579" i="9"/>
  <c r="J579" i="9"/>
  <c r="I579" i="9"/>
  <c r="K578" i="9"/>
  <c r="J578" i="9"/>
  <c r="I578" i="9"/>
  <c r="K577" i="9"/>
  <c r="J577" i="9"/>
  <c r="I577" i="9"/>
  <c r="K576" i="9"/>
  <c r="J576" i="9"/>
  <c r="I576" i="9"/>
  <c r="K575" i="9"/>
  <c r="J575" i="9"/>
  <c r="I575" i="9"/>
  <c r="K574" i="9"/>
  <c r="J574" i="9"/>
  <c r="I574" i="9"/>
  <c r="K573" i="9"/>
  <c r="J573" i="9"/>
  <c r="I573" i="9"/>
  <c r="K572" i="9"/>
  <c r="J572" i="9"/>
  <c r="I572" i="9"/>
  <c r="K571" i="9"/>
  <c r="J571" i="9"/>
  <c r="I571" i="9"/>
  <c r="K570" i="9"/>
  <c r="J570" i="9"/>
  <c r="I570" i="9"/>
  <c r="K569" i="9"/>
  <c r="J569" i="9"/>
  <c r="I569" i="9"/>
  <c r="K568" i="9"/>
  <c r="J568" i="9"/>
  <c r="I568" i="9"/>
  <c r="K567" i="9"/>
  <c r="J567" i="9"/>
  <c r="I567" i="9"/>
  <c r="K566" i="9"/>
  <c r="J566" i="9"/>
  <c r="I566" i="9"/>
  <c r="K565" i="9"/>
  <c r="J565" i="9"/>
  <c r="I565" i="9"/>
  <c r="K564" i="9"/>
  <c r="J564" i="9"/>
  <c r="I564" i="9"/>
  <c r="K563" i="9"/>
  <c r="J563" i="9"/>
  <c r="I563" i="9"/>
  <c r="K562" i="9"/>
  <c r="J562" i="9"/>
  <c r="I562" i="9"/>
  <c r="K561" i="9"/>
  <c r="J561" i="9"/>
  <c r="I561" i="9"/>
  <c r="K560" i="9"/>
  <c r="J560" i="9"/>
  <c r="I560" i="9"/>
  <c r="K559" i="9"/>
  <c r="J559" i="9"/>
  <c r="I559" i="9"/>
  <c r="K558" i="9"/>
  <c r="J558" i="9"/>
  <c r="I558" i="9"/>
  <c r="K557" i="9"/>
  <c r="J557" i="9"/>
  <c r="I557" i="9"/>
  <c r="K556" i="9"/>
  <c r="J556" i="9"/>
  <c r="I556" i="9"/>
  <c r="K555" i="9"/>
  <c r="J555" i="9"/>
  <c r="I555" i="9"/>
  <c r="K554" i="9"/>
  <c r="J554" i="9"/>
  <c r="I554" i="9"/>
  <c r="K553" i="9"/>
  <c r="J553" i="9"/>
  <c r="I553" i="9"/>
  <c r="K552" i="9"/>
  <c r="J552" i="9"/>
  <c r="I552" i="9"/>
  <c r="K551" i="9"/>
  <c r="J551" i="9"/>
  <c r="I551" i="9"/>
  <c r="K550" i="9"/>
  <c r="J550" i="9"/>
  <c r="I550" i="9"/>
  <c r="K549" i="9"/>
  <c r="J549" i="9"/>
  <c r="I549" i="9"/>
  <c r="K548" i="9"/>
  <c r="J548" i="9"/>
  <c r="I548" i="9"/>
  <c r="K547" i="9"/>
  <c r="J547" i="9"/>
  <c r="I547" i="9"/>
  <c r="K546" i="9"/>
  <c r="J546" i="9"/>
  <c r="I546" i="9"/>
  <c r="K545" i="9"/>
  <c r="J545" i="9"/>
  <c r="I545" i="9"/>
  <c r="K544" i="9"/>
  <c r="J544" i="9"/>
  <c r="I544" i="9"/>
  <c r="K543" i="9"/>
  <c r="J543" i="9"/>
  <c r="I543" i="9"/>
  <c r="K542" i="9"/>
  <c r="J542" i="9"/>
  <c r="I542" i="9"/>
  <c r="K541" i="9"/>
  <c r="J541" i="9"/>
  <c r="I541" i="9"/>
  <c r="K540" i="9"/>
  <c r="J540" i="9"/>
  <c r="I540" i="9"/>
  <c r="K539" i="9"/>
  <c r="J539" i="9"/>
  <c r="I539" i="9"/>
  <c r="K538" i="9"/>
  <c r="J538" i="9"/>
  <c r="I538" i="9"/>
  <c r="K537" i="9"/>
  <c r="J537" i="9"/>
  <c r="I537" i="9"/>
  <c r="K536" i="9"/>
  <c r="J536" i="9"/>
  <c r="I536" i="9"/>
  <c r="K535" i="9"/>
  <c r="J535" i="9"/>
  <c r="I535" i="9"/>
  <c r="K534" i="9"/>
  <c r="J534" i="9"/>
  <c r="I534" i="9"/>
  <c r="K533" i="9"/>
  <c r="J533" i="9"/>
  <c r="I533" i="9"/>
  <c r="K532" i="9"/>
  <c r="J532" i="9"/>
  <c r="I532" i="9"/>
  <c r="K531" i="9"/>
  <c r="J531" i="9"/>
  <c r="I531" i="9"/>
  <c r="K530" i="9"/>
  <c r="J530" i="9"/>
  <c r="I530" i="9"/>
  <c r="K529" i="9"/>
  <c r="J529" i="9"/>
  <c r="I529" i="9"/>
  <c r="K528" i="9"/>
  <c r="J528" i="9"/>
  <c r="I528" i="9"/>
  <c r="K527" i="9"/>
  <c r="J527" i="9"/>
  <c r="I527" i="9"/>
  <c r="K526" i="9"/>
  <c r="J526" i="9"/>
  <c r="I526" i="9"/>
  <c r="K525" i="9"/>
  <c r="J525" i="9"/>
  <c r="I525" i="9"/>
  <c r="K524" i="9"/>
  <c r="J524" i="9"/>
  <c r="I524" i="9"/>
  <c r="K523" i="9"/>
  <c r="J523" i="9"/>
  <c r="I523" i="9"/>
  <c r="K522" i="9"/>
  <c r="J522" i="9"/>
  <c r="I522" i="9"/>
  <c r="K521" i="9"/>
  <c r="J521" i="9"/>
  <c r="I521" i="9"/>
  <c r="K520" i="9"/>
  <c r="J520" i="9"/>
  <c r="I520" i="9"/>
  <c r="K519" i="9"/>
  <c r="J519" i="9"/>
  <c r="I519" i="9"/>
  <c r="K518" i="9"/>
  <c r="J518" i="9"/>
  <c r="I518" i="9"/>
  <c r="K517" i="9"/>
  <c r="J517" i="9"/>
  <c r="I517" i="9"/>
  <c r="K516" i="9"/>
  <c r="J516" i="9"/>
  <c r="I516" i="9"/>
  <c r="K515" i="9"/>
  <c r="J515" i="9"/>
  <c r="I515" i="9"/>
  <c r="K514" i="9"/>
  <c r="J514" i="9"/>
  <c r="I514" i="9"/>
  <c r="K513" i="9"/>
  <c r="J513" i="9"/>
  <c r="I513" i="9"/>
  <c r="K512" i="9"/>
  <c r="J512" i="9"/>
  <c r="I512" i="9"/>
  <c r="K511" i="9"/>
  <c r="J511" i="9"/>
  <c r="I511" i="9"/>
  <c r="K510" i="9"/>
  <c r="J510" i="9"/>
  <c r="I510" i="9"/>
  <c r="K509" i="9"/>
  <c r="J509" i="9"/>
  <c r="I509" i="9"/>
  <c r="K508" i="9"/>
  <c r="J508" i="9"/>
  <c r="I508" i="9"/>
  <c r="K507" i="9"/>
  <c r="J507" i="9"/>
  <c r="I507" i="9"/>
  <c r="K506" i="9"/>
  <c r="J506" i="9"/>
  <c r="I506" i="9"/>
  <c r="K505" i="9"/>
  <c r="J505" i="9"/>
  <c r="I505" i="9"/>
  <c r="K504" i="9"/>
  <c r="J504" i="9"/>
  <c r="I504" i="9"/>
  <c r="K503" i="9"/>
  <c r="J503" i="9"/>
  <c r="I503" i="9"/>
  <c r="K502" i="9"/>
  <c r="J502" i="9"/>
  <c r="I502" i="9"/>
  <c r="K501" i="9"/>
  <c r="J501" i="9"/>
  <c r="I501" i="9"/>
  <c r="K500" i="9"/>
  <c r="J500" i="9"/>
  <c r="I500" i="9"/>
  <c r="K499" i="9"/>
  <c r="J499" i="9"/>
  <c r="I499" i="9"/>
  <c r="K498" i="9"/>
  <c r="J498" i="9"/>
  <c r="I498" i="9"/>
  <c r="K497" i="9"/>
  <c r="J497" i="9"/>
  <c r="I497" i="9"/>
  <c r="K496" i="9"/>
  <c r="J496" i="9"/>
  <c r="I496" i="9"/>
  <c r="K495" i="9"/>
  <c r="J495" i="9"/>
  <c r="I495" i="9"/>
  <c r="K494" i="9"/>
  <c r="J494" i="9"/>
  <c r="I494" i="9"/>
  <c r="K493" i="9"/>
  <c r="J493" i="9"/>
  <c r="I493" i="9"/>
  <c r="K492" i="9"/>
  <c r="J492" i="9"/>
  <c r="I492" i="9"/>
  <c r="K491" i="9"/>
  <c r="J491" i="9"/>
  <c r="I491" i="9"/>
  <c r="K490" i="9"/>
  <c r="J490" i="9"/>
  <c r="I490" i="9"/>
  <c r="K489" i="9"/>
  <c r="J489" i="9"/>
  <c r="I489" i="9"/>
  <c r="K488" i="9"/>
  <c r="J488" i="9"/>
  <c r="I488" i="9"/>
  <c r="K487" i="9"/>
  <c r="J487" i="9"/>
  <c r="I487" i="9"/>
  <c r="K486" i="9"/>
  <c r="J486" i="9"/>
  <c r="I486" i="9"/>
  <c r="K485" i="9"/>
  <c r="J485" i="9"/>
  <c r="I485" i="9"/>
  <c r="K484" i="9"/>
  <c r="J484" i="9"/>
  <c r="I484" i="9"/>
  <c r="K483" i="9"/>
  <c r="J483" i="9"/>
  <c r="I483" i="9"/>
  <c r="K482" i="9"/>
  <c r="J482" i="9"/>
  <c r="I482" i="9"/>
  <c r="K481" i="9"/>
  <c r="J481" i="9"/>
  <c r="I481" i="9"/>
  <c r="K480" i="9"/>
  <c r="J480" i="9"/>
  <c r="I480" i="9"/>
  <c r="K479" i="9"/>
  <c r="J479" i="9"/>
  <c r="I479" i="9"/>
  <c r="K478" i="9"/>
  <c r="J478" i="9"/>
  <c r="I478" i="9"/>
  <c r="K477" i="9"/>
  <c r="J477" i="9"/>
  <c r="I477" i="9"/>
  <c r="K476" i="9"/>
  <c r="J476" i="9"/>
  <c r="I476" i="9"/>
  <c r="K475" i="9"/>
  <c r="J475" i="9"/>
  <c r="I475" i="9"/>
  <c r="K474" i="9"/>
  <c r="J474" i="9"/>
  <c r="I474" i="9"/>
  <c r="K473" i="9"/>
  <c r="J473" i="9"/>
  <c r="I473" i="9"/>
  <c r="K472" i="9"/>
  <c r="J472" i="9"/>
  <c r="I472" i="9"/>
  <c r="K471" i="9"/>
  <c r="J471" i="9"/>
  <c r="I471" i="9"/>
  <c r="K470" i="9"/>
  <c r="J470" i="9"/>
  <c r="I470" i="9"/>
  <c r="K469" i="9"/>
  <c r="J469" i="9"/>
  <c r="I469" i="9"/>
  <c r="K468" i="9"/>
  <c r="J468" i="9"/>
  <c r="I468" i="9"/>
  <c r="K467" i="9"/>
  <c r="J467" i="9"/>
  <c r="I467" i="9"/>
  <c r="K466" i="9"/>
  <c r="J466" i="9"/>
  <c r="I466" i="9"/>
  <c r="K465" i="9"/>
  <c r="J465" i="9"/>
  <c r="I465" i="9"/>
  <c r="K464" i="9"/>
  <c r="J464" i="9"/>
  <c r="I464" i="9"/>
  <c r="K463" i="9"/>
  <c r="J463" i="9"/>
  <c r="I463" i="9"/>
  <c r="K462" i="9"/>
  <c r="J462" i="9"/>
  <c r="I462" i="9"/>
  <c r="K461" i="9"/>
  <c r="J461" i="9"/>
  <c r="I461" i="9"/>
  <c r="K460" i="9"/>
  <c r="J460" i="9"/>
  <c r="I460" i="9"/>
  <c r="K459" i="9"/>
  <c r="J459" i="9"/>
  <c r="I459" i="9"/>
  <c r="K458" i="9"/>
  <c r="J458" i="9"/>
  <c r="I458" i="9"/>
  <c r="K457" i="9"/>
  <c r="J457" i="9"/>
  <c r="I457" i="9"/>
  <c r="K456" i="9"/>
  <c r="J456" i="9"/>
  <c r="I456" i="9"/>
  <c r="K455" i="9"/>
  <c r="J455" i="9"/>
  <c r="I455" i="9"/>
  <c r="K454" i="9"/>
  <c r="J454" i="9"/>
  <c r="I454" i="9"/>
  <c r="K453" i="9"/>
  <c r="J453" i="9"/>
  <c r="I453" i="9"/>
  <c r="K452" i="9"/>
  <c r="J452" i="9"/>
  <c r="I452" i="9"/>
  <c r="K451" i="9"/>
  <c r="J451" i="9"/>
  <c r="I451" i="9"/>
  <c r="K450" i="9"/>
  <c r="J450" i="9"/>
  <c r="I450" i="9"/>
  <c r="K449" i="9"/>
  <c r="J449" i="9"/>
  <c r="I449" i="9"/>
  <c r="K448" i="9"/>
  <c r="J448" i="9"/>
  <c r="I448" i="9"/>
  <c r="K447" i="9"/>
  <c r="J447" i="9"/>
  <c r="I447" i="9"/>
  <c r="K446" i="9"/>
  <c r="J446" i="9"/>
  <c r="I446" i="9"/>
  <c r="K445" i="9"/>
  <c r="J445" i="9"/>
  <c r="I445" i="9"/>
  <c r="K444" i="9"/>
  <c r="J444" i="9"/>
  <c r="I444" i="9"/>
  <c r="K443" i="9"/>
  <c r="J443" i="9"/>
  <c r="I443" i="9"/>
  <c r="K442" i="9"/>
  <c r="J442" i="9"/>
  <c r="I442" i="9"/>
  <c r="K441" i="9"/>
  <c r="J441" i="9"/>
  <c r="I441" i="9"/>
  <c r="K440" i="9"/>
  <c r="J440" i="9"/>
  <c r="I440" i="9"/>
  <c r="K439" i="9"/>
  <c r="J439" i="9"/>
  <c r="I439" i="9"/>
  <c r="K438" i="9"/>
  <c r="J438" i="9"/>
  <c r="I438" i="9"/>
  <c r="K437" i="9"/>
  <c r="J437" i="9"/>
  <c r="I437" i="9"/>
  <c r="K436" i="9"/>
  <c r="J436" i="9"/>
  <c r="I436" i="9"/>
  <c r="K435" i="9"/>
  <c r="J435" i="9"/>
  <c r="I435" i="9"/>
  <c r="K434" i="9"/>
  <c r="J434" i="9"/>
  <c r="I434" i="9"/>
  <c r="K433" i="9"/>
  <c r="J433" i="9"/>
  <c r="I433" i="9"/>
  <c r="K432" i="9"/>
  <c r="J432" i="9"/>
  <c r="I432" i="9"/>
  <c r="K431" i="9"/>
  <c r="J431" i="9"/>
  <c r="I431" i="9"/>
  <c r="K430" i="9"/>
  <c r="J430" i="9"/>
  <c r="I430" i="9"/>
  <c r="K429" i="9"/>
  <c r="J429" i="9"/>
  <c r="I429" i="9"/>
  <c r="K428" i="9"/>
  <c r="J428" i="9"/>
  <c r="I428" i="9"/>
  <c r="K427" i="9"/>
  <c r="J427" i="9"/>
  <c r="I427" i="9"/>
  <c r="K426" i="9"/>
  <c r="J426" i="9"/>
  <c r="I426" i="9"/>
  <c r="K425" i="9"/>
  <c r="J425" i="9"/>
  <c r="I425" i="9"/>
  <c r="K424" i="9"/>
  <c r="J424" i="9"/>
  <c r="I424" i="9"/>
  <c r="K423" i="9"/>
  <c r="J423" i="9"/>
  <c r="I423" i="9"/>
  <c r="K422" i="9"/>
  <c r="J422" i="9"/>
  <c r="I422" i="9"/>
  <c r="K421" i="9"/>
  <c r="J421" i="9"/>
  <c r="I421" i="9"/>
  <c r="K420" i="9"/>
  <c r="J420" i="9"/>
  <c r="I420" i="9"/>
  <c r="K419" i="9"/>
  <c r="J419" i="9"/>
  <c r="I419" i="9"/>
  <c r="K418" i="9"/>
  <c r="J418" i="9"/>
  <c r="I418" i="9"/>
  <c r="K417" i="9"/>
  <c r="J417" i="9"/>
  <c r="I417" i="9"/>
  <c r="K416" i="9"/>
  <c r="J416" i="9"/>
  <c r="I416" i="9"/>
  <c r="K415" i="9"/>
  <c r="J415" i="9"/>
  <c r="I415" i="9"/>
  <c r="K414" i="9"/>
  <c r="J414" i="9"/>
  <c r="I414" i="9"/>
  <c r="K413" i="9"/>
  <c r="J413" i="9"/>
  <c r="I413" i="9"/>
  <c r="K412" i="9"/>
  <c r="J412" i="9"/>
  <c r="I412" i="9"/>
  <c r="K411" i="9"/>
  <c r="J411" i="9"/>
  <c r="I411" i="9"/>
  <c r="K410" i="9"/>
  <c r="J410" i="9"/>
  <c r="I410" i="9"/>
  <c r="K409" i="9"/>
  <c r="J409" i="9"/>
  <c r="I409" i="9"/>
  <c r="K408" i="9"/>
  <c r="J408" i="9"/>
  <c r="I408" i="9"/>
  <c r="K407" i="9"/>
  <c r="J407" i="9"/>
  <c r="I407" i="9"/>
  <c r="K406" i="9"/>
  <c r="J406" i="9"/>
  <c r="I406" i="9"/>
  <c r="K405" i="9"/>
  <c r="J405" i="9"/>
  <c r="I405" i="9"/>
  <c r="K404" i="9"/>
  <c r="J404" i="9"/>
  <c r="I404" i="9"/>
  <c r="K403" i="9"/>
  <c r="J403" i="9"/>
  <c r="I403" i="9"/>
  <c r="K402" i="9"/>
  <c r="J402" i="9"/>
  <c r="I402" i="9"/>
  <c r="K401" i="9"/>
  <c r="J401" i="9"/>
  <c r="I401" i="9"/>
  <c r="K400" i="9"/>
  <c r="J400" i="9"/>
  <c r="I400" i="9"/>
  <c r="K399" i="9"/>
  <c r="J399" i="9"/>
  <c r="I399" i="9"/>
  <c r="K398" i="9"/>
  <c r="J398" i="9"/>
  <c r="I398" i="9"/>
  <c r="K397" i="9"/>
  <c r="J397" i="9"/>
  <c r="I397" i="9"/>
  <c r="K396" i="9"/>
  <c r="J396" i="9"/>
  <c r="I396" i="9"/>
  <c r="K395" i="9"/>
  <c r="J395" i="9"/>
  <c r="I395" i="9"/>
  <c r="K394" i="9"/>
  <c r="J394" i="9"/>
  <c r="I394" i="9"/>
  <c r="K393" i="9"/>
  <c r="J393" i="9"/>
  <c r="I393" i="9"/>
  <c r="K392" i="9"/>
  <c r="J392" i="9"/>
  <c r="I392" i="9"/>
  <c r="K391" i="9"/>
  <c r="J391" i="9"/>
  <c r="I391" i="9"/>
  <c r="K390" i="9"/>
  <c r="J390" i="9"/>
  <c r="I390" i="9"/>
  <c r="K389" i="9"/>
  <c r="J389" i="9"/>
  <c r="I389" i="9"/>
  <c r="K388" i="9"/>
  <c r="J388" i="9"/>
  <c r="I388" i="9"/>
  <c r="K387" i="9"/>
  <c r="J387" i="9"/>
  <c r="I387" i="9"/>
  <c r="K386" i="9"/>
  <c r="J386" i="9"/>
  <c r="I386" i="9"/>
  <c r="K385" i="9"/>
  <c r="J385" i="9"/>
  <c r="I385" i="9"/>
  <c r="K384" i="9"/>
  <c r="J384" i="9"/>
  <c r="I384" i="9"/>
  <c r="K383" i="9"/>
  <c r="J383" i="9"/>
  <c r="I383" i="9"/>
  <c r="K382" i="9"/>
  <c r="J382" i="9"/>
  <c r="I382" i="9"/>
  <c r="K381" i="9"/>
  <c r="J381" i="9"/>
  <c r="I381" i="9"/>
  <c r="K380" i="9"/>
  <c r="J380" i="9"/>
  <c r="I380" i="9"/>
  <c r="K379" i="9"/>
  <c r="J379" i="9"/>
  <c r="I379" i="9"/>
  <c r="K378" i="9"/>
  <c r="J378" i="9"/>
  <c r="I378" i="9"/>
  <c r="K377" i="9"/>
  <c r="J377" i="9"/>
  <c r="I377" i="9"/>
  <c r="K376" i="9"/>
  <c r="J376" i="9"/>
  <c r="I376" i="9"/>
  <c r="K375" i="9"/>
  <c r="J375" i="9"/>
  <c r="I375" i="9"/>
  <c r="K374" i="9"/>
  <c r="J374" i="9"/>
  <c r="I374" i="9"/>
  <c r="K373" i="9"/>
  <c r="J373" i="9"/>
  <c r="I373" i="9"/>
  <c r="K372" i="9"/>
  <c r="J372" i="9"/>
  <c r="I372" i="9"/>
  <c r="K371" i="9"/>
  <c r="J371" i="9"/>
  <c r="I371" i="9"/>
  <c r="K370" i="9"/>
  <c r="J370" i="9"/>
  <c r="I370" i="9"/>
  <c r="K369" i="9"/>
  <c r="J369" i="9"/>
  <c r="I369" i="9"/>
  <c r="K368" i="9"/>
  <c r="J368" i="9"/>
  <c r="I368" i="9"/>
  <c r="K367" i="9"/>
  <c r="J367" i="9"/>
  <c r="I367" i="9"/>
  <c r="K366" i="9"/>
  <c r="J366" i="9"/>
  <c r="I366" i="9"/>
  <c r="K365" i="9"/>
  <c r="J365" i="9"/>
  <c r="I365" i="9"/>
  <c r="K364" i="9"/>
  <c r="J364" i="9"/>
  <c r="I364" i="9"/>
  <c r="K363" i="9"/>
  <c r="J363" i="9"/>
  <c r="I363" i="9"/>
  <c r="K362" i="9"/>
  <c r="J362" i="9"/>
  <c r="I362" i="9"/>
  <c r="K361" i="9"/>
  <c r="J361" i="9"/>
  <c r="I361" i="9"/>
  <c r="K360" i="9"/>
  <c r="J360" i="9"/>
  <c r="I360" i="9"/>
  <c r="K359" i="9"/>
  <c r="J359" i="9"/>
  <c r="I359" i="9"/>
  <c r="K358" i="9"/>
  <c r="J358" i="9"/>
  <c r="I358" i="9"/>
  <c r="K357" i="9"/>
  <c r="J357" i="9"/>
  <c r="I357" i="9"/>
  <c r="K356" i="9"/>
  <c r="J356" i="9"/>
  <c r="I356" i="9"/>
  <c r="K355" i="9"/>
  <c r="J355" i="9"/>
  <c r="I355" i="9"/>
  <c r="K354" i="9"/>
  <c r="J354" i="9"/>
  <c r="I354" i="9"/>
  <c r="K353" i="9"/>
  <c r="J353" i="9"/>
  <c r="I353" i="9"/>
  <c r="K352" i="9"/>
  <c r="J352" i="9"/>
  <c r="I352" i="9"/>
  <c r="K351" i="9"/>
  <c r="J351" i="9"/>
  <c r="I351" i="9"/>
  <c r="K350" i="9"/>
  <c r="J350" i="9"/>
  <c r="I350" i="9"/>
  <c r="K349" i="9"/>
  <c r="J349" i="9"/>
  <c r="I349" i="9"/>
  <c r="K348" i="9"/>
  <c r="J348" i="9"/>
  <c r="I348" i="9"/>
  <c r="K347" i="9"/>
  <c r="J347" i="9"/>
  <c r="I347" i="9"/>
  <c r="K346" i="9"/>
  <c r="J346" i="9"/>
  <c r="I346" i="9"/>
  <c r="K345" i="9"/>
  <c r="J345" i="9"/>
  <c r="I345" i="9"/>
  <c r="K344" i="9"/>
  <c r="J344" i="9"/>
  <c r="I344" i="9"/>
  <c r="K343" i="9"/>
  <c r="J343" i="9"/>
  <c r="I343" i="9"/>
  <c r="K342" i="9"/>
  <c r="J342" i="9"/>
  <c r="I342" i="9"/>
  <c r="K341" i="9"/>
  <c r="J341" i="9"/>
  <c r="I341" i="9"/>
  <c r="K340" i="9"/>
  <c r="J340" i="9"/>
  <c r="I340" i="9"/>
  <c r="K339" i="9"/>
  <c r="J339" i="9"/>
  <c r="I339" i="9"/>
  <c r="K338" i="9"/>
  <c r="J338" i="9"/>
  <c r="I338" i="9"/>
  <c r="K337" i="9"/>
  <c r="J337" i="9"/>
  <c r="I337" i="9"/>
  <c r="K336" i="9"/>
  <c r="J336" i="9"/>
  <c r="I336" i="9"/>
  <c r="K335" i="9"/>
  <c r="J335" i="9"/>
  <c r="I335" i="9"/>
  <c r="K334" i="9"/>
  <c r="J334" i="9"/>
  <c r="I334" i="9"/>
  <c r="K333" i="9"/>
  <c r="J333" i="9"/>
  <c r="I333" i="9"/>
  <c r="K332" i="9"/>
  <c r="J332" i="9"/>
  <c r="I332" i="9"/>
  <c r="K331" i="9"/>
  <c r="J331" i="9"/>
  <c r="I331" i="9"/>
  <c r="K330" i="9"/>
  <c r="J330" i="9"/>
  <c r="I330" i="9"/>
  <c r="K329" i="9"/>
  <c r="J329" i="9"/>
  <c r="I329" i="9"/>
  <c r="K328" i="9"/>
  <c r="J328" i="9"/>
  <c r="I328" i="9"/>
  <c r="K327" i="9"/>
  <c r="J327" i="9"/>
  <c r="I327" i="9"/>
  <c r="K326" i="9"/>
  <c r="J326" i="9"/>
  <c r="I326" i="9"/>
  <c r="K325" i="9"/>
  <c r="J325" i="9"/>
  <c r="I325" i="9"/>
  <c r="K324" i="9"/>
  <c r="J324" i="9"/>
  <c r="I324" i="9"/>
  <c r="K323" i="9"/>
  <c r="J323" i="9"/>
  <c r="I323" i="9"/>
  <c r="K322" i="9"/>
  <c r="J322" i="9"/>
  <c r="I322" i="9"/>
  <c r="K321" i="9"/>
  <c r="J321" i="9"/>
  <c r="I321" i="9"/>
  <c r="K320" i="9"/>
  <c r="J320" i="9"/>
  <c r="I320" i="9"/>
  <c r="K319" i="9"/>
  <c r="J319" i="9"/>
  <c r="I319" i="9"/>
  <c r="K318" i="9"/>
  <c r="J318" i="9"/>
  <c r="I318" i="9"/>
  <c r="K317" i="9"/>
  <c r="J317" i="9"/>
  <c r="I317" i="9"/>
  <c r="K316" i="9"/>
  <c r="J316" i="9"/>
  <c r="I316" i="9"/>
  <c r="K315" i="9"/>
  <c r="J315" i="9"/>
  <c r="I315" i="9"/>
  <c r="K314" i="9"/>
  <c r="J314" i="9"/>
  <c r="I314" i="9"/>
  <c r="K313" i="9"/>
  <c r="J313" i="9"/>
  <c r="I313" i="9"/>
  <c r="K312" i="9"/>
  <c r="J312" i="9"/>
  <c r="I312" i="9"/>
  <c r="K311" i="9"/>
  <c r="J311" i="9"/>
  <c r="I311" i="9"/>
  <c r="K310" i="9"/>
  <c r="J310" i="9"/>
  <c r="I310" i="9"/>
  <c r="K309" i="9"/>
  <c r="J309" i="9"/>
  <c r="I309" i="9"/>
  <c r="K308" i="9"/>
  <c r="J308" i="9"/>
  <c r="I308" i="9"/>
  <c r="K307" i="9"/>
  <c r="J307" i="9"/>
  <c r="I307" i="9"/>
  <c r="K306" i="9"/>
  <c r="J306" i="9"/>
  <c r="I306" i="9"/>
  <c r="K305" i="9"/>
  <c r="J305" i="9"/>
  <c r="I305" i="9"/>
  <c r="K304" i="9"/>
  <c r="J304" i="9"/>
  <c r="I304" i="9"/>
  <c r="K303" i="9"/>
  <c r="J303" i="9"/>
  <c r="I303" i="9"/>
  <c r="K302" i="9"/>
  <c r="J302" i="9"/>
  <c r="I302" i="9"/>
  <c r="K301" i="9"/>
  <c r="J301" i="9"/>
  <c r="I301" i="9"/>
  <c r="K300" i="9"/>
  <c r="J300" i="9"/>
  <c r="I300" i="9"/>
  <c r="K299" i="9"/>
  <c r="J299" i="9"/>
  <c r="I299" i="9"/>
  <c r="K298" i="9"/>
  <c r="J298" i="9"/>
  <c r="I298" i="9"/>
  <c r="K297" i="9"/>
  <c r="J297" i="9"/>
  <c r="I297" i="9"/>
  <c r="K296" i="9"/>
  <c r="J296" i="9"/>
  <c r="I296" i="9"/>
  <c r="K295" i="9"/>
  <c r="J295" i="9"/>
  <c r="I295" i="9"/>
  <c r="K294" i="9"/>
  <c r="J294" i="9"/>
  <c r="I294" i="9"/>
  <c r="K293" i="9"/>
  <c r="J293" i="9"/>
  <c r="I293" i="9"/>
  <c r="K292" i="9"/>
  <c r="J292" i="9"/>
  <c r="I292" i="9"/>
  <c r="K291" i="9"/>
  <c r="J291" i="9"/>
  <c r="I291" i="9"/>
  <c r="K290" i="9"/>
  <c r="J290" i="9"/>
  <c r="I290" i="9"/>
  <c r="K289" i="9"/>
  <c r="J289" i="9"/>
  <c r="I289" i="9"/>
  <c r="K288" i="9"/>
  <c r="J288" i="9"/>
  <c r="I288" i="9"/>
  <c r="K287" i="9"/>
  <c r="J287" i="9"/>
  <c r="I287" i="9"/>
  <c r="K286" i="9"/>
  <c r="J286" i="9"/>
  <c r="I286" i="9"/>
  <c r="K285" i="9"/>
  <c r="J285" i="9"/>
  <c r="I285" i="9"/>
  <c r="K284" i="9"/>
  <c r="J284" i="9"/>
  <c r="I284" i="9"/>
  <c r="K283" i="9"/>
  <c r="J283" i="9"/>
  <c r="I283" i="9"/>
  <c r="K282" i="9"/>
  <c r="J282" i="9"/>
  <c r="I282" i="9"/>
  <c r="K281" i="9"/>
  <c r="J281" i="9"/>
  <c r="I281" i="9"/>
  <c r="K280" i="9"/>
  <c r="J280" i="9"/>
  <c r="I280" i="9"/>
  <c r="K279" i="9"/>
  <c r="J279" i="9"/>
  <c r="I279" i="9"/>
  <c r="K278" i="9"/>
  <c r="J278" i="9"/>
  <c r="I278" i="9"/>
  <c r="K277" i="9"/>
  <c r="J277" i="9"/>
  <c r="I277" i="9"/>
  <c r="K276" i="9"/>
  <c r="J276" i="9"/>
  <c r="I276" i="9"/>
  <c r="K275" i="9"/>
  <c r="J275" i="9"/>
  <c r="I275" i="9"/>
  <c r="K274" i="9"/>
  <c r="J274" i="9"/>
  <c r="I274" i="9"/>
  <c r="K273" i="9"/>
  <c r="J273" i="9"/>
  <c r="I273" i="9"/>
  <c r="K272" i="9"/>
  <c r="J272" i="9"/>
  <c r="I272" i="9"/>
  <c r="K271" i="9"/>
  <c r="J271" i="9"/>
  <c r="I271" i="9"/>
  <c r="K270" i="9"/>
  <c r="J270" i="9"/>
  <c r="I270" i="9"/>
  <c r="K269" i="9"/>
  <c r="J269" i="9"/>
  <c r="I269" i="9"/>
  <c r="K268" i="9"/>
  <c r="J268" i="9"/>
  <c r="I268" i="9"/>
  <c r="K267" i="9"/>
  <c r="J267" i="9"/>
  <c r="I267" i="9"/>
  <c r="K266" i="9"/>
  <c r="J266" i="9"/>
  <c r="I266" i="9"/>
  <c r="K265" i="9"/>
  <c r="J265" i="9"/>
  <c r="I265" i="9"/>
  <c r="K264" i="9"/>
  <c r="J264" i="9"/>
  <c r="I264" i="9"/>
  <c r="K263" i="9"/>
  <c r="J263" i="9"/>
  <c r="I263" i="9"/>
  <c r="K262" i="9"/>
  <c r="J262" i="9"/>
  <c r="I262" i="9"/>
  <c r="K261" i="9"/>
  <c r="J261" i="9"/>
  <c r="I261" i="9"/>
  <c r="K260" i="9"/>
  <c r="J260" i="9"/>
  <c r="I260" i="9"/>
  <c r="K259" i="9"/>
  <c r="J259" i="9"/>
  <c r="I259" i="9"/>
  <c r="K258" i="9"/>
  <c r="J258" i="9"/>
  <c r="I258" i="9"/>
  <c r="K257" i="9"/>
  <c r="J257" i="9"/>
  <c r="I257" i="9"/>
  <c r="K256" i="9"/>
  <c r="J256" i="9"/>
  <c r="I256" i="9"/>
  <c r="K255" i="9"/>
  <c r="J255" i="9"/>
  <c r="I255" i="9"/>
  <c r="K254" i="9"/>
  <c r="J254" i="9"/>
  <c r="I254" i="9"/>
  <c r="K253" i="9"/>
  <c r="J253" i="9"/>
  <c r="I253" i="9"/>
  <c r="K252" i="9"/>
  <c r="J252" i="9"/>
  <c r="I252" i="9"/>
  <c r="K251" i="9"/>
  <c r="I251" i="9"/>
  <c r="K250" i="9"/>
  <c r="I250" i="9"/>
  <c r="K249" i="9"/>
  <c r="I249" i="9"/>
  <c r="K248" i="9"/>
  <c r="I248" i="9"/>
  <c r="K247" i="9"/>
  <c r="I247" i="9"/>
  <c r="K246" i="9"/>
  <c r="K245" i="9"/>
  <c r="I245" i="9"/>
  <c r="I246" i="9" s="1"/>
  <c r="K244" i="9"/>
  <c r="I244" i="9"/>
  <c r="K243" i="9"/>
  <c r="I243" i="9"/>
  <c r="K242" i="9"/>
  <c r="I242" i="9"/>
  <c r="K241" i="9"/>
  <c r="I241" i="9"/>
  <c r="K240" i="9"/>
  <c r="I240" i="9"/>
  <c r="K239" i="9"/>
  <c r="I239" i="9"/>
  <c r="K238" i="9"/>
  <c r="I238" i="9"/>
  <c r="K237" i="9"/>
  <c r="I237" i="9"/>
  <c r="K236" i="9"/>
  <c r="I236" i="9"/>
  <c r="K235" i="9"/>
  <c r="I235" i="9"/>
  <c r="K234" i="9"/>
  <c r="I234" i="9"/>
  <c r="K233" i="9"/>
  <c r="I233" i="9"/>
  <c r="K232" i="9"/>
  <c r="I232" i="9"/>
  <c r="K231" i="9"/>
  <c r="I231" i="9"/>
  <c r="K230" i="9"/>
  <c r="I230" i="9"/>
  <c r="K229" i="9"/>
  <c r="I229" i="9"/>
  <c r="K228" i="9"/>
  <c r="I228" i="9"/>
  <c r="K227" i="9"/>
  <c r="I227" i="9"/>
  <c r="K226" i="9"/>
  <c r="I226" i="9"/>
  <c r="K225" i="9"/>
  <c r="I225" i="9"/>
  <c r="K224" i="9"/>
  <c r="I224" i="9"/>
  <c r="K223" i="9"/>
  <c r="I223" i="9"/>
  <c r="K222" i="9"/>
  <c r="I222" i="9"/>
  <c r="K221" i="9"/>
  <c r="I221" i="9"/>
  <c r="K220" i="9"/>
  <c r="I220" i="9"/>
  <c r="K219" i="9"/>
  <c r="I219" i="9"/>
  <c r="K218" i="9"/>
  <c r="I218" i="9"/>
  <c r="K217" i="9"/>
  <c r="I217" i="9"/>
  <c r="K216" i="9"/>
  <c r="I216" i="9"/>
  <c r="K215" i="9"/>
  <c r="I215" i="9"/>
  <c r="K214" i="9"/>
  <c r="I214" i="9"/>
  <c r="K213" i="9"/>
  <c r="I213" i="9"/>
  <c r="K212" i="9"/>
  <c r="I212" i="9"/>
  <c r="K211" i="9"/>
  <c r="I211" i="9"/>
  <c r="K210" i="9"/>
  <c r="I210" i="9"/>
  <c r="K209" i="9"/>
  <c r="I209" i="9"/>
  <c r="K208" i="9"/>
  <c r="I208" i="9"/>
  <c r="K207" i="9"/>
  <c r="I207" i="9"/>
  <c r="K206" i="9"/>
  <c r="I206" i="9"/>
  <c r="K205" i="9"/>
  <c r="I205" i="9"/>
  <c r="K204" i="9"/>
  <c r="I204" i="9"/>
  <c r="K203" i="9"/>
  <c r="I203" i="9"/>
  <c r="K202" i="9"/>
  <c r="I202" i="9"/>
  <c r="K201" i="9"/>
  <c r="I201" i="9"/>
  <c r="K200" i="9"/>
  <c r="I200" i="9"/>
  <c r="K199" i="9"/>
  <c r="I199" i="9"/>
  <c r="K198" i="9"/>
  <c r="I198" i="9"/>
  <c r="K197" i="9"/>
  <c r="I197" i="9"/>
  <c r="K196" i="9"/>
  <c r="I196" i="9"/>
  <c r="K195" i="9"/>
  <c r="I195" i="9"/>
  <c r="K194" i="9"/>
  <c r="I194" i="9"/>
  <c r="K193" i="9"/>
  <c r="I193" i="9"/>
  <c r="K192" i="9"/>
  <c r="I192" i="9"/>
  <c r="K191" i="9"/>
  <c r="I191" i="9"/>
  <c r="K190" i="9"/>
  <c r="I190" i="9"/>
  <c r="K189" i="9"/>
  <c r="I189" i="9"/>
  <c r="K188" i="9"/>
  <c r="I188" i="9"/>
  <c r="K187" i="9"/>
  <c r="I187" i="9"/>
  <c r="K186" i="9"/>
  <c r="I186" i="9"/>
  <c r="K185" i="9"/>
  <c r="I185" i="9"/>
  <c r="K184" i="9"/>
  <c r="I184" i="9"/>
  <c r="K183" i="9"/>
  <c r="I183" i="9"/>
  <c r="K182" i="9"/>
  <c r="I182" i="9"/>
  <c r="K181" i="9"/>
  <c r="I181" i="9"/>
  <c r="K180" i="9"/>
  <c r="I180" i="9"/>
  <c r="K179" i="9"/>
  <c r="I179" i="9"/>
  <c r="K178" i="9"/>
  <c r="I178" i="9"/>
  <c r="K177" i="9"/>
  <c r="I177" i="9"/>
  <c r="K176" i="9"/>
  <c r="I176" i="9"/>
  <c r="K175" i="9"/>
  <c r="I175" i="9"/>
  <c r="K174" i="9"/>
  <c r="I174" i="9"/>
  <c r="K173" i="9"/>
  <c r="I173" i="9"/>
  <c r="K172" i="9"/>
  <c r="I172" i="9"/>
  <c r="K171" i="9"/>
  <c r="I171" i="9"/>
  <c r="K170" i="9"/>
  <c r="I170" i="9"/>
  <c r="K169" i="9"/>
  <c r="I169" i="9"/>
  <c r="K168" i="9"/>
  <c r="I168" i="9"/>
  <c r="K167" i="9"/>
  <c r="I167" i="9"/>
  <c r="K166" i="9"/>
  <c r="I166" i="9"/>
  <c r="K165" i="9"/>
  <c r="I165" i="9"/>
  <c r="K164" i="9"/>
  <c r="I164" i="9"/>
  <c r="K163" i="9"/>
  <c r="I163" i="9"/>
  <c r="K162" i="9"/>
  <c r="I162" i="9"/>
  <c r="K161" i="9"/>
  <c r="I161" i="9"/>
  <c r="K160" i="9"/>
  <c r="I160" i="9"/>
  <c r="K159" i="9"/>
  <c r="I159" i="9"/>
  <c r="K158" i="9"/>
  <c r="I158" i="9"/>
  <c r="K157" i="9"/>
  <c r="I157" i="9"/>
  <c r="K156" i="9"/>
  <c r="I156" i="9"/>
  <c r="K155" i="9"/>
  <c r="I155" i="9"/>
  <c r="K154" i="9"/>
  <c r="I154" i="9"/>
  <c r="K153" i="9"/>
  <c r="I153" i="9"/>
  <c r="K152" i="9"/>
  <c r="I152" i="9"/>
  <c r="K151" i="9"/>
  <c r="I151" i="9"/>
  <c r="K150" i="9"/>
  <c r="I150" i="9"/>
  <c r="K149" i="9"/>
  <c r="I149" i="9"/>
  <c r="K148" i="9"/>
  <c r="I148" i="9"/>
  <c r="K147" i="9"/>
  <c r="I147" i="9"/>
  <c r="K146" i="9"/>
  <c r="I146" i="9"/>
  <c r="K145" i="9"/>
  <c r="I145" i="9"/>
  <c r="K144" i="9"/>
  <c r="I144" i="9"/>
  <c r="K143" i="9"/>
  <c r="I143" i="9"/>
  <c r="K142" i="9"/>
  <c r="I142" i="9"/>
  <c r="K141" i="9"/>
  <c r="I141" i="9"/>
  <c r="K140" i="9"/>
  <c r="I140" i="9"/>
  <c r="K139" i="9"/>
  <c r="I139" i="9"/>
  <c r="K138" i="9"/>
  <c r="I138" i="9"/>
  <c r="K137" i="9"/>
  <c r="I137" i="9"/>
  <c r="K136" i="9"/>
  <c r="I136" i="9"/>
  <c r="K135" i="9"/>
  <c r="I135" i="9"/>
  <c r="K134" i="9"/>
  <c r="I134" i="9"/>
  <c r="K133" i="9"/>
  <c r="I133" i="9"/>
  <c r="K132" i="9"/>
  <c r="I132" i="9"/>
  <c r="K131" i="9"/>
  <c r="I131" i="9"/>
  <c r="K130" i="9"/>
  <c r="I130" i="9"/>
  <c r="K129" i="9"/>
  <c r="I129" i="9"/>
  <c r="K128" i="9"/>
  <c r="I128" i="9"/>
  <c r="K127" i="9"/>
  <c r="I127" i="9"/>
  <c r="K126" i="9"/>
  <c r="I126" i="9"/>
  <c r="K125" i="9"/>
  <c r="I125" i="9"/>
  <c r="K124" i="9"/>
  <c r="I124" i="9"/>
  <c r="K123" i="9"/>
  <c r="I123" i="9"/>
  <c r="K122" i="9"/>
  <c r="I122" i="9"/>
  <c r="K121" i="9"/>
  <c r="I121" i="9"/>
  <c r="K120" i="9"/>
  <c r="I120" i="9"/>
  <c r="K119" i="9"/>
  <c r="I119" i="9"/>
  <c r="K118" i="9"/>
  <c r="I118" i="9"/>
  <c r="K117" i="9"/>
  <c r="I117" i="9"/>
  <c r="K116" i="9"/>
  <c r="I116" i="9"/>
  <c r="K115" i="9"/>
  <c r="I115" i="9"/>
  <c r="K114" i="9"/>
  <c r="I114" i="9"/>
  <c r="K113" i="9"/>
  <c r="I113" i="9"/>
  <c r="K112" i="9"/>
  <c r="I112" i="9"/>
  <c r="K111" i="9"/>
  <c r="I111" i="9"/>
  <c r="K110" i="9"/>
  <c r="I110" i="9"/>
  <c r="K109" i="9"/>
  <c r="I109" i="9"/>
  <c r="K108" i="9"/>
  <c r="I108" i="9"/>
  <c r="K107" i="9"/>
  <c r="I107" i="9"/>
  <c r="K106" i="9"/>
  <c r="I106" i="9"/>
  <c r="K105" i="9"/>
  <c r="I105" i="9"/>
  <c r="K104" i="9"/>
  <c r="I104" i="9"/>
  <c r="K103" i="9"/>
  <c r="I103" i="9"/>
  <c r="K102" i="9"/>
  <c r="I102" i="9"/>
  <c r="K101" i="9"/>
  <c r="I101" i="9"/>
  <c r="K100" i="9"/>
  <c r="I100" i="9"/>
  <c r="K99" i="9"/>
  <c r="I99" i="9"/>
  <c r="K98" i="9"/>
  <c r="I98" i="9"/>
  <c r="K97" i="9"/>
  <c r="I97" i="9"/>
  <c r="K96" i="9"/>
  <c r="I96" i="9"/>
  <c r="K95" i="9"/>
  <c r="I95" i="9"/>
  <c r="K94" i="9"/>
  <c r="I94" i="9"/>
  <c r="K93" i="9"/>
  <c r="I93" i="9"/>
  <c r="K92" i="9"/>
  <c r="I92" i="9"/>
  <c r="K91" i="9"/>
  <c r="I91" i="9"/>
  <c r="K90" i="9"/>
  <c r="I90" i="9"/>
  <c r="K89" i="9"/>
  <c r="I89" i="9"/>
  <c r="K88" i="9"/>
  <c r="I88" i="9"/>
  <c r="K87" i="9"/>
  <c r="I87" i="9"/>
  <c r="K86" i="9"/>
  <c r="I86" i="9"/>
  <c r="K85" i="9"/>
  <c r="I85" i="9"/>
  <c r="K84" i="9"/>
  <c r="I84" i="9"/>
  <c r="K83" i="9"/>
  <c r="I83" i="9"/>
  <c r="K82" i="9"/>
  <c r="I82" i="9"/>
  <c r="K81" i="9"/>
  <c r="I81" i="9"/>
  <c r="K80" i="9"/>
  <c r="I80" i="9"/>
  <c r="K79" i="9"/>
  <c r="I79" i="9"/>
  <c r="K78" i="9"/>
  <c r="I78" i="9"/>
  <c r="K77" i="9"/>
  <c r="I77" i="9"/>
  <c r="K76" i="9"/>
  <c r="I76" i="9"/>
  <c r="K75" i="9"/>
  <c r="I75" i="9"/>
  <c r="K74" i="9"/>
  <c r="I74" i="9"/>
  <c r="K73" i="9"/>
  <c r="I73" i="9"/>
  <c r="K72" i="9"/>
  <c r="I72" i="9"/>
  <c r="K71" i="9"/>
  <c r="I71" i="9"/>
  <c r="K70" i="9"/>
  <c r="I70" i="9"/>
  <c r="K69" i="9"/>
  <c r="I69" i="9"/>
  <c r="K68" i="9"/>
  <c r="I68" i="9"/>
  <c r="K67" i="9"/>
  <c r="I67" i="9"/>
  <c r="K66" i="9"/>
  <c r="I66" i="9"/>
  <c r="K65" i="9"/>
  <c r="I65" i="9"/>
  <c r="K64" i="9"/>
  <c r="I64" i="9"/>
  <c r="K63" i="9"/>
  <c r="I63" i="9"/>
  <c r="K62" i="9"/>
  <c r="I62" i="9"/>
  <c r="K61" i="9"/>
  <c r="I61" i="9"/>
  <c r="K60" i="9"/>
  <c r="I60" i="9"/>
  <c r="K59" i="9"/>
  <c r="I59" i="9"/>
  <c r="K58" i="9"/>
  <c r="I58" i="9"/>
  <c r="K57" i="9"/>
  <c r="I57" i="9"/>
  <c r="K56" i="9"/>
  <c r="I56" i="9"/>
  <c r="K55" i="9"/>
  <c r="I55" i="9"/>
  <c r="K54" i="9"/>
  <c r="I54" i="9"/>
  <c r="K53" i="9"/>
  <c r="I53" i="9"/>
  <c r="K52" i="9"/>
  <c r="I52" i="9"/>
  <c r="K51" i="9"/>
  <c r="I51" i="9"/>
  <c r="K50" i="9"/>
  <c r="I50" i="9"/>
  <c r="K49" i="9"/>
  <c r="I49" i="9"/>
  <c r="K48" i="9"/>
  <c r="I48" i="9"/>
  <c r="K47" i="9"/>
  <c r="I47" i="9"/>
  <c r="K46" i="9"/>
  <c r="I46" i="9"/>
  <c r="K45" i="9"/>
  <c r="I45" i="9"/>
  <c r="K44" i="9"/>
  <c r="I44" i="9"/>
  <c r="K43" i="9"/>
  <c r="I43" i="9"/>
  <c r="K42" i="9"/>
  <c r="I42" i="9"/>
  <c r="K41" i="9"/>
  <c r="I41" i="9"/>
  <c r="K40" i="9"/>
  <c r="I40" i="9"/>
  <c r="K39" i="9"/>
  <c r="I39" i="9"/>
  <c r="K38" i="9"/>
  <c r="I38" i="9"/>
  <c r="K37" i="9"/>
  <c r="I37" i="9"/>
  <c r="K36" i="9"/>
  <c r="I36" i="9"/>
  <c r="K35" i="9"/>
  <c r="I35" i="9"/>
  <c r="K34" i="9"/>
  <c r="I34" i="9"/>
  <c r="K33" i="9"/>
  <c r="I33" i="9"/>
  <c r="K32" i="9"/>
  <c r="I32" i="9"/>
  <c r="K31" i="9"/>
  <c r="I31" i="9"/>
  <c r="K30" i="9"/>
  <c r="I30" i="9"/>
  <c r="K29" i="9"/>
  <c r="I29" i="9"/>
  <c r="K28" i="9"/>
  <c r="I28" i="9"/>
  <c r="K27" i="9"/>
  <c r="I27" i="9"/>
  <c r="K26" i="9"/>
  <c r="I26" i="9"/>
  <c r="K25" i="9"/>
  <c r="I25" i="9"/>
  <c r="K24" i="9"/>
  <c r="I24" i="9"/>
  <c r="K23" i="9"/>
  <c r="I23" i="9"/>
  <c r="K22" i="9"/>
  <c r="I22" i="9"/>
  <c r="K21" i="9"/>
  <c r="I21" i="9"/>
  <c r="K20" i="9"/>
  <c r="I20" i="9"/>
  <c r="K19" i="9"/>
  <c r="I19" i="9"/>
  <c r="K18" i="9"/>
  <c r="I18" i="9"/>
  <c r="K17" i="9"/>
  <c r="I17" i="9"/>
  <c r="K16" i="9"/>
  <c r="I16" i="9"/>
  <c r="K15" i="9"/>
  <c r="I15" i="9"/>
  <c r="K14" i="9"/>
  <c r="I14" i="9"/>
  <c r="K13" i="9"/>
  <c r="I13" i="9"/>
  <c r="K12" i="9"/>
  <c r="I12" i="9"/>
  <c r="K11" i="9"/>
  <c r="I11" i="9"/>
  <c r="K10" i="9"/>
  <c r="I10" i="9"/>
  <c r="K9" i="9"/>
  <c r="I9" i="9"/>
  <c r="K8" i="9"/>
  <c r="I8" i="9"/>
  <c r="K7" i="9"/>
  <c r="I7" i="9"/>
  <c r="K6" i="9"/>
  <c r="I6" i="9"/>
  <c r="K5" i="9"/>
  <c r="I5" i="9"/>
  <c r="K4" i="9"/>
  <c r="K599" i="6"/>
  <c r="K598" i="6"/>
  <c r="K597" i="6"/>
  <c r="K596" i="6"/>
  <c r="K595" i="6"/>
  <c r="K594" i="6"/>
  <c r="K593" i="6"/>
  <c r="K592" i="6"/>
  <c r="K591" i="6"/>
  <c r="K590" i="6"/>
  <c r="K589" i="6"/>
  <c r="K588" i="6"/>
  <c r="K587" i="6"/>
  <c r="K586" i="6"/>
  <c r="K585" i="6"/>
  <c r="K584" i="6"/>
  <c r="K583" i="6"/>
  <c r="K582" i="6"/>
  <c r="K581" i="6"/>
  <c r="K580" i="6"/>
  <c r="K579" i="6"/>
  <c r="K578" i="6"/>
  <c r="K577" i="6"/>
  <c r="K576" i="6"/>
  <c r="K575" i="6"/>
  <c r="K574" i="6"/>
  <c r="K573" i="6"/>
  <c r="K572" i="6"/>
  <c r="K571" i="6"/>
  <c r="K570" i="6"/>
  <c r="K569" i="6"/>
  <c r="K568" i="6"/>
  <c r="K567" i="6"/>
  <c r="K566" i="6"/>
  <c r="K565" i="6"/>
  <c r="K564" i="6"/>
  <c r="K563" i="6"/>
  <c r="K562" i="6"/>
  <c r="K561" i="6"/>
  <c r="K560" i="6"/>
  <c r="K559" i="6"/>
  <c r="K558" i="6"/>
  <c r="K557" i="6"/>
  <c r="K556" i="6"/>
  <c r="K555" i="6"/>
  <c r="K554" i="6"/>
  <c r="K553" i="6"/>
  <c r="K552" i="6"/>
  <c r="K551" i="6"/>
  <c r="K550" i="6"/>
  <c r="K549" i="6"/>
  <c r="K548" i="6"/>
  <c r="K547" i="6"/>
  <c r="K546" i="6"/>
  <c r="K545" i="6"/>
  <c r="K544" i="6"/>
  <c r="K543" i="6"/>
  <c r="K542" i="6"/>
  <c r="K541" i="6"/>
  <c r="K540" i="6"/>
  <c r="K539" i="6"/>
  <c r="K538" i="6"/>
  <c r="K537" i="6"/>
  <c r="K536" i="6"/>
  <c r="K535" i="6"/>
  <c r="K534" i="6"/>
  <c r="K533" i="6"/>
  <c r="K532" i="6"/>
  <c r="K531" i="6"/>
  <c r="K530" i="6"/>
  <c r="K529" i="6"/>
  <c r="K528" i="6"/>
  <c r="K527" i="6"/>
  <c r="K526" i="6"/>
  <c r="K525" i="6"/>
  <c r="K524" i="6"/>
  <c r="K523" i="6"/>
  <c r="K522" i="6"/>
  <c r="K521" i="6"/>
  <c r="K520" i="6"/>
  <c r="K519" i="6"/>
  <c r="K518" i="6"/>
  <c r="K517" i="6"/>
  <c r="K516" i="6"/>
  <c r="K515" i="6"/>
  <c r="K514" i="6"/>
  <c r="K513" i="6"/>
  <c r="K512" i="6"/>
  <c r="K511" i="6"/>
  <c r="K510" i="6"/>
  <c r="K509" i="6"/>
  <c r="K508" i="6"/>
  <c r="K507" i="6"/>
  <c r="K506" i="6"/>
  <c r="K505" i="6"/>
  <c r="K504" i="6"/>
  <c r="K503" i="6"/>
  <c r="K502" i="6"/>
  <c r="K501" i="6"/>
  <c r="K500" i="6"/>
  <c r="K499" i="6"/>
  <c r="K498" i="6"/>
  <c r="K497" i="6"/>
  <c r="K496" i="6"/>
  <c r="K495" i="6"/>
  <c r="K494" i="6"/>
  <c r="K493" i="6"/>
  <c r="K492" i="6"/>
  <c r="K491" i="6"/>
  <c r="K490" i="6"/>
  <c r="K489" i="6"/>
  <c r="K488" i="6"/>
  <c r="K487" i="6"/>
  <c r="K486" i="6"/>
  <c r="K485" i="6"/>
  <c r="K484" i="6"/>
  <c r="K483" i="6"/>
  <c r="K482" i="6"/>
  <c r="K481" i="6"/>
  <c r="K480" i="6"/>
  <c r="K479" i="6"/>
  <c r="K478" i="6"/>
  <c r="K477" i="6"/>
  <c r="K476" i="6"/>
  <c r="K475" i="6"/>
  <c r="K474" i="6"/>
  <c r="K473" i="6"/>
  <c r="K472" i="6"/>
  <c r="K471" i="6"/>
  <c r="K470" i="6"/>
  <c r="K469" i="6"/>
  <c r="K468" i="6"/>
  <c r="K467" i="6"/>
  <c r="K466" i="6"/>
  <c r="K465" i="6"/>
  <c r="K464" i="6"/>
  <c r="K463" i="6"/>
  <c r="K462" i="6"/>
  <c r="K461" i="6"/>
  <c r="K460" i="6"/>
  <c r="K459" i="6"/>
  <c r="K458" i="6"/>
  <c r="K457" i="6"/>
  <c r="K456" i="6"/>
  <c r="K455" i="6"/>
  <c r="K454" i="6"/>
  <c r="K453" i="6"/>
  <c r="K452" i="6"/>
  <c r="K451" i="6"/>
  <c r="K450" i="6"/>
  <c r="K449" i="6"/>
  <c r="K448" i="6"/>
  <c r="K447" i="6"/>
  <c r="K446" i="6"/>
  <c r="K445" i="6"/>
  <c r="K444" i="6"/>
  <c r="K443" i="6"/>
  <c r="K442" i="6"/>
  <c r="K441" i="6"/>
  <c r="K440" i="6"/>
  <c r="K439" i="6"/>
  <c r="K438" i="6"/>
  <c r="K437" i="6"/>
  <c r="K436" i="6"/>
  <c r="K435" i="6"/>
  <c r="K434" i="6"/>
  <c r="K433" i="6"/>
  <c r="K432" i="6"/>
  <c r="K431" i="6"/>
  <c r="K430" i="6"/>
  <c r="K429" i="6"/>
  <c r="K428" i="6"/>
  <c r="K427" i="6"/>
  <c r="K426" i="6"/>
  <c r="K425" i="6"/>
  <c r="K424" i="6"/>
  <c r="K423" i="6"/>
  <c r="K422" i="6"/>
  <c r="K421" i="6"/>
  <c r="K420" i="6"/>
  <c r="K419" i="6"/>
  <c r="K418" i="6"/>
  <c r="K417" i="6"/>
  <c r="K416" i="6"/>
  <c r="K415" i="6"/>
  <c r="K414" i="6"/>
  <c r="K413" i="6"/>
  <c r="K412" i="6"/>
  <c r="K411" i="6"/>
  <c r="K410" i="6"/>
  <c r="K409" i="6"/>
  <c r="K408" i="6"/>
  <c r="K407" i="6"/>
  <c r="K406" i="6"/>
  <c r="K405" i="6"/>
  <c r="K404" i="6"/>
  <c r="K403" i="6"/>
  <c r="K402" i="6"/>
  <c r="K401" i="6"/>
  <c r="K400" i="6"/>
  <c r="K399" i="6"/>
  <c r="K398" i="6"/>
  <c r="K397" i="6"/>
  <c r="K396" i="6"/>
  <c r="K395" i="6"/>
  <c r="K394" i="6"/>
  <c r="K393" i="6"/>
  <c r="K392" i="6"/>
  <c r="K391" i="6"/>
  <c r="K390" i="6"/>
  <c r="K389" i="6"/>
  <c r="K388" i="6"/>
  <c r="K387" i="6"/>
  <c r="K386" i="6"/>
  <c r="K385" i="6"/>
  <c r="K384" i="6"/>
  <c r="K383" i="6"/>
  <c r="K382" i="6"/>
  <c r="K381" i="6"/>
  <c r="K380" i="6"/>
  <c r="K379" i="6"/>
  <c r="K378" i="6"/>
  <c r="K377" i="6"/>
  <c r="K376" i="6"/>
  <c r="K375" i="6"/>
  <c r="K374" i="6"/>
  <c r="K373" i="6"/>
  <c r="K372" i="6"/>
  <c r="K371" i="6"/>
  <c r="K370" i="6"/>
  <c r="K369" i="6"/>
  <c r="K368" i="6"/>
  <c r="K367" i="6"/>
  <c r="K366" i="6"/>
  <c r="K365" i="6"/>
  <c r="K364" i="6"/>
  <c r="K363" i="6"/>
  <c r="K362" i="6"/>
  <c r="K361" i="6"/>
  <c r="K360" i="6"/>
  <c r="K359" i="6"/>
  <c r="K358" i="6"/>
  <c r="K357" i="6"/>
  <c r="K356" i="6"/>
  <c r="K355" i="6"/>
  <c r="K354" i="6"/>
  <c r="K353" i="6"/>
  <c r="K352" i="6"/>
  <c r="K351" i="6"/>
  <c r="K350" i="6"/>
  <c r="K349" i="6"/>
  <c r="K348" i="6"/>
  <c r="K347" i="6"/>
  <c r="K346" i="6"/>
  <c r="K345" i="6"/>
  <c r="K344" i="6"/>
  <c r="K343" i="6"/>
  <c r="K342" i="6"/>
  <c r="K341" i="6"/>
  <c r="K340" i="6"/>
  <c r="K339" i="6"/>
  <c r="K338" i="6"/>
  <c r="K337" i="6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20" i="6"/>
  <c r="K319" i="6"/>
  <c r="K318" i="6"/>
  <c r="K317" i="6"/>
  <c r="K316" i="6"/>
  <c r="K315" i="6"/>
  <c r="K314" i="6"/>
  <c r="K313" i="6"/>
  <c r="K312" i="6"/>
  <c r="K311" i="6"/>
  <c r="K310" i="6"/>
  <c r="K309" i="6"/>
  <c r="K308" i="6"/>
  <c r="K307" i="6"/>
  <c r="K306" i="6"/>
  <c r="K305" i="6"/>
  <c r="K304" i="6"/>
  <c r="K303" i="6"/>
  <c r="K302" i="6"/>
  <c r="K301" i="6"/>
  <c r="K300" i="6"/>
  <c r="K299" i="6"/>
  <c r="K298" i="6"/>
  <c r="K297" i="6"/>
  <c r="K296" i="6"/>
  <c r="K295" i="6"/>
  <c r="K294" i="6"/>
  <c r="K293" i="6"/>
  <c r="K292" i="6"/>
  <c r="K291" i="6"/>
  <c r="K290" i="6"/>
  <c r="K289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K276" i="6"/>
  <c r="K275" i="6"/>
  <c r="K274" i="6"/>
  <c r="K273" i="6"/>
  <c r="K272" i="6"/>
  <c r="K271" i="6"/>
  <c r="K270" i="6"/>
  <c r="K269" i="6"/>
  <c r="K268" i="6"/>
  <c r="K267" i="6"/>
  <c r="K266" i="6"/>
  <c r="K265" i="6"/>
  <c r="K264" i="6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172" i="6"/>
  <c r="J4" i="9"/>
  <c r="J5" i="9" s="1"/>
  <c r="J6" i="9" s="1"/>
  <c r="J7" i="9" s="1"/>
  <c r="J8" i="9" s="1"/>
  <c r="J9" i="9" s="1"/>
  <c r="J10" i="9" s="1"/>
  <c r="J11" i="9" s="1"/>
  <c r="J12" i="9" s="1"/>
  <c r="J13" i="9" s="1"/>
  <c r="J14" i="9" s="1"/>
  <c r="J15" i="9" s="1"/>
  <c r="J16" i="9" s="1"/>
  <c r="J17" i="9" s="1"/>
  <c r="J18" i="9" s="1"/>
  <c r="J19" i="9" s="1"/>
  <c r="J20" i="9" s="1"/>
  <c r="J21" i="9" s="1"/>
  <c r="J22" i="9" s="1"/>
  <c r="J23" i="9" s="1"/>
  <c r="J24" i="9" s="1"/>
  <c r="J25" i="9" s="1"/>
  <c r="J26" i="9" s="1"/>
  <c r="J27" i="9" s="1"/>
  <c r="J28" i="9" s="1"/>
  <c r="J29" i="9" s="1"/>
  <c r="J30" i="9" s="1"/>
  <c r="J31" i="9" s="1"/>
  <c r="J32" i="9" s="1"/>
  <c r="J33" i="9" s="1"/>
  <c r="J34" i="9" s="1"/>
  <c r="J35" i="9" s="1"/>
  <c r="J36" i="9" s="1"/>
  <c r="J37" i="9" s="1"/>
  <c r="J38" i="9" s="1"/>
  <c r="J39" i="9" s="1"/>
  <c r="J40" i="9" s="1"/>
  <c r="J41" i="9" s="1"/>
  <c r="J42" i="9" s="1"/>
  <c r="J43" i="9" s="1"/>
  <c r="J44" i="9" s="1"/>
  <c r="J45" i="9" s="1"/>
  <c r="J46" i="9" s="1"/>
  <c r="J47" i="9" s="1"/>
  <c r="J48" i="9" s="1"/>
  <c r="J49" i="9" s="1"/>
  <c r="J50" i="9" s="1"/>
  <c r="J51" i="9" s="1"/>
  <c r="J52" i="9" s="1"/>
  <c r="J53" i="9" s="1"/>
  <c r="J54" i="9" s="1"/>
  <c r="J55" i="9" s="1"/>
  <c r="J56" i="9" s="1"/>
  <c r="J57" i="9" s="1"/>
  <c r="J58" i="9" s="1"/>
  <c r="J59" i="9" s="1"/>
  <c r="J60" i="9" s="1"/>
  <c r="J61" i="9" s="1"/>
  <c r="J62" i="9" s="1"/>
  <c r="J63" i="9" s="1"/>
  <c r="J64" i="9" s="1"/>
  <c r="J65" i="9" s="1"/>
  <c r="J66" i="9" s="1"/>
  <c r="J67" i="9" s="1"/>
  <c r="J68" i="9" s="1"/>
  <c r="J69" i="9" s="1"/>
  <c r="J70" i="9" s="1"/>
  <c r="J71" i="9" s="1"/>
  <c r="J72" i="9" s="1"/>
  <c r="J73" i="9" s="1"/>
  <c r="J74" i="9" s="1"/>
  <c r="J75" i="9" s="1"/>
  <c r="J76" i="9" s="1"/>
  <c r="J77" i="9" s="1"/>
  <c r="J78" i="9" s="1"/>
  <c r="J79" i="9" s="1"/>
  <c r="J80" i="9" s="1"/>
  <c r="J81" i="9" s="1"/>
  <c r="J82" i="9" s="1"/>
  <c r="J83" i="9" s="1"/>
  <c r="J84" i="9" s="1"/>
  <c r="J85" i="9" s="1"/>
  <c r="J86" i="9" s="1"/>
  <c r="J87" i="9" s="1"/>
  <c r="J88" i="9" s="1"/>
  <c r="J89" i="9" s="1"/>
  <c r="J90" i="9" s="1"/>
  <c r="J91" i="9" s="1"/>
  <c r="J92" i="9" s="1"/>
  <c r="J93" i="9" s="1"/>
  <c r="J94" i="9" s="1"/>
  <c r="J95" i="9" s="1"/>
  <c r="J96" i="9" s="1"/>
  <c r="J97" i="9" s="1"/>
  <c r="J98" i="9" s="1"/>
  <c r="J99" i="9" s="1"/>
  <c r="J100" i="9" s="1"/>
  <c r="J101" i="9" s="1"/>
  <c r="J102" i="9" s="1"/>
  <c r="J103" i="9" s="1"/>
  <c r="J104" i="9" s="1"/>
  <c r="J105" i="9" s="1"/>
  <c r="J106" i="9" s="1"/>
  <c r="J107" i="9" s="1"/>
  <c r="J108" i="9" s="1"/>
  <c r="J109" i="9" s="1"/>
  <c r="J110" i="9" s="1"/>
  <c r="J111" i="9" s="1"/>
  <c r="J112" i="9" s="1"/>
  <c r="J113" i="9" s="1"/>
  <c r="J114" i="9" s="1"/>
  <c r="J115" i="9" s="1"/>
  <c r="J116" i="9" s="1"/>
  <c r="J117" i="9" s="1"/>
  <c r="J118" i="9" s="1"/>
  <c r="J119" i="9" s="1"/>
  <c r="J120" i="9" s="1"/>
  <c r="J121" i="9" s="1"/>
  <c r="J122" i="9" s="1"/>
  <c r="J123" i="9" s="1"/>
  <c r="J124" i="9" s="1"/>
  <c r="J125" i="9" s="1"/>
  <c r="J126" i="9" s="1"/>
  <c r="J127" i="9" s="1"/>
  <c r="J128" i="9" s="1"/>
  <c r="J129" i="9" s="1"/>
  <c r="J130" i="9" s="1"/>
  <c r="J131" i="9" s="1"/>
  <c r="J132" i="9" s="1"/>
  <c r="J133" i="9" s="1"/>
  <c r="J134" i="9" s="1"/>
  <c r="J135" i="9" s="1"/>
  <c r="J136" i="9" s="1"/>
  <c r="J137" i="9" s="1"/>
  <c r="J138" i="9" s="1"/>
  <c r="J139" i="9" s="1"/>
  <c r="J140" i="9" s="1"/>
  <c r="J141" i="9" s="1"/>
  <c r="J142" i="9" s="1"/>
  <c r="J143" i="9" s="1"/>
  <c r="J144" i="9" s="1"/>
  <c r="J145" i="9" s="1"/>
  <c r="J146" i="9" s="1"/>
  <c r="J147" i="9" s="1"/>
  <c r="J148" i="9" s="1"/>
  <c r="J149" i="9" s="1"/>
  <c r="J150" i="9" s="1"/>
  <c r="J151" i="9" s="1"/>
  <c r="J152" i="9" s="1"/>
  <c r="J153" i="9" s="1"/>
  <c r="J154" i="9" s="1"/>
  <c r="J155" i="9" s="1"/>
  <c r="J156" i="9" s="1"/>
  <c r="J157" i="9" s="1"/>
  <c r="J158" i="9" s="1"/>
  <c r="J159" i="9" s="1"/>
  <c r="J160" i="9" s="1"/>
  <c r="J161" i="9" s="1"/>
  <c r="J162" i="9" s="1"/>
  <c r="J163" i="9" s="1"/>
  <c r="J164" i="9" s="1"/>
  <c r="J165" i="9" s="1"/>
  <c r="J166" i="9" s="1"/>
  <c r="J167" i="9" s="1"/>
  <c r="J168" i="9" s="1"/>
  <c r="J169" i="9" s="1"/>
  <c r="J170" i="9" s="1"/>
  <c r="J171" i="9" s="1"/>
  <c r="J172" i="9" s="1"/>
  <c r="J173" i="9" s="1"/>
  <c r="J174" i="9" s="1"/>
  <c r="J175" i="9" s="1"/>
  <c r="J176" i="9" s="1"/>
  <c r="J177" i="9" s="1"/>
  <c r="J178" i="9" s="1"/>
  <c r="J179" i="9" s="1"/>
  <c r="J180" i="9" s="1"/>
  <c r="J181" i="9" s="1"/>
  <c r="J182" i="9" s="1"/>
  <c r="J183" i="9" s="1"/>
  <c r="J184" i="9" s="1"/>
  <c r="J185" i="9" s="1"/>
  <c r="J186" i="9" s="1"/>
  <c r="J187" i="9" s="1"/>
  <c r="J188" i="9" s="1"/>
  <c r="J189" i="9" s="1"/>
  <c r="J190" i="9" s="1"/>
  <c r="J191" i="9" s="1"/>
  <c r="J192" i="9" s="1"/>
  <c r="J193" i="9" s="1"/>
  <c r="J194" i="9" s="1"/>
  <c r="J195" i="9" s="1"/>
  <c r="J196" i="9" s="1"/>
  <c r="J197" i="9" s="1"/>
  <c r="J198" i="9" s="1"/>
  <c r="J199" i="9" s="1"/>
  <c r="J200" i="9" s="1"/>
  <c r="J201" i="9" s="1"/>
  <c r="J202" i="9" s="1"/>
  <c r="J203" i="9" s="1"/>
  <c r="J204" i="9" s="1"/>
  <c r="J205" i="9" s="1"/>
  <c r="J206" i="9" s="1"/>
  <c r="J207" i="9" s="1"/>
  <c r="J208" i="9" s="1"/>
  <c r="J209" i="9" s="1"/>
  <c r="J210" i="9" s="1"/>
  <c r="J211" i="9" s="1"/>
  <c r="J212" i="9" s="1"/>
  <c r="J213" i="9" s="1"/>
  <c r="J214" i="9" s="1"/>
  <c r="J215" i="9" s="1"/>
  <c r="J216" i="9" s="1"/>
  <c r="J217" i="9" s="1"/>
  <c r="J218" i="9" s="1"/>
  <c r="J219" i="9" s="1"/>
  <c r="J220" i="9" s="1"/>
  <c r="J221" i="9" s="1"/>
  <c r="J222" i="9" s="1"/>
  <c r="J223" i="9" s="1"/>
  <c r="J224" i="9" s="1"/>
  <c r="J225" i="9" s="1"/>
  <c r="J226" i="9" s="1"/>
  <c r="J227" i="9" s="1"/>
  <c r="J228" i="9" s="1"/>
  <c r="J229" i="9" s="1"/>
  <c r="J230" i="9" s="1"/>
  <c r="J231" i="9" s="1"/>
  <c r="J232" i="9" s="1"/>
  <c r="J233" i="9" s="1"/>
  <c r="J234" i="9" s="1"/>
  <c r="J235" i="9" s="1"/>
  <c r="J236" i="9" s="1"/>
  <c r="J237" i="9" s="1"/>
  <c r="J238" i="9" s="1"/>
  <c r="J239" i="9" s="1"/>
  <c r="J240" i="9" s="1"/>
  <c r="J241" i="9" s="1"/>
  <c r="J242" i="9" s="1"/>
  <c r="J243" i="9" s="1"/>
  <c r="J244" i="9" s="1"/>
  <c r="J245" i="9" s="1"/>
  <c r="J246" i="9" s="1"/>
  <c r="J247" i="9" s="1"/>
  <c r="J248" i="9" s="1"/>
  <c r="J249" i="9" s="1"/>
  <c r="J250" i="9" s="1"/>
  <c r="J251" i="9" s="1"/>
  <c r="I4" i="9"/>
  <c r="I599" i="6"/>
  <c r="I598" i="6"/>
  <c r="I597" i="6"/>
  <c r="I596" i="6"/>
  <c r="I595" i="6"/>
  <c r="I594" i="6"/>
  <c r="I593" i="6"/>
  <c r="I592" i="6"/>
  <c r="I591" i="6"/>
  <c r="I590" i="6"/>
  <c r="I589" i="6"/>
  <c r="I588" i="6"/>
  <c r="I587" i="6"/>
  <c r="I586" i="6"/>
  <c r="I585" i="6"/>
  <c r="I584" i="6"/>
  <c r="I583" i="6"/>
  <c r="I582" i="6"/>
  <c r="I581" i="6"/>
  <c r="I580" i="6"/>
  <c r="I579" i="6"/>
  <c r="I578" i="6"/>
  <c r="I577" i="6"/>
  <c r="I576" i="6"/>
  <c r="I575" i="6"/>
  <c r="I574" i="6"/>
  <c r="I573" i="6"/>
  <c r="I572" i="6"/>
  <c r="I571" i="6"/>
  <c r="I570" i="6"/>
  <c r="I569" i="6"/>
  <c r="I568" i="6"/>
  <c r="I567" i="6"/>
  <c r="I566" i="6"/>
  <c r="I565" i="6"/>
  <c r="I564" i="6"/>
  <c r="I563" i="6"/>
  <c r="I562" i="6"/>
  <c r="I561" i="6"/>
  <c r="I560" i="6"/>
  <c r="I559" i="6"/>
  <c r="I558" i="6"/>
  <c r="I557" i="6"/>
  <c r="I556" i="6"/>
  <c r="I555" i="6"/>
  <c r="I554" i="6"/>
  <c r="I553" i="6"/>
  <c r="I552" i="6"/>
  <c r="I551" i="6"/>
  <c r="I550" i="6"/>
  <c r="I549" i="6"/>
  <c r="I548" i="6"/>
  <c r="I547" i="6"/>
  <c r="I546" i="6"/>
  <c r="I545" i="6"/>
  <c r="I544" i="6"/>
  <c r="I543" i="6"/>
  <c r="I542" i="6"/>
  <c r="I541" i="6"/>
  <c r="I540" i="6"/>
  <c r="I539" i="6"/>
  <c r="I538" i="6"/>
  <c r="I537" i="6"/>
  <c r="I536" i="6"/>
  <c r="I535" i="6"/>
  <c r="I534" i="6"/>
  <c r="I533" i="6"/>
  <c r="I532" i="6"/>
  <c r="I531" i="6"/>
  <c r="I530" i="6"/>
  <c r="I529" i="6"/>
  <c r="I528" i="6"/>
  <c r="I527" i="6"/>
  <c r="I526" i="6"/>
  <c r="I525" i="6"/>
  <c r="I524" i="6"/>
  <c r="I523" i="6"/>
  <c r="I522" i="6"/>
  <c r="I521" i="6"/>
  <c r="I520" i="6"/>
  <c r="I519" i="6"/>
  <c r="I518" i="6"/>
  <c r="I517" i="6"/>
  <c r="I516" i="6"/>
  <c r="I515" i="6"/>
  <c r="I514" i="6"/>
  <c r="I513" i="6"/>
  <c r="I512" i="6"/>
  <c r="I511" i="6"/>
  <c r="I510" i="6"/>
  <c r="I509" i="6"/>
  <c r="I508" i="6"/>
  <c r="I507" i="6"/>
  <c r="I506" i="6"/>
  <c r="I505" i="6"/>
  <c r="I504" i="6"/>
  <c r="I503" i="6"/>
  <c r="I502" i="6"/>
  <c r="I501" i="6"/>
  <c r="I500" i="6"/>
  <c r="I499" i="6"/>
  <c r="I498" i="6"/>
  <c r="I497" i="6"/>
  <c r="I496" i="6"/>
  <c r="I495" i="6"/>
  <c r="I494" i="6"/>
  <c r="I493" i="6"/>
  <c r="I492" i="6"/>
  <c r="I491" i="6"/>
  <c r="I490" i="6"/>
  <c r="I489" i="6"/>
  <c r="I488" i="6"/>
  <c r="I487" i="6"/>
  <c r="I486" i="6"/>
  <c r="I485" i="6"/>
  <c r="I484" i="6"/>
  <c r="I483" i="6"/>
  <c r="I482" i="6"/>
  <c r="I481" i="6"/>
  <c r="I480" i="6"/>
  <c r="I479" i="6"/>
  <c r="I478" i="6"/>
  <c r="I477" i="6"/>
  <c r="I476" i="6"/>
  <c r="I475" i="6"/>
  <c r="I474" i="6"/>
  <c r="I473" i="6"/>
  <c r="I472" i="6"/>
  <c r="I471" i="6"/>
  <c r="I470" i="6"/>
  <c r="I469" i="6"/>
  <c r="I468" i="6"/>
  <c r="I467" i="6"/>
  <c r="I466" i="6"/>
  <c r="I465" i="6"/>
  <c r="I464" i="6"/>
  <c r="I463" i="6"/>
  <c r="I462" i="6"/>
  <c r="I461" i="6"/>
  <c r="I460" i="6"/>
  <c r="I459" i="6"/>
  <c r="I458" i="6"/>
  <c r="I457" i="6"/>
  <c r="I456" i="6"/>
  <c r="I455" i="6"/>
  <c r="I454" i="6"/>
  <c r="I453" i="6"/>
  <c r="I452" i="6"/>
  <c r="I451" i="6"/>
  <c r="I450" i="6"/>
  <c r="I449" i="6"/>
  <c r="I448" i="6"/>
  <c r="I447" i="6"/>
  <c r="I446" i="6"/>
  <c r="I445" i="6"/>
  <c r="I444" i="6"/>
  <c r="I443" i="6"/>
  <c r="I442" i="6"/>
  <c r="I441" i="6"/>
  <c r="I440" i="6"/>
  <c r="I439" i="6"/>
  <c r="I438" i="6"/>
  <c r="I437" i="6"/>
  <c r="I436" i="6"/>
  <c r="I435" i="6"/>
  <c r="I434" i="6"/>
  <c r="I433" i="6"/>
  <c r="I432" i="6"/>
  <c r="I431" i="6"/>
  <c r="I430" i="6"/>
  <c r="I429" i="6"/>
  <c r="I428" i="6"/>
  <c r="I427" i="6"/>
  <c r="I426" i="6"/>
  <c r="I425" i="6"/>
  <c r="I424" i="6"/>
  <c r="I423" i="6"/>
  <c r="I422" i="6"/>
  <c r="I421" i="6"/>
  <c r="I420" i="6"/>
  <c r="I419" i="6"/>
  <c r="I418" i="6"/>
  <c r="I417" i="6"/>
  <c r="I416" i="6"/>
  <c r="I415" i="6"/>
  <c r="I414" i="6"/>
  <c r="I413" i="6"/>
  <c r="I412" i="6"/>
  <c r="I411" i="6"/>
  <c r="I410" i="6"/>
  <c r="I409" i="6"/>
  <c r="I408" i="6"/>
  <c r="I407" i="6"/>
  <c r="I406" i="6"/>
  <c r="I405" i="6"/>
  <c r="I404" i="6"/>
  <c r="I403" i="6"/>
  <c r="I402" i="6"/>
  <c r="I401" i="6"/>
  <c r="I400" i="6"/>
  <c r="I399" i="6"/>
  <c r="I398" i="6"/>
  <c r="I397" i="6"/>
  <c r="I396" i="6"/>
  <c r="I395" i="6"/>
  <c r="I394" i="6"/>
  <c r="I393" i="6"/>
  <c r="I392" i="6"/>
  <c r="I391" i="6"/>
  <c r="I390" i="6"/>
  <c r="I389" i="6"/>
  <c r="I388" i="6"/>
  <c r="I387" i="6"/>
  <c r="I386" i="6"/>
  <c r="I385" i="6"/>
  <c r="I384" i="6"/>
  <c r="I383" i="6"/>
  <c r="I382" i="6"/>
  <c r="I381" i="6"/>
  <c r="I380" i="6"/>
  <c r="I379" i="6"/>
  <c r="I378" i="6"/>
  <c r="I377" i="6"/>
  <c r="I376" i="6"/>
  <c r="I375" i="6"/>
  <c r="I374" i="6"/>
  <c r="I373" i="6"/>
  <c r="I372" i="6"/>
  <c r="I371" i="6"/>
  <c r="I370" i="6"/>
  <c r="I369" i="6"/>
  <c r="I368" i="6"/>
  <c r="I367" i="6"/>
  <c r="I366" i="6"/>
  <c r="I365" i="6"/>
  <c r="I364" i="6"/>
  <c r="I363" i="6"/>
  <c r="I362" i="6"/>
  <c r="I361" i="6"/>
  <c r="I360" i="6"/>
  <c r="I359" i="6"/>
  <c r="I358" i="6"/>
  <c r="I357" i="6"/>
  <c r="I356" i="6"/>
  <c r="I355" i="6"/>
  <c r="I354" i="6"/>
  <c r="I353" i="6"/>
  <c r="I352" i="6"/>
  <c r="I351" i="6"/>
  <c r="I350" i="6"/>
  <c r="I349" i="6"/>
  <c r="I348" i="6"/>
  <c r="I347" i="6"/>
  <c r="I346" i="6"/>
  <c r="I345" i="6"/>
  <c r="I344" i="6"/>
  <c r="I343" i="6"/>
  <c r="I342" i="6"/>
  <c r="I341" i="6"/>
  <c r="I340" i="6"/>
  <c r="I339" i="6"/>
  <c r="I338" i="6"/>
  <c r="I337" i="6"/>
  <c r="I336" i="6"/>
  <c r="I335" i="6"/>
  <c r="I334" i="6"/>
  <c r="I333" i="6"/>
  <c r="I332" i="6"/>
  <c r="I331" i="6"/>
  <c r="I330" i="6"/>
  <c r="I329" i="6"/>
  <c r="I328" i="6"/>
  <c r="I327" i="6"/>
  <c r="I326" i="6"/>
  <c r="I325" i="6"/>
  <c r="I324" i="6"/>
  <c r="I323" i="6"/>
  <c r="I322" i="6"/>
  <c r="I321" i="6"/>
  <c r="I320" i="6"/>
  <c r="I319" i="6"/>
  <c r="I318" i="6"/>
  <c r="I317" i="6"/>
  <c r="I316" i="6"/>
  <c r="I315" i="6"/>
  <c r="I314" i="6"/>
  <c r="I313" i="6"/>
  <c r="I312" i="6"/>
  <c r="I311" i="6"/>
  <c r="I310" i="6"/>
  <c r="I309" i="6"/>
  <c r="I308" i="6"/>
  <c r="I307" i="6"/>
  <c r="I306" i="6"/>
  <c r="I305" i="6"/>
  <c r="I304" i="6"/>
  <c r="I303" i="6"/>
  <c r="I302" i="6"/>
  <c r="I301" i="6"/>
  <c r="I300" i="6"/>
  <c r="I299" i="6"/>
  <c r="I298" i="6"/>
  <c r="I297" i="6"/>
  <c r="I296" i="6"/>
  <c r="I295" i="6"/>
  <c r="I294" i="6"/>
  <c r="I293" i="6"/>
  <c r="I292" i="6"/>
  <c r="I291" i="6"/>
  <c r="I290" i="6"/>
  <c r="I289" i="6"/>
  <c r="I288" i="6"/>
  <c r="I287" i="6"/>
  <c r="I286" i="6"/>
  <c r="I285" i="6"/>
  <c r="I284" i="6"/>
  <c r="I283" i="6"/>
  <c r="I282" i="6"/>
  <c r="I281" i="6"/>
  <c r="I280" i="6"/>
  <c r="I279" i="6"/>
  <c r="I278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61" i="6"/>
  <c r="I260" i="6"/>
  <c r="I259" i="6"/>
  <c r="I258" i="6"/>
  <c r="I257" i="6"/>
  <c r="I256" i="6"/>
  <c r="I255" i="6"/>
  <c r="I254" i="6"/>
  <c r="I253" i="6"/>
  <c r="I252" i="6"/>
  <c r="I251" i="6"/>
  <c r="I250" i="6"/>
  <c r="I249" i="6"/>
  <c r="I248" i="6"/>
  <c r="I247" i="6"/>
  <c r="I246" i="6"/>
  <c r="I245" i="6"/>
  <c r="I244" i="6"/>
  <c r="I243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I230" i="6"/>
  <c r="I229" i="6"/>
  <c r="I228" i="6"/>
  <c r="I227" i="6"/>
  <c r="I226" i="6"/>
  <c r="I225" i="6"/>
  <c r="I224" i="6"/>
  <c r="I223" i="6"/>
  <c r="I222" i="6"/>
  <c r="I221" i="6"/>
  <c r="I220" i="6"/>
  <c r="I219" i="6"/>
  <c r="I218" i="6"/>
  <c r="I217" i="6"/>
  <c r="I216" i="6"/>
  <c r="I215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6" i="6"/>
  <c r="I195" i="6"/>
  <c r="I194" i="6"/>
  <c r="I193" i="6"/>
  <c r="I192" i="6"/>
  <c r="I191" i="6"/>
  <c r="I190" i="6"/>
  <c r="I189" i="6"/>
  <c r="I188" i="6"/>
  <c r="I187" i="6"/>
  <c r="I186" i="6"/>
  <c r="I185" i="6"/>
  <c r="I184" i="6"/>
  <c r="I183" i="6"/>
  <c r="I182" i="6"/>
  <c r="I181" i="6"/>
  <c r="I180" i="6"/>
  <c r="I179" i="6"/>
  <c r="I178" i="6"/>
  <c r="I177" i="6"/>
  <c r="I176" i="6"/>
  <c r="I175" i="6"/>
  <c r="I174" i="6"/>
  <c r="I173" i="6"/>
  <c r="I171" i="6"/>
  <c r="I172" i="6" s="1"/>
  <c r="I170" i="6"/>
  <c r="I169" i="6"/>
  <c r="I168" i="6"/>
  <c r="I167" i="6"/>
  <c r="I166" i="6"/>
  <c r="I165" i="6"/>
  <c r="I163" i="6"/>
  <c r="I164" i="6" s="1"/>
  <c r="I162" i="6"/>
  <c r="I161" i="6"/>
  <c r="I160" i="6"/>
  <c r="I159" i="6"/>
  <c r="I158" i="6"/>
  <c r="I157" i="6"/>
  <c r="I156" i="6"/>
  <c r="I155" i="6"/>
  <c r="I154" i="6"/>
  <c r="I153" i="6"/>
  <c r="I152" i="6"/>
  <c r="I151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4" i="6"/>
  <c r="K5" i="10" l="1"/>
  <c r="K162" i="10"/>
  <c r="K154" i="10"/>
  <c r="M599" i="6"/>
  <c r="J599" i="6"/>
  <c r="M598" i="6"/>
  <c r="J598" i="6"/>
  <c r="M597" i="6"/>
  <c r="J597" i="6"/>
  <c r="M596" i="6"/>
  <c r="J596" i="6"/>
  <c r="M595" i="6"/>
  <c r="J595" i="6"/>
  <c r="M594" i="6"/>
  <c r="J594" i="6"/>
  <c r="M593" i="6"/>
  <c r="J593" i="6"/>
  <c r="M592" i="6"/>
  <c r="J592" i="6"/>
  <c r="M591" i="6"/>
  <c r="J591" i="6"/>
  <c r="M590" i="6"/>
  <c r="J590" i="6"/>
  <c r="M589" i="6"/>
  <c r="J589" i="6"/>
  <c r="M588" i="6"/>
  <c r="J588" i="6"/>
  <c r="M587" i="6"/>
  <c r="J587" i="6"/>
  <c r="M586" i="6"/>
  <c r="J586" i="6"/>
  <c r="M585" i="6"/>
  <c r="J585" i="6"/>
  <c r="M584" i="6"/>
  <c r="J584" i="6"/>
  <c r="M583" i="6"/>
  <c r="J583" i="6"/>
  <c r="M582" i="6"/>
  <c r="J582" i="6"/>
  <c r="M581" i="6"/>
  <c r="J581" i="6"/>
  <c r="M580" i="6"/>
  <c r="J580" i="6"/>
  <c r="M579" i="6"/>
  <c r="J579" i="6"/>
  <c r="M578" i="6"/>
  <c r="J578" i="6"/>
  <c r="M577" i="6"/>
  <c r="J577" i="6"/>
  <c r="M576" i="6"/>
  <c r="J576" i="6"/>
  <c r="M575" i="6"/>
  <c r="J575" i="6"/>
  <c r="M574" i="6"/>
  <c r="J574" i="6"/>
  <c r="M573" i="6"/>
  <c r="J573" i="6"/>
  <c r="M572" i="6"/>
  <c r="J572" i="6"/>
  <c r="M571" i="6"/>
  <c r="J571" i="6"/>
  <c r="M570" i="6"/>
  <c r="J570" i="6"/>
  <c r="M569" i="6"/>
  <c r="J569" i="6"/>
  <c r="M568" i="6"/>
  <c r="J568" i="6"/>
  <c r="M567" i="6"/>
  <c r="J567" i="6"/>
  <c r="M566" i="6"/>
  <c r="J566" i="6"/>
  <c r="M565" i="6"/>
  <c r="J565" i="6"/>
  <c r="M564" i="6"/>
  <c r="J564" i="6"/>
  <c r="M563" i="6"/>
  <c r="J563" i="6"/>
  <c r="M562" i="6"/>
  <c r="J562" i="6"/>
  <c r="M561" i="6"/>
  <c r="J561" i="6"/>
  <c r="M560" i="6"/>
  <c r="J560" i="6"/>
  <c r="M559" i="6"/>
  <c r="J559" i="6"/>
  <c r="M558" i="6"/>
  <c r="J558" i="6"/>
  <c r="M557" i="6"/>
  <c r="J557" i="6"/>
  <c r="M556" i="6"/>
  <c r="J556" i="6"/>
  <c r="M555" i="6"/>
  <c r="J555" i="6"/>
  <c r="M554" i="6"/>
  <c r="J554" i="6"/>
  <c r="M553" i="6"/>
  <c r="J553" i="6"/>
  <c r="M552" i="6"/>
  <c r="J552" i="6"/>
  <c r="M551" i="6"/>
  <c r="J551" i="6"/>
  <c r="M550" i="6"/>
  <c r="J550" i="6"/>
  <c r="M549" i="6"/>
  <c r="J549" i="6"/>
  <c r="M548" i="6"/>
  <c r="J548" i="6"/>
  <c r="M547" i="6"/>
  <c r="J547" i="6"/>
  <c r="M546" i="6"/>
  <c r="J546" i="6"/>
  <c r="M545" i="6"/>
  <c r="J545" i="6"/>
  <c r="M544" i="6"/>
  <c r="J544" i="6"/>
  <c r="M543" i="6"/>
  <c r="J543" i="6"/>
  <c r="M542" i="6"/>
  <c r="J542" i="6"/>
  <c r="M541" i="6"/>
  <c r="J541" i="6"/>
  <c r="M540" i="6"/>
  <c r="J540" i="6"/>
  <c r="M539" i="6"/>
  <c r="J539" i="6"/>
  <c r="M538" i="6"/>
  <c r="J538" i="6"/>
  <c r="M537" i="6"/>
  <c r="J537" i="6"/>
  <c r="M536" i="6"/>
  <c r="J536" i="6"/>
  <c r="M535" i="6"/>
  <c r="J535" i="6"/>
  <c r="M534" i="6"/>
  <c r="J534" i="6"/>
  <c r="M533" i="6"/>
  <c r="J533" i="6"/>
  <c r="M532" i="6"/>
  <c r="J532" i="6"/>
  <c r="M531" i="6"/>
  <c r="J531" i="6"/>
  <c r="M530" i="6"/>
  <c r="J530" i="6"/>
  <c r="M529" i="6"/>
  <c r="J529" i="6"/>
  <c r="M528" i="6"/>
  <c r="J528" i="6"/>
  <c r="M527" i="6"/>
  <c r="J527" i="6"/>
  <c r="M526" i="6"/>
  <c r="J526" i="6"/>
  <c r="M525" i="6"/>
  <c r="J525" i="6"/>
  <c r="M524" i="6"/>
  <c r="J524" i="6"/>
  <c r="M523" i="6"/>
  <c r="J523" i="6"/>
  <c r="M522" i="6"/>
  <c r="J522" i="6"/>
  <c r="M521" i="6"/>
  <c r="J521" i="6"/>
  <c r="M520" i="6"/>
  <c r="J520" i="6"/>
  <c r="M519" i="6"/>
  <c r="J519" i="6"/>
  <c r="M518" i="6"/>
  <c r="J518" i="6"/>
  <c r="M517" i="6"/>
  <c r="J517" i="6"/>
  <c r="M516" i="6"/>
  <c r="J516" i="6"/>
  <c r="M515" i="6"/>
  <c r="J515" i="6"/>
  <c r="M514" i="6"/>
  <c r="J514" i="6"/>
  <c r="M513" i="6"/>
  <c r="J513" i="6"/>
  <c r="M512" i="6"/>
  <c r="J512" i="6"/>
  <c r="M511" i="6"/>
  <c r="J511" i="6"/>
  <c r="M510" i="6"/>
  <c r="J510" i="6"/>
  <c r="M509" i="6"/>
  <c r="J509" i="6"/>
  <c r="M508" i="6"/>
  <c r="J508" i="6"/>
  <c r="M507" i="6"/>
  <c r="J507" i="6"/>
  <c r="M506" i="6"/>
  <c r="J506" i="6"/>
  <c r="M505" i="6"/>
  <c r="J505" i="6"/>
  <c r="M504" i="6"/>
  <c r="J504" i="6"/>
  <c r="M503" i="6"/>
  <c r="J503" i="6"/>
  <c r="M502" i="6"/>
  <c r="J502" i="6"/>
  <c r="M501" i="6"/>
  <c r="J501" i="6"/>
  <c r="M500" i="6"/>
  <c r="J500" i="6"/>
  <c r="M499" i="6"/>
  <c r="J499" i="6"/>
  <c r="M498" i="6"/>
  <c r="J498" i="6"/>
  <c r="M497" i="6"/>
  <c r="J497" i="6"/>
  <c r="M496" i="6"/>
  <c r="J496" i="6"/>
  <c r="M495" i="6"/>
  <c r="J495" i="6"/>
  <c r="M494" i="6"/>
  <c r="J494" i="6"/>
  <c r="M493" i="6"/>
  <c r="J493" i="6"/>
  <c r="M492" i="6"/>
  <c r="J492" i="6"/>
  <c r="M491" i="6"/>
  <c r="J491" i="6"/>
  <c r="M490" i="6"/>
  <c r="J490" i="6"/>
  <c r="M489" i="6"/>
  <c r="J489" i="6"/>
  <c r="M488" i="6"/>
  <c r="J488" i="6"/>
  <c r="M487" i="6"/>
  <c r="J487" i="6"/>
  <c r="M486" i="6"/>
  <c r="J486" i="6"/>
  <c r="M485" i="6"/>
  <c r="J485" i="6"/>
  <c r="M484" i="6"/>
  <c r="J484" i="6"/>
  <c r="M483" i="6"/>
  <c r="J483" i="6"/>
  <c r="M482" i="6"/>
  <c r="J482" i="6"/>
  <c r="M481" i="6"/>
  <c r="J481" i="6"/>
  <c r="M480" i="6"/>
  <c r="J480" i="6"/>
  <c r="M479" i="6"/>
  <c r="J479" i="6"/>
  <c r="M478" i="6"/>
  <c r="J478" i="6"/>
  <c r="M477" i="6"/>
  <c r="J477" i="6"/>
  <c r="M476" i="6"/>
  <c r="J476" i="6"/>
  <c r="M475" i="6"/>
  <c r="J475" i="6"/>
  <c r="M474" i="6"/>
  <c r="J474" i="6"/>
  <c r="M473" i="6"/>
  <c r="J473" i="6"/>
  <c r="M472" i="6"/>
  <c r="J472" i="6"/>
  <c r="M471" i="6"/>
  <c r="J471" i="6"/>
  <c r="M470" i="6"/>
  <c r="J470" i="6"/>
  <c r="M469" i="6"/>
  <c r="J469" i="6"/>
  <c r="M468" i="6"/>
  <c r="J468" i="6"/>
  <c r="M467" i="6"/>
  <c r="J467" i="6"/>
  <c r="M466" i="6"/>
  <c r="J466" i="6"/>
  <c r="M465" i="6"/>
  <c r="J465" i="6"/>
  <c r="M464" i="6"/>
  <c r="J464" i="6"/>
  <c r="M463" i="6"/>
  <c r="J463" i="6"/>
  <c r="M462" i="6"/>
  <c r="J462" i="6"/>
  <c r="M461" i="6"/>
  <c r="J461" i="6"/>
  <c r="M460" i="6"/>
  <c r="J460" i="6"/>
  <c r="M459" i="6"/>
  <c r="J459" i="6"/>
  <c r="M458" i="6"/>
  <c r="J458" i="6"/>
  <c r="M457" i="6"/>
  <c r="J457" i="6"/>
  <c r="M456" i="6"/>
  <c r="J456" i="6"/>
  <c r="M455" i="6"/>
  <c r="J455" i="6"/>
  <c r="M454" i="6"/>
  <c r="J454" i="6"/>
  <c r="M453" i="6"/>
  <c r="J453" i="6"/>
  <c r="M452" i="6"/>
  <c r="J452" i="6"/>
  <c r="M451" i="6"/>
  <c r="J451" i="6"/>
  <c r="M450" i="6"/>
  <c r="J450" i="6"/>
  <c r="M449" i="6"/>
  <c r="J449" i="6"/>
  <c r="M448" i="6"/>
  <c r="J448" i="6"/>
  <c r="M447" i="6"/>
  <c r="J447" i="6"/>
  <c r="M446" i="6"/>
  <c r="J446" i="6"/>
  <c r="M445" i="6"/>
  <c r="J445" i="6"/>
  <c r="M444" i="6"/>
  <c r="J444" i="6"/>
  <c r="M443" i="6"/>
  <c r="J443" i="6"/>
  <c r="M442" i="6"/>
  <c r="J442" i="6"/>
  <c r="M441" i="6"/>
  <c r="J441" i="6"/>
  <c r="M440" i="6"/>
  <c r="J440" i="6"/>
  <c r="M439" i="6"/>
  <c r="J439" i="6"/>
  <c r="M438" i="6"/>
  <c r="J438" i="6"/>
  <c r="M437" i="6"/>
  <c r="J437" i="6"/>
  <c r="M436" i="6"/>
  <c r="J436" i="6"/>
  <c r="M435" i="6"/>
  <c r="J435" i="6"/>
  <c r="M434" i="6"/>
  <c r="J434" i="6"/>
  <c r="M433" i="6"/>
  <c r="J433" i="6"/>
  <c r="M432" i="6"/>
  <c r="J432" i="6"/>
  <c r="M431" i="6"/>
  <c r="J431" i="6"/>
  <c r="M430" i="6"/>
  <c r="J430" i="6"/>
  <c r="M429" i="6"/>
  <c r="J429" i="6"/>
  <c r="M428" i="6"/>
  <c r="J428" i="6"/>
  <c r="M427" i="6"/>
  <c r="J427" i="6"/>
  <c r="M426" i="6"/>
  <c r="J426" i="6"/>
  <c r="M425" i="6"/>
  <c r="J425" i="6"/>
  <c r="M424" i="6"/>
  <c r="J424" i="6"/>
  <c r="M423" i="6"/>
  <c r="J423" i="6"/>
  <c r="M422" i="6"/>
  <c r="J422" i="6"/>
  <c r="M421" i="6"/>
  <c r="J421" i="6"/>
  <c r="M420" i="6"/>
  <c r="J420" i="6"/>
  <c r="M419" i="6"/>
  <c r="J419" i="6"/>
  <c r="M418" i="6"/>
  <c r="J418" i="6"/>
  <c r="M417" i="6"/>
  <c r="J417" i="6"/>
  <c r="M416" i="6"/>
  <c r="J416" i="6"/>
  <c r="M415" i="6"/>
  <c r="J415" i="6"/>
  <c r="M414" i="6"/>
  <c r="J414" i="6"/>
  <c r="M413" i="6"/>
  <c r="J413" i="6"/>
  <c r="M412" i="6"/>
  <c r="J412" i="6"/>
  <c r="M411" i="6"/>
  <c r="J411" i="6"/>
  <c r="M410" i="6"/>
  <c r="J410" i="6"/>
  <c r="M409" i="6"/>
  <c r="J409" i="6"/>
  <c r="M408" i="6"/>
  <c r="J408" i="6"/>
  <c r="M407" i="6"/>
  <c r="J407" i="6"/>
  <c r="M406" i="6"/>
  <c r="J406" i="6"/>
  <c r="M405" i="6"/>
  <c r="J405" i="6"/>
  <c r="M404" i="6"/>
  <c r="J404" i="6"/>
  <c r="M403" i="6"/>
  <c r="J403" i="6"/>
  <c r="M402" i="6"/>
  <c r="J402" i="6"/>
  <c r="M401" i="6"/>
  <c r="J401" i="6"/>
  <c r="M400" i="6"/>
  <c r="J400" i="6"/>
  <c r="M399" i="6"/>
  <c r="J399" i="6"/>
  <c r="M398" i="6"/>
  <c r="J398" i="6"/>
  <c r="M397" i="6"/>
  <c r="J397" i="6"/>
  <c r="M396" i="6"/>
  <c r="J396" i="6"/>
  <c r="M395" i="6"/>
  <c r="J395" i="6"/>
  <c r="M394" i="6"/>
  <c r="J394" i="6"/>
  <c r="M393" i="6"/>
  <c r="J393" i="6"/>
  <c r="M392" i="6"/>
  <c r="J392" i="6"/>
  <c r="M391" i="6"/>
  <c r="J391" i="6"/>
  <c r="M390" i="6"/>
  <c r="J390" i="6"/>
  <c r="M389" i="6"/>
  <c r="J389" i="6"/>
  <c r="M388" i="6"/>
  <c r="J388" i="6"/>
  <c r="M387" i="6"/>
  <c r="J387" i="6"/>
  <c r="M386" i="6"/>
  <c r="J386" i="6"/>
  <c r="M385" i="6"/>
  <c r="J385" i="6"/>
  <c r="M384" i="6"/>
  <c r="J384" i="6"/>
  <c r="M383" i="6"/>
  <c r="J383" i="6"/>
  <c r="M382" i="6"/>
  <c r="J382" i="6"/>
  <c r="M381" i="6"/>
  <c r="J381" i="6"/>
  <c r="M380" i="6"/>
  <c r="J380" i="6"/>
  <c r="M379" i="6"/>
  <c r="J379" i="6"/>
  <c r="M378" i="6"/>
  <c r="J378" i="6"/>
  <c r="M377" i="6"/>
  <c r="J377" i="6"/>
  <c r="M376" i="6"/>
  <c r="J376" i="6"/>
  <c r="M375" i="6"/>
  <c r="J375" i="6"/>
  <c r="M374" i="6"/>
  <c r="J374" i="6"/>
  <c r="M373" i="6"/>
  <c r="J373" i="6"/>
  <c r="M372" i="6"/>
  <c r="J372" i="6"/>
  <c r="M371" i="6"/>
  <c r="J371" i="6"/>
  <c r="M370" i="6"/>
  <c r="J370" i="6"/>
  <c r="M369" i="6"/>
  <c r="J369" i="6"/>
  <c r="M368" i="6"/>
  <c r="J368" i="6"/>
  <c r="M367" i="6"/>
  <c r="J367" i="6"/>
  <c r="M366" i="6"/>
  <c r="J366" i="6"/>
  <c r="M365" i="6"/>
  <c r="J365" i="6"/>
  <c r="M364" i="6"/>
  <c r="J364" i="6"/>
  <c r="M363" i="6"/>
  <c r="J363" i="6"/>
  <c r="M362" i="6"/>
  <c r="J362" i="6"/>
  <c r="M361" i="6"/>
  <c r="J361" i="6"/>
  <c r="M360" i="6"/>
  <c r="J360" i="6"/>
  <c r="M359" i="6"/>
  <c r="J359" i="6"/>
  <c r="M358" i="6"/>
  <c r="J358" i="6"/>
  <c r="M357" i="6"/>
  <c r="J357" i="6"/>
  <c r="M356" i="6"/>
  <c r="J356" i="6"/>
  <c r="M355" i="6"/>
  <c r="J355" i="6"/>
  <c r="M354" i="6"/>
  <c r="J354" i="6"/>
  <c r="M353" i="6"/>
  <c r="J353" i="6"/>
  <c r="M352" i="6"/>
  <c r="J352" i="6"/>
  <c r="M351" i="6"/>
  <c r="J351" i="6"/>
  <c r="M350" i="6"/>
  <c r="J350" i="6"/>
  <c r="M349" i="6"/>
  <c r="J349" i="6"/>
  <c r="M348" i="6"/>
  <c r="J348" i="6"/>
  <c r="M347" i="6"/>
  <c r="J347" i="6"/>
  <c r="M346" i="6"/>
  <c r="J346" i="6"/>
  <c r="M345" i="6"/>
  <c r="J345" i="6"/>
  <c r="M344" i="6"/>
  <c r="J344" i="6"/>
  <c r="M343" i="6"/>
  <c r="J343" i="6"/>
  <c r="M342" i="6"/>
  <c r="J342" i="6"/>
  <c r="M341" i="6"/>
  <c r="J341" i="6"/>
  <c r="M340" i="6"/>
  <c r="J340" i="6"/>
  <c r="M339" i="6"/>
  <c r="J339" i="6"/>
  <c r="M338" i="6"/>
  <c r="J338" i="6"/>
  <c r="M337" i="6"/>
  <c r="J337" i="6"/>
  <c r="M336" i="6"/>
  <c r="J336" i="6"/>
  <c r="M335" i="6"/>
  <c r="J335" i="6"/>
  <c r="M334" i="6"/>
  <c r="J334" i="6"/>
  <c r="M333" i="6"/>
  <c r="J333" i="6"/>
  <c r="M332" i="6"/>
  <c r="J332" i="6"/>
  <c r="M331" i="6"/>
  <c r="J331" i="6"/>
  <c r="M330" i="6"/>
  <c r="J330" i="6"/>
  <c r="M329" i="6"/>
  <c r="J329" i="6"/>
  <c r="M328" i="6"/>
  <c r="J328" i="6"/>
  <c r="M327" i="6"/>
  <c r="J327" i="6"/>
  <c r="M326" i="6"/>
  <c r="J326" i="6"/>
  <c r="M325" i="6"/>
  <c r="J325" i="6"/>
  <c r="M324" i="6"/>
  <c r="J324" i="6"/>
  <c r="M323" i="6"/>
  <c r="J323" i="6"/>
  <c r="M322" i="6"/>
  <c r="J322" i="6"/>
  <c r="M321" i="6"/>
  <c r="J321" i="6"/>
  <c r="M320" i="6"/>
  <c r="J320" i="6"/>
  <c r="M319" i="6"/>
  <c r="J319" i="6"/>
  <c r="M318" i="6"/>
  <c r="J318" i="6"/>
  <c r="M317" i="6"/>
  <c r="J317" i="6"/>
  <c r="M316" i="6"/>
  <c r="J316" i="6"/>
  <c r="M315" i="6"/>
  <c r="J315" i="6"/>
  <c r="M314" i="6"/>
  <c r="J314" i="6"/>
  <c r="M313" i="6"/>
  <c r="J313" i="6"/>
  <c r="M312" i="6"/>
  <c r="J312" i="6"/>
  <c r="M311" i="6"/>
  <c r="J311" i="6"/>
  <c r="M310" i="6"/>
  <c r="J310" i="6"/>
  <c r="M309" i="6"/>
  <c r="J309" i="6"/>
  <c r="M308" i="6"/>
  <c r="J308" i="6"/>
  <c r="M307" i="6"/>
  <c r="J307" i="6"/>
  <c r="M306" i="6"/>
  <c r="J306" i="6"/>
  <c r="M305" i="6"/>
  <c r="J305" i="6"/>
  <c r="M304" i="6"/>
  <c r="J304" i="6"/>
  <c r="M303" i="6"/>
  <c r="J303" i="6"/>
  <c r="M302" i="6"/>
  <c r="J302" i="6"/>
  <c r="M301" i="6"/>
  <c r="J301" i="6"/>
  <c r="M300" i="6"/>
  <c r="J300" i="6"/>
  <c r="M299" i="6"/>
  <c r="J299" i="6"/>
  <c r="M298" i="6"/>
  <c r="J298" i="6"/>
  <c r="M297" i="6"/>
  <c r="J297" i="6"/>
  <c r="M296" i="6"/>
  <c r="J296" i="6"/>
  <c r="M295" i="6"/>
  <c r="J295" i="6"/>
  <c r="M294" i="6"/>
  <c r="J294" i="6"/>
  <c r="M293" i="6"/>
  <c r="J293" i="6"/>
  <c r="M292" i="6"/>
  <c r="J292" i="6"/>
  <c r="M291" i="6"/>
  <c r="J291" i="6"/>
  <c r="M290" i="6"/>
  <c r="J290" i="6"/>
  <c r="M289" i="6"/>
  <c r="J289" i="6"/>
  <c r="M288" i="6"/>
  <c r="J288" i="6"/>
  <c r="M287" i="6"/>
  <c r="J287" i="6"/>
  <c r="M286" i="6"/>
  <c r="J286" i="6"/>
  <c r="M285" i="6"/>
  <c r="J285" i="6"/>
  <c r="M284" i="6"/>
  <c r="J284" i="6"/>
  <c r="M283" i="6"/>
  <c r="J283" i="6"/>
  <c r="M282" i="6"/>
  <c r="J282" i="6"/>
  <c r="M281" i="6"/>
  <c r="J281" i="6"/>
  <c r="M280" i="6"/>
  <c r="J280" i="6"/>
  <c r="M279" i="6"/>
  <c r="J279" i="6"/>
  <c r="M278" i="6"/>
  <c r="J278" i="6"/>
  <c r="M277" i="6"/>
  <c r="J277" i="6"/>
  <c r="M276" i="6"/>
  <c r="J276" i="6"/>
  <c r="M275" i="6"/>
  <c r="J275" i="6"/>
  <c r="M274" i="6"/>
  <c r="J274" i="6"/>
  <c r="M273" i="6"/>
  <c r="J273" i="6"/>
  <c r="M272" i="6"/>
  <c r="J272" i="6"/>
  <c r="M271" i="6"/>
  <c r="J271" i="6"/>
  <c r="M270" i="6"/>
  <c r="J270" i="6"/>
  <c r="M269" i="6"/>
  <c r="J269" i="6"/>
  <c r="M268" i="6"/>
  <c r="J268" i="6"/>
  <c r="M267" i="6"/>
  <c r="J267" i="6"/>
  <c r="M266" i="6"/>
  <c r="J266" i="6"/>
  <c r="M265" i="6"/>
  <c r="J265" i="6"/>
  <c r="M264" i="6"/>
  <c r="J264" i="6"/>
  <c r="M263" i="6"/>
  <c r="J263" i="6"/>
  <c r="M262" i="6"/>
  <c r="J262" i="6"/>
  <c r="M261" i="6"/>
  <c r="J261" i="6"/>
  <c r="M260" i="6"/>
  <c r="J260" i="6"/>
  <c r="M259" i="6"/>
  <c r="J259" i="6"/>
  <c r="M258" i="6"/>
  <c r="J258" i="6"/>
  <c r="M257" i="6"/>
  <c r="J257" i="6"/>
  <c r="M256" i="6"/>
  <c r="J256" i="6"/>
  <c r="M255" i="6"/>
  <c r="J255" i="6"/>
  <c r="M254" i="6"/>
  <c r="J254" i="6"/>
  <c r="M253" i="6"/>
  <c r="J253" i="6"/>
  <c r="M252" i="6"/>
  <c r="J252" i="6"/>
  <c r="M251" i="6"/>
  <c r="J251" i="6"/>
  <c r="M250" i="6"/>
  <c r="J250" i="6"/>
  <c r="M249" i="6"/>
  <c r="J249" i="6"/>
  <c r="M248" i="6"/>
  <c r="J248" i="6"/>
  <c r="M247" i="6"/>
  <c r="J247" i="6"/>
  <c r="M246" i="6"/>
  <c r="J246" i="6"/>
  <c r="M245" i="6"/>
  <c r="J245" i="6"/>
  <c r="M244" i="6"/>
  <c r="J244" i="6"/>
  <c r="M243" i="6"/>
  <c r="J243" i="6"/>
  <c r="M242" i="6"/>
  <c r="J242" i="6"/>
  <c r="M241" i="6"/>
  <c r="J241" i="6"/>
  <c r="M240" i="6"/>
  <c r="J240" i="6"/>
  <c r="M239" i="6"/>
  <c r="J239" i="6"/>
  <c r="M238" i="6"/>
  <c r="J238" i="6"/>
  <c r="M237" i="6"/>
  <c r="J237" i="6"/>
  <c r="M236" i="6"/>
  <c r="J236" i="6"/>
  <c r="M235" i="6"/>
  <c r="J235" i="6"/>
  <c r="M234" i="6"/>
  <c r="J234" i="6"/>
  <c r="M233" i="6"/>
  <c r="J233" i="6"/>
  <c r="M232" i="6"/>
  <c r="J232" i="6"/>
  <c r="M231" i="6"/>
  <c r="J231" i="6"/>
  <c r="M230" i="6"/>
  <c r="J230" i="6"/>
  <c r="M229" i="6"/>
  <c r="J229" i="6"/>
  <c r="M228" i="6"/>
  <c r="J228" i="6"/>
  <c r="M227" i="6"/>
  <c r="J227" i="6"/>
  <c r="M226" i="6"/>
  <c r="J226" i="6"/>
  <c r="M225" i="6"/>
  <c r="J225" i="6"/>
  <c r="M224" i="6"/>
  <c r="J224" i="6"/>
  <c r="M223" i="6"/>
  <c r="J223" i="6"/>
  <c r="M222" i="6"/>
  <c r="J222" i="6"/>
  <c r="M221" i="6"/>
  <c r="J221" i="6"/>
  <c r="M220" i="6"/>
  <c r="J220" i="6"/>
  <c r="M219" i="6"/>
  <c r="J219" i="6"/>
  <c r="M218" i="6"/>
  <c r="J218" i="6"/>
  <c r="M217" i="6"/>
  <c r="J217" i="6"/>
  <c r="M216" i="6"/>
  <c r="J216" i="6"/>
  <c r="M215" i="6"/>
  <c r="J215" i="6"/>
  <c r="M214" i="6"/>
  <c r="J214" i="6"/>
  <c r="M213" i="6"/>
  <c r="J213" i="6"/>
  <c r="M212" i="6"/>
  <c r="J212" i="6"/>
  <c r="M211" i="6"/>
  <c r="J211" i="6"/>
  <c r="M210" i="6"/>
  <c r="J210" i="6"/>
  <c r="M209" i="6"/>
  <c r="J209" i="6"/>
  <c r="M208" i="6"/>
  <c r="J208" i="6"/>
  <c r="M207" i="6"/>
  <c r="J207" i="6"/>
  <c r="M206" i="6"/>
  <c r="J206" i="6"/>
  <c r="M205" i="6"/>
  <c r="J205" i="6"/>
  <c r="M204" i="6"/>
  <c r="J204" i="6"/>
  <c r="M203" i="6"/>
  <c r="J203" i="6"/>
  <c r="M202" i="6"/>
  <c r="J202" i="6"/>
  <c r="M201" i="6"/>
  <c r="J201" i="6"/>
  <c r="M200" i="6"/>
  <c r="J200" i="6"/>
  <c r="M199" i="6"/>
  <c r="J199" i="6"/>
  <c r="M198" i="6"/>
  <c r="J198" i="6"/>
  <c r="M197" i="6"/>
  <c r="J197" i="6"/>
  <c r="M196" i="6"/>
  <c r="J196" i="6"/>
  <c r="M195" i="6"/>
  <c r="J195" i="6"/>
  <c r="M194" i="6"/>
  <c r="J194" i="6"/>
  <c r="M193" i="6"/>
  <c r="J193" i="6"/>
  <c r="M192" i="6"/>
  <c r="J192" i="6"/>
  <c r="M191" i="6"/>
  <c r="J191" i="6"/>
  <c r="M190" i="6"/>
  <c r="J190" i="6"/>
  <c r="M189" i="6"/>
  <c r="J189" i="6"/>
  <c r="M188" i="6"/>
  <c r="J188" i="6"/>
  <c r="M187" i="6"/>
  <c r="J187" i="6"/>
  <c r="M186" i="6"/>
  <c r="J186" i="6"/>
  <c r="M185" i="6"/>
  <c r="J185" i="6"/>
  <c r="M184" i="6"/>
  <c r="J184" i="6"/>
  <c r="M183" i="6"/>
  <c r="J183" i="6"/>
  <c r="M182" i="6"/>
  <c r="M181" i="6"/>
  <c r="M180" i="6"/>
  <c r="M179" i="6"/>
  <c r="M178" i="6"/>
  <c r="M177" i="6"/>
  <c r="M176" i="6"/>
  <c r="M175" i="6"/>
  <c r="M174" i="6"/>
  <c r="M173" i="6"/>
  <c r="M172" i="6"/>
  <c r="M171" i="6"/>
  <c r="M170" i="6"/>
  <c r="M169" i="6"/>
  <c r="M168" i="6"/>
  <c r="M167" i="6"/>
  <c r="M166" i="6"/>
  <c r="M165" i="6"/>
  <c r="M164" i="6"/>
  <c r="M163" i="6"/>
  <c r="M162" i="6"/>
  <c r="M161" i="6"/>
  <c r="M160" i="6"/>
  <c r="M159" i="6"/>
  <c r="M158" i="6"/>
  <c r="M157" i="6"/>
  <c r="M156" i="6"/>
  <c r="M155" i="6"/>
  <c r="M154" i="6"/>
  <c r="M153" i="6"/>
  <c r="M152" i="6"/>
  <c r="M151" i="6"/>
  <c r="M150" i="6"/>
  <c r="M149" i="6"/>
  <c r="M148" i="6"/>
  <c r="M147" i="6"/>
  <c r="M146" i="6"/>
  <c r="M145" i="6"/>
  <c r="M144" i="6"/>
  <c r="M143" i="6"/>
  <c r="M142" i="6"/>
  <c r="M141" i="6"/>
  <c r="M140" i="6"/>
  <c r="M139" i="6"/>
  <c r="M138" i="6"/>
  <c r="M137" i="6"/>
  <c r="M136" i="6"/>
  <c r="M135" i="6"/>
  <c r="M134" i="6"/>
  <c r="M133" i="6"/>
  <c r="M132" i="6"/>
  <c r="M131" i="6"/>
  <c r="M130" i="6"/>
  <c r="M129" i="6"/>
  <c r="M128" i="6"/>
  <c r="M127" i="6"/>
  <c r="M126" i="6"/>
  <c r="M125" i="6"/>
  <c r="M124" i="6"/>
  <c r="M123" i="6"/>
  <c r="M122" i="6"/>
  <c r="M121" i="6"/>
  <c r="M120" i="6"/>
  <c r="M119" i="6"/>
  <c r="M118" i="6"/>
  <c r="M117" i="6"/>
  <c r="M116" i="6"/>
  <c r="M115" i="6"/>
  <c r="M114" i="6"/>
  <c r="M113" i="6"/>
  <c r="M112" i="6"/>
  <c r="M111" i="6"/>
  <c r="M110" i="6"/>
  <c r="M109" i="6"/>
  <c r="M108" i="6"/>
  <c r="M107" i="6"/>
  <c r="M106" i="6"/>
  <c r="M105" i="6"/>
  <c r="M104" i="6"/>
  <c r="M103" i="6"/>
  <c r="M102" i="6"/>
  <c r="M101" i="6"/>
  <c r="M100" i="6"/>
  <c r="M99" i="6"/>
  <c r="M98" i="6"/>
  <c r="M97" i="6"/>
  <c r="M96" i="6"/>
  <c r="M95" i="6"/>
  <c r="M94" i="6"/>
  <c r="M93" i="6"/>
  <c r="M92" i="6"/>
  <c r="M91" i="6"/>
  <c r="M90" i="6"/>
  <c r="M89" i="6"/>
  <c r="M88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J34" i="6" l="1"/>
  <c r="J35" i="6" l="1"/>
  <c r="J36" i="6" l="1"/>
  <c r="J37" i="6" l="1"/>
  <c r="J38" i="6" l="1"/>
  <c r="J39" i="6" l="1"/>
  <c r="J40" i="6" l="1"/>
  <c r="J41" i="6" l="1"/>
  <c r="J42" i="6" l="1"/>
  <c r="J43" i="6" l="1"/>
  <c r="J44" i="6" l="1"/>
  <c r="J45" i="6" l="1"/>
  <c r="J46" i="6" l="1"/>
  <c r="J47" i="6" l="1"/>
  <c r="J48" i="6" l="1"/>
  <c r="J49" i="6" l="1"/>
  <c r="J50" i="6" l="1"/>
  <c r="J51" i="6" l="1"/>
  <c r="J52" i="6" l="1"/>
  <c r="J53" i="6" l="1"/>
  <c r="J54" i="6" l="1"/>
  <c r="J55" i="6" l="1"/>
  <c r="J56" i="6" l="1"/>
  <c r="J57" i="6" l="1"/>
  <c r="J58" i="6" l="1"/>
  <c r="J59" i="6" l="1"/>
  <c r="J60" i="6" l="1"/>
  <c r="J61" i="6" l="1"/>
  <c r="J62" i="6" l="1"/>
  <c r="J63" i="6" l="1"/>
  <c r="J64" i="6" l="1"/>
  <c r="J65" i="6" l="1"/>
  <c r="J66" i="6" l="1"/>
  <c r="J67" i="6" l="1"/>
  <c r="J68" i="6" l="1"/>
  <c r="J69" i="6" l="1"/>
  <c r="J70" i="6" l="1"/>
  <c r="J71" i="6" l="1"/>
  <c r="J72" i="6" l="1"/>
  <c r="J73" i="6" l="1"/>
  <c r="J74" i="6" l="1"/>
  <c r="J75" i="6" l="1"/>
  <c r="J76" i="6" l="1"/>
  <c r="J77" i="6" l="1"/>
  <c r="J78" i="6" l="1"/>
  <c r="J79" i="6" l="1"/>
  <c r="J80" i="6" l="1"/>
  <c r="J81" i="6" l="1"/>
  <c r="J82" i="6" l="1"/>
  <c r="J83" i="6" l="1"/>
  <c r="J84" i="6" l="1"/>
  <c r="J85" i="6" l="1"/>
  <c r="J86" i="6" l="1"/>
  <c r="J87" i="6" l="1"/>
  <c r="J88" i="6" l="1"/>
  <c r="J89" i="6" l="1"/>
  <c r="J90" i="6" l="1"/>
  <c r="J91" i="6" l="1"/>
  <c r="J92" i="6" l="1"/>
  <c r="J93" i="6" l="1"/>
  <c r="J94" i="6" l="1"/>
  <c r="J95" i="6" l="1"/>
  <c r="J96" i="6" l="1"/>
  <c r="J97" i="6" l="1"/>
  <c r="J98" i="6" l="1"/>
  <c r="J99" i="6" l="1"/>
  <c r="J100" i="6" l="1"/>
  <c r="J101" i="6" l="1"/>
  <c r="J102" i="6" l="1"/>
  <c r="J103" i="6" l="1"/>
  <c r="J104" i="6" l="1"/>
  <c r="J105" i="6" l="1"/>
  <c r="J106" i="6" l="1"/>
  <c r="J107" i="6" l="1"/>
  <c r="J108" i="6" l="1"/>
  <c r="J109" i="6" l="1"/>
  <c r="J110" i="6" l="1"/>
  <c r="J111" i="6" l="1"/>
  <c r="J112" i="6" l="1"/>
  <c r="J113" i="6" l="1"/>
  <c r="J114" i="6" l="1"/>
  <c r="J115" i="6" l="1"/>
  <c r="J116" i="6" l="1"/>
  <c r="J117" i="6" l="1"/>
  <c r="J118" i="6" l="1"/>
  <c r="J119" i="6" l="1"/>
  <c r="J120" i="6" l="1"/>
  <c r="J121" i="6" l="1"/>
  <c r="J122" i="6" l="1"/>
  <c r="J123" i="6" l="1"/>
  <c r="J124" i="6" l="1"/>
  <c r="J125" i="6" l="1"/>
  <c r="J126" i="6" l="1"/>
  <c r="J127" i="6" l="1"/>
  <c r="J128" i="6" l="1"/>
  <c r="J129" i="6" l="1"/>
  <c r="J130" i="6" l="1"/>
  <c r="J131" i="6" l="1"/>
  <c r="J132" i="6" l="1"/>
  <c r="J133" i="6" l="1"/>
  <c r="J134" i="6" l="1"/>
  <c r="J135" i="6" l="1"/>
  <c r="J136" i="6" l="1"/>
  <c r="J137" i="6" l="1"/>
  <c r="J138" i="6" l="1"/>
  <c r="J139" i="6" l="1"/>
  <c r="J140" i="6" l="1"/>
  <c r="J141" i="6" l="1"/>
  <c r="J142" i="6" l="1"/>
  <c r="J143" i="6" l="1"/>
  <c r="J144" i="6" l="1"/>
  <c r="J145" i="6" l="1"/>
  <c r="J146" i="6" l="1"/>
  <c r="J147" i="6" l="1"/>
  <c r="J148" i="6" l="1"/>
  <c r="J149" i="6" l="1"/>
  <c r="J150" i="6" l="1"/>
  <c r="J151" i="6" l="1"/>
  <c r="J152" i="6" l="1"/>
  <c r="J153" i="6" l="1"/>
  <c r="J154" i="6" l="1"/>
  <c r="J155" i="6" l="1"/>
  <c r="J156" i="6" l="1"/>
  <c r="J157" i="6" l="1"/>
  <c r="J158" i="6" l="1"/>
  <c r="J159" i="6" l="1"/>
  <c r="J160" i="6" l="1"/>
  <c r="J161" i="6" l="1"/>
  <c r="J162" i="6" l="1"/>
  <c r="J163" i="6" l="1"/>
  <c r="J164" i="6" l="1"/>
  <c r="J165" i="6" l="1"/>
  <c r="J166" i="6" l="1"/>
  <c r="J167" i="6" l="1"/>
  <c r="J168" i="6" l="1"/>
  <c r="J169" i="6" l="1"/>
  <c r="J170" i="6" l="1"/>
  <c r="J171" i="6" l="1"/>
  <c r="J172" i="6" l="1"/>
  <c r="J173" i="6" s="1"/>
  <c r="J174" i="6" s="1"/>
  <c r="J175" i="6" s="1"/>
  <c r="J176" i="6" s="1"/>
  <c r="J177" i="6" s="1"/>
  <c r="J178" i="6" s="1"/>
  <c r="J179" i="6" s="1"/>
  <c r="J180" i="6" s="1"/>
  <c r="J181" i="6" s="1"/>
  <c r="J182" i="6" s="1"/>
</calcChain>
</file>

<file path=xl/sharedStrings.xml><?xml version="1.0" encoding="utf-8"?>
<sst xmlns="http://schemas.openxmlformats.org/spreadsheetml/2006/main" count="800" uniqueCount="122">
  <si>
    <t>Imputation</t>
  </si>
  <si>
    <t>Véhicule</t>
  </si>
  <si>
    <t>Libellé</t>
  </si>
  <si>
    <t>PUHT</t>
  </si>
  <si>
    <t>TVA</t>
  </si>
  <si>
    <t>Montant TTC</t>
  </si>
  <si>
    <t>Genre</t>
  </si>
  <si>
    <t>NAC18</t>
  </si>
  <si>
    <t>DEL54</t>
  </si>
  <si>
    <t>DEL72</t>
  </si>
  <si>
    <t>DEL77</t>
  </si>
  <si>
    <t>Total général</t>
  </si>
  <si>
    <t>Total</t>
  </si>
  <si>
    <t>V9</t>
  </si>
  <si>
    <t>MOIS</t>
  </si>
  <si>
    <t>DEL38</t>
  </si>
  <si>
    <t>DEL52</t>
  </si>
  <si>
    <t>DEL53</t>
  </si>
  <si>
    <t>DEL55</t>
  </si>
  <si>
    <t>DEL56</t>
  </si>
  <si>
    <t>DEL58</t>
  </si>
  <si>
    <t>DEL59</t>
  </si>
  <si>
    <t>DEL70</t>
  </si>
  <si>
    <t>DEL73</t>
  </si>
  <si>
    <t>DEL74</t>
  </si>
  <si>
    <t>NAC02</t>
  </si>
  <si>
    <t>NAC05</t>
  </si>
  <si>
    <t>NAC09</t>
  </si>
  <si>
    <t>NAC10</t>
  </si>
  <si>
    <t>NAC14</t>
  </si>
  <si>
    <t>NAC16</t>
  </si>
  <si>
    <t>NAC17</t>
  </si>
  <si>
    <t>NAC20</t>
  </si>
  <si>
    <t>NAC97</t>
  </si>
  <si>
    <t>Libelle</t>
  </si>
  <si>
    <t>Clé compta</t>
  </si>
  <si>
    <t>Compte
 comptable</t>
  </si>
  <si>
    <t>Montant</t>
  </si>
  <si>
    <t>code TVA</t>
  </si>
  <si>
    <t>centre de cout</t>
  </si>
  <si>
    <t>Verif cente de cout</t>
  </si>
  <si>
    <t xml:space="preserve"> Montant</t>
  </si>
  <si>
    <t>Compte</t>
  </si>
  <si>
    <t>40</t>
  </si>
  <si>
    <t>A COPIER POUR INTEGRATION</t>
  </si>
  <si>
    <t>CTTE</t>
  </si>
  <si>
    <t>QUINZ</t>
  </si>
  <si>
    <t>VG</t>
  </si>
  <si>
    <t>Facture</t>
  </si>
  <si>
    <t>No immat</t>
  </si>
  <si>
    <t>Qté</t>
  </si>
  <si>
    <t>Coût HT</t>
  </si>
  <si>
    <t>Coût net</t>
  </si>
  <si>
    <t>Coût TTC</t>
  </si>
  <si>
    <t xml:space="preserve"> VG</t>
  </si>
  <si>
    <t>Affectation</t>
  </si>
  <si>
    <t xml:space="preserve"> V9</t>
  </si>
  <si>
    <t>NAC75</t>
  </si>
  <si>
    <t>NAC81</t>
  </si>
  <si>
    <t>NAC87</t>
  </si>
  <si>
    <t>NAC83</t>
  </si>
  <si>
    <t>NAC78</t>
  </si>
  <si>
    <t>NAC82</t>
  </si>
  <si>
    <t>NAC85</t>
  </si>
  <si>
    <t>NAC80</t>
  </si>
  <si>
    <t>NAC84</t>
  </si>
  <si>
    <t>Nom</t>
  </si>
  <si>
    <t>Pdt</t>
  </si>
  <si>
    <t>Conso</t>
  </si>
  <si>
    <t>KmSaisi</t>
  </si>
  <si>
    <t>Ville</t>
  </si>
  <si>
    <t>Date</t>
  </si>
  <si>
    <t>Heure</t>
  </si>
  <si>
    <t>TVA4</t>
  </si>
  <si>
    <t>TVA5</t>
  </si>
  <si>
    <t>Gre</t>
  </si>
  <si>
    <t>GAS</t>
  </si>
  <si>
    <t>SHE</t>
  </si>
  <si>
    <t xml:space="preserve"> Qté</t>
  </si>
  <si>
    <t>Quantité</t>
  </si>
  <si>
    <t>unité</t>
  </si>
  <si>
    <t>CAMION</t>
  </si>
  <si>
    <t>15:44</t>
  </si>
  <si>
    <t>EP-194-PE</t>
  </si>
  <si>
    <t>FURON</t>
  </si>
  <si>
    <t>8000708384</t>
  </si>
  <si>
    <t>187676HARFLEUR GONFR</t>
  </si>
  <si>
    <t>ven 20/07/2018</t>
  </si>
  <si>
    <t>05:41</t>
  </si>
  <si>
    <t>EM-084-WM</t>
  </si>
  <si>
    <t>COLIN</t>
  </si>
  <si>
    <t>96779NIORT</t>
  </si>
  <si>
    <t>08:00</t>
  </si>
  <si>
    <t>EM-935-WL</t>
  </si>
  <si>
    <t>TEXIER</t>
  </si>
  <si>
    <t>mar 31/07/2018</t>
  </si>
  <si>
    <t>08:27</t>
  </si>
  <si>
    <t>Champ calculé</t>
  </si>
  <si>
    <t>Km parcouru</t>
  </si>
  <si>
    <t>Origine</t>
  </si>
  <si>
    <t>Champ calculé2</t>
  </si>
  <si>
    <t>Champ calculé3</t>
  </si>
  <si>
    <t>07/2018</t>
  </si>
  <si>
    <t>07/2018 EP-194-PE 2EME QUINZ CARBURANT</t>
  </si>
  <si>
    <t>07/2018 EM-084-WM 2EME QUINZ CARBURANT</t>
  </si>
  <si>
    <t>07/2018 EM-935-WL 2EME QUINZ CARBURANT</t>
  </si>
  <si>
    <t xml:space="preserve"> Centre de couts</t>
  </si>
  <si>
    <t xml:space="preserve"> Centre de coûts</t>
  </si>
  <si>
    <t>CT-653-XY</t>
  </si>
  <si>
    <t>AREA 03012 A 03014</t>
  </si>
  <si>
    <t>AREA 03012 A 03015</t>
  </si>
  <si>
    <t>AREA 03012 A 03008</t>
  </si>
  <si>
    <t>07-2018</t>
  </si>
  <si>
    <t>07-2018 CT-653-XY 2EME QUINZ PEAGES</t>
  </si>
  <si>
    <t>Verif</t>
  </si>
  <si>
    <t>Verif centre de cout</t>
  </si>
  <si>
    <t>PR-525-ZX</t>
  </si>
  <si>
    <t>FE-245-XD</t>
  </si>
  <si>
    <t>VU</t>
  </si>
  <si>
    <t>VP</t>
  </si>
  <si>
    <t>07-2018 FE-245-XD 2EME QUINZ PEAGES</t>
  </si>
  <si>
    <t>07-2018 PR-525-ZX 2EME QUINZ PEAGES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</si>
</sst>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0.000000"/>
  </numFmts>
  <fonts count="9" x14ac:knownFonts="1">
    <font>
      <sz val="10"/>
      <color indexed="8"/>
      <name val="Arial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2" borderId="0" xfId="0" applyFont="1" applyFill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/>
    <xf numFmtId="164" fontId="3" fillId="2" borderId="0" xfId="0" quotePrefix="1" applyNumberFormat="1" applyFont="1" applyFill="1" applyAlignment="1">
      <alignment horizontal="center"/>
    </xf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1" fillId="0" borderId="0" xfId="1" applyAlignment="1">
      <alignment horizontal="center"/>
    </xf>
    <xf numFmtId="2" fontId="0" fillId="0" borderId="0" xfId="0" applyNumberFormat="1"/>
    <xf numFmtId="2" fontId="4" fillId="3" borderId="0" xfId="0" applyNumberFormat="1" applyFont="1" applyFill="1" applyAlignment="1">
      <alignment horizontal="center" vertical="center"/>
    </xf>
    <xf numFmtId="0" fontId="1" fillId="0" borderId="0" xfId="1" applyFill="1" applyAlignment="1">
      <alignment horizontal="center"/>
    </xf>
    <xf numFmtId="0" fontId="0" fillId="0" borderId="0" xfId="1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165" fontId="0" fillId="0" borderId="0" xfId="0" applyNumberFormat="1"/>
    <xf numFmtId="14" fontId="1" fillId="0" borderId="0" xfId="1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4" fontId="4" fillId="3" borderId="0" xfId="0" applyNumberFormat="1" applyFont="1" applyFill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1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0" fontId="1" fillId="4" borderId="0" xfId="0" quotePrefix="1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NumberFormat="1" applyFill="1" applyAlignment="1">
      <alignment horizontal="center"/>
    </xf>
    <xf numFmtId="4" fontId="1" fillId="4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4" fontId="0" fillId="4" borderId="0" xfId="0" applyNumberFormat="1" applyFont="1" applyFill="1" applyAlignment="1">
      <alignment horizontal="center"/>
    </xf>
    <xf numFmtId="0" fontId="0" fillId="4" borderId="0" xfId="0" applyNumberFormat="1" applyFont="1" applyFill="1" applyAlignment="1">
      <alignment horizontal="center"/>
    </xf>
    <xf numFmtId="4" fontId="0" fillId="4" borderId="0" xfId="0" applyNumberFormat="1" applyFill="1" applyAlignment="1">
      <alignment horizontal="center"/>
    </xf>
    <xf numFmtId="0" fontId="8" fillId="4" borderId="0" xfId="1" applyFont="1" applyFill="1" applyAlignment="1">
      <alignment horizontal="center"/>
    </xf>
    <xf numFmtId="4" fontId="8" fillId="4" borderId="0" xfId="1" applyNumberFormat="1" applyFont="1" applyFill="1" applyAlignment="1">
      <alignment horizontal="center"/>
    </xf>
    <xf numFmtId="0" fontId="6" fillId="4" borderId="0" xfId="1" applyFont="1" applyFill="1" applyAlignment="1">
      <alignment horizontal="center"/>
    </xf>
    <xf numFmtId="9" fontId="8" fillId="4" borderId="0" xfId="2" applyFont="1" applyFill="1" applyAlignment="1">
      <alignment horizontal="center"/>
    </xf>
    <xf numFmtId="0" fontId="1" fillId="4" borderId="0" xfId="1" applyFill="1" applyAlignment="1">
      <alignment horizontal="center"/>
    </xf>
    <xf numFmtId="0" fontId="1" fillId="4" borderId="0" xfId="1" quotePrefix="1" applyNumberFormat="1" applyFill="1" applyAlignment="1">
      <alignment horizontal="center"/>
    </xf>
    <xf numFmtId="0" fontId="1" fillId="4" borderId="0" xfId="1" applyNumberForma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4" borderId="0" xfId="0" quotePrefix="1" applyNumberFormat="1" applyFont="1" applyFill="1" applyAlignment="1">
      <alignment horizontal="center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53"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" refreshedDate="43338.504373263888" createdVersion="4" refreshedVersion="6" recordCount="31" xr:uid="{00000000-000A-0000-FFFF-FFFF00000000}">
  <cacheSource type="worksheet">
    <worksheetSource name="SHELL_PEAGES"/>
  </cacheSource>
  <cacheFields count="14">
    <cacheField name="Imputation" numFmtId="0">
      <sharedItems/>
    </cacheField>
    <cacheField name="Véhicule" numFmtId="0">
      <sharedItems count="3">
        <s v="CT-653-XY"/>
        <s v="PR-525-ZX"/>
        <s v="FE-245-XD"/>
      </sharedItems>
    </cacheField>
    <cacheField name="Libellé" numFmtId="0">
      <sharedItems/>
    </cacheField>
    <cacheField name="PUHT" numFmtId="0">
      <sharedItems containsSemiMixedTypes="0" containsString="0" containsNumber="1" minValue="1.8299999999999299" maxValue="48.655000000023101"/>
    </cacheField>
    <cacheField name="TVA" numFmtId="0">
      <sharedItems containsSemiMixedTypes="0" containsString="0" containsNumber="1" minValue="0.37000000000080002" maxValue="9.7349999999614507"/>
    </cacheField>
    <cacheField name="Montant TTC" numFmtId="0">
      <sharedItems containsSemiMixedTypes="0" containsString="0" containsNumber="1" minValue="2.2000000000007298" maxValue="58.389999999984802"/>
    </cacheField>
    <cacheField name="Genre" numFmtId="0">
      <sharedItems/>
    </cacheField>
    <cacheField name="Libelle" numFmtId="0">
      <sharedItems count="1433">
        <s v="07-2018 CT-653-XY 2EME QUINZ PEAGES"/>
        <s v="07-2018 PR-525-ZX 2EME QUINZ PEAGES"/>
        <s v="07-2018 FE-245-XD 2EME QUINZ PEAGES"/>
        <s v="" u="1"/>
        <s v="07-2018 BD-597-FW 2EME QUINZ PEAGES" u="1"/>
        <s v="07-2018 BS-693-LB 2EME QUINZ PEAGES" u="1"/>
        <s v="07-2018 CD-016-VT 2EME QUINZ PEAGES" u="1"/>
        <s v="07-2018 CF-280-FR 2EME QUINZ PEAGES" u="1"/>
        <s v="07-2018 CY-095-RE 2EME QUINZ PEAGES" u="1"/>
        <s v="07-2018 CY-257-RE 2EME QUINZ PEAGES" u="1"/>
        <s v="07-2018 CY-423-RD 2EME QUINZ PEAGES" u="1"/>
        <s v="07-2018 CZ-663-VJ 2EME QUINZ PEAGES" u="1"/>
        <s v="07-2018 DB-297-GH 2EME QUINZ PEAGES" u="1"/>
        <s v="07-2018 DH-224-GS 2EME QUINZ PEAGES" u="1"/>
        <s v="07-2018 DH-710-GR 2EME QUINZ PEAGES" u="1"/>
        <s v="07-2018 DH-919-GS 2EME QUINZ PEAGES" u="1"/>
        <s v="07-2018 DK-551-MY 2EME QUINZ PEAGES" u="1"/>
        <s v="07-2018 DM-035-HQ 2EME QUINZ PEAGES" u="1"/>
        <s v="07-2018 DT-161-VQ 2EME QUINZ PEAGES" u="1"/>
        <s v="07-2018 DT-859-FT 2EME QUINZ PEAGES" u="1"/>
        <s v="07-2018 DW-036-WK 2EME QUINZ PEAGES" u="1"/>
        <s v="07-2018 DW-777-TP 2EME QUINZ PEAGES" u="1"/>
        <s v="07-2018 DW-805-TQ 2EME QUINZ PEAGES" u="1"/>
        <s v="07-2018 DW-915-ZZ 2EME QUINZ PEAGES" u="1"/>
        <s v="07-2018 DW-976-TN 2EME QUINZ PEAGES" u="1"/>
        <s v="07-2018 DX-154-FF 2EME QUINZ PEAGES" u="1"/>
        <s v="07-2018 DX-322-AA 2EME QUINZ PEAGES" u="1"/>
        <s v="07-2018 DX-880-FE 2EME QUINZ PEAGES" u="1"/>
        <s v="07-2018 DZ-075-VH 2EME QUINZ PEAGES" u="1"/>
        <s v="07-2018 DZ-487-XC 2EME QUINZ PEAGES" u="1"/>
        <s v="07-2018 DZ-903-VH 2EME QUINZ PEAGES" u="1"/>
        <s v="07-2018 ED-286-KR 2EME QUINZ PEAGES" u="1"/>
        <s v="07-2018 ED-677-ND 2EME QUINZ PEAGES" u="1"/>
        <s v="07-2018 ED-707-GN 2EME QUINZ PEAGES" u="1"/>
        <s v="07-2018 EF-213-DK 2EME QUINZ PEAGES" u="1"/>
        <s v="07-2018 EJ-727-CA 2EME QUINZ PEAGES" u="1"/>
        <s v="07-2018 EJ-770-RZ 2EME QUINZ PEAGES" u="1"/>
        <s v="07-2018 EK-012-YC 2EME QUINZ PEAGES" u="1"/>
        <s v="07-2018 EK-042-SY 2EME QUINZ PEAGES" u="1"/>
        <s v="07-2018 EK-231-VN 2EME QUINZ PEAGES" u="1"/>
        <s v="07-2018 EK-241-QK 2EME QUINZ PEAGES" u="1"/>
        <s v="07-2018 EK-244-QK 2EME QUINZ PEAGES" u="1"/>
        <s v="07-2018 EK-259-SZ 2EME QUINZ PEAGES" u="1"/>
        <s v="07-2018 EK-270-VN 2EME QUINZ PEAGES" u="1"/>
        <s v="07-2018 EK-367-QK 2EME QUINZ PEAGES" u="1"/>
        <s v="07-2018 EK-383-PR 2EME QUINZ PEAGES" u="1"/>
        <s v="07-2018 EK-622-QJ 2EME QUINZ PEAGES" u="1"/>
        <s v="07-2018 EK-664-QJ 2EME QUINZ PEAGES" u="1"/>
        <s v="07-2018 EK-718-QJ 2EME QUINZ PEAGES" u="1"/>
        <s v="07-2018 EK-720-QJ 2EME QUINZ PEAGES" u="1"/>
        <s v="07-2018 EK-838-XF 2EME QUINZ PEAGES" u="1"/>
        <s v="07-2018 EK-853-PQ 2EME QUINZ PEAGES" u="1"/>
        <s v="07-2018 EK-857-XF 2EME QUINZ PEAGES" u="1"/>
        <s v="07-2018 EK-879-XF 2EME QUINZ PEAGES" u="1"/>
        <s v="07-2018 EK-897-PQ 2EME QUINZ PEAGES" u="1"/>
        <s v="07-2018 EK-929-YB 2EME QUINZ PEAGES" u="1"/>
        <s v="07-2018 EK-954-QJ 2EME QUINZ PEAGES" u="1"/>
        <s v="07-2018 EK-975-QJ 2EME QUINZ PEAGES" u="1"/>
        <s v="07-2018 EL-037-QT 2EME QUINZ PEAGES" u="1"/>
        <s v="07-2018 EL-040-JJ 2EME QUINZ PEAGES" u="1"/>
        <s v="07-2018 EL-086-QT 2EME QUINZ PEAGES" u="1"/>
        <s v="07-2018 EL-095-GQ 2EME QUINZ PEAGES" u="1"/>
        <s v="07-2018 EL-223-QS 2EME QUINZ PEAGES" u="1"/>
        <s v="07-2018 EL-310-RP 2EME QUINZ PEAGES" u="1"/>
        <s v="07-2018 EL-392-FB 2EME QUINZ PEAGES" u="1"/>
        <s v="07-2018 EL-412-KY 2EME QUINZ PEAGES" u="1"/>
        <s v="07-2018 EL-436-KE 2EME QUINZ PEAGES" u="1"/>
        <s v="07-2018 EL-452-DW 2EME QUINZ PEAGES" u="1"/>
        <s v="07-2018 EL-575-FC 2EME QUINZ PEAGES" u="1"/>
        <s v="07-2018 EL-635-KE 2EME QUINZ PEAGES" u="1"/>
        <s v="07-2018 EL-648-KE 2EME QUINZ PEAGES" u="1"/>
        <s v="07-2018 EL-662-AV 2EME QUINZ PEAGES" u="1"/>
        <s v="07-2018 EL-831-TZ 2EME QUINZ PEAGES" u="1"/>
        <s v="07-2018 EL-836-YQ 2EME QUINZ PEAGES" u="1"/>
        <s v="07-2018 EL-859-KY 2EME QUINZ PEAGES" u="1"/>
        <s v="07-2018 EL-911-KY 2EME QUINZ PEAGES" u="1"/>
        <s v="07-2018 EL-935-QR 2EME QUINZ PEAGES" u="1"/>
        <s v="07-2018 EM-070-LK 2EME QUINZ PEAGES" u="1"/>
        <s v="07-2018 EM-071-FG 2EME QUINZ PEAGES" u="1"/>
        <s v="07-2018 EM-084-WM 2EME QUINZ PEAGES" u="1"/>
        <s v="07-2018 EM-172-LJ 2EME QUINZ PEAGES" u="1"/>
        <s v="07-2018 EM-177-EM 2EME QUINZ PEAGES" u="1"/>
        <s v="07-2018 EM-185-WM 2EME QUINZ PEAGES" u="1"/>
        <s v="07-2018 EM-192-NE 2EME QUINZ PEAGES" u="1"/>
        <s v="07-2018 EM-248-EM 2EME QUINZ PEAGES" u="1"/>
        <s v="07-2018 EM-272-FG 2EME QUINZ PEAGES" u="1"/>
        <s v="07-2018 EM-291-MG 2EME QUINZ PEAGES" u="1"/>
        <s v="07-2018 EM-299-NF 2EME QUINZ PEAGES" u="1"/>
        <s v="07-2018 EM-319-FG 2EME QUINZ PEAGES" u="1"/>
        <s v="07-2018 EM-384-FG 2EME QUINZ PEAGES" u="1"/>
        <s v="07-2018 EM-480-LJ 2EME QUINZ PEAGES" u="1"/>
        <s v="07-2018 EM-481-WM 2EME QUINZ PEAGES" u="1"/>
        <s v="07-2018 EM-498-EM 2EME QUINZ PEAGES" u="1"/>
        <s v="07-2018 EM-512-EL 2EME QUINZ PEAGES" u="1"/>
        <s v="07-2018 EM-516-JQ 2EME QUINZ PEAGES" u="1"/>
        <s v="07-2018 EM-628-DS 2EME QUINZ PEAGES" u="1"/>
        <s v="07-2018 EM-648-WM 2EME QUINZ PEAGES" u="1"/>
        <s v="07-2018 EM-660-JQ 2EME QUINZ PEAGES" u="1"/>
        <s v="07-2018 EM-821-WL 2EME QUINZ PEAGES" u="1"/>
        <s v="07-2018 EM-824-JR 2EME QUINZ PEAGES" u="1"/>
        <s v="07-2018 EM-825-JR 2EME QUINZ PEAGES" u="1"/>
        <s v="07-2018 EM-867-FF 2EME QUINZ PEAGES" u="1"/>
        <s v="07-2018 EM-868-JR 2EME QUINZ PEAGES" u="1"/>
        <s v="07-2018 EM-874-JR 2EME QUINZ PEAGES" u="1"/>
        <s v="07-2018 EM-882-JR 2EME QUINZ PEAGES" u="1"/>
        <s v="07-2018 EM-883-JR 2EME QUINZ PEAGES" u="1"/>
        <s v="07-2018 EM-886-EL 2EME QUINZ PEAGES" u="1"/>
        <s v="07-2018 EM-888-JR 2EME QUINZ PEAGES" u="1"/>
        <s v="07-2018 EM-891-JR 2EME QUINZ PEAGES" u="1"/>
        <s v="07-2018 EM-896-JR 2EME QUINZ PEAGES" u="1"/>
        <s v="07-2018 EM-899-JR 2EME QUINZ PEAGES" u="1"/>
        <s v="07-2018 EM-915-JR 2EME QUINZ PEAGES" u="1"/>
        <s v="07-2018 EM-935-WL 2EME QUINZ PEAGES" u="1"/>
        <s v="07-2018 EM-962-JR 2EME QUINZ PEAGES" u="1"/>
        <s v="07-2018 EM-985-EL 2EME QUINZ PEAGES" u="1"/>
        <s v="07-2018 EN-258-CE 2EME QUINZ PEAGES" u="1"/>
        <s v="07-2018 EN-621-SA 2EME QUINZ PEAGES" u="1"/>
        <s v="07-2018 EN-671-CD 2EME QUINZ PEAGES" u="1"/>
        <s v="07-2018 EN-787-ZX 2EME QUINZ PEAGES" u="1"/>
        <s v="07-2018 EN-842-FV 2EME QUINZ PEAGES" u="1"/>
        <s v="07-2018 EN-919-QN 2EME QUINZ PEAGES" u="1"/>
        <s v="07-2018 EP-055-PE 2EME QUINZ PEAGES" u="1"/>
        <s v="07-2018 EP-197-BN 2EME QUINZ PEAGES" u="1"/>
        <s v="07-2018 EP-201-BN 2EME QUINZ PEAGES" u="1"/>
        <s v="07-2018 EP-209-BN 2EME QUINZ PEAGES" u="1"/>
        <s v="07-2018 EP-576-DA 2EME QUINZ PEAGES" u="1"/>
        <s v="07-2018 EP-648-PE 2EME QUINZ PEAGES" u="1"/>
        <s v="07-2018 EP-659-PD 2EME QUINZ PEAGES" u="1"/>
        <s v="07-2018 EP-716-AQ 2EME QUINZ PEAGES" u="1"/>
        <s v="07-2018 EP-741-PE 2EME QUINZ PEAGES" u="1"/>
        <s v="07-2018 ER-056-XW 2EME QUINZ PEAGES" u="1"/>
        <s v="07-2018 ER-060-SN 2EME QUINZ PEAGES" u="1"/>
        <s v="07-2018 ER-228-SN 2EME QUINZ PEAGES" u="1"/>
        <s v="07-2018 ER-297-YC 2EME QUINZ PEAGES" u="1"/>
        <s v="07-2018 ER-299-YC 2EME QUINZ PEAGES" u="1"/>
        <s v="07-2018 ER-307-YC 2EME QUINZ PEAGES" u="1"/>
        <s v="07-2018 ER-308-YC 2EME QUINZ PEAGES" u="1"/>
        <s v="07-2018 ER-783-SN 2EME QUINZ PEAGES" u="1"/>
        <s v="07-2018 ER-817-SN 2EME QUINZ PEAGES" u="1"/>
        <s v="07-2018 ER-849-SN 2EME QUINZ PEAGES" u="1"/>
        <s v="07-2018 ER-869-SK 2EME QUINZ PEAGES" u="1"/>
        <s v="07-2018 ER-889-SN 2EME QUINZ PEAGES" u="1"/>
        <s v="07-2018 ES-368-XB 2EME QUINZ PEAGES" u="1"/>
        <s v="07-2018 ES-386-XC 2EME QUINZ PEAGES" u="1"/>
        <s v="07-2018 ES-389-TM 2EME QUINZ PEAGES" u="1"/>
        <s v="07-2018 ES-472-XC 2EME QUINZ PEAGES" u="1"/>
        <s v="07-2018 ES-587-XB 2EME QUINZ PEAGES" u="1"/>
        <s v="07-2018 ES-845-DC 2EME QUINZ PEAGES" u="1"/>
        <s v="07-2018 ET-100-JQ 2EME QUINZ PEAGES" u="1"/>
        <s v="07-2018 ET-791-AR 2EME QUINZ PEAGES" u="1"/>
        <s v="07-2018 ET-799-QQ 2EME QUINZ PEAGES" u="1"/>
        <s v="07-2018 ET-922-AR 2EME QUINZ PEAGES" u="1"/>
        <s v="07-2018 EV-611-QB 2EME QUINZ PEAGES" u="1"/>
        <s v="07-2018 EW-209-TP 2EME QUINZ PEAGES" u="1"/>
        <s v="07-2018 EW-547-TN 2EME QUINZ PEAGES" u="1"/>
        <s v="07-2018 EW-707-PX 2EME QUINZ PEAGES" u="1"/>
        <s v="07-2018 EX-041-DZ 2EME QUINZ PEAGES" u="1"/>
        <s v="07-2018 EX-115-QS 2EME QUINZ PEAGES" u="1"/>
        <s v="07-2018 EX-162-QS 2EME QUINZ PEAGES" u="1"/>
        <s v="07-2018 EX-229-DZ 2EME QUINZ PEAGES" u="1"/>
        <s v="07-2018 EX-389-QS 2EME QUINZ PEAGES" u="1"/>
        <s v="07-2018 EX-464-QS 2EME QUINZ PEAGES" u="1"/>
        <s v="07-2018 EX-527-GA 2EME QUINZ PEAGES" u="1"/>
        <s v="07-2018 EX-643-QT 2EME QUINZ PEAGES" u="1"/>
        <s v="07-2018 EX-707-LP 2EME QUINZ PEAGES" u="1"/>
        <s v="07-2018 EX-712-QS 2EME QUINZ PEAGES" u="1"/>
        <s v="07-2018 EX-719-LP 2EME QUINZ PEAGES" u="1"/>
        <s v="07-2018 EX-803-BM 2EME QUINZ PEAGES" u="1"/>
        <s v="07-2018 EX-968-QS 2EME QUINZ PEAGES" u="1"/>
        <s v="07-2018 EY-264-FV 2EME QUINZ PEAGES" u="1"/>
        <s v="02/2018 - EK-538-SY MODIF CONTRAT LLD + MAINT" u="1"/>
        <s v="02/2018 - EK-849-VM MODIF CONTRAT LLD + MAINT" u="1"/>
        <s v="02/2018 - EL-506-TZ MODIF CONTRAT LLD + MAINT" u="1"/>
        <s v="02/2018 - EM-291-MG MODIF CONTRAT LLD + MAINT" u="1"/>
        <s v="02/2018 - EM-428-FG MODIF CONTRAT LLD + MAINT" u="1"/>
        <s v="02/2018 - EM-449-CS MODIF CONTRAT LLD + MAINT" u="1"/>
        <s v="02/2018 - EM-804-EL MODIF CONTRAT LLD + MAINT" u="1"/>
        <s v="02/2018 - EM-871-LJ MODIF CONTRAT LLD + MAINT" u="1"/>
        <s v="02/2018 - EM-926-JR MODIF CONTRAT LLD + MAINT" u="1"/>
        <s v="02/2018 - EN-951-ZX MODIF CONTRAT LLD + MAINT" u="1"/>
        <s v="02/2018 - EP-101-AR MODIF CONTRAT LLD + MAINT" u="1"/>
        <s v="02/2018 - EP-611-AQ MODIF CONTRAT LLD + MAINT" u="1"/>
        <s v="02/2018 - EQ-394-YQ MODIF CONTRAT LLD + MAINT" u="1"/>
        <s v="02/2018 - ER-217-GN MODIF CONTRAT LLD + MAINT" u="1"/>
        <s v="04-2018 BR-901-KG 2EME QUINZ PEAGES" u="1"/>
        <s v="04-2018 CF-259-XV 2EME QUINZ PEAGES" u="1"/>
        <s v="04-2018 CH-337-TY 2EME QUINZ PEAGES" u="1"/>
        <s v="03-2018 - AR-971-KT 1ERE QUINZ PEAGES" u="1"/>
        <s v="03-2018 - AV-898-MV 1ERE QUINZ PEAGES" u="1"/>
        <s v="03-2018 - BD-597-FW 1ERE QUINZ PEAGES" u="1"/>
        <s v="03-2018 - BR-901-KG 1ERE QUINZ PEAGES" u="1"/>
        <s v="03-2018 - BS-693-LB 1ERE QUINZ PEAGES" u="1"/>
        <s v="03-2018 - BT-451-YL 1ERE QUINZ PEAGES" u="1"/>
        <s v="03-2018 - BT-724-YL 1ERE QUINZ PEAGES" u="1"/>
        <s v="03-2018 - BT-868-YL 1ERE QUINZ PEAGES" u="1"/>
        <s v="03-2018 - BX-400-BS 1ERE QUINZ PEAGES" u="1"/>
        <s v="03-2018 - CD-016-VT 1ERE QUINZ PEAGES" u="1"/>
        <s v="03-2018 - CD-672-JT 1ERE QUINZ PEAGES" u="1"/>
        <s v="03-2018 - CE-871-DS 1ERE QUINZ PEAGES" u="1"/>
        <s v="03-2018 - CF-280-FR 1ERE QUINZ PEAGES" u="1"/>
        <s v="03-2018 - CF-438-EW 1ERE QUINZ PEAGES" u="1"/>
        <s v="03-2018 - CS-005-TR 1ERE QUINZ PEAGES" u="1"/>
        <s v="03-2018 - CS-162-CX 1ERE QUINZ PEAGES" u="1"/>
        <s v="03-2018 - CS-206-WM 1ERE QUINZ PEAGES" u="1"/>
        <s v="03-2018 - CS-252-WM 1ERE QUINZ PEAGES" u="1"/>
        <s v="03-2018 - CS-285-WM 1ERE QUINZ PEAGES" u="1"/>
        <s v="03-2018 - CS-367-BR 1ERE QUINZ PEAGES" u="1"/>
        <s v="03-2018 - CS-445-CX 1ERE QUINZ PEAGES" u="1"/>
        <s v="03-2018 - CS-473-BR 1ERE QUINZ PEAGES" u="1"/>
        <s v="03-2018 - CS-685-ZD 1ERE QUINZ PEAGES" u="1"/>
        <s v="03-2018 - CS-788-WL 1ERE QUINZ PEAGES" u="1"/>
        <s v="03-2018 - CS-814-BR 1ERE QUINZ PEAGES" u="1"/>
        <s v="03-2018 - CT-653-XY 1ERE QUINZ PEAGES" u="1"/>
        <s v="03-2018 - CW-199-AP 1ERE QUINZ PEAGES" u="1"/>
        <s v="03-2018 - CW-511-JY 1ERE QUINZ PEAGES" u="1"/>
        <s v="03-2018 - CY-095-RE 1ERE QUINZ PEAGES" u="1"/>
        <s v="03-2018 - CY-257-RE 1ERE QUINZ PEAGES" u="1"/>
        <s v="03-2018 - CY-423-RD 1ERE QUINZ PEAGES" u="1"/>
        <s v="03-2018 - CY-658-RD 1ERE QUINZ PEAGES" u="1"/>
        <s v="03-2018 - CY-699-RD 1ERE QUINZ PEAGES" u="1"/>
        <s v="03-2018 - CY-754-XE 1ERE QUINZ PEAGES" u="1"/>
        <s v="03-2018 - CY-923-RC 1ERE QUINZ PEAGES" u="1"/>
        <s v="03-2018 - CY-965-RD 1ERE QUINZ PEAGES" u="1"/>
        <s v="03-2018 - CZ-054-SR 1ERE QUINZ PEAGES" u="1"/>
        <s v="03-2018 - CZ-663-VJ 1ERE QUINZ PEAGES" u="1"/>
        <s v="03-2018 - DA-073-ZT 1ERE QUINZ PEAGES" u="1"/>
        <s v="03-2018 - DB-081-GJ 1ERE QUINZ PEAGES" u="1"/>
        <s v="03-2018 - DB-137-FK 1ERE QUINZ PEAGES" u="1"/>
        <s v="03-2018 - DB-297-GH 1ERE QUINZ PEAGES" u="1"/>
        <s v="03-2018 - DB-324-FK 1ERE QUINZ PEAGES" u="1"/>
        <s v="03-2018 - DB-371-FJ 1ERE QUINZ PEAGES" u="1"/>
        <s v="03-2018 - DB-586-FK 1ERE QUINZ PEAGES" u="1"/>
        <s v="03-2018 - DB-703-FK 1ERE QUINZ PEAGES" u="1"/>
        <s v="03-2018 - DE-947-VE 1ERE QUINZ PEAGES" u="1"/>
        <s v="03-2018 - DH-224-GS 1ERE QUINZ PEAGES" u="1"/>
        <s v="03-2018 - DH-401-GT 1ERE QUINZ PEAGES" u="1"/>
        <s v="03-2018 - DH-690-GS 1ERE QUINZ PEAGES" u="1"/>
        <s v="03-2018 - DH-710-GR 1ERE QUINZ PEAGES" u="1"/>
        <s v="03-2018 - DH-919-GS 1ERE QUINZ PEAGES" u="1"/>
        <s v="03-2018 - DK-551-MY 1ERE QUINZ PEAGES" u="1"/>
        <s v="03-2018 - DL-961-AJ 1ERE QUINZ PEAGES" u="1"/>
        <s v="03-2018 - DM-787-EZ 1ERE QUINZ PEAGES" u="1"/>
        <s v="03-2018 - DT-161-VQ 1ERE QUINZ PEAGES" u="1"/>
        <s v="03-2018 - DT-859-FT 1ERE QUINZ PEAGES" u="1"/>
        <s v="03-2018 - DW-071-TQ 1ERE QUINZ PEAGES" u="1"/>
        <s v="03-2018 - DW-222-YP 1ERE QUINZ PEAGES" u="1"/>
        <s v="03-2018 - DW-777-TP 1ERE QUINZ PEAGES" u="1"/>
        <s v="03-2018 - DW-805-TQ 1ERE QUINZ PEAGES" u="1"/>
        <s v="03-2018 - DW-976-TN 1ERE QUINZ PEAGES" u="1"/>
        <s v="03-2018 - DX-154-FF 1ERE QUINZ PEAGES" u="1"/>
        <s v="03-2018 - DX-322-AA 1ERE QUINZ PEAGES" u="1"/>
        <s v="03-2018 - DX-772-AQ 1ERE QUINZ PEAGES" u="1"/>
        <s v="03-2018 - DZ-075-VH 1ERE QUINZ PEAGES" u="1"/>
        <s v="03-2018 - DZ-487-XC 1ERE QUINZ PEAGES" u="1"/>
        <s v="03-2018 - DZ-903-VH 1ERE QUINZ PEAGES" u="1"/>
        <s v="03-2018 - EB-749-ME 1ERE QUINZ PEAGES" u="1"/>
        <s v="03-2018 - EC-225-LJ 1ERE QUINZ PEAGES" u="1"/>
        <s v="03-2018 - EC-974-WL 1ERE QUINZ PEAGES" u="1"/>
        <s v="03-2018 - ED-154-GQ 1ERE QUINZ PEAGES" u="1"/>
        <s v="03-2018 - ED-286-KR 1ERE QUINZ PEAGES" u="1"/>
        <s v="03-2018 - ED-593-ND 1ERE QUINZ PEAGES" u="1"/>
        <s v="03-2018 - ED-968-NC 1ERE QUINZ PEAGES" u="1"/>
        <s v="03-2018 - EF-213-DK 1ERE QUINZ PEAGES" u="1"/>
        <s v="03-2018 - EH-571-ND 1ERE QUINZ PEAGES" u="1"/>
        <s v="03-2018 - EH-762-RT 1ERE QUINZ PEAGES" u="1"/>
        <s v="03-2018 - EJ-092-KE 1ERE QUINZ PEAGES" u="1"/>
        <s v="03-2018 - EJ-314-KN 1ERE QUINZ PEAGES" u="1"/>
        <s v="03-2018 - EJ-354-KE 1ERE QUINZ PEAGES" u="1"/>
        <s v="03-2018 - EJ-448-WG 1ERE QUINZ PEAGES" u="1"/>
        <s v="03-2018 - EJ-466-WG 1ERE QUINZ PEAGES" u="1"/>
        <s v="03-2018 - EJ-473-KE 1ERE QUINZ PEAGES" u="1"/>
        <s v="03-2018 - EJ-479-BM 1ERE QUINZ PEAGES" u="1"/>
        <s v="03-2018 - EJ-494-WG 1ERE QUINZ PEAGES" u="1"/>
        <s v="03-2018 - EJ-535-KE 1ERE QUINZ PEAGES" u="1"/>
        <s v="03-2018 - EJ-580-KE 1ERE QUINZ PEAGES" u="1"/>
        <s v="03-2018 - EJ-616-YP 1ERE QUINZ PEAGES" u="1"/>
        <s v="03-2018 - EJ-680-KE 1ERE QUINZ PEAGES" u="1"/>
        <s v="03-2018 - EJ-770-RZ 1ERE QUINZ PEAGES" u="1"/>
        <s v="03-2018 - EJ-845-KD 1ERE QUINZ PEAGES" u="1"/>
        <s v="03-2018 - EK-014-PR 1ERE QUINZ PEAGES" u="1"/>
        <s v="03-2018 - EK-042-SY 1ERE QUINZ PEAGES" u="1"/>
        <s v="03-2018 - EK-064-PR 1ERE QUINZ PEAGES" u="1"/>
        <s v="03-2018 - EK-081-QK 1ERE QUINZ PEAGES" u="1"/>
        <s v="03-2018 - EK-106-PR 1ERE QUINZ PEAGES" u="1"/>
        <s v="03-2018 - EK-119-RF 1ERE QUINZ PEAGES" u="1"/>
        <s v="03-2018 - EK-125-PS 1ERE QUINZ PEAGES" u="1"/>
        <s v="03-2018 - EK-140-PR 1ERE QUINZ PEAGES" u="1"/>
        <s v="03-2018 - EK-185-QK 1ERE QUINZ PEAGES" u="1"/>
        <s v="03-2018 - EK-203-QK 1ERE QUINZ PEAGES" u="1"/>
        <s v="03-2018 - EK-223-QK 1ERE QUINZ PEAGES" u="1"/>
        <s v="03-2018 - EK-231-VN 1ERE QUINZ PEAGES" u="1"/>
        <s v="03-2018 - EK-244-QK 1ERE QUINZ PEAGES" u="1"/>
        <s v="03-2018 - EK-254-QK 1ERE QUINZ PEAGES" u="1"/>
        <s v="03-2018 - EK-259-SZ 1ERE QUINZ PEAGES" u="1"/>
        <s v="03-2018 - EK-270-VN 1ERE QUINZ PEAGES" u="1"/>
        <s v="03-2018 - EK-344-PR 1ERE QUINZ PEAGES" u="1"/>
        <s v="03-2018 - EK-344-SZ 1ERE QUINZ PEAGES" u="1"/>
        <s v="03-2018 - EK-380-SY 1ERE QUINZ PEAGES" u="1"/>
        <s v="03-2018 - EK-383-PR 1ERE QUINZ PEAGES" u="1"/>
        <s v="03-2018 - EK-403-PR 1ERE QUINZ PEAGES" u="1"/>
        <s v="03-2018 - EK-419-PR 1ERE QUINZ PEAGES" u="1"/>
        <s v="03-2018 - EK-432-QK 1ERE QUINZ PEAGES" u="1"/>
        <s v="03-2018 - EK-561-QJ 1ERE QUINZ PEAGES" u="1"/>
        <s v="03-2018 - EK-567-TV 1ERE QUINZ PEAGES" u="1"/>
        <s v="03-2018 - EK-597-QJ 1ERE QUINZ PEAGES" u="1"/>
        <s v="03-2018 - EK-641-QJ 1ERE QUINZ PEAGES" u="1"/>
        <s v="03-2018 - EK-664-QJ 1ERE QUINZ PEAGES" u="1"/>
        <s v="03-2018 - EK-676-QJ 1ERE QUINZ PEAGES" u="1"/>
        <s v="03-2018 - EK-718-QJ 1ERE QUINZ PEAGES" u="1"/>
        <s v="03-2018 - EK-720-QJ 1ERE QUINZ PEAGES" u="1"/>
        <s v="03-2018 - EK-799-VM 1ERE QUINZ PEAGES" u="1"/>
        <s v="03-2018 - EK-857-XF 1ERE QUINZ PEAGES" u="1"/>
        <s v="03-2018 - EK-879-XF 1ERE QUINZ PEAGES" u="1"/>
        <s v="03-2018 - EK-881-PQ 1ERE QUINZ PEAGES" u="1"/>
        <s v="03-2018 - EK-897-PQ 1ERE QUINZ PEAGES" u="1"/>
        <s v="03-2018 - EK-929-YB 1ERE QUINZ PEAGES" u="1"/>
        <s v="03-2018 - EK-954-QJ 1ERE QUINZ PEAGES" u="1"/>
        <s v="03-2018 - EK-975-PQ 1ERE QUINZ PEAGES" u="1"/>
        <s v="03-2018 - EK-975-QJ 1ERE QUINZ PEAGES" u="1"/>
        <s v="03-2018 - EK-983-PR 1ERE QUINZ PEAGES" u="1"/>
        <s v="03-2018 - EK-995-PR 1ERE QUINZ PEAGES" u="1"/>
        <s v="03-2018 - EL-018-FA 1ERE QUINZ PEAGES" u="1"/>
        <s v="03-2018 - EL-028-AV 1ERE QUINZ PEAGES" u="1"/>
        <s v="03-2018 - EL-031-JH 1ERE QUINZ PEAGES" u="1"/>
        <s v="03-2018 - EL-037-QT 1ERE QUINZ PEAGES" u="1"/>
        <s v="03-2018 - EL-095-GQ 1ERE QUINZ PEAGES" u="1"/>
        <s v="03-2018 - EL-140-WS 1ERE QUINZ PEAGES" u="1"/>
        <s v="03-2018 - EL-206-WS 1ERE QUINZ PEAGES" u="1"/>
        <s v="03-2018 - EL-209-RP 1ERE QUINZ PEAGES" u="1"/>
        <s v="03-2018 - EL-223-QS 1ERE QUINZ PEAGES" u="1"/>
        <s v="03-2018 - EL-298-KE 1ERE QUINZ PEAGES" u="1"/>
        <s v="03-2018 - EL-310-RP 1ERE QUINZ PEAGES" u="1"/>
        <s v="03-2018 - EL-339-KE 1ERE QUINZ PEAGES" u="1"/>
        <s v="03-2018 - EL-345-RN 1ERE QUINZ PEAGES" u="1"/>
        <s v="03-2018 - EL-392-FB 1ERE QUINZ PEAGES" u="1"/>
        <s v="03-2018 - EL-412-KY 1ERE QUINZ PEAGES" u="1"/>
        <s v="03-2018 - EL-436-KE 1ERE QUINZ PEAGES" u="1"/>
        <s v="03-2018 - EL-452-DW 1ERE QUINZ PEAGES" u="1"/>
        <s v="03-2018 - EL-493-GN 1ERE QUINZ PEAGES" u="1"/>
        <s v="03-2018 - EL-506-QR 1ERE QUINZ PEAGES" u="1"/>
        <s v="03-2018 - EL-516-KE 1ERE QUINZ PEAGES" u="1"/>
        <s v="03-2018 - EL-535-RN 1ERE QUINZ PEAGES" u="1"/>
        <s v="03-2018 - EL-575-FC 1ERE QUINZ PEAGES" u="1"/>
        <s v="03-2018 - EL-648-KE 1ERE QUINZ PEAGES" u="1"/>
        <s v="03-2018 - EL-662-AV 1ERE QUINZ PEAGES" u="1"/>
        <s v="03-2018 - EL-674-KE 1ERE QUINZ PEAGES" u="1"/>
        <s v="03-2018 - EL-686-KE 1ERE QUINZ PEAGES" u="1"/>
        <s v="03-2018 - EL-689-JH 1ERE QUINZ PEAGES" u="1"/>
        <s v="03-2018 - EL-711-GM 1ERE QUINZ PEAGES" u="1"/>
        <s v="03-2018 - EL-798-TZ 1ERE QUINZ PEAGES" u="1"/>
        <s v="03-2018 - EL-806-KY 1ERE QUINZ PEAGES" u="1"/>
        <s v="03-2018 - EL-808-BR 1ERE QUINZ PEAGES" u="1"/>
        <s v="03-2018 - EL-831-TZ 1ERE QUINZ PEAGES" u="1"/>
        <s v="03-2018 - EL-836-YQ 1ERE QUINZ PEAGES" u="1"/>
        <s v="03-2018 - EL-853-YR 1ERE QUINZ PEAGES" u="1"/>
        <s v="03-2018 - EL-859-KY 1ERE QUINZ PEAGES" u="1"/>
        <s v="03-2018 - EL-911-KY 1ERE QUINZ PEAGES" u="1"/>
        <s v="03-2018 - EM-011-FG 1ERE QUINZ PEAGES" u="1"/>
        <s v="03-2018 - EM-070-LK 1ERE QUINZ PEAGES" u="1"/>
        <s v="03-2018 - EM-071-FG 1ERE QUINZ PEAGES" u="1"/>
        <s v="03-2018 - EM-084-WM 1ERE QUINZ PEAGES" u="1"/>
        <s v="03-2018 - EM-090-FG 1ERE QUINZ PEAGES" u="1"/>
        <s v="03-2018 - EM-107-EM 1ERE QUINZ PEAGES" u="1"/>
        <s v="03-2018 - EM-134-DT 1ERE QUINZ PEAGES" u="1"/>
        <s v="03-2018 - EM-139-DT 1ERE QUINZ PEAGES" u="1"/>
        <s v="03-2018 - EM-154-MG 1ERE QUINZ PEAGES" u="1"/>
        <s v="03-2018 - EM-172-LJ 1ERE QUINZ PEAGES" u="1"/>
        <s v="03-2018 - EM-177-EM 1ERE QUINZ PEAGES" u="1"/>
        <s v="03-2018 - EM-192-NE 1ERE QUINZ PEAGES" u="1"/>
        <s v="03-2018 - EM-248-EM 1ERE QUINZ PEAGES" u="1"/>
        <s v="03-2018 - EM-272-FG 1ERE QUINZ PEAGES" u="1"/>
        <s v="03-2018 - EM-291-MG 1ERE QUINZ PEAGES" u="1"/>
        <s v="03-2018 - EM-299-NF 1ERE QUINZ PEAGES" u="1"/>
        <s v="03-2018 - EM-301-EM 1ERE QUINZ PEAGES" u="1"/>
        <s v="03-2018 - EM-319-FG 1ERE QUINZ PEAGES" u="1"/>
        <s v="03-2018 - EM-320-EM 1ERE QUINZ PEAGES" u="1"/>
        <s v="03-2018 - EM-375-EM 1ERE QUINZ PEAGES" u="1"/>
        <s v="03-2018 - EM-376-EM 1ERE QUINZ PEAGES" u="1"/>
        <s v="03-2018 - EM-384-FG 1ERE QUINZ PEAGES" u="1"/>
        <s v="03-2018 - EM-428-FG 1ERE QUINZ PEAGES" u="1"/>
        <s v="03-2018 - EM-449-CS 1ERE QUINZ PEAGES" u="1"/>
        <s v="03-2018 - EM-480-LJ 1ERE QUINZ PEAGES" u="1"/>
        <s v="03-2018 - EM-481-WM 1ERE QUINZ PEAGES" u="1"/>
        <s v="03-2018 - EM-498-EM 1ERE QUINZ PEAGES" u="1"/>
        <s v="03-2018 - EM-512-EL 1ERE QUINZ PEAGES" u="1"/>
        <s v="03-2018 - EM-516-JQ 1ERE QUINZ PEAGES" u="1"/>
        <s v="03-2018 - EM-546-EL 1ERE QUINZ PEAGES" u="1"/>
        <s v="03-2018 - EM-565-ZQ 1ERE QUINZ PEAGES" u="1"/>
        <s v="03-2018 - EM-584-EL 1ERE QUINZ PEAGES" u="1"/>
        <s v="03-2018 - EM-628-DS 1ERE QUINZ PEAGES" u="1"/>
        <s v="03-2018 - EM-636-EL 1ERE QUINZ PEAGES" u="1"/>
        <s v="03-2018 - EM-648-WM 1ERE QUINZ PEAGES" u="1"/>
        <s v="03-2018 - EM-750-ZQ 1ERE QUINZ PEAGES" u="1"/>
        <s v="03-2018 - EM-760-FF 1ERE QUINZ PEAGES" u="1"/>
        <s v="03-2018 - EM-770-DS 1ERE QUINZ PEAGES" u="1"/>
        <s v="03-2018 - EM-804-EL 1ERE QUINZ PEAGES" u="1"/>
        <s v="03-2018 - EM-812-FF 1ERE QUINZ PEAGES" u="1"/>
        <s v="03-2018 - EM-821-WL 1ERE QUINZ PEAGES" u="1"/>
        <s v="03-2018 - EM-824-JR 1ERE QUINZ PEAGES" u="1"/>
        <s v="03-2018 - EM-825-JR 1ERE QUINZ PEAGES" u="1"/>
        <s v="03-2018 - EM-834-JR 1ERE QUINZ PEAGES" u="1"/>
        <s v="03-2018 - EM-861-DS 1ERE QUINZ PEAGES" u="1"/>
        <s v="03-2018 - EM-867-FF 1ERE QUINZ PEAGES" u="1"/>
        <s v="03-2018 - EM-868-JR 1ERE QUINZ PEAGES" u="1"/>
        <s v="03-2018 - EM-874-JR 1ERE QUINZ PEAGES" u="1"/>
        <s v="03-2018 - EM-882-JR 1ERE QUINZ PEAGES" u="1"/>
        <s v="03-2018 - EM-883-JR 1ERE QUINZ PEAGES" u="1"/>
        <s v="03-2018 - EM-886-EL 1ERE QUINZ PEAGES" u="1"/>
        <s v="03-2018 - EM-888-JR 1ERE QUINZ PEAGES" u="1"/>
        <s v="03-2018 - EM-891-JR 1ERE QUINZ PEAGES" u="1"/>
        <s v="03-2018 - EM-893-JR 1ERE QUINZ PEAGES" u="1"/>
        <s v="03-2018 - EM-896-JR 1ERE QUINZ PEAGES" u="1"/>
        <s v="03-2018 - EM-899-JR 1ERE QUINZ PEAGES" u="1"/>
        <s v="03-2018 - EM-904-JR 1ERE QUINZ PEAGES" u="1"/>
        <s v="03-2018 - EM-915-JR 1ERE QUINZ PEAGES" u="1"/>
        <s v="03-2018 - EM-930-FF 1ERE QUINZ PEAGES" u="1"/>
        <s v="03-2018 - EM-935-WL 1ERE QUINZ PEAGES" u="1"/>
        <s v="03-2018 - EM-949-LJ 1ERE QUINZ PEAGES" u="1"/>
        <s v="03-2018 - EM-962-JR 1ERE QUINZ PEAGES" u="1"/>
        <s v="03-2018 - EN-258-CE 1ERE QUINZ PEAGES" u="1"/>
        <s v="03-2018 - EN-494-CD 1ERE QUINZ PEAGES" u="1"/>
        <s v="03-2018 - EN-579-CD 1ERE QUINZ PEAGES" u="1"/>
        <s v="03-2018 - EN-671-CD 1ERE QUINZ PEAGES" u="1"/>
        <s v="03-2018 - EN-787-ZX 1ERE QUINZ PEAGES" u="1"/>
        <s v="03-2018 - EN-842-FV 1ERE QUINZ PEAGES" u="1"/>
        <s v="03-2018 - EN-918-ZX 1ERE QUINZ PEAGES" u="1"/>
        <s v="03-2018 - EN-919-QN 1ERE QUINZ PEAGES" u="1"/>
        <s v="03-2018 - EN-951-ZX 1ERE QUINZ PEAGES" u="1"/>
        <s v="03-2018 - EP-034-VA 1ERE QUINZ PEAGES" u="1"/>
        <s v="03-2018 - EP-055-PE 1ERE QUINZ PEAGES" u="1"/>
        <s v="03-2018 - EP-201-BN 1ERE QUINZ PEAGES" u="1"/>
        <s v="03-2018 - EP-209-BN 1ERE QUINZ PEAGES" u="1"/>
        <s v="03-2018 - EP-388-GX 1ERE QUINZ PEAGES" u="1"/>
        <s v="03-2018 - EP-576-DA 1ERE QUINZ PEAGES" u="1"/>
        <s v="03-2018 - EP-659-PD 1ERE QUINZ PEAGES" u="1"/>
        <s v="03-2018 - EP-716-AQ 1ERE QUINZ PEAGES" u="1"/>
        <s v="03-2018 - EP-759-XW 1ERE QUINZ PEAGES" u="1"/>
        <s v="03-2018 - EP-817-PE 1ERE QUINZ PEAGES" u="1"/>
        <s v="03-2018 - EP-964-PE 1ERE QUINZ PEAGES" u="1"/>
        <s v="03-2018 - EQ-184-SB 1ERE QUINZ PEAGES" u="1"/>
        <s v="03-2018 - ER-056-XW 1ERE QUINZ PEAGES" u="1"/>
        <s v="03-2018 - ER-060-SN 1ERE QUINZ PEAGES" u="1"/>
        <s v="03-2018 - ER-228-SN 1ERE QUINZ PEAGES" u="1"/>
        <s v="03-2018 - ER-295-YC 1ERE QUINZ PEAGES" u="1"/>
        <s v="03-2018 - ER-297-YC 1ERE QUINZ PEAGES" u="1"/>
        <s v="03-2018 - ER-299-YC 1ERE QUINZ PEAGES" u="1"/>
        <s v="03-2018 - ER-307-YC 1ERE QUINZ PEAGES" u="1"/>
        <s v="03-2018 - ER-308-YC 1ERE QUINZ PEAGES" u="1"/>
        <s v="03-2018 - ER-783-SN 1ERE QUINZ PEAGES" u="1"/>
        <s v="03-2018 - ER-869-SK 1ERE QUINZ PEAGES" u="1"/>
        <s v="03-2018 - ER-889-SN 1ERE QUINZ PEAGES" u="1"/>
        <s v="03-2018 - ES-042-XC 1ERE QUINZ PEAGES" u="1"/>
        <s v="03-2018 - ES-368-XB 1ERE QUINZ PEAGES" u="1"/>
        <s v="03-2018 - ES-386-XC 1ERE QUINZ PEAGES" u="1"/>
        <s v="03-2018 - ES-472-XC 1ERE QUINZ PEAGES" u="1"/>
        <s v="03-2018 - ES-587-XB 1ERE QUINZ PEAGES" u="1"/>
        <s v="03-2018 - ES-749-TY 1ERE QUINZ PEAGES" u="1"/>
        <s v="03-2018 - ES-845-DC 1ERE QUINZ PEAGES" u="1"/>
        <s v="03-2018 - ES-952-ZM 1ERE QUINZ PEAGES" u="1"/>
        <s v="03-2018 - ET-100-JQ 1ERE QUINZ PEAGES" u="1"/>
        <s v="03-2018 - ET-188-JN 1ERE QUINZ PEAGES" u="1"/>
        <s v="03-2018 - ET-705-QQ 1ERE QUINZ PEAGES" u="1"/>
        <s v="03-2018 - ET-791-AR 1ERE QUINZ PEAGES" u="1"/>
        <s v="03-2018 - ET-799-QQ 1ERE QUINZ PEAGES" u="1"/>
        <s v="03-2018 - ET-922-AR 1ERE QUINZ PEAGES" u="1"/>
        <s v="04-2018 - BD-597-FW 1ERE QUINZ PEAGES" u="1"/>
        <s v="04-2018 - BD-597-FW 2EME QUINZ PEAGES" u="1"/>
        <s v="04-2018 - BR-589-SM 2EME QUINZ PEAGES" u="1"/>
        <s v="04-2018 - BR-901-KG 2EME QUINZ PEAGES" u="1"/>
        <s v="04-2018 - BS-693-LB 1ERE QUINZ PEAGES" u="1"/>
        <s v="04-2018 - BS-693-LB 2EME QUINZ PEAGES" u="1"/>
        <s v="04-2018 - BT-451-YL 2EME QUINZ PEAGES" u="1"/>
        <s v="04-2018 - BT-868-YL 2EME QUINZ PEAGES" u="1"/>
        <s v="04-2018 - BY-426-GG 2EME QUINZ PEAGES" u="1"/>
        <s v="04-2018 - CD-016-VT 1ERE QUINZ PEAGES" u="1"/>
        <s v="04-2018 - CD-016-VT 2EME QUINZ PEAGES" u="1"/>
        <s v="04-2018 - CE-895-DS 2EME QUINZ PEAGES" u="1"/>
        <s v="04-2018 - CF-259-XV 2EME QUINZ PEAGES" u="1"/>
        <s v="04-2018 - CF-438-EW 2EME QUINZ PEAGES" u="1"/>
        <s v="04-2018 - CF-767-AN 2EME QUINZ PEAGES" u="1"/>
        <s v="04-2018 - CH-337-TY 2EME QUINZ PEAGES" u="1"/>
        <s v="04-2018 - CM-139-QT 2EME QUINZ PEAGES" u="1"/>
        <s v="04-2018 - CM-518-QT 2EME QUINZ PEAGES" u="1"/>
        <s v="04-2018 - CS-162-CX 1ERE QUINZ PEAGES" u="1"/>
        <s v="04-2018 - CS-162-CX 2EME QUINZ PEAGES" u="1"/>
        <s v="04-2018 - CS-252-WM 1ERE QUINZ PEAGES" u="1"/>
        <s v="04-2018 - CS-285-WM 2EME QUINZ PEAGES" u="1"/>
        <s v="04-2018 - CS-367-BR 2EME QUINZ PEAGES" u="1"/>
        <s v="04-2018 - CS-418-WM 2EME QUINZ PEAGES" u="1"/>
        <s v="04-2018 - CS-445-CX 2EME QUINZ PEAGES" u="1"/>
        <s v="04-2018 - CS-473-BR 2EME QUINZ PEAGES" u="1"/>
        <s v="04-2018 - CS-788-WL 2EME QUINZ PEAGES" u="1"/>
        <s v="04-2018 - CT-653-XY 1ERE QUINZ PEAGES" u="1"/>
        <s v="04-2018 - CT-653-XY 2EME QUINZ PEAGES" u="1"/>
        <s v="04-2018 - CW-199-AP 2EME QUINZ PEAGES" u="1"/>
        <s v="04-2018 - CW-511-JY 2EME QUINZ PEAGES" u="1"/>
        <s v="04-2018 - CY-095-RE 2EME QUINZ PEAGES" u="1"/>
        <s v="04-2018 - CY-602-RC 2EME QUINZ PEAGES" u="1"/>
        <s v="04-2018 - CY-658-RD 2EME QUINZ PEAGES" u="1"/>
        <s v="04-2018 - CY-699-RD 1ERE QUINZ PEAGES" u="1"/>
        <s v="04-2018 - CY-699-RD 2EME QUINZ PEAGES" u="1"/>
        <s v="04-2018 - CY-754-XE 2EME QUINZ PEAGES" u="1"/>
        <s v="04-2018 - CY-965-RD 2EME QUINZ PEAGES" u="1"/>
        <s v="04-2018 - CZ-054-SR 2EME QUINZ PEAGES" u="1"/>
        <s v="04-2018 - CZ-316-SQ 2EME QUINZ PEAGES" u="1"/>
        <s v="04-2018 - CZ-663-VJ 1ERE QUINZ PEAGES" u="1"/>
        <s v="04-2018 - CZ-663-VJ 2EME QUINZ PEAGES" u="1"/>
        <s v="04-2018 - DA-073-ZT 1ERE QUINZ PEAGES" u="1"/>
        <s v="04-2018 - DA-073-ZT 2EME QUINZ PEAGES" u="1"/>
        <s v="04-2018 - DB-081-GJ 2EME QUINZ PEAGES" u="1"/>
        <s v="04-2018 - DB-091-FK 2EME QUINZ PEAGES" u="1"/>
        <s v="04-2018 - DB-137-FK 2EME QUINZ PEAGES" u="1"/>
        <s v="04-2018 - DB-297-GH 1ERE QUINZ PEAGES" u="1"/>
        <s v="04-2018 - DB-297-GH 2EME QUINZ PEAGES" u="1"/>
        <s v="04-2018 - DB-324-FK 2EME QUINZ PEAGES" u="1"/>
        <s v="04-2018 - DB-371-FJ 2EME QUINZ PEAGES" u="1"/>
        <s v="04-2018 - DB-391-MM 2EME QUINZ PEAGES" u="1"/>
        <s v="04-2018 - DB-478-MM 2EME QUINZ PEAGES" u="1"/>
        <s v="04-2018 - DB-491-GH 2EME QUINZ PEAGES" u="1"/>
        <s v="04-2018 - DB-579-FJ 2EME QUINZ PEAGES" u="1"/>
        <s v="04-2018 - DB-586-FK 2EME QUINZ PEAGES" u="1"/>
        <s v="04-2018 - DB-656-FJ 2EME QUINZ PEAGES" u="1"/>
        <s v="04-2018 - DE-947-VE 2EME QUINZ PEAGES" u="1"/>
        <s v="04-2018 - DH-224-GS 1ERE QUINZ PEAGES" u="1"/>
        <s v="04-2018 - DH-224-GS 2EME QUINZ PEAGES" u="1"/>
        <s v="04-2018 - DH-401-GT 1ERE QUINZ PEAGES" u="1"/>
        <s v="04-2018 - DH-401-GT 2EME QUINZ PEAGES" u="1"/>
        <s v="04-2018 - DH-690-GS 1ERE QUINZ PEAGES" u="1"/>
        <s v="04-2018 - DH-710-GR 1ERE QUINZ PEAGES" u="1"/>
        <s v="04-2018 - DH-710-GR 2EME QUINZ PEAGES" u="1"/>
        <s v="04-2018 - DH-919-GS 1ERE QUINZ PEAGES" u="1"/>
        <s v="04-2018 - DH-919-GS 2EME QUINZ PEAGES" u="1"/>
        <s v="04-2018 - DK-551-MY 1ERE QUINZ PEAGES" u="1"/>
        <s v="04-2018 - DK-551-MY 2EME QUINZ PEAGES" u="1"/>
        <s v="04-2018 - DM-787-EZ 2EME QUINZ PEAGES" u="1"/>
        <s v="04-2018 - DM-959-EY 2EME QUINZ PEAGES" u="1"/>
        <s v="04-2018 - DT-161-VQ 1ERE QUINZ PEAGES" u="1"/>
        <s v="04-2018 - DT-161-VQ 2EME QUINZ PEAGES" u="1"/>
        <s v="04-2018 - DT-859-FT 2EME QUINZ PEAGES" u="1"/>
        <s v="04-2018 - DW-222-YP 1ERE QUINZ PEAGES" u="1"/>
        <s v="04-2018 - DW-222-YP 2EME QUINZ PEAGES" u="1"/>
        <s v="04-2018 - DW-777-TP 1ERE QUINZ PEAGES" u="1"/>
        <s v="04-2018 - DW-777-TP 2EME QUINZ PEAGES" u="1"/>
        <s v="04-2018 - DW-805-TQ 1ERE QUINZ PEAGES" u="1"/>
        <s v="04-2018 - DW-805-TQ 2EME QUINZ PEAGES" u="1"/>
        <s v="04-2018 - DW-976-TN 1ERE QUINZ PEAGES" u="1"/>
        <s v="04-2018 - DW-976-TN 2EME QUINZ PEAGES" u="1"/>
        <s v="04-2018 - DX-154-FF 1ERE QUINZ PEAGES" u="1"/>
        <s v="04-2018 - DX-154-FF 2EME QUINZ PEAGES" u="1"/>
        <s v="04-2018 - DX-322-AA 1ERE QUINZ PEAGES" u="1"/>
        <s v="04-2018 - DX-322-AA 2EME QUINZ PEAGES" u="1"/>
        <s v="04-2018 - DX-772-AQ 2EME QUINZ PEAGES" u="1"/>
        <s v="04-2018 - DX-880-FE 2EME QUINZ PEAGES" u="1"/>
        <s v="04-2018 - DX-909-CF 2EME QUINZ PEAGES" u="1"/>
        <s v="04-2018 - DZ-075-VH 1ERE QUINZ PEAGES" u="1"/>
        <s v="04-2018 - DZ-487-XC 1ERE QUINZ PEAGES" u="1"/>
        <s v="04-2018 - DZ-487-XC 2EME QUINZ PEAGES" u="1"/>
        <s v="04-2018 - DZ-903-VH 1ERE QUINZ PEAGES" u="1"/>
        <s v="04-2018 - DZ-903-VH 2EME QUINZ PEAGES" u="1"/>
        <s v="04-2018 - EC-225-LJ 1ERE QUINZ PEAGES" u="1"/>
        <s v="04-2018 - EC-225-LJ 2EME QUINZ PEAGES" u="1"/>
        <s v="04-2018 - EC-974-WL 1ERE QUINZ PEAGES" u="1"/>
        <s v="04-2018 - EC-974-WL 2EME QUINZ PEAGES" u="1"/>
        <s v="04-2018 - ED-154-GQ 1ERE QUINZ PEAGES" u="1"/>
        <s v="04-2018 - ED-154-GQ 2EME QUINZ PEAGES" u="1"/>
        <s v="04-2018 - ED-286-KR 1ERE QUINZ PEAGES" u="1"/>
        <s v="04-2018 - ED-286-KR 2EME QUINZ PEAGES" u="1"/>
        <s v="04-2018 - ED-593-ND 1ERE QUINZ PEAGES" u="1"/>
        <s v="04-2018 - EH-364-PY 2EME QUINZ PEAGES" u="1"/>
        <s v="04-2018 - EH-571-ND 1ERE QUINZ PEAGES" u="1"/>
        <s v="04-2018 - EH-762-RT 1ERE QUINZ PEAGES" u="1"/>
        <s v="04-2018 - EH-762-RT 2EME QUINZ PEAGES" u="1"/>
        <s v="04-2018 - EJ-448-WG 1ERE QUINZ PEAGES" u="1"/>
        <s v="04-2018 - EJ-466-WG 1ERE QUINZ PEAGES" u="1"/>
        <s v="04-2018 - EJ-473-KE 1ERE QUINZ PEAGES" u="1"/>
        <s v="04-2018 - EJ-473-KE 2EME QUINZ PEAGES" u="1"/>
        <s v="04-2018 - EJ-580-KE 1ERE QUINZ PEAGES" u="1"/>
        <s v="04-2018 - EJ-580-KE 2EME QUINZ PEAGES" u="1"/>
        <s v="04-2018 - EJ-680-KE 1ERE QUINZ PEAGES" u="1"/>
        <s v="04-2018 - EJ-688-KE 2EME QUINZ PEAGES" u="1"/>
        <s v="04-2018 - EJ-770-RZ 1ERE QUINZ PEAGES" u="1"/>
        <s v="04-2018 - EJ-770-RZ 2EME QUINZ PEAGES" u="1"/>
        <s v="04-2018 - EJ-845-KD 1ERE QUINZ PEAGES" u="1"/>
        <s v="04-2018 - EK-012-YC 2EME QUINZ PEAGES" u="1"/>
        <s v="04-2018 - EK-014-PR 1ERE QUINZ PEAGES" u="1"/>
        <s v="04-2018 - EK-014-PR 2EME QUINZ PEAGES" u="1"/>
        <s v="04-2018 - EK-042-SY 1ERE QUINZ PEAGES" u="1"/>
        <s v="04-2018 - EK-042-SY 2EME QUINZ PEAGES" u="1"/>
        <s v="04-2018 - EK-081-QK 1ERE QUINZ PEAGES" u="1"/>
        <s v="04-2018 - EK-094-ZW 2EME QUINZ PEAGES" u="1"/>
        <s v="04-2018 - EK-106-PR 1ERE QUINZ PEAGES" u="1"/>
        <s v="04-2018 - EK-140-PR 1ERE QUINZ PEAGES" u="1"/>
        <s v="04-2018 - EK-185-QK 1ERE QUINZ PEAGES" u="1"/>
        <s v="04-2018 - EK-203-QK 1ERE QUINZ PEAGES" u="1"/>
        <s v="04-2018 - EK-203-QK 2EME QUINZ PEAGES" u="1"/>
        <s v="04-2018 - EK-223-QK 1ERE QUINZ PEAGES" u="1"/>
        <s v="04-2018 - EK-223-QK 2EME QUINZ PEAGES" u="1"/>
        <s v="04-2018 - EK-231-VN 1ERE QUINZ PEAGES" u="1"/>
        <s v="04-2018 - EK-231-VN 2EME QUINZ PEAGES" u="1"/>
        <s v="04-2018 - EK-244-QK 2EME QUINZ PEAGES" u="1"/>
        <s v="04-2018 - EK-254-QK 1ERE QUINZ PEAGES" u="1"/>
        <s v="04-2018 - EK-259-SZ 1ERE QUINZ PEAGES" u="1"/>
        <s v="04-2018 - EK-259-SZ 2EME QUINZ PEAGES" u="1"/>
        <s v="04-2018 - EK-270-VN 1ERE QUINZ PEAGES" u="1"/>
        <s v="04-2018 - EK-270-VN 2EME QUINZ PEAGES" u="1"/>
        <s v="04-2018 - EK-344-PR 1ERE QUINZ PEAGES" u="1"/>
        <s v="04-2018 - EK-344-PR 2EME QUINZ PEAGES" u="1"/>
        <s v="04-2018 - EK-344-SZ 2EME QUINZ PEAGES" u="1"/>
        <s v="04-2018 - EK-376-QK 2EME QUINZ PEAGES" u="1"/>
        <s v="04-2018 - EK-380-SY 2EME QUINZ PEAGES" u="1"/>
        <s v="04-2018 - EK-383-PR 2EME QUINZ PEAGES" u="1"/>
        <s v="04-2018 - EK-403-PR 1ERE QUINZ PEAGES" u="1"/>
        <s v="04-2018 - EK-403-PR 2EME QUINZ PEAGES" u="1"/>
        <s v="04-2018 - EK-419-PR 1ERE QUINZ PEAGES" u="1"/>
        <s v="04-2018 - EK-432-QK 1ERE QUINZ PEAGES" u="1"/>
        <s v="04-2018 - EK-561-QJ 1ERE QUINZ PEAGES" u="1"/>
        <s v="04-2018 - EK-597-QJ 1ERE QUINZ PEAGES" u="1"/>
        <s v="04-2018 - EK-597-QJ 2EME QUINZ PEAGES" u="1"/>
        <s v="04-2018 - EK-676-QJ 1ERE QUINZ PEAGES" u="1"/>
        <s v="04-2018 - EK-718-QJ 2EME QUINZ PEAGES" u="1"/>
        <s v="04-2018 - EK-720-QJ 1ERE QUINZ PEAGES" u="1"/>
        <s v="04-2018 - EK-799-VM 1ERE QUINZ PEAGES" u="1"/>
        <s v="04-2018 - EK-838-XF 2EME QUINZ PEAGES" u="1"/>
        <s v="04-2018 - EK-840-WJ 2EME QUINZ PEAGES" u="1"/>
        <s v="04-2018 - EK-857-XF 1ERE QUINZ PEAGES" u="1"/>
        <s v="04-2018 - EK-857-XF 2EME QUINZ PEAGES" u="1"/>
        <s v="04-2018 - EK-881-PQ 2EME QUINZ PEAGES" u="1"/>
        <s v="04-2018 - EK-897-PQ 1ERE QUINZ PEAGES" u="1"/>
        <s v="04-2018 - EK-897-PQ 2EME QUINZ PEAGES" u="1"/>
        <s v="04-2018 - EK-929-YB 1ERE QUINZ PEAGES" u="1"/>
        <s v="04-2018 - EK-929-YB 2EME QUINZ PEAGES" u="1"/>
        <s v="04-2018 - EK-954-QJ 1ERE QUINZ PEAGES" u="1"/>
        <s v="04-2018 - EK-975-QJ 1ERE QUINZ PEAGES" u="1"/>
        <s v="04-2018 - EK-975-QJ 2EME QUINZ PEAGES" u="1"/>
        <s v="04-2018 - EK-983-PR 1ERE QUINZ PEAGES" u="1"/>
        <s v="04-2018 - EK-983-PR 2EME QUINZ PEAGES" u="1"/>
        <s v="04-2018 - EK-995-PR 1ERE QUINZ PEAGES" u="1"/>
        <s v="04-2018 - EL-018-FA 1ERE QUINZ PEAGES" u="1"/>
        <s v="04-2018 - EL-018-FA 2EME QUINZ PEAGES" u="1"/>
        <s v="04-2018 - EL-028-AV 1ERE QUINZ PEAGES" u="1"/>
        <s v="04-2018 - EL-031-JH 2EME QUINZ PEAGES" u="1"/>
        <s v="04-2018 - EL-095-GQ 1ERE QUINZ PEAGES" u="1"/>
        <s v="04-2018 - EL-095-GQ 2EME QUINZ PEAGES" u="1"/>
        <s v="04-2018 - EL-114-JH 2EME QUINZ PEAGES" u="1"/>
        <s v="04-2018 - EL-140-WS 1ERE QUINZ PEAGES" u="1"/>
        <s v="04-2018 - EL-181-YQ 2EME QUINZ PEAGES" u="1"/>
        <s v="04-2018 - EL-206-WS 1ERE QUINZ PEAGES" u="1"/>
        <s v="04-2018 - EL-206-WS 2EME QUINZ PEAGES" u="1"/>
        <s v="04-2018 - EL-209-RP 1ERE QUINZ PEAGES" u="1"/>
        <s v="04-2018 - EL-223-QS 1ERE QUINZ PEAGES" u="1"/>
        <s v="04-2018 - EL-223-QS 2EME QUINZ PEAGES" u="1"/>
        <s v="04-2018 - EL-298-KE 1ERE QUINZ PEAGES" u="1"/>
        <s v="04-2018 - EL-298-KE 2EME QUINZ PEAGES" u="1"/>
        <s v="04-2018 - EL-310-RP 1ERE QUINZ PEAGES" u="1"/>
        <s v="04-2018 - EL-345-RN 1ERE QUINZ PEAGES" u="1"/>
        <s v="04-2018 - EL-392-FB 1ERE QUINZ PEAGES" u="1"/>
        <s v="04-2018 - EL-392-FB 2EME QUINZ PEAGES" u="1"/>
        <s v="04-2018 - EL-412-KY 1ERE QUINZ PEAGES" u="1"/>
        <s v="04-2018 - EL-412-KY 2EME QUINZ PEAGES" u="1"/>
        <s v="04-2018 - EL-436-KE 2EME QUINZ PEAGES" u="1"/>
        <s v="04-2018 - EL-452-DW 1ERE QUINZ PEAGES" u="1"/>
        <s v="04-2018 - EL-493-GN 1ERE QUINZ PEAGES" u="1"/>
        <s v="04-2018 - EL-493-GN 2EME QUINZ PEAGES" u="1"/>
        <s v="04-2018 - EL-506-QR 1ERE QUINZ PEAGES" u="1"/>
        <s v="04-2018 - EL-506-QR 2EME QUINZ PEAGES" u="1"/>
        <s v="04-2018 - EL-516-KE 1ERE QUINZ PEAGES" u="1"/>
        <s v="04-2018 - EL-516-KE 2EME QUINZ PEAGES" u="1"/>
        <s v="04-2018 - EL-535-RN 2EME QUINZ PEAGES" u="1"/>
        <s v="04-2018 - EL-575-FC 1ERE QUINZ PEAGES" u="1"/>
        <s v="04-2018 - EL-575-FC 2EME QUINZ PEAGES" u="1"/>
        <s v="04-2018 - EL-648-KE 1ERE QUINZ PEAGES" u="1"/>
        <s v="04-2018 - EL-648-KE 2EME QUINZ PEAGES" u="1"/>
        <s v="04-2018 - EL-662-AV 1ERE QUINZ PEAGES" u="1"/>
        <s v="04-2018 - EL-662-AV 2EME QUINZ PEAGES" u="1"/>
        <s v="04-2018 - EL-674-KE 1ERE QUINZ PEAGES" u="1"/>
        <s v="04-2018 - EL-686-KE 1ERE QUINZ PEAGES" u="1"/>
        <s v="04-2018 - EL-686-KE 2EME QUINZ PEAGES" u="1"/>
        <s v="04-2018 - EL-711-GM 1ERE QUINZ PEAGES" u="1"/>
        <s v="04-2018 - EL-806-KY 1ERE QUINZ PEAGES" u="1"/>
        <s v="04-2018 - EL-806-KY 2EME QUINZ PEAGES" u="1"/>
        <s v="04-2018 - EL-808-BR 1ERE QUINZ PEAGES" u="1"/>
        <s v="04-2018 - EL-831-TZ 1ERE QUINZ PEAGES" u="1"/>
        <s v="04-2018 - EL-831-TZ 2EME QUINZ PEAGES" u="1"/>
        <s v="04-2018 - EL-836-YQ 1ERE QUINZ PEAGES" u="1"/>
        <s v="04-2018 - EL-853-YR 1ERE QUINZ PEAGES" u="1"/>
        <s v="04-2018 - EL-859-KY 1ERE QUINZ PEAGES" u="1"/>
        <s v="04-2018 - EL-859-KY 2EME QUINZ PEAGES" u="1"/>
        <s v="04-2018 - EL-911-KY 1ERE QUINZ PEAGES" u="1"/>
        <s v="04-2018 - EL-911-KY 2EME QUINZ PEAGES" u="1"/>
        <s v="04-2018 - EM-057-FG 2EME QUINZ PEAGES" u="1"/>
        <s v="04-2018 - EM-070-LK 1ERE QUINZ PEAGES" u="1"/>
        <s v="04-2018 - EM-070-LK 2EME QUINZ PEAGES" u="1"/>
        <s v="04-2018 - EM-071-FG 1ERE QUINZ PEAGES" u="1"/>
        <s v="04-2018 - EM-071-FG 2EME QUINZ PEAGES" u="1"/>
        <s v="04-2018 - EM-084-WM 1ERE QUINZ PEAGES" u="1"/>
        <s v="04-2018 - EM-107-EM 1ERE QUINZ PEAGES" u="1"/>
        <s v="04-2018 - EM-107-EM 2EME QUINZ PEAGES" u="1"/>
        <s v="04-2018 - EM-139-DT 1ERE QUINZ PEAGES" u="1"/>
        <s v="04-2018 - EM-154-MG 2EME QUINZ PEAGES" u="1"/>
        <s v="04-2018 - EM-172-LJ 1ERE QUINZ PEAGES" u="1"/>
        <s v="04-2018 - EM-172-LJ 2EME QUINZ PEAGES" u="1"/>
        <s v="04-2018 - EM-177-EM 1ERE QUINZ PEAGES" u="1"/>
        <s v="04-2018 - EM-177-EM 2EME QUINZ PEAGES" u="1"/>
        <s v="04-2018 - EM-192-NE 1ERE QUINZ PEAGES" u="1"/>
        <s v="04-2018 - EM-192-NE 2EME QUINZ PEAGES" u="1"/>
        <s v="04-2018 - EM-248-EM 1ERE QUINZ PEAGES" u="1"/>
        <s v="04-2018 - EM-248-EM 2EME QUINZ PEAGES" u="1"/>
        <s v="04-2018 - EM-272-FG 1ERE QUINZ PEAGES" u="1"/>
        <s v="04-2018 - EM-291-MG 1ERE QUINZ PEAGES" u="1"/>
        <s v="04-2018 - EM-291-MG 2EME QUINZ PEAGES" u="1"/>
        <s v="04-2018 - EM-299-NF 1ERE QUINZ PEAGES" u="1"/>
        <s v="04-2018 - EM-299-NF 2EME QUINZ PEAGES" u="1"/>
        <s v="04-2018 - EM-312-LJ 2EME QUINZ PEAGES" u="1"/>
        <s v="04-2018 - EM-319-FG 1ERE QUINZ PEAGES" u="1"/>
        <s v="04-2018 - EM-319-FG 2EME QUINZ PEAGES" u="1"/>
        <s v="04-2018 - EM-368-LJ 2EME QUINZ PEAGES" u="1"/>
        <s v="04-2018 - EM-375-EM 1ERE QUINZ PEAGES" u="1"/>
        <s v="04-2018 - EM-375-EM 2EME QUINZ PEAGES" u="1"/>
        <s v="04-2018 - EM-376-EM 2EME QUINZ PEAGES" u="1"/>
        <s v="04-2018 - EM-384-FG 1ERE QUINZ PEAGES" u="1"/>
        <s v="04-2018 - EM-384-FG 2EME QUINZ PEAGES" u="1"/>
        <s v="04-2018 - EM-428-FG 1ERE QUINZ PEAGES" u="1"/>
        <s v="04-2018 - EM-449-CS 2EME QUINZ PEAGES" u="1"/>
        <s v="04-2018 - EM-480-LJ 1ERE QUINZ PEAGES" u="1"/>
        <s v="04-2018 - EM-480-LJ 2EME QUINZ PEAGES" u="1"/>
        <s v="04-2018 - EM-481-WM 1ERE QUINZ PEAGES" u="1"/>
        <s v="04-2018 - EM-481-WM 2EME QUINZ PEAGES" u="1"/>
        <s v="04-2018 - EM-495-EM 2EME QUINZ PEAGES" u="1"/>
        <s v="04-2018 - EM-498-EM 1ERE QUINZ PEAGES" u="1"/>
        <s v="04-2018 - EM-512-EL 1ERE QUINZ PEAGES" u="1"/>
        <s v="04-2018 - EM-512-EL 2EME QUINZ PEAGES" u="1"/>
        <s v="04-2018 - EM-516-JQ 1ERE QUINZ PEAGES" u="1"/>
        <s v="04-2018 - EM-546-EL 1ERE QUINZ PEAGES" u="1"/>
        <s v="04-2018 - EM-565-ZQ 2EME QUINZ PEAGES" u="1"/>
        <s v="04-2018 - EM-584-EL 1ERE QUINZ PEAGES" u="1"/>
        <s v="04-2018 - EM-628-DS 1ERE QUINZ PEAGES" u="1"/>
        <s v="04-2018 - EM-628-DS 2EME QUINZ PEAGES" u="1"/>
        <s v="04-2018 - EM-636-EL 1ERE QUINZ PEAGES" u="1"/>
        <s v="04-2018 - EM-648-WM 1ERE QUINZ PEAGES" u="1"/>
        <s v="04-2018 - EM-648-WM 2EME QUINZ PEAGES" u="1"/>
        <s v="04-2018 - EM-660-JQ 2EME QUINZ PEAGES" u="1"/>
        <s v="04-2018 - EM-710-DS 2EME QUINZ PEAGES" u="1"/>
        <s v="04-2018 - EM-770-DS 1ERE QUINZ PEAGES" u="1"/>
        <s v="04-2018 - EM-771-EL 2EME QUINZ PEAGES" u="1"/>
        <s v="04-2018 - EM-801-LJ 2EME QUINZ PEAGES" u="1"/>
        <s v="04-2018 - EM-804-EL 1ERE QUINZ PEAGES" u="1"/>
        <s v="04-2018 - EM-804-EL 2EME QUINZ PEAGES" u="1"/>
        <s v="04-2018 - EM-821-WL 1ERE QUINZ PEAGES" u="1"/>
        <s v="04-2018 - EM-821-WL 2EME QUINZ PEAGES" u="1"/>
        <s v="04-2018 - EM-824-JR 1ERE QUINZ PEAGES" u="1"/>
        <s v="04-2018 - EM-824-JR 2EME QUINZ PEAGES" u="1"/>
        <s v="04-2018 - EM-825-JR 1ERE QUINZ PEAGES" u="1"/>
        <s v="04-2018 - EM-834-JR 2EME QUINZ PEAGES" u="1"/>
        <s v="04-2018 - EM-861-DS 1ERE QUINZ PEAGES" u="1"/>
        <s v="04-2018 - EM-867-FF 1ERE QUINZ PEAGES" u="1"/>
        <s v="04-2018 - EM-867-FF 2EME QUINZ PEAGES" u="1"/>
        <s v="04-2018 - EM-868-JR 1ERE QUINZ PEAGES" u="1"/>
        <s v="04-2018 - EM-871-LJ 2EME QUINZ PEAGES" u="1"/>
        <s v="04-2018 - EM-874-JR 1ERE QUINZ PEAGES" u="1"/>
        <s v="04-2018 - EM-874-JR 2EME QUINZ PEAGES" u="1"/>
        <s v="04-2018 - EM-882-JR 1ERE QUINZ PEAGES" u="1"/>
        <s v="04-2018 - EM-882-JR 2EME QUINZ PEAGES" u="1"/>
        <s v="04-2018 - EM-883-JR 1ERE QUINZ PEAGES" u="1"/>
        <s v="04-2018 - EM-883-JR 2EME QUINZ PEAGES" u="1"/>
        <s v="04-2018 - EM-886-EL 1ERE QUINZ PEAGES" u="1"/>
        <s v="04-2018 - EM-886-EL 2EME QUINZ PEAGES" u="1"/>
        <s v="04-2018 - EM-888-JR 1ERE QUINZ PEAGES" u="1"/>
        <s v="04-2018 - EM-888-JR 2EME QUINZ PEAGES" u="1"/>
        <s v="04-2018 - EM-891-JR 1ERE QUINZ PEAGES" u="1"/>
        <s v="04-2018 - EM-891-JR 2EME QUINZ PEAGES" u="1"/>
        <s v="04-2018 - EM-893-JR 1ERE QUINZ PEAGES" u="1"/>
        <s v="04-2018 - EM-896-JR 1ERE QUINZ PEAGES" u="1"/>
        <s v="04-2018 - EM-899-JR 1ERE QUINZ PEAGES" u="1"/>
        <s v="04-2018 - EM-899-JR 2EME QUINZ PEAGES" u="1"/>
        <s v="04-2018 - EM-908-LJ 2EME QUINZ PEAGES" u="1"/>
        <s v="04-2018 - EM-915-JR 1ERE QUINZ PEAGES" u="1"/>
        <s v="04-2018 - EM-915-JR 2EME QUINZ PEAGES" u="1"/>
        <s v="04-2018 - EM-935-WL 1ERE QUINZ PEAGES" u="1"/>
        <s v="04-2018 - EM-962-JR 1ERE QUINZ PEAGES" u="1"/>
        <s v="04-2018 - EM-962-JR 2EME QUINZ PEAGES" u="1"/>
        <s v="04-2018 - EN-258-CE 1ERE QUINZ PEAGES" u="1"/>
        <s v="04-2018 - EN-258-CE 2EME QUINZ PEAGES" u="1"/>
        <s v="04-2018 - EN-494-CD 1ERE QUINZ PEAGES" u="1"/>
        <s v="04-2018 - EN-671-CD 1ERE QUINZ PEAGES" u="1"/>
        <s v="04-2018 - EN-671-CD 2EME QUINZ PEAGES" u="1"/>
        <s v="04-2018 - EN-717-ZX 2EME QUINZ PEAGES" u="1"/>
        <s v="04-2018 - EN-787-ZX 1ERE QUINZ PEAGES" u="1"/>
        <s v="04-2018 - EN-787-ZX 2EME QUINZ PEAGES" u="1"/>
        <s v="04-2018 - EN-918-ZX 1ERE QUINZ PEAGES" u="1"/>
        <s v="04-2018 - EN-918-ZX 2EME QUINZ PEAGES" u="1"/>
        <s v="04-2018 - EN-919-QN 1ERE QUINZ PEAGES" u="1"/>
        <s v="04-2018 - EN-919-QN 2EME QUINZ PEAGES" u="1"/>
        <s v="04-2018 - EN-951-ZX 1ERE QUINZ PEAGES" u="1"/>
        <s v="04-2018 - EN-951-ZX 2EME QUINZ PEAGES" u="1"/>
        <s v="04-2018 - EP-034-VA 1ERE QUINZ PEAGES" u="1"/>
        <s v="04-2018 - EP-201-BN 1ERE QUINZ PEAGES" u="1"/>
        <s v="04-2018 - EP-201-BN 2EME QUINZ PEAGES" u="1"/>
        <s v="04-2018 - EP-209-BN 1ERE QUINZ PEAGES" u="1"/>
        <s v="04-2018 - EP-209-BN 2EME QUINZ PEAGES" u="1"/>
        <s v="04-2018 - EP-388-GX 1ERE QUINZ PEAGES" u="1"/>
        <s v="04-2018 - EP-388-GX 2EME QUINZ PEAGES" u="1"/>
        <s v="04-2018 - EP-576-DA 2EME QUINZ PEAGES" u="1"/>
        <s v="04-2018 - EP-659-PD 2EME QUINZ PEAGES" u="1"/>
        <s v="04-2018 - EP-716-AQ 1ERE QUINZ PEAGES" u="1"/>
        <s v="04-2018 - EP-716-AQ 2EME QUINZ PEAGES" u="1"/>
        <s v="04-2018 - EP-759-XW 1ERE QUINZ PEAGES" u="1"/>
        <s v="04-2018 - EP-817-PE 1ERE QUINZ PEAGES" u="1"/>
        <s v="04-2018 - EP-817-PE 2EME QUINZ PEAGES" u="1"/>
        <s v="04-2018 - EQ-184-SB 2EME QUINZ PEAGES" u="1"/>
        <s v="04-2018 - ER-056-XW 1ERE QUINZ PEAGES" u="1"/>
        <s v="04-2018 - ER-056-XW 2EME QUINZ PEAGES" u="1"/>
        <s v="04-2018 - ER-060-SN 1ERE QUINZ PEAGES" u="1"/>
        <s v="04-2018 - ER-060-SN 2EME QUINZ PEAGES" u="1"/>
        <s v="04-2018 - ER-295-YC 1ERE QUINZ PEAGES" u="1"/>
        <s v="04-2018 - ER-295-YC 2EME QUINZ PEAGES" u="1"/>
        <s v="04-2018 - ER-297-YC 1ERE QUINZ PEAGES" u="1"/>
        <s v="04-2018 - ER-297-YC 2EME QUINZ PEAGES" u="1"/>
        <s v="04-2018 - ER-299-YC 1ERE QUINZ PEAGES" u="1"/>
        <s v="04-2018 - ER-299-YC 2EME QUINZ PEAGES" u="1"/>
        <s v="04-2018 - ER-307-YC 1ERE QUINZ PEAGES" u="1"/>
        <s v="04-2018 - ER-307-YC 2EME QUINZ PEAGES" u="1"/>
        <s v="04-2018 - ER-308-YC 1ERE QUINZ PEAGES" u="1"/>
        <s v="04-2018 - ER-308-YC 2EME QUINZ PEAGES" u="1"/>
        <s v="04-2018 - ER-783-SN 1ERE QUINZ PEAGES" u="1"/>
        <s v="04-2018 - ER-783-SN 2EME QUINZ PEAGES" u="1"/>
        <s v="04-2018 - ER-869-SK 1ERE QUINZ PEAGES" u="1"/>
        <s v="04-2018 - ER-869-SK 2EME QUINZ PEAGES" u="1"/>
        <s v="04-2018 - ER-889-SN 2EME QUINZ PEAGES" u="1"/>
        <s v="04-2018 - ES-368-XB 1ERE QUINZ PEAGES" u="1"/>
        <s v="04-2018 - ES-472-XC 1ERE QUINZ PEAGES" u="1"/>
        <s v="04-2018 - ES-587-XB 1ERE QUINZ PEAGES" u="1"/>
        <s v="04-2018 - ES-587-XB 2EME QUINZ PEAGES" u="1"/>
        <s v="04-2018 - ES-749-TY 1ERE QUINZ PEAGES" u="1"/>
        <s v="04-2018 - ES-749-TY 2EME QUINZ PEAGES" u="1"/>
        <s v="04-2018 - ES-845-DC 1ERE QUINZ PEAGES" u="1"/>
        <s v="04-2018 - ES-845-DC 2EME QUINZ PEAGES" u="1"/>
        <s v="04-2018 - ES-952-ZM 1ERE QUINZ PEAGES" u="1"/>
        <s v="04-2018 - ET-100-JQ 1ERE QUINZ PEAGES" u="1"/>
        <s v="04-2018 - ET-100-JQ 2EME QUINZ PEAGES" u="1"/>
        <s v="04-2018 - ET-188-JN 1ERE QUINZ PEAGES" u="1"/>
        <s v="04-2018 - ET-188-JN 2EME QUINZ PEAGES" u="1"/>
        <s v="04-2018 - ET-791-AR 1ERE QUINZ PEAGES" u="1"/>
        <s v="04-2018 - ET-791-AR 2EME QUINZ PEAGES" u="1"/>
        <s v="04-2018 - ET-799-QQ 1ERE QUINZ PEAGES" u="1"/>
        <s v="04-2018 - ET-799-QQ 2EME QUINZ PEAGES" u="1"/>
        <s v="04-2018 - ET-922-AR 1ERE QUINZ PEAGES" u="1"/>
        <s v="04-2018 - ET-922-AR 2EME QUINZ PEAGES" u="1"/>
        <s v="02/2018 - DK-806-GN LLD + MAINT + SERVICE" u="1"/>
        <s v="02/2018 - DQ-426-WN LLD + MAINT + SERVICE" u="1"/>
        <s v="02/2018 - DV-005-WH LLD + MAINT + SERVICE" u="1"/>
        <s v="02/2018 - DV-055-WH LLD + MAINT + SERVICE" u="1"/>
        <s v="02/2018 - DX-162-XZ LLD + MAINT + SERVICE" u="1"/>
        <s v="02/2018 - EC-349-SD LLD + MAINT + SERVICE" u="1"/>
        <s v="02/2018 - EG-201-PC LLD + MAINT + SERVICE" u="1"/>
        <s v="02/2018 - EH-085-RV LLD + MAINT + SERVICE" u="1"/>
        <s v="02/2018 - EK-012-YC LLD + MAINT + SERVICE" u="1"/>
        <s v="02/2018 - EK-106-PR LLD + MAINT + SERVICE" u="1"/>
        <s v="02/2018 - EK-324-SY LLD + MAINT + SERVICE" u="1"/>
        <s v="02/2018 - EK-380-SY LLD + MAINT + SERVICE" u="1"/>
        <s v="02/2018 - EK-432-QK LLD + MAINT + SERVICE" u="1"/>
        <s v="02/2018 - EK-538-SY LLD + MAINT + SERVICE" u="1"/>
        <s v="02/2018 - EK-552-PR LLD + MAINT + SERVICE" u="1"/>
        <s v="02/2018 - EK-561-QJ LLD + MAINT + SERVICE" u="1"/>
        <s v="02/2018 - EK-709-QJ LLD + MAINT + SERVICE" u="1"/>
        <s v="02/2018 - EK-849-VM LLD + MAINT + SERVICE" u="1"/>
        <s v="02/2018 - EK-851-PQ LLD + MAINT + SERVICE" u="1"/>
        <s v="02/2018 - EK-853-PQ LLD + MAINT + SERVICE" u="1"/>
        <s v="02/2018 - EK-925-VM LLD + MAINT + SERVICE" u="1"/>
        <s v="02/2018 - EK-929-YB LLD + MAINT + SERVICE" u="1"/>
        <s v="02/2018 - EK-975-PQ LLD + MAINT + SERVICE" u="1"/>
        <s v="02/2018 - EK-975-QJ LLD + MAINT + SERVICE" u="1"/>
        <s v="02/2018 - EL-028-AV LLD + MAINT + SERVICE" u="1"/>
        <s v="02/2018 - EL-031-JH LLD + MAINT + SERVICE" u="1"/>
        <s v="02/2018 - EL-082-QT LLD + MAINT + SERVICE" u="1"/>
        <s v="02/2018 - EL-114-JH LLD + MAINT + SERVICE" u="1"/>
        <s v="02/2018 - EL-129-FA LLD + MAINT + SERVICE" u="1"/>
        <s v="02/2018 - EL-243-FC LLD + MAINT + SERVICE" u="1"/>
        <s v="02/2018 - EL-485-GS LLD + MAINT + SERVICE" u="1"/>
        <s v="02/2018 - EL-506-TZ LLD + MAINT + SERVICE" u="1"/>
        <s v="02/2018 - EL-522-QS LLD + MAINT + SERVICE" u="1"/>
        <s v="02/2018 - EL-538-WR LLD + MAINT + SERVICE" u="1"/>
        <s v="02/2018 - EL-561-KE LLD + MAINT + SERVICE" u="1"/>
        <s v="02/2018 - EL-564-KE LLD + MAINT + SERVICE" u="1"/>
        <s v="02/2018 - EL-580-AT LLD + MAINT + SERVICE" u="1"/>
        <s v="02/2018 - EL-658-KE LLD + MAINT + SERVICE" u="1"/>
        <s v="02/2018 - EL-674-KE LLD + MAINT + SERVICE" u="1"/>
        <s v="02/2018 - EL-922-TY LLD + MAINT + SERVICE" u="1"/>
        <s v="02/2018 - EL-924-SH LLD + MAINT + SERVICE" u="1"/>
        <s v="02/2018 - EL-932-QS LLD + MAINT + SERVICE" u="1"/>
        <s v="02/2018 - EM-057-FG LLD + MAINT + SERVICE" u="1"/>
        <s v="02/2018 - EM-090-FG LLD + MAINT + SERVICE" u="1"/>
        <s v="02/2018 - EM-154-MG LLD + MAINT + SERVICE" u="1"/>
        <s v="02/2018 - EM-291-MG LLD + MAINT + SERVICE" u="1"/>
        <s v="02/2018 - EM-355-EM LLD + MAINT + SERVICE" u="1"/>
        <s v="02/2018 - EM-413-EM LLD + MAINT + SERVICE" u="1"/>
        <s v="02/2018 - EM-428-FG LLD + MAINT + SERVICE" u="1"/>
        <s v="02/2018 - EM-449-CS LLD + MAINT + SERVICE" u="1"/>
        <s v="02/2018 - EM-499-JQ LLD + MAINT + SERVICE" u="1"/>
        <s v="02/2018 - EM-537-HT LLD + MAINT + SERVICE" u="1"/>
        <s v="02/2018 - EM-565-ZQ LLD + MAINT + SERVICE" u="1"/>
        <s v="02/2018 - EM-710-DS LLD + MAINT + SERVICE" u="1"/>
        <s v="02/2018 - EM-760-FF LLD + MAINT + SERVICE" u="1"/>
        <s v="02/2018 - EM-763-VL LLD + MAINT + SERVICE" u="1"/>
        <s v="02/2018 - EM-804-EL LLD + MAINT + SERVICE" u="1"/>
        <s v="02/2018 - EM-824-JR LLD + MAINT + SERVICE" u="1"/>
        <s v="02/2018 - EM-860-JR LLD + MAINT + SERVICE" u="1"/>
        <s v="02/2018 - EM-867-JR LLD + MAINT + SERVICE" u="1"/>
        <s v="02/2018 - EM-871-LJ LLD + MAINT + SERVICE" u="1"/>
        <s v="02/2018 - EM-874-JR LLD + MAINT + SERVICE" u="1"/>
        <s v="02/2018 - EM-883-JR LLD + MAINT + SERVICE" u="1"/>
        <s v="02/2018 - EM-891-JR LLD + MAINT + SERVICE" u="1"/>
        <s v="02/2018 - EM-908-LJ LLD + MAINT + SERVICE" u="1"/>
        <s v="02/2018 - EM-923-JR LLD + MAINT + SERVICE" u="1"/>
        <s v="02/2018 - EM-926-JR LLD + MAINT + SERVICE" u="1"/>
        <s v="02/2018 - EN-304-FV LLD + MAINT + SERVICE" u="1"/>
        <s v="02/2018 - EN-671-CD LLD + MAINT + SERVICE" u="1"/>
        <s v="02/2018 - EN-684-ZX LLD + MAINT + SERVICE" u="1"/>
        <s v="02/2018 - EN-695-ZX LLD + MAINT + SERVICE" u="1"/>
        <s v="02/2018 - EN-712-BJ LLD + MAINT + SERVICE" u="1"/>
        <s v="02/2018 - EN-745-QN LLD + MAINT + SERVICE" u="1"/>
        <s v="02/2018 - EN-807-ZX LLD + MAINT + SERVICE" u="1"/>
        <s v="02/2018 - EN-895-ZX LLD + MAINT + SERVICE" u="1"/>
        <s v="02/2018 - EN-918-ZX LLD + MAINT + SERVICE" u="1"/>
        <s v="02/2018 - EN-951-ZX LLD + MAINT + SERVICE" u="1"/>
        <s v="02/2018 - EP-101-AR LLD + MAINT + SERVICE" u="1"/>
        <s v="02/2018 - EP-159-TL LLD + MAINT + SERVICE" u="1"/>
        <s v="02/2018 - EP-388-GX LLD + MAINT + SERVICE" u="1"/>
        <s v="02/2018 - EP-576-DA LLD + MAINT + SERVICE" u="1"/>
        <s v="02/2018 - EP-611-AQ LLD + MAINT + SERVICE" u="1"/>
        <s v="02/2018 - EP-716-AQ LLD + MAINT + SERVICE" u="1"/>
        <s v="02/2018 - EP-759-XW LLD + MAINT + SERVICE" u="1"/>
        <s v="02/2018 - EQ-394-YQ LLD + MAINT + SERVICE" u="1"/>
        <s v="02/2018 - EQ-528-FF LLD + MAINT + SERVICE" u="1"/>
        <s v="02/2018 - ER-217-GN LLD + MAINT + SERVICE" u="1"/>
        <s v="02/2018 - ER-701-RT LLD + MAINT + SERVICE" u="1"/>
        <s v="02/2018 - ES-106-WE LLD + MAINT + SERVICE" u="1"/>
        <s v="02/2018 - ES-389-TM LLD + MAINT + SERVICE" u="1"/>
        <s v="02/2018 - ES-532-MG LLD + MAINT + SERVICE" u="1"/>
        <s v="01-2018 - BD-597-FW 1ERE QUINZ PEAGES" u="1"/>
        <s v="01-2018 - BS-693-LB 1ERE QUINZ PEAGES" u="1"/>
        <s v="01-2018 - BT-868-YL 1ERE QUINZ PEAGES" u="1"/>
        <s v="01-2018 - BY-441-BA 1ERE QUINZ PEAGES" u="1"/>
        <s v="01-2018 - CD-016-VT 1ERE QUINZ PEAGES" u="1"/>
        <s v="01-2018 - CT-653-XY 1ERE QUINZ PEAGES" u="1"/>
        <s v="01-2018 - CY-095-RE 1ERE QUINZ PEAGES" u="1"/>
        <s v="01-2018 - CY-699-RD 1ERE QUINZ PEAGES" u="1"/>
        <s v="01-2018 - CZ-663-VJ 1ERE QUINZ PEAGES" u="1"/>
        <s v="01-2018 - DA-073-ZT 1ERE QUINZ PEAGES" u="1"/>
        <s v="01-2018 - DB-297-GH 1ERE QUINZ PEAGES" u="1"/>
        <s v="01-2018 - DH-224-GS 1ERE QUINZ PEAGES" u="1"/>
        <s v="01-2018 - DH-710-GR 1ERE QUINZ PEAGES" u="1"/>
        <s v="01-2018 - DH-919-GS 1ERE QUINZ PEAGES" u="1"/>
        <s v="01-2018 - DT-161-VQ 1ERE QUINZ PEAGES" u="1"/>
        <s v="01-2018 - DT-859-FT 1ERE QUINZ PEAGES" u="1"/>
        <s v="01-2018 - DW-777-TP 1ERE QUINZ PEAGES" u="1"/>
        <s v="01-2018 - DW-805-TQ 1ERE QUINZ PEAGES" u="1"/>
        <s v="01-2018 - DW-976-TN 1ERE QUINZ PEAGES" u="1"/>
        <s v="01-2018 - DX-154-FF 1ERE QUINZ PEAGES" u="1"/>
        <s v="01-2018 - DX-322-AA 1ERE QUINZ PEAGES" u="1"/>
        <s v="01-2018 - DX-772-AQ 1ERE QUINZ PEAGES" u="1"/>
        <s v="01-2018 - DY-227-QH 1ERE QUINZ PEAGES" u="1"/>
        <s v="01-2018 - DZ-075-VH 1ERE QUINZ PEAGES" u="1"/>
        <s v="01-2018 - DZ-487-XC 1ERE QUINZ PEAGES" u="1"/>
        <s v="01-2018 - DZ-903-VH 1ERE QUINZ PEAGES" u="1"/>
        <s v="01-2018 - EC-617-WL 1ERE QUINZ PEAGES" u="1"/>
        <s v="01-2018 - ED-154-GQ 1ERE QUINZ PEAGES" u="1"/>
        <s v="01-2018 - ED-445-KQ 1ERE QUINZ PEAGES" u="1"/>
        <s v="01-2018 - EE-739-LB 1ERE QUINZ PEAGES" u="1"/>
        <s v="01-2018 - EF-213-DK 1ERE QUINZ PEAGES" u="1"/>
        <s v="01-2018 - EH-571-ND 1ERE QUINZ PEAGES" u="1"/>
        <s v="01-2018 - EH-762-RT 1ERE QUINZ PEAGES" u="1"/>
        <s v="01-2018 - EJ-092-KE 1ERE QUINZ PEAGES" u="1"/>
        <s v="01-2018 - EJ-314-KN 1ERE QUINZ PEAGES" u="1"/>
        <s v="01-2018 - EJ-466-WG 1ERE QUINZ PEAGES" u="1"/>
        <s v="01-2018 - EJ-473-KE 1ERE QUINZ PEAGES" u="1"/>
        <s v="01-2018 - EJ-494-WG 1ERE QUINZ PEAGES" u="1"/>
        <s v="01-2018 - EJ-535-KE 1ERE QUINZ PEAGES" u="1"/>
        <s v="01-2018 - EJ-616-YP 1ERE QUINZ PEAGES" u="1"/>
        <s v="01-2018 - EJ-680-KE 1ERE QUINZ PEAGES" u="1"/>
        <s v="01-2018 - EJ-688-KE 1ERE QUINZ PEAGES" u="1"/>
        <s v="01-2018 - EJ-845-KD 1ERE QUINZ PEAGES" u="1"/>
        <s v="01-2018 - EK-014-PR 1ERE QUINZ PEAGES" u="1"/>
        <s v="01-2018 - EK-042-SY 1ERE QUINZ PEAGES" u="1"/>
        <s v="01-2018 - EK-106-PR 1ERE QUINZ PEAGES" u="1"/>
        <s v="01-2018 - EK-121-PR 1ERE QUINZ PEAGES" u="1"/>
        <s v="01-2018 - EK-185-QK 1ERE QUINZ PEAGES" u="1"/>
        <s v="01-2018 - EK-203-QK 1ERE QUINZ PEAGES" u="1"/>
        <s v="01-2018 - EK-223-QK 1ERE QUINZ PEAGES" u="1"/>
        <s v="01-2018 - EK-231-VN 1ERE QUINZ PEAGES" u="1"/>
        <s v="01-2018 - EK-244-QK 1ERE QUINZ PEAGES" u="1"/>
        <s v="01-2018 - EK-254-QK 1ERE QUINZ PEAGES" u="1"/>
        <s v="01-2018 - EK-270-VN 1ERE QUINZ PEAGES" u="1"/>
        <s v="01-2018 - EK-309-XF 1ERE QUINZ PEAGES" u="1"/>
        <s v="01-2018 - EK-344-PR 1ERE QUINZ PEAGES" u="1"/>
        <s v="01-2018 - EK-344-SZ 1ERE QUINZ PEAGES" u="1"/>
        <s v="01-2018 - EK-383-PR 1ERE QUINZ PEAGES" u="1"/>
        <s v="01-2018 - EK-641-QJ 1ERE QUINZ PEAGES" u="1"/>
        <s v="01-2018 - EK-664-QJ 1ERE QUINZ PEAGES" u="1"/>
        <s v="01-2018 - EK-720-QJ 1ERE QUINZ PEAGES" u="1"/>
        <s v="01-2018 - EK-799-VM 1ERE QUINZ PEAGES" u="1"/>
        <s v="01-2018 - EK-821-PQ 1ERE QUINZ PEAGES" u="1"/>
        <s v="01-2018 - EK-853-PQ 1ERE QUINZ PEAGES" u="1"/>
        <s v="01-2018 - EK-857-XF 1ERE QUINZ PEAGES" u="1"/>
        <s v="01-2018 - EK-881-PQ 1ERE QUINZ PEAGES" u="1"/>
        <s v="01-2018 - EK-897-PQ 1ERE QUINZ PEAGES" u="1"/>
        <s v="01-2018 - EK-929-YB 1ERE QUINZ PEAGES" u="1"/>
        <s v="01-2018 - EK-975-QJ 1ERE QUINZ PEAGES" u="1"/>
        <s v="01-2018 - EK-983-PR 1ERE QUINZ PEAGES" u="1"/>
        <s v="01-2018 - EK-995-PR 1ERE QUINZ PEAGES" u="1"/>
        <s v="01-2018 - EL-018-FA 1ERE QUINZ PEAGES" u="1"/>
        <s v="01-2018 - EL-028-AV 1ERE QUINZ PEAGES" u="1"/>
        <s v="01-2018 - EL-077-KZ 1ERE QUINZ PEAGES" u="1"/>
        <s v="01-2018 - EL-086-QT 1ERE QUINZ PEAGES" u="1"/>
        <s v="01-2018 - EL-095-GQ 1ERE QUINZ PEAGES" u="1"/>
        <s v="01-2018 - EL-140-WS 1ERE QUINZ PEAGES" u="1"/>
        <s v="01-2018 - EL-181-YQ 1ERE QUINZ PEAGES" u="1"/>
        <s v="01-2018 - EL-209-RP 1ERE QUINZ PEAGES" u="1"/>
        <s v="01-2018 - EL-223-QS 1ERE QUINZ PEAGES" u="1"/>
        <s v="01-2018 - EL-298-KE 1ERE QUINZ PEAGES" u="1"/>
        <s v="01-2018 - EL-333-QS 1ERE QUINZ PEAGES" u="1"/>
        <s v="01-2018 - EL-339-KE 1ERE QUINZ PEAGES" u="1"/>
        <s v="01-2018 - EL-412-KY 1ERE QUINZ PEAGES" u="1"/>
        <s v="01-2018 - EL-436-KE 1ERE QUINZ PEAGES" u="1"/>
        <s v="01-2018 - EL-452-DW 1ERE QUINZ PEAGES" u="1"/>
        <s v="01-2018 - EL-506-QR 1ERE QUINZ PEAGES" u="1"/>
        <s v="01-2018 - EL-535-RN 1ERE QUINZ PEAGES" u="1"/>
        <s v="01-2018 - EL-575-FC 1ERE QUINZ PEAGES" u="1"/>
        <s v="01-2018 - EL-648-KE 1ERE QUINZ PEAGES" u="1"/>
        <s v="01-2018 - EL-658-KE 1ERE QUINZ PEAGES" u="1"/>
        <s v="01-2018 - EL-662-AV 1ERE QUINZ PEAGES" u="1"/>
        <s v="01-2018 - EL-674-KE 1ERE QUINZ PEAGES" u="1"/>
        <s v="01-2018 - EL-686-KE 1ERE QUINZ PEAGES" u="1"/>
        <s v="01-2018 - EL-798-TZ 1ERE QUINZ PEAGES" u="1"/>
        <s v="01-2018 - EL-806-KY 1ERE QUINZ PEAGES" u="1"/>
        <s v="01-2018 - EL-831-TZ 1ERE QUINZ PEAGES" u="1"/>
        <s v="01-2018 - EL-859-KY 1ERE QUINZ PEAGES" u="1"/>
        <s v="01-2018 - EL-910-DY 1ERE QUINZ PEAGES" u="1"/>
        <s v="01-2018 - EL-911-KY 1ERE QUINZ PEAGES" u="1"/>
        <s v="01-2018 - EM-071-FG 1ERE QUINZ PEAGES" u="1"/>
        <s v="01-2018 - EM-094-DT 1ERE QUINZ PEAGES" u="1"/>
        <s v="01-2018 - EM-134-DT 1ERE QUINZ PEAGES" u="1"/>
        <s v="01-2018 - EM-157-FG 1ERE QUINZ PEAGES" u="1"/>
        <s v="01-2018 - EM-172-LJ 1ERE QUINZ PEAGES" u="1"/>
        <s v="01-2018 - EM-177-EM 1ERE QUINZ PEAGES" u="1"/>
        <s v="01-2018 - EM-192-NE 1ERE QUINZ PEAGES" u="1"/>
        <s v="01-2018 - EM-220-MG 1ERE QUINZ PEAGES" u="1"/>
        <s v="01-2018 - EM-272-FG 1ERE QUINZ PEAGES" u="1"/>
        <s v="01-2018 - EM-294-LJ 1ERE QUINZ PEAGES" u="1"/>
        <s v="01-2018 - EM-299-NF 1ERE QUINZ PEAGES" u="1"/>
        <s v="01-2018 - EM-301-EM 1ERE QUINZ PEAGES" u="1"/>
        <s v="01-2018 - EM-319-FG 1ERE QUINZ PEAGES" u="1"/>
        <s v="01-2018 - EM-375-EM 1ERE QUINZ PEAGES" u="1"/>
        <s v="01-2018 - EM-480-LJ 1ERE QUINZ PEAGES" u="1"/>
        <s v="01-2018 - EM-481-WM 1ERE QUINZ PEAGES" u="1"/>
        <s v="01-2018 - EM-495-EM 1ERE QUINZ PEAGES" u="1"/>
        <s v="01-2018 - EM-512-EL 1ERE QUINZ PEAGES" u="1"/>
        <s v="01-2018 - EM-516-JQ 1ERE QUINZ PEAGES" u="1"/>
        <s v="01-2018 - EM-584-EL 1ERE QUINZ PEAGES" u="1"/>
        <s v="01-2018 - EM-636-EL 1ERE QUINZ PEAGES" u="1"/>
        <s v="01-2018 - EM-648-WM 1ERE QUINZ PEAGES" u="1"/>
        <s v="01-2018 - EM-760-FF 1ERE QUINZ PEAGES" u="1"/>
        <s v="01-2018 - EM-821-WL 1ERE QUINZ PEAGES" u="1"/>
        <s v="01-2018 - EM-824-JR 1ERE QUINZ PEAGES" u="1"/>
        <s v="01-2018 - EM-834-JR 1ERE QUINZ PEAGES" u="1"/>
        <s v="01-2018 - EM-874-JR 1ERE QUINZ PEAGES" u="1"/>
        <s v="01-2018 - EM-882-EL 1ERE QUINZ PEAGES" u="1"/>
        <s v="01-2018 - EM-883-JR 1ERE QUINZ PEAGES" u="1"/>
        <s v="01-2018 - EM-886-EL 1ERE QUINZ PEAGES" u="1"/>
        <s v="01-2018 - EM-891-JR 1ERE QUINZ PEAGES" u="1"/>
        <s v="01-2018 - EM-899-JR 1ERE QUINZ PEAGES" u="1"/>
        <s v="01-2018 - EM-904-JR 1ERE QUINZ PEAGES" u="1"/>
        <s v="01-2018 - EM-915-JR 1ERE QUINZ PEAGES" u="1"/>
        <s v="01-2018 - EM-930-FF 1ERE QUINZ PEAGES" u="1"/>
        <s v="01-2018 - EM-962-JR 1ERE QUINZ PEAGES" u="1"/>
        <s v="01-2018 - EN-258-CE 1ERE QUINZ PEAGES" u="1"/>
        <s v="01-2018 - EN-671-CD 1ERE QUINZ PEAGES" u="1"/>
        <s v="01-2018 - EN-737-CD 1ERE QUINZ PEAGES" u="1"/>
        <s v="01-2018 - EN-787-ZX 1ERE QUINZ PEAGES" u="1"/>
        <s v="01-2018 - EN-839-ZX 1ERE QUINZ PEAGES" u="1"/>
        <s v="01-2018 - EN-842-FV 1ERE QUINZ PEAGES" u="1"/>
        <s v="01-2018 - EN-919-QN 1ERE QUINZ PEAGES" u="1"/>
        <s v="01-2018 - EN-951-ZX 1ERE QUINZ PEAGES" u="1"/>
        <s v="01-2018 - EP-201-BN 1ERE QUINZ PEAGES" u="1"/>
        <s v="01-2018 - EP-209-BN 1ERE QUINZ PEAGES" u="1"/>
        <s v="01-2018 - EP-576-DA 1ERE QUINZ PEAGES" u="1"/>
        <s v="01-2018 - EP-648-PE 1ERE QUINZ PEAGES" u="1"/>
        <s v="01-2018 - EP-716-AQ 1ERE QUINZ PEAGES" u="1"/>
        <s v="01-2018 - EP-817-PE 1ERE QUINZ PEAGES" u="1"/>
        <s v="01-2018 - EP-964-PE 1ERE QUINZ PEAGES" u="1"/>
        <s v="01-2018 - ER-060-SN 1ERE QUINZ PEAGES" u="1"/>
        <s v="01-2018 - ER-228-SN 1ERE QUINZ PEAGES" u="1"/>
        <s v="01-2018 - ER-297-YC 1ERE QUINZ PEAGES" u="1"/>
        <s v="01-2018 - ER-299-YC 1ERE QUINZ PEAGES" u="1"/>
        <s v="01-2018 - ER-307-YC 1ERE QUINZ PEAGES" u="1"/>
        <s v="01-2018 - ER-308-YC 1ERE QUINZ PEAGES" u="1"/>
        <s v="01-2018 - ER-783-SN 1ERE QUINZ PEAGES" u="1"/>
        <s v="01-2018 - ER-817-SN 1ERE QUINZ PEAGES" u="1"/>
        <s v="01-2018 - ER-869-SK 1ERE QUINZ PEAGES" u="1"/>
        <s v="01-2018 - ER-889-SN 1ERE QUINZ PEAGES" u="1"/>
        <s v="01-2018 - ES-042-XC 1ERE QUINZ PEAGES" u="1"/>
        <s v="01-2018 - ES-749-TY 1ERE QUINZ PEAGES" u="1"/>
        <s v="01-2018 - ES-845-DC 1ERE QUINZ PEAGES" u="1"/>
        <s v="01-2018 - ET-922-AR 1ERE QUINZ PEAGES" u="1"/>
        <s v="01/2018 - BD-597-FW 1ERE QUINZ PEAGES" u="1"/>
        <s v="01/2018 - BD-597-FW 2EME QUINZ PEAGES" u="1"/>
        <s v="01/2018 - BS-693-LB 1ERE QUINZ PEAGES" u="1"/>
        <s v="01/2018 - BS-693-LB 2EME QUINZ PEAGES" u="1"/>
        <s v="01/2018 - BT-868-YL 1ERE QUINZ PEAGES" u="1"/>
        <s v="01/2018 - BT-868-YL 2EME QUINZ PEAGES" u="1"/>
        <s v="01/2018 - BY-441-BA 1ERE QUINZ PEAGES" u="1"/>
        <s v="01/2018 - BY-441-BA 2EME QUINZ PEAGES" u="1"/>
        <s v="01/2018 - CD-016-VT 1ERE QUINZ PEAGES" u="1"/>
        <s v="01/2018 - CD-016-VT 2EME QUINZ PEAGES" u="1"/>
        <s v="01/2018 - CT-653-XY 1ERE QUINZ PEAGES" u="1"/>
        <s v="01/2018 - CT-653-XY 2EME QUINZ PEAGES" u="1"/>
        <s v="01/2018 - CY-095-RE 1ERE QUINZ PEAGES" u="1"/>
        <s v="01/2018 - CY-095-RE 2EME QUINZ PEAGES" u="1"/>
        <s v="01/2018 - CY-699-RD 1ERE QUINZ PEAGES" u="1"/>
        <s v="01/2018 - CY-699-RD 2EME QUINZ PEAGES" u="1"/>
        <s v="01/2018 - CZ-663-VJ 1ERE QUINZ PEAGES" u="1"/>
        <s v="01/2018 - CZ-663-VJ 2EME QUINZ PEAGES" u="1"/>
        <s v="01/2018 - DA-073-ZT 1ERE QUINZ PEAGES" u="1"/>
        <s v="01/2018 - DA-073-ZT 2EME QUINZ PEAGES" u="1"/>
        <s v="01/2018 - DB-297-GH 1ERE QUINZ PEAGES" u="1"/>
        <s v="01/2018 - DB-297-GH 2EME QUINZ PEAGES" u="1"/>
        <s v="01/2018 - DH-224-GS 1ERE QUINZ PEAGES" u="1"/>
        <s v="01/2018 - DH-224-GS 2EME QUINZ PEAGES" u="1"/>
        <s v="01/2018 - DH-710-GR 1ERE QUINZ PEAGES" u="1"/>
        <s v="01/2018 - DH-710-GR 2EME QUINZ PEAGES" u="1"/>
        <s v="01/2018 - DH-919-GS 1ERE QUINZ PEAGES" u="1"/>
        <s v="01/2018 - DH-919-GS 2EME QUINZ PEAGES" u="1"/>
        <s v="01/2018 - DT-161-VQ 1ERE QUINZ PEAGES" u="1"/>
        <s v="01/2018 - DT-161-VQ 2EME QUINZ PEAGES" u="1"/>
        <s v="01/2018 - DT-859-FT 1ERE QUINZ PEAGES" u="1"/>
        <s v="01/2018 - DT-859-FT 2EME QUINZ PEAGES" u="1"/>
        <s v="01/2018 - DW-777-TP 1ERE QUINZ PEAGES" u="1"/>
        <s v="01/2018 - DW-777-TP 2EME QUINZ PEAGES" u="1"/>
        <s v="01/2018 - DW-805-TQ 1ERE QUINZ PEAGES" u="1"/>
        <s v="01/2018 - DW-805-TQ 2EME QUINZ PEAGES" u="1"/>
        <s v="01/2018 - DW-976-TN 1ERE QUINZ PEAGES" u="1"/>
        <s v="01/2018 - DW-976-TN 2EME QUINZ PEAGES" u="1"/>
        <s v="01/2018 - DX-154-FF 1ERE QUINZ PEAGES" u="1"/>
        <s v="01/2018 - DX-154-FF 2EME QUINZ PEAGES" u="1"/>
        <s v="01/2018 - DX-322-AA 1ERE QUINZ PEAGES" u="1"/>
        <s v="01/2018 - DX-322-AA 2EME QUINZ PEAGES" u="1"/>
        <s v="01/2018 - DX-772-AQ 1ERE QUINZ PEAGES" u="1"/>
        <s v="01/2018 - DX-772-AQ 2EME QUINZ PEAGES" u="1"/>
        <s v="01/2018 - DY-227-QH 1ERE QUINZ PEAGES" u="1"/>
        <s v="01/2018 - DY-227-QH 2EME QUINZ PEAGES" u="1"/>
        <s v="01/2018 - DZ-075-VH 1ERE QUINZ PEAGES" u="1"/>
        <s v="01/2018 - DZ-075-VH 2EME QUINZ PEAGES" u="1"/>
        <s v="01/2018 - DZ-487-XC 1ERE QUINZ PEAGES" u="1"/>
        <s v="01/2018 - DZ-487-XC 2EME QUINZ PEAGES" u="1"/>
        <s v="01/2018 - DZ-903-VH 1ERE QUINZ PEAGES" u="1"/>
        <s v="01/2018 - DZ-903-VH 2EME QUINZ PEAGES" u="1"/>
        <s v="01/2018 - EC-617-WL 1ERE QUINZ PEAGES" u="1"/>
        <s v="01/2018 - EC-617-WL 2EME QUINZ PEAGES" u="1"/>
        <s v="01/2018 - ED-154-GQ 1ERE QUINZ PEAGES" u="1"/>
        <s v="01/2018 - ED-154-GQ 2EME QUINZ PEAGES" u="1"/>
        <s v="01/2018 - ED-445-KQ 1ERE QUINZ PEAGES" u="1"/>
        <s v="01/2018 - ED-445-KQ 2EME QUINZ PEAGES" u="1"/>
        <s v="01/2018 - EE-739-LB 1ERE QUINZ PEAGES" u="1"/>
        <s v="01/2018 - EE-739-LB 2EME QUINZ PEAGES" u="1"/>
        <s v="01/2018 - EF-213-DK 1ERE QUINZ PEAGES" u="1"/>
        <s v="01/2018 - EF-213-DK 2EME QUINZ PEAGES" u="1"/>
        <s v="01/2018 - EH-571-ND 1ERE QUINZ PEAGES" u="1"/>
        <s v="01/2018 - EH-571-ND 2EME QUINZ PEAGES" u="1"/>
        <s v="01/2018 - EH-762-RT 1ERE QUINZ PEAGES" u="1"/>
        <s v="01/2018 - EH-762-RT 2EME QUINZ PEAGES" u="1"/>
        <s v="01/2018 - EJ-092-KE 1ERE QUINZ PEAGES" u="1"/>
        <s v="01/2018 - EJ-092-KE 2EME QUINZ PEAGES" u="1"/>
        <s v="01/2018 - EJ-314-KN 1ERE QUINZ PEAGES" u="1"/>
        <s v="01/2018 - EJ-314-KN 2EME QUINZ PEAGES" u="1"/>
        <s v="01/2018 - EJ-466-WG 1ERE QUINZ PEAGES" u="1"/>
        <s v="01/2018 - EJ-466-WG 2EME QUINZ PEAGES" u="1"/>
        <s v="01/2018 - EJ-473-KE 1ERE QUINZ PEAGES" u="1"/>
        <s v="01/2018 - EJ-473-KE 2EME QUINZ PEAGES" u="1"/>
        <s v="01/2018 - EJ-494-WG 1ERE QUINZ PEAGES" u="1"/>
        <s v="01/2018 - EJ-494-WG 2EME QUINZ PEAGES" u="1"/>
        <s v="01/2018 - EJ-535-KE 1ERE QUINZ PEAGES" u="1"/>
        <s v="01/2018 - EJ-535-KE 2EME QUINZ PEAGES" u="1"/>
        <s v="01/2018 - EJ-616-YP 1ERE QUINZ PEAGES" u="1"/>
        <s v="01/2018 - EJ-616-YP 2EME QUINZ PEAGES" u="1"/>
        <s v="01/2018 - EJ-680-KE 1ERE QUINZ PEAGES" u="1"/>
        <s v="01/2018 - EJ-680-KE 2EME QUINZ PEAGES" u="1"/>
        <s v="01/2018 - EJ-688-KE 1ERE QUINZ PEAGES" u="1"/>
        <s v="01/2018 - EJ-688-KE 2EME QUINZ PEAGES" u="1"/>
        <s v="01/2018 - EJ-845-KD 1ERE QUINZ PEAGES" u="1"/>
        <s v="01/2018 - EJ-845-KD 2EME QUINZ PEAGES" u="1"/>
        <s v="01/2018 - EK-014-PR 1ERE QUINZ PEAGES" u="1"/>
        <s v="01/2018 - EK-014-PR 2EME QUINZ PEAGES" u="1"/>
        <s v="01/2018 - EK-042-SY 1ERE QUINZ PEAGES" u="1"/>
        <s v="01/2018 - EK-042-SY 2EME QUINZ PEAGES" u="1"/>
        <s v="01/2018 - EK-106-PR 1ERE QUINZ PEAGES" u="1"/>
        <s v="01/2018 - EK-106-PR 2EME QUINZ PEAGES" u="1"/>
        <s v="01/2018 - EK-121-PR 1ERE QUINZ PEAGES" u="1"/>
        <s v="01/2018 - EK-121-PR 2EME QUINZ PEAGES" u="1"/>
        <s v="01/2018 - EK-185-QK 1ERE QUINZ PEAGES" u="1"/>
        <s v="01/2018 - EK-185-QK 2EME QUINZ PEAGES" u="1"/>
        <s v="01/2018 - EK-203-QK 1ERE QUINZ PEAGES" u="1"/>
        <s v="01/2018 - EK-203-QK 2EME QUINZ PEAGES" u="1"/>
        <s v="01/2018 - EK-223-QK 1ERE QUINZ PEAGES" u="1"/>
        <s v="01/2018 - EK-223-QK 2EME QUINZ PEAGES" u="1"/>
        <s v="01/2018 - EK-231-VN 1ERE QUINZ PEAGES" u="1"/>
        <s v="01/2018 - EK-231-VN 2EME QUINZ PEAGES" u="1"/>
        <s v="01/2018 - EK-244-QK 1ERE QUINZ PEAGES" u="1"/>
        <s v="01/2018 - EK-244-QK 2EME QUINZ PEAGES" u="1"/>
        <s v="01/2018 - EK-254-QK 1ERE QUINZ PEAGES" u="1"/>
        <s v="01/2018 - EK-254-QK 2EME QUINZ PEAGES" u="1"/>
        <s v="01/2018 - EK-270-VN 1ERE QUINZ PEAGES" u="1"/>
        <s v="01/2018 - EK-270-VN 2EME QUINZ PEAGES" u="1"/>
        <s v="01/2018 - EK-309-XF 1ERE QUINZ PEAGES" u="1"/>
        <s v="01/2018 - EK-309-XF 2EME QUINZ PEAGES" u="1"/>
        <s v="01/2018 - EK-344-PR 1ERE QUINZ PEAGES" u="1"/>
        <s v="01/2018 - EK-344-PR 2EME QUINZ PEAGES" u="1"/>
        <s v="01/2018 - EK-344-SZ 1ERE QUINZ PEAGES" u="1"/>
        <s v="01/2018 - EK-344-SZ 2EME QUINZ PEAGES" u="1"/>
        <s v="01/2018 - EK-383-PR 1ERE QUINZ PEAGES" u="1"/>
        <s v="01/2018 - EK-383-PR 2EME QUINZ PEAGES" u="1"/>
        <s v="01/2018 - EK-641-QJ 1ERE QUINZ PEAGES" u="1"/>
        <s v="01/2018 - EK-641-QJ 2EME QUINZ PEAGES" u="1"/>
        <s v="01/2018 - EK-664-QJ 1ERE QUINZ PEAGES" u="1"/>
        <s v="01/2018 - EK-664-QJ 2EME QUINZ PEAGES" u="1"/>
        <s v="01/2018 - EK-720-QJ 1ERE QUINZ PEAGES" u="1"/>
        <s v="01/2018 - EK-720-QJ 2EME QUINZ PEAGES" u="1"/>
        <s v="01/2018 - EK-799-VM 1ERE QUINZ PEAGES" u="1"/>
        <s v="01/2018 - EK-799-VM 2EME QUINZ PEAGES" u="1"/>
        <s v="01/2018 - EK-821-PQ 1ERE QUINZ PEAGES" u="1"/>
        <s v="01/2018 - EK-821-PQ 2EME QUINZ PEAGES" u="1"/>
        <s v="01/2018 - EK-853-PQ 1ERE QUINZ PEAGES" u="1"/>
        <s v="01/2018 - EK-853-PQ 2EME QUINZ PEAGES" u="1"/>
        <s v="01/2018 - EK-857-XF 1ERE QUINZ PEAGES" u="1"/>
        <s v="01/2018 - EK-857-XF 2EME QUINZ PEAGES" u="1"/>
        <s v="01/2018 - EK-881-PQ 1ERE QUINZ PEAGES" u="1"/>
        <s v="01/2018 - EK-881-PQ 2EME QUINZ PEAGES" u="1"/>
        <s v="01/2018 - EK-897-PQ 1ERE QUINZ PEAGES" u="1"/>
        <s v="01/2018 - EK-897-PQ 2EME QUINZ PEAGES" u="1"/>
        <s v="01/2018 - EK-929-YB 1ERE QUINZ PEAGES" u="1"/>
        <s v="01/2018 - EK-929-YB 2EME QUINZ PEAGES" u="1"/>
        <s v="01/2018 - EK-975-QJ 1ERE QUINZ PEAGES" u="1"/>
        <s v="01/2018 - EK-975-QJ 2EME QUINZ PEAGES" u="1"/>
        <s v="01/2018 - EK-983-PR 1ERE QUINZ PEAGES" u="1"/>
        <s v="01/2018 - EK-983-PR 2EME QUINZ PEAGES" u="1"/>
        <s v="01/2018 - EK-995-PR 1ERE QUINZ PEAGES" u="1"/>
        <s v="01/2018 - EK-995-PR 2EME QUINZ PEAGES" u="1"/>
        <s v="01/2018 - EL-018-FA 1ERE QUINZ PEAGES" u="1"/>
        <s v="01/2018 - EL-018-FA 2EME QUINZ PEAGES" u="1"/>
        <s v="01/2018 - EL-028-AV 1ERE QUINZ PEAGES" u="1"/>
        <s v="01/2018 - EL-028-AV 2EME QUINZ PEAGES" u="1"/>
        <s v="01/2018 - EL-077-KZ 1ERE QUINZ PEAGES" u="1"/>
        <s v="01/2018 - EL-077-KZ 2EME QUINZ PEAGES" u="1"/>
        <s v="01/2018 - EL-086-QT 1ERE QUINZ PEAGES" u="1"/>
        <s v="01/2018 - EL-086-QT 2EME QUINZ PEAGES" u="1"/>
        <s v="01/2018 - EL-095-GQ 1ERE QUINZ PEAGES" u="1"/>
        <s v="01/2018 - EL-095-GQ 2EME QUINZ PEAGES" u="1"/>
        <s v="01/2018 - EL-140-WS 1ERE QUINZ PEAGES" u="1"/>
        <s v="01/2018 - EL-140-WS 2EME QUINZ PEAGES" u="1"/>
        <s v="01/2018 - EL-181-YQ 1ERE QUINZ PEAGES" u="1"/>
        <s v="01/2018 - EL-181-YQ 2EME QUINZ PEAGES" u="1"/>
        <s v="01/2018 - EL-209-RP 1ERE QUINZ PEAGES" u="1"/>
        <s v="01/2018 - EL-209-RP 2EME QUINZ PEAGES" u="1"/>
        <s v="01/2018 - EL-223-QS 1ERE QUINZ PEAGES" u="1"/>
        <s v="01/2018 - EL-223-QS 2EME QUINZ PEAGES" u="1"/>
        <s v="01/2018 - EL-298-KE 1ERE QUINZ PEAGES" u="1"/>
        <s v="01/2018 - EL-298-KE 2EME QUINZ PEAGES" u="1"/>
        <s v="01/2018 - EL-333-QS 1ERE QUINZ PEAGES" u="1"/>
        <s v="01/2018 - EL-333-QS 2EME QUINZ PEAGES" u="1"/>
        <s v="01/2018 - EL-339-KE 1ERE QUINZ PEAGES" u="1"/>
        <s v="01/2018 - EL-339-KE 2EME QUINZ PEAGES" u="1"/>
        <s v="01/2018 - EL-412-KY 1ERE QUINZ PEAGES" u="1"/>
        <s v="01/2018 - EL-412-KY 2EME QUINZ PEAGES" u="1"/>
        <s v="01/2018 - EL-436-KE 1ERE QUINZ PEAGES" u="1"/>
        <s v="01/2018 - EL-436-KE 2EME QUINZ PEAGES" u="1"/>
        <s v="01/2018 - EL-452-DW 1ERE QUINZ PEAGES" u="1"/>
        <s v="01/2018 - EL-452-DW 2EME QUINZ PEAGES" u="1"/>
        <s v="01/2018 - EL-506-QR 1ERE QUINZ PEAGES" u="1"/>
        <s v="01/2018 - EL-506-QR 2EME QUINZ PEAGES" u="1"/>
        <s v="01/2018 - EL-535-RN 1ERE QUINZ PEAGES" u="1"/>
        <s v="01/2018 - EL-535-RN 2EME QUINZ PEAGES" u="1"/>
        <s v="01/2018 - EL-575-FC 1ERE QUINZ PEAGES" u="1"/>
        <s v="01/2018 - EL-575-FC 2EME QUINZ PEAGES" u="1"/>
        <s v="01/2018 - EL-648-KE 1ERE QUINZ PEAGES" u="1"/>
        <s v="01/2018 - EL-648-KE 2EME QUINZ PEAGES" u="1"/>
        <s v="01/2018 - EL-658-KE 1ERE QUINZ PEAGES" u="1"/>
        <s v="01/2018 - EL-658-KE 2EME QUINZ PEAGES" u="1"/>
        <s v="01/2018 - EL-662-AV 1ERE QUINZ PEAGES" u="1"/>
        <s v="01/2018 - EL-662-AV 2EME QUINZ PEAGES" u="1"/>
        <s v="01/2018 - EL-674-KE 1ERE QUINZ PEAGES" u="1"/>
        <s v="01/2018 - EL-674-KE 2EME QUINZ PEAGES" u="1"/>
        <s v="01/2018 - EL-686-KE 1ERE QUINZ PEAGES" u="1"/>
        <s v="01/2018 - EL-686-KE 2EME QUINZ PEAGES" u="1"/>
        <s v="01/2018 - EL-798-TZ 1ERE QUINZ PEAGES" u="1"/>
        <s v="01/2018 - EL-798-TZ 2EME QUINZ PEAGES" u="1"/>
        <s v="01/2018 - EL-806-KY 1ERE QUINZ PEAGES" u="1"/>
        <s v="01/2018 - EL-806-KY 2EME QUINZ PEAGES" u="1"/>
        <s v="01/2018 - EL-831-TZ 1ERE QUINZ PEAGES" u="1"/>
        <s v="01/2018 - EL-831-TZ 2EME QUINZ PEAGES" u="1"/>
        <s v="01/2018 - EL-859-KY 1ERE QUINZ PEAGES" u="1"/>
        <s v="01/2018 - EL-859-KY 2EME QUINZ PEAGES" u="1"/>
        <s v="01/2018 - EL-910-DY 1ERE QUINZ PEAGES" u="1"/>
        <s v="01/2018 - EL-910-DY 2EME QUINZ PEAGES" u="1"/>
        <s v="01/2018 - EL-911-KY 1ERE QUINZ PEAGES" u="1"/>
        <s v="01/2018 - EL-911-KY 2EME QUINZ PEAGES" u="1"/>
        <s v="01/2018 - EM-071-FG 1ERE QUINZ PEAGES" u="1"/>
        <s v="01/2018 - EM-071-FG 2EME QUINZ PEAGES" u="1"/>
        <s v="01/2018 - EM-094-DT 1ERE QUINZ PEAGES" u="1"/>
        <s v="01/2018 - EM-094-DT 2EME QUINZ PEAGES" u="1"/>
        <s v="01/2018 - EM-134-DT 1ERE QUINZ PEAGES" u="1"/>
        <s v="01/2018 - EM-134-DT 2EME QUINZ PEAGES" u="1"/>
        <s v="01/2018 - EM-157-FG 1ERE QUINZ PEAGES" u="1"/>
        <s v="01/2018 - EM-157-FG 2EME QUINZ PEAGES" u="1"/>
        <s v="01/2018 - EM-172-LJ 1ERE QUINZ PEAGES" u="1"/>
        <s v="01/2018 - EM-172-LJ 2EME QUINZ PEAGES" u="1"/>
        <s v="01/2018 - EM-177-EM 1ERE QUINZ PEAGES" u="1"/>
        <s v="01/2018 - EM-177-EM 2EME QUINZ PEAGES" u="1"/>
        <s v="01/2018 - EM-192-NE 1ERE QUINZ PEAGES" u="1"/>
        <s v="01/2018 - EM-192-NE 2EME QUINZ PEAGES" u="1"/>
        <s v="01/2018 - EM-220-MG 1ERE QUINZ PEAGES" u="1"/>
        <s v="01/2018 - EM-220-MG 2EME QUINZ PEAGES" u="1"/>
        <s v="01/2018 - EM-272-FG 1ERE QUINZ PEAGES" u="1"/>
        <s v="01/2018 - EM-272-FG 2EME QUINZ PEAGES" u="1"/>
        <s v="01/2018 - EM-294-LJ 1ERE QUINZ PEAGES" u="1"/>
        <s v="01/2018 - EM-294-LJ 2EME QUINZ PEAGES" u="1"/>
        <s v="01/2018 - EM-299-NF 1ERE QUINZ PEAGES" u="1"/>
        <s v="01/2018 - EM-299-NF 2EME QUINZ PEAGES" u="1"/>
        <s v="01/2018 - EM-301-EM 1ERE QUINZ PEAGES" u="1"/>
        <s v="01/2018 - EM-301-EM 2EME QUINZ PEAGES" u="1"/>
        <s v="01/2018 - EM-319-FG 1ERE QUINZ PEAGES" u="1"/>
        <s v="01/2018 - EM-319-FG 2EME QUINZ PEAGES" u="1"/>
        <s v="01/2018 - EM-375-EM 1ERE QUINZ PEAGES" u="1"/>
        <s v="01/2018 - EM-375-EM 2EME QUINZ PEAGES" u="1"/>
        <s v="01/2018 - EM-480-LJ 1ERE QUINZ PEAGES" u="1"/>
        <s v="01/2018 - EM-480-LJ 2EME QUINZ PEAGES" u="1"/>
        <s v="01/2018 - EM-481-WM 1ERE QUINZ PEAGES" u="1"/>
        <s v="01/2018 - EM-481-WM 2EME QUINZ PEAGES" u="1"/>
        <s v="01/2018 - EM-495-EM 1ERE QUINZ PEAGES" u="1"/>
        <s v="01/2018 - EM-495-EM 2EME QUINZ PEAGES" u="1"/>
        <s v="01/2018 - EM-512-EL 1ERE QUINZ PEAGES" u="1"/>
        <s v="01/2018 - EM-512-EL 2EME QUINZ PEAGES" u="1"/>
        <s v="01/2018 - EM-516-JQ 1ERE QUINZ PEAGES" u="1"/>
        <s v="01/2018 - EM-516-JQ 2EME QUINZ PEAGES" u="1"/>
        <s v="01/2018 - EM-584-EL 1ERE QUINZ PEAGES" u="1"/>
        <s v="01/2018 - EM-584-EL 2EME QUINZ PEAGES" u="1"/>
        <s v="01/2018 - EM-636-EL 1ERE QUINZ PEAGES" u="1"/>
        <s v="01/2018 - EM-636-EL 2EME QUINZ PEAGES" u="1"/>
        <s v="01/2018 - EM-648-WM 1ERE QUINZ PEAGES" u="1"/>
        <s v="01/2018 - EM-648-WM 2EME QUINZ PEAGES" u="1"/>
        <s v="01/2018 - EM-760-FF 1ERE QUINZ PEAGES" u="1"/>
        <s v="01/2018 - EM-760-FF 2EME QUINZ PEAGES" u="1"/>
        <s v="01/2018 - EM-821-WL 1ERE QUINZ PEAGES" u="1"/>
        <s v="01/2018 - EM-821-WL 2EME QUINZ PEAGES" u="1"/>
        <s v="01/2018 - EM-824-JR 1ERE QUINZ PEAGES" u="1"/>
        <s v="01/2018 - EM-824-JR 2EME QUINZ PEAGES" u="1"/>
        <s v="01/2018 - EM-834-JR 1ERE QUINZ PEAGES" u="1"/>
        <s v="01/2018 - EM-834-JR 2EME QUINZ PEAGES" u="1"/>
        <s v="01/2018 - EM-874-JR 1ERE QUINZ PEAGES" u="1"/>
        <s v="01/2018 - EM-874-JR 2EME QUINZ PEAGES" u="1"/>
        <s v="01/2018 - EM-882-EL 1ERE QUINZ PEAGES" u="1"/>
        <s v="01/2018 - EM-882-EL 2EME QUINZ PEAGES" u="1"/>
        <s v="01/2018 - EM-883-JR 1ERE QUINZ PEAGES" u="1"/>
        <s v="01/2018 - EM-883-JR 2EME QUINZ PEAGES" u="1"/>
        <s v="01/2018 - EM-886-EL 1ERE QUINZ PEAGES" u="1"/>
        <s v="01/2018 - EM-886-EL 2EME QUINZ PEAGES" u="1"/>
        <s v="01/2018 - EM-891-JR 1ERE QUINZ PEAGES" u="1"/>
        <s v="01/2018 - EM-891-JR 2EME QUINZ PEAGES" u="1"/>
        <s v="01/2018 - EM-899-JR 1ERE QUINZ PEAGES" u="1"/>
        <s v="01/2018 - EM-899-JR 2EME QUINZ PEAGES" u="1"/>
        <s v="01/2018 - EM-904-JR 1ERE QUINZ PEAGES" u="1"/>
        <s v="01/2018 - EM-904-JR 2EME QUINZ PEAGES" u="1"/>
        <s v="01/2018 - EM-915-JR 1ERE QUINZ PEAGES" u="1"/>
        <s v="01/2018 - EM-915-JR 2EME QUINZ PEAGES" u="1"/>
        <s v="01/2018 - EM-930-FF 1ERE QUINZ PEAGES" u="1"/>
        <s v="01/2018 - EM-930-FF 2EME QUINZ PEAGES" u="1"/>
        <s v="01/2018 - EM-962-JR 1ERE QUINZ PEAGES" u="1"/>
        <s v="01/2018 - EM-962-JR 2EME QUINZ PEAGES" u="1"/>
        <s v="01/2018 - EN-258-CE 1ERE QUINZ PEAGES" u="1"/>
        <s v="01/2018 - EN-258-CE 2EME QUINZ PEAGES" u="1"/>
        <s v="01/2018 - EN-671-CD 1ERE QUINZ PEAGES" u="1"/>
        <s v="01/2018 - EN-671-CD 2EME QUINZ PEAGES" u="1"/>
        <s v="01/2018 - EN-737-CD 1ERE QUINZ PEAGES" u="1"/>
        <s v="01/2018 - EN-737-CD 2EME QUINZ PEAGES" u="1"/>
        <s v="01/2018 - EN-787-ZX 1ERE QUINZ PEAGES" u="1"/>
        <s v="01/2018 - EN-787-ZX 2EME QUINZ PEAGES" u="1"/>
        <s v="01/2018 - EN-839-ZX 1ERE QUINZ PEAGES" u="1"/>
        <s v="01/2018 - EN-839-ZX 2EME QUINZ PEAGES" u="1"/>
        <s v="01/2018 - EN-842-FV 1ERE QUINZ PEAGES" u="1"/>
        <s v="01/2018 - EN-842-FV 2EME QUINZ PEAGES" u="1"/>
        <s v="01/2018 - EN-919-QN 1ERE QUINZ PEAGES" u="1"/>
        <s v="01/2018 - EN-919-QN 2EME QUINZ PEAGES" u="1"/>
        <s v="01/2018 - EN-951-ZX 1ERE QUINZ PEAGES" u="1"/>
        <s v="01/2018 - EN-951-ZX 2EME QUINZ PEAGES" u="1"/>
        <s v="01/2018 - EP-201-BN 1ERE QUINZ PEAGES" u="1"/>
        <s v="01/2018 - EP-201-BN 2EME QUINZ PEAGES" u="1"/>
        <s v="01/2018 - EP-209-BN 1ERE QUINZ PEAGES" u="1"/>
        <s v="01/2018 - EP-209-BN 2EME QUINZ PEAGES" u="1"/>
        <s v="01/2018 - EP-576-DA 1ERE QUINZ PEAGES" u="1"/>
        <s v="01/2018 - EP-576-DA 2EME QUINZ PEAGES" u="1"/>
        <s v="01/2018 - EP-648-PE 1ERE QUINZ PEAGES" u="1"/>
        <s v="01/2018 - EP-648-PE 2EME QUINZ PEAGES" u="1"/>
        <s v="01/2018 - EP-716-AQ 1ERE QUINZ PEAGES" u="1"/>
        <s v="01/2018 - EP-716-AQ 2EME QUINZ PEAGES" u="1"/>
        <s v="01/2018 - EP-817-PE 1ERE QUINZ PEAGES" u="1"/>
        <s v="01/2018 - EP-817-PE 2EME QUINZ PEAGES" u="1"/>
        <s v="01/2018 - EP-964-PE 1ERE QUINZ PEAGES" u="1"/>
        <s v="01/2018 - EP-964-PE 2EME QUINZ PEAGES" u="1"/>
        <s v="01/2018 - ER-060-SN 1ERE QUINZ PEAGES" u="1"/>
        <s v="01/2018 - ER-060-SN 2EME QUINZ PEAGES" u="1"/>
        <s v="01/2018 - ER-228-SN 1ERE QUINZ PEAGES" u="1"/>
        <s v="01/2018 - ER-228-SN 2EME QUINZ PEAGES" u="1"/>
        <s v="01/2018 - ER-297-YC 1ERE QUINZ PEAGES" u="1"/>
        <s v="01/2018 - ER-297-YC 2EME QUINZ PEAGES" u="1"/>
        <s v="01/2018 - ER-299-YC 1ERE QUINZ PEAGES" u="1"/>
        <s v="01/2018 - ER-299-YC 2EME QUINZ PEAGES" u="1"/>
        <s v="01/2018 - ER-307-YC 1ERE QUINZ PEAGES" u="1"/>
        <s v="01/2018 - ER-307-YC 2EME QUINZ PEAGES" u="1"/>
        <s v="01/2018 - ER-308-YC 1ERE QUINZ PEAGES" u="1"/>
        <s v="01/2018 - ER-308-YC 2EME QUINZ PEAGES" u="1"/>
        <s v="01/2018 - ER-783-SN 1ERE QUINZ PEAGES" u="1"/>
        <s v="01/2018 - ER-783-SN 2EME QUINZ PEAGES" u="1"/>
        <s v="01/2018 - ER-817-SN 1ERE QUINZ PEAGES" u="1"/>
        <s v="01/2018 - ER-817-SN 2EME QUINZ PEAGES" u="1"/>
        <s v="01/2018 - ER-869-SK 1ERE QUINZ PEAGES" u="1"/>
        <s v="01/2018 - ER-869-SK 2EME QUINZ PEAGES" u="1"/>
        <s v="01/2018 - ER-889-SN 1ERE QUINZ PEAGES" u="1"/>
        <s v="01/2018 - ER-889-SN 2EME QUINZ PEAGES" u="1"/>
        <s v="01/2018 - ES-042-XC 1ERE QUINZ PEAGES" u="1"/>
        <s v="01/2018 - ES-042-XC 2EME QUINZ PEAGES" u="1"/>
        <s v="01/2018 - ES-749-TY 1ERE QUINZ PEAGES" u="1"/>
        <s v="01/2018 - ES-749-TY 2EME QUINZ PEAGES" u="1"/>
        <s v="01/2018 - ES-845-DC 1ERE QUINZ PEAGES" u="1"/>
        <s v="01/2018 - ES-845-DC 2EME QUINZ PEAGES" u="1"/>
        <s v="01/2018 - ET-922-AR 1ERE QUINZ PEAGES" u="1"/>
        <s v="01/2018 - ET-922-AR 2EME QUINZ PEAGES" u="1"/>
      </sharedItems>
    </cacheField>
    <cacheField name="Clé compta" numFmtId="0">
      <sharedItems count="3">
        <s v="40"/>
        <s v="" u="1"/>
        <s v="50" u="1"/>
      </sharedItems>
    </cacheField>
    <cacheField name="Compte_x000a_ comptable" numFmtId="0">
      <sharedItems containsSemiMixedTypes="0" containsString="0" containsNumber="1" containsInteger="1" minValue="113801" maxValue="124013" count="4">
        <n v="123401"/>
        <n v="124013"/>
        <n v="113801" u="1"/>
        <n v="114301" u="1"/>
      </sharedItems>
    </cacheField>
    <cacheField name="Montant" numFmtId="4">
      <sharedItems containsSemiMixedTypes="0" containsString="0" containsNumber="1" minValue="1.83" maxValue="48.66"/>
    </cacheField>
    <cacheField name="code TVA" numFmtId="0">
      <sharedItems count="4">
        <s v="VG"/>
        <s v="" u="1"/>
        <s v="V9" u="1"/>
        <s v="V0" u="1"/>
      </sharedItems>
    </cacheField>
    <cacheField name="centre de cout" numFmtId="0">
      <sharedItems count="151">
        <s v="DEL38"/>
        <s v="DEL53"/>
        <s v="DEL54"/>
        <s v="DEL55"/>
        <s v="DEL56"/>
        <s v="DEL58"/>
        <s v="DEL59"/>
        <s v="DEL70"/>
        <s v="DEL72"/>
        <s v="DEL73"/>
        <s v="DEL74"/>
        <s v="DEL77"/>
        <s v="" u="1"/>
        <s v="NAC04" u="1"/>
        <s v="NAC76" u="1"/>
        <s v="SFO67" u="1"/>
        <s v="DEL86" u="1"/>
        <s v="SFO95" u="1"/>
        <s v="NAC29" u="1"/>
        <s v="SFO48" u="1"/>
        <s v="NAC13" u="1"/>
        <s v="NAC85" u="1"/>
        <s v="SFO76" u="1"/>
        <s v="DEL95" u="1"/>
        <s v="DEL51" u="1"/>
        <s v="QUA01" u="1"/>
        <s v="SFO57" u="1"/>
        <s v="DEL76" u="1"/>
        <s v="NAC22" u="1"/>
        <s v="NAC94" u="1"/>
        <s v="NAC19" u="1"/>
        <s v="SFO41" u="1"/>
        <s v="SFO38" u="1"/>
        <s v="NAC75" u="1"/>
        <s v="SFO66" u="1"/>
        <s v="NAC31" u="1"/>
        <s v="DHR99" u="1"/>
        <s v="NAC28" u="1"/>
        <s v="SFO50" u="1"/>
        <s v="MKG02" u="1"/>
        <s v="NAC84" u="1"/>
        <s v="SFO75" u="1"/>
        <s v="DEL94" u="1"/>
        <s v="NAC09" u="1"/>
        <s v="NAC40" u="1"/>
        <s v="WHL07" u="1"/>
        <s v="SFO56" u="1"/>
        <s v="DEL75" u="1"/>
        <s v="NAC21" u="1"/>
        <s v="NAC93" u="1"/>
        <s v="SFO84" u="1"/>
        <s v="NAC18" u="1"/>
        <s v="SFO40" u="1"/>
        <s v="NAC02" u="1"/>
        <s v="NAC74" u="1"/>
        <s v="SFO65" u="1"/>
        <s v="DEL84" u="1"/>
        <s v="NAC30" u="1"/>
        <s v="SFO93" u="1"/>
        <s v="NAC27" u="1"/>
        <s v="DEL37" u="1"/>
        <s v="NAC83" u="1"/>
        <s v="SFO74" u="1"/>
        <s v="DEL93" u="1"/>
        <s v="NAC08" u="1"/>
        <s v="SFO27" u="1"/>
        <s v="SFO99" u="1"/>
        <s v="CSO99" u="1"/>
        <s v="NAC20" u="1"/>
        <s v="SFO83" u="1"/>
        <s v="NAC17" u="1"/>
        <s v="NAC89" u="1"/>
        <s v="DEL99" u="1"/>
        <s v="FIN11" u="1"/>
        <s v="NAC01" u="1"/>
        <s v="DEL83" u="1"/>
        <s v="MGT02" u="1"/>
        <s v="NAC26" u="1"/>
        <s v="NAC98" u="1"/>
        <s v="SFO89" u="1"/>
        <s v="SFO45" u="1"/>
        <s v="NAC10" u="1"/>
        <s v="NAC82" u="1"/>
        <s v="DEL92" u="1"/>
        <s v="NAC79" u="1"/>
        <s v="DEL89" u="1"/>
        <s v="FIN01" u="1"/>
        <s v="SFO82" u="1"/>
        <s v="NAC16" u="1"/>
        <s v="SFO79" u="1"/>
        <s v="DEL98" u="1"/>
        <s v="NAC72" u="1"/>
        <s v="SFO63" u="1"/>
        <s v="DEL82" u="1"/>
        <s v="SFO91" u="1"/>
        <s v="DEL79" u="1"/>
        <s v="MGT01" u="1"/>
        <s v="NAC25" u="1"/>
        <s v="NAC97" u="1"/>
        <s v="SFO88" u="1"/>
        <s v="GIS04" u="1"/>
        <s v="MIS01" u="1"/>
        <s v="SFO44" u="1"/>
        <s v="NAC81" u="1"/>
        <s v="SFO72" u="1"/>
        <s v="DEL91" u="1"/>
        <s v="NAC06" u="1"/>
        <s v="NAC78" u="1"/>
        <s v="SFO69" u="1"/>
        <s v="DEL88" u="1"/>
        <s v="SFO97" u="1"/>
        <s v="SFO53" u="1"/>
        <s v="SFO81" u="1"/>
        <s v="NAC15" u="1"/>
        <s v="NAC87" u="1"/>
        <s v="SFO78" u="1"/>
        <s v="DEL97" u="1"/>
        <s v="NAC43" u="1"/>
        <s v="NAC71" u="1"/>
        <s v="DEL81" u="1"/>
        <s v="SFO59" u="1"/>
        <s v="SFO90" u="1"/>
        <s v="DEL78" u="1"/>
        <s v="NAC24" u="1"/>
        <s v="SFO87" u="1"/>
        <s v="SFO43" u="1"/>
        <s v="DEL62" u="1"/>
        <s v="GMK02" u="1"/>
        <s v="NAC80" u="1"/>
        <s v="SFO71" u="1"/>
        <s v="DEL90" u="1"/>
        <s v="NAC05" u="1"/>
        <s v="NAC77" u="1"/>
        <s v="SFO68" u="1"/>
        <s v="DEL87" u="1"/>
        <s v="SFO96" u="1"/>
        <s v="SFO52" u="1"/>
        <s v="DEL71" u="1"/>
        <s v="SFO80" u="1"/>
        <s v="NAC14" u="1"/>
        <s v="SFO77" u="1"/>
        <s v="NAC42" u="1"/>
        <s v="WHC01" u="1"/>
        <s v="DEL52" u="1"/>
        <s v="NAC70" u="1"/>
        <s v="WHA07" u="1"/>
        <s v="DEL80" u="1"/>
        <s v="NAC23" u="1"/>
        <s v="SFO86" u="1"/>
        <s v="SFO42" u="1"/>
        <s v="DEL61" u="1"/>
      </sharedItems>
    </cacheField>
    <cacheField name="Verif cente de co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" refreshedDate="43338.506952662035" createdVersion="4" refreshedVersion="6" minRefreshableVersion="3" recordCount="60" xr:uid="{00000000-000A-0000-FFFF-FFFF01000000}">
  <cacheSource type="worksheet">
    <worksheetSource name="SHELL_CARBURANT"/>
  </cacheSource>
  <cacheFields count="30">
    <cacheField name="Imputation" numFmtId="0">
      <sharedItems/>
    </cacheField>
    <cacheField name="No immat" numFmtId="0">
      <sharedItems count="3">
        <s v="EP-194-PE"/>
        <s v="EM-084-WM"/>
        <s v="EM-935-WL"/>
      </sharedItems>
    </cacheField>
    <cacheField name="Nom" numFmtId="0">
      <sharedItems/>
    </cacheField>
    <cacheField name="Pdt" numFmtId="0">
      <sharedItems/>
    </cacheField>
    <cacheField name="Qté" numFmtId="0">
      <sharedItems containsSemiMixedTypes="0" containsString="0" containsNumber="1" minValue="60.4400000000023" maxValue="172.07500000016401"/>
    </cacheField>
    <cacheField name="Coût HT" numFmtId="0">
      <sharedItems containsSemiMixedTypes="0" containsString="0" containsNumber="1" minValue="69.416666666744206" maxValue="266.62499999915599"/>
    </cacheField>
    <cacheField name="Coût net" numFmtId="0">
      <sharedItems containsSemiMixedTypes="0" containsString="0" containsNumber="1" minValue="69.420000000041895" maxValue="266.52999999883798"/>
    </cacheField>
    <cacheField name="Champ calculé" numFmtId="0">
      <sharedItems containsSemiMixedTypes="0" containsString="0" containsNumber="1" minValue="13.8840000000055" maxValue="53.305999999778201"/>
    </cacheField>
    <cacheField name="Coût TTC" numFmtId="0">
      <sharedItems containsSemiMixedTypes="0" containsString="0" containsNumber="1" minValue="83.300000000046495" maxValue="319.94999999960498"/>
    </cacheField>
    <cacheField name="TVA" numFmtId="0">
      <sharedItems containsSemiMixedTypes="0" containsString="0" containsNumber="1" containsInteger="1" minValue="0" maxValue="100"/>
    </cacheField>
    <cacheField name="Champ calculé2" numFmtId="0">
      <sharedItems containsSemiMixedTypes="0" containsString="0" containsNumber="1" minValue="69.420000000041895" maxValue="266.52999999883798"/>
    </cacheField>
    <cacheField name="Champ calculé3" numFmtId="0">
      <sharedItems containsSemiMixedTypes="0" containsString="0" containsNumber="1" containsInteger="1" minValue="0" maxValue="0"/>
    </cacheField>
    <cacheField name="TVA4" numFmtId="0">
      <sharedItems containsSemiMixedTypes="0" containsString="0" containsNumber="1" containsInteger="1" minValue="20" maxValue="20"/>
    </cacheField>
    <cacheField name="Facture" numFmtId="0">
      <sharedItems/>
    </cacheField>
    <cacheField name="Conso" numFmtId="0">
      <sharedItems containsString="0" containsBlank="1" containsNumber="1" minValue="6.57671381936962" maxValue="10.116279069770799"/>
    </cacheField>
    <cacheField name="KmSaisi" numFmtId="0">
      <sharedItems containsString="0" containsBlank="1" containsNumber="1" containsInteger="1" minValue="22163" maxValue="71409"/>
    </cacheField>
    <cacheField name="Km parcouru" numFmtId="0">
      <sharedItems containsString="0" containsBlank="1" containsNumber="1" containsInteger="1" minValue="645" maxValue="919"/>
    </cacheField>
    <cacheField name="Origine" numFmtId="0">
      <sharedItems containsBlank="1"/>
    </cacheField>
    <cacheField name="Ville" numFmtId="0">
      <sharedItems containsBlank="1"/>
    </cacheField>
    <cacheField name="Date" numFmtId="14">
      <sharedItems containsBlank="1"/>
    </cacheField>
    <cacheField name="Heure" numFmtId="0">
      <sharedItems containsBlank="1"/>
    </cacheField>
    <cacheField name="TVA5" numFmtId="0">
      <sharedItems containsString="0" containsBlank="1" containsNumber="1" containsInteger="1" minValue="20" maxValue="20"/>
    </cacheField>
    <cacheField name="Gre" numFmtId="0">
      <sharedItems containsBlank="1"/>
    </cacheField>
    <cacheField name="VG" numFmtId="0">
      <sharedItems containsSemiMixedTypes="0" containsString="0" containsNumber="1" minValue="69.42" maxValue="266.52999999999997"/>
    </cacheField>
    <cacheField name="V9" numFmtId="0">
      <sharedItems containsSemiMixedTypes="0" containsString="0" containsNumber="1" minValue="0" maxValue="266.52999999883798"/>
    </cacheField>
    <cacheField name="Libelle" numFmtId="0">
      <sharedItems count="1722">
        <s v="07/2018 EP-194-PE 2EME QUINZ CARBURANT"/>
        <s v="07/2018 EM-084-WM 2EME QUINZ CARBURANT"/>
        <s v="07/2018 EM-935-WL 2EME QUINZ CARBURANT"/>
        <s v="" u="1"/>
        <s v="04-2018 BR-901-KG 2EME QUINZ CARBURANT" u="1"/>
        <s v="04-2018 CS-788-WL 2EME QUINZ CARBURANT" u="1"/>
        <s v="04-2018 CZ-060-LF 2EME QUINZ CARBURANT" u="1"/>
        <s v="04-2018 -  1ERE QUINZ CARBURANT" u="1"/>
        <s v="01-2018 - AR-306-WW 1ERE QUINZ CARBURANT" u="1"/>
        <s v="01-2018 - BA-647-CC 1ERE QUINZ CARBURANT" u="1"/>
        <s v="01-2018 - BF-412-DD 1ERE QUINZ CARBURANT" u="1"/>
        <s v="01-2018 - BK-403-HR 1ERE QUINZ CARBURANT" u="1"/>
        <s v="01-2018 - BK-800-GQ 1ERE QUINZ CARBURANT" u="1"/>
        <s v="01-2018 - BS-693-LB 1ERE QUINZ CARBURANT" u="1"/>
        <s v="01-2018 - BT-448-YL 1ERE QUINZ CARBURANT" u="1"/>
        <s v="01-2018 - CD-016-VT 1ERE QUINZ CARBURANT" u="1"/>
        <s v="01-2018 - CF-130-AP 1ERE QUINZ CARBURANT" u="1"/>
        <s v="01-2018 - CF-280-FR 1ERE QUINZ CARBURANT" u="1"/>
        <s v="01-2018 - CF-544-GK 1ERE QUINZ CARBURANT" u="1"/>
        <s v="01-2018 - CG-484-VY 1ERE QUINZ CARBURANT" u="1"/>
        <s v="01-2018 - CN-564-JH 1ERE QUINZ CARBURANT" u="1"/>
        <s v="01-2018 - CS-252-WM 1ERE QUINZ CARBURANT" u="1"/>
        <s v="01-2018 - CT-653-XY 1ERE QUINZ CARBURANT" u="1"/>
        <s v="01-2018 - CV-909-ZX 1ERE QUINZ CARBURANT" u="1"/>
        <s v="01-2018 - CY-095-RE 1ERE QUINZ CARBURANT" u="1"/>
        <s v="01-2018 - CY-866-RD 1ERE QUINZ CARBURANT" u="1"/>
        <s v="01-2018 - DB-297-GH 1ERE QUINZ CARBURANT" u="1"/>
        <s v="01-2018 - DH-224-GS 1ERE QUINZ CARBURANT" u="1"/>
        <s v="01-2018 - DH-710-GR 1ERE QUINZ CARBURANT" u="1"/>
        <s v="01-2018 - DT-003-SX 1ERE QUINZ CARBURANT" u="1"/>
        <s v="01-2018 - DW-217-YP 1ERE QUINZ CARBURANT" u="1"/>
        <s v="01-2018 - DW-227-YP 1ERE QUINZ CARBURANT" u="1"/>
        <s v="01-2018 - DW-288-TR 1ERE QUINZ CARBURANT" u="1"/>
        <s v="01-2018 - DW-915-ZZ 1ERE QUINZ CARBURANT" u="1"/>
        <s v="01-2018 - DX-154-FF 1ERE QUINZ CARBURANT" u="1"/>
        <s v="01-2018 - DX-162-XZ 1ERE QUINZ CARBURANT" u="1"/>
        <s v="01-2018 - DX-174-AA 1ERE QUINZ CARBURANT" u="1"/>
        <s v="01-2018 - DX-772-AQ 1ERE QUINZ CARBURANT" u="1"/>
        <s v="01-2018 - DZ-075-VH 1ERE QUINZ CARBURANT" u="1"/>
        <s v="01-2018 - DZ-159-VJ 1ERE QUINZ CARBURANT" u="1"/>
        <s v="01-2018 - DZ-519-VG 1ERE QUINZ CARBURANT" u="1"/>
        <s v="01-2018 - DZ-903-VH 1ERE QUINZ CARBURANT" u="1"/>
        <s v="01-2018 - DZ-966-VG 1ERE QUINZ CARBURANT" u="1"/>
        <s v="01-2018 - EB-741-ME 1ERE QUINZ CARBURANT" u="1"/>
        <s v="01-2018 - EB-749-ME 1ERE QUINZ CARBURANT" u="1"/>
        <s v="01-2018 - EC-652-WL 1ERE QUINZ CARBURANT" u="1"/>
        <s v="01-2018 - ED-054-CT 1ERE QUINZ CARBURANT" u="1"/>
        <s v="01-2018 - ED-154-GQ 1ERE QUINZ CARBURANT" u="1"/>
        <s v="01-2018 - ED-286-KR 1ERE QUINZ CARBURANT" u="1"/>
        <s v="01-2018 - ED-677-ND 1ERE QUINZ CARBURANT" u="1"/>
        <s v="01-2018 - ED-707-GN 1ERE QUINZ CARBURANT" u="1"/>
        <s v="01-2018 - ED-713-GN 1ERE QUINZ CARBURANT" u="1"/>
        <s v="01-2018 - ED-968-NC 1ERE QUINZ CARBURANT" u="1"/>
        <s v="01-2018 - EE-739-LB 1ERE QUINZ CARBURANT" u="1"/>
        <s v="01-2018 - EF-292-BK 1ERE QUINZ CARBURANT" u="1"/>
        <s v="01-2018 - EF-752-DL 1ERE QUINZ CARBURANT" u="1"/>
        <s v="01-2018 - EG-244-YR 1ERE QUINZ CARBURANT" u="1"/>
        <s v="01-2018 - EG-419-EX 1ERE QUINZ CARBURANT" u="1"/>
        <s v="01-2018 - EH-364-PY 1ERE QUINZ CARBURANT" u="1"/>
        <s v="01-2018 - EH-571-ND 1ERE QUINZ CARBURANT" u="1"/>
        <s v="01-2018 - EJ-314-KN 1ERE QUINZ CARBURANT" u="1"/>
        <s v="01-2018 - EJ-466-CA 1ERE QUINZ CARBURANT" u="1"/>
        <s v="01-2018 - EJ-466-WG 1ERE QUINZ CARBURANT" u="1"/>
        <s v="01-2018 - EJ-473-KE 1ERE QUINZ CARBURANT" u="1"/>
        <s v="01-2018 - EJ-524-KN 1ERE QUINZ CARBURANT" u="1"/>
        <s v="01-2018 - EJ-585-KE 1ERE QUINZ CARBURANT" u="1"/>
        <s v="01-2018 - EJ-616-YP 1ERE QUINZ CARBURANT" u="1"/>
        <s v="01-2018 - EJ-680-KE 1ERE QUINZ CARBURANT" u="1"/>
        <s v="01-2018 - EJ-688-KE 1ERE QUINZ CARBURANT" u="1"/>
        <s v="01-2018 - EJ-849-KD 1ERE QUINZ CARBURANT" u="1"/>
        <s v="01-2018 - EK-093-VN 1ERE QUINZ CARBURANT" u="1"/>
        <s v="01-2018 - EK-106-PR 1ERE QUINZ CARBURANT" u="1"/>
        <s v="01-2018 - EK-121-PS 1ERE QUINZ CARBURANT" u="1"/>
        <s v="01-2018 - EK-151-QK 1ERE QUINZ CARBURANT" u="1"/>
        <s v="01-2018 - EK-172-SY 1ERE QUINZ CARBURANT" u="1"/>
        <s v="01-2018 - EK-176-QK 1ERE QUINZ CARBURANT" u="1"/>
        <s v="01-2018 - EK-185-QK 1ERE QUINZ CARBURANT" u="1"/>
        <s v="01-2018 - EK-241-QK 1ERE QUINZ CARBURANT" u="1"/>
        <s v="01-2018 - EK-244-QK 1ERE QUINZ CARBURANT" u="1"/>
        <s v="01-2018 - EK-309-XF 1ERE QUINZ CARBURANT" u="1"/>
        <s v="01-2018 - EK-311-PR 1ERE QUINZ CARBURANT" u="1"/>
        <s v="01-2018 - EK-344-SZ 1ERE QUINZ CARBURANT" u="1"/>
        <s v="01-2018 - EK-355-QK 1ERE QUINZ CARBURANT" u="1"/>
        <s v="01-2018 - EK-376-QK 1ERE QUINZ CARBURANT" u="1"/>
        <s v="01-2018 - EK-432-QK 1ERE QUINZ CARBURANT" u="1"/>
        <s v="01-2018 - EK-491-SY 1ERE QUINZ CARBURANT" u="1"/>
        <s v="01-2018 - EK-540-SY 1ERE QUINZ CARBURANT" u="1"/>
        <s v="01-2018 - EK-567-TV 1ERE QUINZ CARBURANT" u="1"/>
        <s v="01-2018 - EK-597-QJ 1ERE QUINZ CARBURANT" u="1"/>
        <s v="01-2018 - EK-604-PR 1ERE QUINZ CARBURANT" u="1"/>
        <s v="01-2018 - EK-682-VM 1ERE QUINZ CARBURANT" u="1"/>
        <s v="01-2018 - EK-709-QJ 1ERE QUINZ CARBURANT" u="1"/>
        <s v="01-2018 - EK-733-SY 1ERE QUINZ CARBURANT" u="1"/>
        <s v="01-2018 - EK-753-QJ 1ERE QUINZ CARBURANT" u="1"/>
        <s v="01-2018 - EK-761-VM 1ERE QUINZ CARBURANT" u="1"/>
        <s v="01-2018 - EK-792-PQ 1ERE QUINZ CARBURANT" u="1"/>
        <s v="01-2018 - EK-821-PQ 1ERE QUINZ CARBURANT" u="1"/>
        <s v="01-2018 - EK-833-VM 1ERE QUINZ CARBURANT" u="1"/>
        <s v="01-2018 - EK-857-XF 1ERE QUINZ CARBURANT" u="1"/>
        <s v="01-2018 - EK-879-XF 1ERE QUINZ CARBURANT" u="1"/>
        <s v="01-2018 - EK-881-PQ 1ERE QUINZ CARBURANT" u="1"/>
        <s v="01-2018 - EK-897-PQ 1ERE QUINZ CARBURANT" u="1"/>
        <s v="01-2018 - EK-919-XE 1ERE QUINZ CARBURANT" u="1"/>
        <s v="01-2018 - EK-925-VM 1ERE QUINZ CARBURANT" u="1"/>
        <s v="01-2018 - EK-975-PQ 1ERE QUINZ CARBURANT" u="1"/>
        <s v="01-2018 - EK-975-QJ 1ERE QUINZ CARBURANT" u="1"/>
        <s v="01-2018 - EK-989-XE 1ERE QUINZ CARBURANT" u="1"/>
        <s v="01-2018 - EK-998-PR 1ERE QUINZ CARBURANT" u="1"/>
        <s v="01-2018 - EL-012-KZ 1ERE QUINZ CARBURANT" u="1"/>
        <s v="01-2018 - EL-026-RP 1ERE QUINZ CARBURANT" u="1"/>
        <s v="01-2018 - EL-028-AV 1ERE QUINZ CARBURANT" u="1"/>
        <s v="01-2018 - EL-040-JJ 1ERE QUINZ CARBURANT" u="1"/>
        <s v="01-2018 - EL-077-KZ 1ERE QUINZ CARBURANT" u="1"/>
        <s v="01-2018 - EL-114-JH 1ERE QUINZ CARBURANT" u="1"/>
        <s v="01-2018 - EL-188-KZ 1ERE QUINZ CARBURANT" u="1"/>
        <s v="01-2018 - EL-206-WS 1ERE QUINZ CARBURANT" u="1"/>
        <s v="01-2018 - EL-209-RP 1ERE QUINZ CARBURANT" u="1"/>
        <s v="01-2018 - EL-214-FB 1ERE QUINZ CARBURANT" u="1"/>
        <s v="01-2018 - EL-223-KZ 1ERE QUINZ CARBURANT" u="1"/>
        <s v="01-2018 - EL-223-QS 1ERE QUINZ CARBURANT" u="1"/>
        <s v="01-2018 - EL-224-FC 1ERE QUINZ CARBURANT" u="1"/>
        <s v="01-2018 - EL-278-QS 1ERE QUINZ CARBURANT" u="1"/>
        <s v="01-2018 - EL-290-VA 1ERE QUINZ CARBURANT" u="1"/>
        <s v="01-2018 - EL-298-KE 1ERE QUINZ CARBURANT" u="1"/>
        <s v="01-2018 - EL-306-QS 1ERE QUINZ CARBURANT" u="1"/>
        <s v="01-2018 - EL-307-KY 1ERE QUINZ CARBURANT" u="1"/>
        <s v="01-2018 - EL-333-QS 1ERE QUINZ CARBURANT" u="1"/>
        <s v="01-2018 - EL-368-RN 1ERE QUINZ CARBURANT" u="1"/>
        <s v="01-2018 - EL-412-KY 1ERE QUINZ CARBURANT" u="1"/>
        <s v="01-2018 - EL-433-QR 1ERE QUINZ CARBURANT" u="1"/>
        <s v="01-2018 - EL-452-DW 1ERE QUINZ CARBURANT" u="1"/>
        <s v="01-2018 - EL-493-QS 1ERE QUINZ CARBURANT" u="1"/>
        <s v="01-2018 - EL-561-KE 1ERE QUINZ CARBURANT" u="1"/>
        <s v="01-2018 - EL-572-AV 1ERE QUINZ CARBURANT" u="1"/>
        <s v="01-2018 - EL-588-GT 1ERE QUINZ CARBURANT" u="1"/>
        <s v="01-2018 - EL-609-FC 1ERE QUINZ CARBURANT" u="1"/>
        <s v="01-2018 - EL-631-FC 1ERE QUINZ CARBURANT" u="1"/>
        <s v="01-2018 - EL-635-KE 1ERE QUINZ CARBURANT" u="1"/>
        <s v="01-2018 - EL-674-KE 1ERE QUINZ CARBURANT" u="1"/>
        <s v="01-2018 - EL-711-GM 1ERE QUINZ CARBURANT" u="1"/>
        <s v="01-2018 - EL-806-KY 1ERE QUINZ CARBURANT" u="1"/>
        <s v="01-2018 - EL-808-BR 1ERE QUINZ CARBURANT" u="1"/>
        <s v="01-2018 - EL-853-YR 1ERE QUINZ CARBURANT" u="1"/>
        <s v="01-2018 - EL-911-KY 1ERE QUINZ CARBURANT" u="1"/>
        <s v="01-2018 - EL-945-RN 1ERE QUINZ CARBURANT" u="1"/>
        <s v="01-2018 - EL-983-YN 1ERE QUINZ CARBURANT" u="1"/>
        <s v="01-2018 - EL-998-QS 1ERE QUINZ CARBURANT" u="1"/>
        <s v="01-2018 - EM-002-RC 1ERE QUINZ CARBURANT" u="1"/>
        <s v="01-2018 - EM-058-LJ 1ERE QUINZ CARBURANT" u="1"/>
        <s v="01-2018 - EM-084-WM 1ERE QUINZ CARBURANT" u="1"/>
        <s v="01-2018 - EM-094-DT 1ERE QUINZ CARBURANT" u="1"/>
        <s v="01-2018 - EM-102-DT 1ERE QUINZ CARBURANT" u="1"/>
        <s v="01-2018 - EM-116-WN 1ERE QUINZ CARBURANT" u="1"/>
        <s v="01-2018 - EM-140-FG 1ERE QUINZ CARBURANT" u="1"/>
        <s v="01-2018 - EM-143-WM 1ERE QUINZ CARBURANT" u="1"/>
        <s v="01-2018 - EM-154-MG 1ERE QUINZ CARBURANT" u="1"/>
        <s v="01-2018 - EM-157-FG 1ERE QUINZ CARBURANT" u="1"/>
        <s v="01-2018 - EM-171-MG 1ERE QUINZ CARBURANT" u="1"/>
        <s v="01-2018 - EM-177-EM 1ERE QUINZ CARBURANT" u="1"/>
        <s v="01-2018 - EM-191-LJ 1ERE QUINZ CARBURANT" u="1"/>
        <s v="01-2018 - EM-202-EM 1ERE QUINZ CARBURANT" u="1"/>
        <s v="01-2018 - EM-247-ZQ 1ERE QUINZ CARBURANT" u="1"/>
        <s v="01-2018 - EM-290-FG 1ERE QUINZ CARBURANT" u="1"/>
        <s v="01-2018 - EM-294-LJ 1ERE QUINZ CARBURANT" u="1"/>
        <s v="01-2018 - EM-299-NF 1ERE QUINZ CARBURANT" u="1"/>
        <s v="01-2018 - EM-301-EM 1ERE QUINZ CARBURANT" u="1"/>
        <s v="01-2018 - EM-312-LJ 1ERE QUINZ CARBURANT" u="1"/>
        <s v="01-2018 - EM-312-WM 1ERE QUINZ CARBURANT" u="1"/>
        <s v="01-2018 - EM-320-EM 1ERE QUINZ CARBURANT" u="1"/>
        <s v="01-2018 - EM-320-LJ 1ERE QUINZ CARBURANT" u="1"/>
        <s v="01-2018 - EM-368-LJ 1ERE QUINZ CARBURANT" u="1"/>
        <s v="01-2018 - EM-370-FG 1ERE QUINZ CARBURANT" u="1"/>
        <s v="01-2018 - EM-375-EM 1ERE QUINZ CARBURANT" u="1"/>
        <s v="01-2018 - EM-405-EM 1ERE QUINZ CARBURANT" u="1"/>
        <s v="01-2018 - EM-413-EM 1ERE QUINZ CARBURANT" u="1"/>
        <s v="01-2018 - EM-420-LJ 1ERE QUINZ CARBURANT" u="1"/>
        <s v="01-2018 - EM-428-FG 1ERE QUINZ CARBURANT" u="1"/>
        <s v="01-2018 - EM-451-FG 1ERE QUINZ CARBURANT" u="1"/>
        <s v="01-2018 - EM-481-WM 1ERE QUINZ CARBURANT" u="1"/>
        <s v="01-2018 - EM-565-ZQ 1ERE QUINZ CARBURANT" u="1"/>
        <s v="01-2018 - EM-572-LJ 1ERE QUINZ CARBURANT" u="1"/>
        <s v="01-2018 - EM-584-EL 1ERE QUINZ CARBURANT" u="1"/>
        <s v="01-2018 - EM-636-EL 1ERE QUINZ CARBURANT" u="1"/>
        <s v="01-2018 - EM-648-WM 1ERE QUINZ CARBURANT" u="1"/>
        <s v="01-2018 - EM-676-EL 1ERE QUINZ CARBURANT" u="1"/>
        <s v="01-2018 - EM-713-WM 1ERE QUINZ CARBURANT" u="1"/>
        <s v="01-2018 - EM-728-DS 1ERE QUINZ CARBURANT" u="1"/>
        <s v="01-2018 - EM-739-EL 1ERE QUINZ CARBURANT" u="1"/>
        <s v="01-2018 - EM-763-VL 1ERE QUINZ CARBURANT" u="1"/>
        <s v="01-2018 - EM-768-DS 1ERE QUINZ CARBURANT" u="1"/>
        <s v="01-2018 - EM-770-DS 1ERE QUINZ CARBURANT" u="1"/>
        <s v="01-2018 - EM-776-LJ 1ERE QUINZ CARBURANT" u="1"/>
        <s v="01-2018 - EM-797-EL 1ERE QUINZ CARBURANT" u="1"/>
        <s v="01-2018 - EM-801-JR 1ERE QUINZ CARBURANT" u="1"/>
        <s v="01-2018 - EM-801-LJ 1ERE QUINZ CARBURANT" u="1"/>
        <s v="01-2018 - EM-825-JR 1ERE QUINZ CARBURANT" u="1"/>
        <s v="01-2018 - EM-842-LJ 1ERE QUINZ CARBURANT" u="1"/>
        <s v="01-2018 - EM-868-JR 1ERE QUINZ CARBURANT" u="1"/>
        <s v="01-2018 - EM-877-JR 1ERE QUINZ CARBURANT" u="1"/>
        <s v="01-2018 - EM-886-EL 1ERE QUINZ CARBURANT" u="1"/>
        <s v="01-2018 - EM-891-JR 1ERE QUINZ CARBURANT" u="1"/>
        <s v="01-2018 - EM-908-LJ 1ERE QUINZ CARBURANT" u="1"/>
        <s v="01-2018 - EM-935-WL 1ERE QUINZ CARBURANT" u="1"/>
        <s v="01-2018 - EM-953-JR 1ERE QUINZ CARBURANT" u="1"/>
        <s v="01-2018 - EM-955-EL 1ERE QUINZ CARBURANT" u="1"/>
        <s v="01-2018 - EM-958-JR 1ERE QUINZ CARBURANT" u="1"/>
        <s v="01-2018 - EN-244-CE 1ERE QUINZ CARBURANT" u="1"/>
        <s v="01-2018 - EN-256-CD 1ERE QUINZ CARBURANT" u="1"/>
        <s v="01-2018 - EN-691-CD 1ERE QUINZ CARBURANT" u="1"/>
        <s v="01-2018 - EN-712-BJ 1ERE QUINZ CARBURANT" u="1"/>
        <s v="01-2018 - EN-745-QN 1ERE QUINZ CARBURANT" u="1"/>
        <s v="01-2018 - EN-754-ZX 1ERE QUINZ CARBURANT" u="1"/>
        <s v="01-2018 - EN-784-EV 1ERE QUINZ CARBURANT" u="1"/>
        <s v="01-2018 - EN-787-ZX 1ERE QUINZ CARBURANT" u="1"/>
        <s v="01-2018 - EN-807-ZX 1ERE QUINZ CARBURANT" u="1"/>
        <s v="01-2018 - EN-839-ZX 1ERE QUINZ CARBURANT" u="1"/>
        <s v="01-2018 - EN-842-FV 1ERE QUINZ CARBURANT" u="1"/>
        <s v="01-2018 - EN-900-FV 1ERE QUINZ CARBURANT" u="1"/>
        <s v="01-2018 - EN-919-QN 1ERE QUINZ CARBURANT" u="1"/>
        <s v="01-2018 - EN-951-ZX 1ERE QUINZ CARBURANT" u="1"/>
        <s v="01-2018 - EP-023-PE 1ERE QUINZ CARBURANT" u="1"/>
        <s v="01-2018 - EP-176-AR 1ERE QUINZ CARBURANT" u="1"/>
        <s v="01-2018 - EP-194-PE 1ERE QUINZ CARBURANT" u="1"/>
        <s v="01-2018 - EP-201-BN 1ERE QUINZ CARBURANT" u="1"/>
        <s v="01-2018 - EP-209-BN 1ERE QUINZ CARBURANT" u="1"/>
        <s v="01-2018 - EP-388-GX 1ERE QUINZ CARBURANT" u="1"/>
        <s v="01-2018 - EP-476-AQ 1ERE QUINZ CARBURANT" u="1"/>
        <s v="01-2018 - EP-576-DA 1ERE QUINZ CARBURANT" u="1"/>
        <s v="01-2018 - EP-611-AQ 1ERE QUINZ CARBURANT" u="1"/>
        <s v="01-2018 - EP-659-PD 1ERE QUINZ CARBURANT" u="1"/>
        <s v="01-2018 - EP-741-PE 1ERE QUINZ CARBURANT" u="1"/>
        <s v="01-2018 - EP-817-PE 1ERE QUINZ CARBURANT" u="1"/>
        <s v="01-2018 - EQ-772-HA 1ERE QUINZ CARBURANT" u="1"/>
        <s v="01-2018 - ER-056-XW 1ERE QUINZ CARBURANT" u="1"/>
        <s v="01-2018 - ER-058-XW 1ERE QUINZ CARBURANT" u="1"/>
        <s v="01-2018 - ER-060-SN 1ERE QUINZ CARBURANT" u="1"/>
        <s v="01-2018 - ER-307-YC 1ERE QUINZ CARBURANT" u="1"/>
        <s v="01-2018 - ER-783-SN 1ERE QUINZ CARBURANT" u="1"/>
        <s v="01-2018 - ER-817-SN 1ERE QUINZ CARBURANT" u="1"/>
        <s v="01-2018 - ER-827-YG 1ERE QUINZ CARBURANT" u="1"/>
        <s v="01-2018 - ER-869-SK 1ERE QUINZ CARBURANT" u="1"/>
        <s v="01-2018 - ER-889-SN 1ERE QUINZ CARBURANT" u="1"/>
        <s v="01-2018 - ES-749-TY 1ERE QUINZ CARBURANT" u="1"/>
        <s v="01-2018 - ES-840-XB 1ERE QUINZ CARBURANT" u="1"/>
        <s v="01-2018 - ES-845-DC 1ERE QUINZ CARBURANT" u="1"/>
        <s v="01-2018 - ET-063-AS 1ERE QUINZ CARBURANT" u="1"/>
        <s v="01-2018 - ET-791-AR 1ERE QUINZ CARBURANT" u="1"/>
        <s v="01-2018 - 0000LOCDEL78 1ERE QUINZ CARBURANT" u="1"/>
        <s v="01-2018 - 0000LOCDEL81 1ERE QUINZ CARBURANT" u="1"/>
        <s v="01-2018 - 0000LOCDEL94 1ERE QUINZ CARBURANT" u="1"/>
        <s v="07/2018 0000LOCDEL55 2EME QUINZ CARBURANT" u="1"/>
        <s v="07/2018 0000LOCDEL93 2EME QUINZ CARBURANT" u="1"/>
        <s v="02-2018 - AQ-362-RV 2EME QUINZ CARBURANT" u="1"/>
        <s v="02-2018 - AR-306-WW 2EME QUINZ CARBURANT" u="1"/>
        <s v="02-2018 - BA-647-CC 2EME QUINZ CARBURANT" u="1"/>
        <s v="02-2018 - BF-412-DD 2EME QUINZ CARBURANT" u="1"/>
        <s v="02-2018 - BK-307-MT 2EME QUINZ CARBURANT" u="1"/>
        <s v="02-2018 - BK-403-HR 2EME QUINZ CARBURANT" u="1"/>
        <s v="02-2018 - BK-800-GQ 2EME QUINZ CARBURANT" u="1"/>
        <s v="02-2018 - CD-016-VT 2EME QUINZ CARBURANT" u="1"/>
        <s v="02-2018 - CF-280-FR 2EME QUINZ CARBURANT" u="1"/>
        <s v="02-2018 - CF-544-GK 2EME QUINZ CARBURANT" u="1"/>
        <s v="02-2018 - CG-484-VY 2EME QUINZ CARBURANT" u="1"/>
        <s v="02-2018 - CN-564-JH 2EME QUINZ CARBURANT" u="1"/>
        <s v="02-2018 - CT-653-XY 2EME QUINZ CARBURANT" u="1"/>
        <s v="02-2018 - CV-909-ZX 2EME QUINZ CARBURANT" u="1"/>
        <s v="02-2018 - CY-095-RE 2EME QUINZ CARBURANT" u="1"/>
        <s v="02-2018 - CY-866-RD 2EME QUINZ CARBURANT" u="1"/>
        <s v="02-2018 - DA-073-ZT 2EME QUINZ CARBURANT" u="1"/>
        <s v="02-2018 - DB-297-GH 2EME QUINZ CARBURANT" u="1"/>
        <s v="02-2018 - DH-224-GS 2EME QUINZ CARBURANT" u="1"/>
        <s v="02-2018 - DH-690-GS 2EME QUINZ CARBURANT" u="1"/>
        <s v="02-2018 - DH-919-GS 2EME QUINZ CARBURANT" u="1"/>
        <s v="02-2018 - DT-003-SX 2EME QUINZ CARBURANT" u="1"/>
        <s v="02-2018 - DV-587-TP 2EME QUINZ CARBURANT" u="1"/>
        <s v="02-2018 - DW-217-YP 2EME QUINZ CARBURANT" u="1"/>
        <s v="02-2018 - DW-222-YP 2EME QUINZ CARBURANT" u="1"/>
        <s v="02-2018 - DW-227-YP 2EME QUINZ CARBURANT" u="1"/>
        <s v="02-2018 - DW-288-TR 2EME QUINZ CARBURANT" u="1"/>
        <s v="02-2018 - DW-915-ZZ 2EME QUINZ CARBURANT" u="1"/>
        <s v="02-2018 - DX-174-AA 2EME QUINZ CARBURANT" u="1"/>
        <s v="02-2018 - DX-772-AQ 2EME QUINZ CARBURANT" u="1"/>
        <s v="02-2018 - DZ-075-VH 2EME QUINZ CARBURANT" u="1"/>
        <s v="02-2018 - DZ-159-VJ 2EME QUINZ CARBURANT" u="1"/>
        <s v="02-2018 - DZ-903-VH 2EME QUINZ CARBURANT" u="1"/>
        <s v="02-2018 - DZ-966-VG 2EME QUINZ CARBURANT" u="1"/>
        <s v="02-2018 - EB-741-ME 2EME QUINZ CARBURANT" u="1"/>
        <s v="02-2018 - EB-749-ME 2EME QUINZ CARBURANT" u="1"/>
        <s v="02-2018 - EC-349-SD 2EME QUINZ CARBURANT" u="1"/>
        <s v="02-2018 - EC-652-WL 2EME QUINZ CARBURANT" u="1"/>
        <s v="02-2018 - EC-736-WL 2EME QUINZ CARBURANT" u="1"/>
        <s v="02-2018 - ED-054-CT 2EME QUINZ CARBURANT" u="1"/>
        <s v="02-2018 - ED-286-KR 2EME QUINZ CARBURANT" u="1"/>
        <s v="02-2018 - ED-298-KR 2EME QUINZ CARBURANT" u="1"/>
        <s v="02-2018 - ED-677-ND 2EME QUINZ CARBURANT" u="1"/>
        <s v="02-2018 - ED-713-GN 2EME QUINZ CARBURANT" u="1"/>
        <s v="02-2018 - ED-968-NC 2EME QUINZ CARBURANT" u="1"/>
        <s v="02-2018 - EE-739-LB 2EME QUINZ CARBURANT" u="1"/>
        <s v="02-2018 - EF-752-DL 2EME QUINZ CARBURANT" u="1"/>
        <s v="02-2018 - EG-244-YR 2EME QUINZ CARBURANT" u="1"/>
        <s v="02-2018 - EH-364-PY 2EME QUINZ CARBURANT" u="1"/>
        <s v="02-2018 - EH-571-ND 2EME QUINZ CARBURANT" u="1"/>
        <s v="02-2018 - EJ-466-CA 2EME QUINZ CARBURANT" u="1"/>
        <s v="02-2018 - EJ-524-KN 2EME QUINZ CARBURANT" u="1"/>
        <s v="02-2018 - EJ-585-KE 2EME QUINZ CARBURANT" u="1"/>
        <s v="02-2018 - EJ-616-YP 2EME QUINZ CARBURANT" u="1"/>
        <s v="02-2018 - EJ-680-KE 2EME QUINZ CARBURANT" u="1"/>
        <s v="02-2018 - EJ-688-KE 2EME QUINZ CARBURANT" u="1"/>
        <s v="02-2018 - EJ-845-KD 2EME QUINZ CARBURANT" u="1"/>
        <s v="02-2018 - EJ-849-KD 2EME QUINZ CARBURANT" u="1"/>
        <s v="02-2018 - EK-035-PS 2EME QUINZ CARBURANT" u="1"/>
        <s v="02-2018 - EK-044-QK 2EME QUINZ CARBURANT" u="1"/>
        <s v="02-2018 - EK-106-PR 2EME QUINZ CARBURANT" u="1"/>
        <s v="02-2018 - EK-121-PR 2EME QUINZ CARBURANT" u="1"/>
        <s v="02-2018 - EK-121-PS 2EME QUINZ CARBURANT" u="1"/>
        <s v="02-2018 - EK-151-QK 2EME QUINZ CARBURANT" u="1"/>
        <s v="02-2018 - EK-176-QK 2EME QUINZ CARBURANT" u="1"/>
        <s v="02-2018 - EK-202-SY 2EME QUINZ CARBURANT" u="1"/>
        <s v="02-2018 - EK-244-QK 2EME QUINZ CARBURANT" u="1"/>
        <s v="02-2018 - EK-286-VN 2EME QUINZ CARBURANT" u="1"/>
        <s v="02-2018 - EK-311-PR 2EME QUINZ CARBURANT" u="1"/>
        <s v="02-2018 - EK-346-QK 2EME QUINZ CARBURANT" u="1"/>
        <s v="02-2018 - EK-376-QK 2EME QUINZ CARBURANT" u="1"/>
        <s v="02-2018 - EK-380-SY 2EME QUINZ CARBURANT" u="1"/>
        <s v="02-2018 - EK-427-SY 2EME QUINZ CARBURANT" u="1"/>
        <s v="02-2018 - EK-432-QK 2EME QUINZ CARBURANT" u="1"/>
        <s v="02-2018 - EK-540-SY 2EME QUINZ CARBURANT" u="1"/>
        <s v="02-2018 - EK-597-QJ 2EME QUINZ CARBURANT" u="1"/>
        <s v="02-2018 - EK-604-PR 2EME QUINZ CARBURANT" u="1"/>
        <s v="02-2018 - EK-664-QJ 2EME QUINZ CARBURANT" u="1"/>
        <s v="02-2018 - EK-710-VM 2EME QUINZ CARBURANT" u="1"/>
        <s v="02-2018 - EK-725-VM 2EME QUINZ CARBURANT" u="1"/>
        <s v="02-2018 - EK-733-SY 2EME QUINZ CARBURANT" u="1"/>
        <s v="02-2018 - EK-753-QJ 2EME QUINZ CARBURANT" u="1"/>
        <s v="02-2018 - EK-761-VM 2EME QUINZ CARBURANT" u="1"/>
        <s v="02-2018 - EK-833-VM 2EME QUINZ CARBURANT" u="1"/>
        <s v="02-2018 - EK-857-XF 2EME QUINZ CARBURANT" u="1"/>
        <s v="02-2018 - EK-879-XF 2EME QUINZ CARBURANT" u="1"/>
        <s v="02-2018 - EK-893-NN 2EME QUINZ CARBURANT" u="1"/>
        <s v="02-2018 - EK-926-VM 2EME QUINZ CARBURANT" u="1"/>
        <s v="02-2018 - EK-975-PQ 2EME QUINZ CARBURANT" u="1"/>
        <s v="02-2018 - EK-989-XE 2EME QUINZ CARBURANT" u="1"/>
        <s v="02-2018 - EL-018-FA 2EME QUINZ CARBURANT" u="1"/>
        <s v="02-2018 - EL-026-RP 2EME QUINZ CARBURANT" u="1"/>
        <s v="02-2018 - EL-028-AV 2EME QUINZ CARBURANT" u="1"/>
        <s v="02-2018 - EL-031-JH 2EME QUINZ CARBURANT" u="1"/>
        <s v="02-2018 - EL-037-QT 2EME QUINZ CARBURANT" u="1"/>
        <s v="02-2018 - EL-050-TZ 2EME QUINZ CARBURANT" u="1"/>
        <s v="02-2018 - EL-077-KZ 2EME QUINZ CARBURANT" u="1"/>
        <s v="02-2018 - EL-116-KZ 2EME QUINZ CARBURANT" u="1"/>
        <s v="02-2018 - EL-134-QS 2EME QUINZ CARBURANT" u="1"/>
        <s v="02-2018 - EL-188-KZ 2EME QUINZ CARBURANT" u="1"/>
        <s v="02-2018 - EL-223-KZ 2EME QUINZ CARBURANT" u="1"/>
        <s v="02-2018 - EL-290-VA 2EME QUINZ CARBURANT" u="1"/>
        <s v="02-2018 - EL-307-KY 2EME QUINZ CARBURANT" u="1"/>
        <s v="02-2018 - EL-333-QS 2EME QUINZ CARBURANT" u="1"/>
        <s v="02-2018 - EL-367-FA 2EME QUINZ CARBURANT" u="1"/>
        <s v="02-2018 - EL-412-KY 2EME QUINZ CARBURANT" u="1"/>
        <s v="02-2018 - EL-493-QS 2EME QUINZ CARBURANT" u="1"/>
        <s v="02-2018 - EL-535-RN 2EME QUINZ CARBURANT" u="1"/>
        <s v="02-2018 - EL-561-KE 2EME QUINZ CARBURANT" u="1"/>
        <s v="02-2018 - EL-588-GT 2EME QUINZ CARBURANT" u="1"/>
        <s v="02-2018 - EL-609-FC 2EME QUINZ CARBURANT" u="1"/>
        <s v="02-2018 - EL-631-FC 2EME QUINZ CARBURANT" u="1"/>
        <s v="02-2018 - EL-635-KE 2EME QUINZ CARBURANT" u="1"/>
        <s v="02-2018 - EL-674-KE 2EME QUINZ CARBURANT" u="1"/>
        <s v="02-2018 - EL-711-GM 2EME QUINZ CARBURANT" u="1"/>
        <s v="02-2018 - EL-731-KE 2EME QUINZ CARBURANT" u="1"/>
        <s v="02-2018 - EL-808-BR 2EME QUINZ CARBURANT" u="1"/>
        <s v="02-2018 - EL-859-KY 2EME QUINZ CARBURANT" u="1"/>
        <s v="02-2018 - EL-911-KY 2EME QUINZ CARBURANT" u="1"/>
        <s v="02-2018 - EL-929-WS 2EME QUINZ CARBURANT" u="1"/>
        <s v="02-2018 - EL-935-QR 2EME QUINZ CARBURANT" u="1"/>
        <s v="02-2018 - EL-945-RN 2EME QUINZ CARBURANT" u="1"/>
        <s v="02-2018 - EM-058-LJ 2EME QUINZ CARBURANT" u="1"/>
        <s v="02-2018 - EM-059-FG 2EME QUINZ CARBURANT" u="1"/>
        <s v="02-2018 - EM-070-LK 2EME QUINZ CARBURANT" u="1"/>
        <s v="02-2018 - EM-084-WM 2EME QUINZ CARBURANT" u="1"/>
        <s v="02-2018 - EM-085-DT 2EME QUINZ CARBURANT" u="1"/>
        <s v="02-2018 - EM-094-DT 2EME QUINZ CARBURANT" u="1"/>
        <s v="02-2018 - EM-102-DT 2EME QUINZ CARBURANT" u="1"/>
        <s v="02-2018 - EM-116-WN 2EME QUINZ CARBURANT" u="1"/>
        <s v="02-2018 - EM-134-DT 2EME QUINZ CARBURANT" u="1"/>
        <s v="02-2018 - EM-143-WM 2EME QUINZ CARBURANT" u="1"/>
        <s v="02-2018 - EM-177-EM 2EME QUINZ CARBURANT" u="1"/>
        <s v="02-2018 - EM-202-EM 2EME QUINZ CARBURANT" u="1"/>
        <s v="02-2018 - EM-247-ZQ 2EME QUINZ CARBURANT" u="1"/>
        <s v="02-2018 - EM-290-FG 2EME QUINZ CARBURANT" u="1"/>
        <s v="02-2018 - EM-320-EM 2EME QUINZ CARBURANT" u="1"/>
        <s v="02-2018 - EM-320-LJ 2EME QUINZ CARBURANT" u="1"/>
        <s v="02-2018 - EM-368-LJ 2EME QUINZ CARBURANT" u="1"/>
        <s v="02-2018 - EM-375-EM 2EME QUINZ CARBURANT" u="1"/>
        <s v="02-2018 - EM-377-EM 2EME QUINZ CARBURANT" u="1"/>
        <s v="02-2018 - EM-405-EM 2EME QUINZ CARBURANT" u="1"/>
        <s v="02-2018 - EM-413-EM 2EME QUINZ CARBURANT" u="1"/>
        <s v="02-2018 - EM-428-FG 2EME QUINZ CARBURANT" u="1"/>
        <s v="02-2018 - EM-449-CS 2EME QUINZ CARBURANT" u="1"/>
        <s v="02-2018 - EM-527-EM 2EME QUINZ CARBURANT" u="1"/>
        <s v="02-2018 - EM-565-ZQ 2EME QUINZ CARBURANT" u="1"/>
        <s v="02-2018 - EM-648-WM 2EME QUINZ CARBURANT" u="1"/>
        <s v="02-2018 - EM-655-LJ 2EME QUINZ CARBURANT" u="1"/>
        <s v="02-2018 - EM-660-JQ 2EME QUINZ CARBURANT" u="1"/>
        <s v="02-2018 - EM-671-JQ 2EME QUINZ CARBURANT" u="1"/>
        <s v="02-2018 - EM-676-EL 2EME QUINZ CARBURANT" u="1"/>
        <s v="02-2018 - EM-713-WM 2EME QUINZ CARBURANT" u="1"/>
        <s v="02-2018 - EM-739-EL 2EME QUINZ CARBURANT" u="1"/>
        <s v="02-2018 - EM-754-DS 2EME QUINZ CARBURANT" u="1"/>
        <s v="02-2018 - EM-768-DS 2EME QUINZ CARBURANT" u="1"/>
        <s v="02-2018 - EM-770-DS 2EME QUINZ CARBURANT" u="1"/>
        <s v="02-2018 - EM-786-DS 2EME QUINZ CARBURANT" u="1"/>
        <s v="02-2018 - EM-797-EL 2EME QUINZ CARBURANT" u="1"/>
        <s v="02-2018 - EM-801-JR 2EME QUINZ CARBURANT" u="1"/>
        <s v="02-2018 - EM-801-LJ 2EME QUINZ CARBURANT" u="1"/>
        <s v="02-2018 - EM-803-JR 2EME QUINZ CARBURANT" u="1"/>
        <s v="02-2018 - EM-821-WL 2EME QUINZ CARBURANT" u="1"/>
        <s v="02-2018 - EM-825-JR 2EME QUINZ CARBURANT" u="1"/>
        <s v="02-2018 - EM-834-JR 2EME QUINZ CARBURANT" u="1"/>
        <s v="02-2018 - EM-842-LJ 2EME QUINZ CARBURANT" u="1"/>
        <s v="02-2018 - EM-868-JR 2EME QUINZ CARBURANT" u="1"/>
        <s v="02-2018 - EM-877-HS 2EME QUINZ CARBURANT" u="1"/>
        <s v="02-2018 - EM-882-JR 2EME QUINZ CARBURANT" u="1"/>
        <s v="02-2018 - EM-886-EL 2EME QUINZ CARBURANT" u="1"/>
        <s v="02-2018 - EM-891-JR 2EME QUINZ CARBURANT" u="1"/>
        <s v="02-2018 - EM-935-WL 2EME QUINZ CARBURANT" u="1"/>
        <s v="02-2018 - EM-955-EL 2EME QUINZ CARBURANT" u="1"/>
        <s v="02-2018 - EM-958-JR 2EME QUINZ CARBURANT" u="1"/>
        <s v="02-2018 - EM-993-DS 2EME QUINZ CARBURANT" u="1"/>
        <s v="02-2018 - EM-996-EL 2EME QUINZ CARBURANT" u="1"/>
        <s v="02-2018 - EN-244-CE 2EME QUINZ CARBURANT" u="1"/>
        <s v="02-2018 - EN-306-PK 2EME QUINZ CARBURANT" u="1"/>
        <s v="02-2018 - EN-621-SA 2EME QUINZ CARBURANT" u="1"/>
        <s v="02-2018 - EN-695-ZX 2EME QUINZ CARBURANT" u="1"/>
        <s v="02-2018 - EN-712-BJ 2EME QUINZ CARBURANT" u="1"/>
        <s v="02-2018 - EN-787-ZX 2EME QUINZ CARBURANT" u="1"/>
        <s v="02-2018 - EN-807-ZX 2EME QUINZ CARBURANT" u="1"/>
        <s v="02-2018 - EN-839-ZX 2EME QUINZ CARBURANT" u="1"/>
        <s v="02-2018 - EN-842-FV 2EME QUINZ CARBURANT" u="1"/>
        <s v="02-2018 - EN-900-FV 2EME QUINZ CARBURANT" u="1"/>
        <s v="02-2018 - EN-951-ZX 2EME QUINZ CARBURANT" u="1"/>
        <s v="02-2018 - EP-023-PE 2EME QUINZ CARBURANT" u="1"/>
        <s v="02-2018 - EP-176-AR 2EME QUINZ CARBURANT" u="1"/>
        <s v="02-2018 - EP-209-BN 2EME QUINZ CARBURANT" u="1"/>
        <s v="02-2018 - EP-388-GX 2EME QUINZ CARBURANT" u="1"/>
        <s v="02-2018 - EP-476-AQ 2EME QUINZ CARBURANT" u="1"/>
        <s v="02-2018 - EP-611-AQ 2EME QUINZ CARBURANT" u="1"/>
        <s v="02-2018 - EP-716-AQ 2EME QUINZ CARBURANT" u="1"/>
        <s v="02-2018 - EP-741-PE 2EME QUINZ CARBURANT" u="1"/>
        <s v="02-2018 - EP-817-PE 2EME QUINZ CARBURANT" u="1"/>
        <s v="02-2018 - EP-954-AQ 2EME QUINZ CARBURANT" u="1"/>
        <s v="02-2018 - ER-038-SN 2EME QUINZ CARBURANT" u="1"/>
        <s v="02-2018 - ER-056-XW 2EME QUINZ CARBURANT" u="1"/>
        <s v="02-2018 - ER-058-XW 2EME QUINZ CARBURANT" u="1"/>
        <s v="02-2018 - ER-299-YC 2EME QUINZ CARBURANT" u="1"/>
        <s v="02-2018 - ER-304-YC 2EME QUINZ CARBURANT" u="1"/>
        <s v="02-2018 - ER-307-YC 2EME QUINZ CARBURANT" u="1"/>
        <s v="02-2018 - ER-783-SN 2EME QUINZ CARBURANT" u="1"/>
        <s v="02-2018 - ER-817-SN 2EME QUINZ CARBURANT" u="1"/>
        <s v="02-2018 - ER-827-YG 2EME QUINZ CARBURANT" u="1"/>
        <s v="02-2018 - ER-869-SK 2EME QUINZ CARBURANT" u="1"/>
        <s v="02-2018 - ER-889-SN 2EME QUINZ CARBURANT" u="1"/>
        <s v="02-2018 - ES-368-XB 2EME QUINZ CARBURANT" u="1"/>
        <s v="02-2018 - ES-749-TY 2EME QUINZ CARBURANT" u="1"/>
        <s v="02-2018 - ES-840-XB 2EME QUINZ CARBURANT" u="1"/>
        <s v="02-2018 - ES-845-DC 2EME QUINZ CARBURANT" u="1"/>
        <s v="02-2018 - ET-162-PE 2EME QUINZ CARBURANT" u="1"/>
        <s v="02-2018 - ET-791-AR 2EME QUINZ CARBURANT" u="1"/>
        <s v="02-2018 - ET-799-QQ 2EME QUINZ CARBURANT" u="1"/>
        <s v="Ok" u="1"/>
        <s v="02-2018 - 0000LOCDEL78 2EME QUINZ CARBURANT" u="1"/>
        <s v="02-2018 - 0000LOCDEL94 2EME QUINZ CARBURANT" u="1"/>
        <s v="43282 AQ-362-RV 2EME QUINZ CARBURANT" u="1"/>
        <s v="43282 BF-412-DD 2EME QUINZ CARBURANT" u="1"/>
        <s v="43282 BT-448-YL 2EME QUINZ CARBURANT" u="1"/>
        <s v="43282 CD-016-VT 2EME QUINZ CARBURANT" u="1"/>
        <s v="43282 CF-280-FR 2EME QUINZ CARBURANT" u="1"/>
        <s v="43282 CF-544-GK 2EME QUINZ CARBURANT" u="1"/>
        <s v="43282 CG-476-VY 2EME QUINZ CARBURANT" u="1"/>
        <s v="43282 CN-339-NB 2EME QUINZ CARBURANT" u="1"/>
        <s v="43282 CN-564-JH 2EME QUINZ CARBURANT" u="1"/>
        <s v="43282 CS-122-CY 2EME QUINZ CARBURANT" u="1"/>
        <s v="43282 CS-696-ZC 2EME QUINZ CARBURANT" u="1"/>
        <s v="43282 CV-909-ZX 2EME QUINZ CARBURANT" u="1"/>
        <s v="43282 CY-771-WH 2EME QUINZ CARBURANT" u="1"/>
        <s v="43282 DB-297-GH 2EME QUINZ CARBURANT" u="1"/>
        <s v="43282 DH-224-GS 2EME QUINZ CARBURANT" u="1"/>
        <s v="43282 DM-035-HQ 2EME QUINZ CARBURANT" u="1"/>
        <s v="43282 DT-003-SX 2EME QUINZ CARBURANT" u="1"/>
        <s v="43282 DW-071-TQ 2EME QUINZ CARBURANT" u="1"/>
        <s v="43282 DW-222-YP 2EME QUINZ CARBURANT" u="1"/>
        <s v="43282 DW-227-YP 2EME QUINZ CARBURANT" u="1"/>
        <s v="43282 DW-288-TR 2EME QUINZ CARBURANT" u="1"/>
        <s v="43282 DW-777-TP 2EME QUINZ CARBURANT" u="1"/>
        <s v="43282 DW-805-TQ 2EME QUINZ CARBURANT" u="1"/>
        <s v="43282 DW-915-ZZ 2EME QUINZ CARBURANT" u="1"/>
        <s v="43282 DX-154-FF 2EME QUINZ CARBURANT" u="1"/>
        <s v="43282 DX-162-XZ 2EME QUINZ CARBURANT" u="1"/>
        <s v="43282 DX-174-AA 2EME QUINZ CARBURANT" u="1"/>
        <s v="43282 DX-322-AA 2EME QUINZ CARBURANT" u="1"/>
        <s v="43282 DX-680-AQ 2EME QUINZ CARBURANT" u="1"/>
        <s v="43282 DZ-075-VH 2EME QUINZ CARBURANT" u="1"/>
        <s v="43282 DZ-157-VJ 2EME QUINZ CARBURANT" u="1"/>
        <s v="43282 DZ-469-VJ 2EME QUINZ CARBURANT" u="1"/>
        <s v="43282 DZ-903-VH 2EME QUINZ CARBURANT" u="1"/>
        <s v="43282 EA-716-PL 2EME QUINZ CARBURANT" u="1"/>
        <s v="43282 EC-349-SD 2EME QUINZ CARBURANT" u="1"/>
        <s v="43282 EC-609-WM 2EME QUINZ CARBURANT" u="1"/>
        <s v="43282 ED-154-GQ 2EME QUINZ CARBURANT" u="1"/>
        <s v="43282 ED-286-KR 2EME QUINZ CARBURANT" u="1"/>
        <s v="43282 ED-677-ND 2EME QUINZ CARBURANT" u="1"/>
        <s v="43282 ED-713-GN 2EME QUINZ CARBURANT" u="1"/>
        <s v="43282 ED-968-NC 2EME QUINZ CARBURANT" u="1"/>
        <s v="43282 EF-292-BK 2EME QUINZ CARBURANT" u="1"/>
        <s v="43282 EF-752-DL 2EME QUINZ CARBURANT" u="1"/>
        <s v="43282 EG-244-YR 2EME QUINZ CARBURANT" u="1"/>
        <s v="43282 EH-364-PY 2EME QUINZ CARBURANT" u="1"/>
        <s v="43282 EJ-011-CG 2EME QUINZ CARBURANT" u="1"/>
        <s v="43282 EJ-466-CA 2EME QUINZ CARBURANT" u="1"/>
        <s v="43282 EJ-479-BM 2EME QUINZ CARBURANT" u="1"/>
        <s v="43282 EJ-616-YP 2EME QUINZ CARBURANT" u="1"/>
        <s v="43282 EK-035-PS 2EME QUINZ CARBURANT" u="1"/>
        <s v="43282 EK-064-PR 2EME QUINZ CARBURANT" u="1"/>
        <s v="43282 EK-125-PS 2EME QUINZ CARBURANT" u="1"/>
        <s v="43282 EK-140-PR 2EME QUINZ CARBURANT" u="1"/>
        <s v="43282 EK-176-QK 2EME QUINZ CARBURANT" u="1"/>
        <s v="43282 EK-241-QK 2EME QUINZ CARBURANT" u="1"/>
        <s v="43282 EK-244-QK 2EME QUINZ CARBURANT" u="1"/>
        <s v="43282 EK-259-SZ 2EME QUINZ CARBURANT" u="1"/>
        <s v="43282 EK-270-VN 2EME QUINZ CARBURANT" u="1"/>
        <s v="43282 EK-313-VN 2EME QUINZ CARBURANT" u="1"/>
        <s v="43282 EK-324-SY 2EME QUINZ CARBURANT" u="1"/>
        <s v="43282 EK-380-SY 2EME QUINZ CARBURANT" u="1"/>
        <s v="43282 EK-403-PR 2EME QUINZ CARBURANT" u="1"/>
        <s v="43282 EK-491-SY 2EME QUINZ CARBURANT" u="1"/>
        <s v="43282 EK-540-SY 2EME QUINZ CARBURANT" u="1"/>
        <s v="43282 EK-664-QJ 2EME QUINZ CARBURANT" u="1"/>
        <s v="43282 EK-725-VM 2EME QUINZ CARBURANT" u="1"/>
        <s v="43282 EK-733-SY 2EME QUINZ CARBURANT" u="1"/>
        <s v="43282 EK-761-VM 2EME QUINZ CARBURANT" u="1"/>
        <s v="43282 EK-765-QJ 2EME QUINZ CARBURANT" u="1"/>
        <s v="43282 EK-838-XF 2EME QUINZ CARBURANT" u="1"/>
        <s v="43282 EK-853-PQ 2EME QUINZ CARBURANT" u="1"/>
        <s v="43282 EK-857-XF 2EME QUINZ CARBURANT" u="1"/>
        <s v="43282 EK-879-XF 2EME QUINZ CARBURANT" u="1"/>
        <s v="43282 EK-897-PQ 2EME QUINZ CARBURANT" u="1"/>
        <s v="43282 EK-925-VM 2EME QUINZ CARBURANT" u="1"/>
        <s v="43282 EK-929-YB 2EME QUINZ CARBURANT" u="1"/>
        <s v="43282 EK-981-KS 2EME QUINZ CARBURANT" u="1"/>
        <s v="43282 EL-012-KZ 2EME QUINZ CARBURANT" u="1"/>
        <s v="43282 EL-013-WT 2EME QUINZ CARBURANT" u="1"/>
        <s v="43282 EL-026-RP 2EME QUINZ CARBURANT" u="1"/>
        <s v="43282 EL-040-JJ 2EME QUINZ CARBURANT" u="1"/>
        <s v="43282 EL-073-KY 2EME QUINZ CARBURANT" u="1"/>
        <s v="43282 EL-102-RP 2EME QUINZ CARBURANT" u="1"/>
        <s v="43282 EL-114-JH 2EME QUINZ CARBURANT" u="1"/>
        <s v="43282 EL-206-WS 2EME QUINZ CARBURANT" u="1"/>
        <s v="43282 EL-210-QS 2EME QUINZ CARBURANT" u="1"/>
        <s v="43282 EL-223-KZ 2EME QUINZ CARBURANT" u="1"/>
        <s v="43282 EL-225-QS 2EME QUINZ CARBURANT" u="1"/>
        <s v="43282 EL-228-KZ 2EME QUINZ CARBURANT" u="1"/>
        <s v="43282 EL-290-VA 2EME QUINZ CARBURANT" u="1"/>
        <s v="43282 EL-307-KY 2EME QUINZ CARBURANT" u="1"/>
        <s v="43282 EL-310-RP 2EME QUINZ CARBURANT" u="1"/>
        <s v="43282 EL-319-TZ 2EME QUINZ CARBURANT" u="1"/>
        <s v="43282 EL-333-QS 2EME QUINZ CARBURANT" u="1"/>
        <s v="43282 EL-345-RN 2EME QUINZ CARBURANT" u="1"/>
        <s v="43282 EL-367-FA 2EME QUINZ CARBURANT" u="1"/>
        <s v="43282 EL-412-KY 2EME QUINZ CARBURANT" u="1"/>
        <s v="43282 EL-489-TZ 2EME QUINZ CARBURANT" u="1"/>
        <s v="43282 EL-491-DX 2EME QUINZ CARBURANT" u="1"/>
        <s v="43282 EL-493-QS 2EME QUINZ CARBURANT" u="1"/>
        <s v="43282 EL-561-KE 2EME QUINZ CARBURANT" u="1"/>
        <s v="43282 EL-631-FC 2EME QUINZ CARBURANT" u="1"/>
        <s v="43282 EL-635-KE 2EME QUINZ CARBURANT" u="1"/>
        <s v="43282 EL-671-JJ 2EME QUINZ CARBURANT" u="1"/>
        <s v="43282 EL-674-KE 2EME QUINZ CARBURANT" u="1"/>
        <s v="43282 EL-731-KE 2EME QUINZ CARBURANT" u="1"/>
        <s v="43282 EL-806-KY 2EME QUINZ CARBURANT" u="1"/>
        <s v="43282 EL-859-KY 2EME QUINZ CARBURANT" u="1"/>
        <s v="43282 EL-910-DY 2EME QUINZ CARBURANT" u="1"/>
        <s v="43282 EL-911-KY 2EME QUINZ CARBURANT" u="1"/>
        <s v="43282 EL-929-WS 2EME QUINZ CARBURANT" u="1"/>
        <s v="43282 EL-941-FB 2EME QUINZ CARBURANT" u="1"/>
        <s v="43282 EM-070-LK 2EME QUINZ CARBURANT" u="1"/>
        <s v="43282 EM-079-JR 2EME QUINZ CARBURANT" u="1"/>
        <s v="43282 EM-084-WM 2EME QUINZ CARBURANT" u="1"/>
        <s v="43282 EM-094-DT 2EME QUINZ CARBURANT" u="1"/>
        <s v="43282 EM-177-EM 2EME QUINZ CARBURANT" u="1"/>
        <s v="43282 EM-220-EM 2EME QUINZ CARBURANT" u="1"/>
        <s v="43282 EM-247-ZQ 2EME QUINZ CARBURANT" u="1"/>
        <s v="43282 EM-290-FG 2EME QUINZ CARBURANT" u="1"/>
        <s v="43282 EM-294-LJ 2EME QUINZ CARBURANT" u="1"/>
        <s v="43282 EM-299-NF 2EME QUINZ CARBURANT" u="1"/>
        <s v="43282 EM-312-LJ 2EME QUINZ CARBURANT" u="1"/>
        <s v="43282 EM-312-WM 2EME QUINZ CARBURANT" u="1"/>
        <s v="43282 EM-320-LJ 2EME QUINZ CARBURANT" u="1"/>
        <s v="43282 EM-405-EM 2EME QUINZ CARBURANT" u="1"/>
        <s v="43282 EM-449-CS 2EME QUINZ CARBURANT" u="1"/>
        <s v="43282 EM-458-EM 2EME QUINZ CARBURANT" u="1"/>
        <s v="43282 EM-481-WM 2EME QUINZ CARBURANT" u="1"/>
        <s v="43282 EM-506-EM 2EME QUINZ CARBURANT" u="1"/>
        <s v="43282 EM-512-EL 2EME QUINZ CARBURANT" u="1"/>
        <s v="43282 EM-516-JQ 2EME QUINZ CARBURANT" u="1"/>
        <s v="43282 EM-527-EM 2EME QUINZ CARBURANT" u="1"/>
        <s v="43282 EM-565-ZQ 2EME QUINZ CARBURANT" u="1"/>
        <s v="43282 EM-580-EL 2EME QUINZ CARBURANT" u="1"/>
        <s v="43282 EM-584-EL 2EME QUINZ CARBURANT" u="1"/>
        <s v="43282 EM-611-JQ 2EME QUINZ CARBURANT" u="1"/>
        <s v="43282 EM-648-WM 2EME QUINZ CARBURANT" u="1"/>
        <s v="43282 EM-676-EL 2EME QUINZ CARBURANT" u="1"/>
        <s v="43282 EM-713-WM 2EME QUINZ CARBURANT" u="1"/>
        <s v="43282 EM-728-DS 2EME QUINZ CARBURANT" u="1"/>
        <s v="43282 EM-770-DS 2EME QUINZ CARBURANT" u="1"/>
        <s v="43282 EM-786-DS 2EME QUINZ CARBURANT" u="1"/>
        <s v="43282 EM-801-JR 2EME QUINZ CARBURANT" u="1"/>
        <s v="43282 EM-803-JR 2EME QUINZ CARBURANT" u="1"/>
        <s v="43282 EM-821-WL 2EME QUINZ CARBURANT" u="1"/>
        <s v="43282 EM-858-HS 2EME QUINZ CARBURANT" u="1"/>
        <s v="43282 EM-868-JR 2EME QUINZ CARBURANT" u="1"/>
        <s v="43282 EM-882-JR 2EME QUINZ CARBURANT" u="1"/>
        <s v="43282 EM-883-JR 2EME QUINZ CARBURANT" u="1"/>
        <s v="43282 EM-891-JR 2EME QUINZ CARBURANT" u="1"/>
        <s v="43282 EM-899-JR 2EME QUINZ CARBURANT" u="1"/>
        <s v="43282 EM-908-LJ 2EME QUINZ CARBURANT" u="1"/>
        <s v="43282 EM-915-JR 2EME QUINZ CARBURANT" u="1"/>
        <s v="43282 EM-923-JR 2EME QUINZ CARBURANT" u="1"/>
        <s v="43282 EM-935-DS 2EME QUINZ CARBURANT" u="1"/>
        <s v="43282 EM-935-WL 2EME QUINZ CARBURANT" u="1"/>
        <s v="43282 EM-944-KN 2EME QUINZ CARBURANT" u="1"/>
        <s v="43282 EM-985-EL 2EME QUINZ CARBURANT" u="1"/>
        <s v="43282 EM-993-DS 2EME QUINZ CARBURANT" u="1"/>
        <s v="43282 EN-244-CE 2EME QUINZ CARBURANT" u="1"/>
        <s v="43282 EN-621-SA 2EME QUINZ CARBURANT" u="1"/>
        <s v="43282 EN-695-ZX 2EME QUINZ CARBURANT" u="1"/>
        <s v="43282 EN-745-QN 2EME QUINZ CARBURANT" u="1"/>
        <s v="43282 EN-784-EV 2EME QUINZ CARBURANT" u="1"/>
        <s v="43282 EN-787-ZX 2EME QUINZ CARBURANT" u="1"/>
        <s v="43282 EN-839-ZX 2EME QUINZ CARBURANT" u="1"/>
        <s v="43282 EN-842-FV 2EME QUINZ CARBURANT" u="1"/>
        <s v="43282 EN-900-FV 2EME QUINZ CARBURANT" u="1"/>
        <s v="43282 EN-918-ZX 2EME QUINZ CARBURANT" u="1"/>
        <s v="43282 EN-951-ZX 2EME QUINZ CARBURANT" u="1"/>
        <s v="43282 EP-176-AR 2EME QUINZ CARBURANT" u="1"/>
        <s v="43282 EP-194-PE 2EME QUINZ CARBURANT" u="1"/>
        <s v="43282 EP-208-BN 2EME QUINZ CARBURANT" u="1"/>
        <s v="43282 EP-209-BN 2EME QUINZ CARBURANT" u="1"/>
        <s v="43282 EP-388-GX 2EME QUINZ CARBURANT" u="1"/>
        <s v="43282 EP-476-AQ 2EME QUINZ CARBURANT" u="1"/>
        <s v="43282 EP-954-AQ 2EME QUINZ CARBURANT" u="1"/>
        <s v="43282 EQ-528-FF 2EME QUINZ CARBURANT" u="1"/>
        <s v="43282 EQ-772-HA 2EME QUINZ CARBURANT" u="1"/>
        <s v="43282 ER-058-XW 2EME QUINZ CARBURANT" u="1"/>
        <s v="43282 ER-127-SN 2EME QUINZ CARBURANT" u="1"/>
        <s v="43282 ER-217-GN 2EME QUINZ CARBURANT" u="1"/>
        <s v="43282 ER-304-YC 2EME QUINZ CARBURANT" u="1"/>
        <s v="43282 ER-307-YC 2EME QUINZ CARBURANT" u="1"/>
        <s v="43282 ER-783-SN 2EME QUINZ CARBURANT" u="1"/>
        <s v="43282 ER-817-SN 2EME QUINZ CARBURANT" u="1"/>
        <s v="43282 ER-827-YG 2EME QUINZ CARBURANT" u="1"/>
        <s v="43282 ER-841-SN 2EME QUINZ CARBURANT" u="1"/>
        <s v="43282 ER-869-SK 2EME QUINZ CARBURANT" u="1"/>
        <s v="43282 ER-889-SN 2EME QUINZ CARBURANT" u="1"/>
        <s v="43282 ES-532-MG 2EME QUINZ CARBURANT" u="1"/>
        <s v="43282 ES-840-XB 2EME QUINZ CARBURANT" u="1"/>
        <s v="43282 ES-845-DC 2EME QUINZ CARBURANT" u="1"/>
        <s v="43282 ES-952-ZM 2EME QUINZ CARBURANT" u="1"/>
        <s v="43282 ES-979-XB 2EME QUINZ CARBURANT" u="1"/>
        <s v="43282 ET-162-PE 2EME QUINZ CARBURANT" u="1"/>
        <s v="43282 ET-714-PE 2EME QUINZ CARBURANT" u="1"/>
        <s v="43282 ET-791-AR 2EME QUINZ CARBURANT" u="1"/>
        <s v="43282 ET-799-QQ 2EME QUINZ CARBURANT" u="1"/>
        <s v="43282 ET-922-AR 2EME QUINZ CARBURANT" u="1"/>
        <s v="43282 EV-039-QD 2EME QUINZ CARBURANT" u="1"/>
        <s v="43282 EV-611-QB 2EME QUINZ CARBURANT" u="1"/>
        <s v="43282 EW-074-TP 2EME QUINZ CARBURANT" u="1"/>
        <s v="43282 EW-108-RG 2EME QUINZ CARBURANT" u="1"/>
        <s v="43282 EW-214-RG 2EME QUINZ CARBURANT" u="1"/>
        <s v="43282 EW-589-GZ 2EME QUINZ CARBURANT" u="1"/>
        <s v="43282 EX-041-DZ 2EME QUINZ CARBURANT" u="1"/>
        <s v="43282 EX-126-DZ 2EME QUINZ CARBURANT" u="1"/>
        <s v="43282 EX-163-LN 2EME QUINZ CARBURANT" u="1"/>
        <s v="43282 EX-168-QT 2EME QUINZ CARBURANT" u="1"/>
        <s v="43282 EX-261-QT 2EME QUINZ CARBURANT" u="1"/>
        <s v="43282 EX-403-BM 2EME QUINZ CARBURANT" u="1"/>
        <s v="43282 EX-441-BM 2EME QUINZ CARBURANT" u="1"/>
        <s v="43282 EX-566-BM 2EME QUINZ CARBURANT" u="1"/>
        <s v="43282 EX-745-QS 2EME QUINZ CARBURANT" u="1"/>
        <s v="43282 EX-803-BM 2EME QUINZ CARBURANT" u="1"/>
        <s v="43282 EX-941-QR 2EME QUINZ CARBURANT" u="1"/>
        <s v="43282 EX-950-QR 2EME QUINZ CARBURANT" u="1"/>
        <s v="43282 EX-980-QR 2EME QUINZ CARBURANT" u="1"/>
        <s v="43282 EY-070-FV 2EME QUINZ CARBURANT" u="1"/>
        <s v="43282 EY-195-GG 2EME QUINZ CARBURANT" u="1"/>
        <s v="43282 EY-248-FV 2EME QUINZ CARBURANT" u="1"/>
        <s v="43282 EY-264-FV 2EME QUINZ CARBURANT" u="1"/>
        <s v="43282 EY-452-HR 2EME QUINZ CARBURANT" u="1"/>
        <s v="43282 0000LOCDEL55 2EME QUINZ CARBURANT" u="1"/>
        <s v="43282 0000LOCDEL93 2EME QUINZ CARBURANT" u="1"/>
        <s v="03-2018 - AQ-362-RV 1ERE QUINZ CARBURANT" u="1"/>
        <s v="03-2018 - AQ-362-RV 2EME QUINZ CARBURANT" u="1"/>
        <s v="03-2018 - AR-306-WW 1ERE QUINZ CARBURANT" u="1"/>
        <s v="03-2018 - BA-647-CC 1ERE QUINZ CARBURANT" u="1"/>
        <s v="03-2018 - BA-647-CC 2EME QUINZ CARBURANT" u="1"/>
        <s v="03-2018 - BA-654-CC 1ERE QUINZ CARBURANT" u="1"/>
        <s v="03-2018 - BB-390-BB 1ERE QUINZ CARBURANT" u="1"/>
        <s v="03-2018 - BF-412-DD 1ERE QUINZ CARBURANT" u="1"/>
        <s v="03-2018 - BK-307-MT 1ERE QUINZ CARBURANT" u="1"/>
        <s v="03-2018 - BK-307-MT 2EME QUINZ CARBURANT" u="1"/>
        <s v="03-2018 - BK-403-HR 1ERE QUINZ CARBURANT" u="1"/>
        <s v="03-2018 - BK-800-GQ 1ERE QUINZ CARBURANT" u="1"/>
        <s v="03-2018 - BK-800-GQ 2EME QUINZ CARBURANT" u="1"/>
        <s v="03-2018 - BR-901-KG 1ERE QUINZ CARBURANT" u="1"/>
        <s v="03-2018 - BS-693-LB 2EME QUINZ CARBURANT" u="1"/>
        <s v="03-2018 - BT-451-YL 1ERE QUINZ CARBURANT" u="1"/>
        <s v="03-2018 - CD-016-VT 1ERE QUINZ CARBURANT" u="1"/>
        <s v="03-2018 - CD-016-VT 2EME QUINZ CARBURANT" u="1"/>
        <s v="03-2018 - CD-672-JT 1ERE QUINZ CARBURANT" u="1"/>
        <s v="03-2018 - CD-774-JR 1ERE QUINZ CARBURANT" u="1"/>
        <s v="03-2018 - CF-130-AP 2EME QUINZ CARBURANT" u="1"/>
        <s v="03-2018 - CF-280-FR 1ERE QUINZ CARBURANT" u="1"/>
        <s v="03-2018 - CF-280-FR 2EME QUINZ CARBURANT" u="1"/>
        <s v="03-2018 - CF-544-GK 1ERE QUINZ CARBURANT" u="1"/>
        <s v="03-2018 - CF-544-GK 2EME QUINZ CARBURANT" u="1"/>
        <s v="03-2018 - CF-767-AN 1ERE QUINZ CARBURANT" u="1"/>
        <s v="03-2018 - CG-484-VY 1ERE QUINZ CARBURANT" u="1"/>
        <s v="03-2018 - CG-484-VY 2EME QUINZ CARBURANT" u="1"/>
        <s v="03-2018 - CG-533-VV 1ERE QUINZ CARBURANT" u="1"/>
        <s v="03-2018 - CH-344-TY 1ERE QUINZ CARBURANT" u="1"/>
        <s v="03-2018 - CM-139-QT 1ERE QUINZ CARBURANT" u="1"/>
        <s v="03-2018 - CM-832-FB 1ERE QUINZ CARBURANT" u="1"/>
        <s v="03-2018 - CM-967-QT 1ERE QUINZ CARBURANT" u="1"/>
        <s v="03-2018 - CN-181-JH 1ERE QUINZ CARBURANT" u="1"/>
        <s v="03-2018 - CN-334-NB 1ERE QUINZ CARBURANT" u="1"/>
        <s v="03-2018 - CN-564-JH 1ERE QUINZ CARBURANT" u="1"/>
        <s v="03-2018 - CN-564-JH 2EME QUINZ CARBURANT" u="1"/>
        <s v="03-2018 - CN-588-VE 1ERE QUINZ CARBURANT" u="1"/>
        <s v="03-2018 - CS-122-CY 1ERE QUINZ CARBURANT" u="1"/>
        <s v="03-2018 - CS-252-WM 2EME QUINZ CARBURANT" u="1"/>
        <s v="03-2018 - CS-367-BR 1ERE QUINZ CARBURANT" u="1"/>
        <s v="03-2018 - CS-473-BR 1ERE QUINZ CARBURANT" u="1"/>
        <s v="03-2018 - CS-708-WL 1ERE QUINZ CARBURANT" u="1"/>
        <s v="03-2018 - CS-814-BR 1ERE QUINZ CARBURANT" u="1"/>
        <s v="03-2018 - CT-121-XY 1ERE QUINZ CARBURANT" u="1"/>
        <s v="03-2018 - CT-653-XY 1ERE QUINZ CARBURANT" u="1"/>
        <s v="03-2018 - CT-653-XY 2EME QUINZ CARBURANT" u="1"/>
        <s v="03-2018 - CV-436-MW 1ERE QUINZ CARBURANT" u="1"/>
        <s v="03-2018 - CV-909-ZX 1ERE QUINZ CARBURANT" u="1"/>
        <s v="03-2018 - CV-909-ZX 2EME QUINZ CARBURANT" u="1"/>
        <s v="03-2018 - CW-150-JY 2EME QUINZ CARBURANT" u="1"/>
        <s v="03-2018 - CW-199-AP 1ERE QUINZ CARBURANT" u="1"/>
        <s v="03-2018 - CW-597-CW 1ERE QUINZ CARBURANT" u="1"/>
        <s v="03-2018 - CX-158-XX 1ERE QUINZ CARBURANT" u="1"/>
        <s v="03-2018 - CY-095-RE 1ERE QUINZ CARBURANT" u="1"/>
        <s v="03-2018 - CY-095-RE 2EME QUINZ CARBURANT" u="1"/>
        <s v="03-2018 - CY-227-VY 1ERE QUINZ CARBURANT" u="1"/>
        <s v="03-2018 - CY-230-VJ 1ERE QUINZ CARBURANT" u="1"/>
        <s v="03-2018 - CY-602-RC 1ERE QUINZ CARBURANT" u="1"/>
        <s v="03-2018 - CY-866-RD 1ERE QUINZ CARBURANT" u="1"/>
        <s v="03-2018 - CY-866-RD 2EME QUINZ CARBURANT" u="1"/>
        <s v="03-2018 - CY-923-RC 1ERE QUINZ CARBURANT" u="1"/>
        <s v="03-2018 - CZ-321-JD 1ERE QUINZ CARBURANT" u="1"/>
        <s v="03-2018 - DA-073-ZT 1ERE QUINZ CARBURANT" u="1"/>
        <s v="03-2018 - DA-073-ZT 2EME QUINZ CARBURANT" u="1"/>
        <s v="03-2018 - DA-248-BS 1ERE QUINZ CARBURANT" u="1"/>
        <s v="03-2018 - DA-448-CY 1ERE QUINZ CARBURANT" u="1"/>
        <s v="03-2018 - DB-081-GJ 1ERE QUINZ CARBURANT" u="1"/>
        <s v="03-2018 - DB-091-FK 1ERE QUINZ CARBURANT" u="1"/>
        <s v="03-2018 - DB-297-GH 1ERE QUINZ CARBURANT" u="1"/>
        <s v="03-2018 - DB-324-FK 1ERE QUINZ CARBURANT" u="1"/>
        <s v="03-2018 - DB-371-FJ 1ERE QUINZ CARBURANT" u="1"/>
        <s v="03-2018 - DB-409-MM 1ERE QUINZ CARBURANT" u="1"/>
        <s v="03-2018 - DB-478-MM 1ERE QUINZ CARBURANT" u="1"/>
        <s v="03-2018 - DB-586-FK 1ERE QUINZ CARBURANT" u="1"/>
        <s v="03-2018 - DB-656-FJ 1ERE QUINZ CARBURANT" u="1"/>
        <s v="03-2018 - DB-703-FK 1ERE QUINZ CARBURANT" u="1"/>
        <s v="03-2018 - DH-224-GS 1ERE QUINZ CARBURANT" u="1"/>
        <s v="03-2018 - DH-224-GS 2EME QUINZ CARBURANT" u="1"/>
        <s v="03-2018 - DH-434-GS 2EME QUINZ CARBURANT" u="1"/>
        <s v="03-2018 - DH-690-GS 1ERE QUINZ CARBURANT" u="1"/>
        <s v="03-2018 - DH-690-GS 2EME QUINZ CARBURANT" u="1"/>
        <s v="03-2018 - DH-919-GS 1ERE QUINZ CARBURANT" u="1"/>
        <s v="03-2018 - DK-544-MY 1ERE QUINZ CARBURANT" u="1"/>
        <s v="03-2018 - DK-547-MY 1ERE QUINZ CARBURANT" u="1"/>
        <s v="03-2018 - DL-948-TG 1ERE QUINZ CARBURANT" u="1"/>
        <s v="03-2018 - DL-961-AJ 1ERE QUINZ CARBURANT" u="1"/>
        <s v="03-2018 - DM-460-LZ 1ERE QUINZ CARBURANT" u="1"/>
        <s v="03-2018 - DM-593-LH 1ERE QUINZ CARBURANT" u="1"/>
        <s v="03-2018 - DM-787-EZ 1ERE QUINZ CARBURANT" u="1"/>
        <s v="03-2018 - DM-956-LS 1ERE QUINZ CARBURANT" u="1"/>
        <s v="03-2018 - DT-003-SX 1ERE QUINZ CARBURANT" u="1"/>
        <s v="03-2018 - DV-005-WH 2EME QUINZ CARBURANT" u="1"/>
        <s v="03-2018 - DV-055-WH 2EME QUINZ CARBURANT" u="1"/>
        <s v="03-2018 - DV-587-TP 1ERE QUINZ CARBURANT" u="1"/>
        <s v="03-2018 - DV-587-TP 2EME QUINZ CARBURANT" u="1"/>
        <s v="03-2018 - DW-217-YP 1ERE QUINZ CARBURANT" u="1"/>
        <s v="03-2018 - DW-222-YP 1ERE QUINZ CARBURANT" u="1"/>
        <s v="03-2018 - DW-227-YP 1ERE QUINZ CARBURANT" u="1"/>
        <s v="03-2018 - DW-227-YP 2EME QUINZ CARBURANT" u="1"/>
        <s v="03-2018 - DW-288-TR 1ERE QUINZ CARBURANT" u="1"/>
        <s v="03-2018 - DW-288-TR 2EME QUINZ CARBURANT" u="1"/>
        <s v="03-2018 - DW-805-TQ 2EME QUINZ CARBURANT" u="1"/>
        <s v="03-2018 - DW-915-ZZ 1ERE QUINZ CARBURANT" u="1"/>
        <s v="03-2018 - DW-915-ZZ 2EME QUINZ CARBURANT" u="1"/>
        <s v="03-2018 - DX-154-FF 2EME QUINZ CARBURANT" u="1"/>
        <s v="03-2018 - DX-174-AA 1ERE QUINZ CARBURANT" u="1"/>
        <s v="03-2018 - DX-174-AA 2EME QUINZ CARBURANT" u="1"/>
        <s v="03-2018 - DX-373-AQ 2EME QUINZ CARBURANT" u="1"/>
        <s v="03-2018 - DX-680-AQ 2EME QUINZ CARBURANT" u="1"/>
        <s v="03-2018 - DX-772-AQ 1ERE QUINZ CARBURANT" u="1"/>
        <s v="03-2018 - DX-772-AQ 2EME QUINZ CARBURANT" u="1"/>
        <s v="03-2018 - DX-880-FE 2EME QUINZ CARBURANT" u="1"/>
        <s v="03-2018 - DZ-075-VH 1ERE QUINZ CARBURANT" u="1"/>
        <s v="03-2018 - DZ-075-VH 2EME QUINZ CARBURANT" u="1"/>
        <s v="03-2018 - DZ-159-VJ 1ERE QUINZ CARBURANT" u="1"/>
        <s v="03-2018 - DZ-159-VJ 2EME QUINZ CARBURANT" u="1"/>
        <s v="03-2018 - DZ-519-VG 2EME QUINZ CARBURANT" u="1"/>
        <s v="03-2018 - DZ-903-VH 1ERE QUINZ CARBURANT" u="1"/>
        <s v="03-2018 - DZ-903-VH 2EME QUINZ CARBURANT" u="1"/>
        <s v="03-2018 - DZ-966-VG 1ERE QUINZ CARBURANT" u="1"/>
        <s v="03-2018 - EB-741-ME 1ERE QUINZ CARBURANT" u="1"/>
        <s v="03-2018 - EB-741-ME 2EME QUINZ CARBURANT" u="1"/>
        <s v="03-2018 - EB-749-ME 1ERE QUINZ CARBURANT" u="1"/>
        <s v="03-2018 - EB-749-ME 2EME QUINZ CARBURANT" u="1"/>
        <s v="03-2018 - EC-349-SD 1ERE QUINZ CARBURANT" u="1"/>
        <s v="03-2018 - EC-652-WL 1ERE QUINZ CARBURANT" u="1"/>
        <s v="03-2018 - EC-652-WL 2EME QUINZ CARBURANT" u="1"/>
        <s v="03-2018 - EC-736-WL 1ERE QUINZ CARBURANT" u="1"/>
        <s v="03-2018 - ED-054-CT 1ERE QUINZ CARBURANT" u="1"/>
        <s v="03-2018 - ED-054-CT 2EME QUINZ CARBURANT" u="1"/>
        <s v="03-2018 - ED-286-KR 1ERE QUINZ CARBURANT" u="1"/>
        <s v="03-2018 - ED-286-KR 2EME QUINZ CARBURANT" u="1"/>
        <s v="03-2018 - ED-298-KR 1ERE QUINZ CARBURANT" u="1"/>
        <s v="03-2018 - ED-298-KR 2EME QUINZ CARBURANT" u="1"/>
        <s v="03-2018 - ED-445-KQ 2EME QUINZ CARBURANT" u="1"/>
        <s v="03-2018 - ED-593-ND 2EME QUINZ CARBURANT" u="1"/>
        <s v="03-2018 - ED-677-ND 1ERE QUINZ CARBURANT" u="1"/>
        <s v="03-2018 - ED-677-ND 2EME QUINZ CARBURANT" u="1"/>
        <s v="03-2018 - ED-707-GN 2EME QUINZ CARBURANT" u="1"/>
        <s v="03-2018 - ED-713-GN 1ERE QUINZ CARBURANT" u="1"/>
        <s v="03-2018 - ED-713-GN 2EME QUINZ CARBURANT" u="1"/>
        <s v="03-2018 - ED-968-NC 1ERE QUINZ CARBURANT" u="1"/>
        <s v="03-2018 - ED-968-NC 2EME QUINZ CARBURANT" u="1"/>
        <s v="03-2018 - EE-739-LB 1ERE QUINZ CARBURANT" u="1"/>
        <s v="03-2018 - EF-292-BK 2EME QUINZ CARBURANT" u="1"/>
        <s v="03-2018 - EF-752-DL 1ERE QUINZ CARBURANT" u="1"/>
        <s v="03-2018 - EF-752-DL 2EME QUINZ CARBURANT" u="1"/>
        <s v="03-2018 - EG-244-YR 1ERE QUINZ CARBURANT" u="1"/>
        <s v="03-2018 - EH-364-PY 1ERE QUINZ CARBURANT" u="1"/>
        <s v="03-2018 - EH-364-PY 2EME QUINZ CARBURANT" u="1"/>
        <s v="03-2018 - EH-571-ND 1ERE QUINZ CARBURANT" u="1"/>
        <s v="03-2018 - EH-571-ND 2EME QUINZ CARBURANT" u="1"/>
        <s v="03-2018 - EJ-448-WG 2EME QUINZ CARBURANT" u="1"/>
        <s v="03-2018 - EJ-466-CA 1ERE QUINZ CARBURANT" u="1"/>
        <s v="03-2018 - EJ-466-WG 2EME QUINZ CARBURANT" u="1"/>
        <s v="03-2018 - EJ-479-BM 2EME QUINZ CARBURANT" u="1"/>
        <s v="03-2018 - EJ-494-WG 2EME QUINZ CARBURANT" u="1"/>
        <s v="03-2018 - EJ-524-KN 1ERE QUINZ CARBURANT" u="1"/>
        <s v="03-2018 - EJ-580-KE 2EME QUINZ CARBURANT" u="1"/>
        <s v="03-2018 - EJ-585-KE 1ERE QUINZ CARBURANT" u="1"/>
        <s v="03-2018 - EJ-585-KE 2EME QUINZ CARBURANT" u="1"/>
        <s v="03-2018 - EJ-616-YP 1ERE QUINZ CARBURANT" u="1"/>
        <s v="03-2018 - EJ-616-YP 2EME QUINZ CARBURANT" u="1"/>
        <s v="03-2018 - EJ-680-KE 1ERE QUINZ CARBURANT" u="1"/>
        <s v="03-2018 - EJ-680-KE 2EME QUINZ CARBURANT" u="1"/>
        <s v="03-2018 - EJ-688-KE 1ERE QUINZ CARBURANT" u="1"/>
        <s v="03-2018 - EJ-845-KD 1ERE QUINZ CARBURANT" u="1"/>
        <s v="03-2018 - EJ-849-KD 1ERE QUINZ CARBURANT" u="1"/>
        <s v="03-2018 - EJ-849-KD 2EME QUINZ CARBURANT" u="1"/>
        <s v="03-2018 - EK-035-PS 1ERE QUINZ CARBURANT" u="1"/>
        <s v="03-2018 - EK-035-PS 2EME QUINZ CARBURANT" u="1"/>
        <s v="03-2018 - EK-044-QK 1ERE QUINZ CARBURANT" u="1"/>
        <s v="03-2018 - EK-094-ZW 2EME QUINZ CARBURANT" u="1"/>
        <s v="03-2018 - EK-106-PR 1ERE QUINZ CARBURANT" u="1"/>
        <s v="03-2018 - EK-121-PR 1ERE QUINZ CARBURANT" u="1"/>
        <s v="03-2018 - EK-121-PS 1ERE QUINZ CARBURANT" u="1"/>
        <s v="03-2018 - EK-151-QK 1ERE QUINZ CARBURANT" u="1"/>
        <s v="03-2018 - EK-151-QK 2EME QUINZ CARBURANT" u="1"/>
        <s v="03-2018 - EK-176-QK 1ERE QUINZ CARBURANT" u="1"/>
        <s v="03-2018 - EK-202-SY 1ERE QUINZ CARBURANT" u="1"/>
        <s v="03-2018 - EK-202-SY 2EME QUINZ CARBURANT" u="1"/>
        <s v="03-2018 - EK-203-QK 2EME QUINZ CARBURANT" u="1"/>
        <s v="03-2018 - EK-241-QK 2EME QUINZ CARBURANT" u="1"/>
        <s v="03-2018 - EK-244-QK 1ERE QUINZ CARBURANT" u="1"/>
        <s v="03-2018 - EK-244-QK 2EME QUINZ CARBURANT" u="1"/>
        <s v="03-2018 - EK-257-PR 2EME QUINZ CARBURANT" u="1"/>
        <s v="03-2018 - EK-286-VN 1ERE QUINZ CARBURANT" u="1"/>
        <s v="03-2018 - EK-311-PR 1ERE QUINZ CARBURANT" u="1"/>
        <s v="03-2018 - EK-311-PR 2EME QUINZ CARBURANT" u="1"/>
        <s v="03-2018 - EK-313-VN 2EME QUINZ CARBURANT" u="1"/>
        <s v="03-2018 - EK-346-QK 1ERE QUINZ CARBURANT" u="1"/>
        <s v="03-2018 - EK-355-QK 2EME QUINZ CARBURANT" u="1"/>
        <s v="03-2018 - EK-376-QK 1ERE QUINZ CARBURANT" u="1"/>
        <s v="03-2018 - EK-376-QK 2EME QUINZ CARBURANT" u="1"/>
        <s v="03-2018 - EK-380-SY 1ERE QUINZ CARBURANT" u="1"/>
        <s v="03-2018 - EK-380-SY 2EME QUINZ CARBURANT" u="1"/>
        <s v="03-2018 - EK-403-PR 2EME QUINZ CARBURANT" u="1"/>
        <s v="03-2018 - EK-427-SY 1ERE QUINZ CARBURANT" u="1"/>
        <s v="03-2018 - EK-432-QK 1ERE QUINZ CARBURANT" u="1"/>
        <s v="03-2018 - EK-491-SY 2EME QUINZ CARBURANT" u="1"/>
        <s v="03-2018 - EK-540-SY 1ERE QUINZ CARBURANT" u="1"/>
        <s v="03-2018 - EK-540-SY 2EME QUINZ CARBURANT" u="1"/>
        <s v="03-2018 - EK-584-QJ 2EME QUINZ CARBURANT" u="1"/>
        <s v="03-2018 - EK-597-QJ 1ERE QUINZ CARBURANT" u="1"/>
        <s v="03-2018 - EK-597-QJ 2EME QUINZ CARBURANT" u="1"/>
        <s v="03-2018 - EK-604-PR 1ERE QUINZ CARBURANT" u="1"/>
        <s v="03-2018 - EK-664-QJ 1ERE QUINZ CARBURANT" u="1"/>
        <s v="03-2018 - EK-664-QJ 2EME QUINZ CARBURANT" u="1"/>
        <s v="03-2018 - EK-710-VM 1ERE QUINZ CARBURANT" u="1"/>
        <s v="03-2018 - EK-710-VM 2EME QUINZ CARBURANT" u="1"/>
        <s v="03-2018 - EK-725-VM 1ERE QUINZ CARBURANT" u="1"/>
        <s v="03-2018 - EK-725-VM 2EME QUINZ CARBURANT" u="1"/>
        <s v="03-2018 - EK-733-SY 1ERE QUINZ CARBURANT" u="1"/>
        <s v="03-2018 - EK-733-SY 2EME QUINZ CARBURANT" u="1"/>
        <s v="03-2018 - EK-753-QJ 1ERE QUINZ CARBURANT" u="1"/>
        <s v="03-2018 - EK-753-QJ 2EME QUINZ CARBURANT" u="1"/>
        <s v="03-2018 - EK-761-VM 1ERE QUINZ CARBURANT" u="1"/>
        <s v="03-2018 - EK-821-PQ 2EME QUINZ CARBURANT" u="1"/>
        <s v="03-2018 - EK-829-SY 2EME QUINZ CARBURANT" u="1"/>
        <s v="03-2018 - EK-833-VM 1ERE QUINZ CARBURANT" u="1"/>
        <s v="03-2018 - EK-857-XF 1ERE QUINZ CARBURANT" u="1"/>
        <s v="03-2018 - EK-857-XF 2EME QUINZ CARBURANT" u="1"/>
        <s v="03-2018 - EK-870-VM 2EME QUINZ CARBURANT" u="1"/>
        <s v="03-2018 - EK-879-XF 1ERE QUINZ CARBURANT" u="1"/>
        <s v="03-2018 - EK-879-XF 2EME QUINZ CARBURANT" u="1"/>
        <s v="03-2018 - EK-881-PQ 2EME QUINZ CARBURANT" u="1"/>
        <s v="03-2018 - EK-893-NN 1ERE QUINZ CARBURANT" u="1"/>
        <s v="03-2018 - EK-893-NN 2EME QUINZ CARBURANT" u="1"/>
        <s v="03-2018 - EK-897-PQ 2EME QUINZ CARBURANT" u="1"/>
        <s v="03-2018 - EK-926-VM 1ERE QUINZ CARBURANT" u="1"/>
        <s v="03-2018 - EK-975-PQ 1ERE QUINZ CARBURANT" u="1"/>
        <s v="03-2018 - EK-975-QJ 2EME QUINZ CARBURANT" u="1"/>
        <s v="03-2018 - EK-989-XE 1ERE QUINZ CARBURANT" u="1"/>
        <s v="03-2018 - EK-989-XE 2EME QUINZ CARBURANT" u="1"/>
        <s v="03-2018 - EL-013-WT 2EME QUINZ CARBURANT" u="1"/>
        <s v="03-2018 - EL-018-FA 1ERE QUINZ CARBURANT" u="1"/>
        <s v="03-2018 - EL-026-RP 1ERE QUINZ CARBURANT" u="1"/>
        <s v="03-2018 - EL-026-RP 2EME QUINZ CARBURANT" u="1"/>
        <s v="03-2018 - EL-028-AV 1ERE QUINZ CARBURANT" u="1"/>
        <s v="03-2018 - EL-028-AV 2EME QUINZ CARBURANT" u="1"/>
        <s v="03-2018 - EL-031-JH 1ERE QUINZ CARBURANT" u="1"/>
        <s v="03-2018 - EL-037-QT 1ERE QUINZ CARBURANT" u="1"/>
        <s v="03-2018 - EL-050-TZ 1ERE QUINZ CARBURANT" u="1"/>
        <s v="03-2018 - EL-050-TZ 2EME QUINZ CARBURANT" u="1"/>
        <s v="03-2018 - EL-070-QS 2EME QUINZ CARBURANT" u="1"/>
        <s v="03-2018 - EL-077-KZ 1ERE QUINZ CARBURANT" u="1"/>
        <s v="03-2018 - EL-086-QT 2EME QUINZ CARBURANT" u="1"/>
        <s v="03-2018 - EL-114-JH 2EME QUINZ CARBURANT" u="1"/>
        <s v="03-2018 - EL-116-KZ 1ERE QUINZ CARBURANT" u="1"/>
        <s v="03-2018 - EL-134-QS 1ERE QUINZ CARBURANT" u="1"/>
        <s v="03-2018 - EL-188-KZ 1ERE QUINZ CARBURANT" u="1"/>
        <s v="03-2018 - EL-188-KZ 2EME QUINZ CARBURANT" u="1"/>
        <s v="03-2018 - EL-209-RP 2EME QUINZ CARBURANT" u="1"/>
        <s v="03-2018 - EL-210-QS 2EME QUINZ CARBURANT" u="1"/>
        <s v="03-2018 - EL-214-FB 2EME QUINZ CARBURANT" u="1"/>
        <s v="03-2018 - EL-223-KZ 1ERE QUINZ CARBURANT" u="1"/>
        <s v="03-2018 - EL-223-KZ 2EME QUINZ CARBURANT" u="1"/>
        <s v="03-2018 - EL-224-FC 2EME QUINZ CARBURANT" u="1"/>
        <s v="03-2018 - EL-225-QS 2EME QUINZ CARBURANT" u="1"/>
        <s v="03-2018 - EL-242-KZ 2EME QUINZ CARBURANT" u="1"/>
        <s v="03-2018 - EL-278-QS 2EME QUINZ CARBURANT" u="1"/>
        <s v="03-2018 - EL-290-VA 1ERE QUINZ CARBURANT" u="1"/>
        <s v="03-2018 - EL-307-KY 1ERE QUINZ CARBURANT" u="1"/>
        <s v="03-2018 - EL-307-KY 2EME QUINZ CARBURANT" u="1"/>
        <s v="03-2018 - EL-333-QS 1ERE QUINZ CARBURANT" u="1"/>
        <s v="03-2018 - EL-333-QS 2EME QUINZ CARBURANT" u="1"/>
        <s v="03-2018 - EL-354-QS 2EME QUINZ CARBURANT" u="1"/>
        <s v="03-2018 - EL-367-FA 1ERE QUINZ CARBURANT" u="1"/>
        <s v="03-2018 - EL-367-FA 2EME QUINZ CARBURANT" u="1"/>
        <s v="03-2018 - EL-402-RN 2EME QUINZ CARBURANT" u="1"/>
        <s v="03-2018 - EL-412-KY 1ERE QUINZ CARBURANT" u="1"/>
        <s v="03-2018 - EL-436-KE 2EME QUINZ CARBURANT" u="1"/>
        <s v="03-2018 - EL-491-DX 2EME QUINZ CARBURANT" u="1"/>
        <s v="03-2018 - EL-493-QS 1ERE QUINZ CARBURANT" u="1"/>
        <s v="03-2018 - EL-493-QS 2EME QUINZ CARBURANT" u="1"/>
        <s v="03-2018 - EL-535-RN 1ERE QUINZ CARBURANT" u="1"/>
        <s v="03-2018 - EL-561-KE 1ERE QUINZ CARBURANT" u="1"/>
        <s v="03-2018 - EL-561-KE 2EME QUINZ CARBURANT" u="1"/>
        <s v="03-2018 - EL-588-GT 1ERE QUINZ CARBURANT" u="1"/>
        <s v="03-2018 - EL-588-GT 2EME QUINZ CARBURANT" u="1"/>
        <s v="03-2018 - EL-609-FC 1ERE QUINZ CARBURANT" u="1"/>
        <s v="03-2018 - EL-609-FC 2EME QUINZ CARBURANT" u="1"/>
        <s v="03-2018 - EL-631-FC 1ERE QUINZ CARBURANT" u="1"/>
        <s v="03-2018 - EL-631-FC 2EME QUINZ CARBURANT" u="1"/>
        <s v="03-2018 - EL-635-KE 1ERE QUINZ CARBURANT" u="1"/>
        <s v="03-2018 - EL-635-KE 2EME QUINZ CARBURANT" u="1"/>
        <s v="03-2018 - EL-658-KE 2EME QUINZ CARBURANT" u="1"/>
        <s v="03-2018 - EL-662-AV 2EME QUINZ CARBURANT" u="1"/>
        <s v="03-2018 - EL-671-JJ 2EME QUINZ CARBURANT" u="1"/>
        <s v="03-2018 - EL-674-KE 1ERE QUINZ CARBURANT" u="1"/>
        <s v="03-2018 - EL-674-KE 2EME QUINZ CARBURANT" u="1"/>
        <s v="03-2018 - EL-711-GM 1ERE QUINZ CARBURANT" u="1"/>
        <s v="03-2018 - EL-711-GM 2EME QUINZ CARBURANT" u="1"/>
        <s v="03-2018 - EL-731-KE 1ERE QUINZ CARBURANT" u="1"/>
        <s v="03-2018 - EL-731-KE 2EME QUINZ CARBURANT" u="1"/>
        <s v="03-2018 - EL-806-KY 2EME QUINZ CARBURANT" u="1"/>
        <s v="03-2018 - EL-808-BR 1ERE QUINZ CARBURANT" u="1"/>
        <s v="03-2018 - EL-808-BR 2EME QUINZ CARBURANT" u="1"/>
        <s v="03-2018 - EL-859-KY 1ERE QUINZ CARBURANT" u="1"/>
        <s v="03-2018 - EL-859-KY 2EME QUINZ CARBURANT" u="1"/>
        <s v="03-2018 - EL-910-DY 2EME QUINZ CARBURANT" u="1"/>
        <s v="03-2018 - EL-911-KY 1ERE QUINZ CARBURANT" u="1"/>
        <s v="03-2018 - EL-912-QR 2EME QUINZ CARBURANT" u="1"/>
        <s v="03-2018 - EL-929-WS 1ERE QUINZ CARBURANT" u="1"/>
        <s v="03-2018 - EL-929-WS 2EME QUINZ CARBURANT" u="1"/>
        <s v="03-2018 - EL-935-QR 1ERE QUINZ CARBURANT" u="1"/>
        <s v="03-2018 - EL-935-QR 2EME QUINZ CARBURANT" u="1"/>
        <s v="03-2018 - EL-945-RN 1ERE QUINZ CARBURANT" u="1"/>
        <s v="03-2018 - EL-945-RN 2EME QUINZ CARBURANT" u="1"/>
        <s v="03-2018 - EL-983-YN 2EME QUINZ CARBURANT" u="1"/>
        <s v="03-2018 - EM-058-LJ 1ERE QUINZ CARBURANT" u="1"/>
        <s v="03-2018 - EM-058-LJ 2EME QUINZ CARBURANT" u="1"/>
        <s v="03-2018 - EM-059-FG 1ERE QUINZ CARBURANT" u="1"/>
        <s v="03-2018 - EM-059-FG 2EME QUINZ CARBURANT" u="1"/>
        <s v="03-2018 - EM-070-LK 1ERE QUINZ CARBURANT" u="1"/>
        <s v="03-2018 - EM-070-LK 2EME QUINZ CARBURANT" u="1"/>
        <s v="03-2018 - EM-071-FG 2EME QUINZ CARBURANT" u="1"/>
        <s v="03-2018 - EM-084-WM 1ERE QUINZ CARBURANT" u="1"/>
        <s v="03-2018 - EM-084-WM 2EME QUINZ CARBURANT" u="1"/>
        <s v="03-2018 - EM-085-DT 1ERE QUINZ CARBURANT" u="1"/>
        <s v="03-2018 - EM-085-DT 2EME QUINZ CARBURANT" u="1"/>
        <s v="03-2018 - EM-094-DT 1ERE QUINZ CARBURANT" u="1"/>
        <s v="03-2018 - EM-094-DT 2EME QUINZ CARBURANT" u="1"/>
        <s v="03-2018 - EM-102-DT 1ERE QUINZ CARBURANT" u="1"/>
        <s v="03-2018 - EM-102-DT 2EME QUINZ CARBURANT" u="1"/>
        <s v="03-2018 - EM-113-EM 2EME QUINZ CARBURANT" u="1"/>
        <s v="03-2018 - EM-116-WN 1ERE QUINZ CARBURANT" u="1"/>
        <s v="03-2018 - EM-134-DT 1ERE QUINZ CARBURANT" u="1"/>
        <s v="03-2018 - EM-134-DT 2EME QUINZ CARBURANT" u="1"/>
        <s v="03-2018 - EM-143-WM 1ERE QUINZ CARBURANT" u="1"/>
        <s v="03-2018 - EM-143-WM 2EME QUINZ CARBURANT" u="1"/>
        <s v="03-2018 - EM-157-FG 2EME QUINZ CARBURANT" u="1"/>
        <s v="03-2018 - EM-172-LJ 2EME QUINZ CARBURANT" u="1"/>
        <s v="03-2018 - EM-177-EM 1ERE QUINZ CARBURANT" u="1"/>
        <s v="03-2018 - EM-177-EM 2EME QUINZ CARBURANT" u="1"/>
        <s v="03-2018 - EM-202-EM 1ERE QUINZ CARBURANT" u="1"/>
        <s v="03-2018 - EM-247-ZQ 1ERE QUINZ CARBURANT" u="1"/>
        <s v="03-2018 - EM-254-TB 2EME QUINZ CARBURANT" u="1"/>
        <s v="03-2018 - EM-290-FG 1ERE QUINZ CARBURANT" u="1"/>
        <s v="03-2018 - EM-290-FG 2EME QUINZ CARBURANT" u="1"/>
        <s v="03-2018 - EM-294-LJ 2EME QUINZ CARBURANT" u="1"/>
        <s v="03-2018 - EM-299-NF 2EME QUINZ CARBURANT" u="1"/>
        <s v="03-2018 - EM-312-LJ 2EME QUINZ CARBURANT" u="1"/>
        <s v="03-2018 - EM-320-EM 1ERE QUINZ CARBURANT" u="1"/>
        <s v="03-2018 - EM-320-EM 2EME QUINZ CARBURANT" u="1"/>
        <s v="03-2018 - EM-320-LJ 1ERE QUINZ CARBURANT" u="1"/>
        <s v="03-2018 - EM-320-LJ 2EME QUINZ CARBURANT" u="1"/>
        <s v="03-2018 - EM-368-LJ 1ERE QUINZ CARBURANT" u="1"/>
        <s v="03-2018 - EM-375-EM 1ERE QUINZ CARBURANT" u="1"/>
        <s v="03-2018 - EM-377-EM 1ERE QUINZ CARBURANT" u="1"/>
        <s v="03-2018 - EM-405-EM 1ERE QUINZ CARBURANT" u="1"/>
        <s v="03-2018 - EM-405-EM 2EME QUINZ CARBURANT" u="1"/>
        <s v="03-2018 - EM-413-EM 1ERE QUINZ CARBURANT" u="1"/>
        <s v="03-2018 - EM-413-EM 2EME QUINZ CARBURANT" u="1"/>
        <s v="03-2018 - EM-428-FG 1ERE QUINZ CARBURANT" u="1"/>
        <s v="03-2018 - EM-432-EM 2EME QUINZ CARBURANT" u="1"/>
        <s v="03-2018 - EM-449-CS 1ERE QUINZ CARBURANT" u="1"/>
        <s v="03-2018 - EM-451-FG 2EME QUINZ CARBURANT" u="1"/>
        <s v="03-2018 - EM-458-EM 2EME QUINZ CARBURANT" u="1"/>
        <s v="03-2018 - EM-506-EM 2EME QUINZ CARBURANT" u="1"/>
        <s v="03-2018 - EM-512-EL 2EME QUINZ CARBURANT" u="1"/>
        <s v="03-2018 - EM-516-JQ 2EME QUINZ CARBURANT" u="1"/>
        <s v="03-2018 - EM-527-EM 1ERE QUINZ CARBURANT" u="1"/>
        <s v="03-2018 - EM-527-EM 2EME QUINZ CARBURANT" u="1"/>
        <s v="03-2018 - EM-565-ZQ 1ERE QUINZ CARBURANT" u="1"/>
        <s v="03-2018 - EM-565-ZQ 2EME QUINZ CARBURANT" u="1"/>
        <s v="03-2018 - EM-580-EL 2EME QUINZ CARBURANT" u="1"/>
        <s v="03-2018 - EM-584-EL 2EME QUINZ CARBURANT" u="1"/>
        <s v="03-2018 - EM-611-JQ 2EME QUINZ CARBURANT" u="1"/>
        <s v="03-2018 - EM-628-DS 2EME QUINZ CARBURANT" u="1"/>
        <s v="03-2018 - EM-636-EL 2EME QUINZ CARBURANT" u="1"/>
        <s v="03-2018 - EM-648-WM 1ERE QUINZ CARBURANT" u="1"/>
        <s v="03-2018 - EM-648-WM 2EME QUINZ CARBURANT" u="1"/>
        <s v="03-2018 - EM-655-LJ 1ERE QUINZ CARBURANT" u="1"/>
        <s v="03-2018 - EM-660-JQ 1ERE QUINZ CARBURANT" u="1"/>
        <s v="03-2018 - EM-671-JQ 1ERE QUINZ CARBURANT" u="1"/>
        <s v="03-2018 - EM-676-EL 1ERE QUINZ CARBURANT" u="1"/>
        <s v="03-2018 - EM-676-EL 2EME QUINZ CARBURANT" u="1"/>
        <s v="03-2018 - EM-713-WM 1ERE QUINZ CARBURANT" u="1"/>
        <s v="03-2018 - EM-713-WM 2EME QUINZ CARBURANT" u="1"/>
        <s v="03-2018 - EM-739-EL 1ERE QUINZ CARBURANT" u="1"/>
        <s v="03-2018 - EM-739-EL 2EME QUINZ CARBURANT" u="1"/>
        <s v="03-2018 - EM-754-DS 1ERE QUINZ CARBURANT" u="1"/>
        <s v="03-2018 - EM-763-VL 2EME QUINZ CARBURANT" u="1"/>
        <s v="03-2018 - EM-768-DS 1ERE QUINZ CARBURANT" u="1"/>
        <s v="03-2018 - EM-770-DS 1ERE QUINZ CARBURANT" u="1"/>
        <s v="03-2018 - EM-770-DS 2EME QUINZ CARBURANT" u="1"/>
        <s v="03-2018 - EM-776-LJ 2EME QUINZ CARBURANT" u="1"/>
        <s v="03-2018 - EM-786-DS 1ERE QUINZ CARBURANT" u="1"/>
        <s v="03-2018 - EM-786-DS 2EME QUINZ CARBURANT" u="1"/>
        <s v="03-2018 - EM-797-EL 1ERE QUINZ CARBURANT" u="1"/>
        <s v="03-2018 - EM-797-EL 2EME QUINZ CARBURANT" u="1"/>
        <s v="03-2018 - EM-801-JR 1ERE QUINZ CARBURANT" u="1"/>
        <s v="03-2018 - EM-801-JR 2EME QUINZ CARBURANT" u="1"/>
        <s v="03-2018 - EM-801-LJ 1ERE QUINZ CARBURANT" u="1"/>
        <s v="03-2018 - EM-803-JR 1ERE QUINZ CARBURANT" u="1"/>
        <s v="03-2018 - EM-803-JR 2EME QUINZ CARBURANT" u="1"/>
        <s v="03-2018 - EM-821-WL 1ERE QUINZ CARBURANT" u="1"/>
        <s v="03-2018 - EM-825-JR 1ERE QUINZ CARBURANT" u="1"/>
        <s v="03-2018 - EM-825-JR 2EME QUINZ CARBURANT" u="1"/>
        <s v="03-2018 - EM-834-JR 1ERE QUINZ CARBURANT" u="1"/>
        <s v="03-2018 - EM-834-JR 2EME QUINZ CARBURANT" u="1"/>
        <s v="03-2018 - EM-842-LJ 1ERE QUINZ CARBURANT" u="1"/>
        <s v="03-2018 - EM-842-LJ 2EME QUINZ CARBURANT" u="1"/>
        <s v="03-2018 - EM-867-JR 2EME QUINZ CARBURANT" u="1"/>
        <s v="03-2018 - EM-868-JR 1ERE QUINZ CARBURANT" u="1"/>
        <s v="03-2018 - EM-868-JR 2EME QUINZ CARBURANT" u="1"/>
        <s v="03-2018 - EM-877-HS 1ERE QUINZ CARBURANT" u="1"/>
        <s v="03-2018 - EM-877-JR 2EME QUINZ CARBURANT" u="1"/>
        <s v="03-2018 - EM-882-JR 1ERE QUINZ CARBURANT" u="1"/>
        <s v="03-2018 - EM-882-JR 2EME QUINZ CARBURANT" u="1"/>
        <s v="03-2018 - EM-886-EL 1ERE QUINZ CARBURANT" u="1"/>
        <s v="03-2018 - EM-891-JR 1ERE QUINZ CARBURANT" u="1"/>
        <s v="03-2018 - EM-891-JR 2EME QUINZ CARBURANT" u="1"/>
        <s v="03-2018 - EM-893-JR 2EME QUINZ CARBURANT" u="1"/>
        <s v="03-2018 - EM-896-JR 2EME QUINZ CARBURANT" u="1"/>
        <s v="03-2018 - EM-904-JR 2EME QUINZ CARBURANT" u="1"/>
        <s v="03-2018 - EM-908-LJ 2EME QUINZ CARBURANT" u="1"/>
        <s v="03-2018 - EM-915-JR 2EME QUINZ CARBURANT" u="1"/>
        <s v="03-2018 - EM-935-WL 1ERE QUINZ CARBURANT" u="1"/>
        <s v="03-2018 - EM-935-WL 2EME QUINZ CARBURANT" u="1"/>
        <s v="03-2018 - EM-940-JR 2EME QUINZ CARBURANT" u="1"/>
        <s v="03-2018 - EM-944-KN 2EME QUINZ CARBURANT" u="1"/>
        <s v="03-2018 - EM-949-LJ 2EME QUINZ CARBURANT" u="1"/>
        <s v="03-2018 - EM-955-EL 1ERE QUINZ CARBURANT" u="1"/>
        <s v="03-2018 - EM-958-JR 1ERE QUINZ CARBURANT" u="1"/>
        <s v="03-2018 - EM-958-JR 2EME QUINZ CARBURANT" u="1"/>
        <s v="03-2018 - EM-993-DS 1ERE QUINZ CARBURANT" u="1"/>
        <s v="03-2018 - EM-993-DS 2EME QUINZ CARBURANT" u="1"/>
        <s v="03-2018 - EM-996-EL 1ERE QUINZ CARBURANT" u="1"/>
        <s v="03-2018 - EM-996-EL 2EME QUINZ CARBURANT" u="1"/>
        <s v="03-2018 - EN-244-CE 1ERE QUINZ CARBURANT" u="1"/>
        <s v="03-2018 - EN-244-CE 2EME QUINZ CARBURANT" u="1"/>
        <s v="03-2018 - EN-306-PK 1ERE QUINZ CARBURANT" u="1"/>
        <s v="03-2018 - EN-621-SA 1ERE QUINZ CARBURANT" u="1"/>
        <s v="03-2018 - EN-621-SA 2EME QUINZ CARBURANT" u="1"/>
        <s v="03-2018 - EN-695-ZX 1ERE QUINZ CARBURANT" u="1"/>
        <s v="03-2018 - EN-695-ZX 2EME QUINZ CARBURANT" u="1"/>
        <s v="03-2018 - EN-712-BJ 1ERE QUINZ CARBURANT" u="1"/>
        <s v="03-2018 - EN-787-ZX 1ERE QUINZ CARBURANT" u="1"/>
        <s v="03-2018 - EN-787-ZX 2EME QUINZ CARBURANT" u="1"/>
        <s v="03-2018 - EN-807-ZX 1ERE QUINZ CARBURANT" u="1"/>
        <s v="03-2018 - EN-807-ZX 2EME QUINZ CARBURANT" u="1"/>
        <s v="03-2018 - EN-839-ZX 1ERE QUINZ CARBURANT" u="1"/>
        <s v="03-2018 - EN-842-FV 1ERE QUINZ CARBURANT" u="1"/>
        <s v="03-2018 - EN-900-FV 1ERE QUINZ CARBURANT" u="1"/>
        <s v="03-2018 - EN-900-FV 2EME QUINZ CARBURANT" u="1"/>
        <s v="03-2018 - EN-918-ZX 2EME QUINZ CARBURANT" u="1"/>
        <s v="03-2018 - EN-919-QN 2EME QUINZ CARBURANT" u="1"/>
        <s v="03-2018 - EN-951-ZX 1ERE QUINZ CARBURANT" u="1"/>
        <s v="03-2018 - EP-023-PE 1ERE QUINZ CARBURANT" u="1"/>
        <s v="03-2018 - EP-023-PE 2EME QUINZ CARBURANT" u="1"/>
        <s v="03-2018 - EP-176-AR 1ERE QUINZ CARBURANT" u="1"/>
        <s v="03-2018 - EP-176-AR 2EME QUINZ CARBURANT" u="1"/>
        <s v="03-2018 - EP-194-PE 2EME QUINZ CARBURANT" u="1"/>
        <s v="03-2018 - EP-201-BN 2EME QUINZ CARBURANT" u="1"/>
        <s v="03-2018 - EP-203-BN 2EME QUINZ CARBURANT" u="1"/>
        <s v="03-2018 - EP-209-BN 1ERE QUINZ CARBURANT" u="1"/>
        <s v="03-2018 - EP-209-BN 2EME QUINZ CARBURANT" u="1"/>
        <s v="03-2018 - EP-388-GX 1ERE QUINZ CARBURANT" u="1"/>
        <s v="03-2018 - EP-388-GX 2EME QUINZ CARBURANT" u="1"/>
        <s v="03-2018 - EP-476-AQ 1ERE QUINZ CARBURANT" u="1"/>
        <s v="03-2018 - EP-476-AQ 2EME QUINZ CARBURANT" u="1"/>
        <s v="03-2018 - EP-611-AQ 1ERE QUINZ CARBURANT" u="1"/>
        <s v="03-2018 - EP-611-AQ 2EME QUINZ CARBURANT" u="1"/>
        <s v="03-2018 - EP-631-WR 2EME QUINZ CARBURANT" u="1"/>
        <s v="03-2018 - EP-659-PD 2EME QUINZ CARBURANT" u="1"/>
        <s v="03-2018 - EP-716-AQ 1ERE QUINZ CARBURANT" u="1"/>
        <s v="03-2018 - EP-741-PE 1ERE QUINZ CARBURANT" u="1"/>
        <s v="03-2018 - EP-817-PE 1ERE QUINZ CARBURANT" u="1"/>
        <s v="03-2018 - EP-817-PE 2EME QUINZ CARBURANT" u="1"/>
        <s v="03-2018 - EP-954-AQ 1ERE QUINZ CARBURANT" u="1"/>
        <s v="03-2018 - EP-954-AQ 2EME QUINZ CARBURANT" u="1"/>
        <s v="03-2018 - EQ-772-HA 2EME QUINZ CARBURANT" u="1"/>
        <s v="03-2018 - ER-038-SN 1ERE QUINZ CARBURANT" u="1"/>
        <s v="03-2018 - ER-056-XW 1ERE QUINZ CARBURANT" u="1"/>
        <s v="03-2018 - ER-056-XW 2EME QUINZ CARBURANT" u="1"/>
        <s v="03-2018 - ER-058-XW 1ERE QUINZ CARBURANT" u="1"/>
        <s v="03-2018 - ER-058-XW 2EME QUINZ CARBURANT" u="1"/>
        <s v="03-2018 - ER-060-SN 2EME QUINZ CARBURANT" u="1"/>
        <s v="03-2018 - ER-217-GN 2EME QUINZ CARBURANT" u="1"/>
        <s v="03-2018 - ER-297-YC 2EME QUINZ CARBURANT" u="1"/>
        <s v="03-2018 - ER-299-YC 1ERE QUINZ CARBURANT" u="1"/>
        <s v="03-2018 - ER-304-YC 1ERE QUINZ CARBURANT" u="1"/>
        <s v="03-2018 - ER-304-YC 2EME QUINZ CARBURANT" u="1"/>
        <s v="03-2018 - ER-307-YC 1ERE QUINZ CARBURANT" u="1"/>
        <s v="03-2018 - ER-307-YC 2EME QUINZ CARBURANT" u="1"/>
        <s v="03-2018 - ER-783-SN 1ERE QUINZ CARBURANT" u="1"/>
        <s v="03-2018 - ER-783-SN 2EME QUINZ CARBURANT" u="1"/>
        <s v="03-2018 - ER-817-SN 1ERE QUINZ CARBURANT" u="1"/>
        <s v="03-2018 - ER-827-YG 1ERE QUINZ CARBURANT" u="1"/>
        <s v="03-2018 - ER-827-YG 2EME QUINZ CARBURANT" u="1"/>
        <s v="03-2018 - ER-832-SN 1ERE QUINZ CARBURANT" u="1"/>
        <s v="03-2018 - ER-869-SK 1ERE QUINZ CARBURANT" u="1"/>
        <s v="03-2018 - ER-869-SK 2EME QUINZ CARBURANT" u="1"/>
        <s v="03-2018 - ER-889-SN 1ERE QUINZ CARBURANT" u="1"/>
        <s v="03-2018 - ER-889-SN 2EME QUINZ CARBURANT" u="1"/>
        <s v="03-2018 - ES-368-XB 1ERE QUINZ CARBURANT" u="1"/>
        <s v="03-2018 - ES-709-XB 2EME QUINZ CARBURANT" u="1"/>
        <s v="03-2018 - ES-749-TY 1ERE QUINZ CARBURANT" u="1"/>
        <s v="03-2018 - ES-749-TY 2EME QUINZ CARBURANT" u="1"/>
        <s v="03-2018 - ES-840-XB 1ERE QUINZ CARBURANT" u="1"/>
        <s v="03-2018 - ES-840-XB 2EME QUINZ CARBURANT" u="1"/>
        <s v="03-2018 - ES-845-DC 1ERE QUINZ CARBURANT" u="1"/>
        <s v="03-2018 - ES-845-DC 2EME QUINZ CARBURANT" u="1"/>
        <s v="03-2018 - ET-162-PE 1ERE QUINZ CARBURANT" u="1"/>
        <s v="03-2018 - ET-162-PE 2EME QUINZ CARBURANT" u="1"/>
        <s v="03-2018 - ET-705-QQ 2EME QUINZ CARBURANT" u="1"/>
        <s v="03-2018 - ET-791-AR 1ERE QUINZ CARBURANT" u="1"/>
        <s v="03-2018 - ET-791-AR 2EME QUINZ CARBURANT" u="1"/>
        <s v="03-2018 - ET-799-QQ 1ERE QUINZ CARBURANT" u="1"/>
        <s v="03-2018 - ET-799-QQ 2EME QUINZ CARBURANT" u="1"/>
        <s v="07/2018 AQ-362-RV 2EME QUINZ CARBURANT" u="1"/>
        <s v="07/2018 BF-412-DD 2EME QUINZ CARBURANT" u="1"/>
        <s v="07/2018 BT-448-YL 2EME QUINZ CARBURANT" u="1"/>
        <s v="07/2018 CD-016-VT 2EME QUINZ CARBURANT" u="1"/>
        <s v="07/2018 CF-280-FR 2EME QUINZ CARBURANT" u="1"/>
        <s v="07/2018 CF-544-GK 2EME QUINZ CARBURANT" u="1"/>
        <s v="07/2018 CG-476-VY 2EME QUINZ CARBURANT" u="1"/>
        <s v="07/2018 CN-339-NB 2EME QUINZ CARBURANT" u="1"/>
        <s v="07/2018 CN-564-JH 2EME QUINZ CARBURANT" u="1"/>
        <s v="07/2018 CS-122-CY 2EME QUINZ CARBURANT" u="1"/>
        <s v="07/2018 CS-696-ZC 2EME QUINZ CARBURANT" u="1"/>
        <s v="07/2018 CV-909-ZX 2EME QUINZ CARBURANT" u="1"/>
        <s v="07/2018 CY-771-WH 2EME QUINZ CARBURANT" u="1"/>
        <s v="07/2018 DB-297-GH 2EME QUINZ CARBURANT" u="1"/>
        <s v="07/2018 DH-224-GS 2EME QUINZ CARBURANT" u="1"/>
        <s v="07/2018 DM-035-HQ 2EME QUINZ CARBURANT" u="1"/>
        <s v="07/2018 DT-003-SX 2EME QUINZ CARBURANT" u="1"/>
        <s v="07/2018 DW-071-TQ 2EME QUINZ CARBURANT" u="1"/>
        <s v="07/2018 DW-222-YP 2EME QUINZ CARBURANT" u="1"/>
        <s v="07/2018 DW-227-YP 2EME QUINZ CARBURANT" u="1"/>
        <s v="07/2018 DW-288-TR 2EME QUINZ CARBURANT" u="1"/>
        <s v="07/2018 DW-777-TP 2EME QUINZ CARBURANT" u="1"/>
        <s v="07/2018 DW-805-TQ 2EME QUINZ CARBURANT" u="1"/>
        <s v="07/2018 DW-915-ZZ 2EME QUINZ CARBURANT" u="1"/>
        <s v="07/2018 DX-154-FF 2EME QUINZ CARBURANT" u="1"/>
        <s v="07/2018 DX-162-XZ 2EME QUINZ CARBURANT" u="1"/>
        <s v="07/2018 DX-174-AA 2EME QUINZ CARBURANT" u="1"/>
        <s v="07/2018 DX-322-AA 2EME QUINZ CARBURANT" u="1"/>
        <s v="07/2018 DX-680-AQ 2EME QUINZ CARBURANT" u="1"/>
        <s v="07/2018 DZ-075-VH 2EME QUINZ CARBURANT" u="1"/>
        <s v="07/2018 DZ-157-VJ 2EME QUINZ CARBURANT" u="1"/>
        <s v="07/2018 DZ-469-VJ 2EME QUINZ CARBURANT" u="1"/>
        <s v="07/2018 DZ-903-VH 2EME QUINZ CARBURANT" u="1"/>
        <s v="07/2018 EA-716-PL 2EME QUINZ CARBURANT" u="1"/>
        <s v="07/2018 EC-349-SD 2EME QUINZ CARBURANT" u="1"/>
        <s v="07/2018 EC-609-WM 2EME QUINZ CARBURANT" u="1"/>
        <s v="07/2018 ED-154-GQ 2EME QUINZ CARBURANT" u="1"/>
        <s v="07/2018 ED-286-KR 2EME QUINZ CARBURANT" u="1"/>
        <s v="07/2018 ED-677-ND 2EME QUINZ CARBURANT" u="1"/>
        <s v="07/2018 ED-713-GN 2EME QUINZ CARBURANT" u="1"/>
        <s v="07/2018 ED-968-NC 2EME QUINZ CARBURANT" u="1"/>
        <s v="07/2018 EF-292-BK 2EME QUINZ CARBURANT" u="1"/>
        <s v="07/2018 EF-752-DL 2EME QUINZ CARBURANT" u="1"/>
        <s v="07/2018 EG-244-YR 2EME QUINZ CARBURANT" u="1"/>
        <s v="07/2018 EH-364-PY 2EME QUINZ CARBURANT" u="1"/>
        <s v="07/2018 EJ-011-CG 2EME QUINZ CARBURANT" u="1"/>
        <s v="07/2018 EJ-466-CA 2EME QUINZ CARBURANT" u="1"/>
        <s v="07/2018 EJ-479-BM 2EME QUINZ CARBURANT" u="1"/>
        <s v="07/2018 EJ-616-YP 2EME QUINZ CARBURANT" u="1"/>
        <s v="07/2018 EK-035-PS 2EME QUINZ CARBURANT" u="1"/>
        <s v="07/2018 EK-064-PR 2EME QUINZ CARBURANT" u="1"/>
        <s v="07/2018 EK-125-PS 2EME QUINZ CARBURANT" u="1"/>
        <s v="07/2018 EK-140-PR 2EME QUINZ CARBURANT" u="1"/>
        <s v="07/2018 EK-176-QK 2EME QUINZ CARBURANT" u="1"/>
        <s v="07/2018 EK-241-QK 2EME QUINZ CARBURANT" u="1"/>
        <s v="07/2018 EK-244-QK 2EME QUINZ CARBURANT" u="1"/>
        <s v="07/2018 EK-259-SZ 2EME QUINZ CARBURANT" u="1"/>
        <s v="07/2018 EK-270-VN 2EME QUINZ CARBURANT" u="1"/>
        <s v="07/2018 EK-313-VN 2EME QUINZ CARBURANT" u="1"/>
        <s v="07/2018 EK-324-SY 2EME QUINZ CARBURANT" u="1"/>
        <s v="07/2018 EK-380-SY 2EME QUINZ CARBURANT" u="1"/>
        <s v="07/2018 EK-403-PR 2EME QUINZ CARBURANT" u="1"/>
        <s v="07/2018 EK-491-SY 2EME QUINZ CARBURANT" u="1"/>
        <s v="07/2018 EK-540-SY 2EME QUINZ CARBURANT" u="1"/>
        <s v="07/2018 EK-664-QJ 2EME QUINZ CARBURANT" u="1"/>
        <s v="07/2018 EK-725-VM 2EME QUINZ CARBURANT" u="1"/>
        <s v="07/2018 EK-733-SY 2EME QUINZ CARBURANT" u="1"/>
        <s v="07/2018 EK-761-VM 2EME QUINZ CARBURANT" u="1"/>
        <s v="07/2018 EK-765-QJ 2EME QUINZ CARBURANT" u="1"/>
        <s v="07/2018 EK-838-XF 2EME QUINZ CARBURANT" u="1"/>
        <s v="07/2018 EK-853-PQ 2EME QUINZ CARBURANT" u="1"/>
        <s v="07/2018 EK-857-XF 2EME QUINZ CARBURANT" u="1"/>
        <s v="07/2018 EK-879-XF 2EME QUINZ CARBURANT" u="1"/>
        <s v="07/2018 EK-897-PQ 2EME QUINZ CARBURANT" u="1"/>
        <s v="07/2018 EK-925-VM 2EME QUINZ CARBURANT" u="1"/>
        <s v="07/2018 EK-929-YB 2EME QUINZ CARBURANT" u="1"/>
        <s v="07/2018 EK-981-KS 2EME QUINZ CARBURANT" u="1"/>
        <s v="07/2018 EL-012-KZ 2EME QUINZ CARBURANT" u="1"/>
        <s v="07/2018 EL-013-WT 2EME QUINZ CARBURANT" u="1"/>
        <s v="07/2018 EL-026-RP 2EME QUINZ CARBURANT" u="1"/>
        <s v="07/2018 EL-040-JJ 2EME QUINZ CARBURANT" u="1"/>
        <s v="07/2018 EL-073-KY 2EME QUINZ CARBURANT" u="1"/>
        <s v="07/2018 EL-102-RP 2EME QUINZ CARBURANT" u="1"/>
        <s v="07/2018 EL-114-JH 2EME QUINZ CARBURANT" u="1"/>
        <s v="07/2018 EL-206-WS 2EME QUINZ CARBURANT" u="1"/>
        <s v="07/2018 EL-210-QS 2EME QUINZ CARBURANT" u="1"/>
        <s v="07/2018 EL-223-KZ 2EME QUINZ CARBURANT" u="1"/>
        <s v="07/2018 EL-225-QS 2EME QUINZ CARBURANT" u="1"/>
        <s v="07/2018 EL-228-KZ 2EME QUINZ CARBURANT" u="1"/>
        <s v="07/2018 EL-290-VA 2EME QUINZ CARBURANT" u="1"/>
        <s v="07/2018 EL-307-KY 2EME QUINZ CARBURANT" u="1"/>
        <s v="07/2018 EL-310-RP 2EME QUINZ CARBURANT" u="1"/>
        <s v="07/2018 EL-319-TZ 2EME QUINZ CARBURANT" u="1"/>
        <s v="07/2018 EL-333-QS 2EME QUINZ CARBURANT" u="1"/>
        <s v="07/2018 EL-345-RN 2EME QUINZ CARBURANT" u="1"/>
        <s v="07/2018 EL-367-FA 2EME QUINZ CARBURANT" u="1"/>
        <s v="07/2018 EL-412-KY 2EME QUINZ CARBURANT" u="1"/>
        <s v="07/2018 EL-489-TZ 2EME QUINZ CARBURANT" u="1"/>
        <s v="07/2018 EL-491-DX 2EME QUINZ CARBURANT" u="1"/>
        <s v="07/2018 EL-493-QS 2EME QUINZ CARBURANT" u="1"/>
        <s v="07/2018 EL-561-KE 2EME QUINZ CARBURANT" u="1"/>
        <s v="07/2018 EL-631-FC 2EME QUINZ CARBURANT" u="1"/>
        <s v="07/2018 EL-635-KE 2EME QUINZ CARBURANT" u="1"/>
        <s v="07/2018 EL-671-JJ 2EME QUINZ CARBURANT" u="1"/>
        <s v="07/2018 EL-674-KE 2EME QUINZ CARBURANT" u="1"/>
        <s v="07/2018 EL-731-KE 2EME QUINZ CARBURANT" u="1"/>
        <s v="07/2018 EL-806-KY 2EME QUINZ CARBURANT" u="1"/>
        <s v="07/2018 EL-859-KY 2EME QUINZ CARBURANT" u="1"/>
        <s v="07/2018 EL-910-DY 2EME QUINZ CARBURANT" u="1"/>
        <s v="07/2018 EL-911-KY 2EME QUINZ CARBURANT" u="1"/>
        <s v="07/2018 EL-929-WS 2EME QUINZ CARBURANT" u="1"/>
        <s v="07/2018 EL-941-FB 2EME QUINZ CARBURANT" u="1"/>
        <s v="07/2018 EM-070-LK 2EME QUINZ CARBURANT" u="1"/>
        <s v="07/2018 EM-079-JR 2EME QUINZ CARBURANT" u="1"/>
        <s v="07/2018 EM-094-DT 2EME QUINZ CARBURANT" u="1"/>
        <s v="07/2018 EM-177-EM 2EME QUINZ CARBURANT" u="1"/>
        <s v="07/2018 EM-220-EM 2EME QUINZ CARBURANT" u="1"/>
        <s v="07/2018 EM-247-ZQ 2EME QUINZ CARBURANT" u="1"/>
        <s v="07/2018 EM-290-FG 2EME QUINZ CARBURANT" u="1"/>
        <s v="07/2018 EM-294-LJ 2EME QUINZ CARBURANT" u="1"/>
        <s v="07/2018 EM-299-NF 2EME QUINZ CARBURANT" u="1"/>
        <s v="07/2018 EM-312-LJ 2EME QUINZ CARBURANT" u="1"/>
        <s v="07/2018 EM-312-WM 2EME QUINZ CARBURANT" u="1"/>
        <s v="07/2018 EM-320-LJ 2EME QUINZ CARBURANT" u="1"/>
        <s v="07/2018 EM-405-EM 2EME QUINZ CARBURANT" u="1"/>
        <s v="07/2018 EM-449-CS 2EME QUINZ CARBURANT" u="1"/>
        <s v="07/2018 EM-458-EM 2EME QUINZ CARBURANT" u="1"/>
        <s v="07/2018 EM-481-WM 2EME QUINZ CARBURANT" u="1"/>
        <s v="07/2018 EM-506-EM 2EME QUINZ CARBURANT" u="1"/>
        <s v="07/2018 EM-512-EL 2EME QUINZ CARBURANT" u="1"/>
        <s v="07/2018 EM-516-JQ 2EME QUINZ CARBURANT" u="1"/>
        <s v="07/2018 EM-527-EM 2EME QUINZ CARBURANT" u="1"/>
        <s v="07/2018 EM-565-ZQ 2EME QUINZ CARBURANT" u="1"/>
        <s v="07/2018 EM-580-EL 2EME QUINZ CARBURANT" u="1"/>
        <s v="07/2018 EM-584-EL 2EME QUINZ CARBURANT" u="1"/>
        <s v="07/2018 EM-611-JQ 2EME QUINZ CARBURANT" u="1"/>
        <s v="07/2018 EM-648-WM 2EME QUINZ CARBURANT" u="1"/>
        <s v="07/2018 EM-676-EL 2EME QUINZ CARBURANT" u="1"/>
        <s v="07/2018 EM-713-WM 2EME QUINZ CARBURANT" u="1"/>
        <s v="07/2018 EM-728-DS 2EME QUINZ CARBURANT" u="1"/>
        <s v="07/2018 EM-770-DS 2EME QUINZ CARBURANT" u="1"/>
        <s v="07/2018 EM-786-DS 2EME QUINZ CARBURANT" u="1"/>
        <s v="07/2018 EM-801-JR 2EME QUINZ CARBURANT" u="1"/>
        <s v="07/2018 EM-803-JR 2EME QUINZ CARBURANT" u="1"/>
        <s v="07/2018 EM-821-WL 2EME QUINZ CARBURANT" u="1"/>
        <s v="07/2018 EM-858-HS 2EME QUINZ CARBURANT" u="1"/>
        <s v="07/2018 EM-868-JR 2EME QUINZ CARBURANT" u="1"/>
        <s v="07/2018 EM-882-JR 2EME QUINZ CARBURANT" u="1"/>
        <s v="07/2018 EM-883-JR 2EME QUINZ CARBURANT" u="1"/>
        <s v="07/2018 EM-891-JR 2EME QUINZ CARBURANT" u="1"/>
        <s v="07/2018 EM-899-JR 2EME QUINZ CARBURANT" u="1"/>
        <s v="07/2018 EM-908-LJ 2EME QUINZ CARBURANT" u="1"/>
        <s v="07/2018 EM-915-JR 2EME QUINZ CARBURANT" u="1"/>
        <s v="07/2018 EM-923-JR 2EME QUINZ CARBURANT" u="1"/>
        <s v="07/2018 EM-935-DS 2EME QUINZ CARBURANT" u="1"/>
        <s v="07/2018 EM-944-KN 2EME QUINZ CARBURANT" u="1"/>
        <s v="07/2018 EM-985-EL 2EME QUINZ CARBURANT" u="1"/>
        <s v="07/2018 EM-993-DS 2EME QUINZ CARBURANT" u="1"/>
        <s v="07/2018 EN-244-CE 2EME QUINZ CARBURANT" u="1"/>
        <s v="07/2018 EN-621-SA 2EME QUINZ CARBURANT" u="1"/>
        <s v="07/2018 EN-695-ZX 2EME QUINZ CARBURANT" u="1"/>
        <s v="07/2018 EN-745-QN 2EME QUINZ CARBURANT" u="1"/>
        <s v="07/2018 EN-784-EV 2EME QUINZ CARBURANT" u="1"/>
        <s v="07/2018 EN-787-ZX 2EME QUINZ CARBURANT" u="1"/>
        <s v="07/2018 EN-839-ZX 2EME QUINZ CARBURANT" u="1"/>
        <s v="07/2018 EN-842-FV 2EME QUINZ CARBURANT" u="1"/>
        <s v="07/2018 EN-900-FV 2EME QUINZ CARBURANT" u="1"/>
        <s v="07/2018 EN-918-ZX 2EME QUINZ CARBURANT" u="1"/>
        <s v="07/2018 EN-951-ZX 2EME QUINZ CARBURANT" u="1"/>
        <s v="07/2018 EP-176-AR 2EME QUINZ CARBURANT" u="1"/>
        <s v="07/2018 EP-208-BN 2EME QUINZ CARBURANT" u="1"/>
        <s v="07/2018 EP-209-BN 2EME QUINZ CARBURANT" u="1"/>
        <s v="07/2018 EP-388-GX 2EME QUINZ CARBURANT" u="1"/>
        <s v="07/2018 EP-476-AQ 2EME QUINZ CARBURANT" u="1"/>
        <s v="07/2018 EP-954-AQ 2EME QUINZ CARBURANT" u="1"/>
        <s v="07/2018 EQ-528-FF 2EME QUINZ CARBURANT" u="1"/>
        <s v="07/2018 EQ-772-HA 2EME QUINZ CARBURANT" u="1"/>
        <s v="07/2018 ER-058-XW 2EME QUINZ CARBURANT" u="1"/>
        <s v="07/2018 ER-127-SN 2EME QUINZ CARBURANT" u="1"/>
        <s v="07/2018 ER-217-GN 2EME QUINZ CARBURANT" u="1"/>
        <s v="07/2018 ER-304-YC 2EME QUINZ CARBURANT" u="1"/>
        <s v="07/2018 ER-307-YC 2EME QUINZ CARBURANT" u="1"/>
        <s v="07/2018 ER-783-SN 2EME QUINZ CARBURANT" u="1"/>
        <s v="07/2018 ER-817-SN 2EME QUINZ CARBURANT" u="1"/>
        <s v="07/2018 ER-827-YG 2EME QUINZ CARBURANT" u="1"/>
        <s v="07/2018 ER-841-SN 2EME QUINZ CARBURANT" u="1"/>
        <s v="07/2018 ER-869-SK 2EME QUINZ CARBURANT" u="1"/>
        <s v="07/2018 ER-889-SN 2EME QUINZ CARBURANT" u="1"/>
        <s v="07/2018 ES-532-MG 2EME QUINZ CARBURANT" u="1"/>
        <s v="07/2018 ES-840-XB 2EME QUINZ CARBURANT" u="1"/>
        <s v="07/2018 ES-845-DC 2EME QUINZ CARBURANT" u="1"/>
        <s v="07/2018 ES-952-ZM 2EME QUINZ CARBURANT" u="1"/>
        <s v="07/2018 ES-979-XB 2EME QUINZ CARBURANT" u="1"/>
        <s v="07/2018 ET-162-PE 2EME QUINZ CARBURANT" u="1"/>
        <s v="07/2018 ET-714-PE 2EME QUINZ CARBURANT" u="1"/>
        <s v="07/2018 ET-791-AR 2EME QUINZ CARBURANT" u="1"/>
        <s v="07/2018 ET-799-QQ 2EME QUINZ CARBURANT" u="1"/>
        <s v="07/2018 ET-922-AR 2EME QUINZ CARBURANT" u="1"/>
        <s v="07/2018 EV-039-QD 2EME QUINZ CARBURANT" u="1"/>
        <s v="07/2018 EV-611-QB 2EME QUINZ CARBURANT" u="1"/>
        <s v="07/2018 EW-074-TP 2EME QUINZ CARBURANT" u="1"/>
        <s v="07/2018 EW-108-RG 2EME QUINZ CARBURANT" u="1"/>
        <s v="07/2018 EW-214-RG 2EME QUINZ CARBURANT" u="1"/>
        <s v="07/2018 EW-589-GZ 2EME QUINZ CARBURANT" u="1"/>
        <s v="07/2018 EX-041-DZ 2EME QUINZ CARBURANT" u="1"/>
        <s v="07/2018 EX-126-DZ 2EME QUINZ CARBURANT" u="1"/>
        <s v="07/2018 EX-163-LN 2EME QUINZ CARBURANT" u="1"/>
        <s v="07/2018 EX-168-QT 2EME QUINZ CARBURANT" u="1"/>
        <s v="07/2018 EX-261-QT 2EME QUINZ CARBURANT" u="1"/>
        <s v="07/2018 EX-403-BM 2EME QUINZ CARBURANT" u="1"/>
        <s v="07/2018 EX-441-BM 2EME QUINZ CARBURANT" u="1"/>
        <s v="07/2018 EX-566-BM 2EME QUINZ CARBURANT" u="1"/>
        <s v="07/2018 EX-745-QS 2EME QUINZ CARBURANT" u="1"/>
        <s v="07/2018 EX-803-BM 2EME QUINZ CARBURANT" u="1"/>
        <s v="07/2018 EX-941-QR 2EME QUINZ CARBURANT" u="1"/>
        <s v="07/2018 EX-950-QR 2EME QUINZ CARBURANT" u="1"/>
        <s v="07/2018 EX-980-QR 2EME QUINZ CARBURANT" u="1"/>
        <s v="07/2018 EY-070-FV 2EME QUINZ CARBURANT" u="1"/>
        <s v="07/2018 EY-195-GG 2EME QUINZ CARBURANT" u="1"/>
        <s v="07/2018 EY-248-FV 2EME QUINZ CARBURANT" u="1"/>
        <s v="07/2018 EY-264-FV 2EME QUINZ CARBURANT" u="1"/>
        <s v="07/2018 EY-452-HR 2EME QUINZ CARBURANT" u="1"/>
        <s v="03-2018 - 0000LOCDEL73 1ERE QUINZ CARBURANT" u="1"/>
        <s v="03-2018 - 0000LOCDEL78 1ERE QUINZ CARBURANT" u="1"/>
        <s v="03-2018 - 0000LOCDEL82 1ERE QUINZ CARBURANT" u="1"/>
        <s v="03-2018 - 0000LOCDEL87 1ERE QUINZ CARBURANT" u="1"/>
        <s v="03-2018 - 0000LOCDEL94 1ERE QUINZ CARBURANT" u="1"/>
        <s v="04-2018 - AR-971-KT 2EME QUINZ CARBURANT" u="1"/>
        <s v="04-2018 - AX-843-GK 2EME QUINZ CARBURANT" u="1"/>
        <s v="04-2018 - BA-654-CC 2EME QUINZ CARBURANT" u="1"/>
        <s v="04-2018 - BB-390-BB 2EME QUINZ CARBURANT" u="1"/>
        <s v="04-2018 - BK-242-MT 2EME QUINZ CARBURANT" u="1"/>
        <s v="04-2018 - BK-307-MT 2EME QUINZ CARBURANT" u="1"/>
        <s v="04-2018 - BK-800-GQ 2EME QUINZ CARBURANT" u="1"/>
        <s v="04-2018 - BR-213-QX 2EME QUINZ CARBURANT" u="1"/>
        <s v="04-2018 - BR-901-KG 2EME QUINZ CARBURANT" u="1"/>
        <s v="04-2018 - BR-936-KG 2EME QUINZ CARBURANT" u="1"/>
        <s v="04-2018 - BS-693-LB 2EME QUINZ CARBURANT" u="1"/>
        <s v="04-2018 - BT-448-YL 2EME QUINZ CARBURANT" u="1"/>
        <s v="04-2018 - BT-451-YL 2EME QUINZ CARBURANT" u="1"/>
        <s v="04-2018 - BT-810-YL 2EME QUINZ CARBURANT" u="1"/>
        <s v="04-2018 - BY-183-BA 2EME QUINZ CARBURANT" u="1"/>
        <s v="04-2018 - BY-425-BA 2EME QUINZ CARBURANT" u="1"/>
        <s v="04-2018 - CD-016-VT 2EME QUINZ CARBURANT" u="1"/>
        <s v="04-2018 - CD-774-JR 2EME QUINZ CARBURANT" u="1"/>
        <s v="04-2018 - CD-982-XT 2EME QUINZ CARBURANT" u="1"/>
        <s v="04-2018 - CE-524-DT 2EME QUINZ CARBURANT" u="1"/>
        <s v="04-2018 - CF-259-XV 2EME QUINZ CARBURANT" u="1"/>
        <s v="04-2018 - CF-280-FR 2EME QUINZ CARBURANT" u="1"/>
        <s v="04-2018 - CF-541-GK 2EME QUINZ CARBURANT" u="1"/>
        <s v="04-2018 - CF-544-GK 2EME QUINZ CARBURANT" u="1"/>
        <s v="04-2018 - CF-767-AN 2EME QUINZ CARBURANT" u="1"/>
        <s v="04-2018 - CG-499-VV 2EME QUINZ CARBURANT" u="1"/>
        <s v="04-2018 - CG-533-VV 2EME QUINZ CARBURANT" u="1"/>
        <s v="04-2018 - CH-344-TY 2EME QUINZ CARBURANT" u="1"/>
        <s v="04-2018 - CM-139-QT 2EME QUINZ CARBURANT" u="1"/>
        <s v="04-2018 - CM-832-FB 2EME QUINZ CARBURANT" u="1"/>
        <s v="04-2018 - CN-181-JH 2EME QUINZ CARBURANT" u="1"/>
        <s v="04-2018 - CN-334-NB 2EME QUINZ CARBURANT" u="1"/>
        <s v="04-2018 - CN-339-NB 2EME QUINZ CARBURANT" u="1"/>
        <s v="04-2018 - CN-564-JH 2EME QUINZ CARBURANT" u="1"/>
        <s v="04-2018 - CS-122-CY 2EME QUINZ CARBURANT" u="1"/>
        <s v="04-2018 - CS-255-TF 2EME QUINZ CARBURANT" u="1"/>
        <s v="04-2018 - CS-473-BR 2EME QUINZ CARBURANT" u="1"/>
        <s v="04-2018 - CS-708-WL 2EME QUINZ CARBURANT" u="1"/>
        <s v="04-2018 - CS-788-WL 2EME QUINZ CARBURANT" u="1"/>
        <s v="04-2018 - CS-814-BR 2EME QUINZ CARBURANT" u="1"/>
        <s v="04-2018 - CV-010-ZY 2EME QUINZ CARBURANT" u="1"/>
        <s v="04-2018 - CV-436-MW 2EME QUINZ CARBURANT" u="1"/>
        <s v="04-2018 - CV-909-ZX 2EME QUINZ CARBURANT" u="1"/>
        <s v="04-2018 - CW-150-JY 2EME QUINZ CARBURANT" u="1"/>
        <s v="04-2018 - CW-461-AQ 2EME QUINZ CARBURANT" u="1"/>
        <s v="04-2018 - CX-158-XX 2EME QUINZ CARBURANT" u="1"/>
        <s v="04-2018 - CY-095-RE 2EME QUINZ CARBURANT" u="1"/>
        <s v="04-2018 - CY-230-VJ 2EME QUINZ CARBURANT" u="1"/>
        <s v="04-2018 - CY-602-RC 2EME QUINZ CARBURANT" u="1"/>
        <s v="04-2018 - CY-754-XE 2EME QUINZ CARBURANT" u="1"/>
        <s v="04-2018 - CY-771-WH 2EME QUINZ CARBURANT" u="1"/>
        <s v="04-2018 - CY-923-RC 2EME QUINZ CARBURANT" u="1"/>
        <s v="04-2018 - CZ-054-SR 2EME QUINZ CARBURANT" u="1"/>
        <s v="04-2018 - CZ-060-LF 2EME QUINZ CARBURANT" u="1"/>
        <s v="04-2018 - CZ-316-SQ 2EME QUINZ CARBURANT" u="1"/>
        <s v="04-2018 - CZ-321-JD 2EME QUINZ CARBURANT" u="1"/>
        <s v="04-2018 - CZ-348-GF 2EME QUINZ CARBURANT" u="1"/>
        <s v="04-2018 - DA-073-ZT 2EME QUINZ CARBURANT" u="1"/>
        <s v="04-2018 - DA-448-CY 2EME QUINZ CARBURANT" u="1"/>
        <s v="04-2018 - DB-081-GJ 2EME QUINZ CARBURANT" u="1"/>
        <s v="04-2018 - DB-159-FK 2EME QUINZ CARBURANT" u="1"/>
        <s v="04-2018 - DB-297-GH 2EME QUINZ CARBURANT" u="1"/>
        <s v="04-2018 - DB-324-FK 2EME QUINZ CARBURANT" u="1"/>
        <s v="04-2018 - DB-371-FJ 2EME QUINZ CARBURANT" u="1"/>
        <s v="04-2018 - DB-478-MM 2EME QUINZ CARBURANT" u="1"/>
        <s v="04-2018 - DB-491-GH 2EME QUINZ CARBURANT" u="1"/>
        <s v="04-2018 - DB-557-FK 2EME QUINZ CARBURANT" u="1"/>
        <s v="04-2018 - DB-586-FK 2EME QUINZ CARBURANT" u="1"/>
        <s v="04-2018 - DB-656-FJ 2EME QUINZ CARBURANT" u="1"/>
        <s v="04-2018 - DC-341-DF 2EME QUINZ CARBURANT" u="1"/>
        <s v="04-2018 - DH-224-GS 2EME QUINZ CARBURANT" u="1"/>
        <s v="04-2018 - DH-434-GS 2EME QUINZ CARBURANT" u="1"/>
        <s v="04-2018 - DH-690-GS 2EME QUINZ CARBURANT" u="1"/>
        <s v="04-2018 - DK-544-MY 2EME QUINZ CARBURANT" u="1"/>
        <s v="04-2018 - DK-547-MY 2EME QUINZ CARBURANT" u="1"/>
        <s v="04-2018 - DL-948-TG 2EME QUINZ CARBURANT" u="1"/>
        <s v="04-2018 - DL-961-AJ 2EME QUINZ CARBURANT" u="1"/>
        <s v="04-2018 - DM-460-LZ 2EME QUINZ CARBURANT" u="1"/>
        <s v="04-2018 - DV-055-WH 2EME QUINZ CARBURANT" u="1"/>
        <s v="04-2018 - DW-071-TQ 2EME QUINZ CARBURANT" u="1"/>
        <s v="04-2018 - DW-217-YP 2EME QUINZ CARBURANT" u="1"/>
        <s v="04-2018 - DW-227-YP 2EME QUINZ CARBURANT" u="1"/>
        <s v="04-2018 - DW-288-TR 2EME QUINZ CARBURANT" u="1"/>
        <s v="04-2018 - DW-915-ZZ 2EME QUINZ CARBURANT" u="1"/>
        <s v="04-2018 - DX-154-FF 2EME QUINZ CARBURANT" u="1"/>
        <s v="04-2018 - DX-174-AA 2EME QUINZ CARBURANT" u="1"/>
        <s v="04-2018 - DX-680-AQ 2EME QUINZ CARBURANT" u="1"/>
        <s v="04-2018 - DX-772-AQ 2EME QUINZ CARBURANT" u="1"/>
        <s v="04-2018 - DX-880-FE 2EME QUINZ CARBURANT" u="1"/>
        <s v="04-2018 - DZ-075-VH 2EME QUINZ CARBURANT" u="1"/>
        <s v="04-2018 - DZ-159-VJ 2EME QUINZ CARBURANT" u="1"/>
        <s v="04-2018 - DZ-519-VG 2EME QUINZ CARBURANT" u="1"/>
        <s v="04-2018 - DZ-903-VH 2EME QUINZ CARBURANT" u="1"/>
        <s v="04-2018 - DZ-966-VG 2EME QUINZ CARBURANT" u="1"/>
        <s v="04-2018 - EB-749-ME 2EME QUINZ CARBURANT" u="1"/>
        <s v="04-2018 - EC-349-SD 2EME QUINZ CARBURANT" u="1"/>
        <s v="04-2018 - EC-652-WL 2EME QUINZ CARBURANT" u="1"/>
        <s v="04-2018 - ED-054-CT 2EME QUINZ CARBURANT" u="1"/>
        <s v="04-2018 - ED-286-KR 2EME QUINZ CARBURANT" u="1"/>
        <s v="04-2018 - ED-445-KQ 2EME QUINZ CARBURANT" u="1"/>
        <s v="04-2018 - ED-593-ND 2EME QUINZ CARBURANT" u="1"/>
        <s v="04-2018 - ED-677-ND 2EME QUINZ CARBURANT" u="1"/>
        <s v="04-2018 - ED-713-GN 2EME QUINZ CARBURANT" u="1"/>
        <s v="04-2018 - ED-968-NC 2EME QUINZ CARBURANT" u="1"/>
        <s v="04-2018 - EE-970-JT 2EME QUINZ CARBURANT" u="1"/>
        <s v="04-2018 - EG-419-EX 2EME QUINZ CARBURANT" u="1"/>
        <s v="04-2018 - EH-364-PY 2EME QUINZ CARBURANT" u="1"/>
        <s v="04-2018 - EH-571-ND 2EME QUINZ CARBURANT" u="1"/>
        <s v="04-2018 - EJ-466-CA 2EME QUINZ CARBURANT" u="1"/>
        <s v="04-2018 - EJ-616-YP 2EME QUINZ CARBURANT" u="1"/>
        <s v="04-2018 - EJ-688-KE 2EME QUINZ CARBURANT" u="1"/>
        <s v="04-2018 - EJ-727-CA 2EME QUINZ CARBURANT" u="1"/>
        <s v="04-2018 - EK-012-YC 2EME QUINZ CARBURANT" u="1"/>
        <s v="04-2018 - EK-035-PS 2EME QUINZ CARBURANT" u="1"/>
        <s v="04-2018 - EK-094-ZW 2EME QUINZ CARBURANT" u="1"/>
        <s v="04-2018 - EK-108-VN 2EME QUINZ CARBURANT" u="1"/>
        <s v="04-2018 - EK-140-PR 2EME QUINZ CARBURANT" u="1"/>
        <s v="04-2018 - EK-151-QK 2EME QUINZ CARBURANT" u="1"/>
        <s v="04-2018 - EK-176-QK 2EME QUINZ CARBURANT" u="1"/>
        <s v="04-2018 - EK-241-QK 2EME QUINZ CARBURANT" u="1"/>
        <s v="04-2018 - EK-244-SZ 2EME QUINZ CARBURANT" u="1"/>
        <s v="04-2018 - EK-259-SZ 2EME QUINZ CARBURANT" u="1"/>
        <s v="04-2018 - EK-264-PR 2EME QUINZ CARBURANT" u="1"/>
        <s v="04-2018 - EK-266-VN 2EME QUINZ CARBURANT" u="1"/>
        <s v="04-2018 - EK-346-QK 2EME QUINZ CARBURANT" u="1"/>
        <s v="04-2018 - EK-376-QK 2EME QUINZ CARBURANT" u="1"/>
        <s v="04-2018 - EK-380-SY 2EME QUINZ CARBURANT" u="1"/>
        <s v="04-2018 - EK-427-QK 2EME QUINZ CARBURANT" u="1"/>
        <s v="04-2018 - EK-491-SY 2EME QUINZ CARBURANT" u="1"/>
        <s v="04-2018 - EK-540-SY 2EME QUINZ CARBURANT" u="1"/>
        <s v="04-2018 - EK-567-TV 2EME QUINZ CARBURANT" u="1"/>
        <s v="04-2018 - EK-597-QJ 2EME QUINZ CARBURANT" u="1"/>
        <s v="04-2018 - EK-604-PR 2EME QUINZ CARBURANT" u="1"/>
        <s v="04-2018 - EK-733-SY 2EME QUINZ CARBURANT" u="1"/>
        <s v="04-2018 - EK-753-QJ 2EME QUINZ CARBURANT" u="1"/>
        <s v="04-2018 - EK-761-VM 2EME QUINZ CARBURANT" u="1"/>
        <s v="04-2018 - EK-849-VM 2EME QUINZ CARBURANT" u="1"/>
        <s v="04-2018 - EK-857-XF 2EME QUINZ CARBURANT" u="1"/>
        <s v="04-2018 - EK-879-XF 2EME QUINZ CARBURANT" u="1"/>
        <s v="04-2018 - EK-893-NN 2EME QUINZ CARBURANT" u="1"/>
        <s v="04-2018 - EK-989-XE 2EME QUINZ CARBURANT" u="1"/>
        <s v="04-2018 - EK-998-PR 2EME QUINZ CARBURANT" u="1"/>
        <s v="04-2018 - EL-013-WT 2EME QUINZ CARBURANT" u="1"/>
        <s v="04-2018 - EL-018-FA 2EME QUINZ CARBURANT" u="1"/>
        <s v="04-2018 - EL-026-RP 2EME QUINZ CARBURANT" u="1"/>
        <s v="04-2018 - EL-028-AV 2EME QUINZ CARBURANT" u="1"/>
        <s v="04-2018 - EL-040-JJ 2EME QUINZ CARBURANT" u="1"/>
        <s v="04-2018 - EL-050-TZ 2EME QUINZ CARBURANT" u="1"/>
        <s v="04-2018 - EL-052-FD 2EME QUINZ CARBURANT" u="1"/>
        <s v="04-2018 - EL-114-JH 2EME QUINZ CARBURANT" u="1"/>
        <s v="04-2018 - EL-134-QS 2EME QUINZ CARBURANT" u="1"/>
        <s v="04-2018 - EL-181-YQ 2EME QUINZ CARBURANT" u="1"/>
        <s v="04-2018 - EL-188-KZ 2EME QUINZ CARBURANT" u="1"/>
        <s v="04-2018 - EL-206-WS 2EME QUINZ CARBURANT" u="1"/>
        <s v="04-2018 - EL-209-RP 2EME QUINZ CARBURANT" u="1"/>
        <s v="04-2018 - EL-210-QS 2EME QUINZ CARBURANT" u="1"/>
        <s v="04-2018 - EL-214-FB 2EME QUINZ CARBURANT" u="1"/>
        <s v="04-2018 - EL-223-KZ 2EME QUINZ CARBURANT" u="1"/>
        <s v="04-2018 - EL-225-QS 2EME QUINZ CARBURANT" u="1"/>
        <s v="04-2018 - EL-242-KZ 2EME QUINZ CARBURANT" u="1"/>
        <s v="04-2018 - EL-278-QS 2EME QUINZ CARBURANT" u="1"/>
        <s v="04-2018 - EL-298-KE 2EME QUINZ CARBURANT" u="1"/>
        <s v="04-2018 - EL-310-RP 2EME QUINZ CARBURANT" u="1"/>
        <s v="04-2018 - EL-333-QS 2EME QUINZ CARBURANT" u="1"/>
        <s v="04-2018 - EL-345-RN 2EME QUINZ CARBURANT" u="1"/>
        <s v="04-2018 - EL-367-FA 2EME QUINZ CARBURANT" u="1"/>
        <s v="04-2018 - EL-368-RN 2EME QUINZ CARBURANT" u="1"/>
        <s v="04-2018 - EL-412-KY 2EME QUINZ CARBURANT" u="1"/>
        <s v="04-2018 - EL-423-QR 2EME QUINZ CARBURANT" u="1"/>
        <s v="04-2018 - EL-436-KE 2EME QUINZ CARBURANT" u="1"/>
        <s v="04-2018 - EL-452-DW 2EME QUINZ CARBURANT" u="1"/>
        <s v="04-2018 - EL-465-FC 2EME QUINZ CARBURANT" u="1"/>
        <s v="04-2018 - EL-536-QS 2EME QUINZ CARBURANT" u="1"/>
        <s v="04-2018 - EL-561-KE 2EME QUINZ CARBURANT" u="1"/>
        <s v="04-2018 - EL-575-FC 2EME QUINZ CARBURANT" u="1"/>
        <s v="04-2018 - EL-588-GT 2EME QUINZ CARBURANT" u="1"/>
        <s v="04-2018 - EL-631-FC 2EME QUINZ CARBURANT" u="1"/>
        <s v="04-2018 - EL-635-KE 2EME QUINZ CARBURANT" u="1"/>
        <s v="04-2018 - EL-671-JJ 2EME QUINZ CARBURANT" u="1"/>
        <s v="04-2018 - EL-674-KE 2EME QUINZ CARBURANT" u="1"/>
        <s v="04-2018 - EL-711-GM 2EME QUINZ CARBURANT" u="1"/>
        <s v="04-2018 - EL-806-KY 2EME QUINZ CARBURANT" u="1"/>
        <s v="04-2018 - EL-808-BR 2EME QUINZ CARBURANT" u="1"/>
        <s v="04-2018 - EL-859-KY 2EME QUINZ CARBURANT" u="1"/>
        <s v="04-2018 - EL-911-KY 2EME QUINZ CARBURANT" u="1"/>
        <s v="04-2018 - EL-929-WS 2EME QUINZ CARBURANT" u="1"/>
        <s v="04-2018 - EL-940-FC 2EME QUINZ CARBURANT" u="1"/>
        <s v="04-2018 - EL-945-RN 2EME QUINZ CARBURANT" u="1"/>
        <s v="04-2018 - EL-983-YN 2EME QUINZ CARBURANT" u="1"/>
        <s v="04-2018 - EM-070-LK 2EME QUINZ CARBURANT" u="1"/>
        <s v="04-2018 - EM-084-WM 2EME QUINZ CARBURANT" u="1"/>
        <s v="04-2018 - EM-090-FG 2EME QUINZ CARBURANT" u="1"/>
        <s v="04-2018 - EM-094-DT 2EME QUINZ CARBURANT" u="1"/>
        <s v="04-2018 - EM-116-WN 2EME QUINZ CARBURANT" u="1"/>
        <s v="04-2018 - EM-140-FG 2EME QUINZ CARBURANT" u="1"/>
        <s v="04-2018 - EM-143-WM 2EME QUINZ CARBURANT" u="1"/>
        <s v="04-2018 - EM-154-MG 2EME QUINZ CARBURANT" u="1"/>
        <s v="04-2018 - EM-157-FG 2EME QUINZ CARBURANT" u="1"/>
        <s v="04-2018 - EM-172-LJ 2EME QUINZ CARBURANT" u="1"/>
        <s v="04-2018 - EM-220-EM 2EME QUINZ CARBURANT" u="1"/>
        <s v="04-2018 - EM-247-ZQ 2EME QUINZ CARBURANT" u="1"/>
        <s v="04-2018 - EM-254-TB 2EME QUINZ CARBURANT" u="1"/>
        <s v="04-2018 - EM-272-FG 2EME QUINZ CARBURANT" u="1"/>
        <s v="04-2018 - EM-290-FG 2EME QUINZ CARBURANT" u="1"/>
        <s v="04-2018 - EM-299-NF 2EME QUINZ CARBURANT" u="1"/>
        <s v="04-2018 - EM-312-LJ 2EME QUINZ CARBURANT" u="1"/>
        <s v="04-2018 - EM-312-WM 2EME QUINZ CARBURANT" u="1"/>
        <s v="04-2018 - EM-320-LJ 2EME QUINZ CARBURANT" u="1"/>
        <s v="04-2018 - EM-368-LJ 2EME QUINZ CARBURANT" u="1"/>
        <s v="04-2018 - EM-370-FG 2EME QUINZ CARBURANT" u="1"/>
        <s v="04-2018 - EM-375-EM 2EME QUINZ CARBURANT" u="1"/>
        <s v="04-2018 - EM-405-EM 2EME QUINZ CARBURANT" u="1"/>
        <s v="04-2018 - EM-413-EM 2EME QUINZ CARBURANT" u="1"/>
        <s v="04-2018 - EM-451-FG 2EME QUINZ CARBURANT" u="1"/>
        <s v="04-2018 - EM-458-EM 2EME QUINZ CARBURANT" u="1"/>
        <s v="04-2018 - EM-480-EM 2EME QUINZ CARBURANT" u="1"/>
        <s v="04-2018 - EM-481-WM 2EME QUINZ CARBURANT" u="1"/>
        <s v="04-2018 - EM-506-EM 2EME QUINZ CARBURANT" u="1"/>
        <s v="04-2018 - EM-527-EM 2EME QUINZ CARBURANT" u="1"/>
        <s v="04-2018 - EM-565-ZQ 2EME QUINZ CARBURANT" u="1"/>
        <s v="04-2018 - EM-580-EL 2EME QUINZ CARBURANT" u="1"/>
        <s v="04-2018 - EM-628-DS 2EME QUINZ CARBURANT" u="1"/>
        <s v="04-2018 - EM-648-WM 2EME QUINZ CARBURANT" u="1"/>
        <s v="04-2018 - EM-660-JQ 2EME QUINZ CARBURANT" u="1"/>
        <s v="04-2018 - EM-671-JQ 2EME QUINZ CARBURANT" u="1"/>
        <s v="04-2018 - EM-676-EL 2EME QUINZ CARBURANT" u="1"/>
        <s v="04-2018 - EM-713-WM 2EME QUINZ CARBURANT" u="1"/>
        <s v="04-2018 - EM-763-VL 2EME QUINZ CARBURANT" u="1"/>
        <s v="04-2018 - EM-770-DS 2EME QUINZ CARBURANT" u="1"/>
        <s v="04-2018 - EM-786-DS 2EME QUINZ CARBURANT" u="1"/>
        <s v="04-2018 - EM-797-EL 2EME QUINZ CARBURANT" u="1"/>
        <s v="04-2018 - EM-801-JR 2EME QUINZ CARBURANT" u="1"/>
        <s v="04-2018 - EM-801-LJ 2EME QUINZ CARBURANT" u="1"/>
        <s v="04-2018 - EM-803-JR 2EME QUINZ CARBURANT" u="1"/>
        <s v="04-2018 - EM-825-JR 2EME QUINZ CARBURANT" u="1"/>
        <s v="04-2018 - EM-834-JR 2EME QUINZ CARBURANT" u="1"/>
        <s v="04-2018 - EM-867-JR 2EME QUINZ CARBURANT" u="1"/>
        <s v="04-2018 - EM-868-JR 2EME QUINZ CARBURANT" u="1"/>
        <s v="04-2018 - EM-877-HS 2EME QUINZ CARBURANT" u="1"/>
        <s v="04-2018 - EM-882-JR 2EME QUINZ CARBURANT" u="1"/>
        <s v="04-2018 - EM-886-EL 2EME QUINZ CARBURANT" u="1"/>
        <s v="04-2018 - EM-891-JR 2EME QUINZ CARBURANT" u="1"/>
        <s v="04-2018 - EM-896-JR 2EME QUINZ CARBURANT" u="1"/>
        <s v="04-2018 - EM-913-JR 2EME QUINZ CARBURANT" u="1"/>
        <s v="04-2018 - EM-915-JR 2EME QUINZ CARBURANT" u="1"/>
        <s v="04-2018 - EM-935-WL 2EME QUINZ CARBURANT" u="1"/>
        <s v="04-2018 - EM-944-KN 2EME QUINZ CARBURANT" u="1"/>
        <s v="04-2018 - EM-953-JR 2EME QUINZ CARBURANT" u="1"/>
        <s v="04-2018 - EM-993-DS 2EME QUINZ CARBURANT" u="1"/>
        <s v="04-2018 - EM-996-EL 2EME QUINZ CARBURANT" u="1"/>
        <s v="04-2018 - EN-621-SA 2EME QUINZ CARBURANT" u="1"/>
        <s v="04-2018 - EN-691-CD 2EME QUINZ CARBURANT" u="1"/>
        <s v="04-2018 - EN-695-ZX 2EME QUINZ CARBURANT" u="1"/>
        <s v="04-2018 - EN-754-ZX 2EME QUINZ CARBURANT" u="1"/>
        <s v="04-2018 - EN-784-EV 2EME QUINZ CARBURANT" u="1"/>
        <s v="04-2018 - EN-787-ZX 2EME QUINZ CARBURANT" u="1"/>
        <s v="04-2018 - EN-807-ZX 2EME QUINZ CARBURANT" u="1"/>
        <s v="04-2018 - EN-842-FV 2EME QUINZ CARBURANT" u="1"/>
        <s v="04-2018 - EN-919-QN 2EME QUINZ CARBURANT" u="1"/>
        <s v="04-2018 - EN-951-ZX 2EME QUINZ CARBURANT" u="1"/>
        <s v="04-2018 - EP-023-PE 2EME QUINZ CARBURANT" u="1"/>
        <s v="04-2018 - EP-176-AR 2EME QUINZ CARBURANT" u="1"/>
        <s v="04-2018 - EP-194-PE 2EME QUINZ CARBURANT" u="1"/>
        <s v="04-2018 - EP-209-BN 2EME QUINZ CARBURANT" u="1"/>
        <s v="04-2018 - EP-388-GX 2EME QUINZ CARBURANT" u="1"/>
        <s v="04-2018 - EP-476-AQ 2EME QUINZ CARBURANT" u="1"/>
        <s v="04-2018 - EP-611-AQ 2EME QUINZ CARBURANT" u="1"/>
        <s v="04-2018 - EP-631-WR 2EME QUINZ CARBURANT" u="1"/>
        <s v="04-2018 - EP-659-PD 2EME QUINZ CARBURANT" u="1"/>
        <s v="04-2018 - EP-759-XW 2EME QUINZ CARBURANT" u="1"/>
        <s v="04-2018 - EP-817-PE 2EME QUINZ CARBURANT" u="1"/>
        <s v="04-2018 - ER-056-XW 2EME QUINZ CARBURANT" u="1"/>
        <s v="04-2018 - ER-058-XW 2EME QUINZ CARBURANT" u="1"/>
        <s v="04-2018 - ER-307-YC 2EME QUINZ CARBURANT" u="1"/>
        <s v="04-2018 - ER-308-YC 2EME QUINZ CARBURANT" u="1"/>
        <s v="04-2018 - ER-827-YG 2EME QUINZ CARBURANT" u="1"/>
        <s v="04-2018 - ER-869-SK 2EME QUINZ CARBURANT" u="1"/>
        <s v="04-2018 - ES-407-PT 2EME QUINZ CARBURANT" u="1"/>
        <s v="04-2018 - ES-532-MG 2EME QUINZ CARBURANT" u="1"/>
        <s v="04-2018 - ES-589-XC 2EME QUINZ CARBURANT" u="1"/>
        <s v="04-2018 - ES-845-DC 2EME QUINZ CARBURANT" u="1"/>
        <s v="04-2018 - ES-979-XB 2EME QUINZ CARBURANT" u="1"/>
        <s v="04-2018 - ET-705-QQ 2EME QUINZ CARBURANT" u="1"/>
        <s v="04-2018 - ET-791-AR 2EME QUINZ CARBURANT" u="1"/>
        <s v="04-2018 - ET-799-QQ 2EME QUINZ CARBURANT" u="1"/>
      </sharedItems>
    </cacheField>
    <cacheField name="Clé compta" numFmtId="0">
      <sharedItems containsMixedTypes="1" containsNumber="1" containsInteger="1" minValue="40" maxValue="40" count="2">
        <s v="40"/>
        <n v="40" u="1"/>
      </sharedItems>
    </cacheField>
    <cacheField name="Compte_x000a_ comptable" numFmtId="0">
      <sharedItems containsSemiMixedTypes="0" containsString="0" containsNumber="1" containsInteger="1" minValue="111101" maxValue="111101" count="1">
        <n v="111101"/>
      </sharedItems>
    </cacheField>
    <cacheField name="centre de cout" numFmtId="0">
      <sharedItems count="149">
        <s v="DEL52"/>
        <s v="DEL53"/>
        <s v="NAC75"/>
        <s v="NAC78"/>
        <s v="NAC80"/>
        <s v="NAC81"/>
        <s v="NAC82"/>
        <s v="NAC83"/>
        <s v="NAC84"/>
        <s v="NAC85"/>
        <s v="NAC87"/>
        <s v="NAC97"/>
        <s v="NAC02"/>
        <s v="NAC05"/>
        <s v="NAC09"/>
        <s v="NAC10"/>
        <s v="NAC14"/>
        <s v="NAC16"/>
        <s v="NAC17"/>
        <s v="NAC18"/>
        <s v="NAC20"/>
        <s v="" u="1"/>
        <s v="DEL58" u="1"/>
        <s v="NAC04" u="1"/>
        <s v="NAC76" u="1"/>
        <s v="SFO67" u="1"/>
        <s v="DEL86" u="1"/>
        <s v="SFO95" u="1"/>
        <s v="NAC29" u="1"/>
        <s v="DEL70" u="1"/>
        <s v="SFO48" u="1"/>
        <s v="NAC13" u="1"/>
        <s v="SFO76" u="1"/>
        <s v="DEL95" u="1"/>
        <s v="DEL51" u="1"/>
        <s v="SFO57" u="1"/>
        <s v="DEL76" u="1"/>
        <s v="NAC22" u="1"/>
        <s v="NAC19" u="1"/>
        <s v="SFO41" u="1"/>
        <s v="DEL60" u="1"/>
        <s v="SFO38" u="1"/>
        <s v="SFO66" u="1"/>
        <s v="NAC31" u="1"/>
        <s v="DHR99" u="1"/>
        <s v="NAC28" u="1"/>
        <s v="SFO50" u="1"/>
        <s v="DEL38" u="1"/>
        <s v="SFO47" u="1"/>
        <s v="SFO75" u="1"/>
        <s v="DEL94" u="1"/>
        <s v="NAC40" u="1"/>
        <s v="WHL07" u="1"/>
        <s v="SFO56" u="1"/>
        <s v="DEL75" u="1"/>
        <s v="NAC21" u="1"/>
        <s v="NAC93" u="1"/>
        <s v="SFO84" u="1"/>
        <s v="SFO40" u="1"/>
        <s v="DEL56" u="1"/>
        <s v="NAC74" u="1"/>
        <s v="SFO65" u="1"/>
        <s v="DEL84" u="1"/>
        <s v="NAC30" u="1"/>
        <s v="SFO93" u="1"/>
        <s v="NAC27" u="1"/>
        <s v="NAC99" u="1"/>
        <s v="DEL37" u="1"/>
        <s v="SFO74" u="1"/>
        <s v="DEL93" u="1"/>
        <s v="NAC08" u="1"/>
        <s v="SFO27" u="1"/>
        <s v="SFO99" u="1"/>
        <s v="CSO99" u="1"/>
        <s v="DEL74" u="1"/>
        <s v="SFO83" u="1"/>
        <s v="NAC89" u="1"/>
        <s v="DEL99" u="1"/>
        <s v="DEL55" u="1"/>
        <s v="FIN11" u="1"/>
        <s v="NAC01" u="1"/>
        <s v="DEL83" u="1"/>
        <s v="MGT02" u="1"/>
        <s v="NAC26" u="1"/>
        <s v="NAC98" u="1"/>
        <s v="SFO89" u="1"/>
        <s v="SFO45" u="1"/>
        <s v="DEL92" u="1"/>
        <s v="NAC79" u="1"/>
        <s v="DEL89" u="1"/>
        <s v="FIN01" u="1"/>
        <s v="SFO54" u="1"/>
        <s v="DEL73" u="1"/>
        <s v="NAC91" u="1"/>
        <s v="SFO82" u="1"/>
        <s v="SFO79" u="1"/>
        <s v="DEL98" u="1"/>
        <s v="DEL54" u="1"/>
        <s v="NAC72" u="1"/>
        <s v="SFO63" u="1"/>
        <s v="DEL82" u="1"/>
        <s v="SFO91" u="1"/>
        <s v="DEL79" u="1"/>
        <s v="MGT01" u="1"/>
        <s v="NAC25" u="1"/>
        <s v="SFO88" u="1"/>
        <s v="MIS01" u="1"/>
        <s v="SFO44" u="1"/>
        <s v="SFO72" u="1"/>
        <s v="DEL91" u="1"/>
        <s v="NAC06" u="1"/>
        <s v="SFO69" u="1"/>
        <s v="DEL88" u="1"/>
        <s v="SFO97" u="1"/>
        <s v="SFO53" u="1"/>
        <s v="DEL72" u="1"/>
        <s v="SFO81" u="1"/>
        <s v="NAC15" u="1"/>
        <s v="SFO78" u="1"/>
        <s v="DEL97" u="1"/>
        <s v="NAC43" u="1"/>
        <s v="NAC71" u="1"/>
        <s v="ERREUR" u="1"/>
        <s v="DEL81" u="1"/>
        <s v="SFO59" u="1"/>
        <s v="SFO90" u="1"/>
        <s v="DEL78" u="1"/>
        <s v="NAC24" u="1"/>
        <s v="SFO87" u="1"/>
        <s v="SFO43" u="1"/>
        <s v="DEL62" u="1"/>
        <s v="SFO71" u="1"/>
        <s v="DEL59" u="1"/>
        <s v="DEL90" u="1"/>
        <s v="NAC77" u="1"/>
        <s v="SFO68" u="1"/>
        <s v="DEL87" u="1"/>
        <s v="SFO52" u="1"/>
        <s v="DEL71" u="1"/>
        <s v="SFO80" u="1"/>
        <s v="NAC86" u="1"/>
        <s v="SFO77" u="1"/>
        <s v="NAC70" u="1"/>
        <s v="DEL80" u="1"/>
        <s v="DEL77" u="1"/>
        <s v="NAC23" u="1"/>
        <s v="SFO86" u="1"/>
        <s v="SFO42" u="1"/>
        <s v="DEL61" u="1"/>
      </sharedItems>
    </cacheField>
    <cacheField name="Verif centre de co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s v="DEL38"/>
    <x v="0"/>
    <s v="AREA 03012 A 03014"/>
    <n v="1.8299999999999299"/>
    <n v="0.37000000000080002"/>
    <n v="2.2000000000007298"/>
    <s v="CAMION"/>
    <x v="0"/>
    <x v="0"/>
    <x v="0"/>
    <n v="1.83"/>
    <x v="0"/>
    <x v="0"/>
    <s v="Ok"/>
  </r>
  <r>
    <s v="DEL38"/>
    <x v="0"/>
    <s v="AREA 03012 A 03014"/>
    <n v="1.8299999999999299"/>
    <n v="0.37000000000080002"/>
    <n v="2.2000000000007298"/>
    <s v="CAMION"/>
    <x v="0"/>
    <x v="0"/>
    <x v="0"/>
    <n v="1.83"/>
    <x v="0"/>
    <x v="0"/>
    <s v="Ok"/>
  </r>
  <r>
    <s v="DEL53"/>
    <x v="0"/>
    <s v="AREA 03012 A 03015"/>
    <n v="5.5800000000017498"/>
    <n v="1.1199999999953401"/>
    <n v="6.6999999999970896"/>
    <s v="CAMION"/>
    <x v="0"/>
    <x v="0"/>
    <x v="0"/>
    <n v="5.58"/>
    <x v="0"/>
    <x v="1"/>
    <s v="Ok"/>
  </r>
  <r>
    <s v="DEL54"/>
    <x v="0"/>
    <s v="AREA 03012 A 03008"/>
    <n v="5.8300000000017498"/>
    <n v="1.16999999999825"/>
    <n v="7"/>
    <s v="CAMION"/>
    <x v="0"/>
    <x v="0"/>
    <x v="0"/>
    <n v="5.83"/>
    <x v="0"/>
    <x v="2"/>
    <s v="Ok"/>
  </r>
  <r>
    <s v="DEL55"/>
    <x v="0"/>
    <s v="AREA 03012 A 03014"/>
    <n v="7.7050000000026602"/>
    <n v="1.54499999999552"/>
    <n v="9.2499999999981792"/>
    <s v="CAMION"/>
    <x v="0"/>
    <x v="0"/>
    <x v="0"/>
    <n v="7.71"/>
    <x v="0"/>
    <x v="3"/>
    <s v="Ok"/>
  </r>
  <r>
    <s v="DEL55"/>
    <x v="0"/>
    <s v="AREA 03012 A 03014"/>
    <n v="9.2800000000033904"/>
    <n v="1.8599999999942001"/>
    <n v="11.139999999997601"/>
    <s v="CAMION"/>
    <x v="0"/>
    <x v="0"/>
    <x v="0"/>
    <n v="9.2799999999999994"/>
    <x v="0"/>
    <x v="3"/>
    <s v="Ok"/>
  </r>
  <r>
    <s v="DEL56"/>
    <x v="0"/>
    <s v="AREA 03012 A 03015"/>
    <n v="10.8550000000041"/>
    <n v="2.17499999999289"/>
    <n v="13.029999999997001"/>
    <s v="CAMION"/>
    <x v="0"/>
    <x v="0"/>
    <x v="0"/>
    <n v="10.86"/>
    <x v="0"/>
    <x v="4"/>
    <s v="Ok"/>
  </r>
  <r>
    <s v="DEL58"/>
    <x v="0"/>
    <s v="AREA 03012 A 03008"/>
    <n v="12.430000000004799"/>
    <n v="2.4899999999915798"/>
    <n v="14.919999999996399"/>
    <s v="CAMION"/>
    <x v="0"/>
    <x v="0"/>
    <x v="0"/>
    <n v="12.43"/>
    <x v="0"/>
    <x v="5"/>
    <s v="Ok"/>
  </r>
  <r>
    <s v="DEL58"/>
    <x v="0"/>
    <s v="AREA 03012 A 03014"/>
    <n v="14.0050000000055"/>
    <n v="2.8049999999902702"/>
    <n v="16.809999999995799"/>
    <s v="CAMION"/>
    <x v="0"/>
    <x v="0"/>
    <x v="0"/>
    <n v="14.01"/>
    <x v="0"/>
    <x v="5"/>
    <s v="Ok"/>
  </r>
  <r>
    <s v="DEL58"/>
    <x v="0"/>
    <s v="AREA 03012 A 03014"/>
    <n v="15.580000000006301"/>
    <n v="3.11999999998896"/>
    <n v="18.699999999995299"/>
    <s v="CAMION"/>
    <x v="0"/>
    <x v="0"/>
    <x v="0"/>
    <n v="15.58"/>
    <x v="0"/>
    <x v="5"/>
    <s v="Ok"/>
  </r>
  <r>
    <s v="DEL59"/>
    <x v="1"/>
    <s v="AREA 03012 A 03014"/>
    <n v="17.155000000007099"/>
    <n v="3.4349999999876499"/>
    <n v="20.589999999994799"/>
    <s v="CAMION"/>
    <x v="1"/>
    <x v="0"/>
    <x v="0"/>
    <n v="17.16"/>
    <x v="0"/>
    <x v="6"/>
    <s v="Ok"/>
  </r>
  <r>
    <s v="DEL59"/>
    <x v="1"/>
    <s v="AREA 03012 A 03014"/>
    <n v="18.730000000007902"/>
    <n v="3.7499999999863398"/>
    <n v="22.479999999994298"/>
    <s v="VU"/>
    <x v="1"/>
    <x v="0"/>
    <x v="0"/>
    <n v="18.73"/>
    <x v="0"/>
    <x v="6"/>
    <s v="Ok"/>
  </r>
  <r>
    <s v="DEL70"/>
    <x v="1"/>
    <s v="AREA 03012 A 03014"/>
    <n v="20.3050000000087"/>
    <n v="4.0649999999850301"/>
    <n v="24.369999999993802"/>
    <s v="VU"/>
    <x v="1"/>
    <x v="0"/>
    <x v="0"/>
    <n v="20.309999999999999"/>
    <x v="0"/>
    <x v="7"/>
    <s v="Ok"/>
  </r>
  <r>
    <s v="DEL70"/>
    <x v="1"/>
    <s v="AREA 03012 A 03014"/>
    <n v="21.880000000009499"/>
    <n v="4.3799999999837196"/>
    <n v="26.259999999993301"/>
    <s v="VU"/>
    <x v="1"/>
    <x v="0"/>
    <x v="0"/>
    <n v="21.88"/>
    <x v="0"/>
    <x v="7"/>
    <s v="Ok"/>
  </r>
  <r>
    <s v="DEL72"/>
    <x v="1"/>
    <s v="AREA 03012 A 03014"/>
    <n v="23.455000000010301"/>
    <n v="4.6949999999824099"/>
    <n v="28.149999999992801"/>
    <s v="VU"/>
    <x v="1"/>
    <x v="0"/>
    <x v="0"/>
    <n v="23.46"/>
    <x v="0"/>
    <x v="8"/>
    <s v="Ok"/>
  </r>
  <r>
    <s v="DEL72"/>
    <x v="1"/>
    <s v="AREA 03012 A 03014"/>
    <n v="25.0300000000111"/>
    <n v="5.0099999999811002"/>
    <n v="30.0399999999923"/>
    <s v="VU"/>
    <x v="1"/>
    <x v="0"/>
    <x v="0"/>
    <n v="25.03"/>
    <x v="0"/>
    <x v="8"/>
    <s v="Ok"/>
  </r>
  <r>
    <s v="DEL72"/>
    <x v="2"/>
    <s v="AREA 03012 A 03014"/>
    <n v="26.605000000011898"/>
    <n v="5.3249999999797897"/>
    <n v="31.9299999999918"/>
    <s v="VP"/>
    <x v="2"/>
    <x v="0"/>
    <x v="1"/>
    <n v="26.61"/>
    <x v="0"/>
    <x v="8"/>
    <s v="Ok"/>
  </r>
  <r>
    <s v="DEL72"/>
    <x v="2"/>
    <s v="AREA 03012 A 03014"/>
    <n v="28.180000000012701"/>
    <n v="5.63999999997848"/>
    <n v="33.819999999991303"/>
    <s v="VP"/>
    <x v="2"/>
    <x v="0"/>
    <x v="1"/>
    <n v="28.18"/>
    <x v="0"/>
    <x v="8"/>
    <s v="Ok"/>
  </r>
  <r>
    <s v="DEL72"/>
    <x v="2"/>
    <s v="AREA 03012 A 03014"/>
    <n v="29.755000000013499"/>
    <n v="5.9549999999771703"/>
    <n v="35.709999999990799"/>
    <s v="VP"/>
    <x v="2"/>
    <x v="0"/>
    <x v="1"/>
    <n v="29.76"/>
    <x v="0"/>
    <x v="8"/>
    <s v="Ok"/>
  </r>
  <r>
    <s v="DEL72"/>
    <x v="2"/>
    <s v="AREA 03012 A 03014"/>
    <n v="31.330000000014302"/>
    <n v="6.2699999999758598"/>
    <n v="37.599999999990303"/>
    <s v="VP"/>
    <x v="2"/>
    <x v="0"/>
    <x v="1"/>
    <n v="31.33"/>
    <x v="0"/>
    <x v="8"/>
    <s v="Ok"/>
  </r>
  <r>
    <s v="DEL73"/>
    <x v="2"/>
    <s v="AREA 03012 A 03014"/>
    <n v="32.9050000000151"/>
    <n v="6.5849999999745501"/>
    <n v="39.489999999989799"/>
    <s v="VP"/>
    <x v="2"/>
    <x v="0"/>
    <x v="1"/>
    <n v="32.909999999999997"/>
    <x v="0"/>
    <x v="9"/>
    <s v="Ok"/>
  </r>
  <r>
    <s v="DEL73"/>
    <x v="2"/>
    <s v="AREA 03012 A 03014"/>
    <n v="34.480000000015899"/>
    <n v="6.8999999999732404"/>
    <n v="41.379999999989302"/>
    <s v="VP"/>
    <x v="2"/>
    <x v="0"/>
    <x v="1"/>
    <n v="34.479999999999997"/>
    <x v="0"/>
    <x v="9"/>
    <s v="Ok"/>
  </r>
  <r>
    <s v="DEL73"/>
    <x v="2"/>
    <s v="AREA 03012 A 03014"/>
    <n v="36.055000000016697"/>
    <n v="7.2149999999719299"/>
    <n v="43.269999999988798"/>
    <s v="VP"/>
    <x v="2"/>
    <x v="0"/>
    <x v="1"/>
    <n v="36.06"/>
    <x v="0"/>
    <x v="9"/>
    <s v="Ok"/>
  </r>
  <r>
    <s v="DEL74"/>
    <x v="2"/>
    <s v="AREA 03012 A 03014"/>
    <n v="37.630000000017503"/>
    <n v="7.5299999999706202"/>
    <n v="45.159999999988301"/>
    <s v="VP"/>
    <x v="2"/>
    <x v="0"/>
    <x v="1"/>
    <n v="37.630000000000003"/>
    <x v="0"/>
    <x v="10"/>
    <s v="Ok"/>
  </r>
  <r>
    <s v="DEL74"/>
    <x v="2"/>
    <s v="AREA 03012 A 03014"/>
    <n v="39.205000000018302"/>
    <n v="7.8449999999693096"/>
    <n v="47.049999999987797"/>
    <s v="VP"/>
    <x v="2"/>
    <x v="0"/>
    <x v="1"/>
    <n v="39.21"/>
    <x v="0"/>
    <x v="10"/>
    <s v="Ok"/>
  </r>
  <r>
    <s v="DEL74"/>
    <x v="2"/>
    <s v="AREA 03012 A 03014"/>
    <n v="40.780000000019101"/>
    <n v="8.1599999999680009"/>
    <n v="48.9399999999873"/>
    <s v="VP"/>
    <x v="2"/>
    <x v="0"/>
    <x v="1"/>
    <n v="40.78"/>
    <x v="0"/>
    <x v="10"/>
    <s v="Ok"/>
  </r>
  <r>
    <s v="DEL77"/>
    <x v="2"/>
    <s v="AREA 03012 A 03014"/>
    <n v="42.355000000019899"/>
    <n v="8.4749999999666894"/>
    <n v="50.829999999986804"/>
    <s v="VP"/>
    <x v="2"/>
    <x v="0"/>
    <x v="1"/>
    <n v="42.36"/>
    <x v="0"/>
    <x v="11"/>
    <s v="Ok"/>
  </r>
  <r>
    <s v="DEL77"/>
    <x v="2"/>
    <s v="AREA 03012 A 03014"/>
    <n v="43.930000000020698"/>
    <n v="8.7899999999653797"/>
    <n v="52.7199999999863"/>
    <s v="VP"/>
    <x v="2"/>
    <x v="0"/>
    <x v="1"/>
    <n v="43.93"/>
    <x v="0"/>
    <x v="11"/>
    <s v="Ok"/>
  </r>
  <r>
    <s v="DEL77"/>
    <x v="2"/>
    <s v="AREA 03012 A 03014"/>
    <n v="45.505000000021496"/>
    <n v="9.1049999999640701"/>
    <n v="54.609999999985803"/>
    <s v="VP"/>
    <x v="2"/>
    <x v="0"/>
    <x v="1"/>
    <n v="45.51"/>
    <x v="0"/>
    <x v="11"/>
    <s v="Ok"/>
  </r>
  <r>
    <s v="DEL77"/>
    <x v="2"/>
    <s v="AREA 03012 A 03014"/>
    <n v="47.080000000022302"/>
    <n v="9.4199999999627604"/>
    <n v="56.499999999985299"/>
    <s v="VP"/>
    <x v="2"/>
    <x v="0"/>
    <x v="1"/>
    <n v="47.08"/>
    <x v="0"/>
    <x v="11"/>
    <s v="Ok"/>
  </r>
  <r>
    <s v="DEL77"/>
    <x v="2"/>
    <s v="AREA 03012 A 03014"/>
    <n v="48.655000000023101"/>
    <n v="9.7349999999614507"/>
    <n v="58.389999999984802"/>
    <s v="VP"/>
    <x v="2"/>
    <x v="0"/>
    <x v="1"/>
    <n v="48.66"/>
    <x v="0"/>
    <x v="11"/>
    <s v="Ok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s v="DEL52"/>
    <x v="0"/>
    <s v="FURON"/>
    <s v="GAS"/>
    <n v="60.4400000000023"/>
    <n v="69.416666666744206"/>
    <n v="69.420000000041895"/>
    <n v="13.8840000000055"/>
    <n v="83.300000000046495"/>
    <n v="100"/>
    <n v="69.420000000041895"/>
    <n v="0"/>
    <n v="20"/>
    <s v="8000708384"/>
    <n v="6.57671381936962"/>
    <n v="22163"/>
    <n v="919"/>
    <s v="SHE"/>
    <s v="187676HARFLEUR GONFR"/>
    <s v="ven 20/07/2018"/>
    <s v="05:41"/>
    <n v="20"/>
    <s v="CTTE"/>
    <n v="69.42"/>
    <n v="0"/>
    <x v="0"/>
    <x v="0"/>
    <x v="0"/>
    <x v="0"/>
    <s v="Ok"/>
  </r>
  <r>
    <s v="DEL53"/>
    <x v="1"/>
    <s v="COLIN"/>
    <s v="GAS"/>
    <n v="63.159999999974403"/>
    <n v="75.166666666627904"/>
    <n v="75.170000000041895"/>
    <n v="15.034000000014199"/>
    <n v="90.199999999953405"/>
    <n v="100"/>
    <n v="75.170000000041895"/>
    <n v="0"/>
    <n v="20"/>
    <s v="8000708384"/>
    <n v="8.5698778833175293"/>
    <n v="71409"/>
    <n v="737"/>
    <s v="SHE"/>
    <s v="96779NIORT"/>
    <s v="ven 20/07/2018"/>
    <s v="08:00"/>
    <n v="20"/>
    <s v="CTTE"/>
    <n v="75.17"/>
    <n v="0"/>
    <x v="1"/>
    <x v="0"/>
    <x v="0"/>
    <x v="1"/>
    <s v="Ok"/>
  </r>
  <r>
    <s v="DEL53"/>
    <x v="2"/>
    <s v="TEXIER"/>
    <s v="GAS"/>
    <n v="67.510000000009299"/>
    <n v="80.333333333372096"/>
    <n v="80.329999999958105"/>
    <n v="16.0659999999916"/>
    <n v="96.400000000023297"/>
    <n v="100"/>
    <n v="80.329999999958105"/>
    <n v="0"/>
    <n v="20"/>
    <s v="8000708384"/>
    <n v="8.3345679012418294"/>
    <n v="68220"/>
    <n v="810"/>
    <s v="SHE"/>
    <s v="96779NIORT"/>
    <s v="ven 20/07/2018"/>
    <s v="15:44"/>
    <n v="20"/>
    <s v="CTTE"/>
    <n v="80.33"/>
    <n v="0"/>
    <x v="2"/>
    <x v="0"/>
    <x v="0"/>
    <x v="1"/>
    <s v="Ok"/>
  </r>
  <r>
    <s v="DEL53"/>
    <x v="2"/>
    <s v="TEXIER"/>
    <s v="GAS"/>
    <n v="65.25"/>
    <n v="78.75"/>
    <n v="78.75"/>
    <n v="15.75"/>
    <n v="94.5"/>
    <n v="100"/>
    <n v="78.75"/>
    <n v="0"/>
    <n v="20"/>
    <s v="8000708384"/>
    <n v="10.116279069770799"/>
    <n v="70289"/>
    <n v="645"/>
    <s v="SHE"/>
    <s v="96779NIORT"/>
    <s v="mar 31/07/2018"/>
    <s v="08:27"/>
    <n v="20"/>
    <s v="CTTE"/>
    <n v="78.75"/>
    <n v="0"/>
    <x v="2"/>
    <x v="0"/>
    <x v="0"/>
    <x v="1"/>
    <s v="Ok"/>
  </r>
  <r>
    <s v="DEL52"/>
    <x v="0"/>
    <s v="FURON"/>
    <s v="GAS"/>
    <n v="68.785000000003507"/>
    <n v="84.208333333313902"/>
    <n v="84.204999999958105"/>
    <n v="16.840999999993102"/>
    <n v="101.049999999988"/>
    <n v="100"/>
    <n v="84.204999999958105"/>
    <n v="0"/>
    <n v="20"/>
    <s v="8000708384"/>
    <m/>
    <m/>
    <m/>
    <m/>
    <m/>
    <m/>
    <m/>
    <m/>
    <m/>
    <n v="84.21"/>
    <n v="0"/>
    <x v="0"/>
    <x v="0"/>
    <x v="0"/>
    <x v="0"/>
    <s v="Ok"/>
  </r>
  <r>
    <s v="DEL53"/>
    <x v="1"/>
    <s v="COLIN"/>
    <s v="GAS"/>
    <n v="70.663000000006306"/>
    <n v="87.524999999965104"/>
    <n v="87.519999999937198"/>
    <n v="17.503999999989102"/>
    <n v="105.029999999981"/>
    <n v="100"/>
    <n v="87.519999999937198"/>
    <n v="0"/>
    <n v="20"/>
    <s v="8000708384"/>
    <m/>
    <m/>
    <m/>
    <m/>
    <m/>
    <m/>
    <m/>
    <m/>
    <m/>
    <n v="87.52"/>
    <n v="0"/>
    <x v="1"/>
    <x v="0"/>
    <x v="0"/>
    <x v="1"/>
    <s v="Ok"/>
  </r>
  <r>
    <s v="DEL53"/>
    <x v="2"/>
    <s v="TEXIER"/>
    <s v="GAS"/>
    <n v="72.541000000009106"/>
    <n v="90.841666666616206"/>
    <n v="90.834999999916207"/>
    <n v="18.166999999985201"/>
    <n v="109.009999999974"/>
    <n v="100"/>
    <n v="90.834999999916207"/>
    <n v="0"/>
    <n v="20"/>
    <s v="8000708384"/>
    <m/>
    <m/>
    <m/>
    <m/>
    <m/>
    <m/>
    <m/>
    <m/>
    <m/>
    <n v="90.84"/>
    <n v="0"/>
    <x v="2"/>
    <x v="0"/>
    <x v="0"/>
    <x v="1"/>
    <s v="Ok"/>
  </r>
  <r>
    <s v="DEL53"/>
    <x v="2"/>
    <s v="TEXIER"/>
    <s v="GAS"/>
    <n v="74.419000000011906"/>
    <n v="94.158333333267393"/>
    <n v="94.1499999998953"/>
    <n v="18.8299999999813"/>
    <n v="112.98999999996801"/>
    <n v="100"/>
    <n v="94.1499999998953"/>
    <n v="0"/>
    <n v="20"/>
    <s v="8000708384"/>
    <m/>
    <m/>
    <m/>
    <m/>
    <m/>
    <m/>
    <m/>
    <m/>
    <m/>
    <n v="94.16"/>
    <n v="0"/>
    <x v="2"/>
    <x v="0"/>
    <x v="0"/>
    <x v="1"/>
    <s v="Ok"/>
  </r>
  <r>
    <s v="DEL52"/>
    <x v="0"/>
    <s v="FURON"/>
    <s v="GAS"/>
    <n v="76.297000000014705"/>
    <n v="97.474999999918595"/>
    <n v="97.464999999874294"/>
    <n v="19.4929999999774"/>
    <n v="116.969999999961"/>
    <n v="100"/>
    <n v="97.464999999874294"/>
    <n v="0"/>
    <n v="20"/>
    <s v="8000708384"/>
    <m/>
    <m/>
    <m/>
    <m/>
    <m/>
    <m/>
    <m/>
    <m/>
    <m/>
    <n v="97.47"/>
    <n v="0"/>
    <x v="0"/>
    <x v="0"/>
    <x v="0"/>
    <x v="0"/>
    <s v="Ok"/>
  </r>
  <r>
    <s v="DEL53"/>
    <x v="1"/>
    <s v="COLIN"/>
    <s v="GAS"/>
    <n v="78.175000000017505"/>
    <n v="100.79166666656999"/>
    <n v="100.779999999853"/>
    <n v="20.155999999973499"/>
    <n v="120.949999999954"/>
    <n v="100"/>
    <n v="100.779999999853"/>
    <n v="0"/>
    <n v="20"/>
    <s v="8000708384"/>
    <m/>
    <m/>
    <m/>
    <m/>
    <m/>
    <m/>
    <m/>
    <m/>
    <m/>
    <n v="100.79"/>
    <n v="0"/>
    <x v="1"/>
    <x v="0"/>
    <x v="0"/>
    <x v="1"/>
    <s v="Ok"/>
  </r>
  <r>
    <s v="DEL53"/>
    <x v="2"/>
    <s v="TEXIER"/>
    <s v="GAS"/>
    <n v="80.053000000020305"/>
    <n v="104.108333333221"/>
    <n v="104.094999999832"/>
    <n v="20.818999999969598"/>
    <n v="124.929999999947"/>
    <n v="100"/>
    <n v="104.094999999832"/>
    <n v="0"/>
    <n v="20"/>
    <s v="8000708384"/>
    <m/>
    <m/>
    <m/>
    <m/>
    <m/>
    <m/>
    <m/>
    <m/>
    <m/>
    <n v="104.11"/>
    <n v="0"/>
    <x v="2"/>
    <x v="0"/>
    <x v="0"/>
    <x v="1"/>
    <s v="Ok"/>
  </r>
  <r>
    <s v="DEL53"/>
    <x v="2"/>
    <s v="TEXIER"/>
    <s v="GAS"/>
    <n v="81.931000000023104"/>
    <n v="107.424999999872"/>
    <n v="107.409999999812"/>
    <n v="21.481999999965701"/>
    <n v="128.90999999994"/>
    <n v="100"/>
    <n v="107.409999999812"/>
    <n v="0"/>
    <n v="20"/>
    <s v="8000708384"/>
    <m/>
    <m/>
    <m/>
    <m/>
    <m/>
    <m/>
    <m/>
    <m/>
    <m/>
    <n v="107.42"/>
    <n v="0"/>
    <x v="2"/>
    <x v="0"/>
    <x v="0"/>
    <x v="1"/>
    <s v="Ok"/>
  </r>
  <r>
    <s v="DEL52"/>
    <x v="0"/>
    <s v="FURON"/>
    <s v="GAS"/>
    <n v="83.809000000025904"/>
    <n v="110.741666666523"/>
    <n v="110.72499999979"/>
    <n v="22.144999999961801"/>
    <n v="132.889999999933"/>
    <n v="100"/>
    <n v="110.72499999979"/>
    <n v="0"/>
    <n v="20"/>
    <s v="8000708384"/>
    <m/>
    <m/>
    <m/>
    <m/>
    <m/>
    <m/>
    <m/>
    <m/>
    <m/>
    <n v="110.74"/>
    <n v="0"/>
    <x v="0"/>
    <x v="0"/>
    <x v="0"/>
    <x v="0"/>
    <s v="Ok"/>
  </r>
  <r>
    <s v="DEL53"/>
    <x v="1"/>
    <s v="COLIN"/>
    <s v="GAS"/>
    <n v="85.687000000028704"/>
    <n v="114.05833333317401"/>
    <n v="114.03999999977"/>
    <n v="22.8079999999579"/>
    <n v="136.86999999992599"/>
    <n v="100"/>
    <n v="114.03999999977"/>
    <n v="0"/>
    <n v="20"/>
    <s v="8000708384"/>
    <m/>
    <m/>
    <m/>
    <m/>
    <m/>
    <m/>
    <m/>
    <m/>
    <m/>
    <n v="114.06"/>
    <n v="0"/>
    <x v="1"/>
    <x v="0"/>
    <x v="0"/>
    <x v="1"/>
    <s v="Ok"/>
  </r>
  <r>
    <s v="DEL53"/>
    <x v="2"/>
    <s v="TEXIER"/>
    <s v="GAS"/>
    <n v="87.565000000031503"/>
    <n v="117.374999999826"/>
    <n v="117.354999999749"/>
    <n v="23.4709999999539"/>
    <n v="140.84999999991899"/>
    <n v="100"/>
    <n v="117.354999999749"/>
    <n v="0"/>
    <n v="20"/>
    <s v="8000708384"/>
    <m/>
    <m/>
    <m/>
    <m/>
    <m/>
    <m/>
    <m/>
    <m/>
    <m/>
    <n v="117.37"/>
    <n v="0"/>
    <x v="2"/>
    <x v="0"/>
    <x v="0"/>
    <x v="1"/>
    <s v="Ok"/>
  </r>
  <r>
    <s v="DEL53"/>
    <x v="2"/>
    <s v="TEXIER"/>
    <s v="GAS"/>
    <n v="89.443000000034303"/>
    <n v="120.691666666477"/>
    <n v="120.66999999972801"/>
    <n v="24.133999999949999"/>
    <n v="144.82999999991199"/>
    <n v="100"/>
    <n v="120.66999999972801"/>
    <n v="0"/>
    <n v="20"/>
    <s v="8000708384"/>
    <m/>
    <m/>
    <m/>
    <m/>
    <m/>
    <m/>
    <m/>
    <m/>
    <m/>
    <n v="120.69"/>
    <n v="0"/>
    <x v="2"/>
    <x v="0"/>
    <x v="0"/>
    <x v="1"/>
    <s v="Ok"/>
  </r>
  <r>
    <s v="DEL52"/>
    <x v="0"/>
    <s v="FURON"/>
    <s v="GAS"/>
    <n v="91.321000000037102"/>
    <n v="124.00833333312799"/>
    <n v="123.984999999707"/>
    <n v="24.796999999946099"/>
    <n v="148.80999999990499"/>
    <n v="100"/>
    <n v="123.984999999707"/>
    <n v="0"/>
    <n v="20"/>
    <s v="8000708384"/>
    <m/>
    <m/>
    <m/>
    <m/>
    <m/>
    <m/>
    <m/>
    <m/>
    <m/>
    <n v="124.01"/>
    <n v="0"/>
    <x v="0"/>
    <x v="0"/>
    <x v="0"/>
    <x v="0"/>
    <s v="Ok"/>
  </r>
  <r>
    <s v="DEL53"/>
    <x v="1"/>
    <s v="COLIN"/>
    <s v="GAS"/>
    <n v="93.199000000039902"/>
    <n v="127.324999999779"/>
    <n v="127.29999999968599"/>
    <n v="25.459999999942202"/>
    <n v="152.78999999989799"/>
    <n v="100"/>
    <n v="127.29999999968599"/>
    <n v="0"/>
    <n v="20"/>
    <s v="8000708384"/>
    <m/>
    <m/>
    <m/>
    <m/>
    <m/>
    <m/>
    <m/>
    <m/>
    <m/>
    <n v="127.32"/>
    <n v="0"/>
    <x v="1"/>
    <x v="0"/>
    <x v="0"/>
    <x v="1"/>
    <s v="Ok"/>
  </r>
  <r>
    <s v="DEL52"/>
    <x v="0"/>
    <s v="FURON"/>
    <s v="GAS"/>
    <n v="95.077000000042702"/>
    <n v="130.64166666643001"/>
    <n v="130.614999999665"/>
    <n v="26.122999999938301"/>
    <n v="156.76999999989101"/>
    <n v="100"/>
    <n v="130.614999999665"/>
    <n v="0"/>
    <n v="20"/>
    <s v="8000708384"/>
    <m/>
    <m/>
    <m/>
    <m/>
    <m/>
    <m/>
    <m/>
    <m/>
    <m/>
    <n v="130.63999999999999"/>
    <n v="0"/>
    <x v="0"/>
    <x v="0"/>
    <x v="0"/>
    <x v="0"/>
    <s v="Ok"/>
  </r>
  <r>
    <s v="DEL53"/>
    <x v="1"/>
    <s v="COLIN"/>
    <s v="GAS"/>
    <n v="96.955000000045501"/>
    <n v="133.95833333308099"/>
    <n v="133.929999999644"/>
    <n v="26.785999999934401"/>
    <n v="160.74999999988401"/>
    <n v="100"/>
    <n v="133.929999999644"/>
    <n v="0"/>
    <n v="20"/>
    <s v="8000708384"/>
    <m/>
    <m/>
    <m/>
    <m/>
    <m/>
    <m/>
    <m/>
    <m/>
    <m/>
    <n v="133.96"/>
    <n v="0"/>
    <x v="1"/>
    <x v="0"/>
    <x v="0"/>
    <x v="1"/>
    <s v="Ok"/>
  </r>
  <r>
    <s v="DEL53"/>
    <x v="2"/>
    <s v="TEXIER"/>
    <s v="GAS"/>
    <n v="98.833000000048301"/>
    <n v="137.27499999973301"/>
    <n v="137.24499999962299"/>
    <n v="27.4489999999305"/>
    <n v="164.72999999987701"/>
    <n v="100"/>
    <n v="137.24499999962299"/>
    <n v="0"/>
    <n v="20"/>
    <s v="8000708384"/>
    <m/>
    <m/>
    <m/>
    <m/>
    <m/>
    <m/>
    <m/>
    <m/>
    <m/>
    <n v="137.27000000000001"/>
    <n v="0"/>
    <x v="2"/>
    <x v="0"/>
    <x v="0"/>
    <x v="1"/>
    <s v="Ok"/>
  </r>
  <r>
    <s v="DEL53"/>
    <x v="2"/>
    <s v="TEXIER"/>
    <s v="GAS"/>
    <n v="100.711000000051"/>
    <n v="140.59166666638399"/>
    <n v="140.55999999960201"/>
    <n v="28.111999999926599"/>
    <n v="168.70999999987001"/>
    <n v="100"/>
    <n v="140.55999999960201"/>
    <n v="0"/>
    <n v="20"/>
    <s v="8000708384"/>
    <m/>
    <m/>
    <m/>
    <m/>
    <m/>
    <m/>
    <m/>
    <m/>
    <m/>
    <n v="140.59"/>
    <n v="0"/>
    <x v="2"/>
    <x v="0"/>
    <x v="0"/>
    <x v="1"/>
    <s v="Ok"/>
  </r>
  <r>
    <s v="DEL52"/>
    <x v="0"/>
    <s v="FURON"/>
    <s v="GAS"/>
    <n v="102.589000000054"/>
    <n v="143.90833333303499"/>
    <n v="143.87499999958101"/>
    <n v="28.774999999922699"/>
    <n v="172.689999999864"/>
    <n v="100"/>
    <n v="143.87499999958101"/>
    <n v="0"/>
    <n v="20"/>
    <s v="8000708384"/>
    <m/>
    <m/>
    <m/>
    <m/>
    <m/>
    <m/>
    <m/>
    <m/>
    <m/>
    <n v="143.91"/>
    <n v="0"/>
    <x v="0"/>
    <x v="0"/>
    <x v="0"/>
    <x v="0"/>
    <s v="Ok"/>
  </r>
  <r>
    <s v="DEL53"/>
    <x v="1"/>
    <s v="COLIN"/>
    <s v="GAS"/>
    <n v="104.467000000057"/>
    <n v="147.22499999968599"/>
    <n v="147.18999999956"/>
    <n v="29.437999999918802"/>
    <n v="176.669999999857"/>
    <n v="100"/>
    <n v="147.18999999956"/>
    <n v="0"/>
    <n v="20"/>
    <s v="8000708384"/>
    <m/>
    <m/>
    <m/>
    <m/>
    <m/>
    <m/>
    <m/>
    <m/>
    <m/>
    <n v="147.22"/>
    <n v="0"/>
    <x v="1"/>
    <x v="0"/>
    <x v="0"/>
    <x v="1"/>
    <s v="Ok"/>
  </r>
  <r>
    <s v="DEL53"/>
    <x v="2"/>
    <s v="TEXIER"/>
    <s v="GAS"/>
    <n v="106.345000000059"/>
    <n v="150.54166666633699"/>
    <n v="150.50499999953999"/>
    <n v="30.100999999914801"/>
    <n v="180.64999999985"/>
    <n v="100"/>
    <n v="150.50499999953999"/>
    <n v="0"/>
    <n v="20"/>
    <s v="8000708384"/>
    <m/>
    <m/>
    <m/>
    <m/>
    <m/>
    <m/>
    <m/>
    <m/>
    <m/>
    <n v="150.54"/>
    <n v="0"/>
    <x v="2"/>
    <x v="0"/>
    <x v="0"/>
    <x v="1"/>
    <s v="Ok"/>
  </r>
  <r>
    <s v="DEL53"/>
    <x v="2"/>
    <s v="TEXIER"/>
    <s v="GAS"/>
    <n v="108.223000000062"/>
    <n v="153.858333332988"/>
    <n v="153.81999999951799"/>
    <n v="30.763999999910901"/>
    <n v="184.62999999984299"/>
    <n v="100"/>
    <n v="153.81999999951799"/>
    <n v="0"/>
    <n v="20"/>
    <s v="8000708384"/>
    <m/>
    <m/>
    <m/>
    <m/>
    <m/>
    <m/>
    <m/>
    <m/>
    <m/>
    <n v="153.86000000000001"/>
    <n v="0"/>
    <x v="2"/>
    <x v="0"/>
    <x v="0"/>
    <x v="1"/>
    <s v="Ok"/>
  </r>
  <r>
    <s v="DEL52"/>
    <x v="0"/>
    <s v="FURON"/>
    <s v="GAS"/>
    <n v="110.101000000065"/>
    <n v="157.17499999963999"/>
    <n v="157.13499999949801"/>
    <n v="31.426999999907"/>
    <n v="188.60999999983599"/>
    <n v="100"/>
    <n v="157.13499999949801"/>
    <n v="0"/>
    <n v="20"/>
    <s v="8000708384"/>
    <m/>
    <m/>
    <m/>
    <m/>
    <m/>
    <m/>
    <m/>
    <m/>
    <m/>
    <n v="157.16999999999999"/>
    <n v="0"/>
    <x v="0"/>
    <x v="0"/>
    <x v="0"/>
    <x v="0"/>
    <s v="Ok"/>
  </r>
  <r>
    <s v="NAC75"/>
    <x v="2"/>
    <s v="TEXIER"/>
    <s v="GAS"/>
    <n v="111.979000000068"/>
    <n v="160.49166666629199"/>
    <n v="160.449999999478"/>
    <n v="32.0899999999031"/>
    <n v="192.58999999982899"/>
    <n v="100"/>
    <n v="160.449999999478"/>
    <n v="0"/>
    <n v="20"/>
    <s v="8000708384"/>
    <m/>
    <m/>
    <m/>
    <m/>
    <m/>
    <m/>
    <m/>
    <m/>
    <m/>
    <n v="160.49"/>
    <n v="0"/>
    <x v="2"/>
    <x v="0"/>
    <x v="0"/>
    <x v="2"/>
    <s v="Ok"/>
  </r>
  <r>
    <s v="NAC75"/>
    <x v="0"/>
    <s v="FURON"/>
    <s v="GAS"/>
    <n v="113.857000000071"/>
    <n v="163.80833333294399"/>
    <n v="163.76499999945801"/>
    <n v="32.752999999899203"/>
    <n v="196.56999999982199"/>
    <n v="100"/>
    <n v="163.76499999945801"/>
    <n v="0"/>
    <n v="20"/>
    <s v="8000708384"/>
    <m/>
    <m/>
    <m/>
    <m/>
    <m/>
    <m/>
    <m/>
    <m/>
    <m/>
    <n v="163.81"/>
    <n v="0"/>
    <x v="0"/>
    <x v="0"/>
    <x v="0"/>
    <x v="2"/>
    <s v="Ok"/>
  </r>
  <r>
    <s v="NAC78"/>
    <x v="2"/>
    <s v="TEXIER"/>
    <s v="GAS"/>
    <n v="115.735000000074"/>
    <n v="167.12499999959601"/>
    <n v="167.079999999438"/>
    <n v="33.415999999895298"/>
    <n v="200.54999999981499"/>
    <n v="100"/>
    <n v="167.079999999438"/>
    <n v="0"/>
    <n v="20"/>
    <s v="8000708384"/>
    <m/>
    <m/>
    <m/>
    <m/>
    <m/>
    <m/>
    <m/>
    <m/>
    <m/>
    <n v="167.12"/>
    <n v="0"/>
    <x v="2"/>
    <x v="0"/>
    <x v="0"/>
    <x v="3"/>
    <s v="Ok"/>
  </r>
  <r>
    <s v="NAC80"/>
    <x v="0"/>
    <s v="FURON"/>
    <s v="GAS"/>
    <n v="117.61300000007699"/>
    <n v="170.44166666624801"/>
    <n v="170.39499999941799"/>
    <n v="34.078999999891401"/>
    <n v="204.52999999980801"/>
    <n v="100"/>
    <n v="170.39499999941799"/>
    <n v="0"/>
    <n v="20"/>
    <s v="8000708384"/>
    <m/>
    <m/>
    <m/>
    <m/>
    <m/>
    <m/>
    <m/>
    <m/>
    <m/>
    <n v="170.44"/>
    <n v="0"/>
    <x v="0"/>
    <x v="0"/>
    <x v="0"/>
    <x v="4"/>
    <s v="Ok"/>
  </r>
  <r>
    <s v="NAC80"/>
    <x v="2"/>
    <s v="TEXIER"/>
    <s v="GAS"/>
    <n v="119.49100000008001"/>
    <n v="173.75833333290001"/>
    <n v="173.70999999939801"/>
    <n v="34.741999999887497"/>
    <n v="208.50999999980101"/>
    <n v="100"/>
    <n v="173.70999999939801"/>
    <n v="0"/>
    <n v="20"/>
    <s v="8000708384"/>
    <m/>
    <m/>
    <m/>
    <m/>
    <m/>
    <m/>
    <m/>
    <m/>
    <m/>
    <n v="173.76"/>
    <n v="0"/>
    <x v="2"/>
    <x v="0"/>
    <x v="0"/>
    <x v="4"/>
    <s v="Ok"/>
  </r>
  <r>
    <s v="NAC81"/>
    <x v="0"/>
    <s v="FURON"/>
    <s v="GAS"/>
    <n v="121.36900000008301"/>
    <n v="177.07499999955201"/>
    <n v="177.024999999378"/>
    <n v="35.4049999998836"/>
    <n v="212.48999999979401"/>
    <n v="100"/>
    <n v="177.024999999378"/>
    <n v="0"/>
    <n v="20"/>
    <s v="8000708384"/>
    <m/>
    <m/>
    <m/>
    <m/>
    <m/>
    <m/>
    <m/>
    <m/>
    <m/>
    <n v="177.07"/>
    <n v="0"/>
    <x v="0"/>
    <x v="0"/>
    <x v="0"/>
    <x v="5"/>
    <s v="Ok"/>
  </r>
  <r>
    <s v="NAC82"/>
    <x v="2"/>
    <s v="TEXIER"/>
    <s v="GAS"/>
    <n v="123.247000000086"/>
    <n v="180.391666666204"/>
    <n v="180.33999999935801"/>
    <n v="36.067999999879703"/>
    <n v="216.46999999978701"/>
    <n v="100"/>
    <n v="180.33999999935801"/>
    <n v="0"/>
    <n v="20"/>
    <s v="8000708384"/>
    <m/>
    <m/>
    <m/>
    <m/>
    <m/>
    <m/>
    <m/>
    <m/>
    <m/>
    <n v="180.39"/>
    <n v="0"/>
    <x v="2"/>
    <x v="0"/>
    <x v="0"/>
    <x v="6"/>
    <s v="Ok"/>
  </r>
  <r>
    <s v="NAC83"/>
    <x v="0"/>
    <s v="FURON"/>
    <s v="GAS"/>
    <n v="125.125000000089"/>
    <n v="183.708333332856"/>
    <n v="183.654999999338"/>
    <n v="36.730999999875799"/>
    <n v="220.44999999978"/>
    <n v="100"/>
    <n v="183.654999999338"/>
    <n v="0"/>
    <n v="20"/>
    <s v="8000708384"/>
    <m/>
    <m/>
    <m/>
    <m/>
    <m/>
    <m/>
    <m/>
    <m/>
    <m/>
    <n v="183.71"/>
    <n v="0"/>
    <x v="0"/>
    <x v="0"/>
    <x v="0"/>
    <x v="7"/>
    <s v="Ok"/>
  </r>
  <r>
    <s v="NAC83"/>
    <x v="2"/>
    <s v="TEXIER"/>
    <s v="GAS"/>
    <n v="127.003000000092"/>
    <n v="187.024999999508"/>
    <n v="186.96999999931799"/>
    <n v="37.393999999871902"/>
    <n v="224.429999999773"/>
    <n v="100"/>
    <n v="186.96999999931799"/>
    <n v="0"/>
    <n v="20"/>
    <s v="8000708384"/>
    <m/>
    <m/>
    <m/>
    <m/>
    <m/>
    <m/>
    <m/>
    <m/>
    <m/>
    <n v="187.02"/>
    <n v="0"/>
    <x v="2"/>
    <x v="0"/>
    <x v="0"/>
    <x v="7"/>
    <s v="Ok"/>
  </r>
  <r>
    <s v="NAC84"/>
    <x v="0"/>
    <s v="FURON"/>
    <s v="GAS"/>
    <n v="128.88100000009501"/>
    <n v="190.34166666615999"/>
    <n v="190.28499999929801"/>
    <n v="38.056999999867998"/>
    <n v="228.409999999766"/>
    <n v="100"/>
    <n v="190.28499999929801"/>
    <n v="0"/>
    <n v="20"/>
    <s v="8000708384"/>
    <m/>
    <m/>
    <m/>
    <m/>
    <m/>
    <m/>
    <m/>
    <m/>
    <m/>
    <n v="190.34"/>
    <n v="0"/>
    <x v="0"/>
    <x v="0"/>
    <x v="0"/>
    <x v="8"/>
    <s v="Ok"/>
  </r>
  <r>
    <s v="NAC85"/>
    <x v="2"/>
    <s v="TEXIER"/>
    <s v="GAS"/>
    <n v="130.75900000009801"/>
    <n v="193.65833333281199"/>
    <n v="193.599999999278"/>
    <n v="38.7199999998641"/>
    <n v="232.389999999759"/>
    <n v="100"/>
    <n v="193.599999999278"/>
    <n v="0"/>
    <n v="20"/>
    <s v="8000708384"/>
    <m/>
    <m/>
    <m/>
    <m/>
    <m/>
    <m/>
    <m/>
    <m/>
    <m/>
    <n v="193.66"/>
    <n v="0"/>
    <x v="2"/>
    <x v="0"/>
    <x v="0"/>
    <x v="9"/>
    <s v="Ok"/>
  </r>
  <r>
    <s v="NAC85"/>
    <x v="0"/>
    <s v="FURON"/>
    <s v="GAS"/>
    <n v="132.63700000010101"/>
    <n v="196.97499999946399"/>
    <n v="196.91499999925799"/>
    <n v="39.382999999860203"/>
    <n v="236.369999999752"/>
    <n v="100"/>
    <n v="196.91499999925799"/>
    <n v="0"/>
    <n v="20"/>
    <s v="8000708384"/>
    <m/>
    <m/>
    <m/>
    <m/>
    <m/>
    <m/>
    <m/>
    <m/>
    <m/>
    <n v="196.97"/>
    <n v="0"/>
    <x v="0"/>
    <x v="0"/>
    <x v="0"/>
    <x v="9"/>
    <s v="Ok"/>
  </r>
  <r>
    <s v="NAC87"/>
    <x v="2"/>
    <s v="TEXIER"/>
    <s v="GAS"/>
    <n v="134.51500000010401"/>
    <n v="200.29166666611599"/>
    <n v="200.229999999238"/>
    <n v="40.045999999856299"/>
    <n v="240.34999999974499"/>
    <n v="100"/>
    <n v="200.229999999238"/>
    <n v="0"/>
    <n v="20"/>
    <s v="8000708384"/>
    <m/>
    <m/>
    <m/>
    <m/>
    <m/>
    <m/>
    <m/>
    <m/>
    <m/>
    <n v="200.29"/>
    <n v="0"/>
    <x v="2"/>
    <x v="0"/>
    <x v="0"/>
    <x v="10"/>
    <s v="Ok"/>
  </r>
  <r>
    <s v="NAC97"/>
    <x v="0"/>
    <s v="FURON"/>
    <s v="GAS"/>
    <n v="136.39300000010701"/>
    <n v="203.60833333276801"/>
    <n v="203.54499999921799"/>
    <n v="40.708999999852402"/>
    <n v="244.32999999973799"/>
    <n v="100"/>
    <n v="203.54499999921799"/>
    <n v="0"/>
    <n v="20"/>
    <s v="8000708384"/>
    <m/>
    <m/>
    <m/>
    <m/>
    <m/>
    <m/>
    <m/>
    <m/>
    <m/>
    <n v="203.61"/>
    <n v="0"/>
    <x v="0"/>
    <x v="0"/>
    <x v="0"/>
    <x v="11"/>
    <s v="Ok"/>
  </r>
  <r>
    <s v="NAC97"/>
    <x v="2"/>
    <s v="TEXIER"/>
    <s v="GAS"/>
    <n v="138.27100000011001"/>
    <n v="206.92499999942001"/>
    <n v="206.85999999919801"/>
    <n v="41.371999999848498"/>
    <n v="248.30999999973099"/>
    <n v="100"/>
    <n v="206.85999999919801"/>
    <n v="0"/>
    <n v="20"/>
    <s v="8000708384"/>
    <m/>
    <m/>
    <m/>
    <m/>
    <m/>
    <m/>
    <m/>
    <m/>
    <m/>
    <n v="206.92"/>
    <n v="0"/>
    <x v="2"/>
    <x v="0"/>
    <x v="0"/>
    <x v="11"/>
    <s v="Ok"/>
  </r>
  <r>
    <s v="NAC02"/>
    <x v="0"/>
    <s v="FURON"/>
    <s v="GAS"/>
    <n v="140.14900000011301"/>
    <n v="210.24166666607201"/>
    <n v="210.174999999178"/>
    <n v="42.034999999844601"/>
    <n v="252.28999999972399"/>
    <n v="0"/>
    <n v="210.174999999178"/>
    <n v="0"/>
    <n v="20"/>
    <s v="8000708384"/>
    <m/>
    <m/>
    <m/>
    <m/>
    <m/>
    <m/>
    <m/>
    <m/>
    <m/>
    <n v="210.17"/>
    <n v="210.174999999178"/>
    <x v="0"/>
    <x v="0"/>
    <x v="0"/>
    <x v="12"/>
    <s v="Ok"/>
  </r>
  <r>
    <s v="NAC02"/>
    <x v="2"/>
    <s v="TEXIER"/>
    <s v="GAS"/>
    <n v="142.027000000116"/>
    <n v="213.558333332724"/>
    <n v="213.48999999915799"/>
    <n v="42.697999999840697"/>
    <n v="256.26999999971702"/>
    <n v="0"/>
    <n v="213.48999999915799"/>
    <n v="0"/>
    <n v="20"/>
    <s v="8000708384"/>
    <m/>
    <m/>
    <m/>
    <m/>
    <m/>
    <m/>
    <m/>
    <m/>
    <m/>
    <n v="213.49"/>
    <n v="213.48999999915799"/>
    <x v="2"/>
    <x v="0"/>
    <x v="0"/>
    <x v="12"/>
    <s v="Ok"/>
  </r>
  <r>
    <s v="NAC05"/>
    <x v="0"/>
    <s v="FURON"/>
    <s v="GAS"/>
    <n v="143.905000000119"/>
    <n v="216.874999999376"/>
    <n v="216.804999999138"/>
    <n v="43.3609999998368"/>
    <n v="260.24999999970998"/>
    <n v="0"/>
    <n v="216.804999999138"/>
    <n v="0"/>
    <n v="20"/>
    <s v="8000708384"/>
    <m/>
    <m/>
    <m/>
    <m/>
    <m/>
    <m/>
    <m/>
    <m/>
    <m/>
    <n v="216.8"/>
    <n v="216.804999999138"/>
    <x v="0"/>
    <x v="0"/>
    <x v="0"/>
    <x v="13"/>
    <s v="Ok"/>
  </r>
  <r>
    <s v="NAC09"/>
    <x v="2"/>
    <s v="TEXIER"/>
    <s v="GAS"/>
    <n v="145.783000000122"/>
    <n v="220.191666666028"/>
    <n v="220.11999999911799"/>
    <n v="44.023999999832903"/>
    <n v="264.22999999970301"/>
    <n v="0"/>
    <n v="220.11999999911799"/>
    <n v="0"/>
    <n v="20"/>
    <s v="8000708384"/>
    <m/>
    <m/>
    <m/>
    <m/>
    <m/>
    <m/>
    <m/>
    <m/>
    <m/>
    <n v="220.12"/>
    <n v="220.11999999911799"/>
    <x v="2"/>
    <x v="0"/>
    <x v="0"/>
    <x v="14"/>
    <s v="Ok"/>
  </r>
  <r>
    <s v="NAC10"/>
    <x v="0"/>
    <s v="FURON"/>
    <s v="GAS"/>
    <n v="147.661000000125"/>
    <n v="223.50833333268"/>
    <n v="223.43499999909801"/>
    <n v="44.686999999828998"/>
    <n v="268.20999999969598"/>
    <n v="0"/>
    <n v="223.43499999909801"/>
    <n v="0"/>
    <n v="20"/>
    <s v="8000708384"/>
    <m/>
    <m/>
    <m/>
    <m/>
    <m/>
    <m/>
    <m/>
    <m/>
    <m/>
    <n v="223.43"/>
    <n v="223.43499999909801"/>
    <x v="0"/>
    <x v="0"/>
    <x v="0"/>
    <x v="15"/>
    <s v="Ok"/>
  </r>
  <r>
    <s v="NAC10"/>
    <x v="2"/>
    <s v="TEXIER"/>
    <s v="GAS"/>
    <n v="149.539000000128"/>
    <n v="226.82499999933199"/>
    <n v="226.749999999078"/>
    <n v="45.349999999825101"/>
    <n v="272.18999999968901"/>
    <n v="0"/>
    <n v="226.749999999078"/>
    <n v="0"/>
    <n v="20"/>
    <s v="8000708384"/>
    <m/>
    <m/>
    <m/>
    <m/>
    <m/>
    <m/>
    <m/>
    <m/>
    <m/>
    <n v="226.75"/>
    <n v="226.749999999078"/>
    <x v="2"/>
    <x v="0"/>
    <x v="0"/>
    <x v="15"/>
    <s v="Ok"/>
  </r>
  <r>
    <s v="NAC10"/>
    <x v="0"/>
    <s v="FURON"/>
    <s v="GAS"/>
    <n v="151.417000000131"/>
    <n v="230.14166666598399"/>
    <n v="230.06499999905799"/>
    <n v="46.012999999821197"/>
    <n v="276.16999999968198"/>
    <n v="0"/>
    <n v="230.06499999905799"/>
    <n v="0"/>
    <n v="20"/>
    <s v="8000708384"/>
    <m/>
    <m/>
    <m/>
    <m/>
    <m/>
    <m/>
    <m/>
    <m/>
    <m/>
    <n v="230.06"/>
    <n v="230.06499999905799"/>
    <x v="0"/>
    <x v="0"/>
    <x v="0"/>
    <x v="15"/>
    <s v="Ok"/>
  </r>
  <r>
    <s v="NAC14"/>
    <x v="2"/>
    <s v="TEXIER"/>
    <s v="GAS"/>
    <n v="153.295000000134"/>
    <n v="233.45833333263599"/>
    <n v="233.37999999903801"/>
    <n v="46.6759999998173"/>
    <n v="280.149999999675"/>
    <n v="0"/>
    <n v="233.37999999903801"/>
    <n v="0"/>
    <n v="20"/>
    <s v="8000708384"/>
    <m/>
    <m/>
    <m/>
    <m/>
    <m/>
    <m/>
    <m/>
    <m/>
    <m/>
    <n v="233.38"/>
    <n v="233.37999999903801"/>
    <x v="2"/>
    <x v="0"/>
    <x v="0"/>
    <x v="16"/>
    <s v="Ok"/>
  </r>
  <r>
    <s v="NAC14"/>
    <x v="0"/>
    <s v="FURON"/>
    <s v="GAS"/>
    <n v="155.17300000013699"/>
    <n v="236.77499999928801"/>
    <n v="236.69499999901799"/>
    <n v="47.338999999813403"/>
    <n v="284.12999999966797"/>
    <n v="0"/>
    <n v="236.69499999901799"/>
    <n v="0"/>
    <n v="20"/>
    <s v="8000708384"/>
    <m/>
    <m/>
    <m/>
    <m/>
    <m/>
    <m/>
    <m/>
    <m/>
    <m/>
    <n v="236.69"/>
    <n v="236.69499999901799"/>
    <x v="0"/>
    <x v="0"/>
    <x v="0"/>
    <x v="16"/>
    <s v="Ok"/>
  </r>
  <r>
    <s v="NAC16"/>
    <x v="2"/>
    <s v="TEXIER"/>
    <s v="GAS"/>
    <n v="157.05100000013999"/>
    <n v="240.09166666594001"/>
    <n v="240.00999999899801"/>
    <n v="48.001999999809399"/>
    <n v="288.109999999661"/>
    <n v="0"/>
    <n v="240.00999999899801"/>
    <n v="0"/>
    <n v="20"/>
    <s v="8000708384"/>
    <m/>
    <m/>
    <m/>
    <m/>
    <m/>
    <m/>
    <m/>
    <m/>
    <m/>
    <n v="240.01"/>
    <n v="240.00999999899801"/>
    <x v="2"/>
    <x v="0"/>
    <x v="0"/>
    <x v="17"/>
    <s v="Ok"/>
  </r>
  <r>
    <s v="NAC16"/>
    <x v="0"/>
    <s v="FURON"/>
    <s v="GAS"/>
    <n v="158.92900000014299"/>
    <n v="243.40833333259201"/>
    <n v="243.324999998978"/>
    <n v="48.664999999805602"/>
    <n v="292.08999999965403"/>
    <n v="0"/>
    <n v="243.324999998978"/>
    <n v="0"/>
    <n v="20"/>
    <s v="8000708384"/>
    <m/>
    <m/>
    <m/>
    <m/>
    <m/>
    <m/>
    <m/>
    <m/>
    <m/>
    <n v="243.32"/>
    <n v="243.324999998978"/>
    <x v="0"/>
    <x v="0"/>
    <x v="0"/>
    <x v="17"/>
    <s v="Ok"/>
  </r>
  <r>
    <s v="NAC16"/>
    <x v="2"/>
    <s v="TEXIER"/>
    <s v="GAS"/>
    <n v="160.80700000014599"/>
    <n v="246.72499999924401"/>
    <n v="246.63999999895799"/>
    <n v="49.327999999801598"/>
    <n v="296.069999999647"/>
    <n v="0"/>
    <n v="246.63999999895799"/>
    <n v="0"/>
    <n v="20"/>
    <s v="8000708384"/>
    <m/>
    <m/>
    <m/>
    <m/>
    <m/>
    <m/>
    <m/>
    <m/>
    <m/>
    <n v="246.64"/>
    <n v="246.63999999895799"/>
    <x v="2"/>
    <x v="0"/>
    <x v="0"/>
    <x v="17"/>
    <s v="Ok"/>
  </r>
  <r>
    <s v="NAC16"/>
    <x v="0"/>
    <s v="FURON"/>
    <s v="GAS"/>
    <n v="162.68500000014899"/>
    <n v="250.041666665896"/>
    <n v="249.95499999893801"/>
    <n v="49.990999999797701"/>
    <n v="300.04999999964002"/>
    <n v="0"/>
    <n v="249.95499999893801"/>
    <n v="0"/>
    <n v="20"/>
    <s v="8000708384"/>
    <m/>
    <m/>
    <m/>
    <m/>
    <m/>
    <m/>
    <m/>
    <m/>
    <m/>
    <n v="249.95"/>
    <n v="249.95499999893801"/>
    <x v="0"/>
    <x v="0"/>
    <x v="0"/>
    <x v="17"/>
    <s v="Ok"/>
  </r>
  <r>
    <s v="NAC17"/>
    <x v="2"/>
    <s v="TEXIER"/>
    <s v="GAS"/>
    <n v="164.56300000015199"/>
    <n v="253.358333332548"/>
    <n v="253.269999998918"/>
    <n v="50.653999999793797"/>
    <n v="304.02999999963299"/>
    <n v="0"/>
    <n v="253.269999998918"/>
    <n v="0"/>
    <n v="20"/>
    <s v="8000708384"/>
    <m/>
    <m/>
    <m/>
    <m/>
    <m/>
    <m/>
    <m/>
    <m/>
    <m/>
    <n v="253.27"/>
    <n v="253.269999998918"/>
    <x v="2"/>
    <x v="0"/>
    <x v="0"/>
    <x v="18"/>
    <s v="Ok"/>
  </r>
  <r>
    <s v="NAC17"/>
    <x v="0"/>
    <s v="FURON"/>
    <s v="GAS"/>
    <n v="166.44100000015499"/>
    <n v="256.6749999992"/>
    <n v="256.58499999889801"/>
    <n v="51.3169999997899"/>
    <n v="308.00999999962602"/>
    <n v="0"/>
    <n v="256.58499999889801"/>
    <n v="0"/>
    <n v="20"/>
    <s v="8000708384"/>
    <m/>
    <m/>
    <m/>
    <m/>
    <m/>
    <m/>
    <m/>
    <m/>
    <m/>
    <n v="256.58"/>
    <n v="256.58499999889801"/>
    <x v="0"/>
    <x v="0"/>
    <x v="0"/>
    <x v="18"/>
    <s v="Ok"/>
  </r>
  <r>
    <s v="NAC18"/>
    <x v="2"/>
    <s v="TEXIER"/>
    <s v="GAS"/>
    <n v="168.31900000015801"/>
    <n v="259.99166666585199"/>
    <n v="259.899999998878"/>
    <n v="51.979999999786003"/>
    <n v="311.98999999961899"/>
    <n v="0"/>
    <n v="259.899999998878"/>
    <n v="0"/>
    <n v="20"/>
    <s v="8000708384"/>
    <m/>
    <m/>
    <m/>
    <m/>
    <m/>
    <m/>
    <m/>
    <m/>
    <m/>
    <n v="259.89999999999998"/>
    <n v="259.899999998878"/>
    <x v="2"/>
    <x v="0"/>
    <x v="0"/>
    <x v="19"/>
    <s v="Ok"/>
  </r>
  <r>
    <s v="NAC20"/>
    <x v="0"/>
    <s v="FURON"/>
    <s v="GAS"/>
    <n v="170.19700000016101"/>
    <n v="263.30833333250399"/>
    <n v="263.21499999885799"/>
    <n v="52.642999999782099"/>
    <n v="315.96999999961201"/>
    <n v="0"/>
    <n v="263.21499999885799"/>
    <n v="0"/>
    <n v="20"/>
    <s v="8000708384"/>
    <m/>
    <m/>
    <m/>
    <m/>
    <m/>
    <m/>
    <m/>
    <m/>
    <m/>
    <n v="263.20999999999998"/>
    <n v="263.21499999885799"/>
    <x v="0"/>
    <x v="0"/>
    <x v="0"/>
    <x v="20"/>
    <s v="Ok"/>
  </r>
  <r>
    <s v="NAC20"/>
    <x v="2"/>
    <s v="TEXIER"/>
    <s v="GAS"/>
    <n v="172.07500000016401"/>
    <n v="266.62499999915599"/>
    <n v="266.52999999883798"/>
    <n v="53.305999999778201"/>
    <n v="319.94999999960498"/>
    <n v="0"/>
    <n v="266.52999999883798"/>
    <n v="0"/>
    <n v="20"/>
    <s v="8000708384"/>
    <m/>
    <m/>
    <m/>
    <m/>
    <m/>
    <m/>
    <m/>
    <m/>
    <m/>
    <n v="266.52999999999997"/>
    <n v="266.52999999883798"/>
    <x v="2"/>
    <x v="0"/>
    <x v="0"/>
    <x v="20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25" dataOnRows="1" applyNumberFormats="0" applyBorderFormats="0" applyFontFormats="0" applyPatternFormats="0" applyAlignmentFormats="0" applyWidthHeightFormats="1" dataCaption="Données" updatedVersion="6" minRefreshableVersion="3" showDrill="0" showMemberPropertyTips="0" rowGrandTotals="0" itemPrintTitles="1" createdVersion="4" indent="0" compact="0" compactData="0" gridDropZones="1">
  <location ref="A2:G16" firstHeaderRow="2" firstDataRow="2" firstDataCol="6"/>
  <pivotFields count="14">
    <pivotField compact="0" outline="0" showAll="0" defaultSubtotal="0"/>
    <pivotField axis="axisRow" compact="0" outline="0" subtotalTop="0" showAll="0" includeNewItemsInFilter="1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ubtotalTop="0" showAll="0" includeNewItemsInFilter="1" defaultSubtotal="0">
      <items count="1433">
        <item m="1" x="3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1"/>
        <item m="1" x="862"/>
        <item m="1"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3"/>
        <item m="1" x="894"/>
        <item m="1" x="897"/>
        <item m="1" x="898"/>
        <item m="1" x="899"/>
        <item m="1" x="900"/>
        <item m="1" x="901"/>
        <item m="1" x="902"/>
        <item m="1" x="904"/>
        <item m="1" x="905"/>
        <item m="1" x="906"/>
        <item m="1" x="908"/>
        <item m="1" x="909"/>
        <item m="1" x="910"/>
        <item m="1" x="911"/>
        <item m="1" x="912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5"/>
        <item m="1" x="926"/>
        <item m="1" x="927"/>
        <item m="1" x="929"/>
        <item m="1" x="930"/>
        <item m="1" x="932"/>
        <item m="1" x="934"/>
        <item m="1" x="935"/>
        <item m="1" x="936"/>
        <item m="1" x="937"/>
        <item m="1" x="860"/>
        <item m="1" x="864"/>
        <item m="1" x="878"/>
        <item m="1" x="892"/>
        <item m="1" x="895"/>
        <item m="1" x="896"/>
        <item m="1" x="903"/>
        <item m="1" x="907"/>
        <item m="1" x="913"/>
        <item m="1" x="923"/>
        <item m="1" x="924"/>
        <item m="1" x="928"/>
        <item m="1" x="931"/>
        <item m="1" x="933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109"/>
        <item m="1" x="1113"/>
        <item m="1" x="1135"/>
        <item m="1" x="1137"/>
        <item m="1" x="1139"/>
        <item m="1" x="1141"/>
        <item m="1" x="1143"/>
        <item m="1" x="1157"/>
        <item m="1" x="1159"/>
        <item m="1" x="1161"/>
        <item m="1" x="1163"/>
        <item m="1" x="1391"/>
        <item m="1" x="1393"/>
        <item m="1" x="1409"/>
        <item m="1" x="1411"/>
        <item m="1" x="1413"/>
        <item m="1" x="1415"/>
        <item m="1" x="1431"/>
        <item m="1" x="1103"/>
        <item m="1" x="1105"/>
        <item m="1" x="1107"/>
        <item m="1" x="1111"/>
        <item m="1" x="1115"/>
        <item m="1" x="1117"/>
        <item m="1" x="1119"/>
        <item m="1" x="1121"/>
        <item m="1" x="1123"/>
        <item m="1" x="1125"/>
        <item m="1" x="1127"/>
        <item m="1" x="1129"/>
        <item m="1" x="1145"/>
        <item m="1" x="1149"/>
        <item m="1" x="1151"/>
        <item m="1" x="1153"/>
        <item m="1" x="1155"/>
        <item m="1" x="1333"/>
        <item m="1" x="1345"/>
        <item m="1" x="1349"/>
        <item m="1" x="1397"/>
        <item m="1" x="1401"/>
        <item m="1" x="1403"/>
        <item m="1" x="1405"/>
        <item m="1" x="1407"/>
        <item m="1" x="1417"/>
        <item m="1" x="1419"/>
        <item m="1" x="1421"/>
        <item m="1" x="1423"/>
        <item m="1" x="1429"/>
        <item m="1" x="1131"/>
        <item m="1" x="1133"/>
        <item m="1" x="1147"/>
        <item m="1" x="1165"/>
        <item m="1" x="1167"/>
        <item m="1" x="1169"/>
        <item m="1" x="1171"/>
        <item m="1" x="1173"/>
        <item m="1" x="1175"/>
        <item m="1" x="1177"/>
        <item m="1" x="1179"/>
        <item m="1" x="1181"/>
        <item m="1" x="1183"/>
        <item m="1" x="1185"/>
        <item m="1" x="1187"/>
        <item m="1" x="1189"/>
        <item m="1" x="1191"/>
        <item m="1" x="1193"/>
        <item m="1" x="1195"/>
        <item m="1" x="1197"/>
        <item m="1" x="1199"/>
        <item m="1" x="1201"/>
        <item m="1" x="1203"/>
        <item m="1" x="1205"/>
        <item m="1" x="1207"/>
        <item m="1" x="1209"/>
        <item m="1" x="1211"/>
        <item m="1" x="1213"/>
        <item m="1" x="1215"/>
        <item m="1" x="1217"/>
        <item m="1" x="1219"/>
        <item m="1" x="1221"/>
        <item m="1" x="1223"/>
        <item m="1" x="1225"/>
        <item m="1" x="1227"/>
        <item m="1" x="1229"/>
        <item m="1" x="1231"/>
        <item m="1" x="1233"/>
        <item m="1" x="1235"/>
        <item m="1" x="1237"/>
        <item m="1" x="1239"/>
        <item m="1" x="1241"/>
        <item m="1" x="1243"/>
        <item m="1" x="1245"/>
        <item m="1" x="1247"/>
        <item m="1" x="1249"/>
        <item m="1" x="1251"/>
        <item m="1" x="1253"/>
        <item m="1" x="1255"/>
        <item m="1" x="1257"/>
        <item m="1" x="1259"/>
        <item m="1" x="1261"/>
        <item m="1" x="1263"/>
        <item m="1" x="1265"/>
        <item m="1" x="1267"/>
        <item m="1" x="1269"/>
        <item m="1" x="1271"/>
        <item m="1" x="1273"/>
        <item m="1" x="1275"/>
        <item m="1" x="1277"/>
        <item m="1" x="1279"/>
        <item m="1" x="1281"/>
        <item m="1" x="1283"/>
        <item m="1" x="1285"/>
        <item m="1" x="1287"/>
        <item m="1" x="1289"/>
        <item m="1" x="1291"/>
        <item m="1" x="1293"/>
        <item m="1" x="1295"/>
        <item m="1" x="1297"/>
        <item m="1" x="1299"/>
        <item m="1" x="1301"/>
        <item m="1" x="1303"/>
        <item m="1" x="1305"/>
        <item m="1" x="1307"/>
        <item m="1" x="1309"/>
        <item m="1" x="1311"/>
        <item m="1" x="1313"/>
        <item m="1" x="1315"/>
        <item m="1" x="1317"/>
        <item m="1" x="1319"/>
        <item m="1" x="1321"/>
        <item m="1" x="1323"/>
        <item m="1" x="1325"/>
        <item m="1" x="1327"/>
        <item m="1" x="1329"/>
        <item m="1" x="1331"/>
        <item m="1" x="1335"/>
        <item m="1" x="1337"/>
        <item m="1" x="1339"/>
        <item m="1" x="1341"/>
        <item m="1" x="1343"/>
        <item m="1" x="1347"/>
        <item m="1" x="1351"/>
        <item m="1" x="1353"/>
        <item m="1" x="1355"/>
        <item m="1" x="1357"/>
        <item m="1" x="1359"/>
        <item m="1" x="1361"/>
        <item m="1" x="1363"/>
        <item m="1" x="1365"/>
        <item m="1" x="1367"/>
        <item m="1" x="1369"/>
        <item m="1" x="1371"/>
        <item m="1" x="1373"/>
        <item m="1" x="1375"/>
        <item m="1" x="1377"/>
        <item m="1" x="1379"/>
        <item m="1" x="1381"/>
        <item m="1" x="1383"/>
        <item m="1" x="1385"/>
        <item m="1" x="1387"/>
        <item m="1" x="1389"/>
        <item m="1" x="1395"/>
        <item m="1" x="1399"/>
        <item m="1" x="1425"/>
        <item m="1" x="1427"/>
        <item m="1" x="1110"/>
        <item m="1" x="1114"/>
        <item m="1" x="1136"/>
        <item m="1" x="1138"/>
        <item m="1" x="1140"/>
        <item m="1" x="1142"/>
        <item m="1" x="1144"/>
        <item m="1" x="1158"/>
        <item m="1" x="1160"/>
        <item m="1" x="1162"/>
        <item m="1" x="1164"/>
        <item m="1" x="1392"/>
        <item m="1" x="1394"/>
        <item m="1" x="1410"/>
        <item m="1" x="1412"/>
        <item m="1" x="1414"/>
        <item m="1" x="1416"/>
        <item m="1" x="1432"/>
        <item m="1" x="1104"/>
        <item m="1" x="1106"/>
        <item m="1" x="1108"/>
        <item m="1" x="1112"/>
        <item m="1" x="1116"/>
        <item m="1" x="1118"/>
        <item m="1" x="1120"/>
        <item m="1" x="1122"/>
        <item m="1" x="1124"/>
        <item m="1" x="1126"/>
        <item m="1" x="1128"/>
        <item m="1" x="1130"/>
        <item m="1" x="1146"/>
        <item m="1" x="1150"/>
        <item m="1" x="1152"/>
        <item m="1" x="1154"/>
        <item m="1" x="1156"/>
        <item m="1" x="1334"/>
        <item m="1" x="1346"/>
        <item m="1" x="1350"/>
        <item m="1" x="1398"/>
        <item m="1" x="1402"/>
        <item m="1" x="1404"/>
        <item m="1" x="1406"/>
        <item m="1" x="1408"/>
        <item m="1" x="1418"/>
        <item m="1" x="1420"/>
        <item m="1" x="1422"/>
        <item m="1" x="1424"/>
        <item m="1" x="1430"/>
        <item m="1" x="1132"/>
        <item m="1" x="1134"/>
        <item m="1" x="1148"/>
        <item m="1" x="1166"/>
        <item m="1" x="1168"/>
        <item m="1" x="1170"/>
        <item m="1" x="1172"/>
        <item m="1" x="1174"/>
        <item m="1" x="1176"/>
        <item m="1" x="1178"/>
        <item m="1" x="1180"/>
        <item m="1" x="1182"/>
        <item m="1" x="1184"/>
        <item m="1" x="1186"/>
        <item m="1" x="1188"/>
        <item m="1" x="1190"/>
        <item m="1" x="1192"/>
        <item m="1" x="1194"/>
        <item m="1" x="1196"/>
        <item m="1" x="1198"/>
        <item m="1" x="1200"/>
        <item m="1" x="1202"/>
        <item m="1" x="1204"/>
        <item m="1" x="1206"/>
        <item m="1" x="1208"/>
        <item m="1" x="1210"/>
        <item m="1" x="1212"/>
        <item m="1" x="1214"/>
        <item m="1" x="1216"/>
        <item m="1" x="1218"/>
        <item m="1" x="1220"/>
        <item m="1" x="1222"/>
        <item m="1" x="1224"/>
        <item m="1" x="1226"/>
        <item m="1" x="1228"/>
        <item m="1" x="1230"/>
        <item m="1" x="1232"/>
        <item m="1" x="1234"/>
        <item m="1" x="1236"/>
        <item m="1" x="1238"/>
        <item m="1" x="1240"/>
        <item m="1" x="1242"/>
        <item m="1" x="1244"/>
        <item m="1" x="1246"/>
        <item m="1" x="1248"/>
        <item m="1" x="1250"/>
        <item m="1" x="1252"/>
        <item m="1" x="1254"/>
        <item m="1" x="1256"/>
        <item m="1" x="1258"/>
        <item m="1" x="1260"/>
        <item m="1" x="1262"/>
        <item m="1" x="1264"/>
        <item m="1" x="1266"/>
        <item m="1" x="1268"/>
        <item m="1" x="1270"/>
        <item m="1" x="1272"/>
        <item m="1" x="1274"/>
        <item m="1" x="1276"/>
        <item m="1" x="1278"/>
        <item m="1" x="1280"/>
        <item m="1" x="1282"/>
        <item m="1" x="1284"/>
        <item m="1" x="1286"/>
        <item m="1" x="1288"/>
        <item m="1" x="1290"/>
        <item m="1" x="1292"/>
        <item m="1" x="1294"/>
        <item m="1" x="1296"/>
        <item m="1" x="1298"/>
        <item m="1" x="1300"/>
        <item m="1" x="1302"/>
        <item m="1" x="1304"/>
        <item m="1" x="1306"/>
        <item m="1" x="1308"/>
        <item m="1" x="1310"/>
        <item m="1" x="1312"/>
        <item m="1" x="1314"/>
        <item m="1" x="1316"/>
        <item m="1" x="1318"/>
        <item m="1" x="1320"/>
        <item m="1" x="1322"/>
        <item m="1" x="1324"/>
        <item m="1" x="1326"/>
        <item m="1" x="1328"/>
        <item m="1" x="1330"/>
        <item m="1" x="1332"/>
        <item m="1" x="1336"/>
        <item m="1" x="1338"/>
        <item m="1" x="1340"/>
        <item m="1" x="1342"/>
        <item m="1" x="1344"/>
        <item m="1" x="1348"/>
        <item m="1" x="1352"/>
        <item m="1" x="1354"/>
        <item m="1" x="1356"/>
        <item m="1" x="1358"/>
        <item m="1" x="1360"/>
        <item m="1" x="1362"/>
        <item m="1" x="1364"/>
        <item m="1" x="1366"/>
        <item m="1" x="1368"/>
        <item m="1" x="1370"/>
        <item m="1" x="1372"/>
        <item m="1" x="1374"/>
        <item m="1" x="1376"/>
        <item m="1" x="1378"/>
        <item m="1" x="1380"/>
        <item m="1" x="1382"/>
        <item m="1" x="1384"/>
        <item m="1" x="1386"/>
        <item m="1" x="1388"/>
        <item m="1" x="1390"/>
        <item m="1" x="1396"/>
        <item m="1" x="1400"/>
        <item m="1" x="1426"/>
        <item m="1" x="1428"/>
        <item m="1" x="941"/>
        <item m="1" x="943"/>
        <item m="1" x="954"/>
        <item m="1" x="955"/>
        <item m="1" x="956"/>
        <item m="1" x="957"/>
        <item m="1" x="958"/>
        <item m="1" x="965"/>
        <item m="1" x="966"/>
        <item m="1" x="967"/>
        <item m="1" x="968"/>
        <item m="1" x="1082"/>
        <item m="1" x="1083"/>
        <item m="1" x="1091"/>
        <item m="1" x="1092"/>
        <item m="1" x="1093"/>
        <item m="1" x="1094"/>
        <item m="1" x="1102"/>
        <item m="1" x="938"/>
        <item m="1" x="939"/>
        <item m="1" x="940"/>
        <item m="1" x="942"/>
        <item m="1" x="944"/>
        <item m="1" x="945"/>
        <item m="1" x="946"/>
        <item m="1" x="947"/>
        <item m="1" x="948"/>
        <item m="1" x="949"/>
        <item m="1" x="950"/>
        <item m="1" x="951"/>
        <item m="1" x="959"/>
        <item m="1" x="961"/>
        <item m="1" x="962"/>
        <item m="1" x="963"/>
        <item m="1" x="964"/>
        <item m="1" x="1053"/>
        <item m="1" x="1059"/>
        <item m="1" x="1061"/>
        <item m="1" x="1085"/>
        <item m="1" x="1087"/>
        <item m="1" x="1088"/>
        <item m="1" x="1089"/>
        <item m="1" x="1090"/>
        <item m="1" x="1095"/>
        <item m="1" x="1096"/>
        <item m="1" x="1097"/>
        <item m="1" x="1098"/>
        <item m="1" x="1101"/>
        <item m="1" x="952"/>
        <item m="1" x="953"/>
        <item m="1" x="960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4"/>
        <item m="1" x="1055"/>
        <item m="1" x="1056"/>
        <item m="1" x="1057"/>
        <item m="1" x="1058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4"/>
        <item m="1" x="1086"/>
        <item m="1" x="1099"/>
        <item m="1" x="1100"/>
        <item m="1" x="190"/>
        <item m="1" x="241"/>
        <item m="1" x="192"/>
        <item m="1" x="197"/>
        <item m="1" x="200"/>
        <item m="1" x="201"/>
        <item m="1" x="203"/>
        <item m="1" x="205"/>
        <item m="1" x="206"/>
        <item m="1" x="207"/>
        <item m="1" x="208"/>
        <item m="1" x="209"/>
        <item m="1" x="210"/>
        <item m="1" x="211"/>
        <item m="1" x="213"/>
        <item m="1" x="214"/>
        <item m="1" x="218"/>
        <item m="1" x="220"/>
        <item m="1" x="221"/>
        <item m="1" x="222"/>
        <item m="1" x="223"/>
        <item m="1" x="226"/>
        <item m="1" x="227"/>
        <item m="1" x="229"/>
        <item m="1" x="230"/>
        <item m="1" x="231"/>
        <item m="1" x="232"/>
        <item m="1" x="240"/>
        <item m="1" x="233"/>
        <item m="1" x="188"/>
        <item m="1" x="187"/>
        <item m="1" x="193"/>
        <item m="1" x="195"/>
        <item m="1" x="212"/>
        <item m="1" x="239"/>
        <item m="1" x="245"/>
        <item m="1" x="246"/>
        <item m="1" x="247"/>
        <item m="1" x="248"/>
        <item m="1" x="249"/>
        <item m="1" x="250"/>
        <item m="1" x="258"/>
        <item m="1" x="430"/>
        <item m="1" x="431"/>
        <item m="1" x="443"/>
        <item m="1" x="444"/>
        <item m="1" x="445"/>
        <item m="1" x="446"/>
        <item m="1" x="460"/>
        <item m="1" x="463"/>
        <item m="1" x="464"/>
        <item m="1" x="191"/>
        <item m="1" x="194"/>
        <item m="1" x="196"/>
        <item m="1" x="198"/>
        <item m="1" x="215"/>
        <item m="1" x="216"/>
        <item m="1" x="217"/>
        <item m="1" x="219"/>
        <item m="1" x="224"/>
        <item m="1" x="225"/>
        <item m="1" x="228"/>
        <item m="1" x="237"/>
        <item m="1" x="238"/>
        <item m="1" x="252"/>
        <item m="1" x="253"/>
        <item m="1" x="254"/>
        <item m="1" x="257"/>
        <item m="1" x="382"/>
        <item m="1" x="391"/>
        <item m="1" x="397"/>
        <item m="1" x="429"/>
        <item m="1" x="434"/>
        <item m="1" x="437"/>
        <item m="1" x="438"/>
        <item m="1" x="441"/>
        <item m="1" x="442"/>
        <item m="1" x="448"/>
        <item m="1" x="449"/>
        <item m="1" x="450"/>
        <item m="1" x="242"/>
        <item m="1" x="243"/>
        <item m="1" x="265"/>
        <item m="1" x="266"/>
        <item m="1" x="267"/>
        <item m="1" x="269"/>
        <item m="1" x="270"/>
        <item m="1" x="271"/>
        <item m="1" x="273"/>
        <item m="1" x="274"/>
        <item m="1" x="275"/>
        <item m="1" x="276"/>
        <item m="1" x="281"/>
        <item m="1" x="282"/>
        <item m="1" x="283"/>
        <item m="1" x="284"/>
        <item m="1" x="285"/>
        <item m="1" x="288"/>
        <item m="1" x="290"/>
        <item m="1" x="292"/>
        <item m="1" x="295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9"/>
        <item m="1" x="311"/>
        <item m="1" x="314"/>
        <item m="1" x="315"/>
        <item m="1" x="317"/>
        <item m="1" x="318"/>
        <item m="1" x="319"/>
        <item m="1" x="320"/>
        <item m="1" x="321"/>
        <item m="1" x="322"/>
        <item m="1" x="324"/>
        <item m="1" x="325"/>
        <item m="1" x="326"/>
        <item m="1" x="327"/>
        <item m="1" x="329"/>
        <item m="1" x="334"/>
        <item m="1" x="335"/>
        <item m="1" x="337"/>
        <item m="1" x="338"/>
        <item m="1" x="339"/>
        <item m="1" x="340"/>
        <item m="1" x="341"/>
        <item m="1" x="342"/>
        <item m="1" x="343"/>
        <item m="1" x="345"/>
        <item m="1" x="348"/>
        <item m="1" x="349"/>
        <item m="1" x="351"/>
        <item m="1" x="355"/>
        <item m="1" x="356"/>
        <item m="1" x="357"/>
        <item m="1" x="358"/>
        <item m="1" x="359"/>
        <item m="1" x="361"/>
        <item m="1" x="362"/>
        <item m="1" x="363"/>
        <item m="1" x="366"/>
        <item m="1" x="368"/>
        <item m="1" x="370"/>
        <item m="1" x="371"/>
        <item m="1" x="372"/>
        <item m="1" x="373"/>
        <item m="1" x="374"/>
        <item m="1" x="376"/>
        <item m="1" x="377"/>
        <item m="1" x="380"/>
        <item m="1" x="381"/>
        <item m="1" x="383"/>
        <item m="1" x="384"/>
        <item m="1" x="385"/>
        <item m="1" x="388"/>
        <item m="1" x="396"/>
        <item m="1" x="400"/>
        <item m="1" x="402"/>
        <item m="1" x="404"/>
        <item m="1" x="405"/>
        <item m="1" x="406"/>
        <item m="1" x="407"/>
        <item m="1" x="409"/>
        <item m="1" x="412"/>
        <item m="1" x="413"/>
        <item m="1" x="414"/>
        <item m="1" x="415"/>
        <item m="1" x="418"/>
        <item m="1" x="419"/>
        <item m="1" x="421"/>
        <item m="1" x="422"/>
        <item m="1" x="423"/>
        <item m="1" x="424"/>
        <item m="1" x="426"/>
        <item m="1" x="427"/>
        <item m="1" x="435"/>
        <item m="1" x="451"/>
        <item m="1" x="452"/>
        <item m="1" x="453"/>
        <item m="1" x="455"/>
        <item m="1" x="456"/>
        <item m="1" x="458"/>
        <item m="1" x="459"/>
        <item m="1" x="244"/>
        <item m="1" x="255"/>
        <item m="1" x="259"/>
        <item m="1" x="262"/>
        <item m="1" x="461"/>
        <item m="1" x="462"/>
        <item m="1" x="189"/>
        <item m="1" x="199"/>
        <item m="1" x="202"/>
        <item m="1" x="204"/>
        <item m="1" x="235"/>
        <item m="1" x="236"/>
        <item m="1" x="251"/>
        <item m="1" x="260"/>
        <item m="1" x="261"/>
        <item m="1" x="457"/>
        <item m="1" x="264"/>
        <item m="1" x="272"/>
        <item m="1" x="277"/>
        <item m="1" x="278"/>
        <item m="1" x="279"/>
        <item m="1" x="291"/>
        <item m="1" x="293"/>
        <item m="1" x="294"/>
        <item m="1" x="296"/>
        <item m="1" x="308"/>
        <item m="1" x="310"/>
        <item m="1" x="312"/>
        <item m="1" x="313"/>
        <item m="1" x="316"/>
        <item m="1" x="323"/>
        <item m="1" x="330"/>
        <item m="1" x="332"/>
        <item m="1" x="336"/>
        <item m="1" x="344"/>
        <item m="1" x="347"/>
        <item m="1" x="350"/>
        <item m="1" x="352"/>
        <item m="1" x="354"/>
        <item m="1" x="365"/>
        <item m="1" x="367"/>
        <item m="1" x="369"/>
        <item m="1" x="375"/>
        <item m="1" x="378"/>
        <item m="1" x="379"/>
        <item m="1" x="386"/>
        <item m="1" x="387"/>
        <item m="1" x="389"/>
        <item m="1" x="390"/>
        <item m="1" x="392"/>
        <item m="1" x="393"/>
        <item m="1" x="394"/>
        <item m="1" x="398"/>
        <item m="1" x="399"/>
        <item m="1" x="403"/>
        <item m="1" x="410"/>
        <item m="1" x="411"/>
        <item m="1" x="417"/>
        <item m="1" x="420"/>
        <item m="1" x="428"/>
        <item m="1" x="433"/>
        <item m="1" x="436"/>
        <item m="1" x="439"/>
        <item m="1" x="454"/>
        <item m="1" x="440"/>
        <item m="1" x="447"/>
        <item m="1" x="234"/>
        <item m="1" x="360"/>
        <item m="1" x="416"/>
        <item m="1" x="256"/>
        <item m="1" x="263"/>
        <item m="1" x="268"/>
        <item m="1" x="280"/>
        <item m="1" x="286"/>
        <item m="1" x="287"/>
        <item m="1" x="289"/>
        <item m="1" x="307"/>
        <item m="1" x="328"/>
        <item m="1" x="331"/>
        <item m="1" x="333"/>
        <item m="1" x="346"/>
        <item m="1" x="353"/>
        <item m="1" x="364"/>
        <item m="1" x="395"/>
        <item m="1" x="401"/>
        <item m="1" x="408"/>
        <item m="1" x="425"/>
        <item m="1" x="432"/>
        <item m="1" x="492"/>
        <item m="1" x="532"/>
        <item m="1" x="539"/>
        <item m="1" x="541"/>
        <item m="1" x="543"/>
        <item m="1" x="545"/>
        <item m="1" x="547"/>
        <item m="1" x="549"/>
        <item m="1" x="563"/>
        <item m="1" x="565"/>
        <item m="1" x="795"/>
        <item m="1" x="797"/>
        <item m="1" x="809"/>
        <item m="1" x="813"/>
        <item m="1" x="815"/>
        <item m="1" x="817"/>
        <item m="1" x="819"/>
        <item m="1" x="821"/>
        <item m="1" x="839"/>
        <item m="1" x="841"/>
        <item m="1" x="843"/>
        <item m="1" x="845"/>
        <item m="1" x="465"/>
        <item m="1" x="469"/>
        <item m="1" x="474"/>
        <item m="1" x="483"/>
        <item m="1" x="485"/>
        <item m="1" x="499"/>
        <item m="1" x="505"/>
        <item m="1" x="507"/>
        <item m="1" x="512"/>
        <item m="1" x="523"/>
        <item m="1" x="525"/>
        <item m="1" x="527"/>
        <item m="1" x="528"/>
        <item m="1" x="530"/>
        <item m="1" x="554"/>
        <item m="1" x="555"/>
        <item m="1" x="557"/>
        <item m="1" x="561"/>
        <item m="1" x="567"/>
        <item m="1" x="694"/>
        <item m="1" x="725"/>
        <item m="1" x="738"/>
        <item m="1" x="747"/>
        <item m="1" x="777"/>
        <item m="1" x="806"/>
        <item m="1" x="811"/>
        <item m="1" x="823"/>
        <item m="1" x="825"/>
        <item m="1" x="834"/>
        <item m="1" x="536"/>
        <item m="1" x="559"/>
        <item m="1" x="569"/>
        <item m="1" x="570"/>
        <item m="1" x="572"/>
        <item m="1" x="573"/>
        <item m="1" x="574"/>
        <item m="1" x="576"/>
        <item m="1" x="578"/>
        <item m="1" x="580"/>
        <item m="1" x="582"/>
        <item m="1" x="584"/>
        <item m="1" x="586"/>
        <item m="1" x="588"/>
        <item m="1" x="590"/>
        <item m="1" x="591"/>
        <item m="1" x="592"/>
        <item m="1" x="593"/>
        <item m="1" x="595"/>
        <item m="1" x="597"/>
        <item m="1" x="600"/>
        <item m="1" x="601"/>
        <item m="1" x="603"/>
        <item m="1" x="605"/>
        <item m="1" x="611"/>
        <item m="1" x="613"/>
        <item m="1" x="614"/>
        <item m="1" x="615"/>
        <item m="1" x="616"/>
        <item m="1" x="618"/>
        <item m="1" x="620"/>
        <item m="1" x="621"/>
        <item m="1" x="624"/>
        <item m="1" x="627"/>
        <item m="1" x="629"/>
        <item m="1" x="631"/>
        <item m="1" x="632"/>
        <item m="1" x="634"/>
        <item m="1" x="636"/>
        <item m="1" x="637"/>
        <item m="1" x="639"/>
        <item m="1" x="641"/>
        <item m="1" x="644"/>
        <item m="1" x="646"/>
        <item m="1" x="648"/>
        <item m="1" x="649"/>
        <item m="1" x="651"/>
        <item m="1" x="653"/>
        <item m="1" x="654"/>
        <item m="1" x="655"/>
        <item m="1" x="657"/>
        <item m="1" x="660"/>
        <item m="1" x="661"/>
        <item m="1" x="663"/>
        <item m="1" x="665"/>
        <item m="1" x="668"/>
        <item m="1" x="670"/>
        <item m="1" x="672"/>
        <item m="1" x="674"/>
        <item m="1" x="675"/>
        <item m="1" x="677"/>
        <item m="1" x="678"/>
        <item m="1" x="680"/>
        <item m="1" x="681"/>
        <item m="1" x="683"/>
        <item m="1" x="684"/>
        <item m="1" x="685"/>
        <item m="1" x="687"/>
        <item m="1" x="690"/>
        <item m="1" x="692"/>
        <item m="1" x="695"/>
        <item m="1" x="697"/>
        <item m="1" x="699"/>
        <item m="1" x="701"/>
        <item m="1" x="703"/>
        <item m="1" x="705"/>
        <item m="1" x="707"/>
        <item m="1" x="708"/>
        <item m="1" x="710"/>
        <item m="1" x="713"/>
        <item m="1" x="716"/>
        <item m="1" x="719"/>
        <item m="1" x="721"/>
        <item m="1" x="723"/>
        <item m="1" x="728"/>
        <item m="1" x="729"/>
        <item m="1" x="731"/>
        <item m="1" x="732"/>
        <item m="1" x="734"/>
        <item m="1" x="735"/>
        <item m="1" x="737"/>
        <item m="1" x="742"/>
        <item m="1" x="745"/>
        <item m="1" x="749"/>
        <item m="1" x="751"/>
        <item m="1" x="753"/>
        <item m="1" x="754"/>
        <item m="1" x="756"/>
        <item m="1" x="758"/>
        <item m="1" x="760"/>
        <item m="1" x="762"/>
        <item m="1" x="764"/>
        <item m="1" x="766"/>
        <item m="1" x="768"/>
        <item m="1" x="770"/>
        <item m="1" x="771"/>
        <item m="1" x="772"/>
        <item m="1" x="775"/>
        <item m="1" x="778"/>
        <item m="1" x="780"/>
        <item m="1" x="782"/>
        <item m="1" x="783"/>
        <item m="1" x="786"/>
        <item m="1" x="788"/>
        <item m="1" x="790"/>
        <item m="1" x="792"/>
        <item m="1" x="794"/>
        <item m="1" x="799"/>
        <item m="1" x="803"/>
        <item m="1" x="805"/>
        <item m="1" x="828"/>
        <item m="1" x="829"/>
        <item m="1" x="830"/>
        <item m="1" x="832"/>
        <item m="1" x="836"/>
        <item m="1" x="837"/>
        <item m="1" x="467"/>
        <item m="1" x="473"/>
        <item m="1" x="493"/>
        <item m="1" x="533"/>
        <item m="1" x="540"/>
        <item m="1" x="542"/>
        <item m="1" x="544"/>
        <item m="1" x="546"/>
        <item m="1" x="548"/>
        <item m="1" x="550"/>
        <item m="1" x="552"/>
        <item m="1" x="553"/>
        <item m="1" x="564"/>
        <item m="1" x="566"/>
        <item m="1" x="796"/>
        <item m="1" x="798"/>
        <item m="1" x="810"/>
        <item m="1" x="814"/>
        <item m="1" x="816"/>
        <item m="1" x="818"/>
        <item m="1" x="820"/>
        <item m="1" x="822"/>
        <item m="1" x="840"/>
        <item m="1" x="842"/>
        <item m="1" x="844"/>
        <item m="1" x="846"/>
        <item m="1" x="466"/>
        <item m="1" x="470"/>
        <item m="1" x="472"/>
        <item m="1" x="475"/>
        <item m="1" x="476"/>
        <item m="1" x="484"/>
        <item m="1" x="496"/>
        <item m="1" x="500"/>
        <item m="1" x="506"/>
        <item m="1" x="508"/>
        <item m="1" x="513"/>
        <item m="1" x="524"/>
        <item m="1" x="526"/>
        <item m="1" x="529"/>
        <item m="1" x="531"/>
        <item m="1" x="551"/>
        <item m="1" x="556"/>
        <item m="1" x="558"/>
        <item m="1" x="562"/>
        <item m="1" x="726"/>
        <item m="1" x="739"/>
        <item m="1" x="748"/>
        <item m="1" x="802"/>
        <item m="1" x="807"/>
        <item m="1" x="812"/>
        <item m="1" x="824"/>
        <item m="1" x="826"/>
        <item m="1" x="827"/>
        <item m="1" x="835"/>
        <item m="1" x="537"/>
        <item m="1" x="538"/>
        <item m="1" x="560"/>
        <item m="1" x="568"/>
        <item m="1" x="571"/>
        <item m="1" x="575"/>
        <item m="1" x="577"/>
        <item m="1" x="579"/>
        <item m="1" x="581"/>
        <item m="1" x="583"/>
        <item m="1" x="585"/>
        <item m="1" x="587"/>
        <item m="1" x="589"/>
        <item m="1" x="594"/>
        <item m="1" x="596"/>
        <item m="1" x="598"/>
        <item m="1" x="599"/>
        <item m="1" x="602"/>
        <item m="1" x="604"/>
        <item m="1" x="606"/>
        <item m="1" x="607"/>
        <item m="1" x="608"/>
        <item m="1" x="609"/>
        <item m="1" x="610"/>
        <item m="1" x="612"/>
        <item m="1" x="617"/>
        <item m="1" x="619"/>
        <item m="1" x="622"/>
        <item m="1" x="623"/>
        <item m="1" x="625"/>
        <item m="1" x="626"/>
        <item m="1" x="628"/>
        <item m="1" x="630"/>
        <item m="1" x="633"/>
        <item m="1" x="635"/>
        <item m="1" x="638"/>
        <item m="1" x="640"/>
        <item m="1" x="642"/>
        <item m="1" x="643"/>
        <item m="1" x="645"/>
        <item m="1" x="647"/>
        <item m="1" x="650"/>
        <item m="1" x="652"/>
        <item m="1" x="656"/>
        <item m="1" x="658"/>
        <item m="1" x="659"/>
        <item m="1" x="662"/>
        <item m="1" x="664"/>
        <item m="1" x="666"/>
        <item m="1" x="667"/>
        <item m="1" x="669"/>
        <item m="1" x="671"/>
        <item m="1" x="673"/>
        <item m="1" x="676"/>
        <item m="1" x="679"/>
        <item m="1" x="682"/>
        <item m="1" x="686"/>
        <item m="1" x="688"/>
        <item m="1" x="689"/>
        <item m="1" x="691"/>
        <item m="1" x="693"/>
        <item m="1" x="696"/>
        <item m="1" x="698"/>
        <item m="1" x="700"/>
        <item m="1" x="702"/>
        <item m="1" x="704"/>
        <item m="1" x="706"/>
        <item m="1" x="709"/>
        <item m="1" x="711"/>
        <item m="1" x="712"/>
        <item m="1" x="714"/>
        <item m="1" x="715"/>
        <item m="1" x="717"/>
        <item m="1" x="718"/>
        <item m="1" x="720"/>
        <item m="1" x="722"/>
        <item m="1" x="724"/>
        <item m="1" x="727"/>
        <item m="1" x="730"/>
        <item m="1" x="733"/>
        <item m="1" x="736"/>
        <item m="1" x="740"/>
        <item m="1" x="741"/>
        <item m="1" x="743"/>
        <item m="1" x="744"/>
        <item m="1" x="746"/>
        <item m="1" x="750"/>
        <item m="1" x="752"/>
        <item m="1" x="755"/>
        <item m="1" x="757"/>
        <item m="1" x="759"/>
        <item m="1" x="761"/>
        <item m="1" x="763"/>
        <item m="1" x="765"/>
        <item m="1" x="767"/>
        <item m="1" x="769"/>
        <item m="1" x="773"/>
        <item m="1" x="774"/>
        <item m="1" x="776"/>
        <item m="1" x="779"/>
        <item m="1" x="781"/>
        <item m="1" x="784"/>
        <item m="1" x="785"/>
        <item m="1" x="787"/>
        <item m="1" x="789"/>
        <item m="1" x="791"/>
        <item m="1" x="793"/>
        <item m="1" x="800"/>
        <item m="1" x="801"/>
        <item m="1" x="804"/>
        <item m="1" x="808"/>
        <item m="1" x="831"/>
        <item m="1" x="833"/>
        <item m="1" x="838"/>
        <item m="1" x="468"/>
        <item m="1" x="477"/>
        <item m="1" x="480"/>
        <item m="1" x="534"/>
        <item m="1" x="535"/>
        <item m="1" x="471"/>
        <item m="1" x="478"/>
        <item m="1" x="479"/>
        <item m="1" x="481"/>
        <item m="1" x="482"/>
        <item m="1" x="486"/>
        <item m="1" x="487"/>
        <item m="1" x="488"/>
        <item m="1" x="489"/>
        <item m="1" x="490"/>
        <item m="1" x="491"/>
        <item m="1" x="494"/>
        <item m="1" x="495"/>
        <item m="1" x="497"/>
        <item m="1" x="498"/>
        <item m="1" x="501"/>
        <item m="1" x="502"/>
        <item m="1" x="503"/>
        <item m="1" x="504"/>
        <item m="1" x="509"/>
        <item m="1" x="510"/>
        <item m="1" x="511"/>
        <item m="1" x="514"/>
        <item m="1" x="515"/>
        <item m="1" x="516"/>
        <item m="1" x="517"/>
        <item m="1" x="518"/>
        <item m="1" x="519"/>
        <item m="1" x="520"/>
        <item m="1" x="521"/>
        <item m="1" x="522"/>
        <item m="1" x="184"/>
        <item m="1" x="185"/>
        <item m="1" x="186"/>
        <item x="0"/>
        <item m="1" x="16"/>
        <item m="1" x="20"/>
        <item m="1" x="21"/>
        <item m="1" x="22"/>
        <item m="1" x="23"/>
        <item m="1" x="24"/>
        <item m="1" x="25"/>
        <item m="1" x="26"/>
        <item m="1" x="27"/>
        <item m="1" x="31"/>
        <item m="1" x="33"/>
        <item m="1" x="34"/>
        <item m="1" x="122"/>
        <item m="1" x="123"/>
        <item m="1" x="124"/>
        <item m="1" x="130"/>
        <item m="1" x="133"/>
        <item m="1" x="134"/>
        <item m="1" x="135"/>
        <item m="1" x="136"/>
        <item m="1" x="149"/>
        <item m="1" x="150"/>
        <item m="1" x="151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7"/>
        <item m="1" x="28"/>
        <item m="1" x="29"/>
        <item m="1" x="30"/>
        <item m="1" x="32"/>
        <item m="1" x="79"/>
        <item m="1" x="82"/>
        <item m="1" x="91"/>
        <item m="1" x="96"/>
        <item m="1" x="98"/>
        <item m="1" x="112"/>
        <item m="1" x="121"/>
        <item m="1" x="126"/>
        <item m="1" x="127"/>
        <item m="1" x="129"/>
        <item m="1" x="131"/>
        <item m="1" x="132"/>
        <item m="1" x="137"/>
        <item m="1" x="138"/>
        <item m="1" x="139"/>
        <item m="1" x="140"/>
        <item m="1" x="141"/>
        <item m="1" x="147"/>
        <item m="1" x="18"/>
        <item m="1" x="19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80"/>
        <item m="1" x="81"/>
        <item m="1" x="83"/>
        <item m="1" x="84"/>
        <item m="1" x="85"/>
        <item m="1" x="86"/>
        <item m="1" x="87"/>
        <item m="1" x="88"/>
        <item m="1" x="89"/>
        <item m="1" x="90"/>
        <item m="1" x="92"/>
        <item m="1" x="93"/>
        <item m="1" x="94"/>
        <item m="1" x="95"/>
        <item m="1" x="97"/>
        <item m="1" x="99"/>
        <item m="1" x="100"/>
        <item m="1" x="101"/>
        <item m="1" x="102"/>
        <item m="1" x="103"/>
        <item m="1" x="104"/>
        <item m="1" x="105"/>
        <item m="1" x="106"/>
        <item m="1" x="107"/>
        <item m="1" x="108"/>
        <item m="1" x="109"/>
        <item m="1" x="110"/>
        <item m="1" x="111"/>
        <item m="1" x="113"/>
        <item m="1" x="114"/>
        <item m="1" x="115"/>
        <item m="1" x="116"/>
        <item m="1" x="117"/>
        <item m="1" x="118"/>
        <item m="1" x="119"/>
        <item m="1" x="120"/>
        <item m="1" x="125"/>
        <item m="1" x="128"/>
        <item m="1" x="142"/>
        <item m="1" x="143"/>
        <item m="1" x="144"/>
        <item m="1" x="145"/>
        <item m="1" x="146"/>
        <item m="1" x="148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cludeNewItemsInFilter="1" defaultSubtotal="0">
      <items count="3">
        <item m="1" x="1"/>
        <item x="0"/>
        <item m="1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compact="0" outline="0" subtotalTop="0" showAll="0" includeNewItemsInFilter="1" defaultSubtotal="0">
      <items count="4">
        <item m="1" x="2"/>
        <item m="1" x="3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cludeNewItemsInFilter="1"/>
    <pivotField axis="axisRow" compact="0" outline="0" subtotalTop="0" showAll="0" includeNewItemsInFilter="1">
      <items count="5">
        <item m="1" x="1"/>
        <item m="1" x="2"/>
        <item x="0"/>
        <item m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measureFilter="1" includeNewItemsInFilter="1" sortType="ascending" defaultSubtotal="0">
      <items count="151">
        <item m="1" x="12"/>
        <item m="1" x="67"/>
        <item m="1" x="60"/>
        <item x="0"/>
        <item m="1" x="24"/>
        <item m="1" x="143"/>
        <item x="1"/>
        <item x="2"/>
        <item x="3"/>
        <item x="4"/>
        <item x="5"/>
        <item x="6"/>
        <item m="1" x="150"/>
        <item m="1" x="126"/>
        <item x="7"/>
        <item m="1" x="137"/>
        <item x="8"/>
        <item x="9"/>
        <item x="10"/>
        <item m="1" x="47"/>
        <item m="1" x="27"/>
        <item x="11"/>
        <item m="1" x="122"/>
        <item m="1" x="95"/>
        <item m="1" x="146"/>
        <item m="1" x="119"/>
        <item m="1" x="93"/>
        <item m="1" x="75"/>
        <item m="1" x="56"/>
        <item m="1" x="16"/>
        <item m="1" x="134"/>
        <item m="1" x="109"/>
        <item m="1" x="85"/>
        <item m="1" x="130"/>
        <item m="1" x="105"/>
        <item m="1" x="83"/>
        <item m="1" x="63"/>
        <item m="1" x="42"/>
        <item m="1" x="23"/>
        <item m="1" x="116"/>
        <item m="1" x="90"/>
        <item m="1" x="72"/>
        <item m="1" x="36"/>
        <item m="1" x="86"/>
        <item m="1" x="73"/>
        <item m="1" x="100"/>
        <item m="1" x="127"/>
        <item m="1" x="96"/>
        <item m="1" x="76"/>
        <item m="1" x="101"/>
        <item m="1" x="39"/>
        <item m="1" x="74"/>
        <item m="1" x="53"/>
        <item m="1" x="13"/>
        <item m="1" x="131"/>
        <item m="1" x="106"/>
        <item m="1" x="64"/>
        <item m="1" x="43"/>
        <item m="1" x="81"/>
        <item m="1" x="20"/>
        <item m="1" x="139"/>
        <item m="1" x="113"/>
        <item m="1" x="88"/>
        <item m="1" x="70"/>
        <item m="1" x="51"/>
        <item m="1" x="30"/>
        <item m="1" x="68"/>
        <item m="1" x="48"/>
        <item m="1" x="28"/>
        <item m="1" x="147"/>
        <item m="1" x="123"/>
        <item m="1" x="97"/>
        <item m="1" x="77"/>
        <item m="1" x="59"/>
        <item m="1" x="37"/>
        <item m="1" x="18"/>
        <item m="1" x="57"/>
        <item m="1" x="35"/>
        <item m="1" x="44"/>
        <item m="1" x="141"/>
        <item m="1" x="117"/>
        <item m="1" x="144"/>
        <item m="1" x="118"/>
        <item m="1" x="91"/>
        <item m="1" x="54"/>
        <item m="1" x="33"/>
        <item m="1" x="14"/>
        <item m="1" x="132"/>
        <item m="1" x="107"/>
        <item m="1" x="84"/>
        <item m="1" x="128"/>
        <item m="1" x="103"/>
        <item m="1" x="82"/>
        <item m="1" x="61"/>
        <item m="1" x="40"/>
        <item m="1" x="21"/>
        <item m="1" x="114"/>
        <item m="1" x="71"/>
        <item m="1" x="49"/>
        <item m="1" x="29"/>
        <item m="1" x="98"/>
        <item m="1" x="78"/>
        <item m="1" x="25"/>
        <item m="1" x="65"/>
        <item m="1" x="32"/>
        <item m="1" x="52"/>
        <item m="1" x="31"/>
        <item m="1" x="149"/>
        <item m="1" x="125"/>
        <item m="1" x="102"/>
        <item m="1" x="80"/>
        <item m="1" x="19"/>
        <item m="1" x="38"/>
        <item m="1" x="136"/>
        <item m="1" x="111"/>
        <item m="1" x="46"/>
        <item m="1" x="26"/>
        <item m="1" x="120"/>
        <item m="1" x="92"/>
        <item m="1" x="55"/>
        <item m="1" x="34"/>
        <item m="1" x="15"/>
        <item m="1" x="133"/>
        <item m="1" x="108"/>
        <item m="1" x="129"/>
        <item m="1" x="104"/>
        <item m="1" x="62"/>
        <item m="1" x="41"/>
        <item m="1" x="22"/>
        <item m="1" x="140"/>
        <item m="1" x="115"/>
        <item m="1" x="89"/>
        <item m="1" x="138"/>
        <item m="1" x="112"/>
        <item m="1" x="87"/>
        <item m="1" x="69"/>
        <item m="1" x="50"/>
        <item m="1" x="148"/>
        <item m="1" x="124"/>
        <item m="1" x="99"/>
        <item m="1" x="79"/>
        <item m="1" x="121"/>
        <item m="1" x="94"/>
        <item m="1" x="58"/>
        <item m="1" x="17"/>
        <item m="1" x="135"/>
        <item m="1" x="110"/>
        <item m="1" x="66"/>
        <item m="1" x="145"/>
        <item m="1" x="142"/>
        <item m="1" x="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/>
  </pivotFields>
  <rowFields count="6">
    <field x="12"/>
    <field x="1"/>
    <field x="9"/>
    <field x="7"/>
    <field x="8"/>
    <field x="11"/>
  </rowFields>
  <rowItems count="13">
    <i>
      <x v="3"/>
      <x/>
      <x v="2"/>
      <x v="1264"/>
      <x v="1"/>
      <x v="2"/>
    </i>
    <i>
      <x v="6"/>
      <x/>
      <x v="2"/>
      <x v="1264"/>
      <x v="1"/>
      <x v="2"/>
    </i>
    <i>
      <x v="7"/>
      <x/>
      <x v="2"/>
      <x v="1264"/>
      <x v="1"/>
      <x v="2"/>
    </i>
    <i>
      <x v="8"/>
      <x/>
      <x v="2"/>
      <x v="1264"/>
      <x v="1"/>
      <x v="2"/>
    </i>
    <i>
      <x v="9"/>
      <x/>
      <x v="2"/>
      <x v="1264"/>
      <x v="1"/>
      <x v="2"/>
    </i>
    <i>
      <x v="10"/>
      <x/>
      <x v="2"/>
      <x v="1264"/>
      <x v="1"/>
      <x v="2"/>
    </i>
    <i>
      <x v="11"/>
      <x v="1"/>
      <x v="2"/>
      <x v="1431"/>
      <x v="1"/>
      <x v="2"/>
    </i>
    <i>
      <x v="14"/>
      <x v="1"/>
      <x v="2"/>
      <x v="1431"/>
      <x v="1"/>
      <x v="2"/>
    </i>
    <i>
      <x v="16"/>
      <x v="1"/>
      <x v="2"/>
      <x v="1431"/>
      <x v="1"/>
      <x v="2"/>
    </i>
    <i r="1">
      <x v="2"/>
      <x v="3"/>
      <x v="1432"/>
      <x v="1"/>
      <x v="2"/>
    </i>
    <i>
      <x v="17"/>
      <x v="2"/>
      <x v="3"/>
      <x v="1432"/>
      <x v="1"/>
      <x v="2"/>
    </i>
    <i>
      <x v="18"/>
      <x v="2"/>
      <x v="3"/>
      <x v="1432"/>
      <x v="1"/>
      <x v="2"/>
    </i>
    <i>
      <x v="21"/>
      <x v="2"/>
      <x v="3"/>
      <x v="1432"/>
      <x v="1"/>
      <x v="2"/>
    </i>
  </rowItems>
  <colItems count="1">
    <i/>
  </colItems>
  <dataFields count="1">
    <dataField name=" Montant" fld="10" baseField="6" baseItem="49" numFmtId="4"/>
  </dataFields>
  <formats count="2">
    <format dxfId="35">
      <pivotArea type="all" dataOnly="0" outline="0" fieldPosition="0"/>
    </format>
    <format dxfId="34">
      <pivotArea type="all" dataOnly="0" outline="0" fieldPosition="0"/>
    </format>
  </formats>
  <pivotTableStyleInfo name="PivotStyleMedium9" showRowHeaders="1" showColHeaders="1" showRowStripes="0" showColStripes="0" showLastColumn="1"/>
  <filters count="1">
    <filter fld="12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53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4" indent="0" outline="1" outlineData="1" multipleFieldFilters="0" rowHeaderCaption=" Centre de couts">
  <location ref="A3:G36" firstHeaderRow="0" firstDataRow="1" firstDataCol="5"/>
  <pivotFields count="30">
    <pivotField showAll="0"/>
    <pivotField axis="axisRow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dataField="1" showAll="0"/>
    <pivotField showAll="0"/>
    <pivotField axis="axisRow" outline="0" showAll="0" defaultSubtotal="0">
      <items count="1722">
        <item m="1" x="3"/>
        <item m="1" x="467"/>
        <item m="1" x="13"/>
        <item m="1" x="43"/>
        <item m="1" x="39"/>
        <item m="1" x="222"/>
        <item m="1" x="149"/>
        <item m="1" x="202"/>
        <item m="1" x="236"/>
        <item m="1" x="244"/>
        <item m="1" x="224"/>
        <item m="1" x="233"/>
        <item m="1" x="183"/>
        <item m="1" x="178"/>
        <item m="1" x="231"/>
        <item m="1" x="28"/>
        <item m="1" x="18"/>
        <item m="1" x="36"/>
        <item m="1" x="55"/>
        <item m="1" x="152"/>
        <item m="1" x="239"/>
        <item m="1" x="53"/>
        <item m="1" x="24"/>
        <item m="1" x="34"/>
        <item m="1" x="47"/>
        <item m="1" x="185"/>
        <item m="1" x="45"/>
        <item m="1" x="51"/>
        <item m="1" x="230"/>
        <item m="1" x="54"/>
        <item m="1" x="225"/>
        <item m="1" x="154"/>
        <item m="1" x="247"/>
        <item m="1" x="21"/>
        <item m="1" x="227"/>
        <item m="1" x="246"/>
        <item m="1" x="15"/>
        <item m="1" x="248"/>
        <item m="1" x="113"/>
        <item m="1" x="27"/>
        <item m="1" x="42"/>
        <item m="1" x="220"/>
        <item m="1" x="30"/>
        <item m="1" x="32"/>
        <item m="1" x="37"/>
        <item m="1" x="155"/>
        <item m="1" x="26"/>
        <item m="1" x="33"/>
        <item m="1" x="38"/>
        <item m="1" x="41"/>
        <item m="1" x="48"/>
        <item m="1" x="174"/>
        <item m="1" x="241"/>
        <item m="1" x="10"/>
        <item m="1" x="11"/>
        <item m="1" x="12"/>
        <item m="1" x="16"/>
        <item m="1" x="19"/>
        <item m="1" x="25"/>
        <item m="1" x="40"/>
        <item m="1" x="46"/>
        <item m="1" x="103"/>
        <item m="1" x="238"/>
        <item m="1" x="8"/>
        <item m="1" x="14"/>
        <item m="1" x="49"/>
        <item m="1" x="167"/>
        <item m="1" x="234"/>
        <item m="1" x="20"/>
        <item m="1" x="126"/>
        <item m="1" x="235"/>
        <item m="1" x="9"/>
        <item m="1" x="57"/>
        <item m="1" x="237"/>
        <item m="1" x="240"/>
        <item m="1" x="110"/>
        <item m="1" x="17"/>
        <item m="1" x="22"/>
        <item m="1" x="52"/>
        <item m="1" x="200"/>
        <item m="1" x="249"/>
        <item m="1" x="31"/>
        <item m="1" x="50"/>
        <item m="1" x="209"/>
        <item m="1" x="229"/>
        <item m="1" x="23"/>
        <item m="1" x="44"/>
        <item m="1" x="179"/>
        <item m="1" x="223"/>
        <item m="1" x="201"/>
        <item m="1" x="245"/>
        <item m="1" x="71"/>
        <item m="1" x="84"/>
        <item m="1" x="104"/>
        <item m="1" x="35"/>
        <item m="1" x="191"/>
        <item m="1" x="212"/>
        <item m="1" x="232"/>
        <item m="1" x="62"/>
        <item m="1" x="107"/>
        <item m="1" x="125"/>
        <item m="1" x="163"/>
        <item m="1" x="135"/>
        <item m="1" x="73"/>
        <item m="1" x="158"/>
        <item m="1" x="216"/>
        <item m="1" x="221"/>
        <item m="1" x="74"/>
        <item m="1" x="111"/>
        <item m="1" x="121"/>
        <item m="1" x="63"/>
        <item m="1" x="79"/>
        <item m="1" x="115"/>
        <item m="1" x="144"/>
        <item m="1" x="206"/>
        <item m="1" x="88"/>
        <item m="1" x="172"/>
        <item m="1" x="211"/>
        <item m="1" x="242"/>
        <item m="1" x="56"/>
        <item m="1" x="108"/>
        <item m="1" x="192"/>
        <item m="1" x="66"/>
        <item m="1" x="96"/>
        <item m="1" x="58"/>
        <item m="1" x="72"/>
        <item m="1" x="159"/>
        <item m="1" x="95"/>
        <item m="1" x="119"/>
        <item m="1" x="151"/>
        <item m="1" x="215"/>
        <item m="1" x="205"/>
        <item m="1" x="145"/>
        <item m="1" x="168"/>
        <item m="1" x="173"/>
        <item m="1" x="106"/>
        <item m="1" x="219"/>
        <item m="1" x="59"/>
        <item m="1" x="61"/>
        <item m="1" x="68"/>
        <item m="1" x="166"/>
        <item m="1" x="80"/>
        <item m="1" x="147"/>
        <item m="1" x="156"/>
        <item m="1" x="171"/>
        <item m="1" x="77"/>
        <item m="1" x="85"/>
        <item m="1" x="164"/>
        <item m="1" x="70"/>
        <item m="1" x="123"/>
        <item m="1" x="203"/>
        <item m="1" x="69"/>
        <item m="1" x="76"/>
        <item m="1" x="165"/>
        <item m="1" x="170"/>
        <item m="1" x="86"/>
        <item m="1" x="117"/>
        <item m="1" x="120"/>
        <item m="1" x="243"/>
        <item m="1" x="78"/>
        <item m="1" x="128"/>
        <item m="1" x="90"/>
        <item m="1" x="91"/>
        <item m="1" x="105"/>
        <item m="1" x="210"/>
        <item m="1" x="181"/>
        <item m="1" x="184"/>
        <item m="1" x="199"/>
        <item m="1" x="82"/>
        <item m="1" x="137"/>
        <item m="1" x="193"/>
        <item m="1" x="67"/>
        <item m="1" x="130"/>
        <item m="1" x="98"/>
        <item m="1" x="138"/>
        <item m="1" x="162"/>
        <item m="1" x="127"/>
        <item m="1" x="139"/>
        <item m="1" x="60"/>
        <item m="1" x="196"/>
        <item m="1" x="129"/>
        <item m="1" x="146"/>
        <item m="1" x="187"/>
        <item m="1" x="186"/>
        <item m="1" x="102"/>
        <item m="1" x="81"/>
        <item m="1" x="131"/>
        <item m="1" x="65"/>
        <item m="1" x="75"/>
        <item m="1" x="122"/>
        <item m="1" x="92"/>
        <item m="1" x="160"/>
        <item m="1" x="161"/>
        <item m="1" x="188"/>
        <item m="1" x="204"/>
        <item m="1" x="94"/>
        <item m="1" x="124"/>
        <item m="1" x="177"/>
        <item m="1" x="176"/>
        <item m="1" x="182"/>
        <item m="1" x="134"/>
        <item m="1" x="228"/>
        <item m="1" x="226"/>
        <item m="1" x="175"/>
        <item m="1" x="89"/>
        <item m="1" x="101"/>
        <item m="1" x="141"/>
        <item m="1" x="207"/>
        <item m="1" x="217"/>
        <item m="1" x="148"/>
        <item m="1" x="150"/>
        <item m="1" x="180"/>
        <item m="1" x="189"/>
        <item m="1" x="190"/>
        <item m="1" x="169"/>
        <item m="1" x="197"/>
        <item m="1" x="114"/>
        <item m="1" x="143"/>
        <item m="1" x="208"/>
        <item m="1" x="195"/>
        <item m="1" x="93"/>
        <item m="1" x="109"/>
        <item m="1" x="116"/>
        <item m="1" x="218"/>
        <item m="1" x="198"/>
        <item m="1" x="112"/>
        <item m="1" x="136"/>
        <item m="1" x="157"/>
        <item m="1" x="100"/>
        <item m="1" x="87"/>
        <item m="1" x="214"/>
        <item m="1" x="99"/>
        <item m="1" x="132"/>
        <item m="1" x="142"/>
        <item m="1" x="64"/>
        <item m="1" x="118"/>
        <item m="1" x="140"/>
        <item m="1" x="153"/>
        <item m="1" x="213"/>
        <item m="1" x="133"/>
        <item m="1" x="83"/>
        <item m="1" x="97"/>
        <item m="1" x="194"/>
        <item m="1" x="29"/>
        <item m="1" x="737"/>
        <item m="1" x="710"/>
        <item m="1" x="715"/>
        <item m="1" x="755"/>
        <item m="1" x="780"/>
        <item m="1" x="716"/>
        <item m="1" x="748"/>
        <item m="1" x="758"/>
        <item m="1" x="762"/>
        <item m="1" x="765"/>
        <item m="1" x="731"/>
        <item m="1" x="738"/>
        <item m="1" x="1432"/>
        <item m="1" x="712"/>
        <item m="1" x="768"/>
        <item m="1" x="703"/>
        <item m="1" x="759"/>
        <item m="1" x="735"/>
        <item m="1" x="749"/>
        <item m="1" x="763"/>
        <item m="1" x="764"/>
        <item m="1" x="767"/>
        <item m="1" x="753"/>
        <item m="1" x="773"/>
        <item m="1" x="1434"/>
        <item m="1" x="722"/>
        <item m="1" x="727"/>
        <item m="1" x="750"/>
        <item m="1" x="784"/>
        <item m="1" x="730"/>
        <item m="1" x="744"/>
        <item m="1" x="772"/>
        <item m="1" x="781"/>
        <item m="1" x="783"/>
        <item m="1" x="725"/>
        <item m="1" x="729"/>
        <item m="1" x="739"/>
        <item m="1" x="754"/>
        <item m="1" x="770"/>
        <item m="1" x="771"/>
        <item m="1" x="769"/>
        <item m="1" x="1435"/>
        <item m="1" x="702"/>
        <item m="1" x="785"/>
        <item m="1" x="1190"/>
        <item m="1" x="726"/>
        <item m="1" x="734"/>
        <item m="1" x="741"/>
        <item m="1" x="787"/>
        <item m="1" x="782"/>
        <item m="1" x="728"/>
        <item m="1" x="1436"/>
        <item m="1" x="740"/>
        <item m="1" x="786"/>
        <item m="1" x="818"/>
        <item m="1" x="779"/>
        <item m="1" x="812"/>
        <item m="1" x="777"/>
        <item m="1" x="1015"/>
        <item m="1" x="1117"/>
        <item m="1" x="1183"/>
        <item m="1" x="1201"/>
        <item m="1" x="825"/>
        <item m="1" x="1155"/>
        <item m="1" x="1173"/>
        <item m="1" x="830"/>
        <item m="1" x="1069"/>
        <item m="1" x="1167"/>
        <item m="1" x="720"/>
        <item m="1" x="803"/>
        <item m="1" x="843"/>
        <item m="1" x="1024"/>
        <item m="1" x="1188"/>
        <item m="1" x="1054"/>
        <item m="1" x="760"/>
        <item m="1" x="841"/>
        <item m="1" x="751"/>
        <item m="1" x="1076"/>
        <item m="1" x="1208"/>
        <item m="1" x="794"/>
        <item m="1" x="823"/>
        <item m="1" x="837"/>
        <item m="1" x="1166"/>
        <item m="1" x="1157"/>
        <item m="1" x="1181"/>
        <item m="1" x="1165"/>
        <item m="1" x="1027"/>
        <item m="1" x="1180"/>
        <item m="1" x="1433"/>
        <item m="1" x="1206"/>
        <item m="1" x="713"/>
        <item m="1" x="1095"/>
        <item m="1" x="774"/>
        <item m="1" x="817"/>
        <item m="1" x="938"/>
        <item m="1" x="1148"/>
        <item m="1" x="793"/>
        <item m="1" x="797"/>
        <item m="1" x="807"/>
        <item m="1" x="766"/>
        <item m="1" x="800"/>
        <item m="1" x="810"/>
        <item m="1" x="815"/>
        <item m="1" x="828"/>
        <item m="1" x="1050"/>
        <item m="1" x="1193"/>
        <item m="1" x="704"/>
        <item m="1" x="705"/>
        <item m="1" x="707"/>
        <item m="1" x="708"/>
        <item m="1" x="723"/>
        <item m="1" x="756"/>
        <item m="1" x="826"/>
        <item m="1" x="1187"/>
        <item m="1" x="699"/>
        <item m="1" x="697"/>
        <item m="1" x="834"/>
        <item m="1" x="1175"/>
        <item m="1" x="732"/>
        <item m="1" x="962"/>
        <item m="1" x="700"/>
        <item m="1" x="1185"/>
        <item m="1" x="1191"/>
        <item m="1" x="936"/>
        <item m="1" x="1172"/>
        <item m="1" x="718"/>
        <item m="1" x="742"/>
        <item m="1" x="839"/>
        <item m="1" x="1110"/>
        <item m="1" x="795"/>
        <item m="1" x="1136"/>
        <item m="1" x="745"/>
        <item m="1" x="820"/>
        <item m="1" x="1062"/>
        <item m="1" x="871"/>
        <item m="1" x="872"/>
        <item m="1" x="896"/>
        <item m="1" x="928"/>
        <item m="1" x="867"/>
        <item m="1" x="960"/>
        <item m="1" x="978"/>
        <item m="1" x="874"/>
        <item m="1" x="888"/>
        <item m="1" x="1031"/>
        <item m="1" x="1142"/>
        <item m="1" x="1150"/>
        <item m="1" x="1012"/>
        <item m="1" x="1093"/>
        <item m="1" x="1005"/>
        <item m="1" x="1129"/>
        <item m="1" x="901"/>
        <item m="1" x="924"/>
        <item m="1" x="1046"/>
        <item m="1" x="1197"/>
        <item m="1" x="845"/>
        <item m="1" x="1088"/>
        <item m="1" x="859"/>
        <item m="1" x="933"/>
        <item m="1" x="846"/>
        <item m="1" x="873"/>
        <item m="1" x="1105"/>
        <item m="1" x="1021"/>
        <item m="1" x="1141"/>
        <item m="1" x="1001"/>
        <item m="1" x="1123"/>
        <item m="1" x="895"/>
        <item m="1" x="947"/>
        <item m="1" x="1041"/>
        <item m="1" x="1048"/>
        <item m="1" x="930"/>
        <item m="1" x="1147"/>
        <item m="1" x="848"/>
        <item m="1" x="851"/>
        <item m="1" x="863"/>
        <item m="1" x="904"/>
        <item m="1" x="885"/>
        <item m="1" x="1010"/>
        <item m="1" x="1131"/>
        <item m="1" x="865"/>
        <item m="1" x="996"/>
        <item m="1" x="1045"/>
        <item m="1" x="898"/>
        <item m="1" x="965"/>
        <item m="1" x="1199"/>
        <item m="1" x="881"/>
        <item m="1" x="968"/>
        <item m="1" x="791"/>
        <item m="1" x="908"/>
        <item m="1" x="1195"/>
        <item m="1" x="1203"/>
        <item m="1" x="1074"/>
        <item m="1" x="1109"/>
        <item m="1" x="982"/>
        <item m="1" x="1090"/>
        <item m="1" x="861"/>
        <item m="1" x="1072"/>
        <item m="1" x="1098"/>
        <item m="1" x="1107"/>
        <item m="1" x="918"/>
        <item m="1" x="987"/>
        <item m="1" x="1036"/>
        <item m="1" x="906"/>
        <item m="1" x="927"/>
        <item m="1" x="939"/>
        <item m="1" x="989"/>
        <item m="1" x="1073"/>
        <item m="1" x="1100"/>
        <item m="1" x="1078"/>
        <item m="1" x="869"/>
        <item m="1" x="940"/>
        <item m="1" x="892"/>
        <item m="1" x="1003"/>
        <item m="1" x="877"/>
        <item m="1" x="884"/>
        <item m="1" x="971"/>
        <item m="1" x="857"/>
        <item m="1" x="876"/>
        <item m="1" x="959"/>
        <item m="1" x="1060"/>
        <item m="1" x="910"/>
        <item m="1" x="1033"/>
        <item m="1" x="1034"/>
        <item m="1" x="1122"/>
        <item m="1" x="914"/>
        <item m="1" x="1047"/>
        <item m="1" x="1052"/>
        <item m="1" x="976"/>
        <item m="1" x="1161"/>
        <item m="1" x="1159"/>
        <item m="1" x="903"/>
        <item m="1" x="994"/>
        <item m="1" x="1143"/>
        <item m="1" x="1008"/>
        <item m="1" x="1019"/>
        <item m="1" x="1080"/>
        <item m="1" x="1025"/>
        <item m="1" x="1071"/>
        <item m="1" x="1082"/>
        <item m="1" x="1083"/>
        <item m="1" x="1086"/>
        <item m="1" x="1125"/>
        <item m="1" x="822"/>
        <item m="1" x="1043"/>
        <item m="1" x="1103"/>
        <item m="1" x="1127"/>
        <item m="1" x="948"/>
        <item m="1" x="999"/>
        <item m="1" x="1017"/>
        <item m="1" x="1096"/>
        <item m="1" x="912"/>
        <item m="1" x="864"/>
        <item m="1" x="934"/>
        <item m="1" x="973"/>
        <item m="1" x="943"/>
        <item m="1" x="980"/>
        <item m="1" x="946"/>
        <item m="1" x="1132"/>
        <item m="1" x="1139"/>
        <item m="1" x="921"/>
        <item m="1" x="974"/>
        <item m="1" x="991"/>
        <item m="1" x="855"/>
        <item m="1" x="953"/>
        <item m="1" x="1134"/>
        <item m="1" x="1137"/>
        <item m="1" x="890"/>
        <item m="1" x="1169"/>
        <item m="1" x="917"/>
        <item m="1" x="1092"/>
        <item m="1" x="788"/>
        <item m="1" x="286"/>
        <item m="1" x="272"/>
        <item m="1" x="283"/>
        <item m="1" x="271"/>
        <item m="1" x="377"/>
        <item m="1" x="423"/>
        <item m="1" x="454"/>
        <item m="1" x="463"/>
        <item m="1" x="290"/>
        <item m="1" x="441"/>
        <item m="1" x="450"/>
        <item m="1" x="293"/>
        <item m="1" x="399"/>
        <item m="1" x="447"/>
        <item m="1" x="261"/>
        <item m="1" x="280"/>
        <item m="1" x="298"/>
        <item m="1" x="381"/>
        <item m="1" x="457"/>
        <item m="1" x="396"/>
        <item m="1" x="268"/>
        <item m="1" x="297"/>
        <item m="1" x="266"/>
        <item m="1" x="404"/>
        <item m="1" x="466"/>
        <item m="1" x="276"/>
        <item m="1" x="289"/>
        <item m="1" x="295"/>
        <item m="1" x="446"/>
        <item m="1" x="442"/>
        <item m="1" x="453"/>
        <item m="1" x="445"/>
        <item m="1" x="383"/>
        <item m="1" x="452"/>
        <item m="1" x="468"/>
        <item m="1" x="465"/>
        <item m="1" x="259"/>
        <item m="1" x="414"/>
        <item m="1" x="270"/>
        <item m="1" x="285"/>
        <item m="1" x="345"/>
        <item m="1" x="439"/>
        <item m="1" x="275"/>
        <item m="1" x="278"/>
        <item m="1" x="281"/>
        <item m="1" x="269"/>
        <item m="1" x="279"/>
        <item m="1" x="282"/>
        <item m="1" x="284"/>
        <item m="1" x="292"/>
        <item m="1" x="394"/>
        <item m="1" x="459"/>
        <item m="1" x="255"/>
        <item m="1" x="256"/>
        <item m="1" x="257"/>
        <item m="1" x="258"/>
        <item m="1" x="262"/>
        <item m="1" x="267"/>
        <item m="1" x="291"/>
        <item m="1" x="456"/>
        <item m="1" x="253"/>
        <item m="1" x="252"/>
        <item m="1" x="294"/>
        <item m="1" x="451"/>
        <item m="1" x="263"/>
        <item m="1" x="355"/>
        <item m="1" x="254"/>
        <item m="1" x="455"/>
        <item m="1" x="458"/>
        <item m="1" x="344"/>
        <item m="1" x="449"/>
        <item m="1" x="260"/>
        <item m="1" x="264"/>
        <item m="1" x="296"/>
        <item m="1" x="422"/>
        <item m="1" x="469"/>
        <item m="1" x="277"/>
        <item m="1" x="432"/>
        <item m="1" x="265"/>
        <item m="1" x="287"/>
        <item m="1" x="398"/>
        <item m="1" x="312"/>
        <item m="1" x="313"/>
        <item m="1" x="325"/>
        <item m="1" x="340"/>
        <item m="1" x="310"/>
        <item m="1" x="354"/>
        <item m="1" x="362"/>
        <item m="1" x="315"/>
        <item m="1" x="321"/>
        <item m="1" x="384"/>
        <item m="1" x="436"/>
        <item m="1" x="440"/>
        <item m="1" x="376"/>
        <item m="1" x="413"/>
        <item m="1" x="373"/>
        <item m="1" x="428"/>
        <item m="1" x="327"/>
        <item m="1" x="338"/>
        <item m="1" x="391"/>
        <item m="1" x="461"/>
        <item m="1" x="299"/>
        <item m="1" x="410"/>
        <item m="1" x="305"/>
        <item m="1" x="342"/>
        <item m="1" x="300"/>
        <item m="1" x="314"/>
        <item m="1" x="419"/>
        <item m="1" x="380"/>
        <item m="1" x="435"/>
        <item m="1" x="371"/>
        <item m="1" x="425"/>
        <item m="1" x="324"/>
        <item m="1" x="350"/>
        <item m="1" x="388"/>
        <item m="1" x="393"/>
        <item m="1" x="341"/>
        <item m="1" x="438"/>
        <item m="1" x="301"/>
        <item m="1" x="302"/>
        <item m="1" x="307"/>
        <item m="1" x="329"/>
        <item m="1" x="320"/>
        <item m="1" x="375"/>
        <item m="1" x="429"/>
        <item m="1" x="309"/>
        <item m="1" x="369"/>
        <item m="1" x="390"/>
        <item m="1" x="326"/>
        <item m="1" x="356"/>
        <item m="1" x="462"/>
        <item m="1" x="318"/>
        <item m="1" x="357"/>
        <item m="1" x="274"/>
        <item m="1" x="331"/>
        <item m="1" x="460"/>
        <item m="1" x="464"/>
        <item m="1" x="403"/>
        <item m="1" x="421"/>
        <item m="1" x="364"/>
        <item m="1" x="411"/>
        <item m="1" x="306"/>
        <item m="1" x="401"/>
        <item m="1" x="416"/>
        <item m="1" x="420"/>
        <item m="1" x="336"/>
        <item m="1" x="365"/>
        <item m="1" x="387"/>
        <item m="1" x="330"/>
        <item m="1" x="339"/>
        <item m="1" x="346"/>
        <item m="1" x="366"/>
        <item m="1" x="402"/>
        <item m="1" x="417"/>
        <item m="1" x="405"/>
        <item m="1" x="311"/>
        <item m="1" x="347"/>
        <item m="1" x="323"/>
        <item m="1" x="372"/>
        <item m="1" x="317"/>
        <item m="1" x="319"/>
        <item m="1" x="358"/>
        <item m="1" x="304"/>
        <item m="1" x="316"/>
        <item m="1" x="353"/>
        <item m="1" x="397"/>
        <item m="1" x="332"/>
        <item m="1" x="385"/>
        <item m="1" x="386"/>
        <item m="1" x="424"/>
        <item m="1" x="334"/>
        <item m="1" x="392"/>
        <item m="1" x="395"/>
        <item m="1" x="361"/>
        <item m="1" x="444"/>
        <item m="1" x="443"/>
        <item m="1" x="328"/>
        <item m="1" x="368"/>
        <item m="1" x="437"/>
        <item m="1" x="374"/>
        <item m="1" x="379"/>
        <item m="1" x="406"/>
        <item m="1" x="382"/>
        <item m="1" x="400"/>
        <item m="1" x="407"/>
        <item m="1" x="408"/>
        <item m="1" x="409"/>
        <item m="1" x="426"/>
        <item m="1" x="288"/>
        <item m="1" x="389"/>
        <item m="1" x="418"/>
        <item m="1" x="427"/>
        <item m="1" x="351"/>
        <item m="1" x="370"/>
        <item m="1" x="378"/>
        <item m="1" x="415"/>
        <item m="1" x="333"/>
        <item m="1" x="308"/>
        <item m="1" x="343"/>
        <item m="1" x="359"/>
        <item m="1" x="348"/>
        <item m="1" x="363"/>
        <item m="1" x="349"/>
        <item m="1" x="430"/>
        <item m="1" x="434"/>
        <item m="1" x="337"/>
        <item m="1" x="360"/>
        <item m="1" x="367"/>
        <item m="1" x="303"/>
        <item m="1" x="352"/>
        <item m="1" x="431"/>
        <item m="1" x="433"/>
        <item m="1" x="322"/>
        <item m="1" x="448"/>
        <item m="1" x="335"/>
        <item m="1" x="412"/>
        <item m="1" x="273"/>
        <item m="1" x="955"/>
        <item m="1" x="1121"/>
        <item m="1" x="711"/>
        <item m="1" x="819"/>
        <item m="1" x="813"/>
        <item m="1" x="1152"/>
        <item m="1" x="778"/>
        <item m="1" x="1016"/>
        <item m="1" x="1118"/>
        <item m="1" x="1184"/>
        <item m="1" x="1202"/>
        <item m="1" x="1156"/>
        <item m="1" x="1174"/>
        <item m="1" x="831"/>
        <item m="1" x="1070"/>
        <item m="1" x="1168"/>
        <item m="1" x="1179"/>
        <item m="1" x="721"/>
        <item m="1" x="804"/>
        <item m="1" x="844"/>
        <item m="1" x="1189"/>
        <item m="1" x="761"/>
        <item m="1" x="752"/>
        <item m="1" x="802"/>
        <item m="1" x="1077"/>
        <item m="1" x="1209"/>
        <item m="1" x="824"/>
        <item m="1" x="838"/>
        <item m="1" x="1205"/>
        <item m="1" x="842"/>
        <item m="1" x="1158"/>
        <item m="1" x="1182"/>
        <item m="1" x="747"/>
        <item m="1" x="1028"/>
        <item m="1" x="833"/>
        <item m="1" x="736"/>
        <item m="1" x="1207"/>
        <item m="1" x="714"/>
        <item m="1" x="945"/>
        <item m="1" x="775"/>
        <item m="1" x="832"/>
        <item m="1" x="1149"/>
        <item m="1" x="798"/>
        <item m="1" x="808"/>
        <item m="1" x="801"/>
        <item m="1" x="811"/>
        <item m="1" x="816"/>
        <item m="1" x="829"/>
        <item m="1" x="1051"/>
        <item m="1" x="1194"/>
        <item m="1" x="706"/>
        <item m="1" x="709"/>
        <item m="1" x="717"/>
        <item m="1" x="724"/>
        <item m="1" x="757"/>
        <item m="1" x="814"/>
        <item m="1" x="827"/>
        <item m="1" x="698"/>
        <item m="1" x="835"/>
        <item m="1" x="1176"/>
        <item m="1" x="733"/>
        <item m="1" x="805"/>
        <item m="1" x="963"/>
        <item m="1" x="1177"/>
        <item m="1" x="701"/>
        <item m="1" x="776"/>
        <item m="1" x="1186"/>
        <item m="1" x="1192"/>
        <item m="1" x="806"/>
        <item m="1" x="937"/>
        <item m="1" x="719"/>
        <item m="1" x="743"/>
        <item m="1" x="799"/>
        <item m="1" x="840"/>
        <item m="1" x="1111"/>
        <item m="1" x="796"/>
        <item m="1" x="836"/>
        <item m="1" x="1164"/>
        <item m="1" x="746"/>
        <item m="1" x="809"/>
        <item m="1" x="821"/>
        <item m="1" x="1063"/>
        <item m="1" x="1153"/>
        <item m="1" x="1115"/>
        <item m="1" x="1154"/>
        <item m="1" x="790"/>
        <item m="1" x="789"/>
        <item m="1" x="984"/>
        <item m="1" x="1112"/>
        <item m="1" x="1102"/>
        <item m="1" x="847"/>
        <item m="1" x="868"/>
        <item m="1" x="923"/>
        <item m="1" x="961"/>
        <item m="1" x="1038"/>
        <item m="1" x="979"/>
        <item m="1" x="875"/>
        <item m="1" x="1171"/>
        <item m="1" x="916"/>
        <item m="1" x="1089"/>
        <item m="1" x="1066"/>
        <item m="1" x="986"/>
        <item m="1" x="1006"/>
        <item m="1" x="1013"/>
        <item m="1" x="1120"/>
        <item m="1" x="925"/>
        <item m="1" x="1059"/>
        <item m="1" x="850"/>
        <item m="1" x="1198"/>
        <item m="1" x="970"/>
        <item m="1" x="1160"/>
        <item m="1" x="860"/>
        <item m="1" x="915"/>
        <item m="1" x="849"/>
        <item m="1" x="879"/>
        <item m="1" x="905"/>
        <item m="1" x="1085"/>
        <item m="1" x="891"/>
        <item m="1" x="1151"/>
        <item m="1" x="1170"/>
        <item m="1" x="929"/>
        <item m="1" x="1204"/>
        <item m="1" x="967"/>
        <item m="1" x="981"/>
        <item m="1" x="1022"/>
        <item m="1" x="1113"/>
        <item m="1" x="1002"/>
        <item m="1" x="1011"/>
        <item m="1" x="858"/>
        <item m="1" x="1067"/>
        <item m="1" x="931"/>
        <item m="1" x="944"/>
        <item m="1" x="1007"/>
        <item m="1" x="1068"/>
        <item m="1" x="856"/>
        <item m="1" x="900"/>
        <item m="1" x="1040"/>
        <item m="1" x="1039"/>
        <item m="1" x="1119"/>
        <item m="1" x="897"/>
        <item m="1" x="997"/>
        <item m="1" x="852"/>
        <item m="1" x="866"/>
        <item m="1" x="899"/>
        <item m="1" x="1200"/>
        <item m="1" x="883"/>
        <item m="1" x="1094"/>
        <item m="1" x="1124"/>
        <item m="1" x="1130"/>
        <item m="1" x="1116"/>
        <item m="1" x="854"/>
        <item m="1" x="957"/>
        <item m="1" x="1075"/>
        <item m="1" x="958"/>
        <item m="1" x="1020"/>
        <item m="1" x="956"/>
        <item m="1" x="993"/>
        <item m="1" x="1029"/>
        <item m="1" x="894"/>
        <item m="1" x="951"/>
        <item m="1" x="1064"/>
        <item m="1" x="880"/>
        <item m="1" x="1057"/>
        <item m="1" x="870"/>
        <item m="1" x="878"/>
        <item m="1" x="1032"/>
        <item m="1" x="1049"/>
        <item m="1" x="1065"/>
        <item m="1" x="886"/>
        <item m="1" x="1000"/>
        <item m="1" x="1004"/>
        <item m="1" x="1042"/>
        <item m="1" x="1030"/>
        <item m="1" x="1101"/>
        <item m="1" x="902"/>
        <item m="1" x="1163"/>
        <item m="1" x="952"/>
        <item m="1" x="966"/>
        <item m="1" x="882"/>
        <item m="1" x="792"/>
        <item m="1" x="909"/>
        <item m="1" x="889"/>
        <item m="1" x="969"/>
        <item m="1" x="983"/>
        <item m="1" x="1091"/>
        <item m="1" x="862"/>
        <item m="1" x="1099"/>
        <item m="1" x="1108"/>
        <item m="1" x="919"/>
        <item m="1" x="988"/>
        <item m="1" x="1037"/>
        <item m="1" x="853"/>
        <item m="1" x="907"/>
        <item m="1" x="990"/>
        <item m="1" x="1053"/>
        <item m="1" x="942"/>
        <item m="1" x="941"/>
        <item m="1" x="975"/>
        <item m="1" x="893"/>
        <item m="1" x="985"/>
        <item m="1" x="1058"/>
        <item m="1" x="1196"/>
        <item m="1" x="920"/>
        <item m="1" x="1079"/>
        <item m="1" x="972"/>
        <item m="1" x="1061"/>
        <item m="1" x="911"/>
        <item m="1" x="1081"/>
        <item m="1" x="887"/>
        <item m="1" x="1055"/>
        <item m="1" x="1023"/>
        <item m="1" x="926"/>
        <item m="1" x="995"/>
        <item m="1" x="998"/>
        <item m="1" x="977"/>
        <item m="1" x="1162"/>
        <item m="1" x="1009"/>
        <item m="1" x="1144"/>
        <item m="1" x="1084"/>
        <item m="1" x="1087"/>
        <item m="1" x="1126"/>
        <item m="1" x="1018"/>
        <item m="1" x="1026"/>
        <item m="1" x="1104"/>
        <item m="1" x="1128"/>
        <item m="1" x="949"/>
        <item m="1" x="1044"/>
        <item m="1" x="1097"/>
        <item m="1" x="1106"/>
        <item m="1" x="1178"/>
        <item m="1" x="913"/>
        <item m="1" x="932"/>
        <item m="1" x="964"/>
        <item m="1" x="1114"/>
        <item m="1" x="935"/>
        <item m="1" x="950"/>
        <item m="1" x="1146"/>
        <item m="1" x="922"/>
        <item m="1" x="992"/>
        <item m="1" x="1035"/>
        <item m="1" x="1133"/>
        <item m="1" x="1140"/>
        <item m="1" x="1145"/>
        <item m="1" x="954"/>
        <item m="1" x="1056"/>
        <item m="1" x="1135"/>
        <item m="1" x="1138"/>
        <item m="1" x="1014"/>
        <item m="1" x="7"/>
        <item m="1" x="1447"/>
        <item m="1" x="1441"/>
        <item m="1" x="1452"/>
        <item m="1" x="1450"/>
        <item m="1" x="1444"/>
        <item m="1" x="1456"/>
        <item m="1" x="1438"/>
        <item m="1" x="1451"/>
        <item m="1" x="1455"/>
        <item m="1" x="1446"/>
        <item m="1" x="1437"/>
        <item m="1" x="1714"/>
        <item m="1" x="1527"/>
        <item m="1" x="1699"/>
        <item m="1" x="1509"/>
        <item m="1" x="1627"/>
        <item m="1" x="1682"/>
        <item m="1" x="1710"/>
        <item m="1" x="1717"/>
        <item m="1" x="1700"/>
        <item m="1" x="1708"/>
        <item m="1" x="1659"/>
        <item m="1" x="1653"/>
        <item m="1" x="1707"/>
        <item m="1" x="1460"/>
        <item m="1" x="1522"/>
        <item m="1" x="1630"/>
        <item m="1" x="1712"/>
        <item m="1" x="1541"/>
        <item m="1" x="1494"/>
        <item m="1" x="1483"/>
        <item m="1" x="1506"/>
        <item m="1" x="1521"/>
        <item m="1" x="1663"/>
        <item m="1" x="1721"/>
        <item m="1" x="1533"/>
        <item m="1" x="1539"/>
        <item m="1" x="1719"/>
        <item m="1" x="1471"/>
        <item m="1" x="1701"/>
        <item m="1" x="1480"/>
        <item m="1" x="1632"/>
        <item m="1" x="1537"/>
        <item m="1" x="1462"/>
        <item m="1" x="1493"/>
        <item m="1" x="1720"/>
        <item m="1" x="1453"/>
        <item m="1" x="1469"/>
        <item m="1" x="1516"/>
        <item m="1" x="1586"/>
        <item m="1" x="1507"/>
        <item m="1" x="1530"/>
        <item m="1" x="1536"/>
        <item m="1" x="1697"/>
        <item m="1" x="1517"/>
        <item m="1" x="1519"/>
        <item m="1" x="1524"/>
        <item m="1" x="1633"/>
        <item m="1" x="1498"/>
        <item m="1" x="1520"/>
        <item m="1" x="1526"/>
        <item m="1" x="1529"/>
        <item m="1" x="1535"/>
        <item m="1" x="1649"/>
        <item m="1" x="1442"/>
        <item m="1" x="1443"/>
        <item m="1" x="1528"/>
        <item m="1" x="1534"/>
        <item m="1" x="1448"/>
        <item m="1" x="1538"/>
        <item m="1" x="1643"/>
        <item m="1" x="1709"/>
        <item m="1" x="1470"/>
        <item m="1" x="1600"/>
        <item m="1" x="1487"/>
        <item m="1" x="1508"/>
        <item m="1" x="1542"/>
        <item m="1" x="1713"/>
        <item m="1" x="1523"/>
        <item m="1" x="1582"/>
        <item m="1" x="1458"/>
        <item m="1" x="1540"/>
        <item m="1" x="1678"/>
        <item m="1" x="1518"/>
        <item m="1" x="1705"/>
        <item m="1" x="1479"/>
        <item m="1" x="1525"/>
        <item m="1" x="1531"/>
        <item m="1" x="1656"/>
        <item m="1" x="1711"/>
        <item m="1" x="1715"/>
        <item m="1" x="1515"/>
        <item m="1" x="1549"/>
        <item m="1" x="1588"/>
        <item m="1" x="1673"/>
        <item m="1" x="1543"/>
        <item m="1" x="1559"/>
        <item m="1" x="1550"/>
        <item m="1" x="1578"/>
        <item m="1" x="1561"/>
        <item m="1" x="1552"/>
        <item m="1" x="1554"/>
        <item m="1" x="1652"/>
        <item m="1" x="1667"/>
        <item m="1" x="1557"/>
        <item m="1" x="1615"/>
        <item m="1" x="1624"/>
        <item m="1" x="1626"/>
        <item m="1" x="1683"/>
        <item m="1" x="1576"/>
        <item m="1" x="1647"/>
        <item m="1" x="1702"/>
        <item m="1" x="1716"/>
        <item m="1" x="1546"/>
        <item m="1" x="1564"/>
        <item m="1" x="1580"/>
        <item m="1" x="1691"/>
        <item m="1" x="1675"/>
        <item m="1" x="1544"/>
        <item m="1" x="1547"/>
        <item m="1" x="1562"/>
        <item m="1" x="1698"/>
        <item m="1" x="1613"/>
        <item m="1" x="1679"/>
        <item m="1" x="1558"/>
        <item m="1" x="1622"/>
        <item m="1" x="1555"/>
        <item m="1" x="1623"/>
        <item m="1" x="1658"/>
        <item m="1" x="1577"/>
        <item m="1" x="1625"/>
        <item m="1" x="1545"/>
        <item m="1" x="1642"/>
        <item m="1" x="1641"/>
        <item m="1" x="1565"/>
        <item m="1" x="1620"/>
        <item m="1" x="1646"/>
        <item m="1" x="1566"/>
        <item m="1" x="1696"/>
        <item m="1" x="1590"/>
        <item m="1" x="1670"/>
        <item m="1" x="1601"/>
        <item m="1" x="1681"/>
        <item m="1" x="1596"/>
        <item m="1" x="1662"/>
        <item m="1" x="1621"/>
        <item m="1" x="1597"/>
        <item m="1" x="1598"/>
        <item m="1" x="1629"/>
        <item m="1" x="1645"/>
        <item m="1" x="1684"/>
        <item m="1" x="1595"/>
        <item m="1" x="1618"/>
        <item m="1" x="1634"/>
        <item m="1" x="1592"/>
        <item m="1" x="1657"/>
        <item m="1" x="1556"/>
        <item m="1" x="1654"/>
        <item m="1" x="1551"/>
        <item m="1" x="1583"/>
        <item m="1" x="1648"/>
        <item m="1" x="1587"/>
        <item m="1" x="1694"/>
        <item m="1" x="1599"/>
        <item m="1" x="1635"/>
        <item m="1" x="1568"/>
        <item m="1" x="1605"/>
        <item m="1" x="1608"/>
        <item m="1" x="1704"/>
        <item m="1" x="1553"/>
        <item m="1" x="1593"/>
        <item m="1" x="1602"/>
        <item m="1" x="1604"/>
        <item m="1" x="1669"/>
        <item m="1" x="1690"/>
        <item m="1" x="1606"/>
        <item m="1" x="1614"/>
        <item m="1" x="1668"/>
        <item m="1" x="1607"/>
        <item m="1" x="1660"/>
        <item m="1" x="1672"/>
        <item m="1" x="1676"/>
        <item m="1" x="1574"/>
        <item m="1" x="1616"/>
        <item m="1" x="1640"/>
        <item m="1" x="1573"/>
        <item m="1" x="1603"/>
        <item m="1" x="1617"/>
        <item m="1" x="1661"/>
        <item m="1" x="1584"/>
        <item m="1" x="1610"/>
        <item m="1" x="1563"/>
        <item m="1" x="1677"/>
        <item m="1" x="1560"/>
        <item m="1" x="1585"/>
        <item m="1" x="1655"/>
        <item m="1" x="1570"/>
        <item m="1" x="1636"/>
        <item m="1" x="1637"/>
        <item m="1" x="1664"/>
        <item m="1" x="1718"/>
        <item m="1" x="1572"/>
        <item m="1" x="1650"/>
        <item m="1" x="1569"/>
        <item m="1" x="1706"/>
        <item m="1" x="1619"/>
        <item m="1" x="1611"/>
        <item m="1" x="1612"/>
        <item m="1" x="1703"/>
        <item m="1" x="1665"/>
        <item m="1" x="1666"/>
        <item m="1" x="1685"/>
        <item m="1" x="1532"/>
        <item m="1" x="1674"/>
        <item m="1" x="1686"/>
        <item m="1" x="1589"/>
        <item m="1" x="1644"/>
        <item m="1" x="1688"/>
        <item m="1" x="1671"/>
        <item m="1" x="1680"/>
        <item m="1" x="1571"/>
        <item m="1" x="1609"/>
        <item m="1" x="1579"/>
        <item m="1" x="1628"/>
        <item m="1" x="1581"/>
        <item m="1" x="1591"/>
        <item m="1" x="1695"/>
        <item m="1" x="1567"/>
        <item m="1" x="1575"/>
        <item m="1" x="1638"/>
        <item m="1" x="1687"/>
        <item m="1" x="1693"/>
        <item m="1" x="1594"/>
        <item m="1" x="1651"/>
        <item m="1" x="1689"/>
        <item m="1" x="1692"/>
        <item m="1" x="1631"/>
        <item m="1" x="1639"/>
        <item m="1" x="1548"/>
        <item m="1" x="1475"/>
        <item m="1" x="1490"/>
        <item m="1" x="1445"/>
        <item m="1" x="1502"/>
        <item m="1" x="1472"/>
        <item m="1" x="1485"/>
        <item m="1" x="1510"/>
        <item m="1" x="1454"/>
        <item m="1" x="1463"/>
        <item m="1" x="1488"/>
        <item m="1" x="1468"/>
        <item m="1" x="1473"/>
        <item m="1" x="1477"/>
        <item m="1" x="1481"/>
        <item m="1" x="1449"/>
        <item m="1" x="1500"/>
        <item m="1" x="1440"/>
        <item m="1" x="1492"/>
        <item m="1" x="1503"/>
        <item m="1" x="1486"/>
        <item m="1" x="1495"/>
        <item m="1" x="1496"/>
        <item m="1" x="1499"/>
        <item m="1" x="1489"/>
        <item m="1" x="1461"/>
        <item m="1" x="1465"/>
        <item m="1" x="1482"/>
        <item m="1" x="1491"/>
        <item m="1" x="1514"/>
        <item m="1" x="1467"/>
        <item m="1" x="1478"/>
        <item m="1" x="1505"/>
        <item m="1" x="1511"/>
        <item m="1" x="1513"/>
        <item m="1" x="1474"/>
        <item m="1" x="1484"/>
        <item m="1" x="1501"/>
        <item m="1" x="1504"/>
        <item m="1" x="1439"/>
        <item m="1" x="1464"/>
        <item m="1" x="1497"/>
        <item m="1" x="1512"/>
        <item m="1" x="1459"/>
        <item m="1" x="1466"/>
        <item m="1" x="1457"/>
        <item m="1" x="1476"/>
        <item m="1" x="5"/>
        <item m="1" x="6"/>
        <item m="1" x="4"/>
        <item m="1" x="642"/>
        <item m="1" x="584"/>
        <item m="1" x="626"/>
        <item m="1" x="654"/>
        <item m="1" x="663"/>
        <item m="1" x="643"/>
        <item m="1" x="695"/>
        <item m="1" x="644"/>
        <item m="1" x="607"/>
        <item m="1" x="598"/>
        <item m="1" x="475"/>
        <item m="1" x="496"/>
        <item m="1" x="512"/>
        <item m="1" x="657"/>
        <item m="1" x="596"/>
        <item m="1" x="658"/>
        <item m="1" x="505"/>
        <item m="1" x="494"/>
        <item m="1" x="506"/>
        <item m="1" x="609"/>
        <item m="1" x="669"/>
        <item m="1" x="488"/>
        <item m="1" x="500"/>
        <item m="1" x="509"/>
        <item m="1" x="651"/>
        <item m="1" x="479"/>
        <item m="1" x="480"/>
        <item m="1" x="511"/>
        <item m="1" x="645"/>
        <item m="1" x="653"/>
        <item m="1" x="491"/>
        <item m="1" x="668"/>
        <item m="1" x="473"/>
        <item m="1" x="477"/>
        <item m="1" x="497"/>
        <item m="1" x="615"/>
        <item m="1" x="487"/>
        <item m="1" x="553"/>
        <item m="1" x="670"/>
        <item m="1" x="484"/>
        <item m="1" x="490"/>
        <item m="1" x="483"/>
        <item m="1" x="493"/>
        <item m="1" x="499"/>
        <item m="1" x="502"/>
        <item m="1" x="507"/>
        <item m="1" x="660"/>
        <item m="1" x="471"/>
        <item m="1" x="544"/>
        <item m="1" x="656"/>
        <item m="1" x="472"/>
        <item m="1" x="476"/>
        <item m="1" x="470"/>
        <item m="1" x="508"/>
        <item m="1" x="593"/>
        <item m="1" x="650"/>
        <item m="1" x="478"/>
        <item m="1" x="563"/>
        <item m="1" x="482"/>
        <item m="1" x="501"/>
        <item m="1" x="529"/>
        <item m="1" x="655"/>
        <item m="1" x="659"/>
        <item m="1" x="498"/>
        <item m="1" x="691"/>
        <item m="1" x="696"/>
        <item m="1" x="474"/>
        <item m="1" x="485"/>
        <item m="1" x="492"/>
        <item m="1" x="510"/>
        <item m="1" x="620"/>
        <item m="1" x="489"/>
        <item m="1" x="481"/>
        <item m="1" x="603"/>
        <item m="1" x="622"/>
        <item m="1" x="661"/>
        <item m="1" x="495"/>
        <item m="1" x="648"/>
        <item m="1" x="514"/>
        <item m="1" x="676"/>
        <item m="1" x="519"/>
        <item m="1" x="560"/>
        <item m="1" x="590"/>
        <item m="1" x="672"/>
        <item m="1" x="682"/>
        <item m="1" x="694"/>
        <item m="1" x="679"/>
        <item m="1" x="683"/>
        <item m="1" x="503"/>
        <item m="1" x="664"/>
        <item m="1" x="616"/>
        <item m="1" x="649"/>
        <item m="1" x="513"/>
        <item m="1" x="547"/>
        <item m="1" x="606"/>
        <item m="1" x="521"/>
        <item m="1" x="573"/>
        <item m="1" x="582"/>
        <item m="1" x="627"/>
        <item m="1" x="601"/>
        <item m="1" x="677"/>
        <item m="1" x="568"/>
        <item m="1" x="646"/>
        <item m="1" x="673"/>
        <item m="1" x="678"/>
        <item m="1" x="684"/>
        <item m="1" x="518"/>
        <item m="1" x="634"/>
        <item m="1" x="636"/>
        <item m="1" x="538"/>
        <item m="1" x="534"/>
        <item m="1" x="546"/>
        <item m="1" x="667"/>
        <item m="1" x="671"/>
        <item m="1" x="641"/>
        <item m="1" x="647"/>
        <item m="1" x="666"/>
        <item m="1" x="571"/>
        <item m="1" x="526"/>
        <item m="1" x="580"/>
        <item m="1" x="523"/>
        <item m="1" x="516"/>
        <item m="1" x="592"/>
        <item m="1" x="633"/>
        <item m="1" x="591"/>
        <item m="1" x="532"/>
        <item m="1" x="577"/>
        <item m="1" x="686"/>
        <item m="1" x="533"/>
        <item m="1" x="545"/>
        <item m="1" x="662"/>
        <item m="1" x="562"/>
        <item m="1" x="640"/>
        <item m="1" x="554"/>
        <item m="1" x="614"/>
        <item m="1" x="630"/>
        <item m="1" x="564"/>
        <item m="1" x="623"/>
        <item m="1" x="608"/>
        <item m="1" x="624"/>
        <item m="1" x="579"/>
        <item m="1" x="585"/>
        <item m="1" x="557"/>
        <item m="1" x="576"/>
        <item m="1" x="531"/>
        <item m="1" x="552"/>
        <item m="1" x="555"/>
        <item m="1" x="604"/>
        <item m="1" x="524"/>
        <item m="1" x="599"/>
        <item m="1" x="550"/>
        <item m="1" x="619"/>
        <item m="1" x="586"/>
        <item m="1" x="595"/>
        <item m="1" x="605"/>
        <item m="1" x="637"/>
        <item m="1" x="561"/>
        <item m="1" x="486"/>
        <item m="1" x="540"/>
        <item m="1" x="515"/>
        <item m="1" x="522"/>
        <item m="1" x="565"/>
        <item m="1" x="525"/>
        <item m="1" x="566"/>
        <item m="1" x="535"/>
        <item m="1" x="674"/>
        <item m="1" x="675"/>
        <item m="1" x="572"/>
        <item m="1" x="610"/>
        <item m="1" x="613"/>
        <item m="1" x="539"/>
        <item m="1" x="618"/>
        <item m="1" x="541"/>
        <item m="1" x="574"/>
        <item m="1" x="589"/>
        <item m="1" x="690"/>
        <item m="1" x="517"/>
        <item m="1" x="558"/>
        <item m="1" x="570"/>
        <item m="1" x="621"/>
        <item m="1" x="688"/>
        <item m="1" x="530"/>
        <item m="1" x="600"/>
        <item m="1" x="685"/>
        <item m="1" x="569"/>
        <item m="1" x="680"/>
        <item m="1" x="559"/>
        <item m="1" x="602"/>
        <item m="1" x="536"/>
        <item m="1" x="567"/>
        <item m="1" x="583"/>
        <item m="1" x="625"/>
        <item m="1" x="587"/>
        <item m="1" x="588"/>
        <item m="1" x="665"/>
        <item m="1" x="528"/>
        <item m="1" x="537"/>
        <item m="1" x="520"/>
        <item m="1" x="543"/>
        <item m="1" x="578"/>
        <item m="1" x="628"/>
        <item m="1" x="687"/>
        <item m="1" x="692"/>
        <item m="1" x="689"/>
        <item m="1" x="638"/>
        <item m="1" x="611"/>
        <item m="1" x="612"/>
        <item m="1" x="629"/>
        <item m="1" x="504"/>
        <item m="1" x="617"/>
        <item m="1" x="594"/>
        <item m="1" x="652"/>
        <item m="1" x="548"/>
        <item m="1" x="549"/>
        <item m="1" x="681"/>
        <item m="1" x="527"/>
        <item m="1" x="542"/>
        <item m="1" x="575"/>
        <item m="1" x="581"/>
        <item m="1" x="631"/>
        <item m="1" x="639"/>
        <item m="1" x="693"/>
        <item m="1" x="551"/>
        <item m="1" x="556"/>
        <item m="1" x="597"/>
        <item m="1" x="632"/>
        <item m="1" x="635"/>
        <item x="0"/>
        <item x="1"/>
        <item x="2"/>
        <item m="1" x="1391"/>
        <item m="1" x="1400"/>
        <item m="1" x="1380"/>
        <item m="1" x="250"/>
        <item m="1" x="1381"/>
        <item m="1" x="1346"/>
        <item m="1" x="1337"/>
        <item m="1" x="1215"/>
        <item m="1" x="1236"/>
        <item m="1" x="1252"/>
        <item m="1" x="1394"/>
        <item m="1" x="1335"/>
        <item m="1" x="1395"/>
        <item m="1" x="1245"/>
        <item m="1" x="1234"/>
        <item m="1" x="1246"/>
        <item m="1" x="1348"/>
        <item m="1" x="1406"/>
        <item m="1" x="1228"/>
        <item m="1" x="1240"/>
        <item m="1" x="1249"/>
        <item m="1" x="1388"/>
        <item m="1" x="1219"/>
        <item m="1" x="1220"/>
        <item m="1" x="1251"/>
        <item m="1" x="1382"/>
        <item m="1" x="1390"/>
        <item m="1" x="1231"/>
        <item m="1" x="1405"/>
        <item m="1" x="1213"/>
        <item m="1" x="1217"/>
        <item m="1" x="1237"/>
        <item m="1" x="1354"/>
        <item m="1" x="1227"/>
        <item m="1" x="1293"/>
        <item m="1" x="1407"/>
        <item m="1" x="1224"/>
        <item m="1" x="1230"/>
        <item m="1" x="1223"/>
        <item m="1" x="1233"/>
        <item m="1" x="1239"/>
        <item m="1" x="1242"/>
        <item m="1" x="1247"/>
        <item m="1" x="1397"/>
        <item m="1" x="1211"/>
        <item m="1" x="1284"/>
        <item m="1" x="1393"/>
        <item m="1" x="1212"/>
        <item m="1" x="1216"/>
        <item m="1" x="1210"/>
        <item m="1" x="1248"/>
        <item m="1" x="1332"/>
        <item m="1" x="1387"/>
        <item m="1" x="1218"/>
        <item m="1" x="1303"/>
        <item m="1" x="1222"/>
        <item m="1" x="1241"/>
        <item m="1" x="1269"/>
        <item m="1" x="1392"/>
        <item m="1" x="1396"/>
        <item m="1" x="1238"/>
        <item m="1" x="1428"/>
        <item m="1" x="251"/>
        <item m="1" x="1214"/>
        <item m="1" x="1225"/>
        <item m="1" x="1232"/>
        <item m="1" x="1250"/>
        <item m="1" x="1359"/>
        <item m="1" x="1229"/>
        <item m="1" x="1221"/>
        <item m="1" x="1342"/>
        <item m="1" x="1361"/>
        <item m="1" x="1398"/>
        <item m="1" x="1235"/>
        <item m="1" x="1385"/>
        <item m="1" x="1254"/>
        <item m="1" x="1413"/>
        <item m="1" x="1259"/>
        <item m="1" x="1300"/>
        <item m="1" x="1329"/>
        <item m="1" x="1409"/>
        <item m="1" x="1419"/>
        <item m="1" x="1431"/>
        <item m="1" x="1416"/>
        <item m="1" x="1420"/>
        <item m="1" x="1243"/>
        <item m="1" x="1401"/>
        <item m="1" x="1355"/>
        <item m="1" x="1386"/>
        <item m="1" x="1253"/>
        <item m="1" x="1287"/>
        <item m="1" x="1345"/>
        <item m="1" x="1261"/>
        <item m="1" x="1313"/>
        <item m="1" x="1322"/>
        <item m="1" x="1365"/>
        <item m="1" x="1340"/>
        <item m="1" x="1414"/>
        <item m="1" x="1308"/>
        <item m="1" x="1383"/>
        <item m="1" x="1410"/>
        <item m="1" x="1415"/>
        <item m="1" x="1421"/>
        <item m="1" x="1258"/>
        <item m="1" x="1372"/>
        <item m="1" x="1374"/>
        <item m="1" x="1278"/>
        <item m="1" x="1274"/>
        <item m="1" x="1286"/>
        <item m="1" x="1404"/>
        <item m="1" x="1408"/>
        <item m="1" x="1379"/>
        <item m="1" x="1384"/>
        <item m="1" x="1403"/>
        <item m="1" x="1311"/>
        <item m="1" x="1266"/>
        <item m="1" x="1320"/>
        <item m="1" x="1263"/>
        <item m="1" x="1256"/>
        <item m="1" x="1331"/>
        <item m="1" x="1371"/>
        <item m="1" x="1330"/>
        <item m="1" x="1272"/>
        <item m="1" x="1317"/>
        <item m="1" x="1423"/>
        <item m="1" x="1273"/>
        <item m="1" x="1285"/>
        <item m="1" x="1399"/>
        <item m="1" x="1302"/>
        <item m="1" x="1378"/>
        <item m="1" x="1294"/>
        <item m="1" x="1353"/>
        <item m="1" x="1368"/>
        <item m="1" x="1304"/>
        <item m="1" x="1362"/>
        <item m="1" x="1347"/>
        <item m="1" x="1363"/>
        <item m="1" x="1319"/>
        <item m="1" x="1324"/>
        <item m="1" x="1297"/>
        <item m="1" x="1316"/>
        <item m="1" x="1271"/>
        <item m="1" x="1292"/>
        <item m="1" x="1295"/>
        <item m="1" x="1343"/>
        <item m="1" x="1264"/>
        <item m="1" x="1338"/>
        <item m="1" x="1290"/>
        <item m="1" x="1358"/>
        <item m="1" x="1325"/>
        <item m="1" x="1334"/>
        <item m="1" x="1344"/>
        <item m="1" x="1375"/>
        <item m="1" x="1301"/>
        <item m="1" x="1226"/>
        <item m="1" x="1280"/>
        <item m="1" x="1255"/>
        <item m="1" x="1262"/>
        <item m="1" x="1305"/>
        <item m="1" x="1265"/>
        <item m="1" x="1306"/>
        <item m="1" x="1275"/>
        <item m="1" x="1411"/>
        <item m="1" x="1412"/>
        <item m="1" x="1312"/>
        <item m="1" x="1349"/>
        <item m="1" x="1352"/>
        <item m="1" x="1279"/>
        <item m="1" x="1357"/>
        <item m="1" x="1281"/>
        <item m="1" x="1314"/>
        <item m="1" x="1328"/>
        <item m="1" x="1427"/>
        <item m="1" x="1257"/>
        <item m="1" x="1298"/>
        <item m="1" x="1310"/>
        <item m="1" x="1360"/>
        <item m="1" x="1425"/>
        <item m="1" x="1270"/>
        <item m="1" x="1339"/>
        <item m="1" x="1422"/>
        <item m="1" x="1309"/>
        <item m="1" x="1417"/>
        <item m="1" x="1299"/>
        <item m="1" x="1341"/>
        <item m="1" x="1276"/>
        <item m="1" x="1307"/>
        <item m="1" x="1323"/>
        <item m="1" x="1364"/>
        <item m="1" x="1326"/>
        <item m="1" x="1327"/>
        <item m="1" x="1402"/>
        <item m="1" x="1268"/>
        <item m="1" x="1277"/>
        <item m="1" x="1260"/>
        <item m="1" x="1283"/>
        <item m="1" x="1318"/>
        <item m="1" x="1366"/>
        <item m="1" x="1424"/>
        <item m="1" x="1429"/>
        <item m="1" x="1426"/>
        <item m="1" x="1376"/>
        <item m="1" x="1350"/>
        <item m="1" x="1351"/>
        <item m="1" x="1367"/>
        <item m="1" x="1244"/>
        <item m="1" x="1356"/>
        <item m="1" x="1333"/>
        <item m="1" x="1389"/>
        <item m="1" x="1288"/>
        <item m="1" x="1289"/>
        <item m="1" x="1418"/>
        <item m="1" x="1267"/>
        <item m="1" x="1282"/>
        <item m="1" x="1315"/>
        <item m="1" x="1321"/>
        <item m="1" x="1369"/>
        <item m="1" x="1377"/>
        <item m="1" x="1430"/>
        <item m="1" x="1291"/>
        <item m="1" x="1296"/>
        <item m="1" x="1336"/>
        <item m="1" x="1370"/>
        <item m="1" x="137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measureFilter="1" defaultSubtotal="0">
      <items count="149">
        <item m="1" x="21"/>
        <item m="1" x="67"/>
        <item x="0"/>
        <item x="1"/>
        <item m="1" x="78"/>
        <item m="1" x="59"/>
        <item m="1" x="22"/>
        <item m="1" x="132"/>
        <item m="1" x="40"/>
        <item m="1" x="130"/>
        <item m="1" x="138"/>
        <item m="1" x="115"/>
        <item m="1" x="92"/>
        <item m="1" x="74"/>
        <item m="1" x="54"/>
        <item m="1" x="144"/>
        <item m="1" x="126"/>
        <item m="1" x="102"/>
        <item m="1" x="143"/>
        <item m="1" x="123"/>
        <item m="1" x="100"/>
        <item m="1" x="81"/>
        <item m="1" x="62"/>
        <item m="1" x="26"/>
        <item m="1" x="136"/>
        <item m="1" x="89"/>
        <item m="1" x="133"/>
        <item m="1" x="109"/>
        <item m="1" x="87"/>
        <item m="1" x="69"/>
        <item m="1" x="50"/>
        <item m="1" x="33"/>
        <item m="1" x="119"/>
        <item m="1" x="79"/>
        <item m="1" x="103"/>
        <item m="1" x="80"/>
        <item x="12"/>
        <item m="1" x="23"/>
        <item x="13"/>
        <item m="1" x="70"/>
        <item x="14"/>
        <item x="15"/>
        <item m="1" x="31"/>
        <item x="16"/>
        <item m="1" x="117"/>
        <item x="17"/>
        <item x="18"/>
        <item x="19"/>
        <item x="20"/>
        <item m="1" x="55"/>
        <item m="1" x="37"/>
        <item m="1" x="145"/>
        <item m="1" x="83"/>
        <item m="1" x="65"/>
        <item m="1" x="45"/>
        <item m="1" x="28"/>
        <item m="1" x="63"/>
        <item m="1" x="43"/>
        <item m="1" x="51"/>
        <item m="1" x="120"/>
        <item m="1" x="76"/>
        <item x="11"/>
        <item m="1" x="71"/>
        <item m="1" x="41"/>
        <item m="1" x="58"/>
        <item m="1" x="39"/>
        <item m="1" x="147"/>
        <item m="1" x="129"/>
        <item m="1" x="107"/>
        <item m="1" x="86"/>
        <item m="1" x="48"/>
        <item m="1" x="30"/>
        <item m="1" x="46"/>
        <item m="1" x="137"/>
        <item m="1" x="114"/>
        <item m="1" x="91"/>
        <item m="1" x="53"/>
        <item m="1" x="35"/>
        <item m="1" x="124"/>
        <item m="1" x="42"/>
        <item m="1" x="25"/>
        <item m="1" x="135"/>
        <item m="1" x="111"/>
        <item m="1" x="131"/>
        <item m="1" x="68"/>
        <item m="1" x="49"/>
        <item m="1" x="32"/>
        <item m="1" x="141"/>
        <item m="1" x="118"/>
        <item m="1" x="95"/>
        <item m="1" x="139"/>
        <item m="1" x="94"/>
        <item m="1" x="75"/>
        <item m="1" x="57"/>
        <item m="1" x="146"/>
        <item m="1" x="128"/>
        <item m="1" x="105"/>
        <item m="1" x="85"/>
        <item m="1" x="125"/>
        <item m="1" x="101"/>
        <item m="1" x="64"/>
        <item m="1" x="27"/>
        <item m="1" x="113"/>
        <item m="1" x="72"/>
        <item m="1" x="47"/>
        <item m="1" x="34"/>
        <item m="1" x="148"/>
        <item m="1" x="112"/>
        <item m="1" x="96"/>
        <item m="1" x="97"/>
        <item m="1" x="29"/>
        <item m="1" x="36"/>
        <item m="1" x="66"/>
        <item m="1" x="61"/>
        <item m="1" x="44"/>
        <item m="1" x="90"/>
        <item m="1" x="82"/>
        <item m="1" x="110"/>
        <item m="1" x="38"/>
        <item m="1" x="127"/>
        <item m="1" x="104"/>
        <item m="1" x="142"/>
        <item m="1" x="121"/>
        <item m="1" x="98"/>
        <item m="1" x="60"/>
        <item m="1" x="24"/>
        <item m="1" x="134"/>
        <item x="3"/>
        <item m="1" x="88"/>
        <item x="4"/>
        <item x="5"/>
        <item x="6"/>
        <item x="7"/>
        <item x="8"/>
        <item x="9"/>
        <item m="1" x="93"/>
        <item m="1" x="56"/>
        <item m="1" x="99"/>
        <item m="1" x="116"/>
        <item m="1" x="77"/>
        <item x="2"/>
        <item m="1" x="140"/>
        <item m="1" x="84"/>
        <item m="1" x="52"/>
        <item m="1" x="73"/>
        <item x="10"/>
        <item m="1" x="106"/>
        <item m="1" x="122"/>
        <item m="1" x="1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</pivotFields>
  <rowFields count="5">
    <field x="28"/>
    <field x="1"/>
    <field x="27"/>
    <field x="25"/>
    <field x="26"/>
  </rowFields>
  <rowItems count="33">
    <i>
      <x v="2"/>
      <x v="2"/>
      <x/>
      <x v="1495"/>
      <x v="1"/>
    </i>
    <i>
      <x v="3"/>
      <x/>
      <x/>
      <x v="1496"/>
      <x v="1"/>
    </i>
    <i r="1">
      <x v="1"/>
      <x/>
      <x v="1497"/>
      <x v="1"/>
    </i>
    <i>
      <x v="36"/>
      <x v="1"/>
      <x/>
      <x v="1497"/>
      <x v="1"/>
    </i>
    <i r="1">
      <x v="2"/>
      <x/>
      <x v="1495"/>
      <x v="1"/>
    </i>
    <i>
      <x v="38"/>
      <x v="2"/>
      <x/>
      <x v="1495"/>
      <x v="1"/>
    </i>
    <i>
      <x v="40"/>
      <x v="1"/>
      <x/>
      <x v="1497"/>
      <x v="1"/>
    </i>
    <i>
      <x v="41"/>
      <x v="1"/>
      <x/>
      <x v="1497"/>
      <x v="1"/>
    </i>
    <i r="1">
      <x v="2"/>
      <x/>
      <x v="1495"/>
      <x v="1"/>
    </i>
    <i>
      <x v="43"/>
      <x v="1"/>
      <x/>
      <x v="1497"/>
      <x v="1"/>
    </i>
    <i r="1">
      <x v="2"/>
      <x/>
      <x v="1495"/>
      <x v="1"/>
    </i>
    <i>
      <x v="45"/>
      <x v="1"/>
      <x/>
      <x v="1497"/>
      <x v="1"/>
    </i>
    <i r="1">
      <x v="2"/>
      <x/>
      <x v="1495"/>
      <x v="1"/>
    </i>
    <i>
      <x v="46"/>
      <x v="1"/>
      <x/>
      <x v="1497"/>
      <x v="1"/>
    </i>
    <i r="1">
      <x v="2"/>
      <x/>
      <x v="1495"/>
      <x v="1"/>
    </i>
    <i>
      <x v="47"/>
      <x v="1"/>
      <x/>
      <x v="1497"/>
      <x v="1"/>
    </i>
    <i>
      <x v="48"/>
      <x v="1"/>
      <x/>
      <x v="1497"/>
      <x v="1"/>
    </i>
    <i r="1">
      <x v="2"/>
      <x/>
      <x v="1495"/>
      <x v="1"/>
    </i>
    <i>
      <x v="61"/>
      <x v="1"/>
      <x/>
      <x v="1497"/>
      <x v="1"/>
    </i>
    <i r="1">
      <x v="2"/>
      <x/>
      <x v="1495"/>
      <x v="1"/>
    </i>
    <i>
      <x v="127"/>
      <x v="1"/>
      <x/>
      <x v="1497"/>
      <x v="1"/>
    </i>
    <i>
      <x v="129"/>
      <x v="1"/>
      <x/>
      <x v="1497"/>
      <x v="1"/>
    </i>
    <i r="1">
      <x v="2"/>
      <x/>
      <x v="1495"/>
      <x v="1"/>
    </i>
    <i>
      <x v="130"/>
      <x v="2"/>
      <x/>
      <x v="1495"/>
      <x v="1"/>
    </i>
    <i>
      <x v="131"/>
      <x v="1"/>
      <x/>
      <x v="1497"/>
      <x v="1"/>
    </i>
    <i>
      <x v="132"/>
      <x v="1"/>
      <x/>
      <x v="1497"/>
      <x v="1"/>
    </i>
    <i r="1">
      <x v="2"/>
      <x/>
      <x v="1495"/>
      <x v="1"/>
    </i>
    <i>
      <x v="133"/>
      <x v="2"/>
      <x/>
      <x v="1495"/>
      <x v="1"/>
    </i>
    <i>
      <x v="134"/>
      <x v="1"/>
      <x/>
      <x v="1497"/>
      <x v="1"/>
    </i>
    <i r="1">
      <x v="2"/>
      <x/>
      <x v="1495"/>
      <x v="1"/>
    </i>
    <i>
      <x v="140"/>
      <x v="1"/>
      <x/>
      <x v="1497"/>
      <x v="1"/>
    </i>
    <i r="1">
      <x v="2"/>
      <x/>
      <x v="1495"/>
      <x v="1"/>
    </i>
    <i>
      <x v="145"/>
      <x v="1"/>
      <x/>
      <x v="1497"/>
      <x v="1"/>
    </i>
  </rowItems>
  <colFields count="1">
    <field x="-2"/>
  </colFields>
  <colItems count="2">
    <i>
      <x/>
    </i>
    <i i="1">
      <x v="1"/>
    </i>
  </colItems>
  <dataFields count="2">
    <dataField name=" VG" fld="23" baseField="17" baseItem="0" numFmtId="4"/>
    <dataField name=" Qté" fld="4" baseField="0" baseItem="0"/>
  </dataFields>
  <formats count="1">
    <format dxfId="33">
      <pivotArea type="all" dataOnly="0" outline="0" fieldPosition="0"/>
    </format>
  </formats>
  <pivotTableStyleInfo name="PivotStyleMedium9" showRowHeaders="1" showColHeaders="1" showRowStripes="0" showColStripes="0" showLastColumn="1"/>
  <filters count="1">
    <filter fld="28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2" cacheId="53" applyNumberFormats="0" applyBorderFormats="0" applyFontFormats="0" applyPatternFormats="0" applyAlignmentFormats="0" applyWidthHeightFormats="1" dataCaption="Valeurs" updatedVersion="6" minRefreshableVersion="3" showDrill="0" itemPrintTitles="1" createdVersion="4" indent="0" outline="1" outlineData="1" multipleFieldFilters="0" rowHeaderCaption=" Centre de coûts">
  <location ref="A3:F19" firstHeaderRow="1" firstDataRow="1" firstDataCol="5"/>
  <pivotFields count="30">
    <pivotField showAll="0"/>
    <pivotField axis="axisRow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axis="axisRow" outline="0" showAll="0" measureFilter="1" defaultSubtotal="0">
      <items count="1722">
        <item m="1" x="3"/>
        <item m="1" x="467"/>
        <item m="1" x="13"/>
        <item m="1" x="43"/>
        <item m="1" x="39"/>
        <item m="1" x="222"/>
        <item m="1" x="149"/>
        <item m="1" x="202"/>
        <item m="1" x="236"/>
        <item m="1" x="244"/>
        <item m="1" x="224"/>
        <item m="1" x="233"/>
        <item m="1" x="183"/>
        <item m="1" x="178"/>
        <item m="1" x="231"/>
        <item m="1" x="28"/>
        <item m="1" x="18"/>
        <item m="1" x="36"/>
        <item m="1" x="55"/>
        <item m="1" x="152"/>
        <item m="1" x="239"/>
        <item m="1" x="53"/>
        <item m="1" x="24"/>
        <item m="1" x="34"/>
        <item m="1" x="47"/>
        <item m="1" x="185"/>
        <item m="1" x="45"/>
        <item m="1" x="51"/>
        <item m="1" x="230"/>
        <item m="1" x="54"/>
        <item m="1" x="225"/>
        <item m="1" x="154"/>
        <item m="1" x="247"/>
        <item m="1" x="21"/>
        <item m="1" x="227"/>
        <item m="1" x="246"/>
        <item m="1" x="15"/>
        <item m="1" x="248"/>
        <item m="1" x="113"/>
        <item m="1" x="27"/>
        <item m="1" x="42"/>
        <item m="1" x="220"/>
        <item m="1" x="30"/>
        <item m="1" x="32"/>
        <item m="1" x="37"/>
        <item m="1" x="155"/>
        <item m="1" x="26"/>
        <item m="1" x="33"/>
        <item m="1" x="38"/>
        <item m="1" x="41"/>
        <item m="1" x="48"/>
        <item m="1" x="174"/>
        <item m="1" x="241"/>
        <item m="1" x="10"/>
        <item m="1" x="11"/>
        <item m="1" x="12"/>
        <item m="1" x="16"/>
        <item m="1" x="19"/>
        <item m="1" x="25"/>
        <item m="1" x="40"/>
        <item m="1" x="46"/>
        <item m="1" x="103"/>
        <item m="1" x="238"/>
        <item m="1" x="8"/>
        <item m="1" x="14"/>
        <item m="1" x="49"/>
        <item m="1" x="167"/>
        <item m="1" x="234"/>
        <item m="1" x="20"/>
        <item m="1" x="126"/>
        <item m="1" x="235"/>
        <item m="1" x="9"/>
        <item m="1" x="57"/>
        <item m="1" x="237"/>
        <item m="1" x="240"/>
        <item m="1" x="110"/>
        <item m="1" x="17"/>
        <item m="1" x="22"/>
        <item m="1" x="52"/>
        <item m="1" x="200"/>
        <item m="1" x="249"/>
        <item m="1" x="31"/>
        <item m="1" x="50"/>
        <item m="1" x="209"/>
        <item m="1" x="229"/>
        <item m="1" x="23"/>
        <item m="1" x="44"/>
        <item m="1" x="179"/>
        <item m="1" x="223"/>
        <item m="1" x="201"/>
        <item m="1" x="245"/>
        <item m="1" x="71"/>
        <item m="1" x="84"/>
        <item m="1" x="104"/>
        <item m="1" x="35"/>
        <item m="1" x="191"/>
        <item m="1" x="212"/>
        <item m="1" x="232"/>
        <item m="1" x="62"/>
        <item m="1" x="107"/>
        <item m="1" x="125"/>
        <item m="1" x="163"/>
        <item m="1" x="135"/>
        <item m="1" x="73"/>
        <item m="1" x="158"/>
        <item m="1" x="216"/>
        <item m="1" x="221"/>
        <item m="1" x="74"/>
        <item m="1" x="111"/>
        <item m="1" x="121"/>
        <item m="1" x="63"/>
        <item m="1" x="79"/>
        <item m="1" x="115"/>
        <item m="1" x="144"/>
        <item m="1" x="206"/>
        <item m="1" x="88"/>
        <item m="1" x="172"/>
        <item m="1" x="211"/>
        <item m="1" x="242"/>
        <item m="1" x="56"/>
        <item m="1" x="108"/>
        <item m="1" x="192"/>
        <item m="1" x="66"/>
        <item m="1" x="96"/>
        <item m="1" x="58"/>
        <item m="1" x="72"/>
        <item m="1" x="159"/>
        <item m="1" x="95"/>
        <item m="1" x="119"/>
        <item m="1" x="151"/>
        <item m="1" x="215"/>
        <item m="1" x="205"/>
        <item m="1" x="145"/>
        <item m="1" x="168"/>
        <item m="1" x="173"/>
        <item m="1" x="106"/>
        <item m="1" x="219"/>
        <item m="1" x="59"/>
        <item m="1" x="61"/>
        <item m="1" x="68"/>
        <item m="1" x="166"/>
        <item m="1" x="80"/>
        <item m="1" x="147"/>
        <item m="1" x="156"/>
        <item m="1" x="171"/>
        <item m="1" x="77"/>
        <item m="1" x="85"/>
        <item m="1" x="164"/>
        <item m="1" x="70"/>
        <item m="1" x="123"/>
        <item m="1" x="203"/>
        <item m="1" x="69"/>
        <item m="1" x="76"/>
        <item m="1" x="165"/>
        <item m="1" x="170"/>
        <item m="1" x="86"/>
        <item m="1" x="117"/>
        <item m="1" x="120"/>
        <item m="1" x="243"/>
        <item m="1" x="78"/>
        <item m="1" x="128"/>
        <item m="1" x="90"/>
        <item m="1" x="91"/>
        <item m="1" x="105"/>
        <item m="1" x="210"/>
        <item m="1" x="181"/>
        <item m="1" x="184"/>
        <item m="1" x="199"/>
        <item m="1" x="82"/>
        <item m="1" x="137"/>
        <item m="1" x="193"/>
        <item m="1" x="67"/>
        <item m="1" x="130"/>
        <item m="1" x="98"/>
        <item m="1" x="138"/>
        <item m="1" x="162"/>
        <item m="1" x="127"/>
        <item m="1" x="139"/>
        <item m="1" x="60"/>
        <item m="1" x="196"/>
        <item m="1" x="129"/>
        <item m="1" x="146"/>
        <item m="1" x="187"/>
        <item m="1" x="186"/>
        <item m="1" x="102"/>
        <item m="1" x="81"/>
        <item m="1" x="131"/>
        <item m="1" x="65"/>
        <item m="1" x="75"/>
        <item m="1" x="122"/>
        <item m="1" x="92"/>
        <item m="1" x="160"/>
        <item m="1" x="161"/>
        <item m="1" x="188"/>
        <item m="1" x="204"/>
        <item m="1" x="94"/>
        <item m="1" x="124"/>
        <item m="1" x="177"/>
        <item m="1" x="176"/>
        <item m="1" x="182"/>
        <item m="1" x="134"/>
        <item m="1" x="228"/>
        <item m="1" x="226"/>
        <item m="1" x="175"/>
        <item m="1" x="89"/>
        <item m="1" x="101"/>
        <item m="1" x="141"/>
        <item m="1" x="207"/>
        <item m="1" x="217"/>
        <item m="1" x="148"/>
        <item m="1" x="150"/>
        <item m="1" x="180"/>
        <item m="1" x="189"/>
        <item m="1" x="190"/>
        <item m="1" x="169"/>
        <item m="1" x="197"/>
        <item m="1" x="114"/>
        <item m="1" x="143"/>
        <item m="1" x="208"/>
        <item m="1" x="195"/>
        <item m="1" x="93"/>
        <item m="1" x="109"/>
        <item m="1" x="116"/>
        <item m="1" x="218"/>
        <item m="1" x="198"/>
        <item m="1" x="112"/>
        <item m="1" x="136"/>
        <item m="1" x="157"/>
        <item m="1" x="100"/>
        <item m="1" x="87"/>
        <item m="1" x="214"/>
        <item m="1" x="99"/>
        <item m="1" x="132"/>
        <item m="1" x="142"/>
        <item m="1" x="64"/>
        <item m="1" x="118"/>
        <item m="1" x="140"/>
        <item m="1" x="153"/>
        <item m="1" x="213"/>
        <item m="1" x="133"/>
        <item m="1" x="83"/>
        <item m="1" x="97"/>
        <item m="1" x="194"/>
        <item m="1" x="29"/>
        <item m="1" x="737"/>
        <item m="1" x="710"/>
        <item m="1" x="715"/>
        <item m="1" x="755"/>
        <item m="1" x="780"/>
        <item m="1" x="716"/>
        <item m="1" x="748"/>
        <item m="1" x="758"/>
        <item m="1" x="762"/>
        <item m="1" x="765"/>
        <item m="1" x="731"/>
        <item m="1" x="738"/>
        <item m="1" x="1432"/>
        <item m="1" x="712"/>
        <item m="1" x="768"/>
        <item m="1" x="703"/>
        <item m="1" x="759"/>
        <item m="1" x="735"/>
        <item m="1" x="749"/>
        <item m="1" x="763"/>
        <item m="1" x="764"/>
        <item m="1" x="767"/>
        <item m="1" x="753"/>
        <item m="1" x="773"/>
        <item m="1" x="1434"/>
        <item m="1" x="722"/>
        <item m="1" x="727"/>
        <item m="1" x="750"/>
        <item m="1" x="784"/>
        <item m="1" x="730"/>
        <item m="1" x="744"/>
        <item m="1" x="772"/>
        <item m="1" x="781"/>
        <item m="1" x="783"/>
        <item m="1" x="725"/>
        <item m="1" x="729"/>
        <item m="1" x="739"/>
        <item m="1" x="754"/>
        <item m="1" x="770"/>
        <item m="1" x="771"/>
        <item m="1" x="769"/>
        <item m="1" x="1435"/>
        <item m="1" x="702"/>
        <item m="1" x="785"/>
        <item m="1" x="1190"/>
        <item m="1" x="726"/>
        <item m="1" x="734"/>
        <item m="1" x="741"/>
        <item m="1" x="787"/>
        <item m="1" x="782"/>
        <item m="1" x="728"/>
        <item m="1" x="1436"/>
        <item m="1" x="740"/>
        <item m="1" x="786"/>
        <item m="1" x="818"/>
        <item m="1" x="779"/>
        <item m="1" x="812"/>
        <item m="1" x="777"/>
        <item m="1" x="1015"/>
        <item m="1" x="1117"/>
        <item m="1" x="1183"/>
        <item m="1" x="1201"/>
        <item m="1" x="825"/>
        <item m="1" x="1155"/>
        <item m="1" x="1173"/>
        <item m="1" x="830"/>
        <item m="1" x="1069"/>
        <item m="1" x="1167"/>
        <item m="1" x="720"/>
        <item m="1" x="803"/>
        <item m="1" x="843"/>
        <item m="1" x="1024"/>
        <item m="1" x="1188"/>
        <item m="1" x="1054"/>
        <item m="1" x="760"/>
        <item m="1" x="841"/>
        <item m="1" x="751"/>
        <item m="1" x="1076"/>
        <item m="1" x="1208"/>
        <item m="1" x="794"/>
        <item m="1" x="823"/>
        <item m="1" x="837"/>
        <item m="1" x="1166"/>
        <item m="1" x="1157"/>
        <item m="1" x="1181"/>
        <item m="1" x="1165"/>
        <item m="1" x="1027"/>
        <item m="1" x="1180"/>
        <item m="1" x="1433"/>
        <item m="1" x="1206"/>
        <item m="1" x="713"/>
        <item m="1" x="1095"/>
        <item m="1" x="774"/>
        <item m="1" x="817"/>
        <item m="1" x="938"/>
        <item m="1" x="1148"/>
        <item m="1" x="793"/>
        <item m="1" x="797"/>
        <item m="1" x="807"/>
        <item m="1" x="766"/>
        <item m="1" x="800"/>
        <item m="1" x="810"/>
        <item m="1" x="815"/>
        <item m="1" x="828"/>
        <item m="1" x="1050"/>
        <item m="1" x="1193"/>
        <item m="1" x="704"/>
        <item m="1" x="705"/>
        <item m="1" x="707"/>
        <item m="1" x="708"/>
        <item m="1" x="723"/>
        <item m="1" x="756"/>
        <item m="1" x="826"/>
        <item m="1" x="1187"/>
        <item m="1" x="699"/>
        <item m="1" x="697"/>
        <item m="1" x="834"/>
        <item m="1" x="1175"/>
        <item m="1" x="732"/>
        <item m="1" x="962"/>
        <item m="1" x="700"/>
        <item m="1" x="1185"/>
        <item m="1" x="1191"/>
        <item m="1" x="936"/>
        <item m="1" x="1172"/>
        <item m="1" x="718"/>
        <item m="1" x="742"/>
        <item m="1" x="839"/>
        <item m="1" x="1110"/>
        <item m="1" x="795"/>
        <item m="1" x="1136"/>
        <item m="1" x="745"/>
        <item m="1" x="820"/>
        <item m="1" x="1062"/>
        <item m="1" x="871"/>
        <item m="1" x="872"/>
        <item m="1" x="896"/>
        <item m="1" x="928"/>
        <item m="1" x="867"/>
        <item m="1" x="960"/>
        <item m="1" x="978"/>
        <item m="1" x="874"/>
        <item m="1" x="888"/>
        <item m="1" x="1031"/>
        <item m="1" x="1142"/>
        <item m="1" x="1150"/>
        <item m="1" x="1012"/>
        <item m="1" x="1093"/>
        <item m="1" x="1005"/>
        <item m="1" x="1129"/>
        <item m="1" x="901"/>
        <item m="1" x="924"/>
        <item m="1" x="1046"/>
        <item m="1" x="1197"/>
        <item m="1" x="845"/>
        <item m="1" x="1088"/>
        <item m="1" x="859"/>
        <item m="1" x="933"/>
        <item m="1" x="846"/>
        <item m="1" x="873"/>
        <item m="1" x="1105"/>
        <item m="1" x="1021"/>
        <item m="1" x="1141"/>
        <item m="1" x="1001"/>
        <item m="1" x="1123"/>
        <item m="1" x="895"/>
        <item m="1" x="947"/>
        <item m="1" x="1041"/>
        <item m="1" x="1048"/>
        <item m="1" x="930"/>
        <item m="1" x="1147"/>
        <item m="1" x="848"/>
        <item m="1" x="851"/>
        <item m="1" x="863"/>
        <item m="1" x="904"/>
        <item m="1" x="885"/>
        <item m="1" x="1010"/>
        <item m="1" x="1131"/>
        <item m="1" x="865"/>
        <item m="1" x="996"/>
        <item m="1" x="1045"/>
        <item m="1" x="898"/>
        <item m="1" x="965"/>
        <item m="1" x="1199"/>
        <item m="1" x="881"/>
        <item m="1" x="968"/>
        <item m="1" x="791"/>
        <item m="1" x="908"/>
        <item m="1" x="1195"/>
        <item m="1" x="1203"/>
        <item m="1" x="1074"/>
        <item m="1" x="1109"/>
        <item m="1" x="982"/>
        <item m="1" x="1090"/>
        <item m="1" x="861"/>
        <item m="1" x="1072"/>
        <item m="1" x="1098"/>
        <item m="1" x="1107"/>
        <item m="1" x="918"/>
        <item m="1" x="987"/>
        <item m="1" x="1036"/>
        <item m="1" x="906"/>
        <item m="1" x="927"/>
        <item m="1" x="939"/>
        <item m="1" x="989"/>
        <item m="1" x="1073"/>
        <item m="1" x="1100"/>
        <item m="1" x="1078"/>
        <item m="1" x="869"/>
        <item m="1" x="940"/>
        <item m="1" x="892"/>
        <item m="1" x="1003"/>
        <item m="1" x="877"/>
        <item m="1" x="884"/>
        <item m="1" x="971"/>
        <item m="1" x="857"/>
        <item m="1" x="876"/>
        <item m="1" x="959"/>
        <item m="1" x="1060"/>
        <item m="1" x="910"/>
        <item m="1" x="1033"/>
        <item m="1" x="1034"/>
        <item m="1" x="1122"/>
        <item m="1" x="914"/>
        <item m="1" x="1047"/>
        <item m="1" x="1052"/>
        <item m="1" x="976"/>
        <item m="1" x="1161"/>
        <item m="1" x="1159"/>
        <item m="1" x="903"/>
        <item m="1" x="994"/>
        <item m="1" x="1143"/>
        <item m="1" x="1008"/>
        <item m="1" x="1019"/>
        <item m="1" x="1080"/>
        <item m="1" x="1025"/>
        <item m="1" x="1071"/>
        <item m="1" x="1082"/>
        <item m="1" x="1083"/>
        <item m="1" x="1086"/>
        <item m="1" x="1125"/>
        <item m="1" x="822"/>
        <item m="1" x="1043"/>
        <item m="1" x="1103"/>
        <item m="1" x="1127"/>
        <item m="1" x="948"/>
        <item m="1" x="999"/>
        <item m="1" x="1017"/>
        <item m="1" x="1096"/>
        <item m="1" x="912"/>
        <item m="1" x="864"/>
        <item m="1" x="934"/>
        <item m="1" x="973"/>
        <item m="1" x="943"/>
        <item m="1" x="980"/>
        <item m="1" x="946"/>
        <item m="1" x="1132"/>
        <item m="1" x="1139"/>
        <item m="1" x="921"/>
        <item m="1" x="974"/>
        <item m="1" x="991"/>
        <item m="1" x="855"/>
        <item m="1" x="953"/>
        <item m="1" x="1134"/>
        <item m="1" x="1137"/>
        <item m="1" x="890"/>
        <item m="1" x="1169"/>
        <item m="1" x="917"/>
        <item m="1" x="1092"/>
        <item m="1" x="788"/>
        <item m="1" x="286"/>
        <item m="1" x="272"/>
        <item m="1" x="283"/>
        <item m="1" x="271"/>
        <item m="1" x="377"/>
        <item m="1" x="423"/>
        <item m="1" x="454"/>
        <item m="1" x="463"/>
        <item m="1" x="290"/>
        <item m="1" x="441"/>
        <item m="1" x="450"/>
        <item m="1" x="293"/>
        <item m="1" x="399"/>
        <item m="1" x="447"/>
        <item m="1" x="261"/>
        <item m="1" x="280"/>
        <item m="1" x="298"/>
        <item m="1" x="381"/>
        <item m="1" x="457"/>
        <item m="1" x="396"/>
        <item m="1" x="268"/>
        <item m="1" x="297"/>
        <item m="1" x="266"/>
        <item m="1" x="404"/>
        <item m="1" x="466"/>
        <item m="1" x="276"/>
        <item m="1" x="289"/>
        <item m="1" x="295"/>
        <item m="1" x="446"/>
        <item m="1" x="442"/>
        <item m="1" x="453"/>
        <item m="1" x="445"/>
        <item m="1" x="383"/>
        <item m="1" x="452"/>
        <item m="1" x="468"/>
        <item m="1" x="465"/>
        <item m="1" x="259"/>
        <item m="1" x="414"/>
        <item m="1" x="270"/>
        <item m="1" x="285"/>
        <item m="1" x="345"/>
        <item m="1" x="439"/>
        <item m="1" x="275"/>
        <item m="1" x="278"/>
        <item m="1" x="281"/>
        <item m="1" x="269"/>
        <item m="1" x="279"/>
        <item m="1" x="282"/>
        <item m="1" x="284"/>
        <item m="1" x="292"/>
        <item m="1" x="394"/>
        <item m="1" x="459"/>
        <item m="1" x="255"/>
        <item m="1" x="256"/>
        <item m="1" x="257"/>
        <item m="1" x="258"/>
        <item m="1" x="262"/>
        <item m="1" x="267"/>
        <item m="1" x="291"/>
        <item m="1" x="456"/>
        <item m="1" x="253"/>
        <item m="1" x="252"/>
        <item m="1" x="294"/>
        <item m="1" x="451"/>
        <item m="1" x="263"/>
        <item m="1" x="355"/>
        <item m="1" x="254"/>
        <item m="1" x="455"/>
        <item m="1" x="458"/>
        <item m="1" x="344"/>
        <item m="1" x="449"/>
        <item m="1" x="260"/>
        <item m="1" x="264"/>
        <item m="1" x="296"/>
        <item m="1" x="422"/>
        <item m="1" x="469"/>
        <item m="1" x="277"/>
        <item m="1" x="432"/>
        <item m="1" x="265"/>
        <item m="1" x="287"/>
        <item m="1" x="398"/>
        <item m="1" x="312"/>
        <item m="1" x="313"/>
        <item m="1" x="325"/>
        <item m="1" x="340"/>
        <item m="1" x="310"/>
        <item m="1" x="354"/>
        <item m="1" x="362"/>
        <item m="1" x="315"/>
        <item m="1" x="321"/>
        <item m="1" x="384"/>
        <item m="1" x="436"/>
        <item m="1" x="440"/>
        <item m="1" x="376"/>
        <item m="1" x="413"/>
        <item m="1" x="373"/>
        <item m="1" x="428"/>
        <item m="1" x="327"/>
        <item m="1" x="338"/>
        <item m="1" x="391"/>
        <item m="1" x="461"/>
        <item m="1" x="299"/>
        <item m="1" x="410"/>
        <item m="1" x="305"/>
        <item m="1" x="342"/>
        <item m="1" x="300"/>
        <item m="1" x="314"/>
        <item m="1" x="419"/>
        <item m="1" x="380"/>
        <item m="1" x="435"/>
        <item m="1" x="371"/>
        <item m="1" x="425"/>
        <item m="1" x="324"/>
        <item m="1" x="350"/>
        <item m="1" x="388"/>
        <item m="1" x="393"/>
        <item m="1" x="341"/>
        <item m="1" x="438"/>
        <item m="1" x="301"/>
        <item m="1" x="302"/>
        <item m="1" x="307"/>
        <item m="1" x="329"/>
        <item m="1" x="320"/>
        <item m="1" x="375"/>
        <item m="1" x="429"/>
        <item m="1" x="309"/>
        <item m="1" x="369"/>
        <item m="1" x="390"/>
        <item m="1" x="326"/>
        <item m="1" x="356"/>
        <item m="1" x="462"/>
        <item m="1" x="318"/>
        <item m="1" x="357"/>
        <item m="1" x="274"/>
        <item m="1" x="331"/>
        <item m="1" x="460"/>
        <item m="1" x="464"/>
        <item m="1" x="403"/>
        <item m="1" x="421"/>
        <item m="1" x="364"/>
        <item m="1" x="411"/>
        <item m="1" x="306"/>
        <item m="1" x="401"/>
        <item m="1" x="416"/>
        <item m="1" x="420"/>
        <item m="1" x="336"/>
        <item m="1" x="365"/>
        <item m="1" x="387"/>
        <item m="1" x="330"/>
        <item m="1" x="339"/>
        <item m="1" x="346"/>
        <item m="1" x="366"/>
        <item m="1" x="402"/>
        <item m="1" x="417"/>
        <item m="1" x="405"/>
        <item m="1" x="311"/>
        <item m="1" x="347"/>
        <item m="1" x="323"/>
        <item m="1" x="372"/>
        <item m="1" x="317"/>
        <item m="1" x="319"/>
        <item m="1" x="358"/>
        <item m="1" x="304"/>
        <item m="1" x="316"/>
        <item m="1" x="353"/>
        <item m="1" x="397"/>
        <item m="1" x="332"/>
        <item m="1" x="385"/>
        <item m="1" x="386"/>
        <item m="1" x="424"/>
        <item m="1" x="334"/>
        <item m="1" x="392"/>
        <item m="1" x="395"/>
        <item m="1" x="361"/>
        <item m="1" x="444"/>
        <item m="1" x="443"/>
        <item m="1" x="328"/>
        <item m="1" x="368"/>
        <item m="1" x="437"/>
        <item m="1" x="374"/>
        <item m="1" x="379"/>
        <item m="1" x="406"/>
        <item m="1" x="382"/>
        <item m="1" x="400"/>
        <item m="1" x="407"/>
        <item m="1" x="408"/>
        <item m="1" x="409"/>
        <item m="1" x="426"/>
        <item m="1" x="288"/>
        <item m="1" x="389"/>
        <item m="1" x="418"/>
        <item m="1" x="427"/>
        <item m="1" x="351"/>
        <item m="1" x="370"/>
        <item m="1" x="378"/>
        <item m="1" x="415"/>
        <item m="1" x="333"/>
        <item m="1" x="308"/>
        <item m="1" x="343"/>
        <item m="1" x="359"/>
        <item m="1" x="348"/>
        <item m="1" x="363"/>
        <item m="1" x="349"/>
        <item m="1" x="430"/>
        <item m="1" x="434"/>
        <item m="1" x="337"/>
        <item m="1" x="360"/>
        <item m="1" x="367"/>
        <item m="1" x="303"/>
        <item m="1" x="352"/>
        <item m="1" x="431"/>
        <item m="1" x="433"/>
        <item m="1" x="322"/>
        <item m="1" x="448"/>
        <item m="1" x="335"/>
        <item m="1" x="412"/>
        <item m="1" x="273"/>
        <item m="1" x="955"/>
        <item m="1" x="1121"/>
        <item m="1" x="711"/>
        <item m="1" x="819"/>
        <item m="1" x="813"/>
        <item m="1" x="1152"/>
        <item m="1" x="778"/>
        <item m="1" x="1016"/>
        <item m="1" x="1118"/>
        <item m="1" x="1184"/>
        <item m="1" x="1202"/>
        <item m="1" x="1156"/>
        <item m="1" x="1174"/>
        <item m="1" x="831"/>
        <item m="1" x="1070"/>
        <item m="1" x="1168"/>
        <item m="1" x="1179"/>
        <item m="1" x="721"/>
        <item m="1" x="804"/>
        <item m="1" x="844"/>
        <item m="1" x="1189"/>
        <item m="1" x="761"/>
        <item m="1" x="752"/>
        <item m="1" x="802"/>
        <item m="1" x="1077"/>
        <item m="1" x="1209"/>
        <item m="1" x="824"/>
        <item m="1" x="838"/>
        <item m="1" x="1205"/>
        <item m="1" x="842"/>
        <item m="1" x="1158"/>
        <item m="1" x="1182"/>
        <item m="1" x="747"/>
        <item m="1" x="1028"/>
        <item m="1" x="833"/>
        <item m="1" x="736"/>
        <item m="1" x="1207"/>
        <item m="1" x="714"/>
        <item m="1" x="945"/>
        <item m="1" x="775"/>
        <item m="1" x="832"/>
        <item m="1" x="1149"/>
        <item m="1" x="798"/>
        <item m="1" x="808"/>
        <item m="1" x="801"/>
        <item m="1" x="811"/>
        <item m="1" x="816"/>
        <item m="1" x="829"/>
        <item m="1" x="1051"/>
        <item m="1" x="1194"/>
        <item m="1" x="706"/>
        <item m="1" x="709"/>
        <item m="1" x="717"/>
        <item m="1" x="724"/>
        <item m="1" x="757"/>
        <item m="1" x="814"/>
        <item m="1" x="827"/>
        <item m="1" x="698"/>
        <item m="1" x="835"/>
        <item m="1" x="1176"/>
        <item m="1" x="733"/>
        <item m="1" x="805"/>
        <item m="1" x="963"/>
        <item m="1" x="1177"/>
        <item m="1" x="701"/>
        <item m="1" x="776"/>
        <item m="1" x="1186"/>
        <item m="1" x="1192"/>
        <item m="1" x="806"/>
        <item m="1" x="937"/>
        <item m="1" x="719"/>
        <item m="1" x="743"/>
        <item m="1" x="799"/>
        <item m="1" x="840"/>
        <item m="1" x="1111"/>
        <item m="1" x="796"/>
        <item m="1" x="836"/>
        <item m="1" x="1164"/>
        <item m="1" x="746"/>
        <item m="1" x="809"/>
        <item m="1" x="821"/>
        <item m="1" x="1063"/>
        <item m="1" x="1153"/>
        <item m="1" x="1115"/>
        <item m="1" x="1154"/>
        <item m="1" x="790"/>
        <item m="1" x="789"/>
        <item m="1" x="984"/>
        <item m="1" x="1112"/>
        <item m="1" x="1102"/>
        <item m="1" x="847"/>
        <item m="1" x="868"/>
        <item m="1" x="923"/>
        <item m="1" x="961"/>
        <item m="1" x="1038"/>
        <item m="1" x="979"/>
        <item m="1" x="875"/>
        <item m="1" x="1171"/>
        <item m="1" x="916"/>
        <item m="1" x="1089"/>
        <item m="1" x="1066"/>
        <item m="1" x="986"/>
        <item m="1" x="1006"/>
        <item m="1" x="1013"/>
        <item m="1" x="1120"/>
        <item m="1" x="925"/>
        <item m="1" x="1059"/>
        <item m="1" x="850"/>
        <item m="1" x="1198"/>
        <item m="1" x="970"/>
        <item m="1" x="1160"/>
        <item m="1" x="860"/>
        <item m="1" x="915"/>
        <item m="1" x="849"/>
        <item m="1" x="879"/>
        <item m="1" x="905"/>
        <item m="1" x="1085"/>
        <item m="1" x="891"/>
        <item m="1" x="1151"/>
        <item m="1" x="1170"/>
        <item m="1" x="929"/>
        <item m="1" x="1204"/>
        <item m="1" x="967"/>
        <item m="1" x="981"/>
        <item m="1" x="1022"/>
        <item m="1" x="1113"/>
        <item m="1" x="1002"/>
        <item m="1" x="1011"/>
        <item m="1" x="858"/>
        <item m="1" x="1067"/>
        <item m="1" x="931"/>
        <item m="1" x="944"/>
        <item m="1" x="1007"/>
        <item m="1" x="1068"/>
        <item m="1" x="856"/>
        <item m="1" x="900"/>
        <item m="1" x="1040"/>
        <item m="1" x="1039"/>
        <item m="1" x="1119"/>
        <item m="1" x="897"/>
        <item m="1" x="997"/>
        <item m="1" x="852"/>
        <item m="1" x="866"/>
        <item m="1" x="899"/>
        <item m="1" x="1200"/>
        <item m="1" x="883"/>
        <item m="1" x="1094"/>
        <item m="1" x="1124"/>
        <item m="1" x="1130"/>
        <item m="1" x="1116"/>
        <item m="1" x="854"/>
        <item m="1" x="957"/>
        <item m="1" x="1075"/>
        <item m="1" x="958"/>
        <item m="1" x="1020"/>
        <item m="1" x="956"/>
        <item m="1" x="993"/>
        <item m="1" x="1029"/>
        <item m="1" x="894"/>
        <item m="1" x="951"/>
        <item m="1" x="1064"/>
        <item m="1" x="880"/>
        <item m="1" x="1057"/>
        <item m="1" x="870"/>
        <item m="1" x="878"/>
        <item m="1" x="1032"/>
        <item m="1" x="1049"/>
        <item m="1" x="1065"/>
        <item m="1" x="886"/>
        <item m="1" x="1000"/>
        <item m="1" x="1004"/>
        <item m="1" x="1042"/>
        <item m="1" x="1030"/>
        <item m="1" x="1101"/>
        <item m="1" x="902"/>
        <item m="1" x="1163"/>
        <item m="1" x="952"/>
        <item m="1" x="966"/>
        <item m="1" x="882"/>
        <item m="1" x="792"/>
        <item m="1" x="909"/>
        <item m="1" x="889"/>
        <item m="1" x="969"/>
        <item m="1" x="983"/>
        <item m="1" x="1091"/>
        <item m="1" x="862"/>
        <item m="1" x="1099"/>
        <item m="1" x="1108"/>
        <item m="1" x="919"/>
        <item m="1" x="988"/>
        <item m="1" x="1037"/>
        <item m="1" x="853"/>
        <item m="1" x="907"/>
        <item m="1" x="990"/>
        <item m="1" x="1053"/>
        <item m="1" x="942"/>
        <item m="1" x="941"/>
        <item m="1" x="975"/>
        <item m="1" x="893"/>
        <item m="1" x="985"/>
        <item m="1" x="1058"/>
        <item m="1" x="1196"/>
        <item m="1" x="920"/>
        <item m="1" x="1079"/>
        <item m="1" x="972"/>
        <item m="1" x="1061"/>
        <item m="1" x="911"/>
        <item m="1" x="1081"/>
        <item m="1" x="887"/>
        <item m="1" x="1055"/>
        <item m="1" x="1023"/>
        <item m="1" x="926"/>
        <item m="1" x="995"/>
        <item m="1" x="998"/>
        <item m="1" x="977"/>
        <item m="1" x="1162"/>
        <item m="1" x="1009"/>
        <item m="1" x="1144"/>
        <item m="1" x="1084"/>
        <item m="1" x="1087"/>
        <item m="1" x="1126"/>
        <item m="1" x="1018"/>
        <item m="1" x="1026"/>
        <item m="1" x="1104"/>
        <item m="1" x="1128"/>
        <item m="1" x="949"/>
        <item m="1" x="1044"/>
        <item m="1" x="1097"/>
        <item m="1" x="1106"/>
        <item m="1" x="1178"/>
        <item m="1" x="913"/>
        <item m="1" x="932"/>
        <item m="1" x="964"/>
        <item m="1" x="1114"/>
        <item m="1" x="935"/>
        <item m="1" x="950"/>
        <item m="1" x="1146"/>
        <item m="1" x="922"/>
        <item m="1" x="992"/>
        <item m="1" x="1035"/>
        <item m="1" x="1133"/>
        <item m="1" x="1140"/>
        <item m="1" x="1145"/>
        <item m="1" x="954"/>
        <item m="1" x="1056"/>
        <item m="1" x="1135"/>
        <item m="1" x="1138"/>
        <item m="1" x="1014"/>
        <item m="1" x="7"/>
        <item m="1" x="1447"/>
        <item m="1" x="1441"/>
        <item m="1" x="1452"/>
        <item m="1" x="1450"/>
        <item m="1" x="1444"/>
        <item m="1" x="1456"/>
        <item m="1" x="1438"/>
        <item m="1" x="1451"/>
        <item m="1" x="1455"/>
        <item m="1" x="1446"/>
        <item m="1" x="1437"/>
        <item m="1" x="1714"/>
        <item m="1" x="1527"/>
        <item m="1" x="1699"/>
        <item m="1" x="1509"/>
        <item m="1" x="1627"/>
        <item m="1" x="1682"/>
        <item m="1" x="1710"/>
        <item m="1" x="1717"/>
        <item m="1" x="1700"/>
        <item m="1" x="1708"/>
        <item m="1" x="1659"/>
        <item m="1" x="1653"/>
        <item m="1" x="1707"/>
        <item m="1" x="1460"/>
        <item m="1" x="1522"/>
        <item m="1" x="1630"/>
        <item m="1" x="1712"/>
        <item m="1" x="1541"/>
        <item m="1" x="1494"/>
        <item m="1" x="1483"/>
        <item m="1" x="1506"/>
        <item m="1" x="1521"/>
        <item m="1" x="1663"/>
        <item m="1" x="1721"/>
        <item m="1" x="1533"/>
        <item m="1" x="1539"/>
        <item m="1" x="1719"/>
        <item m="1" x="1471"/>
        <item m="1" x="1701"/>
        <item m="1" x="1480"/>
        <item m="1" x="1632"/>
        <item m="1" x="1537"/>
        <item m="1" x="1462"/>
        <item m="1" x="1493"/>
        <item m="1" x="1720"/>
        <item m="1" x="1453"/>
        <item m="1" x="1469"/>
        <item m="1" x="1516"/>
        <item m="1" x="1586"/>
        <item m="1" x="1507"/>
        <item m="1" x="1530"/>
        <item m="1" x="1536"/>
        <item m="1" x="1697"/>
        <item m="1" x="1517"/>
        <item m="1" x="1519"/>
        <item m="1" x="1524"/>
        <item m="1" x="1633"/>
        <item m="1" x="1498"/>
        <item m="1" x="1520"/>
        <item m="1" x="1526"/>
        <item m="1" x="1529"/>
        <item m="1" x="1535"/>
        <item m="1" x="1649"/>
        <item m="1" x="1442"/>
        <item m="1" x="1443"/>
        <item m="1" x="1528"/>
        <item m="1" x="1534"/>
        <item m="1" x="1448"/>
        <item m="1" x="1538"/>
        <item m="1" x="1643"/>
        <item m="1" x="1709"/>
        <item m="1" x="1470"/>
        <item m="1" x="1600"/>
        <item m="1" x="1487"/>
        <item m="1" x="1508"/>
        <item m="1" x="1542"/>
        <item m="1" x="1713"/>
        <item m="1" x="1523"/>
        <item m="1" x="1582"/>
        <item m="1" x="1458"/>
        <item m="1" x="1540"/>
        <item m="1" x="1678"/>
        <item m="1" x="1518"/>
        <item m="1" x="1705"/>
        <item m="1" x="1479"/>
        <item m="1" x="1525"/>
        <item m="1" x="1531"/>
        <item m="1" x="1656"/>
        <item m="1" x="1711"/>
        <item m="1" x="1715"/>
        <item m="1" x="1515"/>
        <item m="1" x="1549"/>
        <item m="1" x="1588"/>
        <item m="1" x="1673"/>
        <item m="1" x="1543"/>
        <item m="1" x="1559"/>
        <item m="1" x="1550"/>
        <item m="1" x="1578"/>
        <item m="1" x="1561"/>
        <item m="1" x="1552"/>
        <item m="1" x="1554"/>
        <item m="1" x="1652"/>
        <item m="1" x="1667"/>
        <item m="1" x="1557"/>
        <item m="1" x="1615"/>
        <item m="1" x="1624"/>
        <item m="1" x="1626"/>
        <item m="1" x="1683"/>
        <item m="1" x="1576"/>
        <item m="1" x="1647"/>
        <item m="1" x="1702"/>
        <item m="1" x="1716"/>
        <item m="1" x="1546"/>
        <item m="1" x="1564"/>
        <item m="1" x="1580"/>
        <item m="1" x="1691"/>
        <item m="1" x="1675"/>
        <item m="1" x="1544"/>
        <item m="1" x="1547"/>
        <item m="1" x="1562"/>
        <item m="1" x="1698"/>
        <item m="1" x="1613"/>
        <item m="1" x="1679"/>
        <item m="1" x="1558"/>
        <item m="1" x="1622"/>
        <item m="1" x="1555"/>
        <item m="1" x="1623"/>
        <item m="1" x="1658"/>
        <item m="1" x="1577"/>
        <item m="1" x="1625"/>
        <item m="1" x="1545"/>
        <item m="1" x="1642"/>
        <item m="1" x="1641"/>
        <item m="1" x="1565"/>
        <item m="1" x="1620"/>
        <item m="1" x="1646"/>
        <item m="1" x="1566"/>
        <item m="1" x="1696"/>
        <item m="1" x="1590"/>
        <item m="1" x="1670"/>
        <item m="1" x="1601"/>
        <item m="1" x="1681"/>
        <item m="1" x="1596"/>
        <item m="1" x="1662"/>
        <item m="1" x="1621"/>
        <item m="1" x="1597"/>
        <item m="1" x="1598"/>
        <item m="1" x="1629"/>
        <item m="1" x="1645"/>
        <item m="1" x="1684"/>
        <item m="1" x="1595"/>
        <item m="1" x="1618"/>
        <item m="1" x="1634"/>
        <item m="1" x="1592"/>
        <item m="1" x="1657"/>
        <item m="1" x="1556"/>
        <item m="1" x="1654"/>
        <item m="1" x="1551"/>
        <item m="1" x="1583"/>
        <item m="1" x="1648"/>
        <item m="1" x="1587"/>
        <item m="1" x="1694"/>
        <item m="1" x="1599"/>
        <item m="1" x="1635"/>
        <item m="1" x="1568"/>
        <item m="1" x="1605"/>
        <item m="1" x="1608"/>
        <item m="1" x="1704"/>
        <item m="1" x="1553"/>
        <item m="1" x="1593"/>
        <item m="1" x="1602"/>
        <item m="1" x="1604"/>
        <item m="1" x="1669"/>
        <item m="1" x="1690"/>
        <item m="1" x="1606"/>
        <item m="1" x="1614"/>
        <item m="1" x="1668"/>
        <item m="1" x="1607"/>
        <item m="1" x="1660"/>
        <item m="1" x="1672"/>
        <item m="1" x="1676"/>
        <item m="1" x="1574"/>
        <item m="1" x="1616"/>
        <item m="1" x="1640"/>
        <item m="1" x="1573"/>
        <item m="1" x="1603"/>
        <item m="1" x="1617"/>
        <item m="1" x="1661"/>
        <item m="1" x="1584"/>
        <item m="1" x="1610"/>
        <item m="1" x="1563"/>
        <item m="1" x="1677"/>
        <item m="1" x="1560"/>
        <item m="1" x="1585"/>
        <item m="1" x="1655"/>
        <item m="1" x="1570"/>
        <item m="1" x="1636"/>
        <item m="1" x="1637"/>
        <item m="1" x="1664"/>
        <item m="1" x="1718"/>
        <item m="1" x="1572"/>
        <item m="1" x="1650"/>
        <item m="1" x="1569"/>
        <item m="1" x="1706"/>
        <item m="1" x="1619"/>
        <item m="1" x="1611"/>
        <item m="1" x="1612"/>
        <item m="1" x="1703"/>
        <item m="1" x="1665"/>
        <item m="1" x="1666"/>
        <item m="1" x="1685"/>
        <item m="1" x="1532"/>
        <item m="1" x="1674"/>
        <item m="1" x="1686"/>
        <item m="1" x="1589"/>
        <item m="1" x="1644"/>
        <item m="1" x="1688"/>
        <item m="1" x="1671"/>
        <item m="1" x="1680"/>
        <item m="1" x="1571"/>
        <item m="1" x="1609"/>
        <item m="1" x="1579"/>
        <item m="1" x="1628"/>
        <item m="1" x="1581"/>
        <item m="1" x="1591"/>
        <item m="1" x="1695"/>
        <item m="1" x="1567"/>
        <item m="1" x="1575"/>
        <item m="1" x="1638"/>
        <item m="1" x="1687"/>
        <item m="1" x="1693"/>
        <item m="1" x="1594"/>
        <item m="1" x="1651"/>
        <item m="1" x="1689"/>
        <item m="1" x="1692"/>
        <item m="1" x="1631"/>
        <item m="1" x="1639"/>
        <item m="1" x="1548"/>
        <item m="1" x="1475"/>
        <item m="1" x="1490"/>
        <item m="1" x="1445"/>
        <item m="1" x="1502"/>
        <item m="1" x="1472"/>
        <item m="1" x="1485"/>
        <item m="1" x="1510"/>
        <item m="1" x="1454"/>
        <item m="1" x="1463"/>
        <item m="1" x="1488"/>
        <item m="1" x="1468"/>
        <item m="1" x="1473"/>
        <item m="1" x="1477"/>
        <item m="1" x="1481"/>
        <item m="1" x="1449"/>
        <item m="1" x="1500"/>
        <item m="1" x="1440"/>
        <item m="1" x="1492"/>
        <item m="1" x="1503"/>
        <item m="1" x="1486"/>
        <item m="1" x="1495"/>
        <item m="1" x="1496"/>
        <item m="1" x="1499"/>
        <item m="1" x="1489"/>
        <item m="1" x="1461"/>
        <item m="1" x="1465"/>
        <item m="1" x="1482"/>
        <item m="1" x="1491"/>
        <item m="1" x="1514"/>
        <item m="1" x="1467"/>
        <item m="1" x="1478"/>
        <item m="1" x="1505"/>
        <item m="1" x="1511"/>
        <item m="1" x="1513"/>
        <item m="1" x="1474"/>
        <item m="1" x="1484"/>
        <item m="1" x="1501"/>
        <item m="1" x="1504"/>
        <item m="1" x="1439"/>
        <item m="1" x="1464"/>
        <item m="1" x="1497"/>
        <item m="1" x="1512"/>
        <item m="1" x="1459"/>
        <item m="1" x="1466"/>
        <item m="1" x="1457"/>
        <item m="1" x="1476"/>
        <item m="1" x="5"/>
        <item m="1" x="6"/>
        <item m="1" x="4"/>
        <item m="1" x="642"/>
        <item m="1" x="584"/>
        <item m="1" x="626"/>
        <item m="1" x="654"/>
        <item m="1" x="663"/>
        <item m="1" x="643"/>
        <item m="1" x="695"/>
        <item m="1" x="644"/>
        <item m="1" x="607"/>
        <item m="1" x="598"/>
        <item m="1" x="475"/>
        <item m="1" x="496"/>
        <item m="1" x="512"/>
        <item m="1" x="657"/>
        <item m="1" x="596"/>
        <item m="1" x="658"/>
        <item m="1" x="505"/>
        <item m="1" x="494"/>
        <item m="1" x="506"/>
        <item m="1" x="609"/>
        <item m="1" x="669"/>
        <item m="1" x="488"/>
        <item m="1" x="500"/>
        <item m="1" x="509"/>
        <item m="1" x="651"/>
        <item m="1" x="479"/>
        <item m="1" x="480"/>
        <item m="1" x="511"/>
        <item m="1" x="645"/>
        <item m="1" x="653"/>
        <item m="1" x="491"/>
        <item m="1" x="668"/>
        <item m="1" x="473"/>
        <item m="1" x="477"/>
        <item m="1" x="497"/>
        <item m="1" x="615"/>
        <item m="1" x="487"/>
        <item m="1" x="553"/>
        <item m="1" x="670"/>
        <item m="1" x="484"/>
        <item m="1" x="490"/>
        <item m="1" x="483"/>
        <item m="1" x="493"/>
        <item m="1" x="499"/>
        <item m="1" x="502"/>
        <item m="1" x="507"/>
        <item m="1" x="660"/>
        <item m="1" x="471"/>
        <item m="1" x="544"/>
        <item m="1" x="656"/>
        <item m="1" x="472"/>
        <item m="1" x="476"/>
        <item m="1" x="470"/>
        <item m="1" x="508"/>
        <item m="1" x="593"/>
        <item m="1" x="650"/>
        <item m="1" x="478"/>
        <item m="1" x="563"/>
        <item m="1" x="482"/>
        <item m="1" x="501"/>
        <item m="1" x="529"/>
        <item m="1" x="655"/>
        <item m="1" x="659"/>
        <item m="1" x="498"/>
        <item m="1" x="691"/>
        <item m="1" x="696"/>
        <item m="1" x="474"/>
        <item m="1" x="485"/>
        <item m="1" x="492"/>
        <item m="1" x="510"/>
        <item m="1" x="620"/>
        <item m="1" x="489"/>
        <item m="1" x="481"/>
        <item m="1" x="603"/>
        <item m="1" x="622"/>
        <item m="1" x="661"/>
        <item m="1" x="495"/>
        <item m="1" x="648"/>
        <item m="1" x="514"/>
        <item m="1" x="676"/>
        <item m="1" x="519"/>
        <item m="1" x="560"/>
        <item m="1" x="590"/>
        <item m="1" x="672"/>
        <item m="1" x="682"/>
        <item m="1" x="694"/>
        <item m="1" x="679"/>
        <item m="1" x="683"/>
        <item m="1" x="503"/>
        <item m="1" x="664"/>
        <item m="1" x="616"/>
        <item m="1" x="649"/>
        <item m="1" x="513"/>
        <item m="1" x="547"/>
        <item m="1" x="606"/>
        <item m="1" x="521"/>
        <item m="1" x="573"/>
        <item m="1" x="582"/>
        <item m="1" x="627"/>
        <item m="1" x="601"/>
        <item m="1" x="677"/>
        <item m="1" x="568"/>
        <item m="1" x="646"/>
        <item m="1" x="673"/>
        <item m="1" x="678"/>
        <item m="1" x="684"/>
        <item m="1" x="518"/>
        <item m="1" x="634"/>
        <item m="1" x="636"/>
        <item m="1" x="538"/>
        <item m="1" x="534"/>
        <item m="1" x="546"/>
        <item m="1" x="667"/>
        <item m="1" x="671"/>
        <item m="1" x="641"/>
        <item m="1" x="647"/>
        <item m="1" x="666"/>
        <item m="1" x="571"/>
        <item m="1" x="526"/>
        <item m="1" x="580"/>
        <item m="1" x="523"/>
        <item m="1" x="516"/>
        <item m="1" x="592"/>
        <item m="1" x="633"/>
        <item m="1" x="591"/>
        <item m="1" x="532"/>
        <item m="1" x="577"/>
        <item m="1" x="686"/>
        <item m="1" x="533"/>
        <item m="1" x="545"/>
        <item m="1" x="662"/>
        <item m="1" x="562"/>
        <item m="1" x="640"/>
        <item m="1" x="554"/>
        <item m="1" x="614"/>
        <item m="1" x="630"/>
        <item m="1" x="564"/>
        <item m="1" x="623"/>
        <item m="1" x="608"/>
        <item m="1" x="624"/>
        <item m="1" x="579"/>
        <item m="1" x="585"/>
        <item m="1" x="557"/>
        <item m="1" x="576"/>
        <item m="1" x="531"/>
        <item m="1" x="552"/>
        <item m="1" x="555"/>
        <item m="1" x="604"/>
        <item m="1" x="524"/>
        <item m="1" x="599"/>
        <item m="1" x="550"/>
        <item m="1" x="619"/>
        <item m="1" x="586"/>
        <item m="1" x="595"/>
        <item m="1" x="605"/>
        <item m="1" x="637"/>
        <item m="1" x="561"/>
        <item m="1" x="486"/>
        <item m="1" x="540"/>
        <item m="1" x="515"/>
        <item m="1" x="522"/>
        <item m="1" x="565"/>
        <item m="1" x="525"/>
        <item m="1" x="566"/>
        <item m="1" x="535"/>
        <item m="1" x="674"/>
        <item m="1" x="675"/>
        <item m="1" x="572"/>
        <item m="1" x="610"/>
        <item m="1" x="613"/>
        <item m="1" x="539"/>
        <item m="1" x="618"/>
        <item m="1" x="541"/>
        <item m="1" x="574"/>
        <item m="1" x="589"/>
        <item m="1" x="690"/>
        <item m="1" x="517"/>
        <item m="1" x="558"/>
        <item m="1" x="570"/>
        <item m="1" x="621"/>
        <item m="1" x="688"/>
        <item m="1" x="530"/>
        <item m="1" x="600"/>
        <item m="1" x="685"/>
        <item m="1" x="569"/>
        <item m="1" x="680"/>
        <item m="1" x="559"/>
        <item m="1" x="602"/>
        <item m="1" x="536"/>
        <item m="1" x="567"/>
        <item m="1" x="583"/>
        <item m="1" x="625"/>
        <item m="1" x="587"/>
        <item m="1" x="588"/>
        <item m="1" x="665"/>
        <item m="1" x="528"/>
        <item m="1" x="537"/>
        <item m="1" x="520"/>
        <item m="1" x="543"/>
        <item m="1" x="578"/>
        <item m="1" x="628"/>
        <item m="1" x="687"/>
        <item m="1" x="692"/>
        <item m="1" x="689"/>
        <item m="1" x="638"/>
        <item m="1" x="611"/>
        <item m="1" x="612"/>
        <item m="1" x="629"/>
        <item m="1" x="504"/>
        <item m="1" x="617"/>
        <item m="1" x="594"/>
        <item m="1" x="652"/>
        <item m="1" x="548"/>
        <item m="1" x="549"/>
        <item m="1" x="681"/>
        <item m="1" x="527"/>
        <item m="1" x="542"/>
        <item m="1" x="575"/>
        <item m="1" x="581"/>
        <item m="1" x="631"/>
        <item m="1" x="639"/>
        <item m="1" x="693"/>
        <item m="1" x="551"/>
        <item m="1" x="556"/>
        <item m="1" x="597"/>
        <item m="1" x="632"/>
        <item m="1" x="635"/>
        <item x="0"/>
        <item x="1"/>
        <item x="2"/>
        <item m="1" x="1391"/>
        <item m="1" x="1400"/>
        <item m="1" x="1380"/>
        <item m="1" x="250"/>
        <item m="1" x="1381"/>
        <item m="1" x="1346"/>
        <item m="1" x="1337"/>
        <item m="1" x="1215"/>
        <item m="1" x="1236"/>
        <item m="1" x="1252"/>
        <item m="1" x="1394"/>
        <item m="1" x="1335"/>
        <item m="1" x="1395"/>
        <item m="1" x="1245"/>
        <item m="1" x="1234"/>
        <item m="1" x="1246"/>
        <item m="1" x="1348"/>
        <item m="1" x="1406"/>
        <item m="1" x="1228"/>
        <item m="1" x="1240"/>
        <item m="1" x="1249"/>
        <item m="1" x="1388"/>
        <item m="1" x="1219"/>
        <item m="1" x="1220"/>
        <item m="1" x="1251"/>
        <item m="1" x="1382"/>
        <item m="1" x="1390"/>
        <item m="1" x="1231"/>
        <item m="1" x="1405"/>
        <item m="1" x="1213"/>
        <item m="1" x="1217"/>
        <item m="1" x="1237"/>
        <item m="1" x="1354"/>
        <item m="1" x="1227"/>
        <item m="1" x="1293"/>
        <item m="1" x="1407"/>
        <item m="1" x="1224"/>
        <item m="1" x="1230"/>
        <item m="1" x="1223"/>
        <item m="1" x="1233"/>
        <item m="1" x="1239"/>
        <item m="1" x="1242"/>
        <item m="1" x="1247"/>
        <item m="1" x="1397"/>
        <item m="1" x="1211"/>
        <item m="1" x="1284"/>
        <item m="1" x="1393"/>
        <item m="1" x="1212"/>
        <item m="1" x="1216"/>
        <item m="1" x="1210"/>
        <item m="1" x="1248"/>
        <item m="1" x="1332"/>
        <item m="1" x="1387"/>
        <item m="1" x="1218"/>
        <item m="1" x="1303"/>
        <item m="1" x="1222"/>
        <item m="1" x="1241"/>
        <item m="1" x="1269"/>
        <item m="1" x="1392"/>
        <item m="1" x="1396"/>
        <item m="1" x="1238"/>
        <item m="1" x="1428"/>
        <item m="1" x="251"/>
        <item m="1" x="1214"/>
        <item m="1" x="1225"/>
        <item m="1" x="1232"/>
        <item m="1" x="1250"/>
        <item m="1" x="1359"/>
        <item m="1" x="1229"/>
        <item m="1" x="1221"/>
        <item m="1" x="1342"/>
        <item m="1" x="1361"/>
        <item m="1" x="1398"/>
        <item m="1" x="1235"/>
        <item m="1" x="1385"/>
        <item m="1" x="1254"/>
        <item m="1" x="1413"/>
        <item m="1" x="1259"/>
        <item m="1" x="1300"/>
        <item m="1" x="1329"/>
        <item m="1" x="1409"/>
        <item m="1" x="1419"/>
        <item m="1" x="1431"/>
        <item m="1" x="1416"/>
        <item m="1" x="1420"/>
        <item m="1" x="1243"/>
        <item m="1" x="1401"/>
        <item m="1" x="1355"/>
        <item m="1" x="1386"/>
        <item m="1" x="1253"/>
        <item m="1" x="1287"/>
        <item m="1" x="1345"/>
        <item m="1" x="1261"/>
        <item m="1" x="1313"/>
        <item m="1" x="1322"/>
        <item m="1" x="1365"/>
        <item m="1" x="1340"/>
        <item m="1" x="1414"/>
        <item m="1" x="1308"/>
        <item m="1" x="1383"/>
        <item m="1" x="1410"/>
        <item m="1" x="1415"/>
        <item m="1" x="1421"/>
        <item m="1" x="1258"/>
        <item m="1" x="1372"/>
        <item m="1" x="1374"/>
        <item m="1" x="1278"/>
        <item m="1" x="1274"/>
        <item m="1" x="1286"/>
        <item m="1" x="1404"/>
        <item m="1" x="1408"/>
        <item m="1" x="1379"/>
        <item m="1" x="1384"/>
        <item m="1" x="1403"/>
        <item m="1" x="1311"/>
        <item m="1" x="1266"/>
        <item m="1" x="1320"/>
        <item m="1" x="1263"/>
        <item m="1" x="1256"/>
        <item m="1" x="1331"/>
        <item m="1" x="1371"/>
        <item m="1" x="1330"/>
        <item m="1" x="1272"/>
        <item m="1" x="1317"/>
        <item m="1" x="1423"/>
        <item m="1" x="1273"/>
        <item m="1" x="1285"/>
        <item m="1" x="1399"/>
        <item m="1" x="1302"/>
        <item m="1" x="1378"/>
        <item m="1" x="1294"/>
        <item m="1" x="1353"/>
        <item m="1" x="1368"/>
        <item m="1" x="1304"/>
        <item m="1" x="1362"/>
        <item m="1" x="1347"/>
        <item m="1" x="1363"/>
        <item m="1" x="1319"/>
        <item m="1" x="1324"/>
        <item m="1" x="1297"/>
        <item m="1" x="1316"/>
        <item m="1" x="1271"/>
        <item m="1" x="1292"/>
        <item m="1" x="1295"/>
        <item m="1" x="1343"/>
        <item m="1" x="1264"/>
        <item m="1" x="1338"/>
        <item m="1" x="1290"/>
        <item m="1" x="1358"/>
        <item m="1" x="1325"/>
        <item m="1" x="1334"/>
        <item m="1" x="1344"/>
        <item m="1" x="1375"/>
        <item m="1" x="1301"/>
        <item m="1" x="1226"/>
        <item m="1" x="1280"/>
        <item m="1" x="1255"/>
        <item m="1" x="1262"/>
        <item m="1" x="1305"/>
        <item m="1" x="1265"/>
        <item m="1" x="1306"/>
        <item m="1" x="1275"/>
        <item m="1" x="1411"/>
        <item m="1" x="1412"/>
        <item m="1" x="1312"/>
        <item m="1" x="1349"/>
        <item m="1" x="1352"/>
        <item m="1" x="1279"/>
        <item m="1" x="1357"/>
        <item m="1" x="1281"/>
        <item m="1" x="1314"/>
        <item m="1" x="1328"/>
        <item m="1" x="1427"/>
        <item m="1" x="1257"/>
        <item m="1" x="1298"/>
        <item m="1" x="1310"/>
        <item m="1" x="1360"/>
        <item m="1" x="1425"/>
        <item m="1" x="1270"/>
        <item m="1" x="1339"/>
        <item m="1" x="1422"/>
        <item m="1" x="1309"/>
        <item m="1" x="1417"/>
        <item m="1" x="1299"/>
        <item m="1" x="1341"/>
        <item m="1" x="1276"/>
        <item m="1" x="1307"/>
        <item m="1" x="1323"/>
        <item m="1" x="1364"/>
        <item m="1" x="1326"/>
        <item m="1" x="1327"/>
        <item m="1" x="1402"/>
        <item m="1" x="1268"/>
        <item m="1" x="1277"/>
        <item m="1" x="1260"/>
        <item m="1" x="1283"/>
        <item m="1" x="1318"/>
        <item m="1" x="1366"/>
        <item m="1" x="1424"/>
        <item m="1" x="1429"/>
        <item m="1" x="1426"/>
        <item m="1" x="1376"/>
        <item m="1" x="1350"/>
        <item m="1" x="1351"/>
        <item m="1" x="1367"/>
        <item m="1" x="1244"/>
        <item m="1" x="1356"/>
        <item m="1" x="1333"/>
        <item m="1" x="1389"/>
        <item m="1" x="1288"/>
        <item m="1" x="1289"/>
        <item m="1" x="1418"/>
        <item m="1" x="1267"/>
        <item m="1" x="1282"/>
        <item m="1" x="1315"/>
        <item m="1" x="1321"/>
        <item m="1" x="1369"/>
        <item m="1" x="1377"/>
        <item m="1" x="1430"/>
        <item m="1" x="1291"/>
        <item m="1" x="1296"/>
        <item m="1" x="1336"/>
        <item m="1" x="1370"/>
        <item m="1" x="137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measureFilter="1" defaultSubtotal="0">
      <items count="149">
        <item m="1" x="21"/>
        <item m="1" x="67"/>
        <item x="0"/>
        <item x="1"/>
        <item m="1" x="78"/>
        <item m="1" x="59"/>
        <item m="1" x="22"/>
        <item m="1" x="132"/>
        <item m="1" x="40"/>
        <item m="1" x="130"/>
        <item m="1" x="138"/>
        <item m="1" x="115"/>
        <item m="1" x="92"/>
        <item m="1" x="74"/>
        <item m="1" x="54"/>
        <item m="1" x="144"/>
        <item m="1" x="126"/>
        <item m="1" x="102"/>
        <item m="1" x="143"/>
        <item m="1" x="123"/>
        <item m="1" x="100"/>
        <item m="1" x="81"/>
        <item m="1" x="62"/>
        <item m="1" x="26"/>
        <item m="1" x="136"/>
        <item m="1" x="89"/>
        <item m="1" x="133"/>
        <item m="1" x="109"/>
        <item m="1" x="87"/>
        <item m="1" x="69"/>
        <item m="1" x="50"/>
        <item m="1" x="33"/>
        <item m="1" x="119"/>
        <item m="1" x="79"/>
        <item m="1" x="103"/>
        <item m="1" x="80"/>
        <item x="12"/>
        <item m="1" x="23"/>
        <item x="13"/>
        <item m="1" x="70"/>
        <item x="14"/>
        <item x="15"/>
        <item m="1" x="31"/>
        <item x="16"/>
        <item m="1" x="117"/>
        <item x="17"/>
        <item x="18"/>
        <item x="19"/>
        <item x="20"/>
        <item m="1" x="55"/>
        <item m="1" x="37"/>
        <item m="1" x="145"/>
        <item m="1" x="83"/>
        <item m="1" x="65"/>
        <item m="1" x="45"/>
        <item m="1" x="28"/>
        <item m="1" x="63"/>
        <item m="1" x="43"/>
        <item m="1" x="51"/>
        <item m="1" x="120"/>
        <item m="1" x="76"/>
        <item x="11"/>
        <item m="1" x="71"/>
        <item m="1" x="41"/>
        <item m="1" x="58"/>
        <item m="1" x="39"/>
        <item m="1" x="147"/>
        <item m="1" x="129"/>
        <item m="1" x="107"/>
        <item m="1" x="86"/>
        <item m="1" x="48"/>
        <item m="1" x="30"/>
        <item m="1" x="46"/>
        <item m="1" x="137"/>
        <item m="1" x="114"/>
        <item m="1" x="91"/>
        <item m="1" x="53"/>
        <item m="1" x="35"/>
        <item m="1" x="124"/>
        <item m="1" x="42"/>
        <item m="1" x="25"/>
        <item m="1" x="135"/>
        <item m="1" x="111"/>
        <item m="1" x="131"/>
        <item m="1" x="68"/>
        <item m="1" x="49"/>
        <item m="1" x="32"/>
        <item m="1" x="141"/>
        <item m="1" x="118"/>
        <item m="1" x="95"/>
        <item m="1" x="139"/>
        <item m="1" x="94"/>
        <item m="1" x="75"/>
        <item m="1" x="57"/>
        <item m="1" x="146"/>
        <item m="1" x="128"/>
        <item m="1" x="105"/>
        <item m="1" x="85"/>
        <item m="1" x="125"/>
        <item m="1" x="101"/>
        <item m="1" x="64"/>
        <item m="1" x="27"/>
        <item m="1" x="113"/>
        <item m="1" x="72"/>
        <item m="1" x="47"/>
        <item m="1" x="34"/>
        <item m="1" x="148"/>
        <item m="1" x="112"/>
        <item m="1" x="96"/>
        <item m="1" x="97"/>
        <item m="1" x="29"/>
        <item m="1" x="36"/>
        <item m="1" x="66"/>
        <item m="1" x="61"/>
        <item m="1" x="44"/>
        <item m="1" x="90"/>
        <item m="1" x="82"/>
        <item m="1" x="110"/>
        <item m="1" x="38"/>
        <item m="1" x="127"/>
        <item m="1" x="104"/>
        <item m="1" x="142"/>
        <item m="1" x="121"/>
        <item m="1" x="98"/>
        <item m="1" x="60"/>
        <item m="1" x="24"/>
        <item m="1" x="134"/>
        <item x="3"/>
        <item m="1" x="88"/>
        <item x="4"/>
        <item x="5"/>
        <item x="6"/>
        <item x="7"/>
        <item x="8"/>
        <item x="9"/>
        <item m="1" x="93"/>
        <item m="1" x="56"/>
        <item m="1" x="99"/>
        <item m="1" x="116"/>
        <item m="1" x="77"/>
        <item x="2"/>
        <item m="1" x="140"/>
        <item m="1" x="84"/>
        <item m="1" x="52"/>
        <item m="1" x="73"/>
        <item x="10"/>
        <item m="1" x="106"/>
        <item m="1" x="122"/>
        <item m="1" x="1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</pivotFields>
  <rowFields count="5">
    <field x="28"/>
    <field x="1"/>
    <field x="27"/>
    <field x="25"/>
    <field x="26"/>
  </rowFields>
  <rowItems count="16">
    <i>
      <x v="36"/>
      <x v="1"/>
      <x/>
      <x v="1497"/>
      <x v="1"/>
    </i>
    <i r="1">
      <x v="2"/>
      <x/>
      <x v="1495"/>
      <x v="1"/>
    </i>
    <i>
      <x v="38"/>
      <x v="2"/>
      <x/>
      <x v="1495"/>
      <x v="1"/>
    </i>
    <i>
      <x v="40"/>
      <x v="1"/>
      <x/>
      <x v="1497"/>
      <x v="1"/>
    </i>
    <i>
      <x v="41"/>
      <x v="1"/>
      <x/>
      <x v="1497"/>
      <x v="1"/>
    </i>
    <i r="1">
      <x v="2"/>
      <x/>
      <x v="1495"/>
      <x v="1"/>
    </i>
    <i>
      <x v="43"/>
      <x v="1"/>
      <x/>
      <x v="1497"/>
      <x v="1"/>
    </i>
    <i r="1">
      <x v="2"/>
      <x/>
      <x v="1495"/>
      <x v="1"/>
    </i>
    <i>
      <x v="45"/>
      <x v="1"/>
      <x/>
      <x v="1497"/>
      <x v="1"/>
    </i>
    <i r="1">
      <x v="2"/>
      <x/>
      <x v="1495"/>
      <x v="1"/>
    </i>
    <i>
      <x v="46"/>
      <x v="1"/>
      <x/>
      <x v="1497"/>
      <x v="1"/>
    </i>
    <i r="1">
      <x v="2"/>
      <x/>
      <x v="1495"/>
      <x v="1"/>
    </i>
    <i>
      <x v="47"/>
      <x v="1"/>
      <x/>
      <x v="1497"/>
      <x v="1"/>
    </i>
    <i>
      <x v="48"/>
      <x v="1"/>
      <x/>
      <x v="1497"/>
      <x v="1"/>
    </i>
    <i r="1">
      <x v="2"/>
      <x/>
      <x v="1495"/>
      <x v="1"/>
    </i>
    <i t="grand">
      <x/>
    </i>
  </rowItems>
  <colItems count="1">
    <i/>
  </colItems>
  <dataFields count="1">
    <dataField name=" V9" fld="24" baseField="17" baseItem="0" numFmtId="4"/>
  </dataFields>
  <formats count="1">
    <format dxfId="32">
      <pivotArea type="all" dataOnly="0" outline="0" fieldPosition="0"/>
    </format>
  </formats>
  <pivotTableStyleInfo name="PivotStyleMedium9" showRowHeaders="1" showColHeaders="1" showRowStripes="0" showColStripes="0" showLastColumn="1"/>
  <filters count="2">
    <filter fld="28" type="valueNotEqual" evalOrder="-1" id="9" iMeasureFld="0">
      <autoFilter ref="A1">
        <filterColumn colId="0">
          <customFilters>
            <customFilter operator="notEqual" val="0"/>
          </customFilters>
        </filterColumn>
      </autoFilter>
    </filter>
    <filter fld="25" type="valueGreaterThan" evalOrder="-1" id="8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HELL_PEAGES" displayName="SHELL_PEAGES" ref="A1:N32" totalsRowShown="0" headerRowDxfId="52" headerRowBorderDxfId="51" tableBorderDxfId="50">
  <autoFilter ref="A1:N32" xr:uid="{00000000-0009-0000-0100-000001000000}"/>
  <tableColumns count="14">
    <tableColumn id="9" xr3:uid="{00000000-0010-0000-0000-000009000000}" name="Imputation" dataDxfId="49"/>
    <tableColumn id="10" xr3:uid="{00000000-0010-0000-0000-00000A000000}" name="Véhicule" dataDxfId="48"/>
    <tableColumn id="12" xr3:uid="{00000000-0010-0000-0000-00000C000000}" name="Libellé" dataDxfId="47"/>
    <tableColumn id="13" xr3:uid="{00000000-0010-0000-0000-00000D000000}" name="PUHT" dataDxfId="46"/>
    <tableColumn id="14" xr3:uid="{00000000-0010-0000-0000-00000E000000}" name="TVA" dataDxfId="45"/>
    <tableColumn id="15" xr3:uid="{00000000-0010-0000-0000-00000F000000}" name="Montant TTC" dataDxfId="44"/>
    <tableColumn id="16" xr3:uid="{00000000-0010-0000-0000-000010000000}" name="Genre" dataDxfId="43"/>
    <tableColumn id="1" xr3:uid="{00000000-0010-0000-0000-000001000000}" name="Libelle" dataDxfId="42">
      <calculatedColumnFormula>IF($Q$2=1,CONCATENATE($Q$1," ",SHELL_PEAGES[[#This Row],[Véhicule]]," 1ERE QUINZ PEAGES"),CONCATENATE($Q$1," ",SHELL_PEAGES[[#This Row],[Véhicule]]," 2EME QUINZ PEAGES"))</calculatedColumnFormula>
    </tableColumn>
    <tableColumn id="2" xr3:uid="{00000000-0010-0000-0000-000002000000}" name="Clé compta" dataDxfId="41">
      <calculatedColumnFormula>IF(SHELL_PEAGES[[#This Row],[Montant TTC]]&gt;0,"40","50")</calculatedColumnFormula>
    </tableColumn>
    <tableColumn id="3" xr3:uid="{00000000-0010-0000-0000-000003000000}" name="Compte_x000a_ comptable" dataDxfId="40">
      <calculatedColumnFormula>IF(SHELL_PEAGES[[#This Row],[Genre]]="VP",124013,123401)</calculatedColumnFormula>
    </tableColumn>
    <tableColumn id="4" xr3:uid="{00000000-0010-0000-0000-000004000000}" name="Montant" dataDxfId="39">
      <calculatedColumnFormula>ABS(VALUE(SUBSTITUTE(SHELL_PEAGES[[#This Row],[PUHT]],".",",")))</calculatedColumnFormula>
    </tableColumn>
    <tableColumn id="5" xr3:uid="{00000000-0010-0000-0000-000005000000}" name="code TVA" dataDxfId="38">
      <calculatedColumnFormula>IF(SHELL_PEAGES[[#This Row],[TVA]]&gt;0,"VG","V0")</calculatedColumnFormula>
    </tableColumn>
    <tableColumn id="6" xr3:uid="{00000000-0010-0000-0000-000006000000}" name="centre de cout" dataDxfId="37">
      <calculatedColumnFormula>IF(IFERROR(VLOOKUP(SHELL_PEAGES[[#This Row],[Imputation]],#REF!,2,0),0)=101,SHELL_PEAGES[[#This Row],[Imputation]],"ERREUR")</calculatedColumnFormula>
    </tableColumn>
    <tableColumn id="7" xr3:uid="{00000000-0010-0000-0000-000007000000}" name="Verif cente de cout" dataDxfId="36">
      <calculatedColumnFormula>IF(ISNA(MATCH(SHELL_PEAGES[[#This Row],[centre de cout]],#REF!,0)),"Erreur","Ok")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SHELL_CARBURANT" displayName="SHELL_CARBURANT" ref="A1:AD61" insertRowShift="1" totalsRowShown="0" headerRowDxfId="31" dataDxfId="30" headerRowCellStyle="Normal 2" dataCellStyle="Normal 2">
  <autoFilter ref="A1:AD61" xr:uid="{00000000-0009-0000-0100-000004000000}"/>
  <tableColumns count="30">
    <tableColumn id="1" xr3:uid="{00000000-0010-0000-0100-000001000000}" name="Imputation" dataDxfId="29" dataCellStyle="Normal 2"/>
    <tableColumn id="2" xr3:uid="{00000000-0010-0000-0100-000002000000}" name="No immat" dataDxfId="28" dataCellStyle="Normal 2"/>
    <tableColumn id="3" xr3:uid="{00000000-0010-0000-0100-000003000000}" name="Nom" dataDxfId="27" dataCellStyle="Normal 2"/>
    <tableColumn id="4" xr3:uid="{00000000-0010-0000-0100-000004000000}" name="Pdt" dataDxfId="26" dataCellStyle="Normal 2"/>
    <tableColumn id="5" xr3:uid="{00000000-0010-0000-0100-000005000000}" name="Qté" dataDxfId="25" dataCellStyle="Normal 2"/>
    <tableColumn id="6" xr3:uid="{00000000-0010-0000-0100-000006000000}" name="Coût HT" dataDxfId="24" dataCellStyle="Normal 2"/>
    <tableColumn id="7" xr3:uid="{00000000-0010-0000-0100-000007000000}" name="Coût net" dataDxfId="23" dataCellStyle="Normal 2"/>
    <tableColumn id="8" xr3:uid="{00000000-0010-0000-0100-000008000000}" name="Champ calculé" dataDxfId="22" dataCellStyle="Normal 2"/>
    <tableColumn id="9" xr3:uid="{00000000-0010-0000-0100-000009000000}" name="Coût TTC" dataDxfId="21" dataCellStyle="Normal 2"/>
    <tableColumn id="10" xr3:uid="{00000000-0010-0000-0100-00000A000000}" name="TVA" dataDxfId="20" dataCellStyle="Normal 2"/>
    <tableColumn id="11" xr3:uid="{00000000-0010-0000-0100-00000B000000}" name="Champ calculé2" dataDxfId="19" dataCellStyle="Normal 2"/>
    <tableColumn id="12" xr3:uid="{00000000-0010-0000-0100-00000C000000}" name="Champ calculé3" dataDxfId="18" dataCellStyle="Normal 2"/>
    <tableColumn id="13" xr3:uid="{00000000-0010-0000-0100-00000D000000}" name="TVA4" dataDxfId="17" dataCellStyle="Normal 2"/>
    <tableColumn id="14" xr3:uid="{00000000-0010-0000-0100-00000E000000}" name="Facture" dataDxfId="16" dataCellStyle="Normal 2"/>
    <tableColumn id="15" xr3:uid="{00000000-0010-0000-0100-00000F000000}" name="Conso" dataDxfId="15" dataCellStyle="Normal 2"/>
    <tableColumn id="16" xr3:uid="{00000000-0010-0000-0100-000010000000}" name="KmSaisi" dataDxfId="14" dataCellStyle="Normal 2"/>
    <tableColumn id="37" xr3:uid="{00000000-0010-0000-0100-000025000000}" name="Km parcouru" dataDxfId="13" dataCellStyle="Normal 2"/>
    <tableColumn id="36" xr3:uid="{00000000-0010-0000-0100-000024000000}" name="Origine" dataDxfId="12" dataCellStyle="Normal 2"/>
    <tableColumn id="35" xr3:uid="{00000000-0010-0000-0100-000023000000}" name="Ville" dataDxfId="11" dataCellStyle="Normal 2"/>
    <tableColumn id="34" xr3:uid="{00000000-0010-0000-0100-000022000000}" name="Date" dataDxfId="10" dataCellStyle="Normal 2"/>
    <tableColumn id="33" xr3:uid="{00000000-0010-0000-0100-000021000000}" name="Heure" dataDxfId="9" dataCellStyle="Normal 2"/>
    <tableColumn id="32" xr3:uid="{00000000-0010-0000-0100-000020000000}" name="TVA5" dataDxfId="8" dataCellStyle="Normal 2"/>
    <tableColumn id="31" xr3:uid="{00000000-0010-0000-0100-00001F000000}" name="Gre" dataDxfId="7" dataCellStyle="Normal 2"/>
    <tableColumn id="18" xr3:uid="{00000000-0010-0000-0100-000012000000}" name="VG" dataDxfId="6" dataCellStyle="Normal 2">
      <calculatedColumnFormula>IF(SHELL_CARBURANT[[#This Row],[TVA]]=100,ABS(ROUND(VALUE(SUBSTITUTE(SHELL_CARBURANT[[#This Row],[Coût HT]],".",",")),2)),ABS(ROUND(SHELL_CARBURANT[[#This Row],[Champ calculé2]],2)))</calculatedColumnFormula>
    </tableColumn>
    <tableColumn id="19" xr3:uid="{00000000-0010-0000-0100-000013000000}" name="V9" dataDxfId="5" dataCellStyle="Normal 2">
      <calculatedColumnFormula>IF(SHELL_CARBURANT[[#This Row],[TVA]]=0,ABS(SHELL_CARBURANT[[#This Row],[Coût net]]),IF(SHELL_CARBURANT[[#This Row],[TVA]]=100,0,ABS(SHELL_CARBURANT[[#This Row],[Coût TTC]]*((100-SHELL_CARBURANT[[#This Row],[TVA]])/100))))</calculatedColumnFormula>
    </tableColumn>
    <tableColumn id="22" xr3:uid="{00000000-0010-0000-0100-000016000000}" name="Libelle" dataDxfId="4" dataCellStyle="Normal 2">
      <calculatedColumnFormula>TRIM(IF(OR(B2="",B2="No immat"),"",IF($AG$2=1,CONCATENATE($AG$1," ",SHELL_CARBURANT[No immat]," 1ERE QUINZ CARBURANT"),CONCATENATE($AG$1," ",SHELL_CARBURANT[No immat], " 2EME QUINZ CARBURANT"))))</calculatedColumnFormula>
    </tableColumn>
    <tableColumn id="23" xr3:uid="{00000000-0010-0000-0100-000017000000}" name="Clé compta" dataDxfId="3" dataCellStyle="Normal 2">
      <calculatedColumnFormula>IF(SHELL_CARBURANT[[#This Row],[Coût HT]]&gt;0,"40","50")</calculatedColumnFormula>
    </tableColumn>
    <tableColumn id="24" xr3:uid="{00000000-0010-0000-0100-000018000000}" name="Compte_x000a_ comptable" dataDxfId="2" dataCellStyle="Normal 2">
      <calculatedColumnFormula>IF(SHELL_CARBURANT[[#This Row],[Libelle]]="","",111101)</calculatedColumnFormula>
    </tableColumn>
    <tableColumn id="38" xr3:uid="{00000000-0010-0000-0100-000026000000}" name="centre de cout" dataDxfId="1" dataCellStyle="Normal 2">
      <calculatedColumnFormula>IF(IFERROR(VLOOKUP(SHELL_CARBURANT[[#This Row],[Imputation]],#REF!,2,0),0)=101,SHELL_CARBURANT[[#This Row],[Imputation]],"ERREUR")</calculatedColumnFormula>
    </tableColumn>
    <tableColumn id="40" xr3:uid="{00000000-0010-0000-0100-000028000000}" name="Verif centre de cout" dataDxfId="0" dataCellStyle="Normal 2">
      <calculatedColumnFormula>IF(AND(SHELL_CARBURANT[[#This Row],[Champ calculé]]&lt;&gt;"",SHELL_CARBURANT[[#This Row],[No immat]]=""),"Manque centre de cout",IF(SHELL_CARBURANT[[#This Row],[centre de cout]]="","",IF(ISNA(MATCH(SHELL_CARBURANT[[#This Row],[centre de cout]],#REF!,0)),"Erreur","Ok")))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Right="0"/>
  </sheetPr>
  <dimension ref="A1:R32"/>
  <sheetViews>
    <sheetView topLeftCell="A7" zoomScale="90" zoomScaleNormal="90" zoomScaleSheetLayoutView="100" workbookViewId="0">
      <selection activeCell="C37" sqref="C37"/>
    </sheetView>
  </sheetViews>
  <sheetFormatPr baseColWidth="10" defaultRowHeight="12.75" x14ac:dyDescent="0.2"/>
  <cols>
    <col min="1" max="1" width="13.42578125" bestFit="1" customWidth="1"/>
    <col min="2" max="2" width="11" bestFit="1" customWidth="1"/>
    <col min="3" max="3" width="23.5703125" bestFit="1" customWidth="1"/>
    <col min="4" max="5" width="7" style="2" bestFit="1" customWidth="1"/>
    <col min="6" max="6" width="11.5703125" style="2" bestFit="1" customWidth="1"/>
    <col min="7" max="7" width="9.28515625" bestFit="1" customWidth="1"/>
    <col min="8" max="10" width="14.5703125" style="30" customWidth="1"/>
    <col min="11" max="11" width="14.5703125" style="37" customWidth="1"/>
    <col min="12" max="14" width="14.5703125" style="30" customWidth="1"/>
    <col min="15" max="15" width="2.28515625" customWidth="1"/>
  </cols>
  <sheetData>
    <row r="1" spans="1:18" ht="15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27" t="s">
        <v>34</v>
      </c>
      <c r="I1" s="27" t="s">
        <v>35</v>
      </c>
      <c r="J1" s="27" t="s">
        <v>36</v>
      </c>
      <c r="K1" s="28" t="s">
        <v>37</v>
      </c>
      <c r="L1" s="27" t="s">
        <v>38</v>
      </c>
      <c r="M1" s="27" t="s">
        <v>39</v>
      </c>
      <c r="N1" s="27" t="s">
        <v>40</v>
      </c>
      <c r="P1" s="3" t="s">
        <v>14</v>
      </c>
      <c r="Q1" s="9" t="s">
        <v>112</v>
      </c>
    </row>
    <row r="2" spans="1:18" x14ac:dyDescent="0.2">
      <c r="A2" s="2" t="s">
        <v>15</v>
      </c>
      <c r="B2" s="2" t="s">
        <v>108</v>
      </c>
      <c r="C2" s="2" t="s">
        <v>109</v>
      </c>
      <c r="D2" s="2">
        <v>1.8299999999999299</v>
      </c>
      <c r="E2" s="2">
        <v>0.37000000000080002</v>
      </c>
      <c r="F2" s="2">
        <v>2.2000000000007298</v>
      </c>
      <c r="G2" s="2" t="s">
        <v>81</v>
      </c>
      <c r="H2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2" s="30" t="str">
        <f>IF(SHELL_PEAGES[[#This Row],[Montant TTC]]&gt;0,"40","50")</f>
        <v>40</v>
      </c>
      <c r="J2" s="31">
        <f>IF(SHELL_PEAGES[[#This Row],[Genre]]="VP",124013,123401)</f>
        <v>123401</v>
      </c>
      <c r="K2" s="32">
        <f>ABS(VALUE(SUBSTITUTE(SHELL_PEAGES[[#This Row],[PUHT]],".",",")))</f>
        <v>1.83</v>
      </c>
      <c r="L2" s="33" t="str">
        <f>IF(SHELL_PEAGES[[#This Row],[TVA]]&gt;0,"VG","V0")</f>
        <v>VG</v>
      </c>
      <c r="M2" s="30" t="str">
        <f>IF(IFERROR(VLOOKUP(SHELL_PEAGES[[#This Row],[Imputation]],#REF!,2,0),0)=101,SHELL_PEAGES[[#This Row],[Imputation]],"ERREUR")</f>
        <v>ERREUR</v>
      </c>
      <c r="N2" s="31" t="str">
        <f>IF(ISNA(MATCH(SHELL_PEAGES[[#This Row],[centre de cout]],#REF!,0)),"Erreur","Ok")</f>
        <v>Ok</v>
      </c>
      <c r="P2" s="12" t="s">
        <v>46</v>
      </c>
      <c r="Q2" s="11">
        <v>2</v>
      </c>
      <c r="R2" s="1"/>
    </row>
    <row r="3" spans="1:18" x14ac:dyDescent="0.2">
      <c r="A3" s="2" t="s">
        <v>15</v>
      </c>
      <c r="B3" s="2" t="s">
        <v>108</v>
      </c>
      <c r="C3" s="2" t="s">
        <v>109</v>
      </c>
      <c r="D3" s="2">
        <v>1.8299999999999299</v>
      </c>
      <c r="E3" s="2">
        <v>0.37000000000080002</v>
      </c>
      <c r="F3" s="2">
        <v>2.2000000000007298</v>
      </c>
      <c r="G3" s="2" t="s">
        <v>81</v>
      </c>
      <c r="H3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3" s="31" t="str">
        <f>IF(SHELL_PEAGES[[#This Row],[Montant TTC]]&gt;0,"40","50")</f>
        <v>40</v>
      </c>
      <c r="J3" s="31">
        <f>IF(SHELL_PEAGES[[#This Row],[Genre]]="VP",124013,123401)</f>
        <v>123401</v>
      </c>
      <c r="K3" s="32">
        <f>ABS(VALUE(SUBSTITUTE(SHELL_PEAGES[[#This Row],[PUHT]],".",",")))</f>
        <v>1.83</v>
      </c>
      <c r="L3" s="34" t="str">
        <f>IF(SHELL_PEAGES[[#This Row],[TVA]]&gt;0,"VG","V0")</f>
        <v>VG</v>
      </c>
      <c r="M3" s="30" t="str">
        <f>IF(IFERROR(VLOOKUP(SHELL_PEAGES[[#This Row],[Imputation]],#REF!,2,0),0)=101,SHELL_PEAGES[[#This Row],[Imputation]],"ERREUR")</f>
        <v>ERREUR</v>
      </c>
      <c r="N3" s="31" t="str">
        <f>IF(ISNA(MATCH(SHELL_PEAGES[[#This Row],[centre de cout]],#REF!,0)),"Erreur","Ok")</f>
        <v>Ok</v>
      </c>
    </row>
    <row r="4" spans="1:18" x14ac:dyDescent="0.2">
      <c r="A4" s="2" t="s">
        <v>17</v>
      </c>
      <c r="B4" s="2" t="s">
        <v>108</v>
      </c>
      <c r="C4" s="2" t="s">
        <v>110</v>
      </c>
      <c r="D4" s="2">
        <v>5.5800000000017498</v>
      </c>
      <c r="E4" s="2">
        <v>1.1199999999953401</v>
      </c>
      <c r="F4" s="2">
        <v>6.6999999999970896</v>
      </c>
      <c r="G4" s="2" t="s">
        <v>81</v>
      </c>
      <c r="H4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4" s="31" t="str">
        <f>IF(SHELL_PEAGES[[#This Row],[Montant TTC]]&gt;0,"40","50")</f>
        <v>40</v>
      </c>
      <c r="J4" s="31">
        <f>IF(SHELL_PEAGES[[#This Row],[Genre]]="VP",124013,123401)</f>
        <v>123401</v>
      </c>
      <c r="K4" s="35">
        <f>ABS(VALUE(SUBSTITUTE(SHELL_PEAGES[[#This Row],[PUHT]],".",",")))</f>
        <v>5.58</v>
      </c>
      <c r="L4" s="36" t="str">
        <f>IF(SHELL_PEAGES[[#This Row],[TVA]]&gt;0,"VG","V0")</f>
        <v>VG</v>
      </c>
      <c r="M4" s="31" t="str">
        <f>IF(IFERROR(VLOOKUP(SHELL_PEAGES[[#This Row],[Imputation]],#REF!,2,0),0)=101,SHELL_PEAGES[[#This Row],[Imputation]],"ERREUR")</f>
        <v>ERREUR</v>
      </c>
      <c r="N4" s="31" t="str">
        <f>IF(ISNA(MATCH(SHELL_PEAGES[[#This Row],[centre de cout]],#REF!,0)),"Erreur","Ok")</f>
        <v>Ok</v>
      </c>
    </row>
    <row r="5" spans="1:18" x14ac:dyDescent="0.2">
      <c r="A5" s="2" t="s">
        <v>8</v>
      </c>
      <c r="B5" s="2" t="s">
        <v>108</v>
      </c>
      <c r="C5" s="2" t="s">
        <v>111</v>
      </c>
      <c r="D5" s="2">
        <v>5.8300000000017498</v>
      </c>
      <c r="E5" s="2">
        <v>1.16999999999825</v>
      </c>
      <c r="F5" s="2">
        <v>7</v>
      </c>
      <c r="G5" s="2" t="s">
        <v>81</v>
      </c>
      <c r="H5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5" s="31" t="str">
        <f>IF(SHELL_PEAGES[[#This Row],[Montant TTC]]&gt;0,"40","50")</f>
        <v>40</v>
      </c>
      <c r="J5" s="31">
        <f>IF(SHELL_PEAGES[[#This Row],[Genre]]="VP",124013,123401)</f>
        <v>123401</v>
      </c>
      <c r="K5" s="32">
        <f>ABS(VALUE(SUBSTITUTE(SHELL_PEAGES[[#This Row],[PUHT]],".",",")))</f>
        <v>5.83</v>
      </c>
      <c r="L5" s="34" t="str">
        <f>IF(SHELL_PEAGES[[#This Row],[TVA]]&gt;0,"VG","V0")</f>
        <v>VG</v>
      </c>
      <c r="M5" s="31" t="str">
        <f>IF(IFERROR(VLOOKUP(SHELL_PEAGES[[#This Row],[Imputation]],#REF!,2,0),0)=101,SHELL_PEAGES[[#This Row],[Imputation]],"ERREUR")</f>
        <v>ERREUR</v>
      </c>
      <c r="N5" s="31" t="str">
        <f>IF(ISNA(MATCH(SHELL_PEAGES[[#This Row],[centre de cout]],#REF!,0)),"Erreur","Ok")</f>
        <v>Ok</v>
      </c>
    </row>
    <row r="6" spans="1:18" x14ac:dyDescent="0.2">
      <c r="A6" s="2" t="s">
        <v>18</v>
      </c>
      <c r="B6" s="2" t="s">
        <v>108</v>
      </c>
      <c r="C6" s="2" t="s">
        <v>109</v>
      </c>
      <c r="D6" s="2">
        <v>7.7050000000026602</v>
      </c>
      <c r="E6" s="2">
        <v>1.54499999999552</v>
      </c>
      <c r="F6" s="2">
        <v>9.2499999999981792</v>
      </c>
      <c r="G6" s="2" t="s">
        <v>81</v>
      </c>
      <c r="H6" s="47" t="str">
        <f>IF($Q$2=1,CONCATENATE($Q$1," ",SHELL_PEAGES[[#This Row],[Véhicule]]," 1ERE QUINZ PEAGES"),CONCATENATE($Q$1," ",SHELL_PEAGES[[#This Row],[Véhicule]]," 2EME QUINZ PEAGES"))</f>
        <v>07-2018 CT-653-XY 2EME QUINZ PEAGES</v>
      </c>
      <c r="I6" s="31" t="str">
        <f>IF(SHELL_PEAGES[[#This Row],[Montant TTC]]&gt;0,"40","50")</f>
        <v>40</v>
      </c>
      <c r="J6" s="31">
        <f>IF(SHELL_PEAGES[[#This Row],[Genre]]="VP",124013,123401)</f>
        <v>123401</v>
      </c>
      <c r="K6" s="35">
        <f>ABS(VALUE(SUBSTITUTE(SHELL_PEAGES[[#This Row],[PUHT]],".",",")))</f>
        <v>7.71</v>
      </c>
      <c r="L6" s="36" t="str">
        <f>IF(SHELL_PEAGES[[#This Row],[TVA]]&gt;0,"VG","V0")</f>
        <v>VG</v>
      </c>
      <c r="M6" s="31" t="str">
        <f>IF(IFERROR(VLOOKUP(SHELL_PEAGES[[#This Row],[Imputation]],#REF!,2,0),0)=101,SHELL_PEAGES[[#This Row],[Imputation]],"ERREUR")</f>
        <v>ERREUR</v>
      </c>
      <c r="N6" s="31" t="str">
        <f>IF(ISNA(MATCH(SHELL_PEAGES[[#This Row],[centre de cout]],#REF!,0)),"Erreur","Ok")</f>
        <v>Ok</v>
      </c>
    </row>
    <row r="7" spans="1:18" x14ac:dyDescent="0.2">
      <c r="A7" s="2" t="s">
        <v>18</v>
      </c>
      <c r="B7" s="2" t="s">
        <v>108</v>
      </c>
      <c r="C7" s="2" t="s">
        <v>109</v>
      </c>
      <c r="D7" s="2">
        <v>9.2800000000033904</v>
      </c>
      <c r="E7" s="2">
        <v>1.8599999999942001</v>
      </c>
      <c r="F7" s="2">
        <v>11.139999999997601</v>
      </c>
      <c r="G7" s="2" t="s">
        <v>81</v>
      </c>
      <c r="H7" s="47" t="str">
        <f>IF($Q$2=1,CONCATENATE($Q$1," ",SHELL_PEAGES[[#This Row],[Véhicule]]," 1ERE QUINZ PEAGES"),CONCATENATE($Q$1," ",SHELL_PEAGES[[#This Row],[Véhicule]]," 2EME QUINZ PEAGES"))</f>
        <v>07-2018 CT-653-XY 2EME QUINZ PEAGES</v>
      </c>
      <c r="I7" s="31" t="str">
        <f>IF(SHELL_PEAGES[[#This Row],[Montant TTC]]&gt;0,"40","50")</f>
        <v>40</v>
      </c>
      <c r="J7" s="31">
        <f>IF(SHELL_PEAGES[[#This Row],[Genre]]="VP",124013,123401)</f>
        <v>123401</v>
      </c>
      <c r="K7" s="35">
        <f>ABS(VALUE(SUBSTITUTE(SHELL_PEAGES[[#This Row],[PUHT]],".",",")))</f>
        <v>9.2799999999999994</v>
      </c>
      <c r="L7" s="36" t="str">
        <f>IF(SHELL_PEAGES[[#This Row],[TVA]]&gt;0,"VG","V0")</f>
        <v>VG</v>
      </c>
      <c r="M7" s="31" t="str">
        <f>IF(IFERROR(VLOOKUP(SHELL_PEAGES[[#This Row],[Imputation]],#REF!,2,0),0)=101,SHELL_PEAGES[[#This Row],[Imputation]],"ERREUR")</f>
        <v>ERREUR</v>
      </c>
      <c r="N7" s="31" t="str">
        <f>IF(ISNA(MATCH(SHELL_PEAGES[[#This Row],[centre de cout]],#REF!,0)),"Erreur","Ok")</f>
        <v>Ok</v>
      </c>
    </row>
    <row r="8" spans="1:18" x14ac:dyDescent="0.2">
      <c r="A8" s="2" t="s">
        <v>19</v>
      </c>
      <c r="B8" s="2" t="s">
        <v>108</v>
      </c>
      <c r="C8" s="2" t="s">
        <v>110</v>
      </c>
      <c r="D8" s="2">
        <v>10.8550000000041</v>
      </c>
      <c r="E8" s="2">
        <v>2.17499999999289</v>
      </c>
      <c r="F8" s="2">
        <v>13.029999999997001</v>
      </c>
      <c r="G8" s="2" t="s">
        <v>81</v>
      </c>
      <c r="H8" s="47" t="str">
        <f>IF($Q$2=1,CONCATENATE($Q$1," ",SHELL_PEAGES[[#This Row],[Véhicule]]," 1ERE QUINZ PEAGES"),CONCATENATE($Q$1," ",SHELL_PEAGES[[#This Row],[Véhicule]]," 2EME QUINZ PEAGES"))</f>
        <v>07-2018 CT-653-XY 2EME QUINZ PEAGES</v>
      </c>
      <c r="I8" s="31" t="str">
        <f>IF(SHELL_PEAGES[[#This Row],[Montant TTC]]&gt;0,"40","50")</f>
        <v>40</v>
      </c>
      <c r="J8" s="31">
        <f>IF(SHELL_PEAGES[[#This Row],[Genre]]="VP",124013,123401)</f>
        <v>123401</v>
      </c>
      <c r="K8" s="35">
        <f>ABS(VALUE(SUBSTITUTE(SHELL_PEAGES[[#This Row],[PUHT]],".",",")))</f>
        <v>10.86</v>
      </c>
      <c r="L8" s="36" t="str">
        <f>IF(SHELL_PEAGES[[#This Row],[TVA]]&gt;0,"VG","V0")</f>
        <v>VG</v>
      </c>
      <c r="M8" s="31" t="str">
        <f>IF(IFERROR(VLOOKUP(SHELL_PEAGES[[#This Row],[Imputation]],#REF!,2,0),0)=101,SHELL_PEAGES[[#This Row],[Imputation]],"ERREUR")</f>
        <v>ERREUR</v>
      </c>
      <c r="N8" s="31" t="str">
        <f>IF(ISNA(MATCH(SHELL_PEAGES[[#This Row],[centre de cout]],#REF!,0)),"Erreur","Ok")</f>
        <v>Ok</v>
      </c>
    </row>
    <row r="9" spans="1:18" x14ac:dyDescent="0.2">
      <c r="A9" s="2" t="s">
        <v>20</v>
      </c>
      <c r="B9" s="2" t="s">
        <v>108</v>
      </c>
      <c r="C9" s="2" t="s">
        <v>111</v>
      </c>
      <c r="D9" s="2">
        <v>12.430000000004799</v>
      </c>
      <c r="E9" s="2">
        <v>2.4899999999915798</v>
      </c>
      <c r="F9" s="2">
        <v>14.919999999996399</v>
      </c>
      <c r="G9" s="2" t="s">
        <v>81</v>
      </c>
      <c r="H9" s="47" t="str">
        <f>IF($Q$2=1,CONCATENATE($Q$1," ",SHELL_PEAGES[[#This Row],[Véhicule]]," 1ERE QUINZ PEAGES"),CONCATENATE($Q$1," ",SHELL_PEAGES[[#This Row],[Véhicule]]," 2EME QUINZ PEAGES"))</f>
        <v>07-2018 CT-653-XY 2EME QUINZ PEAGES</v>
      </c>
      <c r="I9" s="31" t="str">
        <f>IF(SHELL_PEAGES[[#This Row],[Montant TTC]]&gt;0,"40","50")</f>
        <v>40</v>
      </c>
      <c r="J9" s="31">
        <f>IF(SHELL_PEAGES[[#This Row],[Genre]]="VP",124013,123401)</f>
        <v>123401</v>
      </c>
      <c r="K9" s="35">
        <f>ABS(VALUE(SUBSTITUTE(SHELL_PEAGES[[#This Row],[PUHT]],".",",")))</f>
        <v>12.43</v>
      </c>
      <c r="L9" s="36" t="str">
        <f>IF(SHELL_PEAGES[[#This Row],[TVA]]&gt;0,"VG","V0")</f>
        <v>VG</v>
      </c>
      <c r="M9" s="31" t="str">
        <f>IF(IFERROR(VLOOKUP(SHELL_PEAGES[[#This Row],[Imputation]],#REF!,2,0),0)=101,SHELL_PEAGES[[#This Row],[Imputation]],"ERREUR")</f>
        <v>ERREUR</v>
      </c>
      <c r="N9" s="31" t="str">
        <f>IF(ISNA(MATCH(SHELL_PEAGES[[#This Row],[centre de cout]],#REF!,0)),"Erreur","Ok")</f>
        <v>Ok</v>
      </c>
    </row>
    <row r="10" spans="1:18" x14ac:dyDescent="0.2">
      <c r="A10" s="2" t="s">
        <v>20</v>
      </c>
      <c r="B10" s="2" t="s">
        <v>108</v>
      </c>
      <c r="C10" s="2" t="s">
        <v>109</v>
      </c>
      <c r="D10" s="2">
        <v>14.0050000000055</v>
      </c>
      <c r="E10" s="2">
        <v>2.8049999999902702</v>
      </c>
      <c r="F10" s="2">
        <v>16.809999999995799</v>
      </c>
      <c r="G10" s="2" t="s">
        <v>81</v>
      </c>
      <c r="H10" s="47" t="str">
        <f>IF($Q$2=1,CONCATENATE($Q$1," ",SHELL_PEAGES[[#This Row],[Véhicule]]," 1ERE QUINZ PEAGES"),CONCATENATE($Q$1," ",SHELL_PEAGES[[#This Row],[Véhicule]]," 2EME QUINZ PEAGES"))</f>
        <v>07-2018 CT-653-XY 2EME QUINZ PEAGES</v>
      </c>
      <c r="I10" s="31" t="str">
        <f>IF(SHELL_PEAGES[[#This Row],[Montant TTC]]&gt;0,"40","50")</f>
        <v>40</v>
      </c>
      <c r="J10" s="31">
        <f>IF(SHELL_PEAGES[[#This Row],[Genre]]="VP",124013,123401)</f>
        <v>123401</v>
      </c>
      <c r="K10" s="35">
        <f>ABS(VALUE(SUBSTITUTE(SHELL_PEAGES[[#This Row],[PUHT]],".",",")))</f>
        <v>14.01</v>
      </c>
      <c r="L10" s="36" t="str">
        <f>IF(SHELL_PEAGES[[#This Row],[TVA]]&gt;0,"VG","V0")</f>
        <v>VG</v>
      </c>
      <c r="M10" s="31" t="str">
        <f>IF(IFERROR(VLOOKUP(SHELL_PEAGES[[#This Row],[Imputation]],#REF!,2,0),0)=101,SHELL_PEAGES[[#This Row],[Imputation]],"ERREUR")</f>
        <v>ERREUR</v>
      </c>
      <c r="N10" s="31" t="str">
        <f>IF(ISNA(MATCH(SHELL_PEAGES[[#This Row],[centre de cout]],#REF!,0)),"Erreur","Ok")</f>
        <v>Ok</v>
      </c>
    </row>
    <row r="11" spans="1:18" x14ac:dyDescent="0.2">
      <c r="A11" s="2" t="s">
        <v>20</v>
      </c>
      <c r="B11" s="2" t="s">
        <v>108</v>
      </c>
      <c r="C11" s="2" t="s">
        <v>109</v>
      </c>
      <c r="D11" s="2">
        <v>15.580000000006301</v>
      </c>
      <c r="E11" s="2">
        <v>3.11999999998896</v>
      </c>
      <c r="F11" s="2">
        <v>18.699999999995299</v>
      </c>
      <c r="G11" s="2" t="s">
        <v>81</v>
      </c>
      <c r="H11" s="47" t="str">
        <f>IF($Q$2=1,CONCATENATE($Q$1," ",SHELL_PEAGES[[#This Row],[Véhicule]]," 1ERE QUINZ PEAGES"),CONCATENATE($Q$1," ",SHELL_PEAGES[[#This Row],[Véhicule]]," 2EME QUINZ PEAGES"))</f>
        <v>07-2018 CT-653-XY 2EME QUINZ PEAGES</v>
      </c>
      <c r="I11" s="31" t="str">
        <f>IF(SHELL_PEAGES[[#This Row],[Montant TTC]]&gt;0,"40","50")</f>
        <v>40</v>
      </c>
      <c r="J11" s="31">
        <f>IF(SHELL_PEAGES[[#This Row],[Genre]]="VP",124013,123401)</f>
        <v>123401</v>
      </c>
      <c r="K11" s="35">
        <f>ABS(VALUE(SUBSTITUTE(SHELL_PEAGES[[#This Row],[PUHT]],".",",")))</f>
        <v>15.58</v>
      </c>
      <c r="L11" s="36" t="str">
        <f>IF(SHELL_PEAGES[[#This Row],[TVA]]&gt;0,"VG","V0")</f>
        <v>VG</v>
      </c>
      <c r="M11" s="31" t="str">
        <f>IF(IFERROR(VLOOKUP(SHELL_PEAGES[[#This Row],[Imputation]],#REF!,2,0),0)=101,SHELL_PEAGES[[#This Row],[Imputation]],"ERREUR")</f>
        <v>ERREUR</v>
      </c>
      <c r="N11" s="31" t="str">
        <f>IF(ISNA(MATCH(SHELL_PEAGES[[#This Row],[centre de cout]],#REF!,0)),"Erreur","Ok")</f>
        <v>Ok</v>
      </c>
    </row>
    <row r="12" spans="1:18" x14ac:dyDescent="0.2">
      <c r="A12" s="2" t="s">
        <v>21</v>
      </c>
      <c r="B12" s="2" t="s">
        <v>116</v>
      </c>
      <c r="C12" s="2" t="s">
        <v>109</v>
      </c>
      <c r="D12" s="2">
        <v>17.155000000007099</v>
      </c>
      <c r="E12" s="2">
        <v>3.4349999999876499</v>
      </c>
      <c r="F12" s="2">
        <v>20.589999999994799</v>
      </c>
      <c r="G12" s="2" t="s">
        <v>81</v>
      </c>
      <c r="H12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2" s="31" t="str">
        <f>IF(SHELL_PEAGES[[#This Row],[Montant TTC]]&gt;0,"40","50")</f>
        <v>40</v>
      </c>
      <c r="J12" s="31">
        <f>IF(SHELL_PEAGES[[#This Row],[Genre]]="VP",124013,123401)</f>
        <v>123401</v>
      </c>
      <c r="K12" s="35">
        <f>ABS(VALUE(SUBSTITUTE(SHELL_PEAGES[[#This Row],[PUHT]],".",",")))</f>
        <v>17.16</v>
      </c>
      <c r="L12" s="36" t="str">
        <f>IF(SHELL_PEAGES[[#This Row],[TVA]]&gt;0,"VG","V0")</f>
        <v>VG</v>
      </c>
      <c r="M12" s="31" t="str">
        <f>IF(IFERROR(VLOOKUP(SHELL_PEAGES[[#This Row],[Imputation]],#REF!,2,0),0)=101,SHELL_PEAGES[[#This Row],[Imputation]],"ERREUR")</f>
        <v>ERREUR</v>
      </c>
      <c r="N12" s="31" t="str">
        <f>IF(ISNA(MATCH(SHELL_PEAGES[[#This Row],[centre de cout]],#REF!,0)),"Erreur","Ok")</f>
        <v>Ok</v>
      </c>
    </row>
    <row r="13" spans="1:18" x14ac:dyDescent="0.2">
      <c r="A13" s="2" t="s">
        <v>21</v>
      </c>
      <c r="B13" s="2" t="s">
        <v>116</v>
      </c>
      <c r="C13" s="2" t="s">
        <v>109</v>
      </c>
      <c r="D13" s="2">
        <v>18.730000000007902</v>
      </c>
      <c r="E13" s="2">
        <v>3.7499999999863398</v>
      </c>
      <c r="F13" s="2">
        <v>22.479999999994298</v>
      </c>
      <c r="G13" s="2" t="s">
        <v>118</v>
      </c>
      <c r="H13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3" s="31" t="str">
        <f>IF(SHELL_PEAGES[[#This Row],[Montant TTC]]&gt;0,"40","50")</f>
        <v>40</v>
      </c>
      <c r="J13" s="31">
        <f>IF(SHELL_PEAGES[[#This Row],[Genre]]="VP",124013,123401)</f>
        <v>123401</v>
      </c>
      <c r="K13" s="35">
        <f>ABS(VALUE(SUBSTITUTE(SHELL_PEAGES[[#This Row],[PUHT]],".",",")))</f>
        <v>18.73</v>
      </c>
      <c r="L13" s="36" t="str">
        <f>IF(SHELL_PEAGES[[#This Row],[TVA]]&gt;0,"VG","V0")</f>
        <v>VG</v>
      </c>
      <c r="M13" s="31" t="str">
        <f>IF(IFERROR(VLOOKUP(SHELL_PEAGES[[#This Row],[Imputation]],#REF!,2,0),0)=101,SHELL_PEAGES[[#This Row],[Imputation]],"ERREUR")</f>
        <v>ERREUR</v>
      </c>
      <c r="N13" s="31" t="str">
        <f>IF(ISNA(MATCH(SHELL_PEAGES[[#This Row],[centre de cout]],#REF!,0)),"Erreur","Ok")</f>
        <v>Ok</v>
      </c>
    </row>
    <row r="14" spans="1:18" x14ac:dyDescent="0.2">
      <c r="A14" s="2" t="s">
        <v>22</v>
      </c>
      <c r="B14" s="2" t="s">
        <v>116</v>
      </c>
      <c r="C14" s="2" t="s">
        <v>109</v>
      </c>
      <c r="D14" s="2">
        <v>20.3050000000087</v>
      </c>
      <c r="E14" s="2">
        <v>4.0649999999850301</v>
      </c>
      <c r="F14" s="2">
        <v>24.369999999993802</v>
      </c>
      <c r="G14" s="2" t="s">
        <v>118</v>
      </c>
      <c r="H14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4" s="31" t="str">
        <f>IF(SHELL_PEAGES[[#This Row],[Montant TTC]]&gt;0,"40","50")</f>
        <v>40</v>
      </c>
      <c r="J14" s="31">
        <f>IF(SHELL_PEAGES[[#This Row],[Genre]]="VP",124013,123401)</f>
        <v>123401</v>
      </c>
      <c r="K14" s="35">
        <f>ABS(VALUE(SUBSTITUTE(SHELL_PEAGES[[#This Row],[PUHT]],".",",")))</f>
        <v>20.309999999999999</v>
      </c>
      <c r="L14" s="36" t="str">
        <f>IF(SHELL_PEAGES[[#This Row],[TVA]]&gt;0,"VG","V0")</f>
        <v>VG</v>
      </c>
      <c r="M14" s="31" t="str">
        <f>IF(IFERROR(VLOOKUP(SHELL_PEAGES[[#This Row],[Imputation]],#REF!,2,0),0)=101,SHELL_PEAGES[[#This Row],[Imputation]],"ERREUR")</f>
        <v>ERREUR</v>
      </c>
      <c r="N14" s="31" t="str">
        <f>IF(ISNA(MATCH(SHELL_PEAGES[[#This Row],[centre de cout]],#REF!,0)),"Erreur","Ok")</f>
        <v>Ok</v>
      </c>
    </row>
    <row r="15" spans="1:18" x14ac:dyDescent="0.2">
      <c r="A15" s="2" t="s">
        <v>22</v>
      </c>
      <c r="B15" s="2" t="s">
        <v>116</v>
      </c>
      <c r="C15" s="2" t="s">
        <v>109</v>
      </c>
      <c r="D15" s="2">
        <v>21.880000000009499</v>
      </c>
      <c r="E15" s="2">
        <v>4.3799999999837196</v>
      </c>
      <c r="F15" s="2">
        <v>26.259999999993301</v>
      </c>
      <c r="G15" s="2" t="s">
        <v>118</v>
      </c>
      <c r="H15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5" s="31" t="str">
        <f>IF(SHELL_PEAGES[[#This Row],[Montant TTC]]&gt;0,"40","50")</f>
        <v>40</v>
      </c>
      <c r="J15" s="31">
        <f>IF(SHELL_PEAGES[[#This Row],[Genre]]="VP",124013,123401)</f>
        <v>123401</v>
      </c>
      <c r="K15" s="35">
        <f>ABS(VALUE(SUBSTITUTE(SHELL_PEAGES[[#This Row],[PUHT]],".",",")))</f>
        <v>21.88</v>
      </c>
      <c r="L15" s="36" t="str">
        <f>IF(SHELL_PEAGES[[#This Row],[TVA]]&gt;0,"VG","V0")</f>
        <v>VG</v>
      </c>
      <c r="M15" s="31" t="str">
        <f>IF(IFERROR(VLOOKUP(SHELL_PEAGES[[#This Row],[Imputation]],#REF!,2,0),0)=101,SHELL_PEAGES[[#This Row],[Imputation]],"ERREUR")</f>
        <v>ERREUR</v>
      </c>
      <c r="N15" s="31" t="str">
        <f>IF(ISNA(MATCH(SHELL_PEAGES[[#This Row],[centre de cout]],#REF!,0)),"Erreur","Ok")</f>
        <v>Ok</v>
      </c>
    </row>
    <row r="16" spans="1:18" x14ac:dyDescent="0.2">
      <c r="A16" s="2" t="s">
        <v>9</v>
      </c>
      <c r="B16" s="2" t="s">
        <v>116</v>
      </c>
      <c r="C16" s="2" t="s">
        <v>109</v>
      </c>
      <c r="D16" s="2">
        <v>23.455000000010301</v>
      </c>
      <c r="E16" s="2">
        <v>4.6949999999824099</v>
      </c>
      <c r="F16" s="2">
        <v>28.149999999992801</v>
      </c>
      <c r="G16" s="2" t="s">
        <v>118</v>
      </c>
      <c r="H16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6" s="31" t="str">
        <f>IF(SHELL_PEAGES[[#This Row],[Montant TTC]]&gt;0,"40","50")</f>
        <v>40</v>
      </c>
      <c r="J16" s="31">
        <f>IF(SHELL_PEAGES[[#This Row],[Genre]]="VP",124013,123401)</f>
        <v>123401</v>
      </c>
      <c r="K16" s="35">
        <f>ABS(VALUE(SUBSTITUTE(SHELL_PEAGES[[#This Row],[PUHT]],".",",")))</f>
        <v>23.46</v>
      </c>
      <c r="L16" s="36" t="str">
        <f>IF(SHELL_PEAGES[[#This Row],[TVA]]&gt;0,"VG","V0")</f>
        <v>VG</v>
      </c>
      <c r="M16" s="31" t="str">
        <f>IF(IFERROR(VLOOKUP(SHELL_PEAGES[[#This Row],[Imputation]],#REF!,2,0),0)=101,SHELL_PEAGES[[#This Row],[Imputation]],"ERREUR")</f>
        <v>ERREUR</v>
      </c>
      <c r="N16" s="31" t="str">
        <f>IF(ISNA(MATCH(SHELL_PEAGES[[#This Row],[centre de cout]],#REF!,0)),"Erreur","Ok")</f>
        <v>Ok</v>
      </c>
    </row>
    <row r="17" spans="1:14" x14ac:dyDescent="0.2">
      <c r="A17" s="2" t="s">
        <v>9</v>
      </c>
      <c r="B17" s="2" t="s">
        <v>116</v>
      </c>
      <c r="C17" s="2" t="s">
        <v>109</v>
      </c>
      <c r="D17" s="2">
        <v>25.0300000000111</v>
      </c>
      <c r="E17" s="2">
        <v>5.0099999999811002</v>
      </c>
      <c r="F17" s="2">
        <v>30.0399999999923</v>
      </c>
      <c r="G17" s="2" t="s">
        <v>118</v>
      </c>
      <c r="H17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7" s="31" t="str">
        <f>IF(SHELL_PEAGES[[#This Row],[Montant TTC]]&gt;0,"40","50")</f>
        <v>40</v>
      </c>
      <c r="J17" s="31">
        <f>IF(SHELL_PEAGES[[#This Row],[Genre]]="VP",124013,123401)</f>
        <v>123401</v>
      </c>
      <c r="K17" s="35">
        <f>ABS(VALUE(SUBSTITUTE(SHELL_PEAGES[[#This Row],[PUHT]],".",",")))</f>
        <v>25.03</v>
      </c>
      <c r="L17" s="36" t="str">
        <f>IF(SHELL_PEAGES[[#This Row],[TVA]]&gt;0,"VG","V0")</f>
        <v>VG</v>
      </c>
      <c r="M17" s="31" t="str">
        <f>IF(IFERROR(VLOOKUP(SHELL_PEAGES[[#This Row],[Imputation]],#REF!,2,0),0)=101,SHELL_PEAGES[[#This Row],[Imputation]],"ERREUR")</f>
        <v>ERREUR</v>
      </c>
      <c r="N17" s="31" t="str">
        <f>IF(ISNA(MATCH(SHELL_PEAGES[[#This Row],[centre de cout]],#REF!,0)),"Erreur","Ok")</f>
        <v>Ok</v>
      </c>
    </row>
    <row r="18" spans="1:14" x14ac:dyDescent="0.2">
      <c r="A18" s="2" t="s">
        <v>9</v>
      </c>
      <c r="B18" s="2" t="s">
        <v>117</v>
      </c>
      <c r="C18" s="2" t="s">
        <v>109</v>
      </c>
      <c r="D18" s="2">
        <v>26.605000000011898</v>
      </c>
      <c r="E18" s="2">
        <v>5.3249999999797897</v>
      </c>
      <c r="F18" s="2">
        <v>31.9299999999918</v>
      </c>
      <c r="G18" s="2" t="s">
        <v>119</v>
      </c>
      <c r="H18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18" s="31" t="str">
        <f>IF(SHELL_PEAGES[[#This Row],[Montant TTC]]&gt;0,"40","50")</f>
        <v>40</v>
      </c>
      <c r="J18" s="31">
        <f>IF(SHELL_PEAGES[[#This Row],[Genre]]="VP",124013,123401)</f>
        <v>124013</v>
      </c>
      <c r="K18" s="35">
        <f>ABS(VALUE(SUBSTITUTE(SHELL_PEAGES[[#This Row],[PUHT]],".",",")))</f>
        <v>26.61</v>
      </c>
      <c r="L18" s="36" t="str">
        <f>IF(SHELL_PEAGES[[#This Row],[TVA]]&gt;0,"VG","V0")</f>
        <v>VG</v>
      </c>
      <c r="M18" s="31" t="str">
        <f>IF(IFERROR(VLOOKUP(SHELL_PEAGES[[#This Row],[Imputation]],#REF!,2,0),0)=101,SHELL_PEAGES[[#This Row],[Imputation]],"ERREUR")</f>
        <v>ERREUR</v>
      </c>
      <c r="N18" s="31" t="str">
        <f>IF(ISNA(MATCH(SHELL_PEAGES[[#This Row],[centre de cout]],#REF!,0)),"Erreur","Ok")</f>
        <v>Ok</v>
      </c>
    </row>
    <row r="19" spans="1:14" x14ac:dyDescent="0.2">
      <c r="A19" s="2" t="s">
        <v>9</v>
      </c>
      <c r="B19" s="2" t="s">
        <v>117</v>
      </c>
      <c r="C19" s="2" t="s">
        <v>109</v>
      </c>
      <c r="D19" s="2">
        <v>28.180000000012701</v>
      </c>
      <c r="E19" s="2">
        <v>5.63999999997848</v>
      </c>
      <c r="F19" s="2">
        <v>33.819999999991303</v>
      </c>
      <c r="G19" s="2" t="s">
        <v>119</v>
      </c>
      <c r="H19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19" s="31" t="str">
        <f>IF(SHELL_PEAGES[[#This Row],[Montant TTC]]&gt;0,"40","50")</f>
        <v>40</v>
      </c>
      <c r="J19" s="31">
        <f>IF(SHELL_PEAGES[[#This Row],[Genre]]="VP",124013,123401)</f>
        <v>124013</v>
      </c>
      <c r="K19" s="35">
        <f>ABS(VALUE(SUBSTITUTE(SHELL_PEAGES[[#This Row],[PUHT]],".",",")))</f>
        <v>28.18</v>
      </c>
      <c r="L19" s="36" t="str">
        <f>IF(SHELL_PEAGES[[#This Row],[TVA]]&gt;0,"VG","V0")</f>
        <v>VG</v>
      </c>
      <c r="M19" s="31" t="str">
        <f>IF(IFERROR(VLOOKUP(SHELL_PEAGES[[#This Row],[Imputation]],#REF!,2,0),0)=101,SHELL_PEAGES[[#This Row],[Imputation]],"ERREUR")</f>
        <v>ERREUR</v>
      </c>
      <c r="N19" s="31" t="str">
        <f>IF(ISNA(MATCH(SHELL_PEAGES[[#This Row],[centre de cout]],#REF!,0)),"Erreur","Ok")</f>
        <v>Ok</v>
      </c>
    </row>
    <row r="20" spans="1:14" x14ac:dyDescent="0.2">
      <c r="A20" s="2" t="s">
        <v>9</v>
      </c>
      <c r="B20" s="2" t="s">
        <v>117</v>
      </c>
      <c r="C20" s="2" t="s">
        <v>109</v>
      </c>
      <c r="D20" s="2">
        <v>29.755000000013499</v>
      </c>
      <c r="E20" s="2">
        <v>5.9549999999771703</v>
      </c>
      <c r="F20" s="2">
        <v>35.709999999990799</v>
      </c>
      <c r="G20" s="2" t="s">
        <v>119</v>
      </c>
      <c r="H20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0" s="31" t="str">
        <f>IF(SHELL_PEAGES[[#This Row],[Montant TTC]]&gt;0,"40","50")</f>
        <v>40</v>
      </c>
      <c r="J20" s="31">
        <f>IF(SHELL_PEAGES[[#This Row],[Genre]]="VP",124013,123401)</f>
        <v>124013</v>
      </c>
      <c r="K20" s="35">
        <f>ABS(VALUE(SUBSTITUTE(SHELL_PEAGES[[#This Row],[PUHT]],".",",")))</f>
        <v>29.76</v>
      </c>
      <c r="L20" s="36" t="str">
        <f>IF(SHELL_PEAGES[[#This Row],[TVA]]&gt;0,"VG","V0")</f>
        <v>VG</v>
      </c>
      <c r="M20" s="31" t="str">
        <f>IF(IFERROR(VLOOKUP(SHELL_PEAGES[[#This Row],[Imputation]],#REF!,2,0),0)=101,SHELL_PEAGES[[#This Row],[Imputation]],"ERREUR")</f>
        <v>ERREUR</v>
      </c>
      <c r="N20" s="31" t="str">
        <f>IF(ISNA(MATCH(SHELL_PEAGES[[#This Row],[centre de cout]],#REF!,0)),"Erreur","Ok")</f>
        <v>Ok</v>
      </c>
    </row>
    <row r="21" spans="1:14" x14ac:dyDescent="0.2">
      <c r="A21" s="2" t="s">
        <v>9</v>
      </c>
      <c r="B21" s="2" t="s">
        <v>117</v>
      </c>
      <c r="C21" s="2" t="s">
        <v>109</v>
      </c>
      <c r="D21" s="2">
        <v>31.330000000014302</v>
      </c>
      <c r="E21" s="2">
        <v>6.2699999999758598</v>
      </c>
      <c r="F21" s="2">
        <v>37.599999999990303</v>
      </c>
      <c r="G21" s="2" t="s">
        <v>119</v>
      </c>
      <c r="H21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1" s="31" t="str">
        <f>IF(SHELL_PEAGES[[#This Row],[Montant TTC]]&gt;0,"40","50")</f>
        <v>40</v>
      </c>
      <c r="J21" s="31">
        <f>IF(SHELL_PEAGES[[#This Row],[Genre]]="VP",124013,123401)</f>
        <v>124013</v>
      </c>
      <c r="K21" s="35">
        <f>ABS(VALUE(SUBSTITUTE(SHELL_PEAGES[[#This Row],[PUHT]],".",",")))</f>
        <v>31.33</v>
      </c>
      <c r="L21" s="36" t="str">
        <f>IF(SHELL_PEAGES[[#This Row],[TVA]]&gt;0,"VG","V0")</f>
        <v>VG</v>
      </c>
      <c r="M21" s="31" t="str">
        <f>IF(IFERROR(VLOOKUP(SHELL_PEAGES[[#This Row],[Imputation]],#REF!,2,0),0)=101,SHELL_PEAGES[[#This Row],[Imputation]],"ERREUR")</f>
        <v>ERREUR</v>
      </c>
      <c r="N21" s="31" t="str">
        <f>IF(ISNA(MATCH(SHELL_PEAGES[[#This Row],[centre de cout]],#REF!,0)),"Erreur","Ok")</f>
        <v>Ok</v>
      </c>
    </row>
    <row r="22" spans="1:14" x14ac:dyDescent="0.2">
      <c r="A22" s="2" t="s">
        <v>23</v>
      </c>
      <c r="B22" s="2" t="s">
        <v>117</v>
      </c>
      <c r="C22" s="2" t="s">
        <v>109</v>
      </c>
      <c r="D22" s="2">
        <v>32.9050000000151</v>
      </c>
      <c r="E22" s="2">
        <v>6.5849999999745501</v>
      </c>
      <c r="F22" s="2">
        <v>39.489999999989799</v>
      </c>
      <c r="G22" s="2" t="s">
        <v>119</v>
      </c>
      <c r="H22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2" s="31" t="str">
        <f>IF(SHELL_PEAGES[[#This Row],[Montant TTC]]&gt;0,"40","50")</f>
        <v>40</v>
      </c>
      <c r="J22" s="31">
        <f>IF(SHELL_PEAGES[[#This Row],[Genre]]="VP",124013,123401)</f>
        <v>124013</v>
      </c>
      <c r="K22" s="35">
        <f>ABS(VALUE(SUBSTITUTE(SHELL_PEAGES[[#This Row],[PUHT]],".",",")))</f>
        <v>32.909999999999997</v>
      </c>
      <c r="L22" s="36" t="str">
        <f>IF(SHELL_PEAGES[[#This Row],[TVA]]&gt;0,"VG","V0")</f>
        <v>VG</v>
      </c>
      <c r="M22" s="31" t="str">
        <f>IF(IFERROR(VLOOKUP(SHELL_PEAGES[[#This Row],[Imputation]],#REF!,2,0),0)=101,SHELL_PEAGES[[#This Row],[Imputation]],"ERREUR")</f>
        <v>ERREUR</v>
      </c>
      <c r="N22" s="31" t="str">
        <f>IF(ISNA(MATCH(SHELL_PEAGES[[#This Row],[centre de cout]],#REF!,0)),"Erreur","Ok")</f>
        <v>Ok</v>
      </c>
    </row>
    <row r="23" spans="1:14" x14ac:dyDescent="0.2">
      <c r="A23" s="2" t="s">
        <v>23</v>
      </c>
      <c r="B23" s="2" t="s">
        <v>117</v>
      </c>
      <c r="C23" s="2" t="s">
        <v>109</v>
      </c>
      <c r="D23" s="2">
        <v>34.480000000015899</v>
      </c>
      <c r="E23" s="2">
        <v>6.8999999999732404</v>
      </c>
      <c r="F23" s="2">
        <v>41.379999999989302</v>
      </c>
      <c r="G23" s="2" t="s">
        <v>119</v>
      </c>
      <c r="H23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3" s="31" t="str">
        <f>IF(SHELL_PEAGES[[#This Row],[Montant TTC]]&gt;0,"40","50")</f>
        <v>40</v>
      </c>
      <c r="J23" s="31">
        <f>IF(SHELL_PEAGES[[#This Row],[Genre]]="VP",124013,123401)</f>
        <v>124013</v>
      </c>
      <c r="K23" s="35">
        <f>ABS(VALUE(SUBSTITUTE(SHELL_PEAGES[[#This Row],[PUHT]],".",",")))</f>
        <v>34.479999999999997</v>
      </c>
      <c r="L23" s="36" t="str">
        <f>IF(SHELL_PEAGES[[#This Row],[TVA]]&gt;0,"VG","V0")</f>
        <v>VG</v>
      </c>
      <c r="M23" s="31" t="str">
        <f>IF(IFERROR(VLOOKUP(SHELL_PEAGES[[#This Row],[Imputation]],#REF!,2,0),0)=101,SHELL_PEAGES[[#This Row],[Imputation]],"ERREUR")</f>
        <v>ERREUR</v>
      </c>
      <c r="N23" s="31" t="str">
        <f>IF(ISNA(MATCH(SHELL_PEAGES[[#This Row],[centre de cout]],#REF!,0)),"Erreur","Ok")</f>
        <v>Ok</v>
      </c>
    </row>
    <row r="24" spans="1:14" x14ac:dyDescent="0.2">
      <c r="A24" s="2" t="s">
        <v>23</v>
      </c>
      <c r="B24" s="2" t="s">
        <v>117</v>
      </c>
      <c r="C24" s="2" t="s">
        <v>109</v>
      </c>
      <c r="D24" s="2">
        <v>36.055000000016697</v>
      </c>
      <c r="E24" s="2">
        <v>7.2149999999719299</v>
      </c>
      <c r="F24" s="2">
        <v>43.269999999988798</v>
      </c>
      <c r="G24" s="2" t="s">
        <v>119</v>
      </c>
      <c r="H24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4" s="31" t="str">
        <f>IF(SHELL_PEAGES[[#This Row],[Montant TTC]]&gt;0,"40","50")</f>
        <v>40</v>
      </c>
      <c r="J24" s="31">
        <f>IF(SHELL_PEAGES[[#This Row],[Genre]]="VP",124013,123401)</f>
        <v>124013</v>
      </c>
      <c r="K24" s="35">
        <f>ABS(VALUE(SUBSTITUTE(SHELL_PEAGES[[#This Row],[PUHT]],".",",")))</f>
        <v>36.06</v>
      </c>
      <c r="L24" s="36" t="str">
        <f>IF(SHELL_PEAGES[[#This Row],[TVA]]&gt;0,"VG","V0")</f>
        <v>VG</v>
      </c>
      <c r="M24" s="31" t="str">
        <f>IF(IFERROR(VLOOKUP(SHELL_PEAGES[[#This Row],[Imputation]],#REF!,2,0),0)=101,SHELL_PEAGES[[#This Row],[Imputation]],"ERREUR")</f>
        <v>ERREUR</v>
      </c>
      <c r="N24" s="31" t="str">
        <f>IF(ISNA(MATCH(SHELL_PEAGES[[#This Row],[centre de cout]],#REF!,0)),"Erreur","Ok")</f>
        <v>Ok</v>
      </c>
    </row>
    <row r="25" spans="1:14" x14ac:dyDescent="0.2">
      <c r="A25" s="2" t="s">
        <v>24</v>
      </c>
      <c r="B25" s="2" t="s">
        <v>117</v>
      </c>
      <c r="C25" s="2" t="s">
        <v>109</v>
      </c>
      <c r="D25" s="2">
        <v>37.630000000017503</v>
      </c>
      <c r="E25" s="2">
        <v>7.5299999999706202</v>
      </c>
      <c r="F25" s="2">
        <v>45.159999999988301</v>
      </c>
      <c r="G25" s="2" t="s">
        <v>119</v>
      </c>
      <c r="H25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5" s="31" t="str">
        <f>IF(SHELL_PEAGES[[#This Row],[Montant TTC]]&gt;0,"40","50")</f>
        <v>40</v>
      </c>
      <c r="J25" s="31">
        <f>IF(SHELL_PEAGES[[#This Row],[Genre]]="VP",124013,123401)</f>
        <v>124013</v>
      </c>
      <c r="K25" s="35">
        <f>ABS(VALUE(SUBSTITUTE(SHELL_PEAGES[[#This Row],[PUHT]],".",",")))</f>
        <v>37.630000000000003</v>
      </c>
      <c r="L25" s="36" t="str">
        <f>IF(SHELL_PEAGES[[#This Row],[TVA]]&gt;0,"VG","V0")</f>
        <v>VG</v>
      </c>
      <c r="M25" s="31" t="str">
        <f>IF(IFERROR(VLOOKUP(SHELL_PEAGES[[#This Row],[Imputation]],#REF!,2,0),0)=101,SHELL_PEAGES[[#This Row],[Imputation]],"ERREUR")</f>
        <v>ERREUR</v>
      </c>
      <c r="N25" s="31" t="str">
        <f>IF(ISNA(MATCH(SHELL_PEAGES[[#This Row],[centre de cout]],#REF!,0)),"Erreur","Ok")</f>
        <v>Ok</v>
      </c>
    </row>
    <row r="26" spans="1:14" x14ac:dyDescent="0.2">
      <c r="A26" s="2" t="s">
        <v>24</v>
      </c>
      <c r="B26" s="2" t="s">
        <v>117</v>
      </c>
      <c r="C26" s="2" t="s">
        <v>109</v>
      </c>
      <c r="D26" s="2">
        <v>39.205000000018302</v>
      </c>
      <c r="E26" s="2">
        <v>7.8449999999693096</v>
      </c>
      <c r="F26" s="2">
        <v>47.049999999987797</v>
      </c>
      <c r="G26" s="2" t="s">
        <v>119</v>
      </c>
      <c r="H26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6" s="31" t="str">
        <f>IF(SHELL_PEAGES[[#This Row],[Montant TTC]]&gt;0,"40","50")</f>
        <v>40</v>
      </c>
      <c r="J26" s="31">
        <f>IF(SHELL_PEAGES[[#This Row],[Genre]]="VP",124013,123401)</f>
        <v>124013</v>
      </c>
      <c r="K26" s="35">
        <f>ABS(VALUE(SUBSTITUTE(SHELL_PEAGES[[#This Row],[PUHT]],".",",")))</f>
        <v>39.21</v>
      </c>
      <c r="L26" s="36" t="str">
        <f>IF(SHELL_PEAGES[[#This Row],[TVA]]&gt;0,"VG","V0")</f>
        <v>VG</v>
      </c>
      <c r="M26" s="31" t="str">
        <f>IF(IFERROR(VLOOKUP(SHELL_PEAGES[[#This Row],[Imputation]],#REF!,2,0),0)=101,SHELL_PEAGES[[#This Row],[Imputation]],"ERREUR")</f>
        <v>ERREUR</v>
      </c>
      <c r="N26" s="31" t="str">
        <f>IF(ISNA(MATCH(SHELL_PEAGES[[#This Row],[centre de cout]],#REF!,0)),"Erreur","Ok")</f>
        <v>Ok</v>
      </c>
    </row>
    <row r="27" spans="1:14" x14ac:dyDescent="0.2">
      <c r="A27" s="2" t="s">
        <v>24</v>
      </c>
      <c r="B27" s="2" t="s">
        <v>117</v>
      </c>
      <c r="C27" s="2" t="s">
        <v>109</v>
      </c>
      <c r="D27" s="2">
        <v>40.780000000019101</v>
      </c>
      <c r="E27" s="2">
        <v>8.1599999999680009</v>
      </c>
      <c r="F27" s="2">
        <v>48.9399999999873</v>
      </c>
      <c r="G27" s="2" t="s">
        <v>119</v>
      </c>
      <c r="H27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7" s="31" t="str">
        <f>IF(SHELL_PEAGES[[#This Row],[Montant TTC]]&gt;0,"40","50")</f>
        <v>40</v>
      </c>
      <c r="J27" s="31">
        <f>IF(SHELL_PEAGES[[#This Row],[Genre]]="VP",124013,123401)</f>
        <v>124013</v>
      </c>
      <c r="K27" s="35">
        <f>ABS(VALUE(SUBSTITUTE(SHELL_PEAGES[[#This Row],[PUHT]],".",",")))</f>
        <v>40.78</v>
      </c>
      <c r="L27" s="36" t="str">
        <f>IF(SHELL_PEAGES[[#This Row],[TVA]]&gt;0,"VG","V0")</f>
        <v>VG</v>
      </c>
      <c r="M27" s="31" t="str">
        <f>IF(IFERROR(VLOOKUP(SHELL_PEAGES[[#This Row],[Imputation]],#REF!,2,0),0)=101,SHELL_PEAGES[[#This Row],[Imputation]],"ERREUR")</f>
        <v>ERREUR</v>
      </c>
      <c r="N27" s="31" t="str">
        <f>IF(ISNA(MATCH(SHELL_PEAGES[[#This Row],[centre de cout]],#REF!,0)),"Erreur","Ok")</f>
        <v>Ok</v>
      </c>
    </row>
    <row r="28" spans="1:14" x14ac:dyDescent="0.2">
      <c r="A28" s="2" t="s">
        <v>10</v>
      </c>
      <c r="B28" s="2" t="s">
        <v>117</v>
      </c>
      <c r="C28" s="2" t="s">
        <v>109</v>
      </c>
      <c r="D28" s="2">
        <v>42.355000000019899</v>
      </c>
      <c r="E28" s="2">
        <v>8.4749999999666894</v>
      </c>
      <c r="F28" s="2">
        <v>50.829999999986804</v>
      </c>
      <c r="G28" s="2" t="s">
        <v>119</v>
      </c>
      <c r="H28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8" s="31" t="str">
        <f>IF(SHELL_PEAGES[[#This Row],[Montant TTC]]&gt;0,"40","50")</f>
        <v>40</v>
      </c>
      <c r="J28" s="31">
        <f>IF(SHELL_PEAGES[[#This Row],[Genre]]="VP",124013,123401)</f>
        <v>124013</v>
      </c>
      <c r="K28" s="35">
        <f>ABS(VALUE(SUBSTITUTE(SHELL_PEAGES[[#This Row],[PUHT]],".",",")))</f>
        <v>42.36</v>
      </c>
      <c r="L28" s="36" t="str">
        <f>IF(SHELL_PEAGES[[#This Row],[TVA]]&gt;0,"VG","V0")</f>
        <v>VG</v>
      </c>
      <c r="M28" s="31" t="str">
        <f>IF(IFERROR(VLOOKUP(SHELL_PEAGES[[#This Row],[Imputation]],#REF!,2,0),0)=101,SHELL_PEAGES[[#This Row],[Imputation]],"ERREUR")</f>
        <v>ERREUR</v>
      </c>
      <c r="N28" s="31" t="str">
        <f>IF(ISNA(MATCH(SHELL_PEAGES[[#This Row],[centre de cout]],#REF!,0)),"Erreur","Ok")</f>
        <v>Ok</v>
      </c>
    </row>
    <row r="29" spans="1:14" x14ac:dyDescent="0.2">
      <c r="A29" s="2" t="s">
        <v>10</v>
      </c>
      <c r="B29" s="2" t="s">
        <v>117</v>
      </c>
      <c r="C29" s="2" t="s">
        <v>109</v>
      </c>
      <c r="D29" s="2">
        <v>43.930000000020698</v>
      </c>
      <c r="E29" s="2">
        <v>8.7899999999653797</v>
      </c>
      <c r="F29" s="2">
        <v>52.7199999999863</v>
      </c>
      <c r="G29" s="2" t="s">
        <v>119</v>
      </c>
      <c r="H29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9" s="31" t="str">
        <f>IF(SHELL_PEAGES[[#This Row],[Montant TTC]]&gt;0,"40","50")</f>
        <v>40</v>
      </c>
      <c r="J29" s="31">
        <f>IF(SHELL_PEAGES[[#This Row],[Genre]]="VP",124013,123401)</f>
        <v>124013</v>
      </c>
      <c r="K29" s="35">
        <f>ABS(VALUE(SUBSTITUTE(SHELL_PEAGES[[#This Row],[PUHT]],".",",")))</f>
        <v>43.93</v>
      </c>
      <c r="L29" s="36" t="str">
        <f>IF(SHELL_PEAGES[[#This Row],[TVA]]&gt;0,"VG","V0")</f>
        <v>VG</v>
      </c>
      <c r="M29" s="31" t="str">
        <f>IF(IFERROR(VLOOKUP(SHELL_PEAGES[[#This Row],[Imputation]],#REF!,2,0),0)=101,SHELL_PEAGES[[#This Row],[Imputation]],"ERREUR")</f>
        <v>ERREUR</v>
      </c>
      <c r="N29" s="31" t="str">
        <f>IF(ISNA(MATCH(SHELL_PEAGES[[#This Row],[centre de cout]],#REF!,0)),"Erreur","Ok")</f>
        <v>Ok</v>
      </c>
    </row>
    <row r="30" spans="1:14" x14ac:dyDescent="0.2">
      <c r="A30" s="2" t="s">
        <v>10</v>
      </c>
      <c r="B30" s="2" t="s">
        <v>117</v>
      </c>
      <c r="C30" s="2" t="s">
        <v>109</v>
      </c>
      <c r="D30" s="2">
        <v>45.505000000021496</v>
      </c>
      <c r="E30" s="2">
        <v>9.1049999999640701</v>
      </c>
      <c r="F30" s="2">
        <v>54.609999999985803</v>
      </c>
      <c r="G30" s="2" t="s">
        <v>119</v>
      </c>
      <c r="H30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30" s="31" t="str">
        <f>IF(SHELL_PEAGES[[#This Row],[Montant TTC]]&gt;0,"40","50")</f>
        <v>40</v>
      </c>
      <c r="J30" s="31">
        <f>IF(SHELL_PEAGES[[#This Row],[Genre]]="VP",124013,123401)</f>
        <v>124013</v>
      </c>
      <c r="K30" s="35">
        <f>ABS(VALUE(SUBSTITUTE(SHELL_PEAGES[[#This Row],[PUHT]],".",",")))</f>
        <v>45.51</v>
      </c>
      <c r="L30" s="36" t="str">
        <f>IF(SHELL_PEAGES[[#This Row],[TVA]]&gt;0,"VG","V0")</f>
        <v>VG</v>
      </c>
      <c r="M30" s="31" t="str">
        <f>IF(IFERROR(VLOOKUP(SHELL_PEAGES[[#This Row],[Imputation]],#REF!,2,0),0)=101,SHELL_PEAGES[[#This Row],[Imputation]],"ERREUR")</f>
        <v>ERREUR</v>
      </c>
      <c r="N30" s="31" t="str">
        <f>IF(ISNA(MATCH(SHELL_PEAGES[[#This Row],[centre de cout]],#REF!,0)),"Erreur","Ok")</f>
        <v>Ok</v>
      </c>
    </row>
    <row r="31" spans="1:14" x14ac:dyDescent="0.2">
      <c r="A31" s="2" t="s">
        <v>10</v>
      </c>
      <c r="B31" s="2" t="s">
        <v>117</v>
      </c>
      <c r="C31" s="2" t="s">
        <v>109</v>
      </c>
      <c r="D31" s="2">
        <v>47.080000000022302</v>
      </c>
      <c r="E31" s="2">
        <v>9.4199999999627604</v>
      </c>
      <c r="F31" s="2">
        <v>56.499999999985299</v>
      </c>
      <c r="G31" s="2" t="s">
        <v>119</v>
      </c>
      <c r="H31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31" s="31" t="str">
        <f>IF(SHELL_PEAGES[[#This Row],[Montant TTC]]&gt;0,"40","50")</f>
        <v>40</v>
      </c>
      <c r="J31" s="31">
        <f>IF(SHELL_PEAGES[[#This Row],[Genre]]="VP",124013,123401)</f>
        <v>124013</v>
      </c>
      <c r="K31" s="35">
        <f>ABS(VALUE(SUBSTITUTE(SHELL_PEAGES[[#This Row],[PUHT]],".",",")))</f>
        <v>47.08</v>
      </c>
      <c r="L31" s="36" t="str">
        <f>IF(SHELL_PEAGES[[#This Row],[TVA]]&gt;0,"VG","V0")</f>
        <v>VG</v>
      </c>
      <c r="M31" s="31" t="str">
        <f>IF(IFERROR(VLOOKUP(SHELL_PEAGES[[#This Row],[Imputation]],#REF!,2,0),0)=101,SHELL_PEAGES[[#This Row],[Imputation]],"ERREUR")</f>
        <v>ERREUR</v>
      </c>
      <c r="N31" s="31" t="str">
        <f>IF(ISNA(MATCH(SHELL_PEAGES[[#This Row],[centre de cout]],#REF!,0)),"Erreur","Ok")</f>
        <v>Ok</v>
      </c>
    </row>
    <row r="32" spans="1:14" x14ac:dyDescent="0.2">
      <c r="A32" s="2" t="s">
        <v>10</v>
      </c>
      <c r="B32" s="2" t="s">
        <v>117</v>
      </c>
      <c r="C32" s="2" t="s">
        <v>109</v>
      </c>
      <c r="D32" s="2">
        <v>48.655000000023101</v>
      </c>
      <c r="E32" s="2">
        <v>9.7349999999614507</v>
      </c>
      <c r="F32" s="2">
        <v>58.389999999984802</v>
      </c>
      <c r="G32" s="2" t="s">
        <v>119</v>
      </c>
      <c r="H32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32" s="31" t="str">
        <f>IF(SHELL_PEAGES[[#This Row],[Montant TTC]]&gt;0,"40","50")</f>
        <v>40</v>
      </c>
      <c r="J32" s="31">
        <f>IF(SHELL_PEAGES[[#This Row],[Genre]]="VP",124013,123401)</f>
        <v>124013</v>
      </c>
      <c r="K32" s="35">
        <f>ABS(VALUE(SUBSTITUTE(SHELL_PEAGES[[#This Row],[PUHT]],".",",")))</f>
        <v>48.66</v>
      </c>
      <c r="L32" s="36" t="str">
        <f>IF(SHELL_PEAGES[[#This Row],[TVA]]&gt;0,"VG","V0")</f>
        <v>VG</v>
      </c>
      <c r="M32" s="31" t="str">
        <f>IF(IFERROR(VLOOKUP(SHELL_PEAGES[[#This Row],[Imputation]],#REF!,2,0),0)=101,SHELL_PEAGES[[#This Row],[Imputation]],"ERREUR")</f>
        <v>ERREUR</v>
      </c>
      <c r="N32" s="31" t="str">
        <f>IF(ISNA(MATCH(SHELL_PEAGES[[#This Row],[centre de cout]],#REF!,0)),"Erreur","Ok")</f>
        <v>Ok</v>
      </c>
    </row>
  </sheetData>
  <pageMargins left="0.78740157499999996" right="0.78740157499999996" top="0.984251969" bottom="0.984251969" header="0" footer="0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FFFF"/>
  </sheetPr>
  <dimension ref="A1:Q599"/>
  <sheetViews>
    <sheetView tabSelected="1" zoomScale="90" zoomScaleNormal="90" workbookViewId="0">
      <selection activeCell="D24" sqref="D24"/>
    </sheetView>
  </sheetViews>
  <sheetFormatPr baseColWidth="10" defaultRowHeight="12.75" x14ac:dyDescent="0.2"/>
  <cols>
    <col min="1" max="1" width="18.5703125" style="5" bestFit="1" customWidth="1"/>
    <col min="2" max="2" width="14.5703125" style="5" bestFit="1" customWidth="1"/>
    <col min="3" max="3" width="9.140625" style="5" customWidth="1"/>
    <col min="4" max="4" width="39.7109375" style="5" bestFit="1" customWidth="1"/>
    <col min="5" max="5" width="11.7109375" customWidth="1"/>
    <col min="6" max="6" width="9.140625" customWidth="1"/>
    <col min="7" max="7" width="7.140625" bestFit="1" customWidth="1"/>
    <col min="8" max="8" width="1.7109375" customWidth="1"/>
    <col min="9" max="9" width="38.85546875" style="5" customWidth="1"/>
    <col min="10" max="10" width="7.28515625" style="5" customWidth="1"/>
    <col min="11" max="12" width="9.85546875" style="5" customWidth="1"/>
    <col min="13" max="13" width="7" style="5" customWidth="1"/>
    <col min="14" max="14" width="9.5703125" style="5" customWidth="1"/>
    <col min="15" max="15" width="13.7109375" customWidth="1"/>
  </cols>
  <sheetData>
    <row r="1" spans="1:17" x14ac:dyDescent="0.2">
      <c r="I1" s="45" t="s">
        <v>44</v>
      </c>
      <c r="J1" s="45"/>
      <c r="K1" s="45"/>
      <c r="L1" s="45"/>
      <c r="M1" s="45"/>
      <c r="N1" s="45"/>
    </row>
    <row r="2" spans="1:17" x14ac:dyDescent="0.2">
      <c r="A2" s="4" t="s">
        <v>41</v>
      </c>
      <c r="E2" s="5"/>
      <c r="F2" s="5"/>
      <c r="G2" s="5"/>
    </row>
    <row r="3" spans="1:17" x14ac:dyDescent="0.2">
      <c r="A3" s="4" t="s">
        <v>39</v>
      </c>
      <c r="B3" s="4" t="s">
        <v>1</v>
      </c>
      <c r="C3" s="4" t="s">
        <v>42</v>
      </c>
      <c r="D3" s="4" t="s">
        <v>34</v>
      </c>
      <c r="E3" s="4" t="s">
        <v>35</v>
      </c>
      <c r="F3" s="4" t="s">
        <v>38</v>
      </c>
      <c r="G3" s="5" t="s">
        <v>12</v>
      </c>
      <c r="I3" s="7" t="s">
        <v>34</v>
      </c>
      <c r="J3" s="7" t="s">
        <v>35</v>
      </c>
      <c r="K3" s="7" t="s">
        <v>42</v>
      </c>
      <c r="L3" s="7" t="s">
        <v>37</v>
      </c>
      <c r="M3" s="7" t="s">
        <v>38</v>
      </c>
      <c r="N3" s="7" t="s">
        <v>39</v>
      </c>
      <c r="O3" s="7" t="s">
        <v>55</v>
      </c>
    </row>
    <row r="4" spans="1:17" x14ac:dyDescent="0.2">
      <c r="A4" s="5" t="s">
        <v>15</v>
      </c>
      <c r="B4" s="5" t="s">
        <v>108</v>
      </c>
      <c r="C4" s="5">
        <v>123401</v>
      </c>
      <c r="D4" s="5" t="s">
        <v>113</v>
      </c>
      <c r="E4" s="5" t="s">
        <v>43</v>
      </c>
      <c r="F4" s="5" t="s">
        <v>47</v>
      </c>
      <c r="G4" s="6">
        <v>3.66</v>
      </c>
      <c r="I4" s="5" t="str">
        <f>IF(A4="","",IF(A4="Total général",CONCATENATE('Base  PEAGES'!$Q$1," ",RIGHT(I3,17)),D4))</f>
        <v>07-2018 CT-653-XY 2EME QUINZ PEAGES</v>
      </c>
      <c r="J4" s="5">
        <f t="shared" ref="J4:J35" si="0">IF(A4="","",IF(AND(J3=50,A4="Total général"),21,IF(AND(J3=40,A4="Total général"),31,VALUE(E4))))</f>
        <v>40</v>
      </c>
      <c r="K4" s="5">
        <f t="shared" ref="K4:K35" si="1">IF(A4="","",IF(A4="Total général",15002,C4))</f>
        <v>123401</v>
      </c>
      <c r="L4" s="5">
        <f>IF(A4="","",IF(A4="Total général",SUM('Base  PEAGES'!F:F),G4))</f>
        <v>3.66</v>
      </c>
      <c r="M4" s="5" t="str">
        <f t="shared" ref="M4:M35" si="2">IF(OR(A4="",A4="Total général"),"",F4)</f>
        <v>VG</v>
      </c>
      <c r="N4" s="5" t="str">
        <f t="shared" ref="N4:N35" si="3">IF(OR(A4="",A4="Total général"),"",A4)</f>
        <v>DEL38</v>
      </c>
      <c r="O4" s="10" t="str">
        <f>IF(OR(A4="",A4="Total général"),"",'Base  PEAGES'!$Q$1)</f>
        <v>07-2018</v>
      </c>
      <c r="P4" s="14"/>
      <c r="Q4" s="19"/>
    </row>
    <row r="5" spans="1:17" x14ac:dyDescent="0.2">
      <c r="A5" s="5" t="s">
        <v>17</v>
      </c>
      <c r="B5" s="5" t="s">
        <v>108</v>
      </c>
      <c r="C5" s="5">
        <v>123401</v>
      </c>
      <c r="D5" s="5" t="s">
        <v>113</v>
      </c>
      <c r="E5" s="5" t="s">
        <v>43</v>
      </c>
      <c r="F5" s="5" t="s">
        <v>47</v>
      </c>
      <c r="G5" s="6">
        <v>5.58</v>
      </c>
      <c r="I5" s="5" t="str">
        <f>IF(A5="","",IF(A5="Total général",CONCATENATE('Base  PEAGES'!$Q$1," ",RIGHT(I4,17)),D5))</f>
        <v>07-2018 CT-653-XY 2EME QUINZ PEAGES</v>
      </c>
      <c r="J5" s="5">
        <f t="shared" si="0"/>
        <v>40</v>
      </c>
      <c r="K5" s="5">
        <f t="shared" si="1"/>
        <v>123401</v>
      </c>
      <c r="L5" s="5">
        <f>IF(A5="","",IF(A5="Total général",SUM('Base  PEAGES'!F:F),G5))</f>
        <v>5.58</v>
      </c>
      <c r="M5" s="5" t="str">
        <f t="shared" si="2"/>
        <v>VG</v>
      </c>
      <c r="N5" s="5" t="str">
        <f t="shared" si="3"/>
        <v>DEL53</v>
      </c>
      <c r="O5" s="10" t="str">
        <f>IF(OR(A5="",A5="Total général"),"",'Base  PEAGES'!$Q$1)</f>
        <v>07-2018</v>
      </c>
      <c r="P5" s="14"/>
      <c r="Q5" s="19"/>
    </row>
    <row r="6" spans="1:17" x14ac:dyDescent="0.2">
      <c r="A6" s="5" t="s">
        <v>8</v>
      </c>
      <c r="B6" s="5" t="s">
        <v>108</v>
      </c>
      <c r="C6" s="5">
        <v>123401</v>
      </c>
      <c r="D6" s="5" t="s">
        <v>113</v>
      </c>
      <c r="E6" s="5" t="s">
        <v>43</v>
      </c>
      <c r="F6" s="5" t="s">
        <v>47</v>
      </c>
      <c r="G6" s="6">
        <v>5.83</v>
      </c>
      <c r="I6" s="5" t="str">
        <f>IF(A6="","",IF(A6="Total général",CONCATENATE('Base  PEAGES'!$Q$1," ",RIGHT(I5,17)),D6))</f>
        <v>07-2018 CT-653-XY 2EME QUINZ PEAGES</v>
      </c>
      <c r="J6" s="5">
        <f t="shared" si="0"/>
        <v>40</v>
      </c>
      <c r="K6" s="5">
        <f t="shared" si="1"/>
        <v>123401</v>
      </c>
      <c r="L6" s="5">
        <f>IF(A6="","",IF(A6="Total général",SUM('Base  PEAGES'!F:F),G6))</f>
        <v>5.83</v>
      </c>
      <c r="M6" s="5" t="str">
        <f t="shared" si="2"/>
        <v>VG</v>
      </c>
      <c r="N6" s="5" t="str">
        <f t="shared" si="3"/>
        <v>DEL54</v>
      </c>
      <c r="O6" s="10" t="str">
        <f>IF(OR(A6="",A6="Total général"),"",'Base  PEAGES'!$Q$1)</f>
        <v>07-2018</v>
      </c>
      <c r="P6" s="14"/>
      <c r="Q6" s="19"/>
    </row>
    <row r="7" spans="1:17" x14ac:dyDescent="0.2">
      <c r="A7" s="5" t="s">
        <v>18</v>
      </c>
      <c r="B7" s="5" t="s">
        <v>108</v>
      </c>
      <c r="C7" s="5">
        <v>123401</v>
      </c>
      <c r="D7" s="5" t="s">
        <v>113</v>
      </c>
      <c r="E7" s="5" t="s">
        <v>43</v>
      </c>
      <c r="F7" s="5" t="s">
        <v>47</v>
      </c>
      <c r="G7" s="6">
        <v>16.989999999999998</v>
      </c>
      <c r="I7" s="5" t="str">
        <f>IF(A7="","",IF(A7="Total général",CONCATENATE('Base  PEAGES'!$Q$1," ",RIGHT(I6,17)),D7))</f>
        <v>07-2018 CT-653-XY 2EME QUINZ PEAGES</v>
      </c>
      <c r="J7" s="5">
        <f t="shared" si="0"/>
        <v>40</v>
      </c>
      <c r="K7" s="5">
        <f t="shared" si="1"/>
        <v>123401</v>
      </c>
      <c r="L7" s="5">
        <f>IF(A7="","",IF(A7="Total général",SUM('Base  PEAGES'!F:F),G7))</f>
        <v>16.989999999999998</v>
      </c>
      <c r="M7" s="5" t="str">
        <f t="shared" si="2"/>
        <v>VG</v>
      </c>
      <c r="N7" s="5" t="str">
        <f t="shared" si="3"/>
        <v>DEL55</v>
      </c>
      <c r="O7" s="10" t="str">
        <f>IF(OR(A7="",A7="Total général"),"",'Base  PEAGES'!$Q$1)</f>
        <v>07-2018</v>
      </c>
      <c r="P7" s="14"/>
    </row>
    <row r="8" spans="1:17" x14ac:dyDescent="0.2">
      <c r="A8" s="5" t="s">
        <v>19</v>
      </c>
      <c r="B8" s="5" t="s">
        <v>108</v>
      </c>
      <c r="C8" s="5">
        <v>123401</v>
      </c>
      <c r="D8" s="5" t="s">
        <v>113</v>
      </c>
      <c r="E8" s="5" t="s">
        <v>43</v>
      </c>
      <c r="F8" s="5" t="s">
        <v>47</v>
      </c>
      <c r="G8" s="6">
        <v>10.86</v>
      </c>
      <c r="I8" s="5" t="str">
        <f>IF(A8="","",IF(A8="Total général",CONCATENATE('Base  PEAGES'!$Q$1," ",RIGHT(I7,17)),D8))</f>
        <v>07-2018 CT-653-XY 2EME QUINZ PEAGES</v>
      </c>
      <c r="J8" s="5">
        <f t="shared" si="0"/>
        <v>40</v>
      </c>
      <c r="K8" s="5">
        <f t="shared" si="1"/>
        <v>123401</v>
      </c>
      <c r="L8" s="5">
        <f>IF(A8="","",IF(A8="Total général",SUM('Base  PEAGES'!F:F),G8))</f>
        <v>10.86</v>
      </c>
      <c r="M8" s="5" t="str">
        <f t="shared" si="2"/>
        <v>VG</v>
      </c>
      <c r="N8" s="5" t="str">
        <f t="shared" si="3"/>
        <v>DEL56</v>
      </c>
      <c r="O8" s="10" t="str">
        <f>IF(OR(A8="",A8="Total général"),"",'Base  PEAGES'!$Q$1)</f>
        <v>07-2018</v>
      </c>
      <c r="P8" s="14"/>
    </row>
    <row r="9" spans="1:17" x14ac:dyDescent="0.2">
      <c r="A9" s="5" t="s">
        <v>20</v>
      </c>
      <c r="B9" s="5" t="s">
        <v>108</v>
      </c>
      <c r="C9" s="5">
        <v>123401</v>
      </c>
      <c r="D9" s="5" t="s">
        <v>113</v>
      </c>
      <c r="E9" s="5" t="s">
        <v>43</v>
      </c>
      <c r="F9" s="5" t="s">
        <v>47</v>
      </c>
      <c r="G9" s="6">
        <v>42.02</v>
      </c>
      <c r="I9" s="5" t="str">
        <f>IF(A9="","",IF(A9="Total général",CONCATENATE('Base  PEAGES'!$Q$1," ",RIGHT(I8,17)),D9))</f>
        <v>07-2018 CT-653-XY 2EME QUINZ PEAGES</v>
      </c>
      <c r="J9" s="5">
        <f t="shared" si="0"/>
        <v>40</v>
      </c>
      <c r="K9" s="5">
        <f t="shared" si="1"/>
        <v>123401</v>
      </c>
      <c r="L9" s="5">
        <f>IF(A9="","",IF(A9="Total général",SUM('Base  PEAGES'!F:F),G9))</f>
        <v>42.02</v>
      </c>
      <c r="M9" s="5" t="str">
        <f t="shared" si="2"/>
        <v>VG</v>
      </c>
      <c r="N9" s="5" t="str">
        <f t="shared" si="3"/>
        <v>DEL58</v>
      </c>
      <c r="O9" s="10" t="str">
        <f>IF(OR(A9="",A9="Total général"),"",'Base  PEAGES'!$Q$1)</f>
        <v>07-2018</v>
      </c>
      <c r="P9" s="14"/>
    </row>
    <row r="10" spans="1:17" x14ac:dyDescent="0.2">
      <c r="A10" s="5" t="s">
        <v>21</v>
      </c>
      <c r="B10" s="5" t="s">
        <v>116</v>
      </c>
      <c r="C10" s="5">
        <v>123401</v>
      </c>
      <c r="D10" s="5" t="s">
        <v>121</v>
      </c>
      <c r="E10" s="5" t="s">
        <v>43</v>
      </c>
      <c r="F10" s="5" t="s">
        <v>47</v>
      </c>
      <c r="G10" s="6">
        <v>35.89</v>
      </c>
      <c r="I10" s="5" t="str">
        <f>IF(A10="","",IF(A10="Total général",CONCATENATE('Base  PEAGES'!$Q$1," ",RIGHT(I9,17)),D10))</f>
        <v>07-2018 PR-525-ZX 2EME QUINZ PEAGES</v>
      </c>
      <c r="J10" s="5">
        <f t="shared" si="0"/>
        <v>40</v>
      </c>
      <c r="K10" s="5">
        <f t="shared" si="1"/>
        <v>123401</v>
      </c>
      <c r="L10" s="5">
        <f>IF(A10="","",IF(A10="Total général",SUM('Base  PEAGES'!F:F),G10))</f>
        <v>35.89</v>
      </c>
      <c r="M10" s="5" t="str">
        <f t="shared" si="2"/>
        <v>VG</v>
      </c>
      <c r="N10" s="5" t="str">
        <f t="shared" si="3"/>
        <v>DEL59</v>
      </c>
      <c r="O10" s="10" t="str">
        <f>IF(OR(A10="",A10="Total général"),"",'Base  PEAGES'!$Q$1)</f>
        <v>07-2018</v>
      </c>
      <c r="P10" s="14"/>
    </row>
    <row r="11" spans="1:17" x14ac:dyDescent="0.2">
      <c r="A11" s="5" t="s">
        <v>22</v>
      </c>
      <c r="B11" s="5" t="s">
        <v>116</v>
      </c>
      <c r="C11" s="5">
        <v>123401</v>
      </c>
      <c r="D11" s="5" t="s">
        <v>121</v>
      </c>
      <c r="E11" s="5" t="s">
        <v>43</v>
      </c>
      <c r="F11" s="5" t="s">
        <v>47</v>
      </c>
      <c r="G11" s="6">
        <v>42.19</v>
      </c>
      <c r="I11" s="5" t="str">
        <f>IF(A11="","",IF(A11="Total général",CONCATENATE('Base  PEAGES'!$Q$1," ",RIGHT(I10,17)),D11))</f>
        <v>07-2018 PR-525-ZX 2EME QUINZ PEAGES</v>
      </c>
      <c r="J11" s="5">
        <f t="shared" si="0"/>
        <v>40</v>
      </c>
      <c r="K11" s="5">
        <f t="shared" si="1"/>
        <v>123401</v>
      </c>
      <c r="L11" s="5">
        <f>IF(A11="","",IF(A11="Total général",SUM('Base  PEAGES'!F:F),G11))</f>
        <v>42.19</v>
      </c>
      <c r="M11" s="5" t="str">
        <f t="shared" si="2"/>
        <v>VG</v>
      </c>
      <c r="N11" s="5" t="str">
        <f t="shared" si="3"/>
        <v>DEL70</v>
      </c>
      <c r="O11" s="10" t="str">
        <f>IF(OR(A11="",A11="Total général"),"",'Base  PEAGES'!$Q$1)</f>
        <v>07-2018</v>
      </c>
      <c r="P11" s="14"/>
    </row>
    <row r="12" spans="1:17" x14ac:dyDescent="0.2">
      <c r="A12" s="5" t="s">
        <v>9</v>
      </c>
      <c r="B12" s="5" t="s">
        <v>116</v>
      </c>
      <c r="C12" s="5">
        <v>123401</v>
      </c>
      <c r="D12" s="5" t="s">
        <v>121</v>
      </c>
      <c r="E12" s="5" t="s">
        <v>43</v>
      </c>
      <c r="F12" s="5" t="s">
        <v>47</v>
      </c>
      <c r="G12" s="6">
        <v>48.49</v>
      </c>
      <c r="I12" s="5" t="str">
        <f>IF(A12="","",IF(A12="Total général",CONCATENATE('Base  PEAGES'!$Q$1," ",RIGHT(I11,17)),D12))</f>
        <v>07-2018 PR-525-ZX 2EME QUINZ PEAGES</v>
      </c>
      <c r="J12" s="5">
        <f t="shared" si="0"/>
        <v>40</v>
      </c>
      <c r="K12" s="5">
        <f t="shared" si="1"/>
        <v>123401</v>
      </c>
      <c r="L12" s="5">
        <f>IF(A12="","",IF(A12="Total général",SUM('Base  PEAGES'!F:F),G12))</f>
        <v>48.49</v>
      </c>
      <c r="M12" s="5" t="str">
        <f t="shared" si="2"/>
        <v>VG</v>
      </c>
      <c r="N12" s="5" t="str">
        <f t="shared" si="3"/>
        <v>DEL72</v>
      </c>
      <c r="O12" s="10" t="str">
        <f>IF(OR(A12="",A12="Total général"),"",'Base  PEAGES'!$Q$1)</f>
        <v>07-2018</v>
      </c>
      <c r="P12" s="14"/>
    </row>
    <row r="13" spans="1:17" x14ac:dyDescent="0.2">
      <c r="A13" s="5" t="s">
        <v>9</v>
      </c>
      <c r="B13" s="5" t="s">
        <v>117</v>
      </c>
      <c r="C13" s="5">
        <v>124013</v>
      </c>
      <c r="D13" s="5" t="s">
        <v>120</v>
      </c>
      <c r="E13" s="5" t="s">
        <v>43</v>
      </c>
      <c r="F13" s="5" t="s">
        <v>47</v>
      </c>
      <c r="G13" s="6">
        <v>115.88</v>
      </c>
      <c r="I13" s="5" t="str">
        <f>IF(A13="","",IF(A13="Total général",CONCATENATE('Base  PEAGES'!$Q$1," ",RIGHT(I12,17)),D13))</f>
        <v>07-2018 FE-245-XD 2EME QUINZ PEAGES</v>
      </c>
      <c r="J13" s="5">
        <f t="shared" si="0"/>
        <v>40</v>
      </c>
      <c r="K13" s="5">
        <f t="shared" si="1"/>
        <v>124013</v>
      </c>
      <c r="L13" s="5">
        <f>IF(A13="","",IF(A13="Total général",SUM('Base  PEAGES'!F:F),G13))</f>
        <v>115.88</v>
      </c>
      <c r="M13" s="5" t="str">
        <f t="shared" si="2"/>
        <v>VG</v>
      </c>
      <c r="N13" s="5" t="str">
        <f t="shared" si="3"/>
        <v>DEL72</v>
      </c>
      <c r="O13" s="10" t="str">
        <f>IF(OR(A13="",A13="Total général"),"",'Base  PEAGES'!$Q$1)</f>
        <v>07-2018</v>
      </c>
      <c r="P13" s="14"/>
    </row>
    <row r="14" spans="1:17" x14ac:dyDescent="0.2">
      <c r="A14" s="5" t="s">
        <v>23</v>
      </c>
      <c r="B14" s="5" t="s">
        <v>117</v>
      </c>
      <c r="C14" s="5">
        <v>124013</v>
      </c>
      <c r="D14" s="5" t="s">
        <v>120</v>
      </c>
      <c r="E14" s="5" t="s">
        <v>43</v>
      </c>
      <c r="F14" s="5" t="s">
        <v>47</v>
      </c>
      <c r="G14" s="6">
        <v>103.45</v>
      </c>
      <c r="I14" s="5" t="str">
        <f>IF(A14="","",IF(A14="Total général",CONCATENATE('Base  PEAGES'!$Q$1," ",RIGHT(I13,17)),D14))</f>
        <v>07-2018 FE-245-XD 2EME QUINZ PEAGES</v>
      </c>
      <c r="J14" s="5">
        <f t="shared" si="0"/>
        <v>40</v>
      </c>
      <c r="K14" s="5">
        <f t="shared" si="1"/>
        <v>124013</v>
      </c>
      <c r="L14" s="5">
        <f>IF(A14="","",IF(A14="Total général",SUM('Base  PEAGES'!F:F),G14))</f>
        <v>103.45</v>
      </c>
      <c r="M14" s="5" t="str">
        <f t="shared" si="2"/>
        <v>VG</v>
      </c>
      <c r="N14" s="5" t="str">
        <f t="shared" si="3"/>
        <v>DEL73</v>
      </c>
      <c r="O14" s="10" t="str">
        <f>IF(OR(A14="",A14="Total général"),"",'Base  PEAGES'!$Q$1)</f>
        <v>07-2018</v>
      </c>
      <c r="P14" s="14"/>
    </row>
    <row r="15" spans="1:17" x14ac:dyDescent="0.2">
      <c r="A15" s="5" t="s">
        <v>24</v>
      </c>
      <c r="B15" s="5" t="s">
        <v>117</v>
      </c>
      <c r="C15" s="5">
        <v>124013</v>
      </c>
      <c r="D15" s="5" t="s">
        <v>120</v>
      </c>
      <c r="E15" s="5" t="s">
        <v>43</v>
      </c>
      <c r="F15" s="5" t="s">
        <v>47</v>
      </c>
      <c r="G15" s="6">
        <v>117.62</v>
      </c>
      <c r="I15" s="5" t="str">
        <f>IF(A15="","",IF(A15="Total général",CONCATENATE('Base  PEAGES'!$Q$1," ",RIGHT(I14,17)),D15))</f>
        <v>07-2018 FE-245-XD 2EME QUINZ PEAGES</v>
      </c>
      <c r="J15" s="5">
        <f t="shared" si="0"/>
        <v>40</v>
      </c>
      <c r="K15" s="5">
        <f t="shared" si="1"/>
        <v>124013</v>
      </c>
      <c r="L15" s="5">
        <f>IF(A15="","",IF(A15="Total général",SUM('Base  PEAGES'!F:F),G15))</f>
        <v>117.62</v>
      </c>
      <c r="M15" s="5" t="str">
        <f t="shared" si="2"/>
        <v>VG</v>
      </c>
      <c r="N15" s="5" t="str">
        <f t="shared" si="3"/>
        <v>DEL74</v>
      </c>
      <c r="O15" s="10" t="str">
        <f>IF(OR(A15="",A15="Total général"),"",'Base  PEAGES'!$Q$1)</f>
        <v>07-2018</v>
      </c>
      <c r="P15" s="14"/>
    </row>
    <row r="16" spans="1:17" x14ac:dyDescent="0.2">
      <c r="A16" s="5" t="s">
        <v>10</v>
      </c>
      <c r="B16" s="5" t="s">
        <v>117</v>
      </c>
      <c r="C16" s="5">
        <v>124013</v>
      </c>
      <c r="D16" s="5" t="s">
        <v>120</v>
      </c>
      <c r="E16" s="5" t="s">
        <v>43</v>
      </c>
      <c r="F16" s="5" t="s">
        <v>47</v>
      </c>
      <c r="G16" s="6">
        <v>227.54</v>
      </c>
      <c r="I16" s="5" t="str">
        <f>IF(A16="","",IF(A16="Total général",CONCATENATE('Base  PEAGES'!$Q$1," ",RIGHT(I15,17)),D16))</f>
        <v>07-2018 FE-245-XD 2EME QUINZ PEAGES</v>
      </c>
      <c r="J16" s="5">
        <f t="shared" si="0"/>
        <v>40</v>
      </c>
      <c r="K16" s="5">
        <f t="shared" si="1"/>
        <v>124013</v>
      </c>
      <c r="L16" s="5">
        <f>IF(A16="","",IF(A16="Total général",SUM('Base  PEAGES'!F:F),G16))</f>
        <v>227.54</v>
      </c>
      <c r="M16" s="5" t="str">
        <f t="shared" si="2"/>
        <v>VG</v>
      </c>
      <c r="N16" s="5" t="str">
        <f t="shared" si="3"/>
        <v>DEL77</v>
      </c>
      <c r="O16" s="10" t="str">
        <f>IF(OR(A16="",A16="Total général"),"",'Base  PEAGES'!$Q$1)</f>
        <v>07-2018</v>
      </c>
      <c r="P16" s="14"/>
    </row>
    <row r="17" spans="1:16" x14ac:dyDescent="0.2">
      <c r="A17"/>
      <c r="B17"/>
      <c r="C17"/>
      <c r="D17"/>
      <c r="I17" s="5" t="str">
        <f>IF(A17="","",IF(A17="Total général",CONCATENATE('Base  PEAGES'!$Q$1," ",RIGHT(I16,17)),D17))</f>
        <v/>
      </c>
      <c r="J17" s="5" t="str">
        <f t="shared" si="0"/>
        <v/>
      </c>
      <c r="K17" s="5" t="str">
        <f t="shared" si="1"/>
        <v/>
      </c>
      <c r="L17" s="5" t="str">
        <f>IF(A17="","",IF(A17="Total général",SUM('Base  PEAGES'!F:F),G17))</f>
        <v/>
      </c>
      <c r="M17" s="5" t="str">
        <f t="shared" si="2"/>
        <v/>
      </c>
      <c r="N17" s="5" t="str">
        <f t="shared" si="3"/>
        <v/>
      </c>
      <c r="O17" s="10" t="str">
        <f>IF(OR(A17="",A17="Total général"),"",'Base  PEAGES'!$Q$1)</f>
        <v/>
      </c>
      <c r="P17" s="14"/>
    </row>
    <row r="18" spans="1:16" x14ac:dyDescent="0.2">
      <c r="A18"/>
      <c r="B18"/>
      <c r="C18"/>
      <c r="D18"/>
      <c r="I18" s="5" t="str">
        <f>IF(A18="","",IF(A18="Total général",CONCATENATE('Base  PEAGES'!$Q$1," ",RIGHT(I17,17)),D18))</f>
        <v/>
      </c>
      <c r="J18" s="5" t="str">
        <f t="shared" si="0"/>
        <v/>
      </c>
      <c r="K18" s="5" t="str">
        <f t="shared" si="1"/>
        <v/>
      </c>
      <c r="L18" s="5" t="str">
        <f>IF(A18="","",IF(A18="Total général",SUM('Base  PEAGES'!F:F),G18))</f>
        <v/>
      </c>
      <c r="M18" s="5" t="str">
        <f t="shared" si="2"/>
        <v/>
      </c>
      <c r="N18" s="5" t="str">
        <f t="shared" si="3"/>
        <v/>
      </c>
      <c r="O18" s="10" t="str">
        <f>IF(OR(A18="",A18="Total général"),"",'Base  PEAGES'!$Q$1)</f>
        <v/>
      </c>
      <c r="P18" s="14"/>
    </row>
    <row r="19" spans="1:16" x14ac:dyDescent="0.2">
      <c r="A19"/>
      <c r="B19"/>
      <c r="C19"/>
      <c r="D19"/>
      <c r="I19" s="5" t="str">
        <f>IF(A19="","",IF(A19="Total général",CONCATENATE('Base  PEAGES'!$Q$1," ",RIGHT(I18,17)),D19))</f>
        <v/>
      </c>
      <c r="J19" s="5" t="str">
        <f t="shared" si="0"/>
        <v/>
      </c>
      <c r="K19" s="5" t="str">
        <f t="shared" si="1"/>
        <v/>
      </c>
      <c r="L19" s="5" t="str">
        <f>IF(A19="","",IF(A19="Total général",SUM('Base  PEAGES'!F:F),G19))</f>
        <v/>
      </c>
      <c r="M19" s="5" t="str">
        <f t="shared" si="2"/>
        <v/>
      </c>
      <c r="N19" s="5" t="str">
        <f t="shared" si="3"/>
        <v/>
      </c>
      <c r="O19" s="10" t="str">
        <f>IF(OR(A19="",A19="Total général"),"",'Base  PEAGES'!$Q$1)</f>
        <v/>
      </c>
      <c r="P19" s="14"/>
    </row>
    <row r="20" spans="1:16" x14ac:dyDescent="0.2">
      <c r="A20"/>
      <c r="B20"/>
      <c r="C20"/>
      <c r="D20"/>
      <c r="I20" s="5" t="str">
        <f>IF(A20="","",IF(A20="Total général",CONCATENATE('Base  PEAGES'!$Q$1," ",RIGHT(I19,17)),D20))</f>
        <v/>
      </c>
      <c r="J20" s="5" t="str">
        <f t="shared" si="0"/>
        <v/>
      </c>
      <c r="K20" s="5" t="str">
        <f t="shared" si="1"/>
        <v/>
      </c>
      <c r="L20" s="5" t="str">
        <f>IF(A20="","",IF(A20="Total général",SUM('Base  PEAGES'!F:F),G20))</f>
        <v/>
      </c>
      <c r="M20" s="5" t="str">
        <f t="shared" si="2"/>
        <v/>
      </c>
      <c r="N20" s="5" t="str">
        <f t="shared" si="3"/>
        <v/>
      </c>
      <c r="O20" s="10" t="str">
        <f>IF(OR(A20="",A20="Total général"),"",'Base  PEAGES'!$Q$1)</f>
        <v/>
      </c>
      <c r="P20" s="14"/>
    </row>
    <row r="21" spans="1:16" x14ac:dyDescent="0.2">
      <c r="A21"/>
      <c r="B21"/>
      <c r="C21"/>
      <c r="D21"/>
      <c r="I21" s="5" t="str">
        <f>IF(A21="","",IF(A21="Total général",CONCATENATE('Base  PEAGES'!$Q$1," ",RIGHT(I20,17)),D21))</f>
        <v/>
      </c>
      <c r="J21" s="5" t="str">
        <f t="shared" si="0"/>
        <v/>
      </c>
      <c r="K21" s="5" t="str">
        <f t="shared" si="1"/>
        <v/>
      </c>
      <c r="L21" s="5" t="str">
        <f>IF(A21="","",IF(A21="Total général",SUM('Base  PEAGES'!F:F),G21))</f>
        <v/>
      </c>
      <c r="M21" s="5" t="str">
        <f t="shared" si="2"/>
        <v/>
      </c>
      <c r="N21" s="5" t="str">
        <f t="shared" si="3"/>
        <v/>
      </c>
      <c r="O21" s="10" t="str">
        <f>IF(OR(A21="",A21="Total général"),"",'Base  PEAGES'!$Q$1)</f>
        <v/>
      </c>
      <c r="P21" s="14"/>
    </row>
    <row r="22" spans="1:16" x14ac:dyDescent="0.2">
      <c r="A22"/>
      <c r="B22"/>
      <c r="C22"/>
      <c r="D22"/>
      <c r="I22" s="5" t="str">
        <f>IF(A22="","",IF(A22="Total général",CONCATENATE('Base  PEAGES'!$Q$1," ",RIGHT(I21,17)),D22))</f>
        <v/>
      </c>
      <c r="J22" s="5" t="str">
        <f t="shared" si="0"/>
        <v/>
      </c>
      <c r="K22" s="5" t="str">
        <f t="shared" si="1"/>
        <v/>
      </c>
      <c r="L22" s="5" t="str">
        <f>IF(A22="","",IF(A22="Total général",SUM('Base  PEAGES'!F:F),G22))</f>
        <v/>
      </c>
      <c r="M22" s="5" t="str">
        <f t="shared" si="2"/>
        <v/>
      </c>
      <c r="N22" s="5" t="str">
        <f t="shared" si="3"/>
        <v/>
      </c>
      <c r="O22" s="10" t="str">
        <f>IF(OR(A22="",A22="Total général"),"",'Base  PEAGES'!$Q$1)</f>
        <v/>
      </c>
      <c r="P22" s="14"/>
    </row>
    <row r="23" spans="1:16" x14ac:dyDescent="0.2">
      <c r="A23"/>
      <c r="B23"/>
      <c r="C23"/>
      <c r="D23"/>
      <c r="I23" s="5" t="str">
        <f>IF(A23="","",IF(A23="Total général",CONCATENATE('Base  PEAGES'!$Q$1," ",RIGHT(I22,17)),D23))</f>
        <v/>
      </c>
      <c r="J23" s="5" t="str">
        <f t="shared" si="0"/>
        <v/>
      </c>
      <c r="K23" s="5" t="str">
        <f t="shared" si="1"/>
        <v/>
      </c>
      <c r="L23" s="5" t="str">
        <f>IF(A23="","",IF(A23="Total général",SUM('Base  PEAGES'!F:F),G23))</f>
        <v/>
      </c>
      <c r="M23" s="5" t="str">
        <f t="shared" si="2"/>
        <v/>
      </c>
      <c r="N23" s="5" t="str">
        <f t="shared" si="3"/>
        <v/>
      </c>
      <c r="O23" s="10" t="str">
        <f>IF(OR(A23="",A23="Total général"),"",'Base  PEAGES'!$Q$1)</f>
        <v/>
      </c>
      <c r="P23" s="14"/>
    </row>
    <row r="24" spans="1:16" x14ac:dyDescent="0.2">
      <c r="A24"/>
      <c r="B24"/>
      <c r="C24"/>
      <c r="D24"/>
      <c r="I24" s="5" t="str">
        <f>IF(A24="","",IF(A24="Total général",CONCATENATE('Base  PEAGES'!$Q$1," ",RIGHT(I23,17)),D24))</f>
        <v/>
      </c>
      <c r="J24" s="5" t="str">
        <f t="shared" si="0"/>
        <v/>
      </c>
      <c r="K24" s="5" t="str">
        <f t="shared" si="1"/>
        <v/>
      </c>
      <c r="L24" s="5" t="str">
        <f>IF(A24="","",IF(A24="Total général",SUM('Base  PEAGES'!F:F),G24))</f>
        <v/>
      </c>
      <c r="M24" s="5" t="str">
        <f t="shared" si="2"/>
        <v/>
      </c>
      <c r="N24" s="5" t="str">
        <f t="shared" si="3"/>
        <v/>
      </c>
      <c r="O24" s="10" t="str">
        <f>IF(OR(A24="",A24="Total général"),"",'Base  PEAGES'!$Q$1)</f>
        <v/>
      </c>
      <c r="P24" s="14"/>
    </row>
    <row r="25" spans="1:16" x14ac:dyDescent="0.2">
      <c r="A25"/>
      <c r="B25"/>
      <c r="C25"/>
      <c r="D25"/>
      <c r="I25" s="5" t="str">
        <f>IF(A25="","",IF(A25="Total général",CONCATENATE('Base  PEAGES'!$Q$1," ",RIGHT(I24,17)),D25))</f>
        <v/>
      </c>
      <c r="J25" s="5" t="str">
        <f t="shared" si="0"/>
        <v/>
      </c>
      <c r="K25" s="5" t="str">
        <f t="shared" si="1"/>
        <v/>
      </c>
      <c r="L25" s="5" t="str">
        <f>IF(A25="","",IF(A25="Total général",SUM('Base  PEAGES'!F:F),G25))</f>
        <v/>
      </c>
      <c r="M25" s="5" t="str">
        <f t="shared" si="2"/>
        <v/>
      </c>
      <c r="N25" s="5" t="str">
        <f t="shared" si="3"/>
        <v/>
      </c>
      <c r="O25" s="10" t="str">
        <f>IF(OR(A25="",A25="Total général"),"",'Base  PEAGES'!$Q$1)</f>
        <v/>
      </c>
      <c r="P25" s="14"/>
    </row>
    <row r="26" spans="1:16" x14ac:dyDescent="0.2">
      <c r="A26"/>
      <c r="B26"/>
      <c r="C26"/>
      <c r="D26"/>
      <c r="I26" s="5" t="str">
        <f>IF(A26="","",IF(A26="Total général",CONCATENATE('Base  PEAGES'!$Q$1," ",RIGHT(I25,17)),D26))</f>
        <v/>
      </c>
      <c r="J26" s="5" t="str">
        <f t="shared" si="0"/>
        <v/>
      </c>
      <c r="K26" s="5" t="str">
        <f t="shared" si="1"/>
        <v/>
      </c>
      <c r="L26" s="5" t="str">
        <f>IF(A26="","",IF(A26="Total général",SUM('Base  PEAGES'!F:F),G26))</f>
        <v/>
      </c>
      <c r="M26" s="5" t="str">
        <f t="shared" si="2"/>
        <v/>
      </c>
      <c r="N26" s="5" t="str">
        <f t="shared" si="3"/>
        <v/>
      </c>
      <c r="O26" s="10" t="str">
        <f>IF(OR(A26="",A26="Total général"),"",'Base  PEAGES'!$Q$1)</f>
        <v/>
      </c>
      <c r="P26" s="14"/>
    </row>
    <row r="27" spans="1:16" x14ac:dyDescent="0.2">
      <c r="A27"/>
      <c r="B27"/>
      <c r="C27"/>
      <c r="D27"/>
      <c r="I27" s="5" t="str">
        <f>IF(A27="","",IF(A27="Total général",CONCATENATE('Base  PEAGES'!$Q$1," ",RIGHT(I26,17)),D27))</f>
        <v/>
      </c>
      <c r="J27" s="5" t="str">
        <f t="shared" si="0"/>
        <v/>
      </c>
      <c r="K27" s="5" t="str">
        <f t="shared" si="1"/>
        <v/>
      </c>
      <c r="L27" s="5" t="str">
        <f>IF(A27="","",IF(A27="Total général",SUM('Base  PEAGES'!F:F),G27))</f>
        <v/>
      </c>
      <c r="M27" s="5" t="str">
        <f t="shared" si="2"/>
        <v/>
      </c>
      <c r="N27" s="5" t="str">
        <f t="shared" si="3"/>
        <v/>
      </c>
      <c r="O27" s="10" t="str">
        <f>IF(OR(A27="",A27="Total général"),"",'Base  PEAGES'!$Q$1)</f>
        <v/>
      </c>
      <c r="P27" s="14"/>
    </row>
    <row r="28" spans="1:16" x14ac:dyDescent="0.2">
      <c r="A28"/>
      <c r="B28"/>
      <c r="C28"/>
      <c r="D28"/>
      <c r="I28" s="5" t="str">
        <f>IF(A28="","",IF(A28="Total général",CONCATENATE('Base  PEAGES'!$Q$1," ",RIGHT(I27,17)),D28))</f>
        <v/>
      </c>
      <c r="J28" s="5" t="str">
        <f t="shared" si="0"/>
        <v/>
      </c>
      <c r="K28" s="5" t="str">
        <f t="shared" si="1"/>
        <v/>
      </c>
      <c r="L28" s="5" t="str">
        <f>IF(A28="","",IF(A28="Total général",SUM('Base  PEAGES'!F:F),G28))</f>
        <v/>
      </c>
      <c r="M28" s="5" t="str">
        <f t="shared" si="2"/>
        <v/>
      </c>
      <c r="N28" s="5" t="str">
        <f t="shared" si="3"/>
        <v/>
      </c>
      <c r="O28" s="10" t="str">
        <f>IF(OR(A28="",A28="Total général"),"",'Base  PEAGES'!$Q$1)</f>
        <v/>
      </c>
      <c r="P28" s="14"/>
    </row>
    <row r="29" spans="1:16" x14ac:dyDescent="0.2">
      <c r="A29"/>
      <c r="B29"/>
      <c r="C29"/>
      <c r="D29"/>
      <c r="I29" s="5" t="str">
        <f>IF(A29="","",IF(A29="Total général",CONCATENATE('Base  PEAGES'!$Q$1," ",RIGHT(I28,17)),D29))</f>
        <v/>
      </c>
      <c r="J29" s="5" t="str">
        <f t="shared" si="0"/>
        <v/>
      </c>
      <c r="K29" s="5" t="str">
        <f t="shared" si="1"/>
        <v/>
      </c>
      <c r="L29" s="5" t="str">
        <f>IF(A29="","",IF(A29="Total général",SUM('Base  PEAGES'!F:F),G29))</f>
        <v/>
      </c>
      <c r="M29" s="5" t="str">
        <f t="shared" si="2"/>
        <v/>
      </c>
      <c r="N29" s="5" t="str">
        <f t="shared" si="3"/>
        <v/>
      </c>
      <c r="O29" s="10" t="str">
        <f>IF(OR(A29="",A29="Total général"),"",'Base  PEAGES'!$Q$1)</f>
        <v/>
      </c>
      <c r="P29" s="14"/>
    </row>
    <row r="30" spans="1:16" x14ac:dyDescent="0.2">
      <c r="A30"/>
      <c r="B30"/>
      <c r="C30"/>
      <c r="D30"/>
      <c r="I30" s="5" t="str">
        <f>IF(A30="","",IF(A30="Total général",CONCATENATE('Base  PEAGES'!$Q$1," ",RIGHT(I29,17)),D30))</f>
        <v/>
      </c>
      <c r="J30" s="5" t="str">
        <f t="shared" si="0"/>
        <v/>
      </c>
      <c r="K30" s="5" t="str">
        <f t="shared" si="1"/>
        <v/>
      </c>
      <c r="L30" s="5" t="str">
        <f>IF(A30="","",IF(A30="Total général",SUM('Base  PEAGES'!F:F),G30))</f>
        <v/>
      </c>
      <c r="M30" s="5" t="str">
        <f t="shared" si="2"/>
        <v/>
      </c>
      <c r="N30" s="5" t="str">
        <f t="shared" si="3"/>
        <v/>
      </c>
      <c r="O30" s="10" t="str">
        <f>IF(OR(A30="",A30="Total général"),"",'Base  PEAGES'!$Q$1)</f>
        <v/>
      </c>
      <c r="P30" s="14"/>
    </row>
    <row r="31" spans="1:16" x14ac:dyDescent="0.2">
      <c r="A31"/>
      <c r="B31"/>
      <c r="C31"/>
      <c r="D31"/>
      <c r="I31" s="5" t="str">
        <f>IF(A31="","",IF(A31="Total général",CONCATENATE('Base  PEAGES'!$Q$1," ",RIGHT(I30,17)),D31))</f>
        <v/>
      </c>
      <c r="J31" s="5" t="str">
        <f t="shared" si="0"/>
        <v/>
      </c>
      <c r="K31" s="5" t="str">
        <f t="shared" si="1"/>
        <v/>
      </c>
      <c r="L31" s="5" t="str">
        <f>IF(A31="","",IF(A31="Total général",SUM('Base  PEAGES'!F:F),G31))</f>
        <v/>
      </c>
      <c r="M31" s="5" t="str">
        <f t="shared" si="2"/>
        <v/>
      </c>
      <c r="N31" s="5" t="str">
        <f t="shared" si="3"/>
        <v/>
      </c>
      <c r="O31" s="10" t="str">
        <f>IF(OR(A31="",A31="Total général"),"",'Base  PEAGES'!$Q$1)</f>
        <v/>
      </c>
      <c r="P31" s="14"/>
    </row>
    <row r="32" spans="1:16" x14ac:dyDescent="0.2">
      <c r="A32"/>
      <c r="B32"/>
      <c r="C32"/>
      <c r="D32"/>
      <c r="I32" s="5" t="str">
        <f>IF(A32="","",IF(A32="Total général",CONCATENATE('Base  PEAGES'!$Q$1," ",RIGHT(I31,17)),D32))</f>
        <v/>
      </c>
      <c r="J32" s="5" t="str">
        <f t="shared" si="0"/>
        <v/>
      </c>
      <c r="K32" s="5" t="str">
        <f t="shared" si="1"/>
        <v/>
      </c>
      <c r="L32" s="5" t="str">
        <f>IF(A32="","",IF(A32="Total général",SUM('Base  PEAGES'!F:F),G32))</f>
        <v/>
      </c>
      <c r="M32" s="5" t="str">
        <f t="shared" si="2"/>
        <v/>
      </c>
      <c r="N32" s="5" t="str">
        <f t="shared" si="3"/>
        <v/>
      </c>
      <c r="O32" s="10" t="str">
        <f>IF(OR(A32="",A32="Total général"),"",'Base  PEAGES'!$Q$1)</f>
        <v/>
      </c>
      <c r="P32" s="14"/>
    </row>
    <row r="33" spans="1:15" x14ac:dyDescent="0.2">
      <c r="A33"/>
      <c r="B33"/>
      <c r="C33"/>
      <c r="D33"/>
      <c r="I33" s="5" t="str">
        <f>IF(A33="","",IF(A33="Total général",CONCATENATE('Base  PEAGES'!$Q$1," ",RIGHT(I32,17)),D33))</f>
        <v/>
      </c>
      <c r="J33" s="5" t="str">
        <f t="shared" si="0"/>
        <v/>
      </c>
      <c r="K33" s="5" t="str">
        <f t="shared" si="1"/>
        <v/>
      </c>
      <c r="L33" s="5" t="str">
        <f>IF(A33="","",IF(A33="Total général",SUM('Base  PEAGES'!F:F),G33))</f>
        <v/>
      </c>
      <c r="M33" s="5" t="str">
        <f t="shared" si="2"/>
        <v/>
      </c>
      <c r="N33" s="5" t="str">
        <f t="shared" si="3"/>
        <v/>
      </c>
      <c r="O33" s="10" t="str">
        <f>IF(OR(A33="",A33="Total général"),"",'Base  PEAGES'!$Q$1)</f>
        <v/>
      </c>
    </row>
    <row r="34" spans="1:15" x14ac:dyDescent="0.2">
      <c r="A34"/>
      <c r="B34"/>
      <c r="C34"/>
      <c r="D34"/>
      <c r="I34" s="5" t="str">
        <f>IF(A34="","",IF(A34="Total général",CONCATENATE('Base  PEAGES'!$Q$1," ",RIGHT(I33,17)),D34))</f>
        <v/>
      </c>
      <c r="J34" s="5" t="str">
        <f t="shared" si="0"/>
        <v/>
      </c>
      <c r="K34" s="5" t="str">
        <f t="shared" si="1"/>
        <v/>
      </c>
      <c r="L34" s="5" t="str">
        <f>IF(A34="","",IF(A34="Total général",SUM('Base  PEAGES'!F:F),G34))</f>
        <v/>
      </c>
      <c r="M34" s="5" t="str">
        <f t="shared" si="2"/>
        <v/>
      </c>
      <c r="N34" s="5" t="str">
        <f t="shared" si="3"/>
        <v/>
      </c>
      <c r="O34" s="10" t="str">
        <f>IF(OR(A34="",A34="Total général"),"",'Base  PEAGES'!$Q$1)</f>
        <v/>
      </c>
    </row>
    <row r="35" spans="1:15" x14ac:dyDescent="0.2">
      <c r="A35"/>
      <c r="B35"/>
      <c r="C35"/>
      <c r="D35"/>
      <c r="I35" s="5" t="str">
        <f>IF(A35="","",IF(A35="Total général",CONCATENATE('Base  PEAGES'!$Q$1," ",RIGHT(I34,17)),D35))</f>
        <v/>
      </c>
      <c r="J35" s="5" t="str">
        <f t="shared" si="0"/>
        <v/>
      </c>
      <c r="K35" s="5" t="str">
        <f t="shared" si="1"/>
        <v/>
      </c>
      <c r="L35" s="5" t="str">
        <f>IF(A35="","",IF(A35="Total général",SUM('Base  PEAGES'!F:F),G35))</f>
        <v/>
      </c>
      <c r="M35" s="5" t="str">
        <f t="shared" si="2"/>
        <v/>
      </c>
      <c r="N35" s="5" t="str">
        <f t="shared" si="3"/>
        <v/>
      </c>
      <c r="O35" s="10" t="str">
        <f>IF(OR(A35="",A35="Total général"),"",'Base  PEAGES'!$Q$1)</f>
        <v/>
      </c>
    </row>
    <row r="36" spans="1:15" x14ac:dyDescent="0.2">
      <c r="A36"/>
      <c r="B36"/>
      <c r="C36"/>
      <c r="D36"/>
      <c r="I36" s="5" t="str">
        <f>IF(A36="","",IF(A36="Total général",CONCATENATE('Base  PEAGES'!$Q$1," ",RIGHT(I35,17)),D36))</f>
        <v/>
      </c>
      <c r="J36" s="5" t="str">
        <f t="shared" ref="J36:J68" si="4">IF(A36="","",IF(AND(J35=50,A36="Total général"),21,IF(AND(J35=40,A36="Total général"),31,VALUE(E36))))</f>
        <v/>
      </c>
      <c r="K36" s="5" t="str">
        <f t="shared" ref="K36:K67" si="5">IF(A36="","",IF(A36="Total général",15002,C36))</f>
        <v/>
      </c>
      <c r="L36" s="5" t="str">
        <f>IF(A36="","",IF(A36="Total général",SUM('Base  PEAGES'!F:F),G36))</f>
        <v/>
      </c>
      <c r="M36" s="5" t="str">
        <f t="shared" ref="M36:M68" si="6">IF(OR(A36="",A36="Total général"),"",F36)</f>
        <v/>
      </c>
      <c r="N36" s="5" t="str">
        <f t="shared" ref="N36:N68" si="7">IF(OR(A36="",A36="Total général"),"",A36)</f>
        <v/>
      </c>
      <c r="O36" s="10" t="str">
        <f>IF(OR(A36="",A36="Total général"),"",'Base  PEAGES'!$Q$1)</f>
        <v/>
      </c>
    </row>
    <row r="37" spans="1:15" x14ac:dyDescent="0.2">
      <c r="A37"/>
      <c r="B37"/>
      <c r="C37"/>
      <c r="D37"/>
      <c r="I37" s="5" t="str">
        <f>IF(A37="","",IF(A37="Total général",CONCATENATE('Base  PEAGES'!$Q$1," ",RIGHT(I36,17)),D37))</f>
        <v/>
      </c>
      <c r="J37" s="5" t="str">
        <f t="shared" si="4"/>
        <v/>
      </c>
      <c r="K37" s="5" t="str">
        <f t="shared" si="5"/>
        <v/>
      </c>
      <c r="L37" s="5" t="str">
        <f>IF(A37="","",IF(A37="Total général",SUM('Base  PEAGES'!F:F),G37))</f>
        <v/>
      </c>
      <c r="M37" s="5" t="str">
        <f t="shared" si="6"/>
        <v/>
      </c>
      <c r="N37" s="5" t="str">
        <f t="shared" si="7"/>
        <v/>
      </c>
      <c r="O37" s="10" t="str">
        <f>IF(OR(A37="",A37="Total général"),"",'Base  PEAGES'!$Q$1)</f>
        <v/>
      </c>
    </row>
    <row r="38" spans="1:15" x14ac:dyDescent="0.2">
      <c r="A38"/>
      <c r="B38"/>
      <c r="C38"/>
      <c r="D38"/>
      <c r="I38" s="5" t="str">
        <f>IF(A38="","",IF(A38="Total général",CONCATENATE('Base  PEAGES'!$Q$1," ",RIGHT(I37,17)),D38))</f>
        <v/>
      </c>
      <c r="J38" s="5" t="str">
        <f t="shared" si="4"/>
        <v/>
      </c>
      <c r="K38" s="5" t="str">
        <f t="shared" si="5"/>
        <v/>
      </c>
      <c r="L38" s="5" t="str">
        <f>IF(A38="","",IF(A38="Total général",SUM('Base  PEAGES'!F:F),G38))</f>
        <v/>
      </c>
      <c r="M38" s="5" t="str">
        <f t="shared" si="6"/>
        <v/>
      </c>
      <c r="N38" s="5" t="str">
        <f t="shared" si="7"/>
        <v/>
      </c>
      <c r="O38" s="10" t="str">
        <f>IF(OR(A38="",A38="Total général"),"",'Base  PEAGES'!$Q$1)</f>
        <v/>
      </c>
    </row>
    <row r="39" spans="1:15" x14ac:dyDescent="0.2">
      <c r="A39"/>
      <c r="B39"/>
      <c r="C39"/>
      <c r="D39"/>
      <c r="I39" s="5" t="str">
        <f>IF(A39="","",IF(A39="Total général",CONCATENATE('Base  PEAGES'!$Q$1," ",RIGHT(I38,17)),D39))</f>
        <v/>
      </c>
      <c r="J39" s="5" t="str">
        <f t="shared" si="4"/>
        <v/>
      </c>
      <c r="K39" s="5" t="str">
        <f t="shared" si="5"/>
        <v/>
      </c>
      <c r="L39" s="5" t="str">
        <f>IF(A39="","",IF(A39="Total général",SUM('Base  PEAGES'!F:F),G39))</f>
        <v/>
      </c>
      <c r="M39" s="5" t="str">
        <f t="shared" si="6"/>
        <v/>
      </c>
      <c r="N39" s="5" t="str">
        <f t="shared" si="7"/>
        <v/>
      </c>
      <c r="O39" s="10" t="str">
        <f>IF(OR(A39="",A39="Total général"),"",'Base  PEAGES'!$Q$1)</f>
        <v/>
      </c>
    </row>
    <row r="40" spans="1:15" x14ac:dyDescent="0.2">
      <c r="A40"/>
      <c r="B40"/>
      <c r="C40"/>
      <c r="D40"/>
      <c r="I40" s="5" t="str">
        <f>IF(A40="","",IF(A40="Total général",CONCATENATE('Base  PEAGES'!$Q$1," ",RIGHT(I39,17)),D40))</f>
        <v/>
      </c>
      <c r="J40" s="5" t="str">
        <f t="shared" si="4"/>
        <v/>
      </c>
      <c r="K40" s="5" t="str">
        <f t="shared" si="5"/>
        <v/>
      </c>
      <c r="L40" s="5" t="str">
        <f>IF(A40="","",IF(A40="Total général",SUM('Base  PEAGES'!F:F),G40))</f>
        <v/>
      </c>
      <c r="M40" s="5" t="str">
        <f t="shared" si="6"/>
        <v/>
      </c>
      <c r="N40" s="5" t="str">
        <f t="shared" si="7"/>
        <v/>
      </c>
      <c r="O40" s="10" t="str">
        <f>IF(OR(A40="",A40="Total général"),"",'Base  PEAGES'!$Q$1)</f>
        <v/>
      </c>
    </row>
    <row r="41" spans="1:15" x14ac:dyDescent="0.2">
      <c r="A41"/>
      <c r="B41"/>
      <c r="C41"/>
      <c r="D41"/>
      <c r="I41" s="5" t="str">
        <f>IF(A41="","",IF(A41="Total général",CONCATENATE('Base  PEAGES'!$Q$1," ",RIGHT(I40,17)),D41))</f>
        <v/>
      </c>
      <c r="J41" s="5" t="str">
        <f t="shared" si="4"/>
        <v/>
      </c>
      <c r="K41" s="5" t="str">
        <f t="shared" si="5"/>
        <v/>
      </c>
      <c r="L41" s="5" t="str">
        <f>IF(A41="","",IF(A41="Total général",SUM('Base  PEAGES'!F:F),G41))</f>
        <v/>
      </c>
      <c r="M41" s="5" t="str">
        <f t="shared" si="6"/>
        <v/>
      </c>
      <c r="N41" s="5" t="str">
        <f t="shared" si="7"/>
        <v/>
      </c>
      <c r="O41" s="10" t="str">
        <f>IF(OR(A41="",A41="Total général"),"",'Base  PEAGES'!$Q$1)</f>
        <v/>
      </c>
    </row>
    <row r="42" spans="1:15" x14ac:dyDescent="0.2">
      <c r="A42"/>
      <c r="B42"/>
      <c r="C42"/>
      <c r="D42"/>
      <c r="I42" s="5" t="str">
        <f>IF(A42="","",IF(A42="Total général",CONCATENATE('Base  PEAGES'!$Q$1," ",RIGHT(I41,17)),D42))</f>
        <v/>
      </c>
      <c r="J42" s="5" t="str">
        <f t="shared" si="4"/>
        <v/>
      </c>
      <c r="K42" s="5" t="str">
        <f t="shared" si="5"/>
        <v/>
      </c>
      <c r="L42" s="5" t="str">
        <f>IF(A42="","",IF(A42="Total général",SUM('Base  PEAGES'!F:F),G42))</f>
        <v/>
      </c>
      <c r="M42" s="5" t="str">
        <f t="shared" si="6"/>
        <v/>
      </c>
      <c r="N42" s="5" t="str">
        <f t="shared" si="7"/>
        <v/>
      </c>
      <c r="O42" s="10" t="str">
        <f>IF(OR(A42="",A42="Total général"),"",'Base  PEAGES'!$Q$1)</f>
        <v/>
      </c>
    </row>
    <row r="43" spans="1:15" x14ac:dyDescent="0.2">
      <c r="A43"/>
      <c r="B43"/>
      <c r="C43"/>
      <c r="D43"/>
      <c r="I43" s="5" t="str">
        <f>IF(A43="","",IF(A43="Total général",CONCATENATE('Base  PEAGES'!$Q$1," ",RIGHT(I42,17)),D43))</f>
        <v/>
      </c>
      <c r="J43" s="5" t="str">
        <f t="shared" si="4"/>
        <v/>
      </c>
      <c r="K43" s="5" t="str">
        <f t="shared" si="5"/>
        <v/>
      </c>
      <c r="L43" s="5" t="str">
        <f>IF(A43="","",IF(A43="Total général",SUM('Base  PEAGES'!F:F),G43))</f>
        <v/>
      </c>
      <c r="M43" s="5" t="str">
        <f t="shared" si="6"/>
        <v/>
      </c>
      <c r="N43" s="5" t="str">
        <f t="shared" si="7"/>
        <v/>
      </c>
      <c r="O43" s="10" t="str">
        <f>IF(OR(A43="",A43="Total général"),"",'Base  PEAGES'!$Q$1)</f>
        <v/>
      </c>
    </row>
    <row r="44" spans="1:15" x14ac:dyDescent="0.2">
      <c r="A44"/>
      <c r="B44"/>
      <c r="C44"/>
      <c r="D44"/>
      <c r="I44" s="5" t="str">
        <f>IF(A44="","",IF(A44="Total général",CONCATENATE('Base  PEAGES'!$Q$1," ",RIGHT(I43,17)),D44))</f>
        <v/>
      </c>
      <c r="J44" s="5" t="str">
        <f t="shared" si="4"/>
        <v/>
      </c>
      <c r="K44" s="5" t="str">
        <f t="shared" si="5"/>
        <v/>
      </c>
      <c r="L44" s="5" t="str">
        <f>IF(A44="","",IF(A44="Total général",SUM('Base  PEAGES'!F:F),G44))</f>
        <v/>
      </c>
      <c r="M44" s="5" t="str">
        <f t="shared" si="6"/>
        <v/>
      </c>
      <c r="N44" s="5" t="str">
        <f t="shared" si="7"/>
        <v/>
      </c>
      <c r="O44" s="10" t="str">
        <f>IF(OR(A44="",A44="Total général"),"",'Base  PEAGES'!$Q$1)</f>
        <v/>
      </c>
    </row>
    <row r="45" spans="1:15" x14ac:dyDescent="0.2">
      <c r="A45"/>
      <c r="B45"/>
      <c r="C45"/>
      <c r="D45"/>
      <c r="I45" s="5" t="str">
        <f>IF(A45="","",IF(A45="Total général",CONCATENATE('Base  PEAGES'!$Q$1," ",RIGHT(I44,17)),D45))</f>
        <v/>
      </c>
      <c r="J45" s="5" t="str">
        <f t="shared" si="4"/>
        <v/>
      </c>
      <c r="K45" s="5" t="str">
        <f t="shared" si="5"/>
        <v/>
      </c>
      <c r="L45" s="5" t="str">
        <f>IF(A45="","",IF(A45="Total général",SUM('Base  PEAGES'!F:F),G45))</f>
        <v/>
      </c>
      <c r="M45" s="5" t="str">
        <f t="shared" si="6"/>
        <v/>
      </c>
      <c r="N45" s="5" t="str">
        <f t="shared" si="7"/>
        <v/>
      </c>
      <c r="O45" s="10" t="str">
        <f>IF(OR(A45="",A45="Total général"),"",'Base  PEAGES'!$Q$1)</f>
        <v/>
      </c>
    </row>
    <row r="46" spans="1:15" x14ac:dyDescent="0.2">
      <c r="A46"/>
      <c r="B46"/>
      <c r="C46"/>
      <c r="D46"/>
      <c r="I46" s="5" t="str">
        <f>IF(A46="","",IF(A46="Total général",CONCATENATE('Base  PEAGES'!$Q$1," ",RIGHT(I45,17)),D46))</f>
        <v/>
      </c>
      <c r="J46" s="5" t="str">
        <f t="shared" si="4"/>
        <v/>
      </c>
      <c r="K46" s="5" t="str">
        <f t="shared" si="5"/>
        <v/>
      </c>
      <c r="L46" s="5" t="str">
        <f>IF(A46="","",IF(A46="Total général",SUM('Base  PEAGES'!F:F),G46))</f>
        <v/>
      </c>
      <c r="M46" s="5" t="str">
        <f t="shared" si="6"/>
        <v/>
      </c>
      <c r="N46" s="5" t="str">
        <f t="shared" si="7"/>
        <v/>
      </c>
      <c r="O46" s="10" t="str">
        <f>IF(OR(A46="",A46="Total général"),"",'Base  PEAGES'!$Q$1)</f>
        <v/>
      </c>
    </row>
    <row r="47" spans="1:15" x14ac:dyDescent="0.2">
      <c r="A47"/>
      <c r="B47"/>
      <c r="C47"/>
      <c r="D47"/>
      <c r="I47" s="5" t="str">
        <f>IF(A47="","",IF(A47="Total général",CONCATENATE('Base  PEAGES'!$Q$1," ",RIGHT(I46,17)),D47))</f>
        <v/>
      </c>
      <c r="J47" s="5" t="str">
        <f t="shared" si="4"/>
        <v/>
      </c>
      <c r="K47" s="5" t="str">
        <f t="shared" si="5"/>
        <v/>
      </c>
      <c r="L47" s="5" t="str">
        <f>IF(A47="","",IF(A47="Total général",SUM('Base  PEAGES'!F:F),G47))</f>
        <v/>
      </c>
      <c r="M47" s="5" t="str">
        <f t="shared" si="6"/>
        <v/>
      </c>
      <c r="N47" s="5" t="str">
        <f t="shared" si="7"/>
        <v/>
      </c>
      <c r="O47" s="10" t="str">
        <f>IF(OR(A47="",A47="Total général"),"",'Base  PEAGES'!$Q$1)</f>
        <v/>
      </c>
    </row>
    <row r="48" spans="1:15" x14ac:dyDescent="0.2">
      <c r="A48"/>
      <c r="B48"/>
      <c r="C48"/>
      <c r="D48"/>
      <c r="I48" s="5" t="str">
        <f>IF(A48="","",IF(A48="Total général",CONCATENATE('Base  PEAGES'!$Q$1," ",RIGHT(I47,17)),D48))</f>
        <v/>
      </c>
      <c r="J48" s="5" t="str">
        <f t="shared" si="4"/>
        <v/>
      </c>
      <c r="K48" s="5" t="str">
        <f t="shared" si="5"/>
        <v/>
      </c>
      <c r="L48" s="5" t="str">
        <f>IF(A48="","",IF(A48="Total général",SUM('Base  PEAGES'!F:F),G48))</f>
        <v/>
      </c>
      <c r="M48" s="5" t="str">
        <f t="shared" si="6"/>
        <v/>
      </c>
      <c r="N48" s="5" t="str">
        <f t="shared" si="7"/>
        <v/>
      </c>
      <c r="O48" s="10" t="str">
        <f>IF(OR(A48="",A48="Total général"),"",'Base  PEAGES'!$Q$1)</f>
        <v/>
      </c>
    </row>
    <row r="49" spans="1:15" x14ac:dyDescent="0.2">
      <c r="A49"/>
      <c r="B49"/>
      <c r="C49"/>
      <c r="D49"/>
      <c r="I49" s="5" t="str">
        <f>IF(A49="","",IF(A49="Total général",CONCATENATE('Base  PEAGES'!$Q$1," ",RIGHT(I48,17)),D49))</f>
        <v/>
      </c>
      <c r="J49" s="5" t="str">
        <f t="shared" si="4"/>
        <v/>
      </c>
      <c r="K49" s="5" t="str">
        <f t="shared" si="5"/>
        <v/>
      </c>
      <c r="L49" s="5" t="str">
        <f>IF(A49="","",IF(A49="Total général",SUM('Base  PEAGES'!F:F),G49))</f>
        <v/>
      </c>
      <c r="M49" s="5" t="str">
        <f t="shared" si="6"/>
        <v/>
      </c>
      <c r="N49" s="5" t="str">
        <f t="shared" si="7"/>
        <v/>
      </c>
      <c r="O49" s="10" t="str">
        <f>IF(OR(A49="",A49="Total général"),"",'Base  PEAGES'!$Q$1)</f>
        <v/>
      </c>
    </row>
    <row r="50" spans="1:15" x14ac:dyDescent="0.2">
      <c r="A50"/>
      <c r="B50"/>
      <c r="C50"/>
      <c r="D50"/>
      <c r="I50" s="5" t="str">
        <f>IF(A50="","",IF(A50="Total général",CONCATENATE('Base  PEAGES'!$Q$1," ",RIGHT(I49,17)),D50))</f>
        <v/>
      </c>
      <c r="J50" s="5" t="str">
        <f t="shared" si="4"/>
        <v/>
      </c>
      <c r="K50" s="5" t="str">
        <f t="shared" si="5"/>
        <v/>
      </c>
      <c r="L50" s="5" t="str">
        <f>IF(A50="","",IF(A50="Total général",SUM('Base  PEAGES'!F:F),G50))</f>
        <v/>
      </c>
      <c r="M50" s="5" t="str">
        <f t="shared" si="6"/>
        <v/>
      </c>
      <c r="N50" s="5" t="str">
        <f t="shared" si="7"/>
        <v/>
      </c>
      <c r="O50" s="10" t="str">
        <f>IF(OR(A50="",A50="Total général"),"",'Base  PEAGES'!$Q$1)</f>
        <v/>
      </c>
    </row>
    <row r="51" spans="1:15" x14ac:dyDescent="0.2">
      <c r="A51"/>
      <c r="B51"/>
      <c r="C51"/>
      <c r="D51"/>
      <c r="I51" s="5" t="str">
        <f>IF(A51="","",IF(A51="Total général",CONCATENATE('Base  PEAGES'!$Q$1," ",RIGHT(I50,17)),D51))</f>
        <v/>
      </c>
      <c r="J51" s="5" t="str">
        <f t="shared" si="4"/>
        <v/>
      </c>
      <c r="K51" s="5" t="str">
        <f t="shared" si="5"/>
        <v/>
      </c>
      <c r="L51" s="5" t="str">
        <f>IF(A51="","",IF(A51="Total général",SUM('Base  PEAGES'!F:F),G51))</f>
        <v/>
      </c>
      <c r="M51" s="5" t="str">
        <f t="shared" si="6"/>
        <v/>
      </c>
      <c r="N51" s="5" t="str">
        <f t="shared" si="7"/>
        <v/>
      </c>
      <c r="O51" s="10" t="str">
        <f>IF(OR(A51="",A51="Total général"),"",'Base  PEAGES'!$Q$1)</f>
        <v/>
      </c>
    </row>
    <row r="52" spans="1:15" x14ac:dyDescent="0.2">
      <c r="A52"/>
      <c r="B52"/>
      <c r="C52"/>
      <c r="D52"/>
      <c r="I52" s="5" t="str">
        <f>IF(A52="","",IF(A52="Total général",CONCATENATE('Base  PEAGES'!$Q$1," ",RIGHT(I51,17)),D52))</f>
        <v/>
      </c>
      <c r="J52" s="5" t="str">
        <f t="shared" si="4"/>
        <v/>
      </c>
      <c r="K52" s="5" t="str">
        <f t="shared" si="5"/>
        <v/>
      </c>
      <c r="L52" s="5" t="str">
        <f>IF(A52="","",IF(A52="Total général",SUM('Base  PEAGES'!F:F),G52))</f>
        <v/>
      </c>
      <c r="M52" s="5" t="str">
        <f t="shared" si="6"/>
        <v/>
      </c>
      <c r="N52" s="5" t="str">
        <f t="shared" si="7"/>
        <v/>
      </c>
      <c r="O52" s="10" t="str">
        <f>IF(OR(A52="",A52="Total général"),"",'Base  PEAGES'!$Q$1)</f>
        <v/>
      </c>
    </row>
    <row r="53" spans="1:15" x14ac:dyDescent="0.2">
      <c r="A53"/>
      <c r="B53"/>
      <c r="C53"/>
      <c r="D53"/>
      <c r="I53" s="5" t="str">
        <f>IF(A53="","",IF(A53="Total général",CONCATENATE('Base  PEAGES'!$Q$1," ",RIGHT(I52,17)),D53))</f>
        <v/>
      </c>
      <c r="J53" s="5" t="str">
        <f t="shared" si="4"/>
        <v/>
      </c>
      <c r="K53" s="5" t="str">
        <f t="shared" si="5"/>
        <v/>
      </c>
      <c r="L53" s="5" t="str">
        <f>IF(A53="","",IF(A53="Total général",SUM('Base  PEAGES'!F:F),G53))</f>
        <v/>
      </c>
      <c r="M53" s="5" t="str">
        <f t="shared" si="6"/>
        <v/>
      </c>
      <c r="N53" s="5" t="str">
        <f t="shared" si="7"/>
        <v/>
      </c>
      <c r="O53" s="10" t="str">
        <f>IF(OR(A53="",A53="Total général"),"",'Base  PEAGES'!$Q$1)</f>
        <v/>
      </c>
    </row>
    <row r="54" spans="1:15" x14ac:dyDescent="0.2">
      <c r="A54"/>
      <c r="B54"/>
      <c r="C54"/>
      <c r="D54"/>
      <c r="I54" s="5" t="str">
        <f>IF(A54="","",IF(A54="Total général",CONCATENATE('Base  PEAGES'!$Q$1," ",RIGHT(I53,17)),D54))</f>
        <v/>
      </c>
      <c r="J54" s="5" t="str">
        <f t="shared" si="4"/>
        <v/>
      </c>
      <c r="K54" s="5" t="str">
        <f t="shared" si="5"/>
        <v/>
      </c>
      <c r="L54" s="5" t="str">
        <f>IF(A54="","",IF(A54="Total général",SUM('Base  PEAGES'!F:F),G54))</f>
        <v/>
      </c>
      <c r="M54" s="5" t="str">
        <f t="shared" si="6"/>
        <v/>
      </c>
      <c r="N54" s="5" t="str">
        <f t="shared" si="7"/>
        <v/>
      </c>
      <c r="O54" s="10" t="str">
        <f>IF(OR(A54="",A54="Total général"),"",'Base  PEAGES'!$Q$1)</f>
        <v/>
      </c>
    </row>
    <row r="55" spans="1:15" x14ac:dyDescent="0.2">
      <c r="A55"/>
      <c r="B55"/>
      <c r="C55"/>
      <c r="D55"/>
      <c r="I55" s="5" t="str">
        <f>IF(A55="","",IF(A55="Total général",CONCATENATE('Base  PEAGES'!$Q$1," ",RIGHT(I54,17)),D55))</f>
        <v/>
      </c>
      <c r="J55" s="5" t="str">
        <f t="shared" si="4"/>
        <v/>
      </c>
      <c r="K55" s="5" t="str">
        <f t="shared" si="5"/>
        <v/>
      </c>
      <c r="L55" s="5" t="str">
        <f>IF(A55="","",IF(A55="Total général",SUM('Base  PEAGES'!F:F),G55))</f>
        <v/>
      </c>
      <c r="M55" s="5" t="str">
        <f t="shared" si="6"/>
        <v/>
      </c>
      <c r="N55" s="5" t="str">
        <f t="shared" si="7"/>
        <v/>
      </c>
      <c r="O55" s="10" t="str">
        <f>IF(OR(A55="",A55="Total général"),"",'Base  PEAGES'!$Q$1)</f>
        <v/>
      </c>
    </row>
    <row r="56" spans="1:15" x14ac:dyDescent="0.2">
      <c r="A56"/>
      <c r="B56"/>
      <c r="C56"/>
      <c r="D56"/>
      <c r="I56" s="5" t="str">
        <f>IF(A56="","",IF(A56="Total général",CONCATENATE('Base  PEAGES'!$Q$1," ",RIGHT(I55,17)),D56))</f>
        <v/>
      </c>
      <c r="J56" s="5" t="str">
        <f t="shared" si="4"/>
        <v/>
      </c>
      <c r="K56" s="5" t="str">
        <f t="shared" si="5"/>
        <v/>
      </c>
      <c r="L56" s="5" t="str">
        <f>IF(A56="","",IF(A56="Total général",SUM('Base  PEAGES'!F:F),G56))</f>
        <v/>
      </c>
      <c r="M56" s="5" t="str">
        <f t="shared" si="6"/>
        <v/>
      </c>
      <c r="N56" s="5" t="str">
        <f t="shared" si="7"/>
        <v/>
      </c>
      <c r="O56" s="10" t="str">
        <f>IF(OR(A56="",A56="Total général"),"",'Base  PEAGES'!$Q$1)</f>
        <v/>
      </c>
    </row>
    <row r="57" spans="1:15" x14ac:dyDescent="0.2">
      <c r="A57"/>
      <c r="B57"/>
      <c r="C57"/>
      <c r="D57"/>
      <c r="I57" s="5" t="str">
        <f>IF(A57="","",IF(A57="Total général",CONCATENATE('Base  PEAGES'!$Q$1," ",RIGHT(I56,17)),D57))</f>
        <v/>
      </c>
      <c r="J57" s="5" t="str">
        <f t="shared" si="4"/>
        <v/>
      </c>
      <c r="K57" s="5" t="str">
        <f t="shared" si="5"/>
        <v/>
      </c>
      <c r="L57" s="5" t="str">
        <f>IF(A57="","",IF(A57="Total général",SUM('Base  PEAGES'!F:F),G57))</f>
        <v/>
      </c>
      <c r="M57" s="5" t="str">
        <f t="shared" si="6"/>
        <v/>
      </c>
      <c r="N57" s="5" t="str">
        <f t="shared" si="7"/>
        <v/>
      </c>
      <c r="O57" s="10" t="str">
        <f>IF(OR(A57="",A57="Total général"),"",'Base  PEAGES'!$Q$1)</f>
        <v/>
      </c>
    </row>
    <row r="58" spans="1:15" x14ac:dyDescent="0.2">
      <c r="A58"/>
      <c r="B58"/>
      <c r="C58"/>
      <c r="D58"/>
      <c r="I58" s="5" t="str">
        <f>IF(A58="","",IF(A58="Total général",CONCATENATE('Base  PEAGES'!$Q$1," ",RIGHT(I57,17)),D58))</f>
        <v/>
      </c>
      <c r="J58" s="5" t="str">
        <f t="shared" si="4"/>
        <v/>
      </c>
      <c r="K58" s="5" t="str">
        <f t="shared" si="5"/>
        <v/>
      </c>
      <c r="L58" s="5" t="str">
        <f>IF(A58="","",IF(A58="Total général",SUM('Base  PEAGES'!F:F),G58))</f>
        <v/>
      </c>
      <c r="M58" s="5" t="str">
        <f t="shared" si="6"/>
        <v/>
      </c>
      <c r="N58" s="5" t="str">
        <f t="shared" si="7"/>
        <v/>
      </c>
      <c r="O58" s="10" t="str">
        <f>IF(OR(A58="",A58="Total général"),"",'Base  PEAGES'!$Q$1)</f>
        <v/>
      </c>
    </row>
    <row r="59" spans="1:15" x14ac:dyDescent="0.2">
      <c r="A59"/>
      <c r="B59"/>
      <c r="C59"/>
      <c r="D59"/>
      <c r="I59" s="5" t="str">
        <f>IF(A59="","",IF(A59="Total général",CONCATENATE('Base  PEAGES'!$Q$1," ",RIGHT(I58,17)),D59))</f>
        <v/>
      </c>
      <c r="J59" s="5" t="str">
        <f t="shared" si="4"/>
        <v/>
      </c>
      <c r="K59" s="5" t="str">
        <f t="shared" si="5"/>
        <v/>
      </c>
      <c r="L59" s="5" t="str">
        <f>IF(A59="","",IF(A59="Total général",SUM('Base  PEAGES'!F:F),G59))</f>
        <v/>
      </c>
      <c r="M59" s="5" t="str">
        <f t="shared" si="6"/>
        <v/>
      </c>
      <c r="N59" s="5" t="str">
        <f t="shared" si="7"/>
        <v/>
      </c>
      <c r="O59" s="10" t="str">
        <f>IF(OR(A59="",A59="Total général"),"",'Base  PEAGES'!$Q$1)</f>
        <v/>
      </c>
    </row>
    <row r="60" spans="1:15" x14ac:dyDescent="0.2">
      <c r="A60"/>
      <c r="B60"/>
      <c r="C60"/>
      <c r="D60"/>
      <c r="I60" s="5" t="str">
        <f>IF(A60="","",IF(A60="Total général",CONCATENATE('Base  PEAGES'!$Q$1," ",RIGHT(I59,17)),D60))</f>
        <v/>
      </c>
      <c r="J60" s="5" t="str">
        <f t="shared" si="4"/>
        <v/>
      </c>
      <c r="K60" s="5" t="str">
        <f t="shared" si="5"/>
        <v/>
      </c>
      <c r="L60" s="5" t="str">
        <f>IF(A60="","",IF(A60="Total général",SUM('Base  PEAGES'!F:F),G60))</f>
        <v/>
      </c>
      <c r="M60" s="5" t="str">
        <f t="shared" si="6"/>
        <v/>
      </c>
      <c r="N60" s="5" t="str">
        <f t="shared" si="7"/>
        <v/>
      </c>
      <c r="O60" s="10" t="str">
        <f>IF(OR(A60="",A60="Total général"),"",'Base  PEAGES'!$Q$1)</f>
        <v/>
      </c>
    </row>
    <row r="61" spans="1:15" x14ac:dyDescent="0.2">
      <c r="A61"/>
      <c r="B61"/>
      <c r="C61"/>
      <c r="D61"/>
      <c r="I61" s="5" t="str">
        <f>IF(A61="","",IF(A61="Total général",CONCATENATE('Base  PEAGES'!$Q$1," ",RIGHT(I60,17)),D61))</f>
        <v/>
      </c>
      <c r="J61" s="5" t="str">
        <f t="shared" si="4"/>
        <v/>
      </c>
      <c r="K61" s="5" t="str">
        <f t="shared" si="5"/>
        <v/>
      </c>
      <c r="L61" s="5" t="str">
        <f>IF(A61="","",IF(A61="Total général",SUM('Base  PEAGES'!F:F),G61))</f>
        <v/>
      </c>
      <c r="M61" s="5" t="str">
        <f t="shared" si="6"/>
        <v/>
      </c>
      <c r="N61" s="5" t="str">
        <f t="shared" si="7"/>
        <v/>
      </c>
      <c r="O61" s="10" t="str">
        <f>IF(OR(A61="",A61="Total général"),"",'Base  PEAGES'!$Q$1)</f>
        <v/>
      </c>
    </row>
    <row r="62" spans="1:15" x14ac:dyDescent="0.2">
      <c r="A62"/>
      <c r="B62"/>
      <c r="C62"/>
      <c r="D62"/>
      <c r="I62" s="5" t="str">
        <f>IF(A62="","",IF(A62="Total général",CONCATENATE('Base  PEAGES'!$Q$1," ",RIGHT(I61,17)),D62))</f>
        <v/>
      </c>
      <c r="J62" s="5" t="str">
        <f t="shared" si="4"/>
        <v/>
      </c>
      <c r="K62" s="5" t="str">
        <f t="shared" si="5"/>
        <v/>
      </c>
      <c r="L62" s="5" t="str">
        <f>IF(A62="","",IF(A62="Total général",SUM('Base  PEAGES'!F:F),G62))</f>
        <v/>
      </c>
      <c r="M62" s="5" t="str">
        <f t="shared" si="6"/>
        <v/>
      </c>
      <c r="N62" s="5" t="str">
        <f t="shared" si="7"/>
        <v/>
      </c>
      <c r="O62" s="10" t="str">
        <f>IF(OR(A62="",A62="Total général"),"",'Base  PEAGES'!$Q$1)</f>
        <v/>
      </c>
    </row>
    <row r="63" spans="1:15" x14ac:dyDescent="0.2">
      <c r="A63"/>
      <c r="B63"/>
      <c r="C63"/>
      <c r="D63"/>
      <c r="I63" s="5" t="str">
        <f>IF(A63="","",IF(A63="Total général",CONCATENATE('Base  PEAGES'!$Q$1," ",RIGHT(I62,17)),D63))</f>
        <v/>
      </c>
      <c r="J63" s="5" t="str">
        <f t="shared" si="4"/>
        <v/>
      </c>
      <c r="K63" s="5" t="str">
        <f t="shared" si="5"/>
        <v/>
      </c>
      <c r="L63" s="5" t="str">
        <f>IF(A63="","",IF(A63="Total général",SUM('Base  PEAGES'!F:F),G63))</f>
        <v/>
      </c>
      <c r="M63" s="5" t="str">
        <f t="shared" si="6"/>
        <v/>
      </c>
      <c r="N63" s="5" t="str">
        <f t="shared" si="7"/>
        <v/>
      </c>
      <c r="O63" s="10" t="str">
        <f>IF(OR(A63="",A63="Total général"),"",'Base  PEAGES'!$Q$1)</f>
        <v/>
      </c>
    </row>
    <row r="64" spans="1:15" x14ac:dyDescent="0.2">
      <c r="A64"/>
      <c r="B64"/>
      <c r="C64"/>
      <c r="D64"/>
      <c r="I64" s="5" t="str">
        <f>IF(A64="","",IF(A64="Total général",CONCATENATE('Base  PEAGES'!$Q$1," ",RIGHT(I63,17)),D64))</f>
        <v/>
      </c>
      <c r="J64" s="5" t="str">
        <f t="shared" si="4"/>
        <v/>
      </c>
      <c r="K64" s="5" t="str">
        <f t="shared" si="5"/>
        <v/>
      </c>
      <c r="L64" s="5" t="str">
        <f>IF(A64="","",IF(A64="Total général",SUM('Base  PEAGES'!F:F),G64))</f>
        <v/>
      </c>
      <c r="M64" s="5" t="str">
        <f t="shared" si="6"/>
        <v/>
      </c>
      <c r="N64" s="5" t="str">
        <f t="shared" si="7"/>
        <v/>
      </c>
      <c r="O64" s="10" t="str">
        <f>IF(OR(A64="",A64="Total général"),"",'Base  PEAGES'!$Q$1)</f>
        <v/>
      </c>
    </row>
    <row r="65" spans="1:15" x14ac:dyDescent="0.2">
      <c r="A65"/>
      <c r="B65"/>
      <c r="C65"/>
      <c r="D65"/>
      <c r="I65" s="5" t="str">
        <f>IF(A65="","",IF(A65="Total général",CONCATENATE('Base  PEAGES'!$Q$1," ",RIGHT(I64,17)),D65))</f>
        <v/>
      </c>
      <c r="J65" s="5" t="str">
        <f t="shared" si="4"/>
        <v/>
      </c>
      <c r="K65" s="5" t="str">
        <f t="shared" si="5"/>
        <v/>
      </c>
      <c r="L65" s="5" t="str">
        <f>IF(A65="","",IF(A65="Total général",SUM('Base  PEAGES'!F:F),G65))</f>
        <v/>
      </c>
      <c r="M65" s="5" t="str">
        <f t="shared" si="6"/>
        <v/>
      </c>
      <c r="N65" s="5" t="str">
        <f t="shared" si="7"/>
        <v/>
      </c>
      <c r="O65" s="10" t="str">
        <f>IF(OR(A65="",A65="Total général"),"",'Base  PEAGES'!$Q$1)</f>
        <v/>
      </c>
    </row>
    <row r="66" spans="1:15" x14ac:dyDescent="0.2">
      <c r="A66"/>
      <c r="B66"/>
      <c r="C66"/>
      <c r="D66"/>
      <c r="I66" s="5" t="str">
        <f>IF(A66="","",IF(A66="Total général",CONCATENATE('Base  PEAGES'!$Q$1," ",RIGHT(I65,17)),D66))</f>
        <v/>
      </c>
      <c r="J66" s="5" t="str">
        <f t="shared" si="4"/>
        <v/>
      </c>
      <c r="K66" s="5" t="str">
        <f t="shared" si="5"/>
        <v/>
      </c>
      <c r="L66" s="5" t="str">
        <f>IF(A66="","",IF(A66="Total général",SUM('Base  PEAGES'!F:F),G66))</f>
        <v/>
      </c>
      <c r="M66" s="5" t="str">
        <f t="shared" si="6"/>
        <v/>
      </c>
      <c r="N66" s="5" t="str">
        <f t="shared" si="7"/>
        <v/>
      </c>
      <c r="O66" s="10" t="str">
        <f>IF(OR(A66="",A66="Total général"),"",'Base  PEAGES'!$Q$1)</f>
        <v/>
      </c>
    </row>
    <row r="67" spans="1:15" x14ac:dyDescent="0.2">
      <c r="A67"/>
      <c r="B67"/>
      <c r="C67"/>
      <c r="D67"/>
      <c r="I67" s="5" t="str">
        <f>IF(A67="","",IF(A67="Total général",CONCATENATE('Base  PEAGES'!$Q$1," ",RIGHT(I66,17)),D67))</f>
        <v/>
      </c>
      <c r="J67" s="5" t="str">
        <f t="shared" si="4"/>
        <v/>
      </c>
      <c r="K67" s="5" t="str">
        <f t="shared" si="5"/>
        <v/>
      </c>
      <c r="L67" s="5" t="str">
        <f>IF(A67="","",IF(A67="Total général",SUM('Base  PEAGES'!F:F),G67))</f>
        <v/>
      </c>
      <c r="M67" s="5" t="str">
        <f t="shared" si="6"/>
        <v/>
      </c>
      <c r="N67" s="5" t="str">
        <f t="shared" si="7"/>
        <v/>
      </c>
      <c r="O67" s="10" t="str">
        <f>IF(OR(A67="",A67="Total général"),"",'Base  PEAGES'!$Q$1)</f>
        <v/>
      </c>
    </row>
    <row r="68" spans="1:15" x14ac:dyDescent="0.2">
      <c r="A68"/>
      <c r="B68"/>
      <c r="C68"/>
      <c r="D68"/>
      <c r="I68" s="5" t="str">
        <f>IF(A68="","",IF(A68="Total général",CONCATENATE('Base  PEAGES'!$Q$1," ",RIGHT(I67,17)),D68))</f>
        <v/>
      </c>
      <c r="J68" s="5" t="str">
        <f t="shared" si="4"/>
        <v/>
      </c>
      <c r="K68" s="5" t="str">
        <f t="shared" ref="K68:K131" si="8">IF(A68="","",IF(A68="Total général",15002,C68))</f>
        <v/>
      </c>
      <c r="L68" s="5" t="str">
        <f>IF(A68="","",IF(A68="Total général",SUM('Base  PEAGES'!F:F),G68))</f>
        <v/>
      </c>
      <c r="M68" s="5" t="str">
        <f t="shared" si="6"/>
        <v/>
      </c>
      <c r="N68" s="5" t="str">
        <f t="shared" si="7"/>
        <v/>
      </c>
      <c r="O68" s="10" t="str">
        <f>IF(OR(A68="",A68="Total général"),"",'Base  PEAGES'!$Q$1)</f>
        <v/>
      </c>
    </row>
    <row r="69" spans="1:15" x14ac:dyDescent="0.2">
      <c r="A69"/>
      <c r="B69"/>
      <c r="C69"/>
      <c r="D69"/>
      <c r="I69" s="5" t="str">
        <f>IF(A69="","",IF(A69="Total général",CONCATENATE('Base  PEAGES'!$Q$1," ",RIGHT(I68,17)),D69))</f>
        <v/>
      </c>
      <c r="J69" s="5" t="str">
        <f t="shared" ref="J69:J132" si="9">IF(A69="","",IF(AND(J68=50,A69="Total général"),21,IF(AND(J68=40,A69="Total général"),31,VALUE(E69))))</f>
        <v/>
      </c>
      <c r="K69" s="5" t="str">
        <f t="shared" si="8"/>
        <v/>
      </c>
      <c r="L69" s="5" t="str">
        <f>IF(A69="","",IF(A69="Total général",SUM('Base  PEAGES'!F:F),G69))</f>
        <v/>
      </c>
      <c r="M69" s="5" t="str">
        <f t="shared" ref="M69:M132" si="10">IF(OR(A69="",A69="Total général"),"",F69)</f>
        <v/>
      </c>
      <c r="N69" s="5" t="str">
        <f t="shared" ref="N69:N132" si="11">IF(OR(A69="",A69="Total général"),"",A69)</f>
        <v/>
      </c>
      <c r="O69" s="10" t="str">
        <f>IF(OR(A69="",A69="Total général"),"",'Base  PEAGES'!$Q$1)</f>
        <v/>
      </c>
    </row>
    <row r="70" spans="1:15" x14ac:dyDescent="0.2">
      <c r="A70"/>
      <c r="B70"/>
      <c r="C70"/>
      <c r="D70"/>
      <c r="I70" s="5" t="str">
        <f>IF(A70="","",IF(A70="Total général",CONCATENATE('Base  PEAGES'!$Q$1," ",RIGHT(I69,17)),D70))</f>
        <v/>
      </c>
      <c r="J70" s="5" t="str">
        <f t="shared" si="9"/>
        <v/>
      </c>
      <c r="K70" s="5" t="str">
        <f t="shared" si="8"/>
        <v/>
      </c>
      <c r="L70" s="5" t="str">
        <f>IF(A70="","",IF(A70="Total général",SUM('Base  PEAGES'!F:F),G70))</f>
        <v/>
      </c>
      <c r="M70" s="5" t="str">
        <f t="shared" si="10"/>
        <v/>
      </c>
      <c r="N70" s="5" t="str">
        <f t="shared" si="11"/>
        <v/>
      </c>
      <c r="O70" s="10" t="str">
        <f>IF(OR(A70="",A70="Total général"),"",'Base  PEAGES'!$Q$1)</f>
        <v/>
      </c>
    </row>
    <row r="71" spans="1:15" x14ac:dyDescent="0.2">
      <c r="A71"/>
      <c r="B71"/>
      <c r="C71"/>
      <c r="D71"/>
      <c r="I71" s="5" t="str">
        <f>IF(A71="","",IF(A71="Total général",CONCATENATE('Base  PEAGES'!$Q$1," ",RIGHT(I70,17)),D71))</f>
        <v/>
      </c>
      <c r="J71" s="5" t="str">
        <f t="shared" si="9"/>
        <v/>
      </c>
      <c r="K71" s="5" t="str">
        <f t="shared" si="8"/>
        <v/>
      </c>
      <c r="L71" s="5" t="str">
        <f>IF(A71="","",IF(A71="Total général",SUM('Base  PEAGES'!F:F),G71))</f>
        <v/>
      </c>
      <c r="M71" s="5" t="str">
        <f t="shared" si="10"/>
        <v/>
      </c>
      <c r="N71" s="5" t="str">
        <f t="shared" si="11"/>
        <v/>
      </c>
      <c r="O71" s="10" t="str">
        <f>IF(OR(A71="",A71="Total général"),"",'Base  PEAGES'!$Q$1)</f>
        <v/>
      </c>
    </row>
    <row r="72" spans="1:15" x14ac:dyDescent="0.2">
      <c r="A72"/>
      <c r="B72"/>
      <c r="C72"/>
      <c r="D72"/>
      <c r="I72" s="5" t="str">
        <f>IF(A72="","",IF(A72="Total général",CONCATENATE('Base  PEAGES'!$Q$1," ",RIGHT(I71,17)),D72))</f>
        <v/>
      </c>
      <c r="J72" s="5" t="str">
        <f t="shared" si="9"/>
        <v/>
      </c>
      <c r="K72" s="5" t="str">
        <f t="shared" si="8"/>
        <v/>
      </c>
      <c r="L72" s="5" t="str">
        <f>IF(A72="","",IF(A72="Total général",SUM('Base  PEAGES'!F:F),G72))</f>
        <v/>
      </c>
      <c r="M72" s="5" t="str">
        <f t="shared" si="10"/>
        <v/>
      </c>
      <c r="N72" s="5" t="str">
        <f t="shared" si="11"/>
        <v/>
      </c>
      <c r="O72" s="10" t="str">
        <f>IF(OR(A72="",A72="Total général"),"",'Base  PEAGES'!$Q$1)</f>
        <v/>
      </c>
    </row>
    <row r="73" spans="1:15" x14ac:dyDescent="0.2">
      <c r="A73"/>
      <c r="B73"/>
      <c r="C73"/>
      <c r="D73"/>
      <c r="I73" s="5" t="str">
        <f>IF(A73="","",IF(A73="Total général",CONCATENATE('Base  PEAGES'!$Q$1," ",RIGHT(I72,17)),D73))</f>
        <v/>
      </c>
      <c r="J73" s="5" t="str">
        <f t="shared" si="9"/>
        <v/>
      </c>
      <c r="K73" s="5" t="str">
        <f t="shared" si="8"/>
        <v/>
      </c>
      <c r="L73" s="5" t="str">
        <f>IF(A73="","",IF(A73="Total général",SUM('Base  PEAGES'!F:F),G73))</f>
        <v/>
      </c>
      <c r="M73" s="5" t="str">
        <f t="shared" si="10"/>
        <v/>
      </c>
      <c r="N73" s="5" t="str">
        <f t="shared" si="11"/>
        <v/>
      </c>
      <c r="O73" s="10" t="str">
        <f>IF(OR(A73="",A73="Total général"),"",'Base  PEAGES'!$Q$1)</f>
        <v/>
      </c>
    </row>
    <row r="74" spans="1:15" x14ac:dyDescent="0.2">
      <c r="A74"/>
      <c r="B74"/>
      <c r="C74"/>
      <c r="D74"/>
      <c r="I74" s="5" t="str">
        <f>IF(A74="","",IF(A74="Total général",CONCATENATE('Base  PEAGES'!$Q$1," ",RIGHT(I73,17)),D74))</f>
        <v/>
      </c>
      <c r="J74" s="5" t="str">
        <f t="shared" si="9"/>
        <v/>
      </c>
      <c r="K74" s="5" t="str">
        <f t="shared" si="8"/>
        <v/>
      </c>
      <c r="L74" s="5" t="str">
        <f>IF(A74="","",IF(A74="Total général",SUM('Base  PEAGES'!F:F),G74))</f>
        <v/>
      </c>
      <c r="M74" s="5" t="str">
        <f t="shared" si="10"/>
        <v/>
      </c>
      <c r="N74" s="5" t="str">
        <f t="shared" si="11"/>
        <v/>
      </c>
      <c r="O74" s="10" t="str">
        <f>IF(OR(A74="",A74="Total général"),"",'Base  PEAGES'!$Q$1)</f>
        <v/>
      </c>
    </row>
    <row r="75" spans="1:15" x14ac:dyDescent="0.2">
      <c r="A75"/>
      <c r="B75"/>
      <c r="C75"/>
      <c r="D75"/>
      <c r="I75" s="5" t="str">
        <f>IF(A75="","",IF(A75="Total général",CONCATENATE('Base  PEAGES'!$Q$1," ",RIGHT(I74,17)),D75))</f>
        <v/>
      </c>
      <c r="J75" s="5" t="str">
        <f t="shared" si="9"/>
        <v/>
      </c>
      <c r="K75" s="5" t="str">
        <f t="shared" si="8"/>
        <v/>
      </c>
      <c r="L75" s="5" t="str">
        <f>IF(A75="","",IF(A75="Total général",SUM('Base  PEAGES'!F:F),G75))</f>
        <v/>
      </c>
      <c r="M75" s="5" t="str">
        <f t="shared" si="10"/>
        <v/>
      </c>
      <c r="N75" s="5" t="str">
        <f t="shared" si="11"/>
        <v/>
      </c>
      <c r="O75" s="10" t="str">
        <f>IF(OR(A75="",A75="Total général"),"",'Base  PEAGES'!$Q$1)</f>
        <v/>
      </c>
    </row>
    <row r="76" spans="1:15" x14ac:dyDescent="0.2">
      <c r="A76"/>
      <c r="B76"/>
      <c r="C76"/>
      <c r="D76"/>
      <c r="I76" s="5" t="str">
        <f>IF(A76="","",IF(A76="Total général",CONCATENATE('Base  PEAGES'!$Q$1," ",RIGHT(I75,17)),D76))</f>
        <v/>
      </c>
      <c r="J76" s="5" t="str">
        <f t="shared" si="9"/>
        <v/>
      </c>
      <c r="K76" s="5" t="str">
        <f t="shared" si="8"/>
        <v/>
      </c>
      <c r="L76" s="5" t="str">
        <f>IF(A76="","",IF(A76="Total général",SUM('Base  PEAGES'!F:F),G76))</f>
        <v/>
      </c>
      <c r="M76" s="5" t="str">
        <f t="shared" si="10"/>
        <v/>
      </c>
      <c r="N76" s="5" t="str">
        <f t="shared" si="11"/>
        <v/>
      </c>
      <c r="O76" s="10" t="str">
        <f>IF(OR(A76="",A76="Total général"),"",'Base  PEAGES'!$Q$1)</f>
        <v/>
      </c>
    </row>
    <row r="77" spans="1:15" x14ac:dyDescent="0.2">
      <c r="A77"/>
      <c r="B77"/>
      <c r="C77"/>
      <c r="D77"/>
      <c r="I77" s="5" t="str">
        <f>IF(A77="","",IF(A77="Total général",CONCATENATE('Base  PEAGES'!$Q$1," ",RIGHT(I76,17)),D77))</f>
        <v/>
      </c>
      <c r="J77" s="5" t="str">
        <f t="shared" si="9"/>
        <v/>
      </c>
      <c r="K77" s="5" t="str">
        <f t="shared" si="8"/>
        <v/>
      </c>
      <c r="L77" s="5" t="str">
        <f>IF(A77="","",IF(A77="Total général",SUM('Base  PEAGES'!F:F),G77))</f>
        <v/>
      </c>
      <c r="M77" s="5" t="str">
        <f t="shared" si="10"/>
        <v/>
      </c>
      <c r="N77" s="5" t="str">
        <f t="shared" si="11"/>
        <v/>
      </c>
      <c r="O77" s="10" t="str">
        <f>IF(OR(A77="",A77="Total général"),"",'Base  PEAGES'!$Q$1)</f>
        <v/>
      </c>
    </row>
    <row r="78" spans="1:15" x14ac:dyDescent="0.2">
      <c r="A78"/>
      <c r="B78"/>
      <c r="C78"/>
      <c r="D78"/>
      <c r="I78" s="5" t="str">
        <f>IF(A78="","",IF(A78="Total général",CONCATENATE('Base  PEAGES'!$Q$1," ",RIGHT(I77,17)),D78))</f>
        <v/>
      </c>
      <c r="J78" s="5" t="str">
        <f t="shared" si="9"/>
        <v/>
      </c>
      <c r="K78" s="5" t="str">
        <f t="shared" si="8"/>
        <v/>
      </c>
      <c r="L78" s="5" t="str">
        <f>IF(A78="","",IF(A78="Total général",SUM('Base  PEAGES'!F:F),G78))</f>
        <v/>
      </c>
      <c r="M78" s="5" t="str">
        <f t="shared" si="10"/>
        <v/>
      </c>
      <c r="N78" s="5" t="str">
        <f t="shared" si="11"/>
        <v/>
      </c>
      <c r="O78" s="10" t="str">
        <f>IF(OR(A78="",A78="Total général"),"",'Base  PEAGES'!$Q$1)</f>
        <v/>
      </c>
    </row>
    <row r="79" spans="1:15" x14ac:dyDescent="0.2">
      <c r="A79"/>
      <c r="B79"/>
      <c r="C79"/>
      <c r="D79"/>
      <c r="I79" s="5" t="str">
        <f>IF(A79="","",IF(A79="Total général",CONCATENATE('Base  PEAGES'!$Q$1," ",RIGHT(I78,17)),D79))</f>
        <v/>
      </c>
      <c r="J79" s="5" t="str">
        <f t="shared" si="9"/>
        <v/>
      </c>
      <c r="K79" s="5" t="str">
        <f t="shared" si="8"/>
        <v/>
      </c>
      <c r="L79" s="5" t="str">
        <f>IF(A79="","",IF(A79="Total général",SUM('Base  PEAGES'!F:F),G79))</f>
        <v/>
      </c>
      <c r="M79" s="5" t="str">
        <f t="shared" si="10"/>
        <v/>
      </c>
      <c r="N79" s="5" t="str">
        <f t="shared" si="11"/>
        <v/>
      </c>
      <c r="O79" s="10" t="str">
        <f>IF(OR(A79="",A79="Total général"),"",'Base  PEAGES'!$Q$1)</f>
        <v/>
      </c>
    </row>
    <row r="80" spans="1:15" x14ac:dyDescent="0.2">
      <c r="A80"/>
      <c r="B80"/>
      <c r="C80"/>
      <c r="D80"/>
      <c r="I80" s="5" t="str">
        <f>IF(A80="","",IF(A80="Total général",CONCATENATE('Base  PEAGES'!$Q$1," ",RIGHT(I79,17)),D80))</f>
        <v/>
      </c>
      <c r="J80" s="5" t="str">
        <f t="shared" si="9"/>
        <v/>
      </c>
      <c r="K80" s="5" t="str">
        <f t="shared" si="8"/>
        <v/>
      </c>
      <c r="L80" s="5" t="str">
        <f>IF(A80="","",IF(A80="Total général",SUM('Base  PEAGES'!F:F),G80))</f>
        <v/>
      </c>
      <c r="M80" s="5" t="str">
        <f t="shared" si="10"/>
        <v/>
      </c>
      <c r="N80" s="5" t="str">
        <f t="shared" si="11"/>
        <v/>
      </c>
      <c r="O80" s="10" t="str">
        <f>IF(OR(A80="",A80="Total général"),"",'Base  PEAGES'!$Q$1)</f>
        <v/>
      </c>
    </row>
    <row r="81" spans="1:15" x14ac:dyDescent="0.2">
      <c r="A81"/>
      <c r="B81"/>
      <c r="C81"/>
      <c r="D81"/>
      <c r="I81" s="5" t="str">
        <f>IF(A81="","",IF(A81="Total général",CONCATENATE('Base  PEAGES'!$Q$1," ",RIGHT(I80,17)),D81))</f>
        <v/>
      </c>
      <c r="J81" s="5" t="str">
        <f t="shared" si="9"/>
        <v/>
      </c>
      <c r="K81" s="5" t="str">
        <f t="shared" si="8"/>
        <v/>
      </c>
      <c r="L81" s="5" t="str">
        <f>IF(A81="","",IF(A81="Total général",SUM('Base  PEAGES'!F:F),G81))</f>
        <v/>
      </c>
      <c r="M81" s="5" t="str">
        <f t="shared" si="10"/>
        <v/>
      </c>
      <c r="N81" s="5" t="str">
        <f t="shared" si="11"/>
        <v/>
      </c>
      <c r="O81" s="10" t="str">
        <f>IF(OR(A81="",A81="Total général"),"",'Base  PEAGES'!$Q$1)</f>
        <v/>
      </c>
    </row>
    <row r="82" spans="1:15" x14ac:dyDescent="0.2">
      <c r="A82"/>
      <c r="B82"/>
      <c r="C82"/>
      <c r="D82"/>
      <c r="I82" s="5" t="str">
        <f>IF(A82="","",IF(A82="Total général",CONCATENATE('Base  PEAGES'!$Q$1," ",RIGHT(I81,17)),D82))</f>
        <v/>
      </c>
      <c r="J82" s="5" t="str">
        <f t="shared" si="9"/>
        <v/>
      </c>
      <c r="K82" s="5" t="str">
        <f t="shared" si="8"/>
        <v/>
      </c>
      <c r="L82" s="5" t="str">
        <f>IF(A82="","",IF(A82="Total général",SUM('Base  PEAGES'!F:F),G82))</f>
        <v/>
      </c>
      <c r="M82" s="5" t="str">
        <f t="shared" si="10"/>
        <v/>
      </c>
      <c r="N82" s="5" t="str">
        <f t="shared" si="11"/>
        <v/>
      </c>
      <c r="O82" s="10" t="str">
        <f>IF(OR(A82="",A82="Total général"),"",'Base  PEAGES'!$Q$1)</f>
        <v/>
      </c>
    </row>
    <row r="83" spans="1:15" x14ac:dyDescent="0.2">
      <c r="A83"/>
      <c r="B83"/>
      <c r="C83"/>
      <c r="D83"/>
      <c r="I83" s="5" t="str">
        <f>IF(A83="","",IF(A83="Total général",CONCATENATE('Base  PEAGES'!$Q$1," ",RIGHT(I82,17)),D83))</f>
        <v/>
      </c>
      <c r="J83" s="5" t="str">
        <f t="shared" si="9"/>
        <v/>
      </c>
      <c r="K83" s="5" t="str">
        <f t="shared" si="8"/>
        <v/>
      </c>
      <c r="L83" s="5" t="str">
        <f>IF(A83="","",IF(A83="Total général",SUM('Base  PEAGES'!F:F),G83))</f>
        <v/>
      </c>
      <c r="M83" s="5" t="str">
        <f t="shared" si="10"/>
        <v/>
      </c>
      <c r="N83" s="5" t="str">
        <f t="shared" si="11"/>
        <v/>
      </c>
      <c r="O83" s="10" t="str">
        <f>IF(OR(A83="",A83="Total général"),"",'Base  PEAGES'!$Q$1)</f>
        <v/>
      </c>
    </row>
    <row r="84" spans="1:15" x14ac:dyDescent="0.2">
      <c r="A84"/>
      <c r="B84"/>
      <c r="C84"/>
      <c r="D84"/>
      <c r="I84" s="5" t="str">
        <f>IF(A84="","",IF(A84="Total général",CONCATENATE('Base  PEAGES'!$Q$1," ",RIGHT(I83,17)),D84))</f>
        <v/>
      </c>
      <c r="J84" s="5" t="str">
        <f t="shared" si="9"/>
        <v/>
      </c>
      <c r="K84" s="5" t="str">
        <f t="shared" si="8"/>
        <v/>
      </c>
      <c r="L84" s="5" t="str">
        <f>IF(A84="","",IF(A84="Total général",SUM('Base  PEAGES'!F:F),G84))</f>
        <v/>
      </c>
      <c r="M84" s="5" t="str">
        <f t="shared" si="10"/>
        <v/>
      </c>
      <c r="N84" s="5" t="str">
        <f t="shared" si="11"/>
        <v/>
      </c>
      <c r="O84" s="10" t="str">
        <f>IF(OR(A84="",A84="Total général"),"",'Base  PEAGES'!$Q$1)</f>
        <v/>
      </c>
    </row>
    <row r="85" spans="1:15" x14ac:dyDescent="0.2">
      <c r="A85"/>
      <c r="B85"/>
      <c r="C85"/>
      <c r="D85"/>
      <c r="I85" s="5" t="str">
        <f>IF(A85="","",IF(A85="Total général",CONCATENATE('Base  PEAGES'!$Q$1," ",RIGHT(I84,17)),D85))</f>
        <v/>
      </c>
      <c r="J85" s="5" t="str">
        <f t="shared" si="9"/>
        <v/>
      </c>
      <c r="K85" s="5" t="str">
        <f t="shared" si="8"/>
        <v/>
      </c>
      <c r="L85" s="5" t="str">
        <f>IF(A85="","",IF(A85="Total général",SUM('Base  PEAGES'!F:F),G85))</f>
        <v/>
      </c>
      <c r="M85" s="5" t="str">
        <f t="shared" si="10"/>
        <v/>
      </c>
      <c r="N85" s="5" t="str">
        <f t="shared" si="11"/>
        <v/>
      </c>
      <c r="O85" s="10" t="str">
        <f>IF(OR(A85="",A85="Total général"),"",'Base  PEAGES'!$Q$1)</f>
        <v/>
      </c>
    </row>
    <row r="86" spans="1:15" x14ac:dyDescent="0.2">
      <c r="A86"/>
      <c r="B86"/>
      <c r="C86"/>
      <c r="D86"/>
      <c r="I86" s="5" t="str">
        <f>IF(A86="","",IF(A86="Total général",CONCATENATE('Base  PEAGES'!$Q$1," ",RIGHT(I85,17)),D86))</f>
        <v/>
      </c>
      <c r="J86" s="5" t="str">
        <f t="shared" si="9"/>
        <v/>
      </c>
      <c r="K86" s="5" t="str">
        <f t="shared" si="8"/>
        <v/>
      </c>
      <c r="L86" s="5" t="str">
        <f>IF(A86="","",IF(A86="Total général",SUM('Base  PEAGES'!F:F),G86))</f>
        <v/>
      </c>
      <c r="M86" s="5" t="str">
        <f t="shared" si="10"/>
        <v/>
      </c>
      <c r="N86" s="5" t="str">
        <f t="shared" si="11"/>
        <v/>
      </c>
      <c r="O86" s="10" t="str">
        <f>IF(OR(A86="",A86="Total général"),"",'Base  PEAGES'!$Q$1)</f>
        <v/>
      </c>
    </row>
    <row r="87" spans="1:15" x14ac:dyDescent="0.2">
      <c r="A87"/>
      <c r="B87"/>
      <c r="C87"/>
      <c r="D87"/>
      <c r="I87" s="5" t="str">
        <f>IF(A87="","",IF(A87="Total général",CONCATENATE('Base  PEAGES'!$Q$1," ",RIGHT(I86,17)),D87))</f>
        <v/>
      </c>
      <c r="J87" s="5" t="str">
        <f t="shared" si="9"/>
        <v/>
      </c>
      <c r="K87" s="5" t="str">
        <f t="shared" si="8"/>
        <v/>
      </c>
      <c r="L87" s="5" t="str">
        <f>IF(A87="","",IF(A87="Total général",SUM('Base  PEAGES'!F:F),G87))</f>
        <v/>
      </c>
      <c r="M87" s="5" t="str">
        <f t="shared" si="10"/>
        <v/>
      </c>
      <c r="N87" s="5" t="str">
        <f t="shared" si="11"/>
        <v/>
      </c>
      <c r="O87" s="10" t="str">
        <f>IF(OR(A87="",A87="Total général"),"",'Base  PEAGES'!$Q$1)</f>
        <v/>
      </c>
    </row>
    <row r="88" spans="1:15" x14ac:dyDescent="0.2">
      <c r="A88"/>
      <c r="B88"/>
      <c r="C88"/>
      <c r="D88"/>
      <c r="I88" s="5" t="str">
        <f>IF(A88="","",IF(A88="Total général",CONCATENATE('Base  PEAGES'!$Q$1," ",RIGHT(I87,17)),D88))</f>
        <v/>
      </c>
      <c r="J88" s="5" t="str">
        <f t="shared" si="9"/>
        <v/>
      </c>
      <c r="K88" s="5" t="str">
        <f t="shared" si="8"/>
        <v/>
      </c>
      <c r="L88" s="5" t="str">
        <f>IF(A88="","",IF(A88="Total général",SUM('Base  PEAGES'!F:F),G88))</f>
        <v/>
      </c>
      <c r="M88" s="5" t="str">
        <f t="shared" si="10"/>
        <v/>
      </c>
      <c r="N88" s="5" t="str">
        <f t="shared" si="11"/>
        <v/>
      </c>
      <c r="O88" s="10" t="str">
        <f>IF(OR(A88="",A88="Total général"),"",'Base  PEAGES'!$Q$1)</f>
        <v/>
      </c>
    </row>
    <row r="89" spans="1:15" x14ac:dyDescent="0.2">
      <c r="A89"/>
      <c r="B89"/>
      <c r="C89"/>
      <c r="D89"/>
      <c r="I89" s="5" t="str">
        <f>IF(A89="","",IF(A89="Total général",CONCATENATE('Base  PEAGES'!$Q$1," ",RIGHT(I88,17)),D89))</f>
        <v/>
      </c>
      <c r="J89" s="5" t="str">
        <f t="shared" si="9"/>
        <v/>
      </c>
      <c r="K89" s="5" t="str">
        <f t="shared" si="8"/>
        <v/>
      </c>
      <c r="L89" s="5" t="str">
        <f>IF(A89="","",IF(A89="Total général",SUM('Base  PEAGES'!F:F),G89))</f>
        <v/>
      </c>
      <c r="M89" s="5" t="str">
        <f t="shared" si="10"/>
        <v/>
      </c>
      <c r="N89" s="5" t="str">
        <f t="shared" si="11"/>
        <v/>
      </c>
      <c r="O89" s="10" t="str">
        <f>IF(OR(A89="",A89="Total général"),"",'Base  PEAGES'!$Q$1)</f>
        <v/>
      </c>
    </row>
    <row r="90" spans="1:15" x14ac:dyDescent="0.2">
      <c r="A90"/>
      <c r="B90"/>
      <c r="C90"/>
      <c r="D90"/>
      <c r="I90" s="5" t="str">
        <f>IF(A90="","",IF(A90="Total général",CONCATENATE('Base  PEAGES'!$Q$1," ",RIGHT(I89,17)),D90))</f>
        <v/>
      </c>
      <c r="J90" s="5" t="str">
        <f t="shared" si="9"/>
        <v/>
      </c>
      <c r="K90" s="5" t="str">
        <f t="shared" si="8"/>
        <v/>
      </c>
      <c r="L90" s="5" t="str">
        <f>IF(A90="","",IF(A90="Total général",SUM('Base  PEAGES'!F:F),G90))</f>
        <v/>
      </c>
      <c r="M90" s="5" t="str">
        <f t="shared" si="10"/>
        <v/>
      </c>
      <c r="N90" s="5" t="str">
        <f t="shared" si="11"/>
        <v/>
      </c>
      <c r="O90" s="10" t="str">
        <f>IF(OR(A90="",A90="Total général"),"",'Base  PEAGES'!$Q$1)</f>
        <v/>
      </c>
    </row>
    <row r="91" spans="1:15" x14ac:dyDescent="0.2">
      <c r="A91"/>
      <c r="B91"/>
      <c r="C91"/>
      <c r="D91"/>
      <c r="I91" s="5" t="str">
        <f>IF(A91="","",IF(A91="Total général",CONCATENATE('Base  PEAGES'!$Q$1," ",RIGHT(I90,17)),D91))</f>
        <v/>
      </c>
      <c r="J91" s="5" t="str">
        <f t="shared" si="9"/>
        <v/>
      </c>
      <c r="K91" s="5" t="str">
        <f t="shared" si="8"/>
        <v/>
      </c>
      <c r="L91" s="5" t="str">
        <f>IF(A91="","",IF(A91="Total général",SUM('Base  PEAGES'!F:F),G91))</f>
        <v/>
      </c>
      <c r="M91" s="5" t="str">
        <f t="shared" si="10"/>
        <v/>
      </c>
      <c r="N91" s="5" t="str">
        <f t="shared" si="11"/>
        <v/>
      </c>
      <c r="O91" s="10" t="str">
        <f>IF(OR(A91="",A91="Total général"),"",'Base  PEAGES'!$Q$1)</f>
        <v/>
      </c>
    </row>
    <row r="92" spans="1:15" x14ac:dyDescent="0.2">
      <c r="A92"/>
      <c r="B92"/>
      <c r="C92"/>
      <c r="D92"/>
      <c r="I92" s="5" t="str">
        <f>IF(A92="","",IF(A92="Total général",CONCATENATE('Base  PEAGES'!$Q$1," ",RIGHT(I91,17)),D92))</f>
        <v/>
      </c>
      <c r="J92" s="5" t="str">
        <f t="shared" si="9"/>
        <v/>
      </c>
      <c r="K92" s="5" t="str">
        <f t="shared" si="8"/>
        <v/>
      </c>
      <c r="L92" s="5" t="str">
        <f>IF(A92="","",IF(A92="Total général",SUM('Base  PEAGES'!F:F),G92))</f>
        <v/>
      </c>
      <c r="M92" s="5" t="str">
        <f t="shared" si="10"/>
        <v/>
      </c>
      <c r="N92" s="5" t="str">
        <f t="shared" si="11"/>
        <v/>
      </c>
      <c r="O92" s="10" t="str">
        <f>IF(OR(A92="",A92="Total général"),"",'Base  PEAGES'!$Q$1)</f>
        <v/>
      </c>
    </row>
    <row r="93" spans="1:15" x14ac:dyDescent="0.2">
      <c r="A93"/>
      <c r="B93"/>
      <c r="C93"/>
      <c r="D93"/>
      <c r="I93" s="5" t="str">
        <f>IF(A93="","",IF(A93="Total général",CONCATENATE('Base  PEAGES'!$Q$1," ",RIGHT(I92,17)),D93))</f>
        <v/>
      </c>
      <c r="J93" s="5" t="str">
        <f t="shared" si="9"/>
        <v/>
      </c>
      <c r="K93" s="5" t="str">
        <f t="shared" si="8"/>
        <v/>
      </c>
      <c r="L93" s="5" t="str">
        <f>IF(A93="","",IF(A93="Total général",SUM('Base  PEAGES'!F:F),G93))</f>
        <v/>
      </c>
      <c r="M93" s="5" t="str">
        <f t="shared" si="10"/>
        <v/>
      </c>
      <c r="N93" s="5" t="str">
        <f t="shared" si="11"/>
        <v/>
      </c>
      <c r="O93" s="10" t="str">
        <f>IF(OR(A93="",A93="Total général"),"",'Base  PEAGES'!$Q$1)</f>
        <v/>
      </c>
    </row>
    <row r="94" spans="1:15" x14ac:dyDescent="0.2">
      <c r="A94"/>
      <c r="B94"/>
      <c r="C94"/>
      <c r="D94"/>
      <c r="I94" s="5" t="str">
        <f>IF(A94="","",IF(A94="Total général",CONCATENATE('Base  PEAGES'!$Q$1," ",RIGHT(I93,17)),D94))</f>
        <v/>
      </c>
      <c r="J94" s="5" t="str">
        <f t="shared" si="9"/>
        <v/>
      </c>
      <c r="K94" s="5" t="str">
        <f t="shared" si="8"/>
        <v/>
      </c>
      <c r="L94" s="5" t="str">
        <f>IF(A94="","",IF(A94="Total général",SUM('Base  PEAGES'!F:F),G94))</f>
        <v/>
      </c>
      <c r="M94" s="5" t="str">
        <f t="shared" si="10"/>
        <v/>
      </c>
      <c r="N94" s="5" t="str">
        <f t="shared" si="11"/>
        <v/>
      </c>
      <c r="O94" s="10" t="str">
        <f>IF(OR(A94="",A94="Total général"),"",'Base  PEAGES'!$Q$1)</f>
        <v/>
      </c>
    </row>
    <row r="95" spans="1:15" x14ac:dyDescent="0.2">
      <c r="A95"/>
      <c r="B95"/>
      <c r="C95"/>
      <c r="D95"/>
      <c r="I95" s="5" t="str">
        <f>IF(A95="","",IF(A95="Total général",CONCATENATE('Base  PEAGES'!$Q$1," ",RIGHT(I94,17)),D95))</f>
        <v/>
      </c>
      <c r="J95" s="5" t="str">
        <f t="shared" si="9"/>
        <v/>
      </c>
      <c r="K95" s="5" t="str">
        <f t="shared" si="8"/>
        <v/>
      </c>
      <c r="L95" s="5" t="str">
        <f>IF(A95="","",IF(A95="Total général",SUM('Base  PEAGES'!F:F),G95))</f>
        <v/>
      </c>
      <c r="M95" s="5" t="str">
        <f t="shared" si="10"/>
        <v/>
      </c>
      <c r="N95" s="5" t="str">
        <f t="shared" si="11"/>
        <v/>
      </c>
      <c r="O95" s="10" t="str">
        <f>IF(OR(A95="",A95="Total général"),"",'Base  PEAGES'!$Q$1)</f>
        <v/>
      </c>
    </row>
    <row r="96" spans="1:15" x14ac:dyDescent="0.2">
      <c r="A96"/>
      <c r="B96"/>
      <c r="C96"/>
      <c r="D96"/>
      <c r="I96" s="5" t="str">
        <f>IF(A96="","",IF(A96="Total général",CONCATENATE('Base  PEAGES'!$Q$1," ",RIGHT(I95,17)),D96))</f>
        <v/>
      </c>
      <c r="J96" s="5" t="str">
        <f t="shared" si="9"/>
        <v/>
      </c>
      <c r="K96" s="5" t="str">
        <f t="shared" si="8"/>
        <v/>
      </c>
      <c r="L96" s="5" t="str">
        <f>IF(A96="","",IF(A96="Total général",SUM('Base  PEAGES'!F:F),G96))</f>
        <v/>
      </c>
      <c r="M96" s="5" t="str">
        <f t="shared" si="10"/>
        <v/>
      </c>
      <c r="N96" s="5" t="str">
        <f t="shared" si="11"/>
        <v/>
      </c>
      <c r="O96" s="10" t="str">
        <f>IF(OR(A96="",A96="Total général"),"",'Base  PEAGES'!$Q$1)</f>
        <v/>
      </c>
    </row>
    <row r="97" spans="1:15" x14ac:dyDescent="0.2">
      <c r="A97"/>
      <c r="B97"/>
      <c r="C97"/>
      <c r="D97"/>
      <c r="I97" s="5" t="str">
        <f>IF(A97="","",IF(A97="Total général",CONCATENATE('Base  PEAGES'!$Q$1," ",RIGHT(I96,17)),D97))</f>
        <v/>
      </c>
      <c r="J97" s="5" t="str">
        <f t="shared" si="9"/>
        <v/>
      </c>
      <c r="K97" s="5" t="str">
        <f t="shared" si="8"/>
        <v/>
      </c>
      <c r="L97" s="5" t="str">
        <f>IF(A97="","",IF(A97="Total général",SUM('Base  PEAGES'!F:F),G97))</f>
        <v/>
      </c>
      <c r="M97" s="5" t="str">
        <f t="shared" si="10"/>
        <v/>
      </c>
      <c r="N97" s="5" t="str">
        <f t="shared" si="11"/>
        <v/>
      </c>
      <c r="O97" s="10" t="str">
        <f>IF(OR(A97="",A97="Total général"),"",'Base  PEAGES'!$Q$1)</f>
        <v/>
      </c>
    </row>
    <row r="98" spans="1:15" x14ac:dyDescent="0.2">
      <c r="A98"/>
      <c r="B98"/>
      <c r="C98"/>
      <c r="D98"/>
      <c r="I98" s="5" t="str">
        <f>IF(A98="","",IF(A98="Total général",CONCATENATE('Base  PEAGES'!$Q$1," ",RIGHT(I97,17)),D98))</f>
        <v/>
      </c>
      <c r="J98" s="5" t="str">
        <f t="shared" si="9"/>
        <v/>
      </c>
      <c r="K98" s="5" t="str">
        <f t="shared" si="8"/>
        <v/>
      </c>
      <c r="L98" s="5" t="str">
        <f>IF(A98="","",IF(A98="Total général",SUM('Base  PEAGES'!F:F),G98))</f>
        <v/>
      </c>
      <c r="M98" s="5" t="str">
        <f t="shared" si="10"/>
        <v/>
      </c>
      <c r="N98" s="5" t="str">
        <f t="shared" si="11"/>
        <v/>
      </c>
      <c r="O98" s="10" t="str">
        <f>IF(OR(A98="",A98="Total général"),"",'Base  PEAGES'!$Q$1)</f>
        <v/>
      </c>
    </row>
    <row r="99" spans="1:15" x14ac:dyDescent="0.2">
      <c r="A99"/>
      <c r="B99"/>
      <c r="C99"/>
      <c r="D99"/>
      <c r="I99" s="5" t="str">
        <f>IF(A99="","",IF(A99="Total général",CONCATENATE('Base  PEAGES'!$Q$1," ",RIGHT(I98,17)),D99))</f>
        <v/>
      </c>
      <c r="J99" s="5" t="str">
        <f t="shared" si="9"/>
        <v/>
      </c>
      <c r="K99" s="5" t="str">
        <f t="shared" si="8"/>
        <v/>
      </c>
      <c r="L99" s="5" t="str">
        <f>IF(A99="","",IF(A99="Total général",SUM('Base  PEAGES'!F:F),G99))</f>
        <v/>
      </c>
      <c r="M99" s="5" t="str">
        <f t="shared" si="10"/>
        <v/>
      </c>
      <c r="N99" s="5" t="str">
        <f t="shared" si="11"/>
        <v/>
      </c>
      <c r="O99" s="10" t="str">
        <f>IF(OR(A99="",A99="Total général"),"",'Base  PEAGES'!$Q$1)</f>
        <v/>
      </c>
    </row>
    <row r="100" spans="1:15" x14ac:dyDescent="0.2">
      <c r="A100"/>
      <c r="B100"/>
      <c r="C100"/>
      <c r="D100"/>
      <c r="I100" s="5" t="str">
        <f>IF(A100="","",IF(A100="Total général",CONCATENATE('Base  PEAGES'!$Q$1," ",RIGHT(I99,17)),D100))</f>
        <v/>
      </c>
      <c r="J100" s="5" t="str">
        <f t="shared" si="9"/>
        <v/>
      </c>
      <c r="K100" s="5" t="str">
        <f t="shared" si="8"/>
        <v/>
      </c>
      <c r="L100" s="5" t="str">
        <f>IF(A100="","",IF(A100="Total général",SUM('Base  PEAGES'!F:F),G100))</f>
        <v/>
      </c>
      <c r="M100" s="5" t="str">
        <f t="shared" si="10"/>
        <v/>
      </c>
      <c r="N100" s="5" t="str">
        <f t="shared" si="11"/>
        <v/>
      </c>
      <c r="O100" s="10" t="str">
        <f>IF(OR(A100="",A100="Total général"),"",'Base  PEAGES'!$Q$1)</f>
        <v/>
      </c>
    </row>
    <row r="101" spans="1:15" x14ac:dyDescent="0.2">
      <c r="A101"/>
      <c r="B101"/>
      <c r="C101"/>
      <c r="D101"/>
      <c r="I101" s="5" t="str">
        <f>IF(A101="","",IF(A101="Total général",CONCATENATE('Base  PEAGES'!$Q$1," ",RIGHT(I100,17)),D101))</f>
        <v/>
      </c>
      <c r="J101" s="5" t="str">
        <f t="shared" si="9"/>
        <v/>
      </c>
      <c r="K101" s="5" t="str">
        <f t="shared" si="8"/>
        <v/>
      </c>
      <c r="L101" s="5" t="str">
        <f>IF(A101="","",IF(A101="Total général",SUM('Base  PEAGES'!F:F),G101))</f>
        <v/>
      </c>
      <c r="M101" s="5" t="str">
        <f t="shared" si="10"/>
        <v/>
      </c>
      <c r="N101" s="5" t="str">
        <f t="shared" si="11"/>
        <v/>
      </c>
      <c r="O101" s="10" t="str">
        <f>IF(OR(A101="",A101="Total général"),"",'Base  PEAGES'!$Q$1)</f>
        <v/>
      </c>
    </row>
    <row r="102" spans="1:15" x14ac:dyDescent="0.2">
      <c r="A102"/>
      <c r="B102"/>
      <c r="C102"/>
      <c r="D102"/>
      <c r="I102" s="5" t="str">
        <f>IF(A102="","",IF(A102="Total général",CONCATENATE('Base  PEAGES'!$Q$1," ",RIGHT(I101,17)),D102))</f>
        <v/>
      </c>
      <c r="J102" s="5" t="str">
        <f t="shared" si="9"/>
        <v/>
      </c>
      <c r="K102" s="5" t="str">
        <f t="shared" si="8"/>
        <v/>
      </c>
      <c r="L102" s="5" t="str">
        <f>IF(A102="","",IF(A102="Total général",SUM('Base  PEAGES'!F:F),G102))</f>
        <v/>
      </c>
      <c r="M102" s="5" t="str">
        <f t="shared" si="10"/>
        <v/>
      </c>
      <c r="N102" s="5" t="str">
        <f t="shared" si="11"/>
        <v/>
      </c>
      <c r="O102" s="10" t="str">
        <f>IF(OR(A102="",A102="Total général"),"",'Base  PEAGES'!$Q$1)</f>
        <v/>
      </c>
    </row>
    <row r="103" spans="1:15" x14ac:dyDescent="0.2">
      <c r="A103"/>
      <c r="B103"/>
      <c r="C103"/>
      <c r="D103"/>
      <c r="I103" s="5" t="str">
        <f>IF(A103="","",IF(A103="Total général",CONCATENATE('Base  PEAGES'!$Q$1," ",RIGHT(I102,17)),D103))</f>
        <v/>
      </c>
      <c r="J103" s="5" t="str">
        <f t="shared" si="9"/>
        <v/>
      </c>
      <c r="K103" s="5" t="str">
        <f t="shared" si="8"/>
        <v/>
      </c>
      <c r="L103" s="5" t="str">
        <f>IF(A103="","",IF(A103="Total général",SUM('Base  PEAGES'!F:F),G103))</f>
        <v/>
      </c>
      <c r="M103" s="5" t="str">
        <f t="shared" si="10"/>
        <v/>
      </c>
      <c r="N103" s="5" t="str">
        <f t="shared" si="11"/>
        <v/>
      </c>
      <c r="O103" s="10" t="str">
        <f>IF(OR(A103="",A103="Total général"),"",'Base  PEAGES'!$Q$1)</f>
        <v/>
      </c>
    </row>
    <row r="104" spans="1:15" x14ac:dyDescent="0.2">
      <c r="A104"/>
      <c r="B104"/>
      <c r="C104"/>
      <c r="D104"/>
      <c r="I104" s="5" t="str">
        <f>IF(A104="","",IF(A104="Total général",CONCATENATE('Base  PEAGES'!$Q$1," ",RIGHT(I103,17)),D104))</f>
        <v/>
      </c>
      <c r="J104" s="5" t="str">
        <f t="shared" si="9"/>
        <v/>
      </c>
      <c r="K104" s="5" t="str">
        <f t="shared" si="8"/>
        <v/>
      </c>
      <c r="L104" s="5" t="str">
        <f>IF(A104="","",IF(A104="Total général",SUM('Base  PEAGES'!F:F),G104))</f>
        <v/>
      </c>
      <c r="M104" s="5" t="str">
        <f t="shared" si="10"/>
        <v/>
      </c>
      <c r="N104" s="5" t="str">
        <f t="shared" si="11"/>
        <v/>
      </c>
      <c r="O104" s="10" t="str">
        <f>IF(OR(A104="",A104="Total général"),"",'Base  PEAGES'!$Q$1)</f>
        <v/>
      </c>
    </row>
    <row r="105" spans="1:15" x14ac:dyDescent="0.2">
      <c r="A105"/>
      <c r="B105"/>
      <c r="C105"/>
      <c r="D105"/>
      <c r="I105" s="5" t="str">
        <f>IF(A105="","",IF(A105="Total général",CONCATENATE('Base  PEAGES'!$Q$1," ",RIGHT(I104,17)),D105))</f>
        <v/>
      </c>
      <c r="J105" s="5" t="str">
        <f t="shared" si="9"/>
        <v/>
      </c>
      <c r="K105" s="5" t="str">
        <f t="shared" si="8"/>
        <v/>
      </c>
      <c r="L105" s="5" t="str">
        <f>IF(A105="","",IF(A105="Total général",SUM('Base  PEAGES'!F:F),G105))</f>
        <v/>
      </c>
      <c r="M105" s="5" t="str">
        <f t="shared" si="10"/>
        <v/>
      </c>
      <c r="N105" s="5" t="str">
        <f t="shared" si="11"/>
        <v/>
      </c>
      <c r="O105" s="10" t="str">
        <f>IF(OR(A105="",A105="Total général"),"",'Base  PEAGES'!$Q$1)</f>
        <v/>
      </c>
    </row>
    <row r="106" spans="1:15" x14ac:dyDescent="0.2">
      <c r="A106"/>
      <c r="B106"/>
      <c r="C106"/>
      <c r="D106"/>
      <c r="I106" s="5" t="str">
        <f>IF(A106="","",IF(A106="Total général",CONCATENATE('Base  PEAGES'!$Q$1," ",RIGHT(I105,17)),D106))</f>
        <v/>
      </c>
      <c r="J106" s="5" t="str">
        <f t="shared" si="9"/>
        <v/>
      </c>
      <c r="K106" s="5" t="str">
        <f t="shared" si="8"/>
        <v/>
      </c>
      <c r="L106" s="5" t="str">
        <f>IF(A106="","",IF(A106="Total général",SUM('Base  PEAGES'!F:F),G106))</f>
        <v/>
      </c>
      <c r="M106" s="5" t="str">
        <f t="shared" si="10"/>
        <v/>
      </c>
      <c r="N106" s="5" t="str">
        <f t="shared" si="11"/>
        <v/>
      </c>
      <c r="O106" s="10" t="str">
        <f>IF(OR(A106="",A106="Total général"),"",'Base  PEAGES'!$Q$1)</f>
        <v/>
      </c>
    </row>
    <row r="107" spans="1:15" x14ac:dyDescent="0.2">
      <c r="A107"/>
      <c r="B107"/>
      <c r="C107"/>
      <c r="D107"/>
      <c r="I107" s="5" t="str">
        <f>IF(A107="","",IF(A107="Total général",CONCATENATE('Base  PEAGES'!$Q$1," ",RIGHT(I106,17)),D107))</f>
        <v/>
      </c>
      <c r="J107" s="5" t="str">
        <f t="shared" si="9"/>
        <v/>
      </c>
      <c r="K107" s="5" t="str">
        <f t="shared" si="8"/>
        <v/>
      </c>
      <c r="L107" s="5" t="str">
        <f>IF(A107="","",IF(A107="Total général",SUM('Base  PEAGES'!F:F),G107))</f>
        <v/>
      </c>
      <c r="M107" s="5" t="str">
        <f t="shared" si="10"/>
        <v/>
      </c>
      <c r="N107" s="5" t="str">
        <f t="shared" si="11"/>
        <v/>
      </c>
      <c r="O107" s="10" t="str">
        <f>IF(OR(A107="",A107="Total général"),"",'Base  PEAGES'!$Q$1)</f>
        <v/>
      </c>
    </row>
    <row r="108" spans="1:15" x14ac:dyDescent="0.2">
      <c r="A108"/>
      <c r="B108"/>
      <c r="C108"/>
      <c r="D108"/>
      <c r="I108" s="5" t="str">
        <f>IF(A108="","",IF(A108="Total général",CONCATENATE('Base  PEAGES'!$Q$1," ",RIGHT(I107,17)),D108))</f>
        <v/>
      </c>
      <c r="J108" s="5" t="str">
        <f t="shared" si="9"/>
        <v/>
      </c>
      <c r="K108" s="5" t="str">
        <f t="shared" si="8"/>
        <v/>
      </c>
      <c r="L108" s="5" t="str">
        <f>IF(A108="","",IF(A108="Total général",SUM('Base  PEAGES'!F:F),G108))</f>
        <v/>
      </c>
      <c r="M108" s="5" t="str">
        <f t="shared" si="10"/>
        <v/>
      </c>
      <c r="N108" s="5" t="str">
        <f t="shared" si="11"/>
        <v/>
      </c>
      <c r="O108" s="10" t="str">
        <f>IF(OR(A108="",A108="Total général"),"",'Base  PEAGES'!$Q$1)</f>
        <v/>
      </c>
    </row>
    <row r="109" spans="1:15" x14ac:dyDescent="0.2">
      <c r="A109"/>
      <c r="B109"/>
      <c r="C109"/>
      <c r="D109"/>
      <c r="I109" s="5" t="str">
        <f>IF(A109="","",IF(A109="Total général",CONCATENATE('Base  PEAGES'!$Q$1," ",RIGHT(I108,17)),D109))</f>
        <v/>
      </c>
      <c r="J109" s="5" t="str">
        <f t="shared" si="9"/>
        <v/>
      </c>
      <c r="K109" s="5" t="str">
        <f t="shared" si="8"/>
        <v/>
      </c>
      <c r="L109" s="5" t="str">
        <f>IF(A109="","",IF(A109="Total général",SUM('Base  PEAGES'!F:F),G109))</f>
        <v/>
      </c>
      <c r="M109" s="5" t="str">
        <f t="shared" si="10"/>
        <v/>
      </c>
      <c r="N109" s="5" t="str">
        <f t="shared" si="11"/>
        <v/>
      </c>
      <c r="O109" s="10" t="str">
        <f>IF(OR(A109="",A109="Total général"),"",'Base  PEAGES'!$Q$1)</f>
        <v/>
      </c>
    </row>
    <row r="110" spans="1:15" x14ac:dyDescent="0.2">
      <c r="A110"/>
      <c r="B110"/>
      <c r="C110"/>
      <c r="D110"/>
      <c r="I110" s="5" t="str">
        <f>IF(A110="","",IF(A110="Total général",CONCATENATE('Base  PEAGES'!$Q$1," ",RIGHT(I109,17)),D110))</f>
        <v/>
      </c>
      <c r="J110" s="5" t="str">
        <f t="shared" si="9"/>
        <v/>
      </c>
      <c r="K110" s="5" t="str">
        <f t="shared" si="8"/>
        <v/>
      </c>
      <c r="L110" s="5" t="str">
        <f>IF(A110="","",IF(A110="Total général",SUM('Base  PEAGES'!F:F),G110))</f>
        <v/>
      </c>
      <c r="M110" s="5" t="str">
        <f t="shared" si="10"/>
        <v/>
      </c>
      <c r="N110" s="5" t="str">
        <f t="shared" si="11"/>
        <v/>
      </c>
      <c r="O110" s="10" t="str">
        <f>IF(OR(A110="",A110="Total général"),"",'Base  PEAGES'!$Q$1)</f>
        <v/>
      </c>
    </row>
    <row r="111" spans="1:15" x14ac:dyDescent="0.2">
      <c r="A111"/>
      <c r="B111"/>
      <c r="C111"/>
      <c r="D111"/>
      <c r="I111" s="5" t="str">
        <f>IF(A111="","",IF(A111="Total général",CONCATENATE('Base  PEAGES'!$Q$1," ",RIGHT(I110,17)),D111))</f>
        <v/>
      </c>
      <c r="J111" s="5" t="str">
        <f t="shared" si="9"/>
        <v/>
      </c>
      <c r="K111" s="5" t="str">
        <f t="shared" si="8"/>
        <v/>
      </c>
      <c r="L111" s="5" t="str">
        <f>IF(A111="","",IF(A111="Total général",SUM('Base  PEAGES'!F:F),G111))</f>
        <v/>
      </c>
      <c r="M111" s="5" t="str">
        <f t="shared" si="10"/>
        <v/>
      </c>
      <c r="N111" s="5" t="str">
        <f t="shared" si="11"/>
        <v/>
      </c>
      <c r="O111" s="10" t="str">
        <f>IF(OR(A111="",A111="Total général"),"",'Base  PEAGES'!$Q$1)</f>
        <v/>
      </c>
    </row>
    <row r="112" spans="1:15" x14ac:dyDescent="0.2">
      <c r="A112"/>
      <c r="B112"/>
      <c r="C112"/>
      <c r="D112"/>
      <c r="I112" s="5" t="str">
        <f>IF(A112="","",IF(A112="Total général",CONCATENATE('Base  PEAGES'!$Q$1," ",RIGHT(I111,17)),D112))</f>
        <v/>
      </c>
      <c r="J112" s="5" t="str">
        <f t="shared" si="9"/>
        <v/>
      </c>
      <c r="K112" s="5" t="str">
        <f t="shared" si="8"/>
        <v/>
      </c>
      <c r="L112" s="5" t="str">
        <f>IF(A112="","",IF(A112="Total général",SUM('Base  PEAGES'!F:F),G112))</f>
        <v/>
      </c>
      <c r="M112" s="5" t="str">
        <f t="shared" si="10"/>
        <v/>
      </c>
      <c r="N112" s="5" t="str">
        <f t="shared" si="11"/>
        <v/>
      </c>
      <c r="O112" s="10" t="str">
        <f>IF(OR(A112="",A112="Total général"),"",'Base  PEAGES'!$Q$1)</f>
        <v/>
      </c>
    </row>
    <row r="113" spans="1:15" x14ac:dyDescent="0.2">
      <c r="A113"/>
      <c r="B113"/>
      <c r="C113"/>
      <c r="D113"/>
      <c r="I113" s="5" t="str">
        <f>IF(A113="","",IF(A113="Total général",CONCATENATE('Base  PEAGES'!$Q$1," ",RIGHT(I112,17)),D113))</f>
        <v/>
      </c>
      <c r="J113" s="5" t="str">
        <f t="shared" si="9"/>
        <v/>
      </c>
      <c r="K113" s="5" t="str">
        <f t="shared" si="8"/>
        <v/>
      </c>
      <c r="L113" s="5" t="str">
        <f>IF(A113="","",IF(A113="Total général",SUM('Base  PEAGES'!F:F),G113))</f>
        <v/>
      </c>
      <c r="M113" s="5" t="str">
        <f t="shared" si="10"/>
        <v/>
      </c>
      <c r="N113" s="5" t="str">
        <f t="shared" si="11"/>
        <v/>
      </c>
      <c r="O113" s="10" t="str">
        <f>IF(OR(A113="",A113="Total général"),"",'Base  PEAGES'!$Q$1)</f>
        <v/>
      </c>
    </row>
    <row r="114" spans="1:15" x14ac:dyDescent="0.2">
      <c r="A114"/>
      <c r="B114"/>
      <c r="C114"/>
      <c r="D114"/>
      <c r="I114" s="5" t="str">
        <f>IF(A114="","",IF(A114="Total général",CONCATENATE('Base  PEAGES'!$Q$1," ",RIGHT(I113,17)),D114))</f>
        <v/>
      </c>
      <c r="J114" s="5" t="str">
        <f t="shared" si="9"/>
        <v/>
      </c>
      <c r="K114" s="5" t="str">
        <f t="shared" si="8"/>
        <v/>
      </c>
      <c r="L114" s="5" t="str">
        <f>IF(A114="","",IF(A114="Total général",SUM('Base  PEAGES'!F:F),G114))</f>
        <v/>
      </c>
      <c r="M114" s="5" t="str">
        <f t="shared" si="10"/>
        <v/>
      </c>
      <c r="N114" s="5" t="str">
        <f t="shared" si="11"/>
        <v/>
      </c>
      <c r="O114" s="10" t="str">
        <f>IF(OR(A114="",A114="Total général"),"",'Base  PEAGES'!$Q$1)</f>
        <v/>
      </c>
    </row>
    <row r="115" spans="1:15" x14ac:dyDescent="0.2">
      <c r="A115"/>
      <c r="B115"/>
      <c r="C115"/>
      <c r="D115"/>
      <c r="I115" s="5" t="str">
        <f>IF(A115="","",IF(A115="Total général",CONCATENATE('Base  PEAGES'!$Q$1," ",RIGHT(I114,17)),D115))</f>
        <v/>
      </c>
      <c r="J115" s="5" t="str">
        <f t="shared" si="9"/>
        <v/>
      </c>
      <c r="K115" s="5" t="str">
        <f t="shared" si="8"/>
        <v/>
      </c>
      <c r="L115" s="5" t="str">
        <f>IF(A115="","",IF(A115="Total général",SUM('Base  PEAGES'!F:F),G115))</f>
        <v/>
      </c>
      <c r="M115" s="5" t="str">
        <f t="shared" si="10"/>
        <v/>
      </c>
      <c r="N115" s="5" t="str">
        <f t="shared" si="11"/>
        <v/>
      </c>
      <c r="O115" s="10" t="str">
        <f>IF(OR(A115="",A115="Total général"),"",'Base  PEAGES'!$Q$1)</f>
        <v/>
      </c>
    </row>
    <row r="116" spans="1:15" x14ac:dyDescent="0.2">
      <c r="A116"/>
      <c r="B116"/>
      <c r="C116"/>
      <c r="D116"/>
      <c r="I116" s="5" t="str">
        <f>IF(A116="","",IF(A116="Total général",CONCATENATE('Base  PEAGES'!$Q$1," ",RIGHT(I115,17)),D116))</f>
        <v/>
      </c>
      <c r="J116" s="5" t="str">
        <f t="shared" si="9"/>
        <v/>
      </c>
      <c r="K116" s="5" t="str">
        <f t="shared" si="8"/>
        <v/>
      </c>
      <c r="L116" s="5" t="str">
        <f>IF(A116="","",IF(A116="Total général",SUM('Base  PEAGES'!F:F),G116))</f>
        <v/>
      </c>
      <c r="M116" s="5" t="str">
        <f t="shared" si="10"/>
        <v/>
      </c>
      <c r="N116" s="5" t="str">
        <f t="shared" si="11"/>
        <v/>
      </c>
      <c r="O116" s="10" t="str">
        <f>IF(OR(A116="",A116="Total général"),"",'Base  PEAGES'!$Q$1)</f>
        <v/>
      </c>
    </row>
    <row r="117" spans="1:15" x14ac:dyDescent="0.2">
      <c r="A117"/>
      <c r="B117"/>
      <c r="C117"/>
      <c r="D117"/>
      <c r="I117" s="5" t="str">
        <f>IF(A117="","",IF(A117="Total général",CONCATENATE('Base  PEAGES'!$Q$1," ",RIGHT(I116,17)),D117))</f>
        <v/>
      </c>
      <c r="J117" s="5" t="str">
        <f t="shared" si="9"/>
        <v/>
      </c>
      <c r="K117" s="5" t="str">
        <f t="shared" si="8"/>
        <v/>
      </c>
      <c r="L117" s="5" t="str">
        <f>IF(A117="","",IF(A117="Total général",SUM('Base  PEAGES'!F:F),G117))</f>
        <v/>
      </c>
      <c r="M117" s="5" t="str">
        <f t="shared" si="10"/>
        <v/>
      </c>
      <c r="N117" s="5" t="str">
        <f t="shared" si="11"/>
        <v/>
      </c>
      <c r="O117" s="10" t="str">
        <f>IF(OR(A117="",A117="Total général"),"",'Base  PEAGES'!$Q$1)</f>
        <v/>
      </c>
    </row>
    <row r="118" spans="1:15" x14ac:dyDescent="0.2">
      <c r="A118"/>
      <c r="B118"/>
      <c r="C118"/>
      <c r="D118"/>
      <c r="I118" s="5" t="str">
        <f>IF(A118="","",IF(A118="Total général",CONCATENATE('Base  PEAGES'!$Q$1," ",RIGHT(I117,17)),D118))</f>
        <v/>
      </c>
      <c r="J118" s="5" t="str">
        <f t="shared" si="9"/>
        <v/>
      </c>
      <c r="K118" s="5" t="str">
        <f t="shared" si="8"/>
        <v/>
      </c>
      <c r="L118" s="5" t="str">
        <f>IF(A118="","",IF(A118="Total général",SUM('Base  PEAGES'!F:F),G118))</f>
        <v/>
      </c>
      <c r="M118" s="5" t="str">
        <f t="shared" si="10"/>
        <v/>
      </c>
      <c r="N118" s="5" t="str">
        <f t="shared" si="11"/>
        <v/>
      </c>
      <c r="O118" s="10" t="str">
        <f>IF(OR(A118="",A118="Total général"),"",'Base  PEAGES'!$Q$1)</f>
        <v/>
      </c>
    </row>
    <row r="119" spans="1:15" x14ac:dyDescent="0.2">
      <c r="A119"/>
      <c r="B119"/>
      <c r="C119"/>
      <c r="D119"/>
      <c r="I119" s="5" t="str">
        <f>IF(A119="","",IF(A119="Total général",CONCATENATE('Base  PEAGES'!$Q$1," ",RIGHT(I118,17)),D119))</f>
        <v/>
      </c>
      <c r="J119" s="5" t="str">
        <f t="shared" si="9"/>
        <v/>
      </c>
      <c r="K119" s="5" t="str">
        <f t="shared" si="8"/>
        <v/>
      </c>
      <c r="L119" s="5" t="str">
        <f>IF(A119="","",IF(A119="Total général",SUM('Base  PEAGES'!F:F),G119))</f>
        <v/>
      </c>
      <c r="M119" s="5" t="str">
        <f t="shared" si="10"/>
        <v/>
      </c>
      <c r="N119" s="5" t="str">
        <f t="shared" si="11"/>
        <v/>
      </c>
      <c r="O119" s="10" t="str">
        <f>IF(OR(A119="",A119="Total général"),"",'Base  PEAGES'!$Q$1)</f>
        <v/>
      </c>
    </row>
    <row r="120" spans="1:15" x14ac:dyDescent="0.2">
      <c r="A120"/>
      <c r="B120"/>
      <c r="C120"/>
      <c r="D120"/>
      <c r="I120" s="5" t="str">
        <f>IF(A120="","",IF(A120="Total général",CONCATENATE('Base  PEAGES'!$Q$1," ",RIGHT(I119,17)),D120))</f>
        <v/>
      </c>
      <c r="J120" s="5" t="str">
        <f t="shared" si="9"/>
        <v/>
      </c>
      <c r="K120" s="5" t="str">
        <f t="shared" si="8"/>
        <v/>
      </c>
      <c r="L120" s="5" t="str">
        <f>IF(A120="","",IF(A120="Total général",SUM('Base  PEAGES'!F:F),G120))</f>
        <v/>
      </c>
      <c r="M120" s="5" t="str">
        <f t="shared" si="10"/>
        <v/>
      </c>
      <c r="N120" s="5" t="str">
        <f t="shared" si="11"/>
        <v/>
      </c>
      <c r="O120" s="10" t="str">
        <f>IF(OR(A120="",A120="Total général"),"",'Base  PEAGES'!$Q$1)</f>
        <v/>
      </c>
    </row>
    <row r="121" spans="1:15" x14ac:dyDescent="0.2">
      <c r="A121"/>
      <c r="B121"/>
      <c r="C121"/>
      <c r="D121"/>
      <c r="I121" s="5" t="str">
        <f>IF(A121="","",IF(A121="Total général",CONCATENATE('Base  PEAGES'!$Q$1," ",RIGHT(I120,17)),D121))</f>
        <v/>
      </c>
      <c r="J121" s="5" t="str">
        <f t="shared" si="9"/>
        <v/>
      </c>
      <c r="K121" s="5" t="str">
        <f t="shared" si="8"/>
        <v/>
      </c>
      <c r="L121" s="5" t="str">
        <f>IF(A121="","",IF(A121="Total général",SUM('Base  PEAGES'!F:F),G121))</f>
        <v/>
      </c>
      <c r="M121" s="5" t="str">
        <f t="shared" si="10"/>
        <v/>
      </c>
      <c r="N121" s="5" t="str">
        <f t="shared" si="11"/>
        <v/>
      </c>
      <c r="O121" s="10" t="str">
        <f>IF(OR(A121="",A121="Total général"),"",'Base  PEAGES'!$Q$1)</f>
        <v/>
      </c>
    </row>
    <row r="122" spans="1:15" x14ac:dyDescent="0.2">
      <c r="A122"/>
      <c r="B122"/>
      <c r="C122"/>
      <c r="D122"/>
      <c r="I122" s="5" t="str">
        <f>IF(A122="","",IF(A122="Total général",CONCATENATE('Base  PEAGES'!$Q$1," ",RIGHT(I121,17)),D122))</f>
        <v/>
      </c>
      <c r="J122" s="5" t="str">
        <f t="shared" si="9"/>
        <v/>
      </c>
      <c r="K122" s="5" t="str">
        <f t="shared" si="8"/>
        <v/>
      </c>
      <c r="L122" s="5" t="str">
        <f>IF(A122="","",IF(A122="Total général",SUM('Base  PEAGES'!F:F),G122))</f>
        <v/>
      </c>
      <c r="M122" s="5" t="str">
        <f t="shared" si="10"/>
        <v/>
      </c>
      <c r="N122" s="5" t="str">
        <f t="shared" si="11"/>
        <v/>
      </c>
      <c r="O122" s="10" t="str">
        <f>IF(OR(A122="",A122="Total général"),"",'Base  PEAGES'!$Q$1)</f>
        <v/>
      </c>
    </row>
    <row r="123" spans="1:15" x14ac:dyDescent="0.2">
      <c r="A123"/>
      <c r="B123"/>
      <c r="C123"/>
      <c r="D123"/>
      <c r="I123" s="5" t="str">
        <f>IF(A123="","",IF(A123="Total général",CONCATENATE('Base  PEAGES'!$Q$1," ",RIGHT(I122,17)),D123))</f>
        <v/>
      </c>
      <c r="J123" s="5" t="str">
        <f t="shared" si="9"/>
        <v/>
      </c>
      <c r="K123" s="5" t="str">
        <f t="shared" si="8"/>
        <v/>
      </c>
      <c r="L123" s="5" t="str">
        <f>IF(A123="","",IF(A123="Total général",SUM('Base  PEAGES'!F:F),G123))</f>
        <v/>
      </c>
      <c r="M123" s="5" t="str">
        <f t="shared" si="10"/>
        <v/>
      </c>
      <c r="N123" s="5" t="str">
        <f t="shared" si="11"/>
        <v/>
      </c>
      <c r="O123" s="10" t="str">
        <f>IF(OR(A123="",A123="Total général"),"",'Base  PEAGES'!$Q$1)</f>
        <v/>
      </c>
    </row>
    <row r="124" spans="1:15" x14ac:dyDescent="0.2">
      <c r="A124"/>
      <c r="B124"/>
      <c r="C124"/>
      <c r="D124"/>
      <c r="I124" s="5" t="str">
        <f>IF(A124="","",IF(A124="Total général",CONCATENATE('Base  PEAGES'!$Q$1," ",RIGHT(I123,17)),D124))</f>
        <v/>
      </c>
      <c r="J124" s="5" t="str">
        <f t="shared" si="9"/>
        <v/>
      </c>
      <c r="K124" s="5" t="str">
        <f t="shared" si="8"/>
        <v/>
      </c>
      <c r="L124" s="5" t="str">
        <f>IF(A124="","",IF(A124="Total général",SUM('Base  PEAGES'!F:F),G124))</f>
        <v/>
      </c>
      <c r="M124" s="5" t="str">
        <f t="shared" si="10"/>
        <v/>
      </c>
      <c r="N124" s="5" t="str">
        <f t="shared" si="11"/>
        <v/>
      </c>
      <c r="O124" s="10" t="str">
        <f>IF(OR(A124="",A124="Total général"),"",'Base  PEAGES'!$Q$1)</f>
        <v/>
      </c>
    </row>
    <row r="125" spans="1:15" x14ac:dyDescent="0.2">
      <c r="A125"/>
      <c r="B125"/>
      <c r="C125"/>
      <c r="D125"/>
      <c r="I125" s="5" t="str">
        <f>IF(A125="","",IF(A125="Total général",CONCATENATE('Base  PEAGES'!$Q$1," ",RIGHT(I124,17)),D125))</f>
        <v/>
      </c>
      <c r="J125" s="5" t="str">
        <f t="shared" si="9"/>
        <v/>
      </c>
      <c r="K125" s="5" t="str">
        <f t="shared" si="8"/>
        <v/>
      </c>
      <c r="L125" s="5" t="str">
        <f>IF(A125="","",IF(A125="Total général",SUM('Base  PEAGES'!F:F),G125))</f>
        <v/>
      </c>
      <c r="M125" s="5" t="str">
        <f t="shared" si="10"/>
        <v/>
      </c>
      <c r="N125" s="5" t="str">
        <f t="shared" si="11"/>
        <v/>
      </c>
      <c r="O125" s="10" t="str">
        <f>IF(OR(A125="",A125="Total général"),"",'Base  PEAGES'!$Q$1)</f>
        <v/>
      </c>
    </row>
    <row r="126" spans="1:15" x14ac:dyDescent="0.2">
      <c r="A126"/>
      <c r="B126"/>
      <c r="C126"/>
      <c r="D126"/>
      <c r="I126" s="5" t="str">
        <f>IF(A126="","",IF(A126="Total général",CONCATENATE('Base  PEAGES'!$Q$1," ",RIGHT(I125,17)),D126))</f>
        <v/>
      </c>
      <c r="J126" s="5" t="str">
        <f t="shared" si="9"/>
        <v/>
      </c>
      <c r="K126" s="5" t="str">
        <f t="shared" si="8"/>
        <v/>
      </c>
      <c r="L126" s="5" t="str">
        <f>IF(A126="","",IF(A126="Total général",SUM('Base  PEAGES'!F:F),G126))</f>
        <v/>
      </c>
      <c r="M126" s="5" t="str">
        <f t="shared" si="10"/>
        <v/>
      </c>
      <c r="N126" s="5" t="str">
        <f t="shared" si="11"/>
        <v/>
      </c>
      <c r="O126" s="10" t="str">
        <f>IF(OR(A126="",A126="Total général"),"",'Base  PEAGES'!$Q$1)</f>
        <v/>
      </c>
    </row>
    <row r="127" spans="1:15" x14ac:dyDescent="0.2">
      <c r="A127"/>
      <c r="B127"/>
      <c r="C127"/>
      <c r="D127"/>
      <c r="I127" s="5" t="str">
        <f>IF(A127="","",IF(A127="Total général",CONCATENATE('Base  PEAGES'!$Q$1," ",RIGHT(I126,17)),D127))</f>
        <v/>
      </c>
      <c r="J127" s="5" t="str">
        <f t="shared" si="9"/>
        <v/>
      </c>
      <c r="K127" s="5" t="str">
        <f t="shared" si="8"/>
        <v/>
      </c>
      <c r="L127" s="5" t="str">
        <f>IF(A127="","",IF(A127="Total général",SUM('Base  PEAGES'!F:F),G127))</f>
        <v/>
      </c>
      <c r="M127" s="5" t="str">
        <f t="shared" si="10"/>
        <v/>
      </c>
      <c r="N127" s="5" t="str">
        <f t="shared" si="11"/>
        <v/>
      </c>
      <c r="O127" s="10" t="str">
        <f>IF(OR(A127="",A127="Total général"),"",'Base  PEAGES'!$Q$1)</f>
        <v/>
      </c>
    </row>
    <row r="128" spans="1:15" x14ac:dyDescent="0.2">
      <c r="A128"/>
      <c r="B128"/>
      <c r="C128"/>
      <c r="D128"/>
      <c r="I128" s="5" t="str">
        <f>IF(A128="","",IF(A128="Total général",CONCATENATE('Base  PEAGES'!$Q$1," ",RIGHT(I127,17)),D128))</f>
        <v/>
      </c>
      <c r="J128" s="5" t="str">
        <f t="shared" si="9"/>
        <v/>
      </c>
      <c r="K128" s="5" t="str">
        <f t="shared" si="8"/>
        <v/>
      </c>
      <c r="L128" s="5" t="str">
        <f>IF(A128="","",IF(A128="Total général",SUM('Base  PEAGES'!F:F),G128))</f>
        <v/>
      </c>
      <c r="M128" s="5" t="str">
        <f t="shared" si="10"/>
        <v/>
      </c>
      <c r="N128" s="5" t="str">
        <f t="shared" si="11"/>
        <v/>
      </c>
      <c r="O128" s="10" t="str">
        <f>IF(OR(A128="",A128="Total général"),"",'Base  PEAGES'!$Q$1)</f>
        <v/>
      </c>
    </row>
    <row r="129" spans="1:15" x14ac:dyDescent="0.2">
      <c r="A129"/>
      <c r="B129"/>
      <c r="C129"/>
      <c r="D129"/>
      <c r="I129" s="5" t="str">
        <f>IF(A129="","",IF(A129="Total général",CONCATENATE('Base  PEAGES'!$Q$1," ",RIGHT(I128,17)),D129))</f>
        <v/>
      </c>
      <c r="J129" s="5" t="str">
        <f t="shared" si="9"/>
        <v/>
      </c>
      <c r="K129" s="5" t="str">
        <f t="shared" si="8"/>
        <v/>
      </c>
      <c r="L129" s="5" t="str">
        <f>IF(A129="","",IF(A129="Total général",SUM('Base  PEAGES'!F:F),G129))</f>
        <v/>
      </c>
      <c r="M129" s="5" t="str">
        <f t="shared" si="10"/>
        <v/>
      </c>
      <c r="N129" s="5" t="str">
        <f t="shared" si="11"/>
        <v/>
      </c>
      <c r="O129" s="10" t="str">
        <f>IF(OR(A129="",A129="Total général"),"",'Base  PEAGES'!$Q$1)</f>
        <v/>
      </c>
    </row>
    <row r="130" spans="1:15" x14ac:dyDescent="0.2">
      <c r="A130"/>
      <c r="B130"/>
      <c r="C130"/>
      <c r="D130"/>
      <c r="I130" s="5" t="str">
        <f>IF(A130="","",IF(A130="Total général",CONCATENATE('Base  PEAGES'!$Q$1," ",RIGHT(I129,17)),D130))</f>
        <v/>
      </c>
      <c r="J130" s="5" t="str">
        <f t="shared" si="9"/>
        <v/>
      </c>
      <c r="K130" s="5" t="str">
        <f t="shared" si="8"/>
        <v/>
      </c>
      <c r="L130" s="5" t="str">
        <f>IF(A130="","",IF(A130="Total général",SUM('Base  PEAGES'!F:F),G130))</f>
        <v/>
      </c>
      <c r="M130" s="5" t="str">
        <f t="shared" si="10"/>
        <v/>
      </c>
      <c r="N130" s="5" t="str">
        <f t="shared" si="11"/>
        <v/>
      </c>
      <c r="O130" s="10" t="str">
        <f>IF(OR(A130="",A130="Total général"),"",'Base  PEAGES'!$Q$1)</f>
        <v/>
      </c>
    </row>
    <row r="131" spans="1:15" x14ac:dyDescent="0.2">
      <c r="A131"/>
      <c r="B131"/>
      <c r="C131"/>
      <c r="D131"/>
      <c r="I131" s="5" t="str">
        <f>IF(A131="","",IF(A131="Total général",CONCATENATE('Base  PEAGES'!$Q$1," ",RIGHT(I130,17)),D131))</f>
        <v/>
      </c>
      <c r="J131" s="5" t="str">
        <f t="shared" si="9"/>
        <v/>
      </c>
      <c r="K131" s="5" t="str">
        <f t="shared" si="8"/>
        <v/>
      </c>
      <c r="L131" s="5" t="str">
        <f>IF(A131="","",IF(A131="Total général",SUM('Base  PEAGES'!F:F),G131))</f>
        <v/>
      </c>
      <c r="M131" s="5" t="str">
        <f t="shared" si="10"/>
        <v/>
      </c>
      <c r="N131" s="5" t="str">
        <f t="shared" si="11"/>
        <v/>
      </c>
      <c r="O131" s="10" t="str">
        <f>IF(OR(A131="",A131="Total général"),"",'Base  PEAGES'!$Q$1)</f>
        <v/>
      </c>
    </row>
    <row r="132" spans="1:15" x14ac:dyDescent="0.2">
      <c r="A132"/>
      <c r="B132"/>
      <c r="C132"/>
      <c r="D132"/>
      <c r="I132" s="5" t="str">
        <f>IF(A132="","",IF(A132="Total général",CONCATENATE('Base  PEAGES'!$Q$1," ",RIGHT(I131,17)),D132))</f>
        <v/>
      </c>
      <c r="J132" s="5" t="str">
        <f t="shared" si="9"/>
        <v/>
      </c>
      <c r="K132" s="5" t="str">
        <f t="shared" ref="K132:K171" si="12">IF(A132="","",IF(A132="Total général",15002,C132))</f>
        <v/>
      </c>
      <c r="L132" s="5" t="str">
        <f>IF(A132="","",IF(A132="Total général",SUM('Base  PEAGES'!F:F),G132))</f>
        <v/>
      </c>
      <c r="M132" s="5" t="str">
        <f t="shared" si="10"/>
        <v/>
      </c>
      <c r="N132" s="5" t="str">
        <f t="shared" si="11"/>
        <v/>
      </c>
      <c r="O132" s="10" t="str">
        <f>IF(OR(A132="",A132="Total général"),"",'Base  PEAGES'!$Q$1)</f>
        <v/>
      </c>
    </row>
    <row r="133" spans="1:15" x14ac:dyDescent="0.2">
      <c r="A133"/>
      <c r="B133"/>
      <c r="C133"/>
      <c r="D133"/>
      <c r="I133" s="5" t="str">
        <f>IF(A133="","",IF(A133="Total général",CONCATENATE('Base  PEAGES'!$Q$1," ",RIGHT(I132,17)),D133))</f>
        <v/>
      </c>
      <c r="J133" s="5" t="str">
        <f t="shared" ref="J133:J196" si="13">IF(A133="","",IF(AND(J132=50,A133="Total général"),21,IF(AND(J132=40,A133="Total général"),31,VALUE(E133))))</f>
        <v/>
      </c>
      <c r="K133" s="5" t="str">
        <f t="shared" si="12"/>
        <v/>
      </c>
      <c r="L133" s="5" t="str">
        <f>IF(A133="","",IF(A133="Total général",SUM('Base  PEAGES'!F:F),G133))</f>
        <v/>
      </c>
      <c r="M133" s="5" t="str">
        <f t="shared" ref="M133:M196" si="14">IF(OR(A133="",A133="Total général"),"",F133)</f>
        <v/>
      </c>
      <c r="N133" s="5" t="str">
        <f t="shared" ref="N133:N181" si="15">IF(OR(A133="",A133="Total général"),"",A133)</f>
        <v/>
      </c>
      <c r="O133" s="10" t="str">
        <f>IF(OR(A133="",A133="Total général"),"",'Base  PEAGES'!$Q$1)</f>
        <v/>
      </c>
    </row>
    <row r="134" spans="1:15" x14ac:dyDescent="0.2">
      <c r="A134"/>
      <c r="B134"/>
      <c r="C134"/>
      <c r="D134"/>
      <c r="I134" s="5" t="str">
        <f>IF(A134="","",IF(A134="Total général",CONCATENATE('Base  PEAGES'!$Q$1," ",RIGHT(I133,17)),D134))</f>
        <v/>
      </c>
      <c r="J134" s="5" t="str">
        <f t="shared" si="13"/>
        <v/>
      </c>
      <c r="K134" s="5" t="str">
        <f t="shared" si="12"/>
        <v/>
      </c>
      <c r="L134" s="5" t="str">
        <f>IF(A134="","",IF(A134="Total général",SUM('Base  PEAGES'!F:F),G134))</f>
        <v/>
      </c>
      <c r="M134" s="5" t="str">
        <f t="shared" si="14"/>
        <v/>
      </c>
      <c r="N134" s="5" t="str">
        <f t="shared" si="15"/>
        <v/>
      </c>
      <c r="O134" s="10" t="str">
        <f>IF(OR(A134="",A134="Total général"),"",'Base  PEAGES'!$Q$1)</f>
        <v/>
      </c>
    </row>
    <row r="135" spans="1:15" x14ac:dyDescent="0.2">
      <c r="A135"/>
      <c r="B135"/>
      <c r="C135"/>
      <c r="D135"/>
      <c r="I135" s="5" t="str">
        <f>IF(A135="","",IF(A135="Total général",CONCATENATE('Base  PEAGES'!$Q$1," ",RIGHT(I134,17)),D135))</f>
        <v/>
      </c>
      <c r="J135" s="5" t="str">
        <f t="shared" si="13"/>
        <v/>
      </c>
      <c r="K135" s="5" t="str">
        <f t="shared" si="12"/>
        <v/>
      </c>
      <c r="L135" s="5" t="str">
        <f>IF(A135="","",IF(A135="Total général",SUM('Base  PEAGES'!F:F),G135))</f>
        <v/>
      </c>
      <c r="M135" s="5" t="str">
        <f t="shared" si="14"/>
        <v/>
      </c>
      <c r="N135" s="5" t="str">
        <f t="shared" si="15"/>
        <v/>
      </c>
      <c r="O135" s="10" t="str">
        <f>IF(OR(A135="",A135="Total général"),"",'Base  PEAGES'!$Q$1)</f>
        <v/>
      </c>
    </row>
    <row r="136" spans="1:15" x14ac:dyDescent="0.2">
      <c r="A136"/>
      <c r="B136"/>
      <c r="C136"/>
      <c r="D136"/>
      <c r="I136" s="5" t="str">
        <f>IF(A136="","",IF(A136="Total général",CONCATENATE('Base  PEAGES'!$Q$1," ",RIGHT(I135,17)),D136))</f>
        <v/>
      </c>
      <c r="J136" s="5" t="str">
        <f t="shared" si="13"/>
        <v/>
      </c>
      <c r="K136" s="5" t="str">
        <f t="shared" si="12"/>
        <v/>
      </c>
      <c r="L136" s="5" t="str">
        <f>IF(A136="","",IF(A136="Total général",SUM('Base  PEAGES'!F:F),G136))</f>
        <v/>
      </c>
      <c r="M136" s="5" t="str">
        <f t="shared" si="14"/>
        <v/>
      </c>
      <c r="N136" s="5" t="str">
        <f t="shared" si="15"/>
        <v/>
      </c>
      <c r="O136" s="10" t="str">
        <f>IF(OR(A136="",A136="Total général"),"",'Base  PEAGES'!$Q$1)</f>
        <v/>
      </c>
    </row>
    <row r="137" spans="1:15" x14ac:dyDescent="0.2">
      <c r="A137"/>
      <c r="B137"/>
      <c r="C137"/>
      <c r="D137"/>
      <c r="I137" s="5" t="str">
        <f>IF(A137="","",IF(A137="Total général",CONCATENATE('Base  PEAGES'!$Q$1," ",RIGHT(I136,17)),D137))</f>
        <v/>
      </c>
      <c r="J137" s="5" t="str">
        <f t="shared" si="13"/>
        <v/>
      </c>
      <c r="K137" s="5" t="str">
        <f t="shared" si="12"/>
        <v/>
      </c>
      <c r="L137" s="5" t="str">
        <f>IF(A137="","",IF(A137="Total général",SUM('Base  PEAGES'!F:F),G137))</f>
        <v/>
      </c>
      <c r="M137" s="5" t="str">
        <f t="shared" si="14"/>
        <v/>
      </c>
      <c r="N137" s="5" t="str">
        <f t="shared" si="15"/>
        <v/>
      </c>
      <c r="O137" s="10" t="str">
        <f>IF(OR(A137="",A137="Total général"),"",'Base  PEAGES'!$Q$1)</f>
        <v/>
      </c>
    </row>
    <row r="138" spans="1:15" x14ac:dyDescent="0.2">
      <c r="A138"/>
      <c r="B138"/>
      <c r="C138"/>
      <c r="D138"/>
      <c r="I138" s="5" t="str">
        <f>IF(A138="","",IF(A138="Total général",CONCATENATE('Base  PEAGES'!$Q$1," ",RIGHT(I137,17)),D138))</f>
        <v/>
      </c>
      <c r="J138" s="5" t="str">
        <f t="shared" si="13"/>
        <v/>
      </c>
      <c r="K138" s="5" t="str">
        <f t="shared" si="12"/>
        <v/>
      </c>
      <c r="L138" s="5" t="str">
        <f>IF(A138="","",IF(A138="Total général",SUM('Base  PEAGES'!F:F),G138))</f>
        <v/>
      </c>
      <c r="M138" s="5" t="str">
        <f t="shared" si="14"/>
        <v/>
      </c>
      <c r="N138" s="5" t="str">
        <f t="shared" si="15"/>
        <v/>
      </c>
      <c r="O138" s="10" t="str">
        <f>IF(OR(A138="",A138="Total général"),"",'Base  PEAGES'!$Q$1)</f>
        <v/>
      </c>
    </row>
    <row r="139" spans="1:15" x14ac:dyDescent="0.2">
      <c r="A139"/>
      <c r="B139"/>
      <c r="C139"/>
      <c r="D139"/>
      <c r="I139" s="5" t="str">
        <f>IF(A139="","",IF(A139="Total général",CONCATENATE('Base  PEAGES'!$Q$1," ",RIGHT(I138,17)),D139))</f>
        <v/>
      </c>
      <c r="J139" s="5" t="str">
        <f t="shared" si="13"/>
        <v/>
      </c>
      <c r="K139" s="5" t="str">
        <f t="shared" si="12"/>
        <v/>
      </c>
      <c r="L139" s="5" t="str">
        <f>IF(A139="","",IF(A139="Total général",SUM('Base  PEAGES'!F:F),G139))</f>
        <v/>
      </c>
      <c r="M139" s="5" t="str">
        <f t="shared" si="14"/>
        <v/>
      </c>
      <c r="N139" s="5" t="str">
        <f t="shared" si="15"/>
        <v/>
      </c>
      <c r="O139" s="10" t="str">
        <f>IF(OR(A139="",A139="Total général"),"",'Base  PEAGES'!$Q$1)</f>
        <v/>
      </c>
    </row>
    <row r="140" spans="1:15" x14ac:dyDescent="0.2">
      <c r="A140"/>
      <c r="B140"/>
      <c r="C140"/>
      <c r="D140"/>
      <c r="I140" s="5" t="str">
        <f>IF(A140="","",IF(A140="Total général",CONCATENATE('Base  PEAGES'!$Q$1," ",RIGHT(I139,17)),D140))</f>
        <v/>
      </c>
      <c r="J140" s="5" t="str">
        <f t="shared" si="13"/>
        <v/>
      </c>
      <c r="K140" s="5" t="str">
        <f t="shared" si="12"/>
        <v/>
      </c>
      <c r="L140" s="5" t="str">
        <f>IF(A140="","",IF(A140="Total général",SUM('Base  PEAGES'!F:F),G140))</f>
        <v/>
      </c>
      <c r="M140" s="5" t="str">
        <f t="shared" si="14"/>
        <v/>
      </c>
      <c r="N140" s="5" t="str">
        <f t="shared" si="15"/>
        <v/>
      </c>
      <c r="O140" s="10" t="str">
        <f>IF(OR(A140="",A140="Total général"),"",'Base  PEAGES'!$Q$1)</f>
        <v/>
      </c>
    </row>
    <row r="141" spans="1:15" x14ac:dyDescent="0.2">
      <c r="A141"/>
      <c r="B141"/>
      <c r="C141"/>
      <c r="D141"/>
      <c r="I141" s="5" t="str">
        <f>IF(A141="","",IF(A141="Total général",CONCATENATE('Base  PEAGES'!$Q$1," ",RIGHT(I140,17)),D141))</f>
        <v/>
      </c>
      <c r="J141" s="5" t="str">
        <f t="shared" si="13"/>
        <v/>
      </c>
      <c r="K141" s="5" t="str">
        <f t="shared" si="12"/>
        <v/>
      </c>
      <c r="L141" s="5" t="str">
        <f>IF(A141="","",IF(A141="Total général",SUM('Base  PEAGES'!F:F),G141))</f>
        <v/>
      </c>
      <c r="M141" s="5" t="str">
        <f t="shared" si="14"/>
        <v/>
      </c>
      <c r="N141" s="5" t="str">
        <f t="shared" si="15"/>
        <v/>
      </c>
      <c r="O141" s="10" t="str">
        <f>IF(OR(A141="",A141="Total général"),"",'Base  PEAGES'!$Q$1)</f>
        <v/>
      </c>
    </row>
    <row r="142" spans="1:15" x14ac:dyDescent="0.2">
      <c r="A142"/>
      <c r="B142"/>
      <c r="C142"/>
      <c r="D142"/>
      <c r="I142" s="5" t="str">
        <f>IF(A142="","",IF(A142="Total général",CONCATENATE('Base  PEAGES'!$Q$1," ",RIGHT(I141,17)),D142))</f>
        <v/>
      </c>
      <c r="J142" s="5" t="str">
        <f t="shared" si="13"/>
        <v/>
      </c>
      <c r="K142" s="5" t="str">
        <f t="shared" si="12"/>
        <v/>
      </c>
      <c r="L142" s="5" t="str">
        <f>IF(A142="","",IF(A142="Total général",SUM('Base  PEAGES'!F:F),G142))</f>
        <v/>
      </c>
      <c r="M142" s="5" t="str">
        <f t="shared" si="14"/>
        <v/>
      </c>
      <c r="N142" s="5" t="str">
        <f t="shared" si="15"/>
        <v/>
      </c>
      <c r="O142" s="10" t="str">
        <f>IF(OR(A142="",A142="Total général"),"",'Base  PEAGES'!$Q$1)</f>
        <v/>
      </c>
    </row>
    <row r="143" spans="1:15" x14ac:dyDescent="0.2">
      <c r="A143"/>
      <c r="B143"/>
      <c r="C143"/>
      <c r="D143"/>
      <c r="I143" s="5" t="str">
        <f>IF(A143="","",IF(A143="Total général",CONCATENATE('Base  PEAGES'!$Q$1," ",RIGHT(I142,17)),D143))</f>
        <v/>
      </c>
      <c r="J143" s="5" t="str">
        <f t="shared" si="13"/>
        <v/>
      </c>
      <c r="K143" s="5" t="str">
        <f t="shared" si="12"/>
        <v/>
      </c>
      <c r="L143" s="5" t="str">
        <f>IF(A143="","",IF(A143="Total général",SUM('Base  PEAGES'!F:F),G143))</f>
        <v/>
      </c>
      <c r="M143" s="5" t="str">
        <f t="shared" si="14"/>
        <v/>
      </c>
      <c r="N143" s="5" t="str">
        <f t="shared" si="15"/>
        <v/>
      </c>
      <c r="O143" s="10" t="str">
        <f>IF(OR(A143="",A143="Total général"),"",'Base  PEAGES'!$Q$1)</f>
        <v/>
      </c>
    </row>
    <row r="144" spans="1:15" x14ac:dyDescent="0.2">
      <c r="A144"/>
      <c r="B144"/>
      <c r="C144"/>
      <c r="D144"/>
      <c r="I144" s="5" t="str">
        <f>IF(A144="","",IF(A144="Total général",CONCATENATE('Base  PEAGES'!$Q$1," ",RIGHT(I143,17)),D144))</f>
        <v/>
      </c>
      <c r="J144" s="5" t="str">
        <f t="shared" si="13"/>
        <v/>
      </c>
      <c r="K144" s="5" t="str">
        <f t="shared" si="12"/>
        <v/>
      </c>
      <c r="L144" s="5" t="str">
        <f>IF(A144="","",IF(A144="Total général",SUM('Base  PEAGES'!F:F),G144))</f>
        <v/>
      </c>
      <c r="M144" s="5" t="str">
        <f t="shared" si="14"/>
        <v/>
      </c>
      <c r="N144" s="5" t="str">
        <f t="shared" si="15"/>
        <v/>
      </c>
      <c r="O144" s="10" t="str">
        <f>IF(OR(A144="",A144="Total général"),"",'Base  PEAGES'!$Q$1)</f>
        <v/>
      </c>
    </row>
    <row r="145" spans="1:15" x14ac:dyDescent="0.2">
      <c r="A145"/>
      <c r="B145"/>
      <c r="C145"/>
      <c r="D145"/>
      <c r="I145" s="5" t="str">
        <f>IF(A145="","",IF(A145="Total général",CONCATENATE('Base  PEAGES'!$Q$1," ",RIGHT(I144,17)),D145))</f>
        <v/>
      </c>
      <c r="J145" s="5" t="str">
        <f t="shared" si="13"/>
        <v/>
      </c>
      <c r="K145" s="5" t="str">
        <f t="shared" si="12"/>
        <v/>
      </c>
      <c r="L145" s="5" t="str">
        <f>IF(A145="","",IF(A145="Total général",SUM('Base  PEAGES'!F:F),G145))</f>
        <v/>
      </c>
      <c r="M145" s="5" t="str">
        <f t="shared" si="14"/>
        <v/>
      </c>
      <c r="N145" s="5" t="str">
        <f t="shared" si="15"/>
        <v/>
      </c>
      <c r="O145" s="10" t="str">
        <f>IF(OR(A145="",A145="Total général"),"",'Base  PEAGES'!$Q$1)</f>
        <v/>
      </c>
    </row>
    <row r="146" spans="1:15" x14ac:dyDescent="0.2">
      <c r="A146"/>
      <c r="B146"/>
      <c r="C146"/>
      <c r="D146"/>
      <c r="I146" s="5" t="str">
        <f>IF(A146="","",IF(A146="Total général",CONCATENATE('Base  PEAGES'!$Q$1," ",RIGHT(I145,17)),D146))</f>
        <v/>
      </c>
      <c r="J146" s="5" t="str">
        <f t="shared" si="13"/>
        <v/>
      </c>
      <c r="K146" s="5" t="str">
        <f t="shared" si="12"/>
        <v/>
      </c>
      <c r="L146" s="5" t="str">
        <f>IF(A146="","",IF(A146="Total général",SUM('Base  PEAGES'!F:F),G146))</f>
        <v/>
      </c>
      <c r="M146" s="5" t="str">
        <f t="shared" si="14"/>
        <v/>
      </c>
      <c r="N146" s="5" t="str">
        <f t="shared" si="15"/>
        <v/>
      </c>
      <c r="O146" s="10" t="str">
        <f>IF(OR(A146="",A146="Total général"),"",'Base  PEAGES'!$Q$1)</f>
        <v/>
      </c>
    </row>
    <row r="147" spans="1:15" x14ac:dyDescent="0.2">
      <c r="A147"/>
      <c r="B147"/>
      <c r="C147"/>
      <c r="D147"/>
      <c r="I147" s="5" t="str">
        <f>IF(A147="","",IF(A147="Total général",CONCATENATE('Base  PEAGES'!$Q$1," ",RIGHT(I146,17)),D147))</f>
        <v/>
      </c>
      <c r="J147" s="5" t="str">
        <f t="shared" si="13"/>
        <v/>
      </c>
      <c r="K147" s="5" t="str">
        <f t="shared" si="12"/>
        <v/>
      </c>
      <c r="L147" s="5" t="str">
        <f>IF(A147="","",IF(A147="Total général",SUM('Base  PEAGES'!F:F),G147))</f>
        <v/>
      </c>
      <c r="M147" s="5" t="str">
        <f t="shared" si="14"/>
        <v/>
      </c>
      <c r="N147" s="5" t="str">
        <f t="shared" si="15"/>
        <v/>
      </c>
      <c r="O147" s="10" t="str">
        <f>IF(OR(A147="",A147="Total général"),"",'Base  PEAGES'!$Q$1)</f>
        <v/>
      </c>
    </row>
    <row r="148" spans="1:15" x14ac:dyDescent="0.2">
      <c r="A148"/>
      <c r="B148"/>
      <c r="C148"/>
      <c r="D148"/>
      <c r="I148" s="5" t="str">
        <f>IF(A148="","",IF(A148="Total général",CONCATENATE('Base  PEAGES'!$Q$1," ",RIGHT(I147,17)),D148))</f>
        <v/>
      </c>
      <c r="J148" s="5" t="str">
        <f t="shared" si="13"/>
        <v/>
      </c>
      <c r="K148" s="5" t="str">
        <f t="shared" si="12"/>
        <v/>
      </c>
      <c r="L148" s="5" t="str">
        <f>IF(A148="","",IF(A148="Total général",SUM('Base  PEAGES'!F:F),G148))</f>
        <v/>
      </c>
      <c r="M148" s="5" t="str">
        <f t="shared" si="14"/>
        <v/>
      </c>
      <c r="N148" s="5" t="str">
        <f t="shared" si="15"/>
        <v/>
      </c>
      <c r="O148" s="10" t="str">
        <f>IF(OR(A148="",A148="Total général"),"",'Base  PEAGES'!$Q$1)</f>
        <v/>
      </c>
    </row>
    <row r="149" spans="1:15" x14ac:dyDescent="0.2">
      <c r="A149"/>
      <c r="B149"/>
      <c r="C149"/>
      <c r="D149"/>
      <c r="I149" s="5" t="str">
        <f>IF(A149="","",IF(A149="Total général",CONCATENATE('Base  PEAGES'!$Q$1," ",RIGHT(I148,17)),D149))</f>
        <v/>
      </c>
      <c r="J149" s="5" t="str">
        <f t="shared" si="13"/>
        <v/>
      </c>
      <c r="K149" s="5" t="str">
        <f t="shared" si="12"/>
        <v/>
      </c>
      <c r="L149" s="5" t="str">
        <f>IF(A149="","",IF(A149="Total général",SUM('Base  PEAGES'!F:F),G149))</f>
        <v/>
      </c>
      <c r="M149" s="5" t="str">
        <f t="shared" si="14"/>
        <v/>
      </c>
      <c r="N149" s="5" t="str">
        <f t="shared" si="15"/>
        <v/>
      </c>
      <c r="O149" s="10" t="str">
        <f>IF(OR(A149="",A149="Total général"),"",'Base  PEAGES'!$Q$1)</f>
        <v/>
      </c>
    </row>
    <row r="150" spans="1:15" x14ac:dyDescent="0.2">
      <c r="A150"/>
      <c r="B150"/>
      <c r="C150"/>
      <c r="D150"/>
      <c r="I150" s="5" t="str">
        <f>IF(A150="","",IF(A150="Total général",CONCATENATE('Base  PEAGES'!$Q$1," ",RIGHT(I149,17)),D150))</f>
        <v/>
      </c>
      <c r="J150" s="5" t="str">
        <f t="shared" si="13"/>
        <v/>
      </c>
      <c r="K150" s="5" t="str">
        <f t="shared" si="12"/>
        <v/>
      </c>
      <c r="L150" s="5" t="str">
        <f>IF(A150="","",IF(A150="Total général",SUM('Base  PEAGES'!F:F),G150))</f>
        <v/>
      </c>
      <c r="M150" s="5" t="str">
        <f t="shared" si="14"/>
        <v/>
      </c>
      <c r="N150" s="5" t="str">
        <f t="shared" si="15"/>
        <v/>
      </c>
      <c r="O150" s="10" t="str">
        <f>IF(OR(A150="",A150="Total général"),"",'Base  PEAGES'!$Q$1)</f>
        <v/>
      </c>
    </row>
    <row r="151" spans="1:15" x14ac:dyDescent="0.2">
      <c r="A151"/>
      <c r="B151"/>
      <c r="C151"/>
      <c r="D151"/>
      <c r="I151" s="5" t="str">
        <f>IF(A151="","",IF(A151="Total général",CONCATENATE('Base  PEAGES'!$Q$1," ",RIGHT(I150,17)),D151))</f>
        <v/>
      </c>
      <c r="J151" s="5" t="str">
        <f t="shared" si="13"/>
        <v/>
      </c>
      <c r="K151" s="5" t="str">
        <f t="shared" si="12"/>
        <v/>
      </c>
      <c r="L151" s="5" t="str">
        <f>IF(A151="","",IF(A151="Total général",SUM('Base  PEAGES'!F:F),G151))</f>
        <v/>
      </c>
      <c r="M151" s="5" t="str">
        <f t="shared" si="14"/>
        <v/>
      </c>
      <c r="N151" s="5" t="str">
        <f t="shared" si="15"/>
        <v/>
      </c>
      <c r="O151" s="10" t="str">
        <f>IF(OR(A151="",A151="Total général"),"",'Base  PEAGES'!$Q$1)</f>
        <v/>
      </c>
    </row>
    <row r="152" spans="1:15" x14ac:dyDescent="0.2">
      <c r="A152"/>
      <c r="B152"/>
      <c r="C152"/>
      <c r="D152"/>
      <c r="I152" s="5" t="str">
        <f>IF(A152="","",IF(A152="Total général",CONCATENATE('Base  PEAGES'!$Q$1," ",RIGHT(I151,17)),D152))</f>
        <v/>
      </c>
      <c r="J152" s="5" t="str">
        <f t="shared" si="13"/>
        <v/>
      </c>
      <c r="K152" s="5" t="str">
        <f t="shared" si="12"/>
        <v/>
      </c>
      <c r="L152" s="5" t="str">
        <f>IF(A152="","",IF(A152="Total général",SUM('Base  PEAGES'!F:F),G152))</f>
        <v/>
      </c>
      <c r="M152" s="5" t="str">
        <f t="shared" si="14"/>
        <v/>
      </c>
      <c r="N152" s="5" t="str">
        <f t="shared" si="15"/>
        <v/>
      </c>
      <c r="O152" s="10" t="str">
        <f>IF(OR(A152="",A152="Total général"),"",'Base  PEAGES'!$Q$1)</f>
        <v/>
      </c>
    </row>
    <row r="153" spans="1:15" x14ac:dyDescent="0.2">
      <c r="A153"/>
      <c r="B153"/>
      <c r="C153"/>
      <c r="D153"/>
      <c r="I153" s="5" t="str">
        <f>IF(A153="","",IF(A153="Total général",CONCATENATE('Base  PEAGES'!$Q$1," ",RIGHT(I152,17)),D153))</f>
        <v/>
      </c>
      <c r="J153" s="5" t="str">
        <f t="shared" si="13"/>
        <v/>
      </c>
      <c r="K153" s="5" t="str">
        <f t="shared" si="12"/>
        <v/>
      </c>
      <c r="L153" s="5" t="str">
        <f>IF(A153="","",IF(A153="Total général",SUM('Base  PEAGES'!F:F),G153))</f>
        <v/>
      </c>
      <c r="M153" s="5" t="str">
        <f t="shared" si="14"/>
        <v/>
      </c>
      <c r="N153" s="5" t="str">
        <f t="shared" si="15"/>
        <v/>
      </c>
      <c r="O153" s="10" t="str">
        <f>IF(OR(A153="",A153="Total général"),"",'Base  PEAGES'!$Q$1)</f>
        <v/>
      </c>
    </row>
    <row r="154" spans="1:15" x14ac:dyDescent="0.2">
      <c r="A154"/>
      <c r="B154"/>
      <c r="C154"/>
      <c r="D154"/>
      <c r="I154" s="5" t="str">
        <f>IF(A154="","",IF(A154="Total général",CONCATENATE('Base  PEAGES'!$Q$1," ",RIGHT(I153,17)),D154))</f>
        <v/>
      </c>
      <c r="J154" s="5" t="str">
        <f t="shared" si="13"/>
        <v/>
      </c>
      <c r="K154" s="5" t="str">
        <f t="shared" si="12"/>
        <v/>
      </c>
      <c r="L154" s="5" t="str">
        <f>IF(A154="","",IF(A154="Total général",SUM('Base  PEAGES'!F:F),G154))</f>
        <v/>
      </c>
      <c r="M154" s="5" t="str">
        <f t="shared" si="14"/>
        <v/>
      </c>
      <c r="N154" s="5" t="str">
        <f t="shared" si="15"/>
        <v/>
      </c>
      <c r="O154" s="10" t="str">
        <f>IF(OR(A154="",A154="Total général"),"",'Base  PEAGES'!$Q$1)</f>
        <v/>
      </c>
    </row>
    <row r="155" spans="1:15" x14ac:dyDescent="0.2">
      <c r="A155"/>
      <c r="B155"/>
      <c r="C155"/>
      <c r="D155"/>
      <c r="I155" s="5" t="str">
        <f>IF(A155="","",IF(A155="Total général",CONCATENATE('Base  PEAGES'!$Q$1," ",RIGHT(I154,17)),D155))</f>
        <v/>
      </c>
      <c r="J155" s="5" t="str">
        <f t="shared" si="13"/>
        <v/>
      </c>
      <c r="K155" s="5" t="str">
        <f t="shared" si="12"/>
        <v/>
      </c>
      <c r="L155" s="5" t="str">
        <f>IF(A155="","",IF(A155="Total général",SUM('Base  PEAGES'!F:F),G155))</f>
        <v/>
      </c>
      <c r="M155" s="5" t="str">
        <f t="shared" si="14"/>
        <v/>
      </c>
      <c r="N155" s="5" t="str">
        <f t="shared" si="15"/>
        <v/>
      </c>
      <c r="O155" s="10" t="str">
        <f>IF(OR(A155="",A155="Total général"),"",'Base  PEAGES'!$Q$1)</f>
        <v/>
      </c>
    </row>
    <row r="156" spans="1:15" x14ac:dyDescent="0.2">
      <c r="A156"/>
      <c r="B156"/>
      <c r="C156"/>
      <c r="D156"/>
      <c r="I156" s="5" t="str">
        <f>IF(A156="","",IF(A156="Total général",CONCATENATE('Base  PEAGES'!$Q$1," ",RIGHT(I155,17)),D156))</f>
        <v/>
      </c>
      <c r="J156" s="5" t="str">
        <f t="shared" si="13"/>
        <v/>
      </c>
      <c r="K156" s="5" t="str">
        <f t="shared" si="12"/>
        <v/>
      </c>
      <c r="L156" s="5" t="str">
        <f>IF(A156="","",IF(A156="Total général",SUM('Base  PEAGES'!F:F),G156))</f>
        <v/>
      </c>
      <c r="M156" s="5" t="str">
        <f t="shared" si="14"/>
        <v/>
      </c>
      <c r="N156" s="5" t="str">
        <f t="shared" si="15"/>
        <v/>
      </c>
      <c r="O156" s="10" t="str">
        <f>IF(OR(A156="",A156="Total général"),"",'Base  PEAGES'!$Q$1)</f>
        <v/>
      </c>
    </row>
    <row r="157" spans="1:15" x14ac:dyDescent="0.2">
      <c r="A157"/>
      <c r="B157"/>
      <c r="C157"/>
      <c r="D157"/>
      <c r="I157" s="5" t="str">
        <f>IF(A157="","",IF(A157="Total général",CONCATENATE('Base  PEAGES'!$Q$1," ",RIGHT(I156,17)),D157))</f>
        <v/>
      </c>
      <c r="J157" s="5" t="str">
        <f t="shared" si="13"/>
        <v/>
      </c>
      <c r="K157" s="5" t="str">
        <f t="shared" si="12"/>
        <v/>
      </c>
      <c r="L157" s="5" t="str">
        <f>IF(A157="","",IF(A157="Total général",SUM('Base  PEAGES'!F:F),G157))</f>
        <v/>
      </c>
      <c r="M157" s="5" t="str">
        <f t="shared" si="14"/>
        <v/>
      </c>
      <c r="N157" s="5" t="str">
        <f t="shared" si="15"/>
        <v/>
      </c>
      <c r="O157" s="10" t="str">
        <f>IF(OR(A157="",A157="Total général"),"",'Base  PEAGES'!$Q$1)</f>
        <v/>
      </c>
    </row>
    <row r="158" spans="1:15" x14ac:dyDescent="0.2">
      <c r="A158"/>
      <c r="B158"/>
      <c r="C158"/>
      <c r="D158"/>
      <c r="I158" s="5" t="str">
        <f>IF(A158="","",IF(A158="Total général",CONCATENATE('Base  PEAGES'!$Q$1," ",RIGHT(I157,17)),D158))</f>
        <v/>
      </c>
      <c r="J158" s="5" t="str">
        <f t="shared" si="13"/>
        <v/>
      </c>
      <c r="K158" s="5" t="str">
        <f t="shared" si="12"/>
        <v/>
      </c>
      <c r="L158" s="5" t="str">
        <f>IF(A158="","",IF(A158="Total général",SUM('Base  PEAGES'!F:F),G158))</f>
        <v/>
      </c>
      <c r="M158" s="5" t="str">
        <f t="shared" si="14"/>
        <v/>
      </c>
      <c r="N158" s="5" t="str">
        <f t="shared" si="15"/>
        <v/>
      </c>
      <c r="O158" s="10" t="str">
        <f>IF(OR(A158="",A158="Total général"),"",'Base  PEAGES'!$Q$1)</f>
        <v/>
      </c>
    </row>
    <row r="159" spans="1:15" x14ac:dyDescent="0.2">
      <c r="A159"/>
      <c r="B159"/>
      <c r="C159"/>
      <c r="D159"/>
      <c r="I159" s="5" t="str">
        <f>IF(A159="","",IF(A159="Total général",CONCATENATE('Base  PEAGES'!$Q$1," ",RIGHT(I158,17)),D159))</f>
        <v/>
      </c>
      <c r="J159" s="5" t="str">
        <f t="shared" si="13"/>
        <v/>
      </c>
      <c r="K159" s="5" t="str">
        <f t="shared" si="12"/>
        <v/>
      </c>
      <c r="L159" s="5" t="str">
        <f>IF(A159="","",IF(A159="Total général",SUM('Base  PEAGES'!F:F),G159))</f>
        <v/>
      </c>
      <c r="M159" s="5" t="str">
        <f t="shared" si="14"/>
        <v/>
      </c>
      <c r="N159" s="5" t="str">
        <f t="shared" si="15"/>
        <v/>
      </c>
      <c r="O159" s="10" t="str">
        <f>IF(OR(A159="",A159="Total général"),"",'Base  PEAGES'!$Q$1)</f>
        <v/>
      </c>
    </row>
    <row r="160" spans="1:15" x14ac:dyDescent="0.2">
      <c r="A160"/>
      <c r="B160"/>
      <c r="C160"/>
      <c r="D160"/>
      <c r="I160" s="5" t="str">
        <f>IF(A160="","",IF(A160="Total général",CONCATENATE('Base  PEAGES'!$Q$1," ",RIGHT(I159,17)),D160))</f>
        <v/>
      </c>
      <c r="J160" s="5" t="str">
        <f t="shared" si="13"/>
        <v/>
      </c>
      <c r="K160" s="5" t="str">
        <f t="shared" si="12"/>
        <v/>
      </c>
      <c r="L160" s="5" t="str">
        <f>IF(A160="","",IF(A160="Total général",SUM('Base  PEAGES'!F:F),G160))</f>
        <v/>
      </c>
      <c r="M160" s="5" t="str">
        <f t="shared" si="14"/>
        <v/>
      </c>
      <c r="N160" s="5" t="str">
        <f t="shared" si="15"/>
        <v/>
      </c>
      <c r="O160" s="10" t="str">
        <f>IF(OR(A160="",A160="Total général"),"",'Base  PEAGES'!$Q$1)</f>
        <v/>
      </c>
    </row>
    <row r="161" spans="1:15" x14ac:dyDescent="0.2">
      <c r="A161"/>
      <c r="B161"/>
      <c r="C161"/>
      <c r="D161"/>
      <c r="I161" s="5" t="str">
        <f>IF(A161="","",IF(A161="Total général",CONCATENATE('Base  PEAGES'!$Q$1," ",RIGHT(I160,17)),D161))</f>
        <v/>
      </c>
      <c r="J161" s="5" t="str">
        <f t="shared" si="13"/>
        <v/>
      </c>
      <c r="K161" s="5" t="str">
        <f t="shared" si="12"/>
        <v/>
      </c>
      <c r="L161" s="5" t="str">
        <f>IF(A161="","",IF(A161="Total général",SUM('Base  PEAGES'!F:F),G161))</f>
        <v/>
      </c>
      <c r="M161" s="5" t="str">
        <f t="shared" si="14"/>
        <v/>
      </c>
      <c r="N161" s="5" t="str">
        <f t="shared" si="15"/>
        <v/>
      </c>
      <c r="O161" s="10" t="str">
        <f>IF(OR(A161="",A161="Total général"),"",'Base  PEAGES'!$Q$1)</f>
        <v/>
      </c>
    </row>
    <row r="162" spans="1:15" x14ac:dyDescent="0.2">
      <c r="A162"/>
      <c r="B162"/>
      <c r="C162"/>
      <c r="D162"/>
      <c r="I162" s="5" t="str">
        <f>IF(A162="","",IF(A162="Total général",CONCATENATE('Base  PEAGES'!$Q$1," ",RIGHT(I161,17)),D162))</f>
        <v/>
      </c>
      <c r="J162" s="5" t="str">
        <f t="shared" si="13"/>
        <v/>
      </c>
      <c r="K162" s="5" t="str">
        <f t="shared" si="12"/>
        <v/>
      </c>
      <c r="L162" s="5" t="str">
        <f>IF(A162="","",IF(A162="Total général",SUM('Base  PEAGES'!F:F),G162))</f>
        <v/>
      </c>
      <c r="M162" s="5" t="str">
        <f t="shared" si="14"/>
        <v/>
      </c>
      <c r="N162" s="5" t="str">
        <f t="shared" si="15"/>
        <v/>
      </c>
      <c r="O162" s="10" t="str">
        <f>IF(OR(A162="",A162="Total général"),"",'Base  PEAGES'!$Q$1)</f>
        <v/>
      </c>
    </row>
    <row r="163" spans="1:15" x14ac:dyDescent="0.2">
      <c r="A163"/>
      <c r="B163"/>
      <c r="C163"/>
      <c r="D163"/>
      <c r="I163" s="5" t="str">
        <f>IF(A163="","",IF(A163="Total général",CONCATENATE('Base  PEAGES'!$Q$1," ",RIGHT(I162,17)),D163))</f>
        <v/>
      </c>
      <c r="J163" s="5" t="str">
        <f t="shared" si="13"/>
        <v/>
      </c>
      <c r="K163" s="5" t="str">
        <f t="shared" si="12"/>
        <v/>
      </c>
      <c r="L163" s="5" t="str">
        <f>IF(A163="","",IF(A163="Total général",SUM('Base  PEAGES'!F:F),G163))</f>
        <v/>
      </c>
      <c r="M163" s="5" t="str">
        <f t="shared" si="14"/>
        <v/>
      </c>
      <c r="N163" s="5" t="str">
        <f t="shared" si="15"/>
        <v/>
      </c>
      <c r="O163" s="10" t="str">
        <f>IF(OR(A163="",A163="Total général"),"",'Base  PEAGES'!$Q$1)</f>
        <v/>
      </c>
    </row>
    <row r="164" spans="1:15" x14ac:dyDescent="0.2">
      <c r="A164"/>
      <c r="B164"/>
      <c r="C164"/>
      <c r="D164"/>
      <c r="I164" s="5" t="str">
        <f>IF(A164="","",IF(A164="Total général",CONCATENATE('Base  PEAGES'!$Q$1," ",RIGHT(I163,17)),D164))</f>
        <v/>
      </c>
      <c r="J164" s="5" t="str">
        <f t="shared" si="13"/>
        <v/>
      </c>
      <c r="K164" s="5" t="str">
        <f t="shared" si="12"/>
        <v/>
      </c>
      <c r="L164" s="5" t="str">
        <f>IF(A164="","",IF(A164="Total général",SUM('Base  PEAGES'!F:F),G164))</f>
        <v/>
      </c>
      <c r="M164" s="5" t="str">
        <f t="shared" si="14"/>
        <v/>
      </c>
      <c r="N164" s="5" t="str">
        <f t="shared" si="15"/>
        <v/>
      </c>
      <c r="O164" s="10" t="str">
        <f>IF(OR(A164="",A164="Total général"),"",'Base  PEAGES'!$Q$1)</f>
        <v/>
      </c>
    </row>
    <row r="165" spans="1:15" x14ac:dyDescent="0.2">
      <c r="A165"/>
      <c r="B165"/>
      <c r="C165"/>
      <c r="D165"/>
      <c r="I165" s="5" t="str">
        <f>IF(A165="","",IF(A165="Total général",CONCATENATE('Base  PEAGES'!$Q$1," ",RIGHT(I164,17)),D165))</f>
        <v/>
      </c>
      <c r="J165" s="5" t="str">
        <f t="shared" si="13"/>
        <v/>
      </c>
      <c r="K165" s="5" t="str">
        <f t="shared" si="12"/>
        <v/>
      </c>
      <c r="L165" s="5" t="str">
        <f>IF(A165="","",IF(A165="Total général",SUM('Base  PEAGES'!F:F),G165))</f>
        <v/>
      </c>
      <c r="M165" s="5" t="str">
        <f t="shared" si="14"/>
        <v/>
      </c>
      <c r="N165" s="5" t="str">
        <f t="shared" si="15"/>
        <v/>
      </c>
      <c r="O165" s="10" t="str">
        <f>IF(OR(A165="",A165="Total général"),"",'Base  PEAGES'!$Q$1)</f>
        <v/>
      </c>
    </row>
    <row r="166" spans="1:15" x14ac:dyDescent="0.2">
      <c r="A166"/>
      <c r="B166"/>
      <c r="C166"/>
      <c r="D166"/>
      <c r="I166" s="5" t="str">
        <f>IF(A166="","",IF(A166="Total général",CONCATENATE('Base  PEAGES'!$Q$1," ",RIGHT(I165,17)),D166))</f>
        <v/>
      </c>
      <c r="J166" s="5" t="str">
        <f t="shared" si="13"/>
        <v/>
      </c>
      <c r="K166" s="5" t="str">
        <f t="shared" si="12"/>
        <v/>
      </c>
      <c r="L166" s="5" t="str">
        <f>IF(A166="","",IF(A166="Total général",SUM('Base  PEAGES'!F:F),G166))</f>
        <v/>
      </c>
      <c r="M166" s="5" t="str">
        <f t="shared" si="14"/>
        <v/>
      </c>
      <c r="N166" s="5" t="str">
        <f t="shared" si="15"/>
        <v/>
      </c>
      <c r="O166" s="10" t="str">
        <f>IF(OR(A166="",A166="Total général"),"",'Base  PEAGES'!$Q$1)</f>
        <v/>
      </c>
    </row>
    <row r="167" spans="1:15" x14ac:dyDescent="0.2">
      <c r="A167"/>
      <c r="B167"/>
      <c r="C167"/>
      <c r="D167"/>
      <c r="I167" s="5" t="str">
        <f>IF(A167="","",IF(A167="Total général",CONCATENATE('Base  PEAGES'!$Q$1," ",RIGHT(I166,17)),D167))</f>
        <v/>
      </c>
      <c r="J167" s="5" t="str">
        <f t="shared" si="13"/>
        <v/>
      </c>
      <c r="K167" s="5" t="str">
        <f t="shared" si="12"/>
        <v/>
      </c>
      <c r="L167" s="5" t="str">
        <f>IF(A167="","",IF(A167="Total général",SUM('Base  PEAGES'!F:F),G167))</f>
        <v/>
      </c>
      <c r="M167" s="5" t="str">
        <f t="shared" si="14"/>
        <v/>
      </c>
      <c r="N167" s="5" t="str">
        <f t="shared" si="15"/>
        <v/>
      </c>
      <c r="O167" s="10" t="str">
        <f>IF(OR(A167="",A167="Total général"),"",'Base  PEAGES'!$Q$1)</f>
        <v/>
      </c>
    </row>
    <row r="168" spans="1:15" x14ac:dyDescent="0.2">
      <c r="A168"/>
      <c r="B168"/>
      <c r="C168"/>
      <c r="D168"/>
      <c r="I168" s="5" t="str">
        <f>IF(A168="","",IF(A168="Total général",CONCATENATE('Base  PEAGES'!$Q$1," ",RIGHT(I167,17)),D168))</f>
        <v/>
      </c>
      <c r="J168" s="5" t="str">
        <f t="shared" si="13"/>
        <v/>
      </c>
      <c r="K168" s="5" t="str">
        <f t="shared" si="12"/>
        <v/>
      </c>
      <c r="L168" s="5" t="str">
        <f>IF(A168="","",IF(A168="Total général",SUM('Base  PEAGES'!F:F),G168))</f>
        <v/>
      </c>
      <c r="M168" s="5" t="str">
        <f t="shared" si="14"/>
        <v/>
      </c>
      <c r="N168" s="5" t="str">
        <f t="shared" si="15"/>
        <v/>
      </c>
      <c r="O168" s="10" t="str">
        <f>IF(OR(A168="",A168="Total général"),"",'Base  PEAGES'!$Q$1)</f>
        <v/>
      </c>
    </row>
    <row r="169" spans="1:15" x14ac:dyDescent="0.2">
      <c r="A169"/>
      <c r="B169"/>
      <c r="C169"/>
      <c r="D169"/>
      <c r="I169" s="5" t="str">
        <f>IF(A169="","",IF(A169="Total général",CONCATENATE('Base  PEAGES'!$Q$1," ",RIGHT(I168,17)),D169))</f>
        <v/>
      </c>
      <c r="J169" s="5" t="str">
        <f t="shared" si="13"/>
        <v/>
      </c>
      <c r="K169" s="5" t="str">
        <f t="shared" si="12"/>
        <v/>
      </c>
      <c r="L169" s="5" t="str">
        <f>IF(A169="","",IF(A169="Total général",SUM('Base  PEAGES'!F:F),G169))</f>
        <v/>
      </c>
      <c r="M169" s="5" t="str">
        <f t="shared" si="14"/>
        <v/>
      </c>
      <c r="N169" s="5" t="str">
        <f t="shared" si="15"/>
        <v/>
      </c>
      <c r="O169" s="10" t="str">
        <f>IF(OR(A169="",A169="Total général"),"",'Base  PEAGES'!$Q$1)</f>
        <v/>
      </c>
    </row>
    <row r="170" spans="1:15" x14ac:dyDescent="0.2">
      <c r="A170"/>
      <c r="B170"/>
      <c r="C170"/>
      <c r="D170"/>
      <c r="I170" s="5" t="str">
        <f>IF(A170="","",IF(A170="Total général",CONCATENATE('Base  PEAGES'!$Q$1," ",RIGHT(I169,17)),D170))</f>
        <v/>
      </c>
      <c r="J170" s="5" t="str">
        <f t="shared" si="13"/>
        <v/>
      </c>
      <c r="K170" s="5" t="str">
        <f t="shared" si="12"/>
        <v/>
      </c>
      <c r="L170" s="5" t="str">
        <f>IF(A170="","",IF(A170="Total général",SUM('Base  PEAGES'!F:F),G170))</f>
        <v/>
      </c>
      <c r="M170" s="5" t="str">
        <f t="shared" si="14"/>
        <v/>
      </c>
      <c r="N170" s="5" t="str">
        <f t="shared" si="15"/>
        <v/>
      </c>
      <c r="O170" s="10" t="str">
        <f>IF(OR(A170="",A170="Total général"),"",'Base  PEAGES'!$Q$1)</f>
        <v/>
      </c>
    </row>
    <row r="171" spans="1:15" x14ac:dyDescent="0.2">
      <c r="A171"/>
      <c r="B171"/>
      <c r="C171"/>
      <c r="D171"/>
      <c r="I171" s="5" t="str">
        <f>IF(A171="","",IF(A171="Total général",CONCATENATE('Base  PEAGES'!$Q$1," ",RIGHT(I170,17)),D171))</f>
        <v/>
      </c>
      <c r="J171" s="5" t="str">
        <f t="shared" si="13"/>
        <v/>
      </c>
      <c r="K171" s="5" t="str">
        <f t="shared" si="12"/>
        <v/>
      </c>
      <c r="L171" s="5" t="str">
        <f>IF(A171="","",IF(A171="Total général",SUM('Base  PEAGES'!F:F),G171))</f>
        <v/>
      </c>
      <c r="M171" s="5" t="str">
        <f t="shared" si="14"/>
        <v/>
      </c>
      <c r="N171" s="5" t="str">
        <f t="shared" si="15"/>
        <v/>
      </c>
      <c r="O171" s="10" t="str">
        <f>IF(OR(A171="",A171="Total général"),"",'Base  PEAGES'!$Q$1)</f>
        <v/>
      </c>
    </row>
    <row r="172" spans="1:15" x14ac:dyDescent="0.2">
      <c r="A172"/>
      <c r="B172"/>
      <c r="C172"/>
      <c r="D172"/>
      <c r="I172" s="5" t="str">
        <f>IF(A172="","",IF(A172="Total général",CONCATENATE('Base  PEAGES'!$Q$1," ",RIGHT(I171,17)),D172))</f>
        <v/>
      </c>
      <c r="J172" s="5" t="str">
        <f t="shared" si="13"/>
        <v/>
      </c>
      <c r="K172" s="5" t="str">
        <f>IF(A172="","",IF(A172="Total général",15002,C172))</f>
        <v/>
      </c>
      <c r="L172" s="5" t="str">
        <f>IF(A172="","",IF(A172="Total général",SUM('Base  PEAGES'!F:F),G172))</f>
        <v/>
      </c>
      <c r="M172" s="5" t="str">
        <f t="shared" si="14"/>
        <v/>
      </c>
      <c r="N172" s="5" t="str">
        <f t="shared" si="15"/>
        <v/>
      </c>
      <c r="O172" s="10" t="str">
        <f>IF(OR(A172="",A172="Total général"),"",'Base  PEAGES'!$Q$1)</f>
        <v/>
      </c>
    </row>
    <row r="173" spans="1:15" x14ac:dyDescent="0.2">
      <c r="A173"/>
      <c r="B173"/>
      <c r="C173"/>
      <c r="D173"/>
      <c r="I173" s="5" t="str">
        <f>IF(A173="","",IF(A173="Total général",CONCATENATE('Base  PEAGES'!$Q$1," ",RIGHT(I172,17)),D173))</f>
        <v/>
      </c>
      <c r="J173" s="5" t="str">
        <f t="shared" si="13"/>
        <v/>
      </c>
      <c r="K173" s="5" t="str">
        <f t="shared" ref="K173:K236" si="16">IF(A173="","",IF(A173="Total général",15002,C173))</f>
        <v/>
      </c>
      <c r="L173" s="5" t="str">
        <f>IF(A173="","",IF(A173="Total général",SUM('Base  PEAGES'!F:F),G173))</f>
        <v/>
      </c>
      <c r="M173" s="5" t="str">
        <f t="shared" si="14"/>
        <v/>
      </c>
      <c r="N173" s="5" t="str">
        <f t="shared" si="15"/>
        <v/>
      </c>
      <c r="O173" s="10" t="str">
        <f>IF(OR(A173="",A173="Total général"),"",'Base  PEAGES'!$Q$1)</f>
        <v/>
      </c>
    </row>
    <row r="174" spans="1:15" x14ac:dyDescent="0.2">
      <c r="A174"/>
      <c r="B174"/>
      <c r="C174"/>
      <c r="D174"/>
      <c r="I174" s="5" t="str">
        <f>IF(A174="","",IF(A174="Total général",CONCATENATE('Base  PEAGES'!$Q$1," ",RIGHT(I173,17)),D174))</f>
        <v/>
      </c>
      <c r="J174" s="5" t="str">
        <f t="shared" si="13"/>
        <v/>
      </c>
      <c r="K174" s="5" t="str">
        <f t="shared" si="16"/>
        <v/>
      </c>
      <c r="L174" s="5" t="str">
        <f>IF(A174="","",IF(A174="Total général",SUM('Base  PEAGES'!F:F),G174))</f>
        <v/>
      </c>
      <c r="M174" s="5" t="str">
        <f t="shared" si="14"/>
        <v/>
      </c>
      <c r="N174" s="5" t="str">
        <f t="shared" si="15"/>
        <v/>
      </c>
      <c r="O174" s="10" t="str">
        <f>IF(OR(A174="",A174="Total général"),"",'Base  PEAGES'!$Q$1)</f>
        <v/>
      </c>
    </row>
    <row r="175" spans="1:15" x14ac:dyDescent="0.2">
      <c r="A175"/>
      <c r="B175"/>
      <c r="C175"/>
      <c r="D175"/>
      <c r="I175" s="5" t="str">
        <f>IF(A175="","",IF(A175="Total général",CONCATENATE('Base  PEAGES'!$Q$1," ",RIGHT(I174,17)),D175))</f>
        <v/>
      </c>
      <c r="J175" s="5" t="str">
        <f t="shared" si="13"/>
        <v/>
      </c>
      <c r="K175" s="5" t="str">
        <f t="shared" si="16"/>
        <v/>
      </c>
      <c r="L175" s="5" t="str">
        <f>IF(A175="","",IF(A175="Total général",SUM('Base  PEAGES'!F:F),G175))</f>
        <v/>
      </c>
      <c r="M175" s="5" t="str">
        <f t="shared" si="14"/>
        <v/>
      </c>
      <c r="N175" s="5" t="str">
        <f t="shared" si="15"/>
        <v/>
      </c>
      <c r="O175" s="10" t="str">
        <f>IF(OR(A175="",A175="Total général"),"",'Base  PEAGES'!$Q$1)</f>
        <v/>
      </c>
    </row>
    <row r="176" spans="1:15" x14ac:dyDescent="0.2">
      <c r="A176"/>
      <c r="B176"/>
      <c r="C176"/>
      <c r="D176"/>
      <c r="I176" s="5" t="str">
        <f>IF(A176="","",IF(A176="Total général",CONCATENATE('Base  PEAGES'!$Q$1," ",RIGHT(I175,17)),D176))</f>
        <v/>
      </c>
      <c r="J176" s="5" t="str">
        <f t="shared" si="13"/>
        <v/>
      </c>
      <c r="K176" s="5" t="str">
        <f t="shared" si="16"/>
        <v/>
      </c>
      <c r="L176" s="5" t="str">
        <f>IF(A176="","",IF(A176="Total général",SUM('Base  PEAGES'!F:F),G176))</f>
        <v/>
      </c>
      <c r="M176" s="5" t="str">
        <f t="shared" si="14"/>
        <v/>
      </c>
      <c r="N176" s="5" t="str">
        <f t="shared" si="15"/>
        <v/>
      </c>
      <c r="O176" s="10" t="str">
        <f>IF(OR(A176="",A176="Total général"),"",'Base  PEAGES'!$Q$1)</f>
        <v/>
      </c>
    </row>
    <row r="177" spans="1:15" x14ac:dyDescent="0.2">
      <c r="A177"/>
      <c r="B177"/>
      <c r="C177"/>
      <c r="D177"/>
      <c r="I177" s="5" t="str">
        <f>IF(A177="","",IF(A177="Total général",CONCATENATE('Base  PEAGES'!$Q$1," ",RIGHT(I176,17)),D177))</f>
        <v/>
      </c>
      <c r="J177" s="5" t="str">
        <f t="shared" si="13"/>
        <v/>
      </c>
      <c r="K177" s="5" t="str">
        <f t="shared" si="16"/>
        <v/>
      </c>
      <c r="L177" s="5" t="str">
        <f>IF(A177="","",IF(A177="Total général",SUM('Base  PEAGES'!F:F),G177))</f>
        <v/>
      </c>
      <c r="M177" s="5" t="str">
        <f t="shared" si="14"/>
        <v/>
      </c>
      <c r="N177" s="5" t="str">
        <f t="shared" si="15"/>
        <v/>
      </c>
      <c r="O177" s="10" t="str">
        <f>IF(OR(A177="",A177="Total général"),"",'Base  PEAGES'!$Q$1)</f>
        <v/>
      </c>
    </row>
    <row r="178" spans="1:15" x14ac:dyDescent="0.2">
      <c r="A178"/>
      <c r="B178"/>
      <c r="C178"/>
      <c r="D178"/>
      <c r="I178" s="5" t="str">
        <f>IF(A178="","",IF(A178="Total général",CONCATENATE('Base  PEAGES'!$Q$1," ",RIGHT(I177,17)),D178))</f>
        <v/>
      </c>
      <c r="J178" s="5" t="str">
        <f t="shared" si="13"/>
        <v/>
      </c>
      <c r="K178" s="5" t="str">
        <f t="shared" si="16"/>
        <v/>
      </c>
      <c r="L178" s="5" t="str">
        <f>IF(A178="","",IF(A178="Total général",SUM('Base  PEAGES'!F:F),G178))</f>
        <v/>
      </c>
      <c r="M178" s="5" t="str">
        <f t="shared" si="14"/>
        <v/>
      </c>
      <c r="N178" s="5" t="str">
        <f t="shared" si="15"/>
        <v/>
      </c>
      <c r="O178" s="10" t="str">
        <f>IF(OR(A178="",A178="Total général"),"",'Base  PEAGES'!$Q$1)</f>
        <v/>
      </c>
    </row>
    <row r="179" spans="1:15" x14ac:dyDescent="0.2">
      <c r="A179"/>
      <c r="B179"/>
      <c r="C179"/>
      <c r="D179"/>
      <c r="I179" s="5" t="str">
        <f>IF(A179="","",IF(A179="Total général",CONCATENATE('Base  PEAGES'!$Q$1," ",RIGHT(I178,17)),D179))</f>
        <v/>
      </c>
      <c r="J179" s="5" t="str">
        <f t="shared" si="13"/>
        <v/>
      </c>
      <c r="K179" s="5" t="str">
        <f t="shared" si="16"/>
        <v/>
      </c>
      <c r="L179" s="5" t="str">
        <f>IF(A179="","",IF(A179="Total général",SUM('Base  PEAGES'!F:F),G179))</f>
        <v/>
      </c>
      <c r="M179" s="5" t="str">
        <f t="shared" si="14"/>
        <v/>
      </c>
      <c r="N179" s="5" t="str">
        <f t="shared" si="15"/>
        <v/>
      </c>
      <c r="O179" s="10" t="str">
        <f>IF(OR(A179="",A179="Total général"),"",'Base  PEAGES'!$Q$1)</f>
        <v/>
      </c>
    </row>
    <row r="180" spans="1:15" x14ac:dyDescent="0.2">
      <c r="A180"/>
      <c r="B180"/>
      <c r="C180"/>
      <c r="D180"/>
      <c r="I180" s="5" t="str">
        <f>IF(A180="","",IF(A180="Total général",CONCATENATE('Base  PEAGES'!$Q$1," ",RIGHT(I179,17)),D180))</f>
        <v/>
      </c>
      <c r="J180" s="5" t="str">
        <f t="shared" si="13"/>
        <v/>
      </c>
      <c r="K180" s="5" t="str">
        <f t="shared" si="16"/>
        <v/>
      </c>
      <c r="L180" s="5" t="str">
        <f>IF(A180="","",IF(A180="Total général",SUM('Base  PEAGES'!F:F),G180))</f>
        <v/>
      </c>
      <c r="M180" s="5" t="str">
        <f t="shared" si="14"/>
        <v/>
      </c>
      <c r="N180" s="5" t="str">
        <f t="shared" si="15"/>
        <v/>
      </c>
      <c r="O180" s="10" t="str">
        <f>IF(OR(A180="",A180="Total général"),"",'Base  PEAGES'!$Q$1)</f>
        <v/>
      </c>
    </row>
    <row r="181" spans="1:15" x14ac:dyDescent="0.2">
      <c r="A181"/>
      <c r="B181"/>
      <c r="C181"/>
      <c r="D181"/>
      <c r="I181" s="5" t="str">
        <f>IF(A181="","",IF(A181="Total général",CONCATENATE('Base  PEAGES'!$Q$1," ",RIGHT(I180,17)),D181))</f>
        <v/>
      </c>
      <c r="J181" s="5" t="str">
        <f t="shared" si="13"/>
        <v/>
      </c>
      <c r="K181" s="5" t="str">
        <f t="shared" si="16"/>
        <v/>
      </c>
      <c r="L181" s="5" t="str">
        <f>IF(A181="","",IF(A181="Total général",SUM('Base  PEAGES'!F:F),G181))</f>
        <v/>
      </c>
      <c r="M181" s="5" t="str">
        <f t="shared" si="14"/>
        <v/>
      </c>
      <c r="N181" s="5" t="str">
        <f t="shared" si="15"/>
        <v/>
      </c>
      <c r="O181" s="10" t="str">
        <f>IF(OR(A181="",A181="Total général"),"",'Base  PEAGES'!$Q$1)</f>
        <v/>
      </c>
    </row>
    <row r="182" spans="1:15" x14ac:dyDescent="0.2">
      <c r="A182"/>
      <c r="B182"/>
      <c r="C182"/>
      <c r="D182"/>
      <c r="I182" s="5" t="str">
        <f>IF(A182="","",IF(A182="Total général",CONCATENATE('Base  PEAGES'!$Q$1," ",RIGHT(I181,17)),D182))</f>
        <v/>
      </c>
      <c r="J182" s="5" t="str">
        <f t="shared" si="13"/>
        <v/>
      </c>
      <c r="K182" s="5" t="str">
        <f t="shared" si="16"/>
        <v/>
      </c>
      <c r="L182" s="5" t="str">
        <f>IF(A182="","",IF(A182="Total général",SUM('Base  PEAGES'!F:F),G182))</f>
        <v/>
      </c>
      <c r="M182" s="5" t="str">
        <f t="shared" si="14"/>
        <v/>
      </c>
      <c r="N182" s="5" t="str">
        <f t="shared" ref="N182:N245" si="17">IF(OR(A182="",A182="Total général"),"",A182)</f>
        <v/>
      </c>
      <c r="O182" s="10" t="str">
        <f>IF(OR(A182="",A182="Total général"),"",'Base  PEAGES'!$Q$1)</f>
        <v/>
      </c>
    </row>
    <row r="183" spans="1:15" x14ac:dyDescent="0.2">
      <c r="A183"/>
      <c r="B183"/>
      <c r="C183"/>
      <c r="D183"/>
      <c r="I183" s="5" t="str">
        <f>IF(A183="","",IF(A183="Total général",CONCATENATE('Base  PEAGES'!$Q$1," ",RIGHT(I182,17)),D183))</f>
        <v/>
      </c>
      <c r="J183" s="5" t="str">
        <f t="shared" si="13"/>
        <v/>
      </c>
      <c r="K183" s="5" t="str">
        <f t="shared" si="16"/>
        <v/>
      </c>
      <c r="L183" s="5" t="str">
        <f>IF(A183="","",IF(A183="Total général",SUM('Base  PEAGES'!F:F),G183))</f>
        <v/>
      </c>
      <c r="M183" s="5" t="str">
        <f t="shared" si="14"/>
        <v/>
      </c>
      <c r="N183" s="5" t="str">
        <f t="shared" si="17"/>
        <v/>
      </c>
      <c r="O183" s="10" t="str">
        <f>IF(OR(A183="",A183="Total général"),"",'Base  PEAGES'!$Q$1)</f>
        <v/>
      </c>
    </row>
    <row r="184" spans="1:15" x14ac:dyDescent="0.2">
      <c r="A184"/>
      <c r="B184"/>
      <c r="C184"/>
      <c r="D184"/>
      <c r="I184" s="5" t="str">
        <f>IF(A184="","",IF(A184="Total général",CONCATENATE('Base  PEAGES'!$Q$1," ",RIGHT(I183,17)),D184))</f>
        <v/>
      </c>
      <c r="J184" s="5" t="str">
        <f t="shared" si="13"/>
        <v/>
      </c>
      <c r="K184" s="5" t="str">
        <f t="shared" si="16"/>
        <v/>
      </c>
      <c r="L184" s="5" t="str">
        <f>IF(A184="","",IF(A184="Total général",SUM('Base  PEAGES'!F:F),G184))</f>
        <v/>
      </c>
      <c r="M184" s="5" t="str">
        <f t="shared" si="14"/>
        <v/>
      </c>
      <c r="N184" s="5" t="str">
        <f t="shared" si="17"/>
        <v/>
      </c>
      <c r="O184" s="10" t="str">
        <f>IF(OR(A184="",A184="Total général"),"",'Base  PEAGES'!$Q$1)</f>
        <v/>
      </c>
    </row>
    <row r="185" spans="1:15" x14ac:dyDescent="0.2">
      <c r="A185"/>
      <c r="B185"/>
      <c r="C185"/>
      <c r="D185"/>
      <c r="I185" s="5" t="str">
        <f>IF(A185="","",IF(A185="Total général",CONCATENATE('Base  PEAGES'!$Q$1," ",RIGHT(I184,17)),D185))</f>
        <v/>
      </c>
      <c r="J185" s="5" t="str">
        <f t="shared" si="13"/>
        <v/>
      </c>
      <c r="K185" s="5" t="str">
        <f t="shared" si="16"/>
        <v/>
      </c>
      <c r="L185" s="5" t="str">
        <f>IF(A185="","",IF(A185="Total général",SUM('Base  PEAGES'!F:F),G185))</f>
        <v/>
      </c>
      <c r="M185" s="5" t="str">
        <f t="shared" si="14"/>
        <v/>
      </c>
      <c r="N185" s="5" t="str">
        <f t="shared" si="17"/>
        <v/>
      </c>
      <c r="O185" s="10" t="str">
        <f>IF(OR(A185="",A185="Total général"),"",'Base  PEAGES'!$Q$1)</f>
        <v/>
      </c>
    </row>
    <row r="186" spans="1:15" x14ac:dyDescent="0.2">
      <c r="A186"/>
      <c r="B186"/>
      <c r="C186"/>
      <c r="D186"/>
      <c r="I186" s="5" t="str">
        <f>IF(A186="","",IF(A186="Total général",CONCATENATE('Base  PEAGES'!$Q$1," ",RIGHT(I185,17)),D186))</f>
        <v/>
      </c>
      <c r="J186" s="5" t="str">
        <f t="shared" si="13"/>
        <v/>
      </c>
      <c r="K186" s="5" t="str">
        <f t="shared" si="16"/>
        <v/>
      </c>
      <c r="L186" s="5" t="str">
        <f>IF(A186="","",IF(A186="Total général",SUM('Base  PEAGES'!F:F),G186))</f>
        <v/>
      </c>
      <c r="M186" s="5" t="str">
        <f t="shared" si="14"/>
        <v/>
      </c>
      <c r="N186" s="5" t="str">
        <f t="shared" si="17"/>
        <v/>
      </c>
      <c r="O186" s="10" t="str">
        <f>IF(OR(A186="",A186="Total général"),"",'Base  PEAGES'!$Q$1)</f>
        <v/>
      </c>
    </row>
    <row r="187" spans="1:15" x14ac:dyDescent="0.2">
      <c r="A187"/>
      <c r="B187"/>
      <c r="C187"/>
      <c r="D187"/>
      <c r="I187" s="5" t="str">
        <f>IF(A187="","",IF(A187="Total général",CONCATENATE('Base  PEAGES'!$Q$1," ",RIGHT(I186,17)),D187))</f>
        <v/>
      </c>
      <c r="J187" s="5" t="str">
        <f t="shared" si="13"/>
        <v/>
      </c>
      <c r="K187" s="5" t="str">
        <f t="shared" si="16"/>
        <v/>
      </c>
      <c r="L187" s="5" t="str">
        <f>IF(A187="","",IF(A187="Total général",SUM('Base  PEAGES'!F:F),G187))</f>
        <v/>
      </c>
      <c r="M187" s="5" t="str">
        <f t="shared" si="14"/>
        <v/>
      </c>
      <c r="N187" s="5" t="str">
        <f t="shared" si="17"/>
        <v/>
      </c>
      <c r="O187" s="10" t="str">
        <f>IF(OR(A187="",A187="Total général"),"",'Base  PEAGES'!$Q$1)</f>
        <v/>
      </c>
    </row>
    <row r="188" spans="1:15" x14ac:dyDescent="0.2">
      <c r="A188"/>
      <c r="B188"/>
      <c r="C188"/>
      <c r="D188"/>
      <c r="I188" s="5" t="str">
        <f>IF(A188="","",IF(A188="Total général",CONCATENATE('Base  PEAGES'!$Q$1," ",RIGHT(I187,17)),D188))</f>
        <v/>
      </c>
      <c r="J188" s="5" t="str">
        <f t="shared" si="13"/>
        <v/>
      </c>
      <c r="K188" s="5" t="str">
        <f t="shared" si="16"/>
        <v/>
      </c>
      <c r="L188" s="5" t="str">
        <f>IF(A188="","",IF(A188="Total général",SUM('Base  PEAGES'!F:F),G188))</f>
        <v/>
      </c>
      <c r="M188" s="5" t="str">
        <f t="shared" si="14"/>
        <v/>
      </c>
      <c r="N188" s="5" t="str">
        <f t="shared" si="17"/>
        <v/>
      </c>
      <c r="O188" s="10" t="str">
        <f>IF(OR(A188="",A188="Total général"),"",'Base  PEAGES'!$Q$1)</f>
        <v/>
      </c>
    </row>
    <row r="189" spans="1:15" x14ac:dyDescent="0.2">
      <c r="A189"/>
      <c r="B189"/>
      <c r="C189"/>
      <c r="D189"/>
      <c r="I189" s="5" t="str">
        <f>IF(A189="","",IF(A189="Total général",CONCATENATE('Base  PEAGES'!$Q$1," ",RIGHT(I188,17)),D189))</f>
        <v/>
      </c>
      <c r="J189" s="5" t="str">
        <f t="shared" si="13"/>
        <v/>
      </c>
      <c r="K189" s="5" t="str">
        <f t="shared" si="16"/>
        <v/>
      </c>
      <c r="M189" s="5" t="str">
        <f t="shared" si="14"/>
        <v/>
      </c>
      <c r="N189" s="5" t="str">
        <f t="shared" si="17"/>
        <v/>
      </c>
      <c r="O189" s="10" t="str">
        <f>IF(OR(A189="",A189="Total général"),"",'Base  PEAGES'!$Q$1)</f>
        <v/>
      </c>
    </row>
    <row r="190" spans="1:15" x14ac:dyDescent="0.2">
      <c r="A190"/>
      <c r="B190"/>
      <c r="C190"/>
      <c r="D190"/>
      <c r="I190" s="5" t="str">
        <f>IF(A190="","",IF(A190="Total général",CONCATENATE('Base  PEAGES'!$Q$1," ",RIGHT(I189,17)),D190))</f>
        <v/>
      </c>
      <c r="J190" s="5" t="str">
        <f t="shared" si="13"/>
        <v/>
      </c>
      <c r="K190" s="5" t="str">
        <f t="shared" si="16"/>
        <v/>
      </c>
      <c r="M190" s="5" t="str">
        <f t="shared" si="14"/>
        <v/>
      </c>
      <c r="N190" s="5" t="str">
        <f t="shared" si="17"/>
        <v/>
      </c>
      <c r="O190" s="10" t="str">
        <f>IF(OR(A190="",A190="Total général"),"",'Base  PEAGES'!$Q$1)</f>
        <v/>
      </c>
    </row>
    <row r="191" spans="1:15" x14ac:dyDescent="0.2">
      <c r="A191"/>
      <c r="B191"/>
      <c r="C191"/>
      <c r="D191"/>
      <c r="I191" s="5" t="str">
        <f>IF(A191="","",IF(A191="Total général",CONCATENATE('Base  PEAGES'!$Q$1," ",RIGHT(I190,17)),D191))</f>
        <v/>
      </c>
      <c r="J191" s="5" t="str">
        <f t="shared" si="13"/>
        <v/>
      </c>
      <c r="K191" s="5" t="str">
        <f t="shared" si="16"/>
        <v/>
      </c>
      <c r="M191" s="5" t="str">
        <f t="shared" si="14"/>
        <v/>
      </c>
      <c r="N191" s="5" t="str">
        <f t="shared" si="17"/>
        <v/>
      </c>
      <c r="O191" s="10" t="str">
        <f>IF(OR(A191="",A191="Total général"),"",'Base  PEAGES'!$Q$1)</f>
        <v/>
      </c>
    </row>
    <row r="192" spans="1:15" x14ac:dyDescent="0.2">
      <c r="A192"/>
      <c r="B192"/>
      <c r="C192"/>
      <c r="D192"/>
      <c r="I192" s="5" t="str">
        <f>IF(A192="","",IF(A192="Total général",CONCATENATE('Base  PEAGES'!$Q$1," ",RIGHT(I191,17)),D192))</f>
        <v/>
      </c>
      <c r="J192" s="5" t="str">
        <f t="shared" si="13"/>
        <v/>
      </c>
      <c r="K192" s="5" t="str">
        <f t="shared" si="16"/>
        <v/>
      </c>
      <c r="L192" s="5" t="str">
        <f>IF(A192="","",IF(A192="Total général",SUM('Base  PEAGES'!F:F),G192))</f>
        <v/>
      </c>
      <c r="M192" s="5" t="str">
        <f t="shared" si="14"/>
        <v/>
      </c>
      <c r="N192" s="5" t="str">
        <f t="shared" si="17"/>
        <v/>
      </c>
      <c r="O192" s="10" t="str">
        <f>IF(OR(A192="",A192="Total général"),"",'Base  PEAGES'!$Q$1)</f>
        <v/>
      </c>
    </row>
    <row r="193" spans="1:15" x14ac:dyDescent="0.2">
      <c r="A193"/>
      <c r="B193"/>
      <c r="C193"/>
      <c r="D193"/>
      <c r="I193" s="5" t="str">
        <f>IF(A193="","",IF(A193="Total général",CONCATENATE('Base  PEAGES'!$Q$1," ",RIGHT(I192,17)),D193))</f>
        <v/>
      </c>
      <c r="J193" s="5" t="str">
        <f t="shared" si="13"/>
        <v/>
      </c>
      <c r="K193" s="5" t="str">
        <f t="shared" si="16"/>
        <v/>
      </c>
      <c r="L193" s="5" t="str">
        <f>IF(A193="","",IF(A193="Total général",SUM('Base  PEAGES'!F:F),G193))</f>
        <v/>
      </c>
      <c r="M193" s="5" t="str">
        <f t="shared" si="14"/>
        <v/>
      </c>
      <c r="N193" s="5" t="str">
        <f t="shared" si="17"/>
        <v/>
      </c>
      <c r="O193" s="10" t="str">
        <f>IF(OR(A193="",A193="Total général"),"",'Base  PEAGES'!$Q$1)</f>
        <v/>
      </c>
    </row>
    <row r="194" spans="1:15" x14ac:dyDescent="0.2">
      <c r="A194"/>
      <c r="B194"/>
      <c r="C194"/>
      <c r="D194"/>
      <c r="I194" s="5" t="str">
        <f>IF(A194="","",IF(A194="Total général",CONCATENATE('Base  PEAGES'!$Q$1," ",RIGHT(I193,17)),D194))</f>
        <v/>
      </c>
      <c r="J194" s="5" t="str">
        <f t="shared" si="13"/>
        <v/>
      </c>
      <c r="K194" s="5" t="str">
        <f t="shared" si="16"/>
        <v/>
      </c>
      <c r="L194" s="5" t="str">
        <f>IF(A194="","",IF(A194="Total général",SUM('Base  PEAGES'!F:F),G194))</f>
        <v/>
      </c>
      <c r="M194" s="5" t="str">
        <f t="shared" si="14"/>
        <v/>
      </c>
      <c r="N194" s="5" t="str">
        <f t="shared" si="17"/>
        <v/>
      </c>
      <c r="O194" s="10" t="str">
        <f>IF(OR(A194="",A194="Total général"),"",'Base  PEAGES'!$Q$1)</f>
        <v/>
      </c>
    </row>
    <row r="195" spans="1:15" x14ac:dyDescent="0.2">
      <c r="A195"/>
      <c r="B195"/>
      <c r="C195"/>
      <c r="D195"/>
      <c r="I195" s="5" t="str">
        <f>IF(A195="","",IF(A195="Total général",CONCATENATE('Base  PEAGES'!$Q$1," ",RIGHT(I194,17)),D195))</f>
        <v/>
      </c>
      <c r="J195" s="5" t="str">
        <f t="shared" si="13"/>
        <v/>
      </c>
      <c r="K195" s="5" t="str">
        <f t="shared" si="16"/>
        <v/>
      </c>
      <c r="L195" s="5" t="str">
        <f>IF(A195="","",IF(A195="Total général",SUM('Base  PEAGES'!F:F),G195))</f>
        <v/>
      </c>
      <c r="M195" s="5" t="str">
        <f t="shared" si="14"/>
        <v/>
      </c>
      <c r="N195" s="5" t="str">
        <f t="shared" si="17"/>
        <v/>
      </c>
      <c r="O195" s="10" t="str">
        <f>IF(OR(A195="",A195="Total général"),"",'Base  PEAGES'!$Q$1)</f>
        <v/>
      </c>
    </row>
    <row r="196" spans="1:15" x14ac:dyDescent="0.2">
      <c r="A196"/>
      <c r="B196"/>
      <c r="C196"/>
      <c r="D196"/>
      <c r="I196" s="5" t="str">
        <f>IF(A196="","",IF(A196="Total général",CONCATENATE('Base  PEAGES'!$Q$1," ",RIGHT(I195,17)),D196))</f>
        <v/>
      </c>
      <c r="J196" s="5" t="str">
        <f t="shared" si="13"/>
        <v/>
      </c>
      <c r="K196" s="5" t="str">
        <f t="shared" si="16"/>
        <v/>
      </c>
      <c r="L196" s="5" t="str">
        <f>IF(A196="","",IF(A196="Total général",SUM('Base  PEAGES'!F:F),G196))</f>
        <v/>
      </c>
      <c r="M196" s="5" t="str">
        <f t="shared" si="14"/>
        <v/>
      </c>
      <c r="N196" s="5" t="str">
        <f t="shared" si="17"/>
        <v/>
      </c>
      <c r="O196" s="10" t="str">
        <f>IF(OR(A196="",A196="Total général"),"",'Base  PEAGES'!$Q$1)</f>
        <v/>
      </c>
    </row>
    <row r="197" spans="1:15" x14ac:dyDescent="0.2">
      <c r="A197"/>
      <c r="B197"/>
      <c r="C197"/>
      <c r="D197"/>
      <c r="I197" s="5" t="str">
        <f>IF(A197="","",IF(A197="Total général",CONCATENATE('Base  PEAGES'!$Q$1," ",RIGHT(I196,17)),D197))</f>
        <v/>
      </c>
      <c r="J197" s="5" t="str">
        <f t="shared" ref="J197:J260" si="18">IF(A197="","",IF(AND(J196=50,A197="Total général"),21,IF(AND(J196=40,A197="Total général"),31,VALUE(E197))))</f>
        <v/>
      </c>
      <c r="K197" s="5" t="str">
        <f t="shared" si="16"/>
        <v/>
      </c>
      <c r="L197" s="5" t="str">
        <f>IF(A197="","",IF(A197="Total général",SUM('Base  PEAGES'!F:F),G197))</f>
        <v/>
      </c>
      <c r="M197" s="5" t="str">
        <f t="shared" ref="M197:M260" si="19">IF(OR(A197="",A197="Total général"),"",F197)</f>
        <v/>
      </c>
      <c r="N197" s="5" t="str">
        <f t="shared" si="17"/>
        <v/>
      </c>
      <c r="O197" s="10" t="str">
        <f>IF(OR(A197="",A197="Total général"),"",'Base  PEAGES'!$Q$1)</f>
        <v/>
      </c>
    </row>
    <row r="198" spans="1:15" x14ac:dyDescent="0.2">
      <c r="A198"/>
      <c r="B198"/>
      <c r="C198"/>
      <c r="D198"/>
      <c r="I198" s="5" t="str">
        <f>IF(A198="","",IF(A198="Total général",CONCATENATE('Base  PEAGES'!$Q$1," ",RIGHT(I197,17)),D198))</f>
        <v/>
      </c>
      <c r="J198" s="5" t="str">
        <f t="shared" si="18"/>
        <v/>
      </c>
      <c r="K198" s="5" t="str">
        <f t="shared" si="16"/>
        <v/>
      </c>
      <c r="L198" s="5" t="str">
        <f>IF(A198="","",IF(A198="Total général",SUM('Base  PEAGES'!F:F),G198))</f>
        <v/>
      </c>
      <c r="M198" s="5" t="str">
        <f t="shared" si="19"/>
        <v/>
      </c>
      <c r="N198" s="5" t="str">
        <f t="shared" si="17"/>
        <v/>
      </c>
      <c r="O198" s="10" t="str">
        <f>IF(OR(A198="",A198="Total général"),"",'Base  PEAGES'!$Q$1)</f>
        <v/>
      </c>
    </row>
    <row r="199" spans="1:15" x14ac:dyDescent="0.2">
      <c r="A199"/>
      <c r="B199"/>
      <c r="C199"/>
      <c r="D199"/>
      <c r="I199" s="5" t="str">
        <f>IF(A199="","",IF(A199="Total général",CONCATENATE('Base  PEAGES'!$Q$1," ",RIGHT(I198,17)),D199))</f>
        <v/>
      </c>
      <c r="J199" s="5" t="str">
        <f t="shared" si="18"/>
        <v/>
      </c>
      <c r="K199" s="5" t="str">
        <f t="shared" si="16"/>
        <v/>
      </c>
      <c r="L199" s="5" t="str">
        <f>IF(A199="","",IF(A199="Total général",SUM('Base  PEAGES'!F:F),G199))</f>
        <v/>
      </c>
      <c r="M199" s="5" t="str">
        <f t="shared" si="19"/>
        <v/>
      </c>
      <c r="N199" s="5" t="str">
        <f t="shared" si="17"/>
        <v/>
      </c>
      <c r="O199" s="10" t="str">
        <f>IF(OR(A199="",A199="Total général"),"",'Base  PEAGES'!$Q$1)</f>
        <v/>
      </c>
    </row>
    <row r="200" spans="1:15" x14ac:dyDescent="0.2">
      <c r="A200"/>
      <c r="B200"/>
      <c r="C200"/>
      <c r="D200"/>
      <c r="I200" s="5" t="str">
        <f>IF(A200="","",IF(A200="Total général",CONCATENATE('Base  PEAGES'!$Q$1," ",RIGHT(I199,17)),D200))</f>
        <v/>
      </c>
      <c r="J200" s="5" t="str">
        <f t="shared" si="18"/>
        <v/>
      </c>
      <c r="K200" s="5" t="str">
        <f t="shared" si="16"/>
        <v/>
      </c>
      <c r="L200" s="5" t="str">
        <f>IF(A200="","",IF(A200="Total général",SUM('Base  PEAGES'!F:F),G200))</f>
        <v/>
      </c>
      <c r="M200" s="5" t="str">
        <f t="shared" si="19"/>
        <v/>
      </c>
      <c r="N200" s="5" t="str">
        <f t="shared" si="17"/>
        <v/>
      </c>
      <c r="O200" s="10" t="str">
        <f>IF(OR(A200="",A200="Total général"),"",'Base  PEAGES'!$Q$1)</f>
        <v/>
      </c>
    </row>
    <row r="201" spans="1:15" x14ac:dyDescent="0.2">
      <c r="A201"/>
      <c r="B201"/>
      <c r="C201"/>
      <c r="D201"/>
      <c r="I201" s="5" t="str">
        <f>IF(A201="","",IF(A201="Total général",CONCATENATE('Base  PEAGES'!$Q$1," ",RIGHT(I200,17)),D201))</f>
        <v/>
      </c>
      <c r="J201" s="5" t="str">
        <f t="shared" si="18"/>
        <v/>
      </c>
      <c r="K201" s="5" t="str">
        <f t="shared" si="16"/>
        <v/>
      </c>
      <c r="L201" s="5" t="str">
        <f>IF(A201="","",IF(A201="Total général",SUM('Base  PEAGES'!F:F),G201))</f>
        <v/>
      </c>
      <c r="M201" s="5" t="str">
        <f t="shared" si="19"/>
        <v/>
      </c>
      <c r="N201" s="5" t="str">
        <f t="shared" si="17"/>
        <v/>
      </c>
      <c r="O201" s="10" t="str">
        <f>IF(OR(A201="",A201="Total général"),"",'Base  PEAGES'!$Q$1)</f>
        <v/>
      </c>
    </row>
    <row r="202" spans="1:15" x14ac:dyDescent="0.2">
      <c r="A202"/>
      <c r="B202"/>
      <c r="C202"/>
      <c r="D202"/>
      <c r="I202" s="5" t="str">
        <f>IF(A202="","",IF(A202="Total général",CONCATENATE('Base  PEAGES'!$Q$1," ",RIGHT(I201,17)),D202))</f>
        <v/>
      </c>
      <c r="J202" s="5" t="str">
        <f t="shared" si="18"/>
        <v/>
      </c>
      <c r="K202" s="5" t="str">
        <f t="shared" si="16"/>
        <v/>
      </c>
      <c r="L202" s="5" t="str">
        <f>IF(A202="","",IF(A202="Total général",SUM('Base  PEAGES'!F:F),G202))</f>
        <v/>
      </c>
      <c r="M202" s="5" t="str">
        <f t="shared" si="19"/>
        <v/>
      </c>
      <c r="N202" s="5" t="str">
        <f t="shared" si="17"/>
        <v/>
      </c>
      <c r="O202" s="10" t="str">
        <f>IF(OR(A202="",A202="Total général"),"",'Base  PEAGES'!$Q$1)</f>
        <v/>
      </c>
    </row>
    <row r="203" spans="1:15" x14ac:dyDescent="0.2">
      <c r="A203"/>
      <c r="B203"/>
      <c r="C203"/>
      <c r="D203"/>
      <c r="I203" s="5" t="str">
        <f>IF(A203="","",IF(A203="Total général",CONCATENATE('Base  PEAGES'!$Q$1," ",RIGHT(I202,17)),D203))</f>
        <v/>
      </c>
      <c r="J203" s="5" t="str">
        <f t="shared" si="18"/>
        <v/>
      </c>
      <c r="K203" s="5" t="str">
        <f t="shared" si="16"/>
        <v/>
      </c>
      <c r="L203" s="5" t="str">
        <f>IF(A203="","",IF(A203="Total général",SUM('Base  PEAGES'!F:F),G203))</f>
        <v/>
      </c>
      <c r="M203" s="5" t="str">
        <f t="shared" si="19"/>
        <v/>
      </c>
      <c r="N203" s="5" t="str">
        <f t="shared" si="17"/>
        <v/>
      </c>
      <c r="O203" s="10" t="str">
        <f>IF(OR(A203="",A203="Total général"),"",'Base  PEAGES'!$Q$1)</f>
        <v/>
      </c>
    </row>
    <row r="204" spans="1:15" x14ac:dyDescent="0.2">
      <c r="A204"/>
      <c r="B204"/>
      <c r="C204"/>
      <c r="D204"/>
      <c r="I204" s="5" t="str">
        <f>IF(A204="","",IF(A204="Total général",CONCATENATE('Base  PEAGES'!$Q$1," ",RIGHT(I203,17)),D204))</f>
        <v/>
      </c>
      <c r="J204" s="5" t="str">
        <f t="shared" si="18"/>
        <v/>
      </c>
      <c r="K204" s="5" t="str">
        <f t="shared" si="16"/>
        <v/>
      </c>
      <c r="L204" s="5" t="str">
        <f>IF(A204="","",IF(A204="Total général",SUM('Base  PEAGES'!F:F),G204))</f>
        <v/>
      </c>
      <c r="M204" s="5" t="str">
        <f t="shared" si="19"/>
        <v/>
      </c>
      <c r="N204" s="5" t="str">
        <f t="shared" si="17"/>
        <v/>
      </c>
      <c r="O204" s="10" t="str">
        <f>IF(OR(A204="",A204="Total général"),"",'Base  PEAGES'!$Q$1)</f>
        <v/>
      </c>
    </row>
    <row r="205" spans="1:15" x14ac:dyDescent="0.2">
      <c r="A205"/>
      <c r="B205"/>
      <c r="C205"/>
      <c r="D205"/>
      <c r="I205" s="5" t="str">
        <f>IF(A205="","",IF(A205="Total général",CONCATENATE('Base  PEAGES'!$Q$1," ",RIGHT(I204,17)),D205))</f>
        <v/>
      </c>
      <c r="J205" s="5" t="str">
        <f t="shared" si="18"/>
        <v/>
      </c>
      <c r="K205" s="5" t="str">
        <f t="shared" si="16"/>
        <v/>
      </c>
      <c r="L205" s="5" t="str">
        <f>IF(A205="","",IF(A205="Total général",SUM('Base  PEAGES'!F:F),G205))</f>
        <v/>
      </c>
      <c r="M205" s="5" t="str">
        <f t="shared" si="19"/>
        <v/>
      </c>
      <c r="N205" s="5" t="str">
        <f t="shared" si="17"/>
        <v/>
      </c>
      <c r="O205" s="10" t="str">
        <f>IF(OR(A205="",A205="Total général"),"",'Base  PEAGES'!$Q$1)</f>
        <v/>
      </c>
    </row>
    <row r="206" spans="1:15" x14ac:dyDescent="0.2">
      <c r="A206"/>
      <c r="B206"/>
      <c r="C206"/>
      <c r="D206"/>
      <c r="I206" s="5" t="str">
        <f>IF(A206="","",IF(A206="Total général",CONCATENATE('Base  PEAGES'!$Q$1," ",RIGHT(I205,17)),D206))</f>
        <v/>
      </c>
      <c r="J206" s="5" t="str">
        <f t="shared" si="18"/>
        <v/>
      </c>
      <c r="K206" s="5" t="str">
        <f t="shared" si="16"/>
        <v/>
      </c>
      <c r="L206" s="5" t="str">
        <f>IF(A206="","",IF(A206="Total général",SUM('Base  PEAGES'!F:F),G206))</f>
        <v/>
      </c>
      <c r="M206" s="5" t="str">
        <f t="shared" si="19"/>
        <v/>
      </c>
      <c r="N206" s="5" t="str">
        <f t="shared" si="17"/>
        <v/>
      </c>
      <c r="O206" s="10" t="str">
        <f>IF(OR(A206="",A206="Total général"),"",'Base  PEAGES'!$Q$1)</f>
        <v/>
      </c>
    </row>
    <row r="207" spans="1:15" x14ac:dyDescent="0.2">
      <c r="A207"/>
      <c r="B207"/>
      <c r="C207"/>
      <c r="D207"/>
      <c r="I207" s="5" t="str">
        <f>IF(A207="","",IF(A207="Total général",CONCATENATE('Base  PEAGES'!$Q$1," ",RIGHT(I206,17)),D207))</f>
        <v/>
      </c>
      <c r="J207" s="5" t="str">
        <f t="shared" si="18"/>
        <v/>
      </c>
      <c r="K207" s="5" t="str">
        <f t="shared" si="16"/>
        <v/>
      </c>
      <c r="L207" s="5" t="str">
        <f>IF(A207="","",IF(A207="Total général",SUM('Base  PEAGES'!F:F),G207))</f>
        <v/>
      </c>
      <c r="M207" s="5" t="str">
        <f t="shared" si="19"/>
        <v/>
      </c>
      <c r="N207" s="5" t="str">
        <f t="shared" si="17"/>
        <v/>
      </c>
      <c r="O207" s="10" t="str">
        <f>IF(OR(A207="",A207="Total général"),"",'Base  PEAGES'!$Q$1)</f>
        <v/>
      </c>
    </row>
    <row r="208" spans="1:15" x14ac:dyDescent="0.2">
      <c r="A208"/>
      <c r="B208"/>
      <c r="C208"/>
      <c r="D208"/>
      <c r="I208" s="5" t="str">
        <f>IF(A208="","",IF(A208="Total général",CONCATENATE('Base  PEAGES'!$Q$1," ",RIGHT(I207,17)),D208))</f>
        <v/>
      </c>
      <c r="J208" s="5" t="str">
        <f t="shared" si="18"/>
        <v/>
      </c>
      <c r="K208" s="5" t="str">
        <f t="shared" si="16"/>
        <v/>
      </c>
      <c r="L208" s="5" t="str">
        <f>IF(A208="","",IF(A208="Total général",SUM('Base  PEAGES'!F:F),G208))</f>
        <v/>
      </c>
      <c r="M208" s="5" t="str">
        <f t="shared" si="19"/>
        <v/>
      </c>
      <c r="N208" s="5" t="str">
        <f t="shared" si="17"/>
        <v/>
      </c>
      <c r="O208" s="10" t="str">
        <f>IF(OR(A208="",A208="Total général"),"",'Base  PEAGES'!$Q$1)</f>
        <v/>
      </c>
    </row>
    <row r="209" spans="1:15" x14ac:dyDescent="0.2">
      <c r="A209"/>
      <c r="B209"/>
      <c r="C209"/>
      <c r="D209"/>
      <c r="I209" s="5" t="str">
        <f>IF(A209="","",IF(A209="Total général",CONCATENATE('Base  PEAGES'!$Q$1," ",RIGHT(I208,17)),D209))</f>
        <v/>
      </c>
      <c r="J209" s="5" t="str">
        <f t="shared" si="18"/>
        <v/>
      </c>
      <c r="K209" s="5" t="str">
        <f t="shared" si="16"/>
        <v/>
      </c>
      <c r="L209" s="5" t="str">
        <f>IF(A209="","",IF(A209="Total général",SUM('Base  PEAGES'!F:F),G209))</f>
        <v/>
      </c>
      <c r="M209" s="5" t="str">
        <f t="shared" si="19"/>
        <v/>
      </c>
      <c r="N209" s="5" t="str">
        <f t="shared" si="17"/>
        <v/>
      </c>
      <c r="O209" s="10" t="str">
        <f>IF(OR(A209="",A209="Total général"),"",'Base  PEAGES'!$Q$1)</f>
        <v/>
      </c>
    </row>
    <row r="210" spans="1:15" x14ac:dyDescent="0.2">
      <c r="A210"/>
      <c r="B210"/>
      <c r="C210"/>
      <c r="D210"/>
      <c r="I210" s="5" t="str">
        <f>IF(A210="","",IF(A210="Total général",CONCATENATE('Base  PEAGES'!$Q$1," ",RIGHT(I209,17)),D210))</f>
        <v/>
      </c>
      <c r="J210" s="5" t="str">
        <f t="shared" si="18"/>
        <v/>
      </c>
      <c r="K210" s="5" t="str">
        <f t="shared" si="16"/>
        <v/>
      </c>
      <c r="L210" s="5" t="str">
        <f>IF(A210="","",IF(A210="Total général",SUM('Base  PEAGES'!F:F),G210))</f>
        <v/>
      </c>
      <c r="M210" s="5" t="str">
        <f t="shared" si="19"/>
        <v/>
      </c>
      <c r="N210" s="5" t="str">
        <f t="shared" si="17"/>
        <v/>
      </c>
      <c r="O210" s="10" t="str">
        <f>IF(OR(A210="",A210="Total général"),"",'Base  PEAGES'!$Q$1)</f>
        <v/>
      </c>
    </row>
    <row r="211" spans="1:15" x14ac:dyDescent="0.2">
      <c r="A211"/>
      <c r="B211"/>
      <c r="C211"/>
      <c r="D211"/>
      <c r="I211" s="5" t="str">
        <f>IF(A211="","",IF(A211="Total général",CONCATENATE('Base  PEAGES'!$Q$1," ",RIGHT(I210,17)),D211))</f>
        <v/>
      </c>
      <c r="J211" s="5" t="str">
        <f t="shared" si="18"/>
        <v/>
      </c>
      <c r="K211" s="5" t="str">
        <f t="shared" si="16"/>
        <v/>
      </c>
      <c r="L211" s="5" t="str">
        <f>IF(A211="","",IF(A211="Total général",SUM('Base  PEAGES'!F:F),G211))</f>
        <v/>
      </c>
      <c r="M211" s="5" t="str">
        <f t="shared" si="19"/>
        <v/>
      </c>
      <c r="N211" s="5" t="str">
        <f t="shared" si="17"/>
        <v/>
      </c>
      <c r="O211" s="10" t="str">
        <f>IF(OR(A211="",A211="Total général"),"",'Base  PEAGES'!$Q$1)</f>
        <v/>
      </c>
    </row>
    <row r="212" spans="1:15" x14ac:dyDescent="0.2">
      <c r="A212"/>
      <c r="B212"/>
      <c r="C212"/>
      <c r="D212"/>
      <c r="I212" s="5" t="str">
        <f>IF(A212="","",IF(A212="Total général",CONCATENATE('Base  PEAGES'!$Q$1," ",RIGHT(I211,17)),D212))</f>
        <v/>
      </c>
      <c r="J212" s="5" t="str">
        <f t="shared" si="18"/>
        <v/>
      </c>
      <c r="K212" s="5" t="str">
        <f t="shared" si="16"/>
        <v/>
      </c>
      <c r="L212" s="5" t="str">
        <f>IF(A212="","",IF(A212="Total général",SUM('Base  PEAGES'!F:F),G212))</f>
        <v/>
      </c>
      <c r="M212" s="5" t="str">
        <f t="shared" si="19"/>
        <v/>
      </c>
      <c r="N212" s="5" t="str">
        <f t="shared" si="17"/>
        <v/>
      </c>
      <c r="O212" s="10" t="str">
        <f>IF(OR(A212="",A212="Total général"),"",'Base  PEAGES'!$Q$1)</f>
        <v/>
      </c>
    </row>
    <row r="213" spans="1:15" x14ac:dyDescent="0.2">
      <c r="A213"/>
      <c r="B213"/>
      <c r="C213"/>
      <c r="D213"/>
      <c r="I213" s="5" t="str">
        <f>IF(A213="","",IF(A213="Total général",CONCATENATE('Base  PEAGES'!$Q$1," ",RIGHT(I212,17)),D213))</f>
        <v/>
      </c>
      <c r="J213" s="5" t="str">
        <f t="shared" si="18"/>
        <v/>
      </c>
      <c r="K213" s="5" t="str">
        <f t="shared" si="16"/>
        <v/>
      </c>
      <c r="L213" s="5" t="str">
        <f>IF(A213="","",IF(A213="Total général",SUM('Base  PEAGES'!F:F),G213))</f>
        <v/>
      </c>
      <c r="M213" s="5" t="str">
        <f t="shared" si="19"/>
        <v/>
      </c>
      <c r="N213" s="5" t="str">
        <f t="shared" si="17"/>
        <v/>
      </c>
      <c r="O213" s="10" t="str">
        <f>IF(OR(A213="",A213="Total général"),"",'Base  PEAGES'!$Q$1)</f>
        <v/>
      </c>
    </row>
    <row r="214" spans="1:15" x14ac:dyDescent="0.2">
      <c r="A214"/>
      <c r="B214"/>
      <c r="C214"/>
      <c r="D214"/>
      <c r="I214" s="5" t="str">
        <f>IF(A214="","",IF(A214="Total général",CONCATENATE('Base  PEAGES'!$Q$1," ",RIGHT(I213,17)),D214))</f>
        <v/>
      </c>
      <c r="J214" s="5" t="str">
        <f t="shared" si="18"/>
        <v/>
      </c>
      <c r="K214" s="5" t="str">
        <f t="shared" si="16"/>
        <v/>
      </c>
      <c r="L214" s="5" t="str">
        <f>IF(A214="","",IF(A214="Total général",SUM('Base  PEAGES'!F:F),G214))</f>
        <v/>
      </c>
      <c r="M214" s="5" t="str">
        <f t="shared" si="19"/>
        <v/>
      </c>
      <c r="N214" s="5" t="str">
        <f t="shared" si="17"/>
        <v/>
      </c>
      <c r="O214" s="10" t="str">
        <f>IF(OR(A214="",A214="Total général"),"",'Base  PEAGES'!$Q$1)</f>
        <v/>
      </c>
    </row>
    <row r="215" spans="1:15" x14ac:dyDescent="0.2">
      <c r="A215"/>
      <c r="B215"/>
      <c r="C215"/>
      <c r="D215"/>
      <c r="I215" s="5" t="str">
        <f>IF(A215="","",IF(A215="Total général",CONCATENATE('Base  PEAGES'!$Q$1," ",RIGHT(I214,17)),D215))</f>
        <v/>
      </c>
      <c r="J215" s="5" t="str">
        <f t="shared" si="18"/>
        <v/>
      </c>
      <c r="K215" s="5" t="str">
        <f t="shared" si="16"/>
        <v/>
      </c>
      <c r="L215" s="5" t="str">
        <f>IF(A215="","",IF(A215="Total général",SUM('Base  PEAGES'!F:F),G215))</f>
        <v/>
      </c>
      <c r="M215" s="5" t="str">
        <f t="shared" si="19"/>
        <v/>
      </c>
      <c r="N215" s="5" t="str">
        <f t="shared" si="17"/>
        <v/>
      </c>
      <c r="O215" s="10" t="str">
        <f>IF(OR(A215="",A215="Total général"),"",'Base  PEAGES'!$Q$1)</f>
        <v/>
      </c>
    </row>
    <row r="216" spans="1:15" x14ac:dyDescent="0.2">
      <c r="A216"/>
      <c r="B216"/>
      <c r="C216"/>
      <c r="D216"/>
      <c r="I216" s="5" t="str">
        <f>IF(A216="","",IF(A216="Total général",CONCATENATE('Base  PEAGES'!$Q$1," ",RIGHT(I215,17)),D216))</f>
        <v/>
      </c>
      <c r="J216" s="5" t="str">
        <f t="shared" si="18"/>
        <v/>
      </c>
      <c r="K216" s="5" t="str">
        <f t="shared" si="16"/>
        <v/>
      </c>
      <c r="L216" s="5" t="str">
        <f>IF(A216="","",IF(A216="Total général",SUM('Base  PEAGES'!F:F),G216))</f>
        <v/>
      </c>
      <c r="M216" s="5" t="str">
        <f t="shared" si="19"/>
        <v/>
      </c>
      <c r="N216" s="5" t="str">
        <f t="shared" si="17"/>
        <v/>
      </c>
      <c r="O216" s="10" t="str">
        <f>IF(OR(A216="",A216="Total général"),"",'Base  PEAGES'!$Q$1)</f>
        <v/>
      </c>
    </row>
    <row r="217" spans="1:15" x14ac:dyDescent="0.2">
      <c r="A217"/>
      <c r="B217"/>
      <c r="C217"/>
      <c r="D217"/>
      <c r="I217" s="5" t="str">
        <f>IF(A217="","",IF(A217="Total général",CONCATENATE('Base  PEAGES'!$Q$1," ",RIGHT(I216,17)),D217))</f>
        <v/>
      </c>
      <c r="J217" s="5" t="str">
        <f t="shared" si="18"/>
        <v/>
      </c>
      <c r="K217" s="5" t="str">
        <f t="shared" si="16"/>
        <v/>
      </c>
      <c r="L217" s="5" t="str">
        <f>IF(A217="","",IF(A217="Total général",SUM('Base  PEAGES'!F:F),G217))</f>
        <v/>
      </c>
      <c r="M217" s="5" t="str">
        <f t="shared" si="19"/>
        <v/>
      </c>
      <c r="N217" s="5" t="str">
        <f t="shared" si="17"/>
        <v/>
      </c>
      <c r="O217" s="10" t="str">
        <f>IF(OR(A217="",A217="Total général"),"",'Base  PEAGES'!$Q$1)</f>
        <v/>
      </c>
    </row>
    <row r="218" spans="1:15" x14ac:dyDescent="0.2">
      <c r="A218"/>
      <c r="B218"/>
      <c r="C218"/>
      <c r="D218"/>
      <c r="I218" s="5" t="str">
        <f>IF(A218="","",IF(A218="Total général",CONCATENATE('Base  PEAGES'!$Q$1," ",RIGHT(I217,17)),D218))</f>
        <v/>
      </c>
      <c r="J218" s="5" t="str">
        <f t="shared" si="18"/>
        <v/>
      </c>
      <c r="K218" s="5" t="str">
        <f t="shared" si="16"/>
        <v/>
      </c>
      <c r="L218" s="5" t="str">
        <f>IF(A218="","",IF(A218="Total général",SUM('Base  PEAGES'!F:F),G218))</f>
        <v/>
      </c>
      <c r="M218" s="5" t="str">
        <f t="shared" si="19"/>
        <v/>
      </c>
      <c r="N218" s="5" t="str">
        <f t="shared" si="17"/>
        <v/>
      </c>
      <c r="O218" s="10" t="str">
        <f>IF(OR(A218="",A218="Total général"),"",'Base  PEAGES'!$Q$1)</f>
        <v/>
      </c>
    </row>
    <row r="219" spans="1:15" x14ac:dyDescent="0.2">
      <c r="A219"/>
      <c r="B219"/>
      <c r="C219"/>
      <c r="D219"/>
      <c r="I219" s="5" t="str">
        <f>IF(A219="","",IF(A219="Total général",CONCATENATE('Base  PEAGES'!$Q$1," ",RIGHT(I218,17)),D219))</f>
        <v/>
      </c>
      <c r="J219" s="5" t="str">
        <f t="shared" si="18"/>
        <v/>
      </c>
      <c r="K219" s="5" t="str">
        <f t="shared" si="16"/>
        <v/>
      </c>
      <c r="L219" s="5" t="str">
        <f>IF(A219="","",IF(A219="Total général",SUM('Base  PEAGES'!F:F),G219))</f>
        <v/>
      </c>
      <c r="M219" s="5" t="str">
        <f t="shared" si="19"/>
        <v/>
      </c>
      <c r="N219" s="5" t="str">
        <f t="shared" si="17"/>
        <v/>
      </c>
      <c r="O219" s="10" t="str">
        <f>IF(OR(A219="",A219="Total général"),"",'Base  PEAGES'!$Q$1)</f>
        <v/>
      </c>
    </row>
    <row r="220" spans="1:15" x14ac:dyDescent="0.2">
      <c r="A220"/>
      <c r="B220"/>
      <c r="C220"/>
      <c r="D220"/>
      <c r="I220" s="5" t="str">
        <f>IF(A220="","",IF(A220="Total général",CONCATENATE('Base  PEAGES'!$Q$1," ",RIGHT(I219,17)),D220))</f>
        <v/>
      </c>
      <c r="J220" s="5" t="str">
        <f t="shared" si="18"/>
        <v/>
      </c>
      <c r="K220" s="5" t="str">
        <f t="shared" si="16"/>
        <v/>
      </c>
      <c r="L220" s="5" t="str">
        <f>IF(A220="","",IF(A220="Total général",SUM('Base  PEAGES'!F:F),G220))</f>
        <v/>
      </c>
      <c r="M220" s="5" t="str">
        <f t="shared" si="19"/>
        <v/>
      </c>
      <c r="N220" s="5" t="str">
        <f t="shared" si="17"/>
        <v/>
      </c>
      <c r="O220" s="10" t="str">
        <f>IF(OR(A220="",A220="Total général"),"",'Base  PEAGES'!$Q$1)</f>
        <v/>
      </c>
    </row>
    <row r="221" spans="1:15" x14ac:dyDescent="0.2">
      <c r="A221"/>
      <c r="B221"/>
      <c r="C221"/>
      <c r="D221"/>
      <c r="I221" s="5" t="str">
        <f>IF(A221="","",IF(A221="Total général",CONCATENATE('Base  PEAGES'!$Q$1," ",RIGHT(I220,17)),D221))</f>
        <v/>
      </c>
      <c r="J221" s="5" t="str">
        <f t="shared" si="18"/>
        <v/>
      </c>
      <c r="K221" s="5" t="str">
        <f t="shared" si="16"/>
        <v/>
      </c>
      <c r="L221" s="5" t="str">
        <f>IF(A221="","",IF(A221="Total général",SUM('Base  PEAGES'!F:F),G221))</f>
        <v/>
      </c>
      <c r="M221" s="5" t="str">
        <f t="shared" si="19"/>
        <v/>
      </c>
      <c r="N221" s="5" t="str">
        <f t="shared" si="17"/>
        <v/>
      </c>
      <c r="O221" s="10" t="str">
        <f>IF(OR(A221="",A221="Total général"),"",'Base  PEAGES'!$Q$1)</f>
        <v/>
      </c>
    </row>
    <row r="222" spans="1:15" x14ac:dyDescent="0.2">
      <c r="A222"/>
      <c r="B222"/>
      <c r="C222"/>
      <c r="D222"/>
      <c r="I222" s="5" t="str">
        <f>IF(A222="","",IF(A222="Total général",CONCATENATE('Base  PEAGES'!$Q$1," ",RIGHT(I221,17)),D222))</f>
        <v/>
      </c>
      <c r="J222" s="5" t="str">
        <f t="shared" si="18"/>
        <v/>
      </c>
      <c r="K222" s="5" t="str">
        <f t="shared" si="16"/>
        <v/>
      </c>
      <c r="L222" s="5" t="str">
        <f>IF(A222="","",IF(A222="Total général",SUM('Base  PEAGES'!F:F),G222))</f>
        <v/>
      </c>
      <c r="M222" s="5" t="str">
        <f t="shared" si="19"/>
        <v/>
      </c>
      <c r="N222" s="5" t="str">
        <f t="shared" si="17"/>
        <v/>
      </c>
      <c r="O222" s="10" t="str">
        <f>IF(OR(A222="",A222="Total général"),"",'Base  PEAGES'!$Q$1)</f>
        <v/>
      </c>
    </row>
    <row r="223" spans="1:15" x14ac:dyDescent="0.2">
      <c r="A223"/>
      <c r="B223"/>
      <c r="C223"/>
      <c r="D223"/>
      <c r="I223" s="5" t="str">
        <f>IF(A223="","",IF(A223="Total général",CONCATENATE('Base  PEAGES'!$Q$1," ",RIGHT(I222,17)),D223))</f>
        <v/>
      </c>
      <c r="J223" s="5" t="str">
        <f t="shared" si="18"/>
        <v/>
      </c>
      <c r="K223" s="5" t="str">
        <f t="shared" si="16"/>
        <v/>
      </c>
      <c r="L223" s="5" t="str">
        <f>IF(A223="","",IF(A223="Total général",SUM('Base  PEAGES'!F:F),G223))</f>
        <v/>
      </c>
      <c r="M223" s="5" t="str">
        <f t="shared" si="19"/>
        <v/>
      </c>
      <c r="N223" s="5" t="str">
        <f t="shared" si="17"/>
        <v/>
      </c>
      <c r="O223" s="10" t="str">
        <f>IF(OR(A223="",A223="Total général"),"",'Base  PEAGES'!$Q$1)</f>
        <v/>
      </c>
    </row>
    <row r="224" spans="1:15" x14ac:dyDescent="0.2">
      <c r="A224"/>
      <c r="B224"/>
      <c r="C224"/>
      <c r="D224"/>
      <c r="I224" s="5" t="str">
        <f>IF(A224="","",IF(A224="Total général",CONCATENATE('Base  PEAGES'!$Q$1," ",RIGHT(I223,17)),D224))</f>
        <v/>
      </c>
      <c r="J224" s="5" t="str">
        <f t="shared" si="18"/>
        <v/>
      </c>
      <c r="K224" s="5" t="str">
        <f t="shared" si="16"/>
        <v/>
      </c>
      <c r="L224" s="5" t="str">
        <f>IF(A224="","",IF(A224="Total général",SUM('Base  PEAGES'!F:F),G224))</f>
        <v/>
      </c>
      <c r="M224" s="5" t="str">
        <f t="shared" si="19"/>
        <v/>
      </c>
      <c r="N224" s="5" t="str">
        <f t="shared" si="17"/>
        <v/>
      </c>
      <c r="O224" s="10" t="str">
        <f>IF(OR(A224="",A224="Total général"),"",'Base  PEAGES'!$Q$1)</f>
        <v/>
      </c>
    </row>
    <row r="225" spans="1:15" x14ac:dyDescent="0.2">
      <c r="A225"/>
      <c r="B225"/>
      <c r="C225"/>
      <c r="D225"/>
      <c r="I225" s="5" t="str">
        <f>IF(A225="","",IF(A225="Total général",CONCATENATE('Base  PEAGES'!$Q$1," ",RIGHT(I224,17)),D225))</f>
        <v/>
      </c>
      <c r="J225" s="5" t="str">
        <f t="shared" si="18"/>
        <v/>
      </c>
      <c r="K225" s="5" t="str">
        <f t="shared" si="16"/>
        <v/>
      </c>
      <c r="L225" s="5" t="str">
        <f>IF(A225="","",IF(A225="Total général",SUM('Base  PEAGES'!F:F),G225))</f>
        <v/>
      </c>
      <c r="M225" s="5" t="str">
        <f t="shared" si="19"/>
        <v/>
      </c>
      <c r="N225" s="5" t="str">
        <f t="shared" si="17"/>
        <v/>
      </c>
      <c r="O225" s="10" t="str">
        <f>IF(OR(A225="",A225="Total général"),"",'Base  PEAGES'!$Q$1)</f>
        <v/>
      </c>
    </row>
    <row r="226" spans="1:15" x14ac:dyDescent="0.2">
      <c r="A226"/>
      <c r="B226"/>
      <c r="C226"/>
      <c r="D226"/>
      <c r="I226" s="5" t="str">
        <f>IF(A226="","",IF(A226="Total général",CONCATENATE('Base  PEAGES'!$Q$1," ",RIGHT(I225,17)),D226))</f>
        <v/>
      </c>
      <c r="J226" s="5" t="str">
        <f t="shared" si="18"/>
        <v/>
      </c>
      <c r="K226" s="5" t="str">
        <f t="shared" si="16"/>
        <v/>
      </c>
      <c r="L226" s="5" t="str">
        <f>IF(A226="","",IF(A226="Total général",SUM('Base  PEAGES'!F:F),G226))</f>
        <v/>
      </c>
      <c r="M226" s="5" t="str">
        <f t="shared" si="19"/>
        <v/>
      </c>
      <c r="N226" s="5" t="str">
        <f t="shared" si="17"/>
        <v/>
      </c>
      <c r="O226" s="10" t="str">
        <f>IF(OR(A226="",A226="Total général"),"",'Base  PEAGES'!$Q$1)</f>
        <v/>
      </c>
    </row>
    <row r="227" spans="1:15" x14ac:dyDescent="0.2">
      <c r="A227"/>
      <c r="B227"/>
      <c r="C227"/>
      <c r="D227"/>
      <c r="I227" s="5" t="str">
        <f>IF(A227="","",IF(A227="Total général",CONCATENATE('Base  PEAGES'!$Q$1," ",RIGHT(I226,17)),D227))</f>
        <v/>
      </c>
      <c r="J227" s="5" t="str">
        <f t="shared" si="18"/>
        <v/>
      </c>
      <c r="K227" s="5" t="str">
        <f t="shared" si="16"/>
        <v/>
      </c>
      <c r="L227" s="5" t="str">
        <f>IF(A227="","",IF(A227="Total général",SUM('Base  PEAGES'!F:F),G227))</f>
        <v/>
      </c>
      <c r="M227" s="5" t="str">
        <f t="shared" si="19"/>
        <v/>
      </c>
      <c r="N227" s="5" t="str">
        <f t="shared" si="17"/>
        <v/>
      </c>
      <c r="O227" s="10" t="str">
        <f>IF(OR(A227="",A227="Total général"),"",'Base  PEAGES'!$Q$1)</f>
        <v/>
      </c>
    </row>
    <row r="228" spans="1:15" x14ac:dyDescent="0.2">
      <c r="A228"/>
      <c r="B228"/>
      <c r="C228"/>
      <c r="D228"/>
      <c r="I228" s="5" t="str">
        <f>IF(A228="","",IF(A228="Total général",CONCATENATE('Base  PEAGES'!$Q$1," ",RIGHT(I227,17)),D228))</f>
        <v/>
      </c>
      <c r="J228" s="5" t="str">
        <f t="shared" si="18"/>
        <v/>
      </c>
      <c r="K228" s="5" t="str">
        <f t="shared" si="16"/>
        <v/>
      </c>
      <c r="L228" s="5" t="str">
        <f>IF(A228="","",IF(A228="Total général",SUM('Base  PEAGES'!F:F),G228))</f>
        <v/>
      </c>
      <c r="M228" s="5" t="str">
        <f t="shared" si="19"/>
        <v/>
      </c>
      <c r="N228" s="5" t="str">
        <f t="shared" si="17"/>
        <v/>
      </c>
      <c r="O228" s="10" t="str">
        <f>IF(OR(A228="",A228="Total général"),"",'Base  PEAGES'!$Q$1)</f>
        <v/>
      </c>
    </row>
    <row r="229" spans="1:15" x14ac:dyDescent="0.2">
      <c r="A229"/>
      <c r="B229"/>
      <c r="C229"/>
      <c r="D229"/>
      <c r="I229" s="5" t="str">
        <f>IF(A229="","",IF(A229="Total général",CONCATENATE('Base  PEAGES'!$Q$1," ",RIGHT(I228,17)),D229))</f>
        <v/>
      </c>
      <c r="J229" s="5" t="str">
        <f t="shared" si="18"/>
        <v/>
      </c>
      <c r="K229" s="5" t="str">
        <f t="shared" si="16"/>
        <v/>
      </c>
      <c r="L229" s="5" t="str">
        <f>IF(A229="","",IF(A229="Total général",SUM('Base  PEAGES'!F:F),G229))</f>
        <v/>
      </c>
      <c r="M229" s="5" t="str">
        <f t="shared" si="19"/>
        <v/>
      </c>
      <c r="N229" s="5" t="str">
        <f t="shared" si="17"/>
        <v/>
      </c>
      <c r="O229" s="10" t="str">
        <f>IF(OR(A229="",A229="Total général"),"",'Base  PEAGES'!$Q$1)</f>
        <v/>
      </c>
    </row>
    <row r="230" spans="1:15" x14ac:dyDescent="0.2">
      <c r="A230"/>
      <c r="B230"/>
      <c r="C230"/>
      <c r="D230"/>
      <c r="I230" s="5" t="str">
        <f>IF(A230="","",IF(A230="Total général",CONCATENATE('Base  PEAGES'!$Q$1," ",RIGHT(I229,17)),D230))</f>
        <v/>
      </c>
      <c r="J230" s="5" t="str">
        <f t="shared" si="18"/>
        <v/>
      </c>
      <c r="K230" s="5" t="str">
        <f t="shared" si="16"/>
        <v/>
      </c>
      <c r="L230" s="5" t="str">
        <f>IF(A230="","",IF(A230="Total général",SUM('Base  PEAGES'!F:F),G230))</f>
        <v/>
      </c>
      <c r="M230" s="5" t="str">
        <f t="shared" si="19"/>
        <v/>
      </c>
      <c r="N230" s="5" t="str">
        <f t="shared" si="17"/>
        <v/>
      </c>
      <c r="O230" s="10" t="str">
        <f>IF(OR(A230="",A230="Total général"),"",'Base  PEAGES'!$Q$1)</f>
        <v/>
      </c>
    </row>
    <row r="231" spans="1:15" x14ac:dyDescent="0.2">
      <c r="A231"/>
      <c r="B231"/>
      <c r="C231"/>
      <c r="D231"/>
      <c r="I231" s="5" t="str">
        <f>IF(A231="","",IF(A231="Total général",CONCATENATE('Base  PEAGES'!$Q$1," ",RIGHT(I230,17)),D231))</f>
        <v/>
      </c>
      <c r="J231" s="5" t="str">
        <f t="shared" si="18"/>
        <v/>
      </c>
      <c r="K231" s="5" t="str">
        <f t="shared" si="16"/>
        <v/>
      </c>
      <c r="L231" s="5" t="str">
        <f>IF(A231="","",IF(A231="Total général",SUM('Base  PEAGES'!F:F),G231))</f>
        <v/>
      </c>
      <c r="M231" s="5" t="str">
        <f t="shared" si="19"/>
        <v/>
      </c>
      <c r="N231" s="5" t="str">
        <f t="shared" si="17"/>
        <v/>
      </c>
      <c r="O231" s="10" t="str">
        <f>IF(OR(A231="",A231="Total général"),"",'Base  PEAGES'!$Q$1)</f>
        <v/>
      </c>
    </row>
    <row r="232" spans="1:15" x14ac:dyDescent="0.2">
      <c r="A232"/>
      <c r="B232"/>
      <c r="C232"/>
      <c r="D232"/>
      <c r="I232" s="5" t="str">
        <f>IF(A232="","",IF(A232="Total général",CONCATENATE('Base  PEAGES'!$Q$1," ",RIGHT(I231,17)),D232))</f>
        <v/>
      </c>
      <c r="J232" s="5" t="str">
        <f t="shared" si="18"/>
        <v/>
      </c>
      <c r="K232" s="5" t="str">
        <f t="shared" si="16"/>
        <v/>
      </c>
      <c r="L232" s="5" t="str">
        <f>IF(A232="","",IF(A232="Total général",SUM('Base  PEAGES'!F:F),G232))</f>
        <v/>
      </c>
      <c r="M232" s="5" t="str">
        <f t="shared" si="19"/>
        <v/>
      </c>
      <c r="N232" s="5" t="str">
        <f t="shared" si="17"/>
        <v/>
      </c>
      <c r="O232" s="10" t="str">
        <f>IF(OR(A232="",A232="Total général"),"",'Base  PEAGES'!$Q$1)</f>
        <v/>
      </c>
    </row>
    <row r="233" spans="1:15" x14ac:dyDescent="0.2">
      <c r="A233"/>
      <c r="B233"/>
      <c r="C233"/>
      <c r="D233"/>
      <c r="I233" s="5" t="str">
        <f>IF(A233="","",IF(A233="Total général",CONCATENATE('Base  PEAGES'!$Q$1," ",RIGHT(I232,17)),D233))</f>
        <v/>
      </c>
      <c r="J233" s="5" t="str">
        <f t="shared" si="18"/>
        <v/>
      </c>
      <c r="K233" s="5" t="str">
        <f t="shared" si="16"/>
        <v/>
      </c>
      <c r="L233" s="5" t="str">
        <f>IF(A233="","",IF(A233="Total général",SUM('Base  PEAGES'!F:F),G233))</f>
        <v/>
      </c>
      <c r="M233" s="5" t="str">
        <f t="shared" si="19"/>
        <v/>
      </c>
      <c r="N233" s="5" t="str">
        <f t="shared" si="17"/>
        <v/>
      </c>
      <c r="O233" s="10" t="str">
        <f>IF(OR(A233="",A233="Total général"),"",'Base  PEAGES'!$Q$1)</f>
        <v/>
      </c>
    </row>
    <row r="234" spans="1:15" x14ac:dyDescent="0.2">
      <c r="A234"/>
      <c r="B234"/>
      <c r="C234"/>
      <c r="D234"/>
      <c r="I234" s="5" t="str">
        <f>IF(A234="","",IF(A234="Total général",CONCATENATE('Base  PEAGES'!$Q$1," ",RIGHT(I233,17)),D234))</f>
        <v/>
      </c>
      <c r="J234" s="5" t="str">
        <f t="shared" si="18"/>
        <v/>
      </c>
      <c r="K234" s="5" t="str">
        <f t="shared" si="16"/>
        <v/>
      </c>
      <c r="L234" s="5" t="str">
        <f>IF(A234="","",IF(A234="Total général",SUM('Base  PEAGES'!F:F),G234))</f>
        <v/>
      </c>
      <c r="M234" s="5" t="str">
        <f t="shared" si="19"/>
        <v/>
      </c>
      <c r="N234" s="5" t="str">
        <f t="shared" si="17"/>
        <v/>
      </c>
      <c r="O234" s="10" t="str">
        <f>IF(OR(A234="",A234="Total général"),"",'Base  PEAGES'!$Q$1)</f>
        <v/>
      </c>
    </row>
    <row r="235" spans="1:15" x14ac:dyDescent="0.2">
      <c r="A235"/>
      <c r="B235"/>
      <c r="C235"/>
      <c r="D235"/>
      <c r="I235" s="5" t="str">
        <f>IF(A235="","",IF(A235="Total général",CONCATENATE('Base  PEAGES'!$Q$1," ",RIGHT(I234,17)),D235))</f>
        <v/>
      </c>
      <c r="J235" s="5" t="str">
        <f t="shared" si="18"/>
        <v/>
      </c>
      <c r="K235" s="5" t="str">
        <f t="shared" si="16"/>
        <v/>
      </c>
      <c r="L235" s="5" t="str">
        <f>IF(A235="","",IF(A235="Total général",SUM('Base  PEAGES'!F:F),G235))</f>
        <v/>
      </c>
      <c r="M235" s="5" t="str">
        <f t="shared" si="19"/>
        <v/>
      </c>
      <c r="N235" s="5" t="str">
        <f t="shared" si="17"/>
        <v/>
      </c>
      <c r="O235" s="10" t="str">
        <f>IF(OR(A235="",A235="Total général"),"",'Base  PEAGES'!$Q$1)</f>
        <v/>
      </c>
    </row>
    <row r="236" spans="1:15" x14ac:dyDescent="0.2">
      <c r="A236"/>
      <c r="B236"/>
      <c r="C236"/>
      <c r="D236"/>
      <c r="I236" s="5" t="str">
        <f>IF(A236="","",IF(A236="Total général",CONCATENATE('Base  PEAGES'!$Q$1," ",RIGHT(I235,17)),D236))</f>
        <v/>
      </c>
      <c r="J236" s="5" t="str">
        <f t="shared" si="18"/>
        <v/>
      </c>
      <c r="K236" s="5" t="str">
        <f t="shared" si="16"/>
        <v/>
      </c>
      <c r="L236" s="5" t="str">
        <f>IF(A236="","",IF(A236="Total général",SUM('Base  PEAGES'!F:F),G236))</f>
        <v/>
      </c>
      <c r="M236" s="5" t="str">
        <f t="shared" si="19"/>
        <v/>
      </c>
      <c r="N236" s="5" t="str">
        <f t="shared" si="17"/>
        <v/>
      </c>
      <c r="O236" s="10" t="str">
        <f>IF(OR(A236="",A236="Total général"),"",'Base  PEAGES'!$Q$1)</f>
        <v/>
      </c>
    </row>
    <row r="237" spans="1:15" x14ac:dyDescent="0.2">
      <c r="A237"/>
      <c r="B237"/>
      <c r="C237"/>
      <c r="D237"/>
      <c r="I237" s="5" t="str">
        <f>IF(A237="","",IF(A237="Total général",CONCATENATE('Base  PEAGES'!$Q$1," ",RIGHT(I236,17)),D237))</f>
        <v/>
      </c>
      <c r="J237" s="5" t="str">
        <f t="shared" si="18"/>
        <v/>
      </c>
      <c r="K237" s="5" t="str">
        <f t="shared" ref="K237:K300" si="20">IF(A237="","",IF(A237="Total général",15002,C237))</f>
        <v/>
      </c>
      <c r="L237" s="5" t="str">
        <f>IF(A237="","",IF(A237="Total général",SUM('Base  PEAGES'!F:F),G237))</f>
        <v/>
      </c>
      <c r="M237" s="5" t="str">
        <f t="shared" si="19"/>
        <v/>
      </c>
      <c r="N237" s="5" t="str">
        <f t="shared" si="17"/>
        <v/>
      </c>
      <c r="O237" s="10" t="str">
        <f>IF(OR(A237="",A237="Total général"),"",'Base  PEAGES'!$Q$1)</f>
        <v/>
      </c>
    </row>
    <row r="238" spans="1:15" x14ac:dyDescent="0.2">
      <c r="A238"/>
      <c r="B238"/>
      <c r="C238"/>
      <c r="D238"/>
      <c r="I238" s="5" t="str">
        <f>IF(A238="","",IF(A238="Total général",CONCATENATE('Base  PEAGES'!$Q$1," ",RIGHT(I237,17)),D238))</f>
        <v/>
      </c>
      <c r="J238" s="5" t="str">
        <f t="shared" si="18"/>
        <v/>
      </c>
      <c r="K238" s="5" t="str">
        <f t="shared" si="20"/>
        <v/>
      </c>
      <c r="L238" s="5" t="str">
        <f>IF(A238="","",IF(A238="Total général",SUM('Base  PEAGES'!F:F),G238))</f>
        <v/>
      </c>
      <c r="M238" s="5" t="str">
        <f t="shared" si="19"/>
        <v/>
      </c>
      <c r="N238" s="5" t="str">
        <f t="shared" si="17"/>
        <v/>
      </c>
      <c r="O238" s="10" t="str">
        <f>IF(OR(A238="",A238="Total général"),"",'Base  PEAGES'!$Q$1)</f>
        <v/>
      </c>
    </row>
    <row r="239" spans="1:15" x14ac:dyDescent="0.2">
      <c r="A239"/>
      <c r="B239"/>
      <c r="C239"/>
      <c r="D239"/>
      <c r="I239" s="5" t="str">
        <f>IF(A239="","",IF(A239="Total général",CONCATENATE('Base  PEAGES'!$Q$1," ",RIGHT(I238,17)),D239))</f>
        <v/>
      </c>
      <c r="J239" s="5" t="str">
        <f t="shared" si="18"/>
        <v/>
      </c>
      <c r="K239" s="5" t="str">
        <f t="shared" si="20"/>
        <v/>
      </c>
      <c r="L239" s="5" t="str">
        <f>IF(A239="","",IF(A239="Total général",SUM('Base  PEAGES'!F:F),G239))</f>
        <v/>
      </c>
      <c r="M239" s="5" t="str">
        <f t="shared" si="19"/>
        <v/>
      </c>
      <c r="N239" s="5" t="str">
        <f t="shared" si="17"/>
        <v/>
      </c>
      <c r="O239" s="10" t="str">
        <f>IF(OR(A239="",A239="Total général"),"",'Base  PEAGES'!$Q$1)</f>
        <v/>
      </c>
    </row>
    <row r="240" spans="1:15" x14ac:dyDescent="0.2">
      <c r="A240"/>
      <c r="B240"/>
      <c r="C240"/>
      <c r="D240"/>
      <c r="I240" s="5" t="str">
        <f>IF(A240="","",IF(A240="Total général",CONCATENATE('Base  PEAGES'!$Q$1," ",RIGHT(I239,17)),D240))</f>
        <v/>
      </c>
      <c r="J240" s="5" t="str">
        <f t="shared" si="18"/>
        <v/>
      </c>
      <c r="K240" s="5" t="str">
        <f t="shared" si="20"/>
        <v/>
      </c>
      <c r="L240" s="5" t="str">
        <f>IF(A240="","",IF(A240="Total général",SUM('Base  PEAGES'!F:F),G240))</f>
        <v/>
      </c>
      <c r="M240" s="5" t="str">
        <f t="shared" si="19"/>
        <v/>
      </c>
      <c r="N240" s="5" t="str">
        <f t="shared" si="17"/>
        <v/>
      </c>
      <c r="O240" s="10" t="str">
        <f>IF(OR(A240="",A240="Total général"),"",'Base  PEAGES'!$Q$1)</f>
        <v/>
      </c>
    </row>
    <row r="241" spans="1:15" x14ac:dyDescent="0.2">
      <c r="A241"/>
      <c r="B241"/>
      <c r="C241"/>
      <c r="D241"/>
      <c r="I241" s="5" t="str">
        <f>IF(A241="","",IF(A241="Total général",CONCATENATE('Base  PEAGES'!$Q$1," ",RIGHT(I240,17)),D241))</f>
        <v/>
      </c>
      <c r="J241" s="5" t="str">
        <f t="shared" si="18"/>
        <v/>
      </c>
      <c r="K241" s="5" t="str">
        <f t="shared" si="20"/>
        <v/>
      </c>
      <c r="L241" s="5" t="str">
        <f>IF(A241="","",IF(A241="Total général",SUM('Base  PEAGES'!F:F),G241))</f>
        <v/>
      </c>
      <c r="M241" s="5" t="str">
        <f t="shared" si="19"/>
        <v/>
      </c>
      <c r="N241" s="5" t="str">
        <f t="shared" si="17"/>
        <v/>
      </c>
      <c r="O241" s="10" t="str">
        <f>IF(OR(A241="",A241="Total général"),"",'Base  PEAGES'!$Q$1)</f>
        <v/>
      </c>
    </row>
    <row r="242" spans="1:15" x14ac:dyDescent="0.2">
      <c r="A242"/>
      <c r="B242"/>
      <c r="C242"/>
      <c r="D242"/>
      <c r="I242" s="5" t="str">
        <f>IF(A242="","",IF(A242="Total général",CONCATENATE('Base  PEAGES'!$Q$1," ",RIGHT(I241,17)),D242))</f>
        <v/>
      </c>
      <c r="J242" s="5" t="str">
        <f t="shared" si="18"/>
        <v/>
      </c>
      <c r="K242" s="5" t="str">
        <f t="shared" si="20"/>
        <v/>
      </c>
      <c r="L242" s="5" t="str">
        <f>IF(A242="","",IF(A242="Total général",SUM('Base  PEAGES'!F:F),G242))</f>
        <v/>
      </c>
      <c r="M242" s="5" t="str">
        <f t="shared" si="19"/>
        <v/>
      </c>
      <c r="N242" s="5" t="str">
        <f t="shared" si="17"/>
        <v/>
      </c>
      <c r="O242" s="10" t="str">
        <f>IF(OR(A242="",A242="Total général"),"",'Base  PEAGES'!$Q$1)</f>
        <v/>
      </c>
    </row>
    <row r="243" spans="1:15" x14ac:dyDescent="0.2">
      <c r="A243"/>
      <c r="B243"/>
      <c r="C243"/>
      <c r="D243"/>
      <c r="I243" s="5" t="str">
        <f>IF(A243="","",IF(A243="Total général",CONCATENATE('Base  PEAGES'!$Q$1," ",RIGHT(I242,17)),D243))</f>
        <v/>
      </c>
      <c r="J243" s="5" t="str">
        <f t="shared" si="18"/>
        <v/>
      </c>
      <c r="K243" s="5" t="str">
        <f t="shared" si="20"/>
        <v/>
      </c>
      <c r="L243" s="5" t="str">
        <f>IF(A243="","",IF(A243="Total général",SUM('Base  PEAGES'!F:F),G243))</f>
        <v/>
      </c>
      <c r="M243" s="5" t="str">
        <f t="shared" si="19"/>
        <v/>
      </c>
      <c r="N243" s="5" t="str">
        <f t="shared" si="17"/>
        <v/>
      </c>
      <c r="O243" s="10" t="str">
        <f>IF(OR(A243="",A243="Total général"),"",'Base  PEAGES'!$Q$1)</f>
        <v/>
      </c>
    </row>
    <row r="244" spans="1:15" x14ac:dyDescent="0.2">
      <c r="A244"/>
      <c r="B244"/>
      <c r="C244"/>
      <c r="D244"/>
      <c r="I244" s="5" t="str">
        <f>IF(A244="","",IF(A244="Total général",CONCATENATE('Base  PEAGES'!$Q$1," ",RIGHT(I243,17)),D244))</f>
        <v/>
      </c>
      <c r="J244" s="5" t="str">
        <f t="shared" si="18"/>
        <v/>
      </c>
      <c r="K244" s="5" t="str">
        <f t="shared" si="20"/>
        <v/>
      </c>
      <c r="L244" s="5" t="str">
        <f>IF(A244="","",IF(A244="Total général",SUM('Base  PEAGES'!F:F),G244))</f>
        <v/>
      </c>
      <c r="M244" s="5" t="str">
        <f t="shared" si="19"/>
        <v/>
      </c>
      <c r="N244" s="5" t="str">
        <f t="shared" si="17"/>
        <v/>
      </c>
      <c r="O244" s="10" t="str">
        <f>IF(OR(A244="",A244="Total général"),"",'Base  PEAGES'!$Q$1)</f>
        <v/>
      </c>
    </row>
    <row r="245" spans="1:15" x14ac:dyDescent="0.2">
      <c r="A245"/>
      <c r="B245"/>
      <c r="C245"/>
      <c r="D245"/>
      <c r="I245" s="5" t="str">
        <f>IF(A245="","",IF(A245="Total général",CONCATENATE('Base  PEAGES'!$Q$1," ",RIGHT(I244,17)),D245))</f>
        <v/>
      </c>
      <c r="J245" s="5" t="str">
        <f t="shared" si="18"/>
        <v/>
      </c>
      <c r="K245" s="5" t="str">
        <f t="shared" si="20"/>
        <v/>
      </c>
      <c r="L245" s="5" t="str">
        <f>IF(A245="","",IF(A245="Total général",SUM('Base  PEAGES'!F:F),G245))</f>
        <v/>
      </c>
      <c r="M245" s="5" t="str">
        <f t="shared" si="19"/>
        <v/>
      </c>
      <c r="N245" s="5" t="str">
        <f t="shared" si="17"/>
        <v/>
      </c>
      <c r="O245" s="10" t="str">
        <f>IF(OR(A245="",A245="Total général"),"",'Base  PEAGES'!$Q$1)</f>
        <v/>
      </c>
    </row>
    <row r="246" spans="1:15" x14ac:dyDescent="0.2">
      <c r="A246"/>
      <c r="B246"/>
      <c r="C246"/>
      <c r="D246"/>
      <c r="I246" s="5" t="str">
        <f>IF(A246="","",IF(A246="Total général",CONCATENATE('Base  PEAGES'!$Q$1," ",RIGHT(I245,17)),D246))</f>
        <v/>
      </c>
      <c r="J246" s="5" t="str">
        <f t="shared" si="18"/>
        <v/>
      </c>
      <c r="K246" s="5" t="str">
        <f t="shared" si="20"/>
        <v/>
      </c>
      <c r="L246" s="5" t="str">
        <f>IF(A246="","",IF(A246="Total général",SUM('Base  PEAGES'!F:F),G246))</f>
        <v/>
      </c>
      <c r="M246" s="5" t="str">
        <f t="shared" si="19"/>
        <v/>
      </c>
      <c r="N246" s="5" t="str">
        <f t="shared" ref="N246:N309" si="21">IF(OR(A246="",A246="Total général"),"",A246)</f>
        <v/>
      </c>
      <c r="O246" s="10" t="str">
        <f>IF(OR(A246="",A246="Total général"),"",'Base  PEAGES'!$Q$1)</f>
        <v/>
      </c>
    </row>
    <row r="247" spans="1:15" x14ac:dyDescent="0.2">
      <c r="A247"/>
      <c r="B247"/>
      <c r="C247"/>
      <c r="D247"/>
      <c r="I247" s="5" t="str">
        <f>IF(A247="","",IF(A247="Total général",CONCATENATE('Base  PEAGES'!$Q$1," ",RIGHT(I246,17)),D247))</f>
        <v/>
      </c>
      <c r="J247" s="5" t="str">
        <f t="shared" si="18"/>
        <v/>
      </c>
      <c r="K247" s="5" t="str">
        <f t="shared" si="20"/>
        <v/>
      </c>
      <c r="L247" s="5" t="str">
        <f>IF(A247="","",IF(A247="Total général",SUM('Base  PEAGES'!F:F),G247))</f>
        <v/>
      </c>
      <c r="M247" s="5" t="str">
        <f t="shared" si="19"/>
        <v/>
      </c>
      <c r="N247" s="5" t="str">
        <f t="shared" si="21"/>
        <v/>
      </c>
      <c r="O247" s="10" t="str">
        <f>IF(OR(A247="",A247="Total général"),"",'Base  PEAGES'!$Q$1)</f>
        <v/>
      </c>
    </row>
    <row r="248" spans="1:15" x14ac:dyDescent="0.2">
      <c r="A248"/>
      <c r="B248"/>
      <c r="C248"/>
      <c r="D248"/>
      <c r="I248" s="5" t="str">
        <f>IF(A248="","",IF(A248="Total général",CONCATENATE('Base  PEAGES'!$Q$1," ",RIGHT(I247,17)),D248))</f>
        <v/>
      </c>
      <c r="J248" s="5" t="str">
        <f t="shared" si="18"/>
        <v/>
      </c>
      <c r="K248" s="5" t="str">
        <f t="shared" si="20"/>
        <v/>
      </c>
      <c r="L248" s="5" t="str">
        <f>IF(A248="","",IF(A248="Total général",SUM('Base  PEAGES'!F:F),G248))</f>
        <v/>
      </c>
      <c r="M248" s="5" t="str">
        <f t="shared" si="19"/>
        <v/>
      </c>
      <c r="N248" s="5" t="str">
        <f t="shared" si="21"/>
        <v/>
      </c>
      <c r="O248" s="10" t="str">
        <f>IF(OR(A248="",A248="Total général"),"",'Base  PEAGES'!$Q$1)</f>
        <v/>
      </c>
    </row>
    <row r="249" spans="1:15" x14ac:dyDescent="0.2">
      <c r="A249"/>
      <c r="B249"/>
      <c r="C249"/>
      <c r="D249"/>
      <c r="I249" s="5" t="str">
        <f>IF(A249="","",IF(A249="Total général",CONCATENATE('Base  PEAGES'!$Q$1," ",RIGHT(I248,17)),D249))</f>
        <v/>
      </c>
      <c r="J249" s="5" t="str">
        <f t="shared" si="18"/>
        <v/>
      </c>
      <c r="K249" s="5" t="str">
        <f t="shared" si="20"/>
        <v/>
      </c>
      <c r="L249" s="5" t="str">
        <f>IF(A249="","",IF(A249="Total général",SUM('Base  PEAGES'!F:F),G249))</f>
        <v/>
      </c>
      <c r="M249" s="5" t="str">
        <f t="shared" si="19"/>
        <v/>
      </c>
      <c r="N249" s="5" t="str">
        <f t="shared" si="21"/>
        <v/>
      </c>
      <c r="O249" s="10" t="str">
        <f>IF(OR(A249="",A249="Total général"),"",'Base  PEAGES'!$Q$1)</f>
        <v/>
      </c>
    </row>
    <row r="250" spans="1:15" x14ac:dyDescent="0.2">
      <c r="A250"/>
      <c r="B250"/>
      <c r="C250"/>
      <c r="D250"/>
      <c r="I250" s="5" t="str">
        <f>IF(A250="","",IF(A250="Total général",CONCATENATE('Base  PEAGES'!$Q$1," ",RIGHT(I249,17)),D250))</f>
        <v/>
      </c>
      <c r="J250" s="5" t="str">
        <f t="shared" si="18"/>
        <v/>
      </c>
      <c r="K250" s="5" t="str">
        <f t="shared" si="20"/>
        <v/>
      </c>
      <c r="L250" s="5" t="str">
        <f>IF(A250="","",IF(A250="Total général",SUM('Base  PEAGES'!F:F),G250))</f>
        <v/>
      </c>
      <c r="M250" s="5" t="str">
        <f t="shared" si="19"/>
        <v/>
      </c>
      <c r="N250" s="5" t="str">
        <f t="shared" si="21"/>
        <v/>
      </c>
      <c r="O250" s="10" t="str">
        <f>IF(OR(A250="",A250="Total général"),"",'Base  PEAGES'!$Q$1)</f>
        <v/>
      </c>
    </row>
    <row r="251" spans="1:15" x14ac:dyDescent="0.2">
      <c r="A251"/>
      <c r="B251"/>
      <c r="C251"/>
      <c r="D251"/>
      <c r="I251" s="5" t="str">
        <f>IF(A251="","",IF(A251="Total général",CONCATENATE('Base  PEAGES'!$Q$1," ",RIGHT(I250,17)),D251))</f>
        <v/>
      </c>
      <c r="J251" s="5" t="str">
        <f t="shared" si="18"/>
        <v/>
      </c>
      <c r="K251" s="5" t="str">
        <f t="shared" si="20"/>
        <v/>
      </c>
      <c r="L251" s="5" t="str">
        <f>IF(A251="","",IF(A251="Total général",SUM('Base  PEAGES'!F:F),G251))</f>
        <v/>
      </c>
      <c r="M251" s="5" t="str">
        <f t="shared" si="19"/>
        <v/>
      </c>
      <c r="N251" s="5" t="str">
        <f t="shared" si="21"/>
        <v/>
      </c>
      <c r="O251" s="10" t="str">
        <f>IF(OR(A251="",A251="Total général"),"",'Base  PEAGES'!$Q$1)</f>
        <v/>
      </c>
    </row>
    <row r="252" spans="1:15" x14ac:dyDescent="0.2">
      <c r="A252"/>
      <c r="B252"/>
      <c r="C252"/>
      <c r="D252"/>
      <c r="I252" s="5" t="str">
        <f>IF(A252="","",IF(A252="Total général",CONCATENATE('Base  PEAGES'!$Q$1," ",RIGHT(I251,17)),D252))</f>
        <v/>
      </c>
      <c r="J252" s="5" t="str">
        <f t="shared" si="18"/>
        <v/>
      </c>
      <c r="K252" s="5" t="str">
        <f t="shared" si="20"/>
        <v/>
      </c>
      <c r="L252" s="5" t="str">
        <f>IF(A252="","",IF(A252="Total général",SUM('Base  PEAGES'!F:F),G252))</f>
        <v/>
      </c>
      <c r="M252" s="5" t="str">
        <f t="shared" si="19"/>
        <v/>
      </c>
      <c r="N252" s="5" t="str">
        <f t="shared" si="21"/>
        <v/>
      </c>
      <c r="O252" s="10" t="str">
        <f>IF(OR(A252="",A252="Total général"),"",'Base  PEAGES'!$Q$1)</f>
        <v/>
      </c>
    </row>
    <row r="253" spans="1:15" x14ac:dyDescent="0.2">
      <c r="A253"/>
      <c r="B253"/>
      <c r="C253"/>
      <c r="D253"/>
      <c r="I253" s="5" t="str">
        <f>IF(A253="","",IF(A253="Total général",CONCATENATE('Base  PEAGES'!$Q$1," ",RIGHT(I252,17)),D253))</f>
        <v/>
      </c>
      <c r="J253" s="5" t="str">
        <f t="shared" si="18"/>
        <v/>
      </c>
      <c r="K253" s="5" t="str">
        <f t="shared" si="20"/>
        <v/>
      </c>
      <c r="L253" s="5" t="str">
        <f>IF(A253="","",IF(A253="Total général",SUM('Base  PEAGES'!F:F),G253))</f>
        <v/>
      </c>
      <c r="M253" s="5" t="str">
        <f t="shared" si="19"/>
        <v/>
      </c>
      <c r="N253" s="5" t="str">
        <f t="shared" si="21"/>
        <v/>
      </c>
      <c r="O253" s="10" t="str">
        <f>IF(OR(A253="",A253="Total général"),"",'Base  PEAGES'!$Q$1)</f>
        <v/>
      </c>
    </row>
    <row r="254" spans="1:15" x14ac:dyDescent="0.2">
      <c r="A254"/>
      <c r="B254"/>
      <c r="C254"/>
      <c r="D254"/>
      <c r="I254" s="5" t="str">
        <f>IF(A254="","",IF(A254="Total général",CONCATENATE('Base  PEAGES'!$Q$1," ",RIGHT(I253,17)),D254))</f>
        <v/>
      </c>
      <c r="J254" s="5" t="str">
        <f t="shared" si="18"/>
        <v/>
      </c>
      <c r="K254" s="5" t="str">
        <f t="shared" si="20"/>
        <v/>
      </c>
      <c r="L254" s="5" t="str">
        <f>IF(A254="","",IF(A254="Total général",SUM('Base  PEAGES'!F:F),G254))</f>
        <v/>
      </c>
      <c r="M254" s="5" t="str">
        <f t="shared" si="19"/>
        <v/>
      </c>
      <c r="N254" s="5" t="str">
        <f t="shared" si="21"/>
        <v/>
      </c>
      <c r="O254" s="10" t="str">
        <f>IF(OR(A254="",A254="Total général"),"",'Base  PEAGES'!$Q$1)</f>
        <v/>
      </c>
    </row>
    <row r="255" spans="1:15" x14ac:dyDescent="0.2">
      <c r="A255"/>
      <c r="B255"/>
      <c r="C255"/>
      <c r="D255"/>
      <c r="I255" s="5" t="str">
        <f>IF(A255="","",IF(A255="Total général",CONCATENATE('Base  PEAGES'!$Q$1," ",RIGHT(I254,17)),D255))</f>
        <v/>
      </c>
      <c r="J255" s="5" t="str">
        <f t="shared" si="18"/>
        <v/>
      </c>
      <c r="K255" s="5" t="str">
        <f t="shared" si="20"/>
        <v/>
      </c>
      <c r="L255" s="5" t="str">
        <f>IF(A255="","",IF(A255="Total général",SUM('Base  PEAGES'!F:F),G255))</f>
        <v/>
      </c>
      <c r="M255" s="5" t="str">
        <f t="shared" si="19"/>
        <v/>
      </c>
      <c r="N255" s="5" t="str">
        <f t="shared" si="21"/>
        <v/>
      </c>
      <c r="O255" s="10" t="str">
        <f>IF(OR(A255="",A255="Total général"),"",'Base  PEAGES'!$Q$1)</f>
        <v/>
      </c>
    </row>
    <row r="256" spans="1:15" x14ac:dyDescent="0.2">
      <c r="A256"/>
      <c r="B256"/>
      <c r="C256"/>
      <c r="D256"/>
      <c r="I256" s="5" t="str">
        <f>IF(A256="","",IF(A256="Total général",CONCATENATE('Base  PEAGES'!$Q$1," ",RIGHT(I255,17)),D256))</f>
        <v/>
      </c>
      <c r="J256" s="5" t="str">
        <f t="shared" si="18"/>
        <v/>
      </c>
      <c r="K256" s="5" t="str">
        <f t="shared" si="20"/>
        <v/>
      </c>
      <c r="L256" s="5" t="str">
        <f>IF(A256="","",IF(A256="Total général",SUM('Base  PEAGES'!F:F),G256))</f>
        <v/>
      </c>
      <c r="M256" s="5" t="str">
        <f t="shared" si="19"/>
        <v/>
      </c>
      <c r="N256" s="5" t="str">
        <f t="shared" si="21"/>
        <v/>
      </c>
      <c r="O256" s="10" t="str">
        <f>IF(OR(A256="",A256="Total général"),"",'Base  PEAGES'!$Q$1)</f>
        <v/>
      </c>
    </row>
    <row r="257" spans="1:15" x14ac:dyDescent="0.2">
      <c r="A257"/>
      <c r="B257"/>
      <c r="C257"/>
      <c r="D257"/>
      <c r="I257" s="5" t="str">
        <f>IF(A257="","",IF(A257="Total général",CONCATENATE('Base  PEAGES'!$Q$1," ",RIGHT(I256,17)),D257))</f>
        <v/>
      </c>
      <c r="J257" s="5" t="str">
        <f t="shared" si="18"/>
        <v/>
      </c>
      <c r="K257" s="5" t="str">
        <f t="shared" si="20"/>
        <v/>
      </c>
      <c r="L257" s="5" t="str">
        <f>IF(A257="","",IF(A257="Total général",SUM('Base  PEAGES'!F:F),G257))</f>
        <v/>
      </c>
      <c r="M257" s="5" t="str">
        <f t="shared" si="19"/>
        <v/>
      </c>
      <c r="N257" s="5" t="str">
        <f t="shared" si="21"/>
        <v/>
      </c>
      <c r="O257" s="10" t="str">
        <f>IF(OR(A257="",A257="Total général"),"",'Base  PEAGES'!$Q$1)</f>
        <v/>
      </c>
    </row>
    <row r="258" spans="1:15" x14ac:dyDescent="0.2">
      <c r="A258"/>
      <c r="B258"/>
      <c r="C258"/>
      <c r="D258"/>
      <c r="I258" s="5" t="str">
        <f>IF(A258="","",IF(A258="Total général",CONCATENATE('Base  PEAGES'!$Q$1," ",RIGHT(I257,17)),D258))</f>
        <v/>
      </c>
      <c r="J258" s="5" t="str">
        <f t="shared" si="18"/>
        <v/>
      </c>
      <c r="K258" s="5" t="str">
        <f t="shared" si="20"/>
        <v/>
      </c>
      <c r="L258" s="5" t="str">
        <f>IF(A258="","",IF(A258="Total général",SUM('Base  PEAGES'!F:F),G258))</f>
        <v/>
      </c>
      <c r="M258" s="5" t="str">
        <f t="shared" si="19"/>
        <v/>
      </c>
      <c r="N258" s="5" t="str">
        <f t="shared" si="21"/>
        <v/>
      </c>
      <c r="O258" s="10" t="str">
        <f>IF(OR(A258="",A258="Total général"),"",'Base  PEAGES'!$Q$1)</f>
        <v/>
      </c>
    </row>
    <row r="259" spans="1:15" x14ac:dyDescent="0.2">
      <c r="A259"/>
      <c r="B259"/>
      <c r="C259"/>
      <c r="D259"/>
      <c r="I259" s="5" t="str">
        <f>IF(A259="","",IF(A259="Total général",CONCATENATE('Base  PEAGES'!$Q$1," ",RIGHT(I258,17)),D259))</f>
        <v/>
      </c>
      <c r="J259" s="5" t="str">
        <f t="shared" si="18"/>
        <v/>
      </c>
      <c r="K259" s="5" t="str">
        <f t="shared" si="20"/>
        <v/>
      </c>
      <c r="L259" s="5" t="str">
        <f>IF(A259="","",IF(A259="Total général",SUM('Base  PEAGES'!F:F),G259))</f>
        <v/>
      </c>
      <c r="M259" s="5" t="str">
        <f t="shared" si="19"/>
        <v/>
      </c>
      <c r="N259" s="5" t="str">
        <f t="shared" si="21"/>
        <v/>
      </c>
      <c r="O259" s="10" t="str">
        <f>IF(OR(A259="",A259="Total général"),"",'Base  PEAGES'!$Q$1)</f>
        <v/>
      </c>
    </row>
    <row r="260" spans="1:15" x14ac:dyDescent="0.2">
      <c r="A260"/>
      <c r="B260"/>
      <c r="C260"/>
      <c r="D260"/>
      <c r="I260" s="5" t="str">
        <f>IF(A260="","",IF(A260="Total général",CONCATENATE('Base  PEAGES'!$Q$1," ",RIGHT(I259,17)),D260))</f>
        <v/>
      </c>
      <c r="J260" s="5" t="str">
        <f t="shared" si="18"/>
        <v/>
      </c>
      <c r="K260" s="5" t="str">
        <f t="shared" si="20"/>
        <v/>
      </c>
      <c r="L260" s="5" t="str">
        <f>IF(A260="","",IF(A260="Total général",SUM('Base  PEAGES'!F:F),G260))</f>
        <v/>
      </c>
      <c r="M260" s="5" t="str">
        <f t="shared" si="19"/>
        <v/>
      </c>
      <c r="N260" s="5" t="str">
        <f t="shared" si="21"/>
        <v/>
      </c>
      <c r="O260" s="10" t="str">
        <f>IF(OR(A260="",A260="Total général"),"",'Base  PEAGES'!$Q$1)</f>
        <v/>
      </c>
    </row>
    <row r="261" spans="1:15" x14ac:dyDescent="0.2">
      <c r="A261"/>
      <c r="B261"/>
      <c r="C261"/>
      <c r="D261"/>
      <c r="I261" s="5" t="str">
        <f>IF(A261="","",IF(A261="Total général",CONCATENATE('Base  PEAGES'!$Q$1," ",RIGHT(I260,17)),D261))</f>
        <v/>
      </c>
      <c r="J261" s="5" t="str">
        <f t="shared" ref="J261:J324" si="22">IF(A261="","",IF(AND(J260=50,A261="Total général"),21,IF(AND(J260=40,A261="Total général"),31,VALUE(E261))))</f>
        <v/>
      </c>
      <c r="K261" s="5" t="str">
        <f t="shared" si="20"/>
        <v/>
      </c>
      <c r="L261" s="5" t="str">
        <f>IF(A261="","",IF(A261="Total général",SUM('Base  PEAGES'!F:F),G261))</f>
        <v/>
      </c>
      <c r="M261" s="5" t="str">
        <f t="shared" ref="M261:M324" si="23">IF(OR(A261="",A261="Total général"),"",F261)</f>
        <v/>
      </c>
      <c r="N261" s="5" t="str">
        <f t="shared" si="21"/>
        <v/>
      </c>
      <c r="O261" s="10" t="str">
        <f>IF(OR(A261="",A261="Total général"),"",'Base  PEAGES'!$Q$1)</f>
        <v/>
      </c>
    </row>
    <row r="262" spans="1:15" x14ac:dyDescent="0.2">
      <c r="A262"/>
      <c r="B262"/>
      <c r="C262"/>
      <c r="D262"/>
      <c r="I262" s="5" t="str">
        <f>IF(A262="","",IF(A262="Total général",CONCATENATE('Base  PEAGES'!$Q$1," ",RIGHT(I261,17)),D262))</f>
        <v/>
      </c>
      <c r="J262" s="5" t="str">
        <f t="shared" si="22"/>
        <v/>
      </c>
      <c r="K262" s="5" t="str">
        <f t="shared" si="20"/>
        <v/>
      </c>
      <c r="L262" s="5" t="str">
        <f>IF(A262="","",IF(A262="Total général",SUM('Base  PEAGES'!F:F),G262))</f>
        <v/>
      </c>
      <c r="M262" s="5" t="str">
        <f t="shared" si="23"/>
        <v/>
      </c>
      <c r="N262" s="5" t="str">
        <f t="shared" si="21"/>
        <v/>
      </c>
      <c r="O262" s="10" t="str">
        <f>IF(OR(A262="",A262="Total général"),"",'Base  PEAGES'!$Q$1)</f>
        <v/>
      </c>
    </row>
    <row r="263" spans="1:15" x14ac:dyDescent="0.2">
      <c r="A263"/>
      <c r="B263"/>
      <c r="C263"/>
      <c r="D263"/>
      <c r="I263" s="5" t="str">
        <f>IF(A263="","",IF(A263="Total général",CONCATENATE('Base  PEAGES'!$Q$1," ",RIGHT(I262,17)),D263))</f>
        <v/>
      </c>
      <c r="J263" s="5" t="str">
        <f t="shared" si="22"/>
        <v/>
      </c>
      <c r="K263" s="5" t="str">
        <f t="shared" si="20"/>
        <v/>
      </c>
      <c r="L263" s="5" t="str">
        <f>IF(A263="","",IF(A263="Total général",SUM('Base  PEAGES'!F:F),G263))</f>
        <v/>
      </c>
      <c r="M263" s="5" t="str">
        <f t="shared" si="23"/>
        <v/>
      </c>
      <c r="N263" s="5" t="str">
        <f t="shared" si="21"/>
        <v/>
      </c>
      <c r="O263" s="10" t="str">
        <f>IF(OR(A263="",A263="Total général"),"",'Base  PEAGES'!$Q$1)</f>
        <v/>
      </c>
    </row>
    <row r="264" spans="1:15" x14ac:dyDescent="0.2">
      <c r="A264"/>
      <c r="B264"/>
      <c r="C264"/>
      <c r="D264"/>
      <c r="I264" s="5" t="str">
        <f>IF(A264="","",IF(A264="Total général",CONCATENATE('Base  PEAGES'!$Q$1," ",RIGHT(I263,17)),D264))</f>
        <v/>
      </c>
      <c r="J264" s="5" t="str">
        <f t="shared" si="22"/>
        <v/>
      </c>
      <c r="K264" s="5" t="str">
        <f t="shared" si="20"/>
        <v/>
      </c>
      <c r="L264" s="5" t="str">
        <f>IF(A264="","",IF(A264="Total général",SUM('Base  PEAGES'!F:F),G264))</f>
        <v/>
      </c>
      <c r="M264" s="5" t="str">
        <f t="shared" si="23"/>
        <v/>
      </c>
      <c r="N264" s="5" t="str">
        <f t="shared" si="21"/>
        <v/>
      </c>
      <c r="O264" s="10" t="str">
        <f>IF(OR(A264="",A264="Total général"),"",'Base  PEAGES'!$Q$1)</f>
        <v/>
      </c>
    </row>
    <row r="265" spans="1:15" x14ac:dyDescent="0.2">
      <c r="A265"/>
      <c r="B265"/>
      <c r="C265"/>
      <c r="D265"/>
      <c r="I265" s="5" t="str">
        <f>IF(A265="","",IF(A265="Total général",CONCATENATE('Base  PEAGES'!$Q$1," ",RIGHT(I264,17)),D265))</f>
        <v/>
      </c>
      <c r="J265" s="5" t="str">
        <f t="shared" si="22"/>
        <v/>
      </c>
      <c r="K265" s="5" t="str">
        <f t="shared" si="20"/>
        <v/>
      </c>
      <c r="L265" s="5" t="str">
        <f>IF(A265="","",IF(A265="Total général",SUM('Base  PEAGES'!F:F),G265))</f>
        <v/>
      </c>
      <c r="M265" s="5" t="str">
        <f t="shared" si="23"/>
        <v/>
      </c>
      <c r="N265" s="5" t="str">
        <f t="shared" si="21"/>
        <v/>
      </c>
      <c r="O265" s="10" t="str">
        <f>IF(OR(A265="",A265="Total général"),"",'Base  PEAGES'!$Q$1)</f>
        <v/>
      </c>
    </row>
    <row r="266" spans="1:15" x14ac:dyDescent="0.2">
      <c r="A266"/>
      <c r="B266"/>
      <c r="C266"/>
      <c r="D266"/>
      <c r="I266" s="5" t="str">
        <f>IF(A266="","",IF(A266="Total général",CONCATENATE('Base  PEAGES'!$Q$1," ",RIGHT(I265,17)),D266))</f>
        <v/>
      </c>
      <c r="J266" s="5" t="str">
        <f t="shared" si="22"/>
        <v/>
      </c>
      <c r="K266" s="5" t="str">
        <f t="shared" si="20"/>
        <v/>
      </c>
      <c r="L266" s="5" t="str">
        <f>IF(A266="","",IF(A266="Total général",SUM('Base  PEAGES'!F:F),G266))</f>
        <v/>
      </c>
      <c r="M266" s="5" t="str">
        <f t="shared" si="23"/>
        <v/>
      </c>
      <c r="N266" s="5" t="str">
        <f t="shared" si="21"/>
        <v/>
      </c>
      <c r="O266" s="10" t="str">
        <f>IF(OR(A266="",A266="Total général"),"",'Base  PEAGES'!$Q$1)</f>
        <v/>
      </c>
    </row>
    <row r="267" spans="1:15" x14ac:dyDescent="0.2">
      <c r="A267"/>
      <c r="B267"/>
      <c r="C267"/>
      <c r="D267"/>
      <c r="I267" s="5" t="str">
        <f>IF(A267="","",IF(A267="Total général",CONCATENATE('Base  PEAGES'!$Q$1," ",RIGHT(I266,17)),D267))</f>
        <v/>
      </c>
      <c r="J267" s="5" t="str">
        <f t="shared" si="22"/>
        <v/>
      </c>
      <c r="K267" s="5" t="str">
        <f t="shared" si="20"/>
        <v/>
      </c>
      <c r="L267" s="5" t="str">
        <f>IF(A267="","",IF(A267="Total général",SUM('Base  PEAGES'!F:F),G267))</f>
        <v/>
      </c>
      <c r="M267" s="5" t="str">
        <f t="shared" si="23"/>
        <v/>
      </c>
      <c r="N267" s="5" t="str">
        <f t="shared" si="21"/>
        <v/>
      </c>
      <c r="O267" s="10" t="str">
        <f>IF(OR(A267="",A267="Total général"),"",'Base  PEAGES'!$Q$1)</f>
        <v/>
      </c>
    </row>
    <row r="268" spans="1:15" x14ac:dyDescent="0.2">
      <c r="A268"/>
      <c r="B268"/>
      <c r="C268"/>
      <c r="D268"/>
      <c r="I268" s="5" t="str">
        <f>IF(A268="","",IF(A268="Total général",CONCATENATE('Base  PEAGES'!$Q$1," ",RIGHT(I267,17)),D268))</f>
        <v/>
      </c>
      <c r="J268" s="5" t="str">
        <f t="shared" si="22"/>
        <v/>
      </c>
      <c r="K268" s="5" t="str">
        <f t="shared" si="20"/>
        <v/>
      </c>
      <c r="L268" s="5" t="str">
        <f>IF(A268="","",IF(A268="Total général",SUM('Base  PEAGES'!F:F),G268))</f>
        <v/>
      </c>
      <c r="M268" s="5" t="str">
        <f t="shared" si="23"/>
        <v/>
      </c>
      <c r="N268" s="5" t="str">
        <f t="shared" si="21"/>
        <v/>
      </c>
      <c r="O268" s="10" t="str">
        <f>IF(OR(A268="",A268="Total général"),"",'Base  PEAGES'!$Q$1)</f>
        <v/>
      </c>
    </row>
    <row r="269" spans="1:15" x14ac:dyDescent="0.2">
      <c r="A269"/>
      <c r="B269"/>
      <c r="C269"/>
      <c r="D269"/>
      <c r="I269" s="5" t="str">
        <f>IF(A269="","",IF(A269="Total général",CONCATENATE('Base  PEAGES'!$Q$1," ",RIGHT(I268,17)),D269))</f>
        <v/>
      </c>
      <c r="J269" s="5" t="str">
        <f t="shared" si="22"/>
        <v/>
      </c>
      <c r="K269" s="5" t="str">
        <f t="shared" si="20"/>
        <v/>
      </c>
      <c r="L269" s="5" t="str">
        <f>IF(A269="","",IF(A269="Total général",SUM('Base  PEAGES'!F:F),G269))</f>
        <v/>
      </c>
      <c r="M269" s="5" t="str">
        <f t="shared" si="23"/>
        <v/>
      </c>
      <c r="N269" s="5" t="str">
        <f t="shared" si="21"/>
        <v/>
      </c>
      <c r="O269" s="10" t="str">
        <f>IF(OR(A269="",A269="Total général"),"",'Base  PEAGES'!$Q$1)</f>
        <v/>
      </c>
    </row>
    <row r="270" spans="1:15" x14ac:dyDescent="0.2">
      <c r="A270"/>
      <c r="B270"/>
      <c r="C270"/>
      <c r="D270"/>
      <c r="I270" s="5" t="str">
        <f>IF(A270="","",IF(A270="Total général",CONCATENATE('Base  PEAGES'!$Q$1," ",RIGHT(I269,17)),D270))</f>
        <v/>
      </c>
      <c r="J270" s="5" t="str">
        <f t="shared" si="22"/>
        <v/>
      </c>
      <c r="K270" s="5" t="str">
        <f t="shared" si="20"/>
        <v/>
      </c>
      <c r="L270" s="5" t="str">
        <f>IF(A270="","",IF(A270="Total général",SUM('Base  PEAGES'!F:F),G270))</f>
        <v/>
      </c>
      <c r="M270" s="5" t="str">
        <f t="shared" si="23"/>
        <v/>
      </c>
      <c r="N270" s="5" t="str">
        <f t="shared" si="21"/>
        <v/>
      </c>
      <c r="O270" s="10" t="str">
        <f>IF(OR(A270="",A270="Total général"),"",'Base  PEAGES'!$Q$1)</f>
        <v/>
      </c>
    </row>
    <row r="271" spans="1:15" x14ac:dyDescent="0.2">
      <c r="A271"/>
      <c r="B271"/>
      <c r="C271"/>
      <c r="D271"/>
      <c r="I271" s="5" t="str">
        <f>IF(A271="","",IF(A271="Total général",CONCATENATE('Base  PEAGES'!$Q$1," ",RIGHT(I270,17)),D271))</f>
        <v/>
      </c>
      <c r="J271" s="5" t="str">
        <f t="shared" si="22"/>
        <v/>
      </c>
      <c r="K271" s="5" t="str">
        <f t="shared" si="20"/>
        <v/>
      </c>
      <c r="L271" s="5" t="str">
        <f>IF(A271="","",IF(A271="Total général",SUM('Base  PEAGES'!F:F),G271))</f>
        <v/>
      </c>
      <c r="M271" s="5" t="str">
        <f t="shared" si="23"/>
        <v/>
      </c>
      <c r="N271" s="5" t="str">
        <f t="shared" si="21"/>
        <v/>
      </c>
      <c r="O271" s="10" t="str">
        <f>IF(OR(A271="",A271="Total général"),"",'Base  PEAGES'!$Q$1)</f>
        <v/>
      </c>
    </row>
    <row r="272" spans="1:15" x14ac:dyDescent="0.2">
      <c r="A272"/>
      <c r="B272"/>
      <c r="C272"/>
      <c r="D272"/>
      <c r="I272" s="5" t="str">
        <f>IF(A272="","",IF(A272="Total général",CONCATENATE('Base  PEAGES'!$Q$1," ",RIGHT(I271,17)),D272))</f>
        <v/>
      </c>
      <c r="J272" s="5" t="str">
        <f t="shared" si="22"/>
        <v/>
      </c>
      <c r="K272" s="5" t="str">
        <f t="shared" si="20"/>
        <v/>
      </c>
      <c r="L272" s="5" t="str">
        <f>IF(A272="","",IF(A272="Total général",SUM('Base  PEAGES'!F:F),G272))</f>
        <v/>
      </c>
      <c r="M272" s="5" t="str">
        <f t="shared" si="23"/>
        <v/>
      </c>
      <c r="N272" s="5" t="str">
        <f t="shared" si="21"/>
        <v/>
      </c>
      <c r="O272" s="10" t="str">
        <f>IF(OR(A272="",A272="Total général"),"",'Base  PEAGES'!$Q$1)</f>
        <v/>
      </c>
    </row>
    <row r="273" spans="1:15" x14ac:dyDescent="0.2">
      <c r="A273"/>
      <c r="B273"/>
      <c r="C273"/>
      <c r="D273"/>
      <c r="I273" s="5" t="str">
        <f>IF(A273="","",IF(A273="Total général",CONCATENATE('Base  PEAGES'!$Q$1," ",RIGHT(I272,17)),D273))</f>
        <v/>
      </c>
      <c r="J273" s="5" t="str">
        <f t="shared" si="22"/>
        <v/>
      </c>
      <c r="K273" s="5" t="str">
        <f t="shared" si="20"/>
        <v/>
      </c>
      <c r="L273" s="5" t="str">
        <f>IF(A273="","",IF(A273="Total général",SUM('Base  PEAGES'!F:F),G273))</f>
        <v/>
      </c>
      <c r="M273" s="5" t="str">
        <f t="shared" si="23"/>
        <v/>
      </c>
      <c r="N273" s="5" t="str">
        <f t="shared" si="21"/>
        <v/>
      </c>
      <c r="O273" s="10" t="str">
        <f>IF(OR(A273="",A273="Total général"),"",'Base  PEAGES'!$Q$1)</f>
        <v/>
      </c>
    </row>
    <row r="274" spans="1:15" x14ac:dyDescent="0.2">
      <c r="A274"/>
      <c r="B274"/>
      <c r="C274"/>
      <c r="D274"/>
      <c r="I274" s="5" t="str">
        <f>IF(A274="","",IF(A274="Total général",CONCATENATE('Base  PEAGES'!$Q$1," ",RIGHT(I273,17)),D274))</f>
        <v/>
      </c>
      <c r="J274" s="5" t="str">
        <f t="shared" si="22"/>
        <v/>
      </c>
      <c r="K274" s="5" t="str">
        <f t="shared" si="20"/>
        <v/>
      </c>
      <c r="L274" s="5" t="str">
        <f>IF(A274="","",IF(A274="Total général",SUM('Base  PEAGES'!F:F),G274))</f>
        <v/>
      </c>
      <c r="M274" s="5" t="str">
        <f t="shared" si="23"/>
        <v/>
      </c>
      <c r="N274" s="5" t="str">
        <f t="shared" si="21"/>
        <v/>
      </c>
      <c r="O274" s="10" t="str">
        <f>IF(OR(A274="",A274="Total général"),"",'Base  PEAGES'!$Q$1)</f>
        <v/>
      </c>
    </row>
    <row r="275" spans="1:15" x14ac:dyDescent="0.2">
      <c r="A275"/>
      <c r="B275"/>
      <c r="C275"/>
      <c r="D275"/>
      <c r="I275" s="5" t="str">
        <f>IF(A275="","",IF(A275="Total général",CONCATENATE('Base  PEAGES'!$Q$1," ",RIGHT(I274,17)),D275))</f>
        <v/>
      </c>
      <c r="J275" s="5" t="str">
        <f t="shared" si="22"/>
        <v/>
      </c>
      <c r="K275" s="5" t="str">
        <f t="shared" si="20"/>
        <v/>
      </c>
      <c r="L275" s="5" t="str">
        <f>IF(A275="","",IF(A275="Total général",SUM('Base  PEAGES'!F:F),G275))</f>
        <v/>
      </c>
      <c r="M275" s="5" t="str">
        <f t="shared" si="23"/>
        <v/>
      </c>
      <c r="N275" s="5" t="str">
        <f t="shared" si="21"/>
        <v/>
      </c>
      <c r="O275" s="10" t="str">
        <f>IF(OR(A275="",A275="Total général"),"",'Base  PEAGES'!$Q$1)</f>
        <v/>
      </c>
    </row>
    <row r="276" spans="1:15" x14ac:dyDescent="0.2">
      <c r="A276"/>
      <c r="B276"/>
      <c r="C276"/>
      <c r="D276"/>
      <c r="I276" s="5" t="str">
        <f>IF(A276="","",IF(A276="Total général",CONCATENATE('Base  PEAGES'!$Q$1," ",RIGHT(I275,17)),D276))</f>
        <v/>
      </c>
      <c r="J276" s="5" t="str">
        <f t="shared" si="22"/>
        <v/>
      </c>
      <c r="K276" s="5" t="str">
        <f t="shared" si="20"/>
        <v/>
      </c>
      <c r="L276" s="5" t="str">
        <f>IF(A276="","",IF(A276="Total général",SUM('Base  PEAGES'!F:F),G276))</f>
        <v/>
      </c>
      <c r="M276" s="5" t="str">
        <f t="shared" si="23"/>
        <v/>
      </c>
      <c r="N276" s="5" t="str">
        <f t="shared" si="21"/>
        <v/>
      </c>
      <c r="O276" s="10" t="str">
        <f>IF(OR(A276="",A276="Total général"),"",'Base  PEAGES'!$Q$1)</f>
        <v/>
      </c>
    </row>
    <row r="277" spans="1:15" x14ac:dyDescent="0.2">
      <c r="A277"/>
      <c r="B277"/>
      <c r="C277"/>
      <c r="D277"/>
      <c r="I277" s="5" t="str">
        <f>IF(A277="","",IF(A277="Total général",CONCATENATE('Base  PEAGES'!$Q$1," ",RIGHT(I276,17)),D277))</f>
        <v/>
      </c>
      <c r="J277" s="5" t="str">
        <f t="shared" si="22"/>
        <v/>
      </c>
      <c r="K277" s="5" t="str">
        <f t="shared" si="20"/>
        <v/>
      </c>
      <c r="L277" s="5" t="str">
        <f>IF(A277="","",IF(A277="Total général",SUM('Base  PEAGES'!F:F),G277))</f>
        <v/>
      </c>
      <c r="M277" s="5" t="str">
        <f t="shared" si="23"/>
        <v/>
      </c>
      <c r="N277" s="5" t="str">
        <f t="shared" si="21"/>
        <v/>
      </c>
      <c r="O277" s="10" t="str">
        <f>IF(OR(A277="",A277="Total général"),"",'Base  PEAGES'!$Q$1)</f>
        <v/>
      </c>
    </row>
    <row r="278" spans="1:15" x14ac:dyDescent="0.2">
      <c r="A278"/>
      <c r="B278"/>
      <c r="C278"/>
      <c r="D278"/>
      <c r="I278" s="5" t="str">
        <f>IF(A278="","",IF(A278="Total général",CONCATENATE('Base  PEAGES'!$Q$1," ",RIGHT(I277,17)),D278))</f>
        <v/>
      </c>
      <c r="J278" s="5" t="str">
        <f t="shared" si="22"/>
        <v/>
      </c>
      <c r="K278" s="5" t="str">
        <f t="shared" si="20"/>
        <v/>
      </c>
      <c r="L278" s="5" t="str">
        <f>IF(A278="","",IF(A278="Total général",SUM('Base  PEAGES'!F:F),G278))</f>
        <v/>
      </c>
      <c r="M278" s="5" t="str">
        <f t="shared" si="23"/>
        <v/>
      </c>
      <c r="N278" s="5" t="str">
        <f t="shared" si="21"/>
        <v/>
      </c>
      <c r="O278" s="10" t="str">
        <f>IF(OR(A278="",A278="Total général"),"",'Base  PEAGES'!$Q$1)</f>
        <v/>
      </c>
    </row>
    <row r="279" spans="1:15" x14ac:dyDescent="0.2">
      <c r="A279"/>
      <c r="B279"/>
      <c r="C279"/>
      <c r="D279"/>
      <c r="I279" s="5" t="str">
        <f>IF(A279="","",IF(A279="Total général",CONCATENATE('Base  PEAGES'!$Q$1," ",RIGHT(I278,17)),D279))</f>
        <v/>
      </c>
      <c r="J279" s="5" t="str">
        <f t="shared" si="22"/>
        <v/>
      </c>
      <c r="K279" s="5" t="str">
        <f t="shared" si="20"/>
        <v/>
      </c>
      <c r="L279" s="5" t="str">
        <f>IF(A279="","",IF(A279="Total général",SUM('Base  PEAGES'!F:F),G279))</f>
        <v/>
      </c>
      <c r="M279" s="5" t="str">
        <f t="shared" si="23"/>
        <v/>
      </c>
      <c r="N279" s="5" t="str">
        <f t="shared" si="21"/>
        <v/>
      </c>
      <c r="O279" s="10" t="str">
        <f>IF(OR(A279="",A279="Total général"),"",'Base  PEAGES'!$Q$1)</f>
        <v/>
      </c>
    </row>
    <row r="280" spans="1:15" x14ac:dyDescent="0.2">
      <c r="A280"/>
      <c r="B280"/>
      <c r="C280"/>
      <c r="D280"/>
      <c r="I280" s="5" t="str">
        <f>IF(A280="","",IF(A280="Total général",CONCATENATE('Base  PEAGES'!$Q$1," ",RIGHT(I279,17)),D280))</f>
        <v/>
      </c>
      <c r="J280" s="5" t="str">
        <f t="shared" si="22"/>
        <v/>
      </c>
      <c r="K280" s="5" t="str">
        <f t="shared" si="20"/>
        <v/>
      </c>
      <c r="L280" s="5" t="str">
        <f>IF(A280="","",IF(A280="Total général",SUM('Base  PEAGES'!F:F),G280))</f>
        <v/>
      </c>
      <c r="M280" s="5" t="str">
        <f t="shared" si="23"/>
        <v/>
      </c>
      <c r="N280" s="5" t="str">
        <f t="shared" si="21"/>
        <v/>
      </c>
      <c r="O280" s="10" t="str">
        <f>IF(OR(A280="",A280="Total général"),"",'Base  PEAGES'!$Q$1)</f>
        <v/>
      </c>
    </row>
    <row r="281" spans="1:15" x14ac:dyDescent="0.2">
      <c r="A281"/>
      <c r="B281"/>
      <c r="C281"/>
      <c r="D281"/>
      <c r="I281" s="5" t="str">
        <f>IF(A281="","",IF(A281="Total général",CONCATENATE('Base  PEAGES'!$Q$1," ",RIGHT(I280,17)),D281))</f>
        <v/>
      </c>
      <c r="J281" s="5" t="str">
        <f t="shared" si="22"/>
        <v/>
      </c>
      <c r="K281" s="5" t="str">
        <f t="shared" si="20"/>
        <v/>
      </c>
      <c r="L281" s="5" t="str">
        <f>IF(A281="","",IF(A281="Total général",SUM('Base  PEAGES'!F:F),G281))</f>
        <v/>
      </c>
      <c r="M281" s="5" t="str">
        <f t="shared" si="23"/>
        <v/>
      </c>
      <c r="N281" s="5" t="str">
        <f t="shared" si="21"/>
        <v/>
      </c>
      <c r="O281" s="10" t="str">
        <f>IF(OR(A281="",A281="Total général"),"",'Base  PEAGES'!$Q$1)</f>
        <v/>
      </c>
    </row>
    <row r="282" spans="1:15" x14ac:dyDescent="0.2">
      <c r="A282"/>
      <c r="B282"/>
      <c r="C282"/>
      <c r="D282"/>
      <c r="I282" s="5" t="str">
        <f>IF(A282="","",IF(A282="Total général",CONCATENATE('Base  PEAGES'!$Q$1," ",RIGHT(I281,17)),D282))</f>
        <v/>
      </c>
      <c r="J282" s="5" t="str">
        <f t="shared" si="22"/>
        <v/>
      </c>
      <c r="K282" s="5" t="str">
        <f t="shared" si="20"/>
        <v/>
      </c>
      <c r="L282" s="5" t="str">
        <f>IF(A282="","",IF(A282="Total général",SUM('Base  PEAGES'!F:F),G282))</f>
        <v/>
      </c>
      <c r="M282" s="5" t="str">
        <f t="shared" si="23"/>
        <v/>
      </c>
      <c r="N282" s="5" t="str">
        <f t="shared" si="21"/>
        <v/>
      </c>
      <c r="O282" s="10" t="str">
        <f>IF(OR(A282="",A282="Total général"),"",'Base  PEAGES'!$Q$1)</f>
        <v/>
      </c>
    </row>
    <row r="283" spans="1:15" x14ac:dyDescent="0.2">
      <c r="A283"/>
      <c r="B283"/>
      <c r="C283"/>
      <c r="D283"/>
      <c r="I283" s="5" t="str">
        <f>IF(A283="","",IF(A283="Total général",CONCATENATE('Base  PEAGES'!$Q$1," ",RIGHT(I282,17)),D283))</f>
        <v/>
      </c>
      <c r="J283" s="5" t="str">
        <f t="shared" si="22"/>
        <v/>
      </c>
      <c r="K283" s="5" t="str">
        <f t="shared" si="20"/>
        <v/>
      </c>
      <c r="L283" s="5" t="str">
        <f>IF(A283="","",IF(A283="Total général",SUM('Base  PEAGES'!F:F),G283))</f>
        <v/>
      </c>
      <c r="M283" s="5" t="str">
        <f t="shared" si="23"/>
        <v/>
      </c>
      <c r="N283" s="5" t="str">
        <f t="shared" si="21"/>
        <v/>
      </c>
      <c r="O283" s="10" t="str">
        <f>IF(OR(A283="",A283="Total général"),"",'Base  PEAGES'!$Q$1)</f>
        <v/>
      </c>
    </row>
    <row r="284" spans="1:15" x14ac:dyDescent="0.2">
      <c r="A284"/>
      <c r="B284"/>
      <c r="C284"/>
      <c r="D284"/>
      <c r="I284" s="5" t="str">
        <f>IF(A284="","",IF(A284="Total général",CONCATENATE('Base  PEAGES'!$Q$1," ",RIGHT(I283,17)),D284))</f>
        <v/>
      </c>
      <c r="J284" s="5" t="str">
        <f t="shared" si="22"/>
        <v/>
      </c>
      <c r="K284" s="5" t="str">
        <f t="shared" si="20"/>
        <v/>
      </c>
      <c r="L284" s="5" t="str">
        <f>IF(A284="","",IF(A284="Total général",SUM('Base  PEAGES'!F:F),G284))</f>
        <v/>
      </c>
      <c r="M284" s="5" t="str">
        <f t="shared" si="23"/>
        <v/>
      </c>
      <c r="N284" s="5" t="str">
        <f t="shared" si="21"/>
        <v/>
      </c>
      <c r="O284" s="10" t="str">
        <f>IF(OR(A284="",A284="Total général"),"",'Base  PEAGES'!$Q$1)</f>
        <v/>
      </c>
    </row>
    <row r="285" spans="1:15" x14ac:dyDescent="0.2">
      <c r="A285"/>
      <c r="B285"/>
      <c r="C285"/>
      <c r="D285"/>
      <c r="I285" s="5" t="str">
        <f>IF(A285="","",IF(A285="Total général",CONCATENATE('Base  PEAGES'!$Q$1," ",RIGHT(I284,17)),D285))</f>
        <v/>
      </c>
      <c r="J285" s="5" t="str">
        <f t="shared" si="22"/>
        <v/>
      </c>
      <c r="K285" s="5" t="str">
        <f t="shared" si="20"/>
        <v/>
      </c>
      <c r="L285" s="5" t="str">
        <f>IF(A285="","",IF(A285="Total général",SUM('Base  PEAGES'!F:F),G285))</f>
        <v/>
      </c>
      <c r="M285" s="5" t="str">
        <f t="shared" si="23"/>
        <v/>
      </c>
      <c r="N285" s="5" t="str">
        <f t="shared" si="21"/>
        <v/>
      </c>
      <c r="O285" s="10" t="str">
        <f>IF(OR(A285="",A285="Total général"),"",'Base  PEAGES'!$Q$1)</f>
        <v/>
      </c>
    </row>
    <row r="286" spans="1:15" x14ac:dyDescent="0.2">
      <c r="A286"/>
      <c r="B286"/>
      <c r="C286"/>
      <c r="D286"/>
      <c r="I286" s="5" t="str">
        <f>IF(A286="","",IF(A286="Total général",CONCATENATE('Base  PEAGES'!$Q$1," ",RIGHT(I285,17)),D286))</f>
        <v/>
      </c>
      <c r="J286" s="5" t="str">
        <f t="shared" si="22"/>
        <v/>
      </c>
      <c r="K286" s="5" t="str">
        <f t="shared" si="20"/>
        <v/>
      </c>
      <c r="L286" s="5" t="str">
        <f>IF(A286="","",IF(A286="Total général",SUM('Base  PEAGES'!F:F),G286))</f>
        <v/>
      </c>
      <c r="M286" s="5" t="str">
        <f t="shared" si="23"/>
        <v/>
      </c>
      <c r="N286" s="5" t="str">
        <f t="shared" si="21"/>
        <v/>
      </c>
      <c r="O286" s="10" t="str">
        <f>IF(OR(A286="",A286="Total général"),"",'Base  PEAGES'!$Q$1)</f>
        <v/>
      </c>
    </row>
    <row r="287" spans="1:15" x14ac:dyDescent="0.2">
      <c r="A287"/>
      <c r="B287"/>
      <c r="C287"/>
      <c r="D287"/>
      <c r="I287" s="5" t="str">
        <f>IF(A287="","",IF(A287="Total général",CONCATENATE('Base  PEAGES'!$Q$1," ",RIGHT(I286,17)),D287))</f>
        <v/>
      </c>
      <c r="J287" s="5" t="str">
        <f t="shared" si="22"/>
        <v/>
      </c>
      <c r="K287" s="5" t="str">
        <f t="shared" si="20"/>
        <v/>
      </c>
      <c r="L287" s="5" t="str">
        <f>IF(A287="","",IF(A287="Total général",SUM('Base  PEAGES'!F:F),G287))</f>
        <v/>
      </c>
      <c r="M287" s="5" t="str">
        <f t="shared" si="23"/>
        <v/>
      </c>
      <c r="N287" s="5" t="str">
        <f t="shared" si="21"/>
        <v/>
      </c>
      <c r="O287" s="10" t="str">
        <f>IF(OR(A287="",A287="Total général"),"",'Base  PEAGES'!$Q$1)</f>
        <v/>
      </c>
    </row>
    <row r="288" spans="1:15" x14ac:dyDescent="0.2">
      <c r="A288"/>
      <c r="B288"/>
      <c r="C288"/>
      <c r="D288"/>
      <c r="I288" s="5" t="str">
        <f>IF(A288="","",IF(A288="Total général",CONCATENATE('Base  PEAGES'!$Q$1," ",RIGHT(I287,17)),D288))</f>
        <v/>
      </c>
      <c r="J288" s="5" t="str">
        <f t="shared" si="22"/>
        <v/>
      </c>
      <c r="K288" s="5" t="str">
        <f t="shared" si="20"/>
        <v/>
      </c>
      <c r="L288" s="5" t="str">
        <f>IF(A288="","",IF(A288="Total général",SUM('Base  PEAGES'!F:F),G288))</f>
        <v/>
      </c>
      <c r="M288" s="5" t="str">
        <f t="shared" si="23"/>
        <v/>
      </c>
      <c r="N288" s="5" t="str">
        <f t="shared" si="21"/>
        <v/>
      </c>
      <c r="O288" s="10" t="str">
        <f>IF(OR(A288="",A288="Total général"),"",'Base  PEAGES'!$Q$1)</f>
        <v/>
      </c>
    </row>
    <row r="289" spans="1:15" x14ac:dyDescent="0.2">
      <c r="A289"/>
      <c r="B289"/>
      <c r="C289"/>
      <c r="D289"/>
      <c r="I289" s="5" t="str">
        <f>IF(A289="","",IF(A289="Total général",CONCATENATE('Base  PEAGES'!$Q$1," ",RIGHT(I288,17)),D289))</f>
        <v/>
      </c>
      <c r="J289" s="5" t="str">
        <f t="shared" si="22"/>
        <v/>
      </c>
      <c r="K289" s="5" t="str">
        <f t="shared" si="20"/>
        <v/>
      </c>
      <c r="L289" s="5" t="str">
        <f>IF(A289="","",IF(A289="Total général",SUM('Base  PEAGES'!F:F),G289))</f>
        <v/>
      </c>
      <c r="M289" s="5" t="str">
        <f t="shared" si="23"/>
        <v/>
      </c>
      <c r="N289" s="5" t="str">
        <f t="shared" si="21"/>
        <v/>
      </c>
      <c r="O289" s="10" t="str">
        <f>IF(OR(A289="",A289="Total général"),"",'Base  PEAGES'!$Q$1)</f>
        <v/>
      </c>
    </row>
    <row r="290" spans="1:15" x14ac:dyDescent="0.2">
      <c r="A290"/>
      <c r="B290"/>
      <c r="C290"/>
      <c r="D290"/>
      <c r="I290" s="5" t="str">
        <f>IF(A290="","",IF(A290="Total général",CONCATENATE('Base  PEAGES'!$Q$1," ",RIGHT(I289,17)),D290))</f>
        <v/>
      </c>
      <c r="J290" s="5" t="str">
        <f t="shared" si="22"/>
        <v/>
      </c>
      <c r="K290" s="5" t="str">
        <f t="shared" si="20"/>
        <v/>
      </c>
      <c r="L290" s="5" t="str">
        <f>IF(A290="","",IF(A290="Total général",SUM('Base  PEAGES'!F:F),G290))</f>
        <v/>
      </c>
      <c r="M290" s="5" t="str">
        <f t="shared" si="23"/>
        <v/>
      </c>
      <c r="N290" s="5" t="str">
        <f t="shared" si="21"/>
        <v/>
      </c>
      <c r="O290" s="10" t="str">
        <f>IF(OR(A290="",A290="Total général"),"",'Base  PEAGES'!$Q$1)</f>
        <v/>
      </c>
    </row>
    <row r="291" spans="1:15" x14ac:dyDescent="0.2">
      <c r="A291"/>
      <c r="B291"/>
      <c r="C291"/>
      <c r="D291"/>
      <c r="I291" s="5" t="str">
        <f>IF(A291="","",IF(A291="Total général",CONCATENATE('Base  PEAGES'!$Q$1," ",RIGHT(I290,17)),D291))</f>
        <v/>
      </c>
      <c r="J291" s="5" t="str">
        <f t="shared" si="22"/>
        <v/>
      </c>
      <c r="K291" s="5" t="str">
        <f t="shared" si="20"/>
        <v/>
      </c>
      <c r="L291" s="5" t="str">
        <f>IF(A291="","",IF(A291="Total général",SUM('Base  PEAGES'!F:F),G291))</f>
        <v/>
      </c>
      <c r="M291" s="5" t="str">
        <f t="shared" si="23"/>
        <v/>
      </c>
      <c r="N291" s="5" t="str">
        <f t="shared" si="21"/>
        <v/>
      </c>
      <c r="O291" s="10" t="str">
        <f>IF(OR(A291="",A291="Total général"),"",'Base  PEAGES'!$Q$1)</f>
        <v/>
      </c>
    </row>
    <row r="292" spans="1:15" x14ac:dyDescent="0.2">
      <c r="A292"/>
      <c r="B292"/>
      <c r="C292"/>
      <c r="D292"/>
      <c r="I292" s="5" t="str">
        <f>IF(A292="","",IF(A292="Total général",CONCATENATE('Base  PEAGES'!$Q$1," ",RIGHT(I291,17)),D292))</f>
        <v/>
      </c>
      <c r="J292" s="5" t="str">
        <f t="shared" si="22"/>
        <v/>
      </c>
      <c r="K292" s="5" t="str">
        <f t="shared" si="20"/>
        <v/>
      </c>
      <c r="L292" s="5" t="str">
        <f>IF(A292="","",IF(A292="Total général",SUM('Base  PEAGES'!F:F),G292))</f>
        <v/>
      </c>
      <c r="M292" s="5" t="str">
        <f t="shared" si="23"/>
        <v/>
      </c>
      <c r="N292" s="5" t="str">
        <f t="shared" si="21"/>
        <v/>
      </c>
      <c r="O292" s="10" t="str">
        <f>IF(OR(A292="",A292="Total général"),"",'Base  PEAGES'!$Q$1)</f>
        <v/>
      </c>
    </row>
    <row r="293" spans="1:15" x14ac:dyDescent="0.2">
      <c r="A293"/>
      <c r="B293"/>
      <c r="C293"/>
      <c r="D293"/>
      <c r="I293" s="5" t="str">
        <f>IF(A293="","",IF(A293="Total général",CONCATENATE('Base  PEAGES'!$Q$1," ",RIGHT(I292,17)),D293))</f>
        <v/>
      </c>
      <c r="J293" s="5" t="str">
        <f t="shared" si="22"/>
        <v/>
      </c>
      <c r="K293" s="5" t="str">
        <f t="shared" si="20"/>
        <v/>
      </c>
      <c r="L293" s="5" t="str">
        <f>IF(A293="","",IF(A293="Total général",SUM('Base  PEAGES'!F:F),G293))</f>
        <v/>
      </c>
      <c r="M293" s="5" t="str">
        <f t="shared" si="23"/>
        <v/>
      </c>
      <c r="N293" s="5" t="str">
        <f t="shared" si="21"/>
        <v/>
      </c>
      <c r="O293" s="10" t="str">
        <f>IF(OR(A293="",A293="Total général"),"",'Base  PEAGES'!$Q$1)</f>
        <v/>
      </c>
    </row>
    <row r="294" spans="1:15" x14ac:dyDescent="0.2">
      <c r="A294"/>
      <c r="B294"/>
      <c r="C294"/>
      <c r="D294"/>
      <c r="I294" s="5" t="str">
        <f>IF(A294="","",IF(A294="Total général",CONCATENATE('Base  PEAGES'!$Q$1," ",RIGHT(I293,17)),D294))</f>
        <v/>
      </c>
      <c r="J294" s="5" t="str">
        <f t="shared" si="22"/>
        <v/>
      </c>
      <c r="K294" s="5" t="str">
        <f t="shared" si="20"/>
        <v/>
      </c>
      <c r="L294" s="5" t="str">
        <f>IF(A294="","",IF(A294="Total général",SUM('Base  PEAGES'!F:F),G294))</f>
        <v/>
      </c>
      <c r="M294" s="5" t="str">
        <f t="shared" si="23"/>
        <v/>
      </c>
      <c r="N294" s="5" t="str">
        <f t="shared" si="21"/>
        <v/>
      </c>
      <c r="O294" s="10" t="str">
        <f>IF(OR(A294="",A294="Total général"),"",'Base  PEAGES'!$Q$1)</f>
        <v/>
      </c>
    </row>
    <row r="295" spans="1:15" x14ac:dyDescent="0.2">
      <c r="A295"/>
      <c r="B295"/>
      <c r="C295"/>
      <c r="D295"/>
      <c r="I295" s="5" t="str">
        <f>IF(A295="","",IF(A295="Total général",CONCATENATE('Base  PEAGES'!$Q$1," ",RIGHT(I294,17)),D295))</f>
        <v/>
      </c>
      <c r="J295" s="5" t="str">
        <f t="shared" si="22"/>
        <v/>
      </c>
      <c r="K295" s="5" t="str">
        <f t="shared" si="20"/>
        <v/>
      </c>
      <c r="L295" s="5" t="str">
        <f>IF(A295="","",IF(A295="Total général",SUM('Base  PEAGES'!F:F),G295))</f>
        <v/>
      </c>
      <c r="M295" s="5" t="str">
        <f t="shared" si="23"/>
        <v/>
      </c>
      <c r="N295" s="5" t="str">
        <f t="shared" si="21"/>
        <v/>
      </c>
      <c r="O295" s="10" t="str">
        <f>IF(OR(A295="",A295="Total général"),"",'Base  PEAGES'!$Q$1)</f>
        <v/>
      </c>
    </row>
    <row r="296" spans="1:15" x14ac:dyDescent="0.2">
      <c r="A296"/>
      <c r="B296"/>
      <c r="C296"/>
      <c r="D296"/>
      <c r="I296" s="5" t="str">
        <f>IF(A296="","",IF(A296="Total général",CONCATENATE('Base  PEAGES'!$Q$1," ",RIGHT(I295,17)),D296))</f>
        <v/>
      </c>
      <c r="J296" s="5" t="str">
        <f t="shared" si="22"/>
        <v/>
      </c>
      <c r="K296" s="5" t="str">
        <f t="shared" si="20"/>
        <v/>
      </c>
      <c r="L296" s="5" t="str">
        <f>IF(A296="","",IF(A296="Total général",SUM('Base  PEAGES'!F:F),G296))</f>
        <v/>
      </c>
      <c r="M296" s="5" t="str">
        <f t="shared" si="23"/>
        <v/>
      </c>
      <c r="N296" s="5" t="str">
        <f t="shared" si="21"/>
        <v/>
      </c>
      <c r="O296" s="10" t="str">
        <f>IF(OR(A296="",A296="Total général"),"",'Base  PEAGES'!$Q$1)</f>
        <v/>
      </c>
    </row>
    <row r="297" spans="1:15" x14ac:dyDescent="0.2">
      <c r="A297"/>
      <c r="B297"/>
      <c r="C297"/>
      <c r="D297"/>
      <c r="I297" s="5" t="str">
        <f>IF(A297="","",IF(A297="Total général",CONCATENATE('Base  PEAGES'!$Q$1," ",RIGHT(I296,17)),D297))</f>
        <v/>
      </c>
      <c r="J297" s="5" t="str">
        <f t="shared" si="22"/>
        <v/>
      </c>
      <c r="K297" s="5" t="str">
        <f t="shared" si="20"/>
        <v/>
      </c>
      <c r="L297" s="5" t="str">
        <f>IF(A297="","",IF(A297="Total général",SUM('Base  PEAGES'!F:F),G297))</f>
        <v/>
      </c>
      <c r="M297" s="5" t="str">
        <f t="shared" si="23"/>
        <v/>
      </c>
      <c r="N297" s="5" t="str">
        <f t="shared" si="21"/>
        <v/>
      </c>
      <c r="O297" s="10" t="str">
        <f>IF(OR(A297="",A297="Total général"),"",'Base  PEAGES'!$Q$1)</f>
        <v/>
      </c>
    </row>
    <row r="298" spans="1:15" x14ac:dyDescent="0.2">
      <c r="A298"/>
      <c r="B298"/>
      <c r="C298"/>
      <c r="D298"/>
      <c r="I298" s="5" t="str">
        <f>IF(A298="","",IF(A298="Total général",CONCATENATE('Base  PEAGES'!$Q$1," ",RIGHT(I297,17)),D298))</f>
        <v/>
      </c>
      <c r="J298" s="5" t="str">
        <f t="shared" si="22"/>
        <v/>
      </c>
      <c r="K298" s="5" t="str">
        <f t="shared" si="20"/>
        <v/>
      </c>
      <c r="L298" s="5" t="str">
        <f>IF(A298="","",IF(A298="Total général",SUM('Base  PEAGES'!F:F),G298))</f>
        <v/>
      </c>
      <c r="M298" s="5" t="str">
        <f t="shared" si="23"/>
        <v/>
      </c>
      <c r="N298" s="5" t="str">
        <f t="shared" si="21"/>
        <v/>
      </c>
      <c r="O298" s="10" t="str">
        <f>IF(OR(A298="",A298="Total général"),"",'Base  PEAGES'!$Q$1)</f>
        <v/>
      </c>
    </row>
    <row r="299" spans="1:15" x14ac:dyDescent="0.2">
      <c r="A299"/>
      <c r="B299"/>
      <c r="C299"/>
      <c r="D299"/>
      <c r="I299" s="5" t="str">
        <f>IF(A299="","",IF(A299="Total général",CONCATENATE('Base  PEAGES'!$Q$1," ",RIGHT(I298,17)),D299))</f>
        <v/>
      </c>
      <c r="J299" s="5" t="str">
        <f t="shared" si="22"/>
        <v/>
      </c>
      <c r="K299" s="5" t="str">
        <f t="shared" si="20"/>
        <v/>
      </c>
      <c r="L299" s="5" t="str">
        <f>IF(A299="","",IF(A299="Total général",SUM('Base  PEAGES'!F:F),G299))</f>
        <v/>
      </c>
      <c r="M299" s="5" t="str">
        <f t="shared" si="23"/>
        <v/>
      </c>
      <c r="N299" s="5" t="str">
        <f t="shared" si="21"/>
        <v/>
      </c>
      <c r="O299" s="10" t="str">
        <f>IF(OR(A299="",A299="Total général"),"",'Base  PEAGES'!$Q$1)</f>
        <v/>
      </c>
    </row>
    <row r="300" spans="1:15" x14ac:dyDescent="0.2">
      <c r="A300"/>
      <c r="B300"/>
      <c r="C300"/>
      <c r="D300"/>
      <c r="I300" s="5" t="str">
        <f>IF(A300="","",IF(A300="Total général",CONCATENATE('Base  PEAGES'!$Q$1," ",RIGHT(I299,17)),D300))</f>
        <v/>
      </c>
      <c r="J300" s="5" t="str">
        <f t="shared" si="22"/>
        <v/>
      </c>
      <c r="K300" s="5" t="str">
        <f t="shared" si="20"/>
        <v/>
      </c>
      <c r="L300" s="5" t="str">
        <f>IF(A300="","",IF(A300="Total général",SUM('Base  PEAGES'!F:F),G300))</f>
        <v/>
      </c>
      <c r="M300" s="5" t="str">
        <f t="shared" si="23"/>
        <v/>
      </c>
      <c r="N300" s="5" t="str">
        <f t="shared" si="21"/>
        <v/>
      </c>
      <c r="O300" s="10" t="str">
        <f>IF(OR(A300="",A300="Total général"),"",'Base  PEAGES'!$Q$1)</f>
        <v/>
      </c>
    </row>
    <row r="301" spans="1:15" x14ac:dyDescent="0.2">
      <c r="A301"/>
      <c r="B301"/>
      <c r="C301"/>
      <c r="D301"/>
      <c r="I301" s="5" t="str">
        <f>IF(A301="","",IF(A301="Total général",CONCATENATE('Base  PEAGES'!$Q$1," ",RIGHT(I300,17)),D301))</f>
        <v/>
      </c>
      <c r="J301" s="5" t="str">
        <f t="shared" si="22"/>
        <v/>
      </c>
      <c r="K301" s="5" t="str">
        <f t="shared" ref="K301:K364" si="24">IF(A301="","",IF(A301="Total général",15002,C301))</f>
        <v/>
      </c>
      <c r="L301" s="5" t="str">
        <f>IF(A301="","",IF(A301="Total général",SUM('Base  PEAGES'!F:F),G301))</f>
        <v/>
      </c>
      <c r="M301" s="5" t="str">
        <f t="shared" si="23"/>
        <v/>
      </c>
      <c r="N301" s="5" t="str">
        <f t="shared" si="21"/>
        <v/>
      </c>
      <c r="O301" s="10" t="str">
        <f>IF(OR(A301="",A301="Total général"),"",'Base  PEAGES'!$Q$1)</f>
        <v/>
      </c>
    </row>
    <row r="302" spans="1:15" x14ac:dyDescent="0.2">
      <c r="A302"/>
      <c r="B302"/>
      <c r="C302"/>
      <c r="D302"/>
      <c r="I302" s="5" t="str">
        <f>IF(A302="","",IF(A302="Total général",CONCATENATE('Base  PEAGES'!$Q$1," ",RIGHT(I301,17)),D302))</f>
        <v/>
      </c>
      <c r="J302" s="5" t="str">
        <f t="shared" si="22"/>
        <v/>
      </c>
      <c r="K302" s="5" t="str">
        <f t="shared" si="24"/>
        <v/>
      </c>
      <c r="L302" s="5" t="str">
        <f>IF(A302="","",IF(A302="Total général",SUM('Base  PEAGES'!F:F),G302))</f>
        <v/>
      </c>
      <c r="M302" s="5" t="str">
        <f t="shared" si="23"/>
        <v/>
      </c>
      <c r="N302" s="5" t="str">
        <f t="shared" si="21"/>
        <v/>
      </c>
      <c r="O302" s="10" t="str">
        <f>IF(OR(A302="",A302="Total général"),"",'Base  PEAGES'!$Q$1)</f>
        <v/>
      </c>
    </row>
    <row r="303" spans="1:15" x14ac:dyDescent="0.2">
      <c r="A303"/>
      <c r="B303"/>
      <c r="C303"/>
      <c r="D303"/>
      <c r="I303" s="5" t="str">
        <f>IF(A303="","",IF(A303="Total général",CONCATENATE('Base  PEAGES'!$Q$1," ",RIGHT(I302,17)),D303))</f>
        <v/>
      </c>
      <c r="J303" s="5" t="str">
        <f t="shared" si="22"/>
        <v/>
      </c>
      <c r="K303" s="5" t="str">
        <f t="shared" si="24"/>
        <v/>
      </c>
      <c r="L303" s="5" t="str">
        <f>IF(A303="","",IF(A303="Total général",SUM('Base  PEAGES'!F:F),G303))</f>
        <v/>
      </c>
      <c r="M303" s="5" t="str">
        <f t="shared" si="23"/>
        <v/>
      </c>
      <c r="N303" s="5" t="str">
        <f t="shared" si="21"/>
        <v/>
      </c>
      <c r="O303" s="10" t="str">
        <f>IF(OR(A303="",A303="Total général"),"",'Base  PEAGES'!$Q$1)</f>
        <v/>
      </c>
    </row>
    <row r="304" spans="1:15" x14ac:dyDescent="0.2">
      <c r="A304"/>
      <c r="B304"/>
      <c r="C304"/>
      <c r="D304"/>
      <c r="I304" s="5" t="str">
        <f>IF(A304="","",IF(A304="Total général",CONCATENATE('Base  PEAGES'!$Q$1," ",RIGHT(I303,17)),D304))</f>
        <v/>
      </c>
      <c r="J304" s="5" t="str">
        <f t="shared" si="22"/>
        <v/>
      </c>
      <c r="K304" s="5" t="str">
        <f t="shared" si="24"/>
        <v/>
      </c>
      <c r="L304" s="5" t="str">
        <f>IF(A304="","",IF(A304="Total général",SUM('Base  PEAGES'!F:F),G304))</f>
        <v/>
      </c>
      <c r="M304" s="5" t="str">
        <f t="shared" si="23"/>
        <v/>
      </c>
      <c r="N304" s="5" t="str">
        <f t="shared" si="21"/>
        <v/>
      </c>
      <c r="O304" s="10" t="str">
        <f>IF(OR(A304="",A304="Total général"),"",'Base  PEAGES'!$Q$1)</f>
        <v/>
      </c>
    </row>
    <row r="305" spans="1:15" x14ac:dyDescent="0.2">
      <c r="A305"/>
      <c r="B305"/>
      <c r="C305"/>
      <c r="D305"/>
      <c r="I305" s="5" t="str">
        <f>IF(A305="","",IF(A305="Total général",CONCATENATE('Base  PEAGES'!$Q$1," ",RIGHT(I304,17)),D305))</f>
        <v/>
      </c>
      <c r="J305" s="5" t="str">
        <f t="shared" si="22"/>
        <v/>
      </c>
      <c r="K305" s="5" t="str">
        <f t="shared" si="24"/>
        <v/>
      </c>
      <c r="L305" s="5" t="str">
        <f>IF(A305="","",IF(A305="Total général",SUM('Base  PEAGES'!F:F),G305))</f>
        <v/>
      </c>
      <c r="M305" s="5" t="str">
        <f t="shared" si="23"/>
        <v/>
      </c>
      <c r="N305" s="5" t="str">
        <f t="shared" si="21"/>
        <v/>
      </c>
      <c r="O305" s="10" t="str">
        <f>IF(OR(A305="",A305="Total général"),"",'Base  PEAGES'!$Q$1)</f>
        <v/>
      </c>
    </row>
    <row r="306" spans="1:15" x14ac:dyDescent="0.2">
      <c r="A306"/>
      <c r="B306"/>
      <c r="C306"/>
      <c r="D306"/>
      <c r="I306" s="5" t="str">
        <f>IF(A306="","",IF(A306="Total général",CONCATENATE('Base  PEAGES'!$Q$1," ",RIGHT(I305,17)),D306))</f>
        <v/>
      </c>
      <c r="J306" s="5" t="str">
        <f t="shared" si="22"/>
        <v/>
      </c>
      <c r="K306" s="5" t="str">
        <f t="shared" si="24"/>
        <v/>
      </c>
      <c r="L306" s="5" t="str">
        <f>IF(A306="","",IF(A306="Total général",SUM('Base  PEAGES'!F:F),G306))</f>
        <v/>
      </c>
      <c r="M306" s="5" t="str">
        <f t="shared" si="23"/>
        <v/>
      </c>
      <c r="N306" s="5" t="str">
        <f t="shared" si="21"/>
        <v/>
      </c>
      <c r="O306" s="10" t="str">
        <f>IF(OR(A306="",A306="Total général"),"",'Base  PEAGES'!$Q$1)</f>
        <v/>
      </c>
    </row>
    <row r="307" spans="1:15" x14ac:dyDescent="0.2">
      <c r="A307"/>
      <c r="B307"/>
      <c r="C307"/>
      <c r="D307"/>
      <c r="I307" s="5" t="str">
        <f>IF(A307="","",IF(A307="Total général",CONCATENATE('Base  PEAGES'!$Q$1," ",RIGHT(I306,17)),D307))</f>
        <v/>
      </c>
      <c r="J307" s="5" t="str">
        <f t="shared" si="22"/>
        <v/>
      </c>
      <c r="K307" s="5" t="str">
        <f t="shared" si="24"/>
        <v/>
      </c>
      <c r="L307" s="5" t="str">
        <f>IF(A307="","",IF(A307="Total général",SUM('Base  PEAGES'!F:F),G307))</f>
        <v/>
      </c>
      <c r="M307" s="5" t="str">
        <f t="shared" si="23"/>
        <v/>
      </c>
      <c r="N307" s="5" t="str">
        <f t="shared" si="21"/>
        <v/>
      </c>
      <c r="O307" s="10" t="str">
        <f>IF(OR(A307="",A307="Total général"),"",'Base  PEAGES'!$Q$1)</f>
        <v/>
      </c>
    </row>
    <row r="308" spans="1:15" x14ac:dyDescent="0.2">
      <c r="A308"/>
      <c r="B308"/>
      <c r="C308"/>
      <c r="D308"/>
      <c r="I308" s="5" t="str">
        <f>IF(A308="","",IF(A308="Total général",CONCATENATE('Base  PEAGES'!$Q$1," ",RIGHT(I307,17)),D308))</f>
        <v/>
      </c>
      <c r="J308" s="5" t="str">
        <f t="shared" si="22"/>
        <v/>
      </c>
      <c r="K308" s="5" t="str">
        <f t="shared" si="24"/>
        <v/>
      </c>
      <c r="L308" s="5" t="str">
        <f>IF(A308="","",IF(A308="Total général",SUM('Base  PEAGES'!F:F),G308))</f>
        <v/>
      </c>
      <c r="M308" s="5" t="str">
        <f t="shared" si="23"/>
        <v/>
      </c>
      <c r="N308" s="5" t="str">
        <f t="shared" si="21"/>
        <v/>
      </c>
      <c r="O308" s="10" t="str">
        <f>IF(OR(A308="",A308="Total général"),"",'Base  PEAGES'!$Q$1)</f>
        <v/>
      </c>
    </row>
    <row r="309" spans="1:15" x14ac:dyDescent="0.2">
      <c r="A309"/>
      <c r="B309"/>
      <c r="C309"/>
      <c r="D309"/>
      <c r="I309" s="5" t="str">
        <f>IF(A309="","",IF(A309="Total général",CONCATENATE('Base  PEAGES'!$Q$1," ",RIGHT(I308,17)),D309))</f>
        <v/>
      </c>
      <c r="J309" s="5" t="str">
        <f t="shared" si="22"/>
        <v/>
      </c>
      <c r="K309" s="5" t="str">
        <f t="shared" si="24"/>
        <v/>
      </c>
      <c r="L309" s="5" t="str">
        <f>IF(A309="","",IF(A309="Total général",SUM('Base  PEAGES'!F:F),G309))</f>
        <v/>
      </c>
      <c r="M309" s="5" t="str">
        <f t="shared" si="23"/>
        <v/>
      </c>
      <c r="N309" s="5" t="str">
        <f t="shared" si="21"/>
        <v/>
      </c>
      <c r="O309" s="10" t="str">
        <f>IF(OR(A309="",A309="Total général"),"",'Base  PEAGES'!$Q$1)</f>
        <v/>
      </c>
    </row>
    <row r="310" spans="1:15" x14ac:dyDescent="0.2">
      <c r="A310"/>
      <c r="B310"/>
      <c r="C310"/>
      <c r="D310"/>
      <c r="I310" s="5" t="str">
        <f>IF(A310="","",IF(A310="Total général",CONCATENATE('Base  PEAGES'!$Q$1," ",RIGHT(I309,17)),D310))</f>
        <v/>
      </c>
      <c r="J310" s="5" t="str">
        <f t="shared" si="22"/>
        <v/>
      </c>
      <c r="K310" s="5" t="str">
        <f t="shared" si="24"/>
        <v/>
      </c>
      <c r="L310" s="5" t="str">
        <f>IF(A310="","",IF(A310="Total général",SUM('Base  PEAGES'!F:F),G310))</f>
        <v/>
      </c>
      <c r="M310" s="5" t="str">
        <f t="shared" si="23"/>
        <v/>
      </c>
      <c r="N310" s="5" t="str">
        <f t="shared" ref="N310:N373" si="25">IF(OR(A310="",A310="Total général"),"",A310)</f>
        <v/>
      </c>
      <c r="O310" s="10" t="str">
        <f>IF(OR(A310="",A310="Total général"),"",'Base  PEAGES'!$Q$1)</f>
        <v/>
      </c>
    </row>
    <row r="311" spans="1:15" x14ac:dyDescent="0.2">
      <c r="A311"/>
      <c r="B311"/>
      <c r="C311"/>
      <c r="D311"/>
      <c r="I311" s="5" t="str">
        <f>IF(A311="","",IF(A311="Total général",CONCATENATE('Base  PEAGES'!$Q$1," ",RIGHT(I310,17)),D311))</f>
        <v/>
      </c>
      <c r="J311" s="5" t="str">
        <f t="shared" si="22"/>
        <v/>
      </c>
      <c r="K311" s="5" t="str">
        <f t="shared" si="24"/>
        <v/>
      </c>
      <c r="L311" s="5" t="str">
        <f>IF(A311="","",IF(A311="Total général",SUM('Base  PEAGES'!F:F),G311))</f>
        <v/>
      </c>
      <c r="M311" s="5" t="str">
        <f t="shared" si="23"/>
        <v/>
      </c>
      <c r="N311" s="5" t="str">
        <f t="shared" si="25"/>
        <v/>
      </c>
      <c r="O311" s="10" t="str">
        <f>IF(OR(A311="",A311="Total général"),"",'Base  PEAGES'!$Q$1)</f>
        <v/>
      </c>
    </row>
    <row r="312" spans="1:15" x14ac:dyDescent="0.2">
      <c r="A312"/>
      <c r="B312"/>
      <c r="C312"/>
      <c r="D312"/>
      <c r="I312" s="5" t="str">
        <f>IF(A312="","",IF(A312="Total général",CONCATENATE('Base  PEAGES'!$Q$1," ",RIGHT(I311,17)),D312))</f>
        <v/>
      </c>
      <c r="J312" s="5" t="str">
        <f t="shared" si="22"/>
        <v/>
      </c>
      <c r="K312" s="5" t="str">
        <f t="shared" si="24"/>
        <v/>
      </c>
      <c r="L312" s="5" t="str">
        <f>IF(A312="","",IF(A312="Total général",SUM('Base  PEAGES'!F:F),G312))</f>
        <v/>
      </c>
      <c r="M312" s="5" t="str">
        <f t="shared" si="23"/>
        <v/>
      </c>
      <c r="N312" s="5" t="str">
        <f t="shared" si="25"/>
        <v/>
      </c>
      <c r="O312" s="10" t="str">
        <f>IF(OR(A312="",A312="Total général"),"",'Base  PEAGES'!$Q$1)</f>
        <v/>
      </c>
    </row>
    <row r="313" spans="1:15" x14ac:dyDescent="0.2">
      <c r="I313" s="5" t="str">
        <f>IF(A313="","",IF(A313="Total général",CONCATENATE('Base  PEAGES'!$Q$1," ",RIGHT(I312,17)),D313))</f>
        <v/>
      </c>
      <c r="J313" s="5" t="str">
        <f t="shared" si="22"/>
        <v/>
      </c>
      <c r="K313" s="5" t="str">
        <f t="shared" si="24"/>
        <v/>
      </c>
      <c r="L313" s="5" t="str">
        <f>IF(A313="","",IF(A313="Total général",SUM('Base  PEAGES'!F:F),G313))</f>
        <v/>
      </c>
      <c r="M313" s="5" t="str">
        <f t="shared" si="23"/>
        <v/>
      </c>
      <c r="N313" s="5" t="str">
        <f t="shared" si="25"/>
        <v/>
      </c>
      <c r="O313" s="10" t="str">
        <f>IF(OR(A313="",A313="Total général"),"",'Base  PEAGES'!$Q$1)</f>
        <v/>
      </c>
    </row>
    <row r="314" spans="1:15" x14ac:dyDescent="0.2">
      <c r="I314" s="5" t="str">
        <f>IF(A314="","",IF(A314="Total général",CONCATENATE('Base  PEAGES'!$Q$1," ",RIGHT(I313,17)),D314))</f>
        <v/>
      </c>
      <c r="J314" s="5" t="str">
        <f t="shared" si="22"/>
        <v/>
      </c>
      <c r="K314" s="5" t="str">
        <f t="shared" si="24"/>
        <v/>
      </c>
      <c r="L314" s="5" t="str">
        <f>IF(A314="","",IF(A314="Total général",SUM('Base  PEAGES'!F:F),G314))</f>
        <v/>
      </c>
      <c r="M314" s="5" t="str">
        <f t="shared" si="23"/>
        <v/>
      </c>
      <c r="N314" s="5" t="str">
        <f t="shared" si="25"/>
        <v/>
      </c>
      <c r="O314" s="10" t="str">
        <f>IF(OR(A314="",A314="Total général"),"",'Base  PEAGES'!$Q$1)</f>
        <v/>
      </c>
    </row>
    <row r="315" spans="1:15" x14ac:dyDescent="0.2">
      <c r="I315" s="5" t="str">
        <f>IF(A315="","",IF(A315="Total général",CONCATENATE('Base  PEAGES'!$Q$1," ",RIGHT(I314,17)),D315))</f>
        <v/>
      </c>
      <c r="J315" s="5" t="str">
        <f t="shared" si="22"/>
        <v/>
      </c>
      <c r="K315" s="5" t="str">
        <f t="shared" si="24"/>
        <v/>
      </c>
      <c r="L315" s="5" t="str">
        <f>IF(A315="","",IF(A315="Total général",SUM('Base  PEAGES'!F:F),G315))</f>
        <v/>
      </c>
      <c r="M315" s="5" t="str">
        <f t="shared" si="23"/>
        <v/>
      </c>
      <c r="N315" s="5" t="str">
        <f t="shared" si="25"/>
        <v/>
      </c>
      <c r="O315" s="10" t="str">
        <f>IF(OR(A315="",A315="Total général"),"",'Base  PEAGES'!$Q$1)</f>
        <v/>
      </c>
    </row>
    <row r="316" spans="1:15" x14ac:dyDescent="0.2">
      <c r="I316" s="5" t="str">
        <f>IF(A316="","",IF(A316="Total général",CONCATENATE('Base  PEAGES'!$Q$1," ",RIGHT(I315,17)),D316))</f>
        <v/>
      </c>
      <c r="J316" s="5" t="str">
        <f t="shared" si="22"/>
        <v/>
      </c>
      <c r="K316" s="5" t="str">
        <f t="shared" si="24"/>
        <v/>
      </c>
      <c r="L316" s="5" t="str">
        <f>IF(A316="","",IF(A316="Total général",SUM('Base  PEAGES'!F:F),G316))</f>
        <v/>
      </c>
      <c r="M316" s="5" t="str">
        <f t="shared" si="23"/>
        <v/>
      </c>
      <c r="N316" s="5" t="str">
        <f t="shared" si="25"/>
        <v/>
      </c>
      <c r="O316" s="10" t="str">
        <f>IF(OR(A316="",A316="Total général"),"",'Base  PEAGES'!$Q$1)</f>
        <v/>
      </c>
    </row>
    <row r="317" spans="1:15" x14ac:dyDescent="0.2">
      <c r="I317" s="5" t="str">
        <f>IF(A317="","",IF(A317="Total général",CONCATENATE('Base  PEAGES'!$Q$1," ",RIGHT(I316,17)),D317))</f>
        <v/>
      </c>
      <c r="J317" s="5" t="str">
        <f t="shared" si="22"/>
        <v/>
      </c>
      <c r="K317" s="5" t="str">
        <f t="shared" si="24"/>
        <v/>
      </c>
      <c r="L317" s="5" t="str">
        <f>IF(A317="","",IF(A317="Total général",SUM('Base  PEAGES'!F:F),G317))</f>
        <v/>
      </c>
      <c r="M317" s="5" t="str">
        <f t="shared" si="23"/>
        <v/>
      </c>
      <c r="N317" s="5" t="str">
        <f t="shared" si="25"/>
        <v/>
      </c>
      <c r="O317" s="10" t="str">
        <f>IF(OR(A317="",A317="Total général"),"",'Base  PEAGES'!$Q$1)</f>
        <v/>
      </c>
    </row>
    <row r="318" spans="1:15" x14ac:dyDescent="0.2">
      <c r="I318" s="5" t="str">
        <f>IF(A318="","",IF(A318="Total général",CONCATENATE('Base  PEAGES'!$Q$1," ",RIGHT(I317,17)),D318))</f>
        <v/>
      </c>
      <c r="J318" s="5" t="str">
        <f t="shared" si="22"/>
        <v/>
      </c>
      <c r="K318" s="5" t="str">
        <f t="shared" si="24"/>
        <v/>
      </c>
      <c r="L318" s="5" t="str">
        <f>IF(A318="","",IF(A318="Total général",SUM('Base  PEAGES'!F:F),G318))</f>
        <v/>
      </c>
      <c r="M318" s="5" t="str">
        <f t="shared" si="23"/>
        <v/>
      </c>
      <c r="N318" s="5" t="str">
        <f t="shared" si="25"/>
        <v/>
      </c>
      <c r="O318" s="10" t="str">
        <f>IF(OR(A318="",A318="Total général"),"",'Base  PEAGES'!$Q$1)</f>
        <v/>
      </c>
    </row>
    <row r="319" spans="1:15" x14ac:dyDescent="0.2">
      <c r="I319" s="5" t="str">
        <f>IF(A319="","",IF(A319="Total général",CONCATENATE('Base  PEAGES'!$Q$1," ",RIGHT(I318,17)),D319))</f>
        <v/>
      </c>
      <c r="J319" s="5" t="str">
        <f t="shared" si="22"/>
        <v/>
      </c>
      <c r="K319" s="5" t="str">
        <f t="shared" si="24"/>
        <v/>
      </c>
      <c r="L319" s="5" t="str">
        <f>IF(A319="","",IF(A319="Total général",SUM('Base  PEAGES'!F:F),G319))</f>
        <v/>
      </c>
      <c r="M319" s="5" t="str">
        <f t="shared" si="23"/>
        <v/>
      </c>
      <c r="N319" s="5" t="str">
        <f t="shared" si="25"/>
        <v/>
      </c>
      <c r="O319" s="10" t="str">
        <f>IF(OR(A319="",A319="Total général"),"",'Base  PEAGES'!$Q$1)</f>
        <v/>
      </c>
    </row>
    <row r="320" spans="1:15" x14ac:dyDescent="0.2">
      <c r="I320" s="5" t="str">
        <f>IF(A320="","",IF(A320="Total général",CONCATENATE('Base  PEAGES'!$Q$1," ",RIGHT(I319,17)),D320))</f>
        <v/>
      </c>
      <c r="J320" s="5" t="str">
        <f t="shared" si="22"/>
        <v/>
      </c>
      <c r="K320" s="5" t="str">
        <f t="shared" si="24"/>
        <v/>
      </c>
      <c r="L320" s="5" t="str">
        <f>IF(A320="","",IF(A320="Total général",SUM('Base  PEAGES'!F:F),G320))</f>
        <v/>
      </c>
      <c r="M320" s="5" t="str">
        <f t="shared" si="23"/>
        <v/>
      </c>
      <c r="N320" s="5" t="str">
        <f t="shared" si="25"/>
        <v/>
      </c>
      <c r="O320" s="10" t="str">
        <f>IF(OR(A320="",A320="Total général"),"",'Base  PEAGES'!$Q$1)</f>
        <v/>
      </c>
    </row>
    <row r="321" spans="9:15" x14ac:dyDescent="0.2">
      <c r="I321" s="5" t="str">
        <f>IF(A321="","",IF(A321="Total général",CONCATENATE('Base  PEAGES'!$Q$1," ",RIGHT(I320,17)),D321))</f>
        <v/>
      </c>
      <c r="J321" s="5" t="str">
        <f t="shared" si="22"/>
        <v/>
      </c>
      <c r="K321" s="5" t="str">
        <f t="shared" si="24"/>
        <v/>
      </c>
      <c r="L321" s="5" t="str">
        <f>IF(A321="","",IF(A321="Total général",SUM('Base  PEAGES'!F:F),G321))</f>
        <v/>
      </c>
      <c r="M321" s="5" t="str">
        <f t="shared" si="23"/>
        <v/>
      </c>
      <c r="N321" s="5" t="str">
        <f t="shared" si="25"/>
        <v/>
      </c>
      <c r="O321" s="10" t="str">
        <f>IF(OR(A321="",A321="Total général"),"",'Base  PEAGES'!$Q$1)</f>
        <v/>
      </c>
    </row>
    <row r="322" spans="9:15" x14ac:dyDescent="0.2">
      <c r="I322" s="5" t="str">
        <f>IF(A322="","",IF(A322="Total général",CONCATENATE('Base  PEAGES'!$Q$1," ",RIGHT(I321,17)),D322))</f>
        <v/>
      </c>
      <c r="J322" s="5" t="str">
        <f t="shared" si="22"/>
        <v/>
      </c>
      <c r="K322" s="5" t="str">
        <f t="shared" si="24"/>
        <v/>
      </c>
      <c r="L322" s="5" t="str">
        <f>IF(A322="","",IF(A322="Total général",SUM('Base  PEAGES'!F:F),G322))</f>
        <v/>
      </c>
      <c r="M322" s="5" t="str">
        <f t="shared" si="23"/>
        <v/>
      </c>
      <c r="N322" s="5" t="str">
        <f t="shared" si="25"/>
        <v/>
      </c>
      <c r="O322" s="10" t="str">
        <f>IF(OR(A322="",A322="Total général"),"",'Base  PEAGES'!$Q$1)</f>
        <v/>
      </c>
    </row>
    <row r="323" spans="9:15" x14ac:dyDescent="0.2">
      <c r="I323" s="5" t="str">
        <f>IF(A323="","",IF(A323="Total général",CONCATENATE('Base  PEAGES'!$Q$1," ",RIGHT(I322,17)),D323))</f>
        <v/>
      </c>
      <c r="J323" s="5" t="str">
        <f t="shared" si="22"/>
        <v/>
      </c>
      <c r="K323" s="5" t="str">
        <f t="shared" si="24"/>
        <v/>
      </c>
      <c r="L323" s="5" t="str">
        <f>IF(A323="","",IF(A323="Total général",SUM('Base  PEAGES'!F:F),G323))</f>
        <v/>
      </c>
      <c r="M323" s="5" t="str">
        <f t="shared" si="23"/>
        <v/>
      </c>
      <c r="N323" s="5" t="str">
        <f t="shared" si="25"/>
        <v/>
      </c>
      <c r="O323" s="10" t="str">
        <f>IF(OR(A323="",A323="Total général"),"",'Base  PEAGES'!$Q$1)</f>
        <v/>
      </c>
    </row>
    <row r="324" spans="9:15" x14ac:dyDescent="0.2">
      <c r="I324" s="5" t="str">
        <f>IF(A324="","",IF(A324="Total général",CONCATENATE('Base  PEAGES'!$Q$1," ",RIGHT(I323,17)),D324))</f>
        <v/>
      </c>
      <c r="J324" s="5" t="str">
        <f t="shared" si="22"/>
        <v/>
      </c>
      <c r="K324" s="5" t="str">
        <f t="shared" si="24"/>
        <v/>
      </c>
      <c r="L324" s="5" t="str">
        <f>IF(A324="","",IF(A324="Total général",SUM('Base  PEAGES'!F:F),G324))</f>
        <v/>
      </c>
      <c r="M324" s="5" t="str">
        <f t="shared" si="23"/>
        <v/>
      </c>
      <c r="N324" s="5" t="str">
        <f t="shared" si="25"/>
        <v/>
      </c>
      <c r="O324" s="10" t="str">
        <f>IF(OR(A324="",A324="Total général"),"",'Base  PEAGES'!$Q$1)</f>
        <v/>
      </c>
    </row>
    <row r="325" spans="9:15" x14ac:dyDescent="0.2">
      <c r="I325" s="5" t="str">
        <f>IF(A325="","",IF(A325="Total général",CONCATENATE('Base  PEAGES'!$Q$1," ",RIGHT(I324,17)),D325))</f>
        <v/>
      </c>
      <c r="J325" s="5" t="str">
        <f t="shared" ref="J325:J388" si="26">IF(A325="","",IF(AND(J324=50,A325="Total général"),21,IF(AND(J324=40,A325="Total général"),31,VALUE(E325))))</f>
        <v/>
      </c>
      <c r="K325" s="5" t="str">
        <f t="shared" si="24"/>
        <v/>
      </c>
      <c r="L325" s="5" t="str">
        <f>IF(A325="","",IF(A325="Total général",SUM('Base  PEAGES'!F:F),G325))</f>
        <v/>
      </c>
      <c r="M325" s="5" t="str">
        <f t="shared" ref="M325:M388" si="27">IF(OR(A325="",A325="Total général"),"",F325)</f>
        <v/>
      </c>
      <c r="N325" s="5" t="str">
        <f t="shared" si="25"/>
        <v/>
      </c>
      <c r="O325" s="10" t="str">
        <f>IF(OR(A325="",A325="Total général"),"",'Base  PEAGES'!$Q$1)</f>
        <v/>
      </c>
    </row>
    <row r="326" spans="9:15" x14ac:dyDescent="0.2">
      <c r="I326" s="5" t="str">
        <f>IF(A326="","",IF(A326="Total général",CONCATENATE('Base  PEAGES'!$Q$1," ",RIGHT(I325,17)),D326))</f>
        <v/>
      </c>
      <c r="J326" s="5" t="str">
        <f t="shared" si="26"/>
        <v/>
      </c>
      <c r="K326" s="5" t="str">
        <f t="shared" si="24"/>
        <v/>
      </c>
      <c r="L326" s="5" t="str">
        <f>IF(A326="","",IF(A326="Total général",SUM('Base  PEAGES'!F:F),G326))</f>
        <v/>
      </c>
      <c r="M326" s="5" t="str">
        <f t="shared" si="27"/>
        <v/>
      </c>
      <c r="N326" s="5" t="str">
        <f t="shared" si="25"/>
        <v/>
      </c>
      <c r="O326" s="10" t="str">
        <f>IF(OR(A326="",A326="Total général"),"",'Base  PEAGES'!$Q$1)</f>
        <v/>
      </c>
    </row>
    <row r="327" spans="9:15" x14ac:dyDescent="0.2">
      <c r="I327" s="5" t="str">
        <f>IF(A327="","",IF(A327="Total général",CONCATENATE('Base  PEAGES'!$Q$1," ",RIGHT(I326,17)),D327))</f>
        <v/>
      </c>
      <c r="J327" s="5" t="str">
        <f t="shared" si="26"/>
        <v/>
      </c>
      <c r="K327" s="5" t="str">
        <f t="shared" si="24"/>
        <v/>
      </c>
      <c r="L327" s="5" t="str">
        <f>IF(A327="","",IF(A327="Total général",SUM('Base  PEAGES'!F:F),G327))</f>
        <v/>
      </c>
      <c r="M327" s="5" t="str">
        <f t="shared" si="27"/>
        <v/>
      </c>
      <c r="N327" s="5" t="str">
        <f t="shared" si="25"/>
        <v/>
      </c>
      <c r="O327" s="10" t="str">
        <f>IF(OR(A327="",A327="Total général"),"",'Base  PEAGES'!$Q$1)</f>
        <v/>
      </c>
    </row>
    <row r="328" spans="9:15" x14ac:dyDescent="0.2">
      <c r="I328" s="5" t="str">
        <f>IF(A328="","",IF(A328="Total général",CONCATENATE('Base  PEAGES'!$Q$1," ",RIGHT(I327,17)),D328))</f>
        <v/>
      </c>
      <c r="J328" s="5" t="str">
        <f t="shared" si="26"/>
        <v/>
      </c>
      <c r="K328" s="5" t="str">
        <f t="shared" si="24"/>
        <v/>
      </c>
      <c r="L328" s="5" t="str">
        <f>IF(A328="","",IF(A328="Total général",SUM('Base  PEAGES'!F:F),G328))</f>
        <v/>
      </c>
      <c r="M328" s="5" t="str">
        <f t="shared" si="27"/>
        <v/>
      </c>
      <c r="N328" s="5" t="str">
        <f t="shared" si="25"/>
        <v/>
      </c>
      <c r="O328" s="10" t="str">
        <f>IF(OR(A328="",A328="Total général"),"",'Base  PEAGES'!$Q$1)</f>
        <v/>
      </c>
    </row>
    <row r="329" spans="9:15" x14ac:dyDescent="0.2">
      <c r="I329" s="5" t="str">
        <f>IF(A329="","",IF(A329="Total général",CONCATENATE('Base  PEAGES'!$Q$1," ",RIGHT(I328,17)),D329))</f>
        <v/>
      </c>
      <c r="J329" s="5" t="str">
        <f t="shared" si="26"/>
        <v/>
      </c>
      <c r="K329" s="5" t="str">
        <f t="shared" si="24"/>
        <v/>
      </c>
      <c r="L329" s="5" t="str">
        <f>IF(A329="","",IF(A329="Total général",SUM('Base  PEAGES'!F:F),G329))</f>
        <v/>
      </c>
      <c r="M329" s="5" t="str">
        <f t="shared" si="27"/>
        <v/>
      </c>
      <c r="N329" s="5" t="str">
        <f t="shared" si="25"/>
        <v/>
      </c>
      <c r="O329" s="10" t="str">
        <f>IF(OR(A329="",A329="Total général"),"",'Base  PEAGES'!$Q$1)</f>
        <v/>
      </c>
    </row>
    <row r="330" spans="9:15" x14ac:dyDescent="0.2">
      <c r="I330" s="5" t="str">
        <f>IF(A330="","",IF(A330="Total général",CONCATENATE('Base  PEAGES'!$Q$1," ",RIGHT(I329,17)),D330))</f>
        <v/>
      </c>
      <c r="J330" s="5" t="str">
        <f t="shared" si="26"/>
        <v/>
      </c>
      <c r="K330" s="5" t="str">
        <f t="shared" si="24"/>
        <v/>
      </c>
      <c r="L330" s="5" t="str">
        <f>IF(A330="","",IF(A330="Total général",SUM('Base  PEAGES'!F:F),G330))</f>
        <v/>
      </c>
      <c r="M330" s="5" t="str">
        <f t="shared" si="27"/>
        <v/>
      </c>
      <c r="N330" s="5" t="str">
        <f t="shared" si="25"/>
        <v/>
      </c>
      <c r="O330" s="10" t="str">
        <f>IF(OR(A330="",A330="Total général"),"",'Base  PEAGES'!$Q$1)</f>
        <v/>
      </c>
    </row>
    <row r="331" spans="9:15" x14ac:dyDescent="0.2">
      <c r="I331" s="5" t="str">
        <f>IF(A331="","",IF(A331="Total général",CONCATENATE('Base  PEAGES'!$Q$1," ",RIGHT(I330,17)),D331))</f>
        <v/>
      </c>
      <c r="J331" s="5" t="str">
        <f t="shared" si="26"/>
        <v/>
      </c>
      <c r="K331" s="5" t="str">
        <f t="shared" si="24"/>
        <v/>
      </c>
      <c r="L331" s="5" t="str">
        <f>IF(A331="","",IF(A331="Total général",SUM('Base  PEAGES'!F:F),G331))</f>
        <v/>
      </c>
      <c r="M331" s="5" t="str">
        <f t="shared" si="27"/>
        <v/>
      </c>
      <c r="N331" s="5" t="str">
        <f t="shared" si="25"/>
        <v/>
      </c>
      <c r="O331" s="10" t="str">
        <f>IF(OR(A331="",A331="Total général"),"",'Base  PEAGES'!$Q$1)</f>
        <v/>
      </c>
    </row>
    <row r="332" spans="9:15" x14ac:dyDescent="0.2">
      <c r="I332" s="5" t="str">
        <f>IF(A332="","",IF(A332="Total général",CONCATENATE('Base  PEAGES'!$Q$1," ",RIGHT(I331,17)),D332))</f>
        <v/>
      </c>
      <c r="J332" s="5" t="str">
        <f t="shared" si="26"/>
        <v/>
      </c>
      <c r="K332" s="5" t="str">
        <f t="shared" si="24"/>
        <v/>
      </c>
      <c r="L332" s="5" t="str">
        <f>IF(A332="","",IF(A332="Total général",SUM('Base  PEAGES'!F:F),G332))</f>
        <v/>
      </c>
      <c r="M332" s="5" t="str">
        <f t="shared" si="27"/>
        <v/>
      </c>
      <c r="N332" s="5" t="str">
        <f t="shared" si="25"/>
        <v/>
      </c>
      <c r="O332" s="10" t="str">
        <f>IF(OR(A332="",A332="Total général"),"",'Base  PEAGES'!$Q$1)</f>
        <v/>
      </c>
    </row>
    <row r="333" spans="9:15" x14ac:dyDescent="0.2">
      <c r="I333" s="5" t="str">
        <f>IF(A333="","",IF(A333="Total général",CONCATENATE('Base  PEAGES'!$Q$1," ",RIGHT(I332,17)),D333))</f>
        <v/>
      </c>
      <c r="J333" s="5" t="str">
        <f t="shared" si="26"/>
        <v/>
      </c>
      <c r="K333" s="5" t="str">
        <f t="shared" si="24"/>
        <v/>
      </c>
      <c r="L333" s="5" t="str">
        <f>IF(A333="","",IF(A333="Total général",SUM('Base  PEAGES'!F:F),G333))</f>
        <v/>
      </c>
      <c r="M333" s="5" t="str">
        <f t="shared" si="27"/>
        <v/>
      </c>
      <c r="N333" s="5" t="str">
        <f t="shared" si="25"/>
        <v/>
      </c>
      <c r="O333" s="10" t="str">
        <f>IF(OR(A333="",A333="Total général"),"",'Base  PEAGES'!$Q$1)</f>
        <v/>
      </c>
    </row>
    <row r="334" spans="9:15" x14ac:dyDescent="0.2">
      <c r="I334" s="5" t="str">
        <f>IF(A334="","",IF(A334="Total général",CONCATENATE('Base  PEAGES'!$Q$1," ",RIGHT(I333,17)),D334))</f>
        <v/>
      </c>
      <c r="J334" s="5" t="str">
        <f t="shared" si="26"/>
        <v/>
      </c>
      <c r="K334" s="5" t="str">
        <f t="shared" si="24"/>
        <v/>
      </c>
      <c r="L334" s="5" t="str">
        <f>IF(A334="","",IF(A334="Total général",SUM('Base  PEAGES'!F:F),G334))</f>
        <v/>
      </c>
      <c r="M334" s="5" t="str">
        <f t="shared" si="27"/>
        <v/>
      </c>
      <c r="N334" s="5" t="str">
        <f t="shared" si="25"/>
        <v/>
      </c>
      <c r="O334" s="10" t="str">
        <f>IF(OR(A334="",A334="Total général"),"",'Base  PEAGES'!$Q$1)</f>
        <v/>
      </c>
    </row>
    <row r="335" spans="9:15" x14ac:dyDescent="0.2">
      <c r="I335" s="5" t="str">
        <f>IF(A335="","",IF(A335="Total général",CONCATENATE('Base  PEAGES'!$Q$1," ",RIGHT(I334,17)),D335))</f>
        <v/>
      </c>
      <c r="J335" s="5" t="str">
        <f t="shared" si="26"/>
        <v/>
      </c>
      <c r="K335" s="5" t="str">
        <f t="shared" si="24"/>
        <v/>
      </c>
      <c r="L335" s="5" t="str">
        <f>IF(A335="","",IF(A335="Total général",SUM('Base  PEAGES'!F:F),G335))</f>
        <v/>
      </c>
      <c r="M335" s="5" t="str">
        <f t="shared" si="27"/>
        <v/>
      </c>
      <c r="N335" s="5" t="str">
        <f t="shared" si="25"/>
        <v/>
      </c>
      <c r="O335" s="10" t="str">
        <f>IF(OR(A335="",A335="Total général"),"",'Base  PEAGES'!$Q$1)</f>
        <v/>
      </c>
    </row>
    <row r="336" spans="9:15" x14ac:dyDescent="0.2">
      <c r="I336" s="5" t="str">
        <f>IF(A336="","",IF(A336="Total général",CONCATENATE('Base  PEAGES'!$Q$1," ",RIGHT(I335,17)),D336))</f>
        <v/>
      </c>
      <c r="J336" s="5" t="str">
        <f t="shared" si="26"/>
        <v/>
      </c>
      <c r="K336" s="5" t="str">
        <f t="shared" si="24"/>
        <v/>
      </c>
      <c r="L336" s="5" t="str">
        <f>IF(A336="","",IF(A336="Total général",SUM('Base  PEAGES'!F:F),G336))</f>
        <v/>
      </c>
      <c r="M336" s="5" t="str">
        <f t="shared" si="27"/>
        <v/>
      </c>
      <c r="N336" s="5" t="str">
        <f t="shared" si="25"/>
        <v/>
      </c>
      <c r="O336" s="10" t="str">
        <f>IF(OR(A336="",A336="Total général"),"",'Base  PEAGES'!$Q$1)</f>
        <v/>
      </c>
    </row>
    <row r="337" spans="9:15" x14ac:dyDescent="0.2">
      <c r="I337" s="5" t="str">
        <f>IF(A337="","",IF(A337="Total général",CONCATENATE('Base  PEAGES'!$Q$1," ",RIGHT(I336,17)),D337))</f>
        <v/>
      </c>
      <c r="J337" s="5" t="str">
        <f t="shared" si="26"/>
        <v/>
      </c>
      <c r="K337" s="5" t="str">
        <f t="shared" si="24"/>
        <v/>
      </c>
      <c r="L337" s="5" t="str">
        <f>IF(A337="","",IF(A337="Total général",SUM('Base  PEAGES'!F:F),G337))</f>
        <v/>
      </c>
      <c r="M337" s="5" t="str">
        <f t="shared" si="27"/>
        <v/>
      </c>
      <c r="N337" s="5" t="str">
        <f t="shared" si="25"/>
        <v/>
      </c>
      <c r="O337" s="10" t="str">
        <f>IF(OR(A337="",A337="Total général"),"",'Base  PEAGES'!$Q$1)</f>
        <v/>
      </c>
    </row>
    <row r="338" spans="9:15" x14ac:dyDescent="0.2">
      <c r="I338" s="5" t="str">
        <f>IF(A338="","",IF(A338="Total général",CONCATENATE('Base  PEAGES'!$Q$1," ",RIGHT(I337,17)),D338))</f>
        <v/>
      </c>
      <c r="J338" s="5" t="str">
        <f t="shared" si="26"/>
        <v/>
      </c>
      <c r="K338" s="5" t="str">
        <f t="shared" si="24"/>
        <v/>
      </c>
      <c r="L338" s="5" t="str">
        <f>IF(A338="","",IF(A338="Total général",SUM('Base  PEAGES'!F:F),G338))</f>
        <v/>
      </c>
      <c r="M338" s="5" t="str">
        <f t="shared" si="27"/>
        <v/>
      </c>
      <c r="N338" s="5" t="str">
        <f t="shared" si="25"/>
        <v/>
      </c>
      <c r="O338" s="10" t="str">
        <f>IF(OR(A338="",A338="Total général"),"",'Base  PEAGES'!$Q$1)</f>
        <v/>
      </c>
    </row>
    <row r="339" spans="9:15" x14ac:dyDescent="0.2">
      <c r="I339" s="5" t="str">
        <f>IF(A339="","",IF(A339="Total général",CONCATENATE('Base  PEAGES'!$Q$1," ",RIGHT(I338,17)),D339))</f>
        <v/>
      </c>
      <c r="J339" s="5" t="str">
        <f t="shared" si="26"/>
        <v/>
      </c>
      <c r="K339" s="5" t="str">
        <f t="shared" si="24"/>
        <v/>
      </c>
      <c r="L339" s="5" t="str">
        <f>IF(A339="","",IF(A339="Total général",SUM('Base  PEAGES'!F:F),G339))</f>
        <v/>
      </c>
      <c r="M339" s="5" t="str">
        <f t="shared" si="27"/>
        <v/>
      </c>
      <c r="N339" s="5" t="str">
        <f t="shared" si="25"/>
        <v/>
      </c>
      <c r="O339" s="10" t="str">
        <f>IF(OR(A339="",A339="Total général"),"",'Base  PEAGES'!$Q$1)</f>
        <v/>
      </c>
    </row>
    <row r="340" spans="9:15" x14ac:dyDescent="0.2">
      <c r="I340" s="5" t="str">
        <f>IF(A340="","",IF(A340="Total général",CONCATENATE('Base  PEAGES'!$Q$1," ",RIGHT(I339,17)),D340))</f>
        <v/>
      </c>
      <c r="J340" s="5" t="str">
        <f t="shared" si="26"/>
        <v/>
      </c>
      <c r="K340" s="5" t="str">
        <f t="shared" si="24"/>
        <v/>
      </c>
      <c r="L340" s="5" t="str">
        <f>IF(A340="","",IF(A340="Total général",SUM('Base  PEAGES'!F:F),G340))</f>
        <v/>
      </c>
      <c r="M340" s="5" t="str">
        <f t="shared" si="27"/>
        <v/>
      </c>
      <c r="N340" s="5" t="str">
        <f t="shared" si="25"/>
        <v/>
      </c>
      <c r="O340" s="10" t="str">
        <f>IF(OR(A340="",A340="Total général"),"",'Base  PEAGES'!$Q$1)</f>
        <v/>
      </c>
    </row>
    <row r="341" spans="9:15" x14ac:dyDescent="0.2">
      <c r="I341" s="5" t="str">
        <f>IF(A341="","",IF(A341="Total général",CONCATENATE('Base  PEAGES'!$Q$1," ",RIGHT(I340,17)),D341))</f>
        <v/>
      </c>
      <c r="J341" s="5" t="str">
        <f t="shared" si="26"/>
        <v/>
      </c>
      <c r="K341" s="5" t="str">
        <f t="shared" si="24"/>
        <v/>
      </c>
      <c r="L341" s="5" t="str">
        <f>IF(A341="","",IF(A341="Total général",SUM('Base  PEAGES'!F:F),G341))</f>
        <v/>
      </c>
      <c r="M341" s="5" t="str">
        <f t="shared" si="27"/>
        <v/>
      </c>
      <c r="N341" s="5" t="str">
        <f t="shared" si="25"/>
        <v/>
      </c>
      <c r="O341" s="10" t="str">
        <f>IF(OR(A341="",A341="Total général"),"",'Base  PEAGES'!$Q$1)</f>
        <v/>
      </c>
    </row>
    <row r="342" spans="9:15" x14ac:dyDescent="0.2">
      <c r="I342" s="5" t="str">
        <f>IF(A342="","",IF(A342="Total général",CONCATENATE('Base  PEAGES'!$Q$1," ",RIGHT(I341,17)),D342))</f>
        <v/>
      </c>
      <c r="J342" s="5" t="str">
        <f t="shared" si="26"/>
        <v/>
      </c>
      <c r="K342" s="5" t="str">
        <f t="shared" si="24"/>
        <v/>
      </c>
      <c r="L342" s="5" t="str">
        <f>IF(A342="","",IF(A342="Total général",SUM('Base  PEAGES'!F:F),G342))</f>
        <v/>
      </c>
      <c r="M342" s="5" t="str">
        <f t="shared" si="27"/>
        <v/>
      </c>
      <c r="N342" s="5" t="str">
        <f t="shared" si="25"/>
        <v/>
      </c>
      <c r="O342" s="10" t="str">
        <f>IF(OR(A342="",A342="Total général"),"",'Base  PEAGES'!$Q$1)</f>
        <v/>
      </c>
    </row>
    <row r="343" spans="9:15" x14ac:dyDescent="0.2">
      <c r="I343" s="5" t="str">
        <f>IF(A343="","",IF(A343="Total général",CONCATENATE('Base  PEAGES'!$Q$1," ",RIGHT(I342,17)),D343))</f>
        <v/>
      </c>
      <c r="J343" s="5" t="str">
        <f t="shared" si="26"/>
        <v/>
      </c>
      <c r="K343" s="5" t="str">
        <f t="shared" si="24"/>
        <v/>
      </c>
      <c r="L343" s="5" t="str">
        <f>IF(A343="","",IF(A343="Total général",SUM('Base  PEAGES'!F:F),G343))</f>
        <v/>
      </c>
      <c r="M343" s="5" t="str">
        <f t="shared" si="27"/>
        <v/>
      </c>
      <c r="N343" s="5" t="str">
        <f t="shared" si="25"/>
        <v/>
      </c>
      <c r="O343" s="10" t="str">
        <f>IF(OR(A343="",A343="Total général"),"",'Base  PEAGES'!$Q$1)</f>
        <v/>
      </c>
    </row>
    <row r="344" spans="9:15" x14ac:dyDescent="0.2">
      <c r="I344" s="5" t="str">
        <f>IF(A344="","",IF(A344="Total général",CONCATENATE('Base  PEAGES'!$Q$1," ",RIGHT(I343,17)),D344))</f>
        <v/>
      </c>
      <c r="J344" s="5" t="str">
        <f t="shared" si="26"/>
        <v/>
      </c>
      <c r="K344" s="5" t="str">
        <f t="shared" si="24"/>
        <v/>
      </c>
      <c r="L344" s="5" t="str">
        <f>IF(A344="","",IF(A344="Total général",SUM('Base  PEAGES'!F:F),G344))</f>
        <v/>
      </c>
      <c r="M344" s="5" t="str">
        <f t="shared" si="27"/>
        <v/>
      </c>
      <c r="N344" s="5" t="str">
        <f t="shared" si="25"/>
        <v/>
      </c>
      <c r="O344" s="10" t="str">
        <f>IF(OR(A344="",A344="Total général"),"",'Base  PEAGES'!$Q$1)</f>
        <v/>
      </c>
    </row>
    <row r="345" spans="9:15" x14ac:dyDescent="0.2">
      <c r="I345" s="5" t="str">
        <f>IF(A345="","",IF(A345="Total général",CONCATENATE('Base  PEAGES'!$Q$1," ",RIGHT(I344,17)),D345))</f>
        <v/>
      </c>
      <c r="J345" s="5" t="str">
        <f t="shared" si="26"/>
        <v/>
      </c>
      <c r="K345" s="5" t="str">
        <f t="shared" si="24"/>
        <v/>
      </c>
      <c r="L345" s="5" t="str">
        <f>IF(A345="","",IF(A345="Total général",SUM('Base  PEAGES'!F:F),G345))</f>
        <v/>
      </c>
      <c r="M345" s="5" t="str">
        <f t="shared" si="27"/>
        <v/>
      </c>
      <c r="N345" s="5" t="str">
        <f t="shared" si="25"/>
        <v/>
      </c>
      <c r="O345" s="10" t="str">
        <f>IF(OR(A345="",A345="Total général"),"",'Base  PEAGES'!$Q$1)</f>
        <v/>
      </c>
    </row>
    <row r="346" spans="9:15" x14ac:dyDescent="0.2">
      <c r="I346" s="5" t="str">
        <f>IF(A346="","",IF(A346="Total général",CONCATENATE('Base  PEAGES'!$Q$1," ",RIGHT(I345,17)),D346))</f>
        <v/>
      </c>
      <c r="J346" s="5" t="str">
        <f t="shared" si="26"/>
        <v/>
      </c>
      <c r="K346" s="5" t="str">
        <f t="shared" si="24"/>
        <v/>
      </c>
      <c r="L346" s="5" t="str">
        <f>IF(A346="","",IF(A346="Total général",SUM('Base  PEAGES'!F:F),G346))</f>
        <v/>
      </c>
      <c r="M346" s="5" t="str">
        <f t="shared" si="27"/>
        <v/>
      </c>
      <c r="N346" s="5" t="str">
        <f t="shared" si="25"/>
        <v/>
      </c>
      <c r="O346" s="10" t="str">
        <f>IF(OR(A346="",A346="Total général"),"",'Base  PEAGES'!$Q$1)</f>
        <v/>
      </c>
    </row>
    <row r="347" spans="9:15" x14ac:dyDescent="0.2">
      <c r="I347" s="5" t="str">
        <f>IF(A347="","",IF(A347="Total général",CONCATENATE('Base  PEAGES'!$Q$1," ",RIGHT(I346,17)),D347))</f>
        <v/>
      </c>
      <c r="J347" s="5" t="str">
        <f t="shared" si="26"/>
        <v/>
      </c>
      <c r="K347" s="5" t="str">
        <f t="shared" si="24"/>
        <v/>
      </c>
      <c r="L347" s="5" t="str">
        <f>IF(A347="","",IF(A347="Total général",SUM('Base  PEAGES'!F:F),G347))</f>
        <v/>
      </c>
      <c r="M347" s="5" t="str">
        <f t="shared" si="27"/>
        <v/>
      </c>
      <c r="N347" s="5" t="str">
        <f t="shared" si="25"/>
        <v/>
      </c>
      <c r="O347" s="10" t="str">
        <f>IF(OR(A347="",A347="Total général"),"",'Base  PEAGES'!$Q$1)</f>
        <v/>
      </c>
    </row>
    <row r="348" spans="9:15" x14ac:dyDescent="0.2">
      <c r="I348" s="5" t="str">
        <f>IF(A348="","",IF(A348="Total général",CONCATENATE('Base  PEAGES'!$Q$1," ",RIGHT(I347,17)),D348))</f>
        <v/>
      </c>
      <c r="J348" s="5" t="str">
        <f t="shared" si="26"/>
        <v/>
      </c>
      <c r="K348" s="5" t="str">
        <f t="shared" si="24"/>
        <v/>
      </c>
      <c r="L348" s="5" t="str">
        <f>IF(A348="","",IF(A348="Total général",SUM('Base  PEAGES'!F:F),G348))</f>
        <v/>
      </c>
      <c r="M348" s="5" t="str">
        <f t="shared" si="27"/>
        <v/>
      </c>
      <c r="N348" s="5" t="str">
        <f t="shared" si="25"/>
        <v/>
      </c>
      <c r="O348" s="10" t="str">
        <f>IF(OR(A348="",A348="Total général"),"",'Base  PEAGES'!$Q$1)</f>
        <v/>
      </c>
    </row>
    <row r="349" spans="9:15" x14ac:dyDescent="0.2">
      <c r="I349" s="5" t="str">
        <f>IF(A349="","",IF(A349="Total général",CONCATENATE('Base  PEAGES'!$Q$1," ",RIGHT(I348,17)),D349))</f>
        <v/>
      </c>
      <c r="J349" s="5" t="str">
        <f t="shared" si="26"/>
        <v/>
      </c>
      <c r="K349" s="5" t="str">
        <f t="shared" si="24"/>
        <v/>
      </c>
      <c r="L349" s="5" t="str">
        <f>IF(A349="","",IF(A349="Total général",SUM('Base  PEAGES'!F:F),G349))</f>
        <v/>
      </c>
      <c r="M349" s="5" t="str">
        <f t="shared" si="27"/>
        <v/>
      </c>
      <c r="N349" s="5" t="str">
        <f t="shared" si="25"/>
        <v/>
      </c>
      <c r="O349" s="10" t="str">
        <f>IF(OR(A349="",A349="Total général"),"",'Base  PEAGES'!$Q$1)</f>
        <v/>
      </c>
    </row>
    <row r="350" spans="9:15" x14ac:dyDescent="0.2">
      <c r="I350" s="5" t="str">
        <f>IF(A350="","",IF(A350="Total général",CONCATENATE('Base  PEAGES'!$Q$1," ",RIGHT(I349,17)),D350))</f>
        <v/>
      </c>
      <c r="J350" s="5" t="str">
        <f t="shared" si="26"/>
        <v/>
      </c>
      <c r="K350" s="5" t="str">
        <f t="shared" si="24"/>
        <v/>
      </c>
      <c r="L350" s="5" t="str">
        <f>IF(A350="","",IF(A350="Total général",SUM('Base  PEAGES'!F:F),G350))</f>
        <v/>
      </c>
      <c r="M350" s="5" t="str">
        <f t="shared" si="27"/>
        <v/>
      </c>
      <c r="N350" s="5" t="str">
        <f t="shared" si="25"/>
        <v/>
      </c>
      <c r="O350" s="10" t="str">
        <f>IF(OR(A350="",A350="Total général"),"",'Base  PEAGES'!$Q$1)</f>
        <v/>
      </c>
    </row>
    <row r="351" spans="9:15" x14ac:dyDescent="0.2">
      <c r="I351" s="5" t="str">
        <f>IF(A351="","",IF(A351="Total général",CONCATENATE('Base  PEAGES'!$Q$1," ",RIGHT(I350,17)),D351))</f>
        <v/>
      </c>
      <c r="J351" s="5" t="str">
        <f t="shared" si="26"/>
        <v/>
      </c>
      <c r="K351" s="5" t="str">
        <f t="shared" si="24"/>
        <v/>
      </c>
      <c r="L351" s="5" t="str">
        <f>IF(A351="","",IF(A351="Total général",SUM('Base  PEAGES'!F:F),G351))</f>
        <v/>
      </c>
      <c r="M351" s="5" t="str">
        <f t="shared" si="27"/>
        <v/>
      </c>
      <c r="N351" s="5" t="str">
        <f t="shared" si="25"/>
        <v/>
      </c>
      <c r="O351" s="10" t="str">
        <f>IF(OR(A351="",A351="Total général"),"",'Base  PEAGES'!$Q$1)</f>
        <v/>
      </c>
    </row>
    <row r="352" spans="9:15" x14ac:dyDescent="0.2">
      <c r="I352" s="5" t="str">
        <f>IF(A352="","",IF(A352="Total général",CONCATENATE('Base  PEAGES'!$Q$1," ",RIGHT(I351,17)),D352))</f>
        <v/>
      </c>
      <c r="J352" s="5" t="str">
        <f t="shared" si="26"/>
        <v/>
      </c>
      <c r="K352" s="5" t="str">
        <f t="shared" si="24"/>
        <v/>
      </c>
      <c r="L352" s="5" t="str">
        <f>IF(A352="","",IF(A352="Total général",SUM('Base  PEAGES'!F:F),G352))</f>
        <v/>
      </c>
      <c r="M352" s="5" t="str">
        <f t="shared" si="27"/>
        <v/>
      </c>
      <c r="N352" s="5" t="str">
        <f t="shared" si="25"/>
        <v/>
      </c>
      <c r="O352" s="10" t="str">
        <f>IF(OR(A352="",A352="Total général"),"",'Base  PEAGES'!$Q$1)</f>
        <v/>
      </c>
    </row>
    <row r="353" spans="9:15" x14ac:dyDescent="0.2">
      <c r="I353" s="5" t="str">
        <f>IF(A353="","",IF(A353="Total général",CONCATENATE('Base  PEAGES'!$Q$1," ",RIGHT(I352,17)),D353))</f>
        <v/>
      </c>
      <c r="J353" s="5" t="str">
        <f t="shared" si="26"/>
        <v/>
      </c>
      <c r="K353" s="5" t="str">
        <f t="shared" si="24"/>
        <v/>
      </c>
      <c r="L353" s="5" t="str">
        <f>IF(A353="","",IF(A353="Total général",SUM('Base  PEAGES'!F:F),G353))</f>
        <v/>
      </c>
      <c r="M353" s="5" t="str">
        <f t="shared" si="27"/>
        <v/>
      </c>
      <c r="N353" s="5" t="str">
        <f t="shared" si="25"/>
        <v/>
      </c>
      <c r="O353" s="10" t="str">
        <f>IF(OR(A353="",A353="Total général"),"",'Base  PEAGES'!$Q$1)</f>
        <v/>
      </c>
    </row>
    <row r="354" spans="9:15" x14ac:dyDescent="0.2">
      <c r="I354" s="5" t="str">
        <f>IF(A354="","",IF(A354="Total général",CONCATENATE('Base  PEAGES'!$Q$1," ",RIGHT(I353,17)),D354))</f>
        <v/>
      </c>
      <c r="J354" s="5" t="str">
        <f t="shared" si="26"/>
        <v/>
      </c>
      <c r="K354" s="5" t="str">
        <f t="shared" si="24"/>
        <v/>
      </c>
      <c r="L354" s="5" t="str">
        <f>IF(A354="","",IF(A354="Total général",SUM('Base  PEAGES'!F:F),G354))</f>
        <v/>
      </c>
      <c r="M354" s="5" t="str">
        <f t="shared" si="27"/>
        <v/>
      </c>
      <c r="N354" s="5" t="str">
        <f t="shared" si="25"/>
        <v/>
      </c>
      <c r="O354" s="10" t="str">
        <f>IF(OR(A354="",A354="Total général"),"",'Base  PEAGES'!$Q$1)</f>
        <v/>
      </c>
    </row>
    <row r="355" spans="9:15" x14ac:dyDescent="0.2">
      <c r="I355" s="5" t="str">
        <f>IF(A355="","",IF(A355="Total général",CONCATENATE('Base  PEAGES'!$Q$1," ",RIGHT(I354,17)),D355))</f>
        <v/>
      </c>
      <c r="J355" s="5" t="str">
        <f t="shared" si="26"/>
        <v/>
      </c>
      <c r="K355" s="5" t="str">
        <f t="shared" si="24"/>
        <v/>
      </c>
      <c r="L355" s="5" t="str">
        <f>IF(A355="","",IF(A355="Total général",SUM('Base  PEAGES'!F:F),G355))</f>
        <v/>
      </c>
      <c r="M355" s="5" t="str">
        <f t="shared" si="27"/>
        <v/>
      </c>
      <c r="N355" s="5" t="str">
        <f t="shared" si="25"/>
        <v/>
      </c>
      <c r="O355" s="10" t="str">
        <f>IF(OR(A355="",A355="Total général"),"",'Base  PEAGES'!$Q$1)</f>
        <v/>
      </c>
    </row>
    <row r="356" spans="9:15" x14ac:dyDescent="0.2">
      <c r="I356" s="5" t="str">
        <f>IF(A356="","",IF(A356="Total général",CONCATENATE('Base  PEAGES'!$Q$1," ",RIGHT(I355,17)),D356))</f>
        <v/>
      </c>
      <c r="J356" s="5" t="str">
        <f t="shared" si="26"/>
        <v/>
      </c>
      <c r="K356" s="5" t="str">
        <f t="shared" si="24"/>
        <v/>
      </c>
      <c r="L356" s="5" t="str">
        <f>IF(A356="","",IF(A356="Total général",SUM('Base  PEAGES'!F:F),G356))</f>
        <v/>
      </c>
      <c r="M356" s="5" t="str">
        <f t="shared" si="27"/>
        <v/>
      </c>
      <c r="N356" s="5" t="str">
        <f t="shared" si="25"/>
        <v/>
      </c>
      <c r="O356" s="10" t="str">
        <f>IF(OR(A356="",A356="Total général"),"",'Base  PEAGES'!$Q$1)</f>
        <v/>
      </c>
    </row>
    <row r="357" spans="9:15" x14ac:dyDescent="0.2">
      <c r="I357" s="5" t="str">
        <f>IF(A357="","",IF(A357="Total général",CONCATENATE('Base  PEAGES'!$Q$1," ",RIGHT(I356,17)),D357))</f>
        <v/>
      </c>
      <c r="J357" s="5" t="str">
        <f t="shared" si="26"/>
        <v/>
      </c>
      <c r="K357" s="5" t="str">
        <f t="shared" si="24"/>
        <v/>
      </c>
      <c r="L357" s="5" t="str">
        <f>IF(A357="","",IF(A357="Total général",SUM('Base  PEAGES'!F:F),G357))</f>
        <v/>
      </c>
      <c r="M357" s="5" t="str">
        <f t="shared" si="27"/>
        <v/>
      </c>
      <c r="N357" s="5" t="str">
        <f t="shared" si="25"/>
        <v/>
      </c>
      <c r="O357" s="10" t="str">
        <f>IF(OR(A357="",A357="Total général"),"",'Base  PEAGES'!$Q$1)</f>
        <v/>
      </c>
    </row>
    <row r="358" spans="9:15" x14ac:dyDescent="0.2">
      <c r="I358" s="5" t="str">
        <f>IF(A358="","",IF(A358="Total général",CONCATENATE('Base  PEAGES'!$Q$1," ",RIGHT(I357,17)),D358))</f>
        <v/>
      </c>
      <c r="J358" s="5" t="str">
        <f t="shared" si="26"/>
        <v/>
      </c>
      <c r="K358" s="5" t="str">
        <f t="shared" si="24"/>
        <v/>
      </c>
      <c r="L358" s="5" t="str">
        <f>IF(A358="","",IF(A358="Total général",SUM('Base  PEAGES'!F:F),G358))</f>
        <v/>
      </c>
      <c r="M358" s="5" t="str">
        <f t="shared" si="27"/>
        <v/>
      </c>
      <c r="N358" s="5" t="str">
        <f t="shared" si="25"/>
        <v/>
      </c>
      <c r="O358" s="10" t="str">
        <f>IF(OR(A358="",A358="Total général"),"",'Base  PEAGES'!$Q$1)</f>
        <v/>
      </c>
    </row>
    <row r="359" spans="9:15" x14ac:dyDescent="0.2">
      <c r="I359" s="5" t="str">
        <f>IF(A359="","",IF(A359="Total général",CONCATENATE('Base  PEAGES'!$Q$1," ",RIGHT(I358,17)),D359))</f>
        <v/>
      </c>
      <c r="J359" s="5" t="str">
        <f t="shared" si="26"/>
        <v/>
      </c>
      <c r="K359" s="5" t="str">
        <f t="shared" si="24"/>
        <v/>
      </c>
      <c r="L359" s="5" t="str">
        <f>IF(A359="","",IF(A359="Total général",SUM('Base  PEAGES'!F:F),G359))</f>
        <v/>
      </c>
      <c r="M359" s="5" t="str">
        <f t="shared" si="27"/>
        <v/>
      </c>
      <c r="N359" s="5" t="str">
        <f t="shared" si="25"/>
        <v/>
      </c>
      <c r="O359" s="10" t="str">
        <f>IF(OR(A359="",A359="Total général"),"",'Base  PEAGES'!$Q$1)</f>
        <v/>
      </c>
    </row>
    <row r="360" spans="9:15" x14ac:dyDescent="0.2">
      <c r="I360" s="5" t="str">
        <f>IF(A360="","",IF(A360="Total général",CONCATENATE('Base  PEAGES'!$Q$1," ",RIGHT(I359,17)),D360))</f>
        <v/>
      </c>
      <c r="J360" s="5" t="str">
        <f t="shared" si="26"/>
        <v/>
      </c>
      <c r="K360" s="5" t="str">
        <f t="shared" si="24"/>
        <v/>
      </c>
      <c r="L360" s="5" t="str">
        <f>IF(A360="","",IF(A360="Total général",SUM('Base  PEAGES'!F:F),G360))</f>
        <v/>
      </c>
      <c r="M360" s="5" t="str">
        <f t="shared" si="27"/>
        <v/>
      </c>
      <c r="N360" s="5" t="str">
        <f t="shared" si="25"/>
        <v/>
      </c>
      <c r="O360" s="10" t="str">
        <f>IF(OR(A360="",A360="Total général"),"",'Base  PEAGES'!$Q$1)</f>
        <v/>
      </c>
    </row>
    <row r="361" spans="9:15" x14ac:dyDescent="0.2">
      <c r="I361" s="5" t="str">
        <f>IF(A361="","",IF(A361="Total général",CONCATENATE('Base  PEAGES'!$Q$1," ",RIGHT(I360,17)),D361))</f>
        <v/>
      </c>
      <c r="J361" s="5" t="str">
        <f t="shared" si="26"/>
        <v/>
      </c>
      <c r="K361" s="5" t="str">
        <f t="shared" si="24"/>
        <v/>
      </c>
      <c r="L361" s="5" t="str">
        <f>IF(A361="","",IF(A361="Total général",SUM('Base  PEAGES'!F:F),G361))</f>
        <v/>
      </c>
      <c r="M361" s="5" t="str">
        <f t="shared" si="27"/>
        <v/>
      </c>
      <c r="N361" s="5" t="str">
        <f t="shared" si="25"/>
        <v/>
      </c>
      <c r="O361" s="10" t="str">
        <f>IF(OR(A361="",A361="Total général"),"",'Base  PEAGES'!$Q$1)</f>
        <v/>
      </c>
    </row>
    <row r="362" spans="9:15" x14ac:dyDescent="0.2">
      <c r="I362" s="5" t="str">
        <f>IF(A362="","",IF(A362="Total général",CONCATENATE('Base  PEAGES'!$Q$1," ",RIGHT(I361,17)),D362))</f>
        <v/>
      </c>
      <c r="J362" s="5" t="str">
        <f t="shared" si="26"/>
        <v/>
      </c>
      <c r="K362" s="5" t="str">
        <f t="shared" si="24"/>
        <v/>
      </c>
      <c r="L362" s="5" t="str">
        <f>IF(A362="","",IF(A362="Total général",SUM('Base  PEAGES'!F:F),G362))</f>
        <v/>
      </c>
      <c r="M362" s="5" t="str">
        <f t="shared" si="27"/>
        <v/>
      </c>
      <c r="N362" s="5" t="str">
        <f t="shared" si="25"/>
        <v/>
      </c>
      <c r="O362" s="10" t="str">
        <f>IF(OR(A362="",A362="Total général"),"",'Base  PEAGES'!$Q$1)</f>
        <v/>
      </c>
    </row>
    <row r="363" spans="9:15" x14ac:dyDescent="0.2">
      <c r="I363" s="5" t="str">
        <f>IF(A363="","",IF(A363="Total général",CONCATENATE('Base  PEAGES'!$Q$1," ",RIGHT(I362,17)),D363))</f>
        <v/>
      </c>
      <c r="J363" s="5" t="str">
        <f t="shared" si="26"/>
        <v/>
      </c>
      <c r="K363" s="5" t="str">
        <f t="shared" si="24"/>
        <v/>
      </c>
      <c r="L363" s="5" t="str">
        <f>IF(A363="","",IF(A363="Total général",SUM('Base  PEAGES'!F:F),G363))</f>
        <v/>
      </c>
      <c r="M363" s="5" t="str">
        <f t="shared" si="27"/>
        <v/>
      </c>
      <c r="N363" s="5" t="str">
        <f t="shared" si="25"/>
        <v/>
      </c>
      <c r="O363" s="10" t="str">
        <f>IF(OR(A363="",A363="Total général"),"",'Base  PEAGES'!$Q$1)</f>
        <v/>
      </c>
    </row>
    <row r="364" spans="9:15" x14ac:dyDescent="0.2">
      <c r="I364" s="5" t="str">
        <f>IF(A364="","",IF(A364="Total général",CONCATENATE('Base  PEAGES'!$Q$1," ",RIGHT(I363,17)),D364))</f>
        <v/>
      </c>
      <c r="J364" s="5" t="str">
        <f t="shared" si="26"/>
        <v/>
      </c>
      <c r="K364" s="5" t="str">
        <f t="shared" si="24"/>
        <v/>
      </c>
      <c r="L364" s="5" t="str">
        <f>IF(A364="","",IF(A364="Total général",SUM('Base  PEAGES'!F:F),G364))</f>
        <v/>
      </c>
      <c r="M364" s="5" t="str">
        <f t="shared" si="27"/>
        <v/>
      </c>
      <c r="N364" s="5" t="str">
        <f t="shared" si="25"/>
        <v/>
      </c>
      <c r="O364" s="10" t="str">
        <f>IF(OR(A364="",A364="Total général"),"",'Base  PEAGES'!$Q$1)</f>
        <v/>
      </c>
    </row>
    <row r="365" spans="9:15" x14ac:dyDescent="0.2">
      <c r="I365" s="5" t="str">
        <f>IF(A365="","",IF(A365="Total général",CONCATENATE('Base  PEAGES'!$Q$1," ",RIGHT(I364,17)),D365))</f>
        <v/>
      </c>
      <c r="J365" s="5" t="str">
        <f t="shared" si="26"/>
        <v/>
      </c>
      <c r="K365" s="5" t="str">
        <f t="shared" ref="K365:K428" si="28">IF(A365="","",IF(A365="Total général",15002,C365))</f>
        <v/>
      </c>
      <c r="L365" s="5" t="str">
        <f>IF(A365="","",IF(A365="Total général",SUM('Base  PEAGES'!F:F),G365))</f>
        <v/>
      </c>
      <c r="M365" s="5" t="str">
        <f t="shared" si="27"/>
        <v/>
      </c>
      <c r="N365" s="5" t="str">
        <f t="shared" si="25"/>
        <v/>
      </c>
      <c r="O365" s="10" t="str">
        <f>IF(OR(A365="",A365="Total général"),"",'Base  PEAGES'!$Q$1)</f>
        <v/>
      </c>
    </row>
    <row r="366" spans="9:15" x14ac:dyDescent="0.2">
      <c r="I366" s="5" t="str">
        <f>IF(A366="","",IF(A366="Total général",CONCATENATE('Base  PEAGES'!$Q$1," ",RIGHT(I365,17)),D366))</f>
        <v/>
      </c>
      <c r="J366" s="5" t="str">
        <f t="shared" si="26"/>
        <v/>
      </c>
      <c r="K366" s="5" t="str">
        <f t="shared" si="28"/>
        <v/>
      </c>
      <c r="L366" s="5" t="str">
        <f>IF(A366="","",IF(A366="Total général",SUM('Base  PEAGES'!F:F),G366))</f>
        <v/>
      </c>
      <c r="M366" s="5" t="str">
        <f t="shared" si="27"/>
        <v/>
      </c>
      <c r="N366" s="5" t="str">
        <f t="shared" si="25"/>
        <v/>
      </c>
      <c r="O366" s="10" t="str">
        <f>IF(OR(A366="",A366="Total général"),"",'Base  PEAGES'!$Q$1)</f>
        <v/>
      </c>
    </row>
    <row r="367" spans="9:15" x14ac:dyDescent="0.2">
      <c r="I367" s="5" t="str">
        <f>IF(A367="","",IF(A367="Total général",CONCATENATE('Base  PEAGES'!$Q$1," ",RIGHT(I366,17)),D367))</f>
        <v/>
      </c>
      <c r="J367" s="5" t="str">
        <f t="shared" si="26"/>
        <v/>
      </c>
      <c r="K367" s="5" t="str">
        <f t="shared" si="28"/>
        <v/>
      </c>
      <c r="L367" s="5" t="str">
        <f>IF(A367="","",IF(A367="Total général",SUM('Base  PEAGES'!F:F),G367))</f>
        <v/>
      </c>
      <c r="M367" s="5" t="str">
        <f t="shared" si="27"/>
        <v/>
      </c>
      <c r="N367" s="5" t="str">
        <f t="shared" si="25"/>
        <v/>
      </c>
      <c r="O367" s="10" t="str">
        <f>IF(OR(A367="",A367="Total général"),"",'Base  PEAGES'!$Q$1)</f>
        <v/>
      </c>
    </row>
    <row r="368" spans="9:15" x14ac:dyDescent="0.2">
      <c r="I368" s="5" t="str">
        <f>IF(A368="","",IF(A368="Total général",CONCATENATE('Base  PEAGES'!$Q$1," ",RIGHT(I367,17)),D368))</f>
        <v/>
      </c>
      <c r="J368" s="5" t="str">
        <f t="shared" si="26"/>
        <v/>
      </c>
      <c r="K368" s="5" t="str">
        <f t="shared" si="28"/>
        <v/>
      </c>
      <c r="L368" s="5" t="str">
        <f>IF(A368="","",IF(A368="Total général",SUM('Base  PEAGES'!F:F),G368))</f>
        <v/>
      </c>
      <c r="M368" s="5" t="str">
        <f t="shared" si="27"/>
        <v/>
      </c>
      <c r="N368" s="5" t="str">
        <f t="shared" si="25"/>
        <v/>
      </c>
      <c r="O368" s="10" t="str">
        <f>IF(OR(A368="",A368="Total général"),"",'Base  PEAGES'!$Q$1)</f>
        <v/>
      </c>
    </row>
    <row r="369" spans="9:15" x14ac:dyDescent="0.2">
      <c r="I369" s="5" t="str">
        <f>IF(A369="","",IF(A369="Total général",CONCATENATE('Base  PEAGES'!$Q$1," ",RIGHT(I368,17)),D369))</f>
        <v/>
      </c>
      <c r="J369" s="5" t="str">
        <f t="shared" si="26"/>
        <v/>
      </c>
      <c r="K369" s="5" t="str">
        <f t="shared" si="28"/>
        <v/>
      </c>
      <c r="L369" s="5" t="str">
        <f>IF(A369="","",IF(A369="Total général",SUM('Base  PEAGES'!F:F),G369))</f>
        <v/>
      </c>
      <c r="M369" s="5" t="str">
        <f t="shared" si="27"/>
        <v/>
      </c>
      <c r="N369" s="5" t="str">
        <f t="shared" si="25"/>
        <v/>
      </c>
      <c r="O369" s="10" t="str">
        <f>IF(OR(A369="",A369="Total général"),"",'Base  PEAGES'!$Q$1)</f>
        <v/>
      </c>
    </row>
    <row r="370" spans="9:15" x14ac:dyDescent="0.2">
      <c r="I370" s="5" t="str">
        <f>IF(A370="","",IF(A370="Total général",CONCATENATE('Base  PEAGES'!$Q$1," ",RIGHT(I369,17)),D370))</f>
        <v/>
      </c>
      <c r="J370" s="5" t="str">
        <f t="shared" si="26"/>
        <v/>
      </c>
      <c r="K370" s="5" t="str">
        <f t="shared" si="28"/>
        <v/>
      </c>
      <c r="L370" s="5" t="str">
        <f>IF(A370="","",IF(A370="Total général",SUM('Base  PEAGES'!F:F),G370))</f>
        <v/>
      </c>
      <c r="M370" s="5" t="str">
        <f t="shared" si="27"/>
        <v/>
      </c>
      <c r="N370" s="5" t="str">
        <f t="shared" si="25"/>
        <v/>
      </c>
      <c r="O370" s="10" t="str">
        <f>IF(OR(A370="",A370="Total général"),"",'Base  PEAGES'!$Q$1)</f>
        <v/>
      </c>
    </row>
    <row r="371" spans="9:15" x14ac:dyDescent="0.2">
      <c r="I371" s="5" t="str">
        <f>IF(A371="","",IF(A371="Total général",CONCATENATE('Base  PEAGES'!$Q$1," ",RIGHT(I370,17)),D371))</f>
        <v/>
      </c>
      <c r="J371" s="5" t="str">
        <f t="shared" si="26"/>
        <v/>
      </c>
      <c r="K371" s="5" t="str">
        <f t="shared" si="28"/>
        <v/>
      </c>
      <c r="L371" s="5" t="str">
        <f>IF(A371="","",IF(A371="Total général",SUM('Base  PEAGES'!F:F),G371))</f>
        <v/>
      </c>
      <c r="M371" s="5" t="str">
        <f t="shared" si="27"/>
        <v/>
      </c>
      <c r="N371" s="5" t="str">
        <f t="shared" si="25"/>
        <v/>
      </c>
      <c r="O371" s="10" t="str">
        <f>IF(OR(A371="",A371="Total général"),"",'Base  PEAGES'!$Q$1)</f>
        <v/>
      </c>
    </row>
    <row r="372" spans="9:15" x14ac:dyDescent="0.2">
      <c r="I372" s="5" t="str">
        <f>IF(A372="","",IF(A372="Total général",CONCATENATE('Base  PEAGES'!$Q$1," ",RIGHT(I371,17)),D372))</f>
        <v/>
      </c>
      <c r="J372" s="5" t="str">
        <f t="shared" si="26"/>
        <v/>
      </c>
      <c r="K372" s="5" t="str">
        <f t="shared" si="28"/>
        <v/>
      </c>
      <c r="L372" s="5" t="str">
        <f>IF(A372="","",IF(A372="Total général",SUM('Base  PEAGES'!F:F),G372))</f>
        <v/>
      </c>
      <c r="M372" s="5" t="str">
        <f t="shared" si="27"/>
        <v/>
      </c>
      <c r="N372" s="5" t="str">
        <f t="shared" si="25"/>
        <v/>
      </c>
      <c r="O372" s="10" t="str">
        <f>IF(OR(A372="",A372="Total général"),"",'Base  PEAGES'!$Q$1)</f>
        <v/>
      </c>
    </row>
    <row r="373" spans="9:15" x14ac:dyDescent="0.2">
      <c r="I373" s="5" t="str">
        <f>IF(A373="","",IF(A373="Total général",CONCATENATE('Base  PEAGES'!$Q$1," ",RIGHT(I372,17)),D373))</f>
        <v/>
      </c>
      <c r="J373" s="5" t="str">
        <f t="shared" si="26"/>
        <v/>
      </c>
      <c r="K373" s="5" t="str">
        <f t="shared" si="28"/>
        <v/>
      </c>
      <c r="L373" s="5" t="str">
        <f>IF(A373="","",IF(A373="Total général",SUM('Base  PEAGES'!F:F),G373))</f>
        <v/>
      </c>
      <c r="M373" s="5" t="str">
        <f t="shared" si="27"/>
        <v/>
      </c>
      <c r="N373" s="5" t="str">
        <f t="shared" si="25"/>
        <v/>
      </c>
      <c r="O373" s="10" t="str">
        <f>IF(OR(A373="",A373="Total général"),"",'Base  PEAGES'!$Q$1)</f>
        <v/>
      </c>
    </row>
    <row r="374" spans="9:15" x14ac:dyDescent="0.2">
      <c r="I374" s="5" t="str">
        <f>IF(A374="","",IF(A374="Total général",CONCATENATE('Base  PEAGES'!$Q$1," ",RIGHT(I373,17)),D374))</f>
        <v/>
      </c>
      <c r="J374" s="5" t="str">
        <f t="shared" si="26"/>
        <v/>
      </c>
      <c r="K374" s="5" t="str">
        <f t="shared" si="28"/>
        <v/>
      </c>
      <c r="L374" s="5" t="str">
        <f>IF(A374="","",IF(A374="Total général",SUM('Base  PEAGES'!F:F),G374))</f>
        <v/>
      </c>
      <c r="M374" s="5" t="str">
        <f t="shared" si="27"/>
        <v/>
      </c>
      <c r="N374" s="5" t="str">
        <f t="shared" ref="N374:N437" si="29">IF(OR(A374="",A374="Total général"),"",A374)</f>
        <v/>
      </c>
      <c r="O374" s="10" t="str">
        <f>IF(OR(A374="",A374="Total général"),"",'Base  PEAGES'!$Q$1)</f>
        <v/>
      </c>
    </row>
    <row r="375" spans="9:15" x14ac:dyDescent="0.2">
      <c r="I375" s="5" t="str">
        <f>IF(A375="","",IF(A375="Total général",CONCATENATE('Base  PEAGES'!$Q$1," ",RIGHT(I374,17)),D375))</f>
        <v/>
      </c>
      <c r="J375" s="5" t="str">
        <f t="shared" si="26"/>
        <v/>
      </c>
      <c r="K375" s="5" t="str">
        <f t="shared" si="28"/>
        <v/>
      </c>
      <c r="L375" s="5" t="str">
        <f>IF(A375="","",IF(A375="Total général",SUM('Base  PEAGES'!F:F),G375))</f>
        <v/>
      </c>
      <c r="M375" s="5" t="str">
        <f t="shared" si="27"/>
        <v/>
      </c>
      <c r="N375" s="5" t="str">
        <f t="shared" si="29"/>
        <v/>
      </c>
      <c r="O375" s="10" t="str">
        <f>IF(OR(A375="",A375="Total général"),"",'Base  PEAGES'!$Q$1)</f>
        <v/>
      </c>
    </row>
    <row r="376" spans="9:15" x14ac:dyDescent="0.2">
      <c r="I376" s="5" t="str">
        <f>IF(A376="","",IF(A376="Total général",CONCATENATE('Base  PEAGES'!$Q$1," ",RIGHT(I375,17)),D376))</f>
        <v/>
      </c>
      <c r="J376" s="5" t="str">
        <f t="shared" si="26"/>
        <v/>
      </c>
      <c r="K376" s="5" t="str">
        <f t="shared" si="28"/>
        <v/>
      </c>
      <c r="L376" s="5" t="str">
        <f>IF(A376="","",IF(A376="Total général",SUM('Base  PEAGES'!F:F),G376))</f>
        <v/>
      </c>
      <c r="M376" s="5" t="str">
        <f t="shared" si="27"/>
        <v/>
      </c>
      <c r="N376" s="5" t="str">
        <f t="shared" si="29"/>
        <v/>
      </c>
      <c r="O376" s="10" t="str">
        <f>IF(OR(A376="",A376="Total général"),"",'Base  PEAGES'!$Q$1)</f>
        <v/>
      </c>
    </row>
    <row r="377" spans="9:15" x14ac:dyDescent="0.2">
      <c r="I377" s="5" t="str">
        <f>IF(A377="","",IF(A377="Total général",CONCATENATE('Base  PEAGES'!$Q$1," ",RIGHT(I376,17)),D377))</f>
        <v/>
      </c>
      <c r="J377" s="5" t="str">
        <f t="shared" si="26"/>
        <v/>
      </c>
      <c r="K377" s="5" t="str">
        <f t="shared" si="28"/>
        <v/>
      </c>
      <c r="L377" s="5" t="str">
        <f>IF(A377="","",IF(A377="Total général",SUM('Base  PEAGES'!F:F),G377))</f>
        <v/>
      </c>
      <c r="M377" s="5" t="str">
        <f t="shared" si="27"/>
        <v/>
      </c>
      <c r="N377" s="5" t="str">
        <f t="shared" si="29"/>
        <v/>
      </c>
      <c r="O377" s="10" t="str">
        <f>IF(OR(A377="",A377="Total général"),"",'Base  PEAGES'!$Q$1)</f>
        <v/>
      </c>
    </row>
    <row r="378" spans="9:15" x14ac:dyDescent="0.2">
      <c r="I378" s="5" t="str">
        <f>IF(A378="","",IF(A378="Total général",CONCATENATE('Base  PEAGES'!$Q$1," ",RIGHT(I377,17)),D378))</f>
        <v/>
      </c>
      <c r="J378" s="5" t="str">
        <f t="shared" si="26"/>
        <v/>
      </c>
      <c r="K378" s="5" t="str">
        <f t="shared" si="28"/>
        <v/>
      </c>
      <c r="L378" s="5" t="str">
        <f>IF(A378="","",IF(A378="Total général",SUM('Base  PEAGES'!F:F),G378))</f>
        <v/>
      </c>
      <c r="M378" s="5" t="str">
        <f t="shared" si="27"/>
        <v/>
      </c>
      <c r="N378" s="5" t="str">
        <f t="shared" si="29"/>
        <v/>
      </c>
      <c r="O378" s="10" t="str">
        <f>IF(OR(A378="",A378="Total général"),"",'Base  PEAGES'!$Q$1)</f>
        <v/>
      </c>
    </row>
    <row r="379" spans="9:15" x14ac:dyDescent="0.2">
      <c r="I379" s="5" t="str">
        <f>IF(A379="","",IF(A379="Total général",CONCATENATE('Base  PEAGES'!$Q$1," ",RIGHT(I378,17)),D379))</f>
        <v/>
      </c>
      <c r="J379" s="5" t="str">
        <f t="shared" si="26"/>
        <v/>
      </c>
      <c r="K379" s="5" t="str">
        <f t="shared" si="28"/>
        <v/>
      </c>
      <c r="L379" s="5" t="str">
        <f>IF(A379="","",IF(A379="Total général",SUM('Base  PEAGES'!F:F),G379))</f>
        <v/>
      </c>
      <c r="M379" s="5" t="str">
        <f t="shared" si="27"/>
        <v/>
      </c>
      <c r="N379" s="5" t="str">
        <f t="shared" si="29"/>
        <v/>
      </c>
      <c r="O379" s="10" t="str">
        <f>IF(OR(A379="",A379="Total général"),"",'Base  PEAGES'!$Q$1)</f>
        <v/>
      </c>
    </row>
    <row r="380" spans="9:15" x14ac:dyDescent="0.2">
      <c r="I380" s="5" t="str">
        <f>IF(A380="","",IF(A380="Total général",CONCATENATE('Base  PEAGES'!$Q$1," ",RIGHT(I379,17)),D380))</f>
        <v/>
      </c>
      <c r="J380" s="5" t="str">
        <f t="shared" si="26"/>
        <v/>
      </c>
      <c r="K380" s="5" t="str">
        <f t="shared" si="28"/>
        <v/>
      </c>
      <c r="L380" s="5" t="str">
        <f>IF(A380="","",IF(A380="Total général",SUM('Base  PEAGES'!F:F),G380))</f>
        <v/>
      </c>
      <c r="M380" s="5" t="str">
        <f t="shared" si="27"/>
        <v/>
      </c>
      <c r="N380" s="5" t="str">
        <f t="shared" si="29"/>
        <v/>
      </c>
      <c r="O380" s="10" t="str">
        <f>IF(OR(A380="",A380="Total général"),"",'Base  PEAGES'!$Q$1)</f>
        <v/>
      </c>
    </row>
    <row r="381" spans="9:15" x14ac:dyDescent="0.2">
      <c r="I381" s="5" t="str">
        <f>IF(A381="","",IF(A381="Total général",CONCATENATE('Base  PEAGES'!$Q$1," ",RIGHT(I380,17)),D381))</f>
        <v/>
      </c>
      <c r="J381" s="5" t="str">
        <f t="shared" si="26"/>
        <v/>
      </c>
      <c r="K381" s="5" t="str">
        <f t="shared" si="28"/>
        <v/>
      </c>
      <c r="L381" s="5" t="str">
        <f>IF(A381="","",IF(A381="Total général",SUM('Base  PEAGES'!F:F),G381))</f>
        <v/>
      </c>
      <c r="M381" s="5" t="str">
        <f t="shared" si="27"/>
        <v/>
      </c>
      <c r="N381" s="5" t="str">
        <f t="shared" si="29"/>
        <v/>
      </c>
      <c r="O381" s="10" t="str">
        <f>IF(OR(A381="",A381="Total général"),"",'Base  PEAGES'!$Q$1)</f>
        <v/>
      </c>
    </row>
    <row r="382" spans="9:15" x14ac:dyDescent="0.2">
      <c r="I382" s="5" t="str">
        <f>IF(A382="","",IF(A382="Total général",CONCATENATE('Base  PEAGES'!$Q$1," ",RIGHT(I381,17)),D382))</f>
        <v/>
      </c>
      <c r="J382" s="5" t="str">
        <f t="shared" si="26"/>
        <v/>
      </c>
      <c r="K382" s="5" t="str">
        <f t="shared" si="28"/>
        <v/>
      </c>
      <c r="L382" s="5" t="str">
        <f>IF(A382="","",IF(A382="Total général",SUM('Base  PEAGES'!F:F),G382))</f>
        <v/>
      </c>
      <c r="M382" s="5" t="str">
        <f t="shared" si="27"/>
        <v/>
      </c>
      <c r="N382" s="5" t="str">
        <f t="shared" si="29"/>
        <v/>
      </c>
      <c r="O382" s="10" t="str">
        <f>IF(OR(A382="",A382="Total général"),"",'Base  PEAGES'!$Q$1)</f>
        <v/>
      </c>
    </row>
    <row r="383" spans="9:15" x14ac:dyDescent="0.2">
      <c r="I383" s="5" t="str">
        <f>IF(A383="","",IF(A383="Total général",CONCATENATE('Base  PEAGES'!$Q$1," ",RIGHT(I382,17)),D383))</f>
        <v/>
      </c>
      <c r="J383" s="5" t="str">
        <f t="shared" si="26"/>
        <v/>
      </c>
      <c r="K383" s="5" t="str">
        <f t="shared" si="28"/>
        <v/>
      </c>
      <c r="L383" s="5" t="str">
        <f>IF(A383="","",IF(A383="Total général",SUM('Base  PEAGES'!F:F),G383))</f>
        <v/>
      </c>
      <c r="M383" s="5" t="str">
        <f t="shared" si="27"/>
        <v/>
      </c>
      <c r="N383" s="5" t="str">
        <f t="shared" si="29"/>
        <v/>
      </c>
      <c r="O383" s="10" t="str">
        <f>IF(OR(A383="",A383="Total général"),"",'Base  PEAGES'!$Q$1)</f>
        <v/>
      </c>
    </row>
    <row r="384" spans="9:15" x14ac:dyDescent="0.2">
      <c r="I384" s="5" t="str">
        <f>IF(A384="","",IF(A384="Total général",CONCATENATE('Base  PEAGES'!$Q$1," ",RIGHT(I383,17)),D384))</f>
        <v/>
      </c>
      <c r="J384" s="5" t="str">
        <f t="shared" si="26"/>
        <v/>
      </c>
      <c r="K384" s="5" t="str">
        <f t="shared" si="28"/>
        <v/>
      </c>
      <c r="L384" s="5" t="str">
        <f>IF(A384="","",IF(A384="Total général",SUM('Base  PEAGES'!F:F),G384))</f>
        <v/>
      </c>
      <c r="M384" s="5" t="str">
        <f t="shared" si="27"/>
        <v/>
      </c>
      <c r="N384" s="5" t="str">
        <f t="shared" si="29"/>
        <v/>
      </c>
      <c r="O384" s="10" t="str">
        <f>IF(OR(A384="",A384="Total général"),"",'Base  PEAGES'!$Q$1)</f>
        <v/>
      </c>
    </row>
    <row r="385" spans="9:15" x14ac:dyDescent="0.2">
      <c r="I385" s="5" t="str">
        <f>IF(A385="","",IF(A385="Total général",CONCATENATE('Base  PEAGES'!$Q$1," ",RIGHT(I384,17)),D385))</f>
        <v/>
      </c>
      <c r="J385" s="5" t="str">
        <f t="shared" si="26"/>
        <v/>
      </c>
      <c r="K385" s="5" t="str">
        <f t="shared" si="28"/>
        <v/>
      </c>
      <c r="L385" s="5" t="str">
        <f>IF(A385="","",IF(A385="Total général",SUM('Base  PEAGES'!F:F),G385))</f>
        <v/>
      </c>
      <c r="M385" s="5" t="str">
        <f t="shared" si="27"/>
        <v/>
      </c>
      <c r="N385" s="5" t="str">
        <f t="shared" si="29"/>
        <v/>
      </c>
      <c r="O385" s="10" t="str">
        <f>IF(OR(A385="",A385="Total général"),"",'Base  PEAGES'!$Q$1)</f>
        <v/>
      </c>
    </row>
    <row r="386" spans="9:15" x14ac:dyDescent="0.2">
      <c r="I386" s="5" t="str">
        <f>IF(A386="","",IF(A386="Total général",CONCATENATE('Base  PEAGES'!$Q$1," ",RIGHT(I385,17)),D386))</f>
        <v/>
      </c>
      <c r="J386" s="5" t="str">
        <f t="shared" si="26"/>
        <v/>
      </c>
      <c r="K386" s="5" t="str">
        <f t="shared" si="28"/>
        <v/>
      </c>
      <c r="L386" s="5" t="str">
        <f>IF(A386="","",IF(A386="Total général",SUM('Base  PEAGES'!F:F),G386))</f>
        <v/>
      </c>
      <c r="M386" s="5" t="str">
        <f t="shared" si="27"/>
        <v/>
      </c>
      <c r="N386" s="5" t="str">
        <f t="shared" si="29"/>
        <v/>
      </c>
      <c r="O386" s="10" t="str">
        <f>IF(OR(A386="",A386="Total général"),"",'Base  PEAGES'!$Q$1)</f>
        <v/>
      </c>
    </row>
    <row r="387" spans="9:15" x14ac:dyDescent="0.2">
      <c r="I387" s="5" t="str">
        <f>IF(A387="","",IF(A387="Total général",CONCATENATE('Base  PEAGES'!$Q$1," ",RIGHT(I386,17)),D387))</f>
        <v/>
      </c>
      <c r="J387" s="5" t="str">
        <f t="shared" si="26"/>
        <v/>
      </c>
      <c r="K387" s="5" t="str">
        <f t="shared" si="28"/>
        <v/>
      </c>
      <c r="L387" s="5" t="str">
        <f>IF(A387="","",IF(A387="Total général",SUM('Base  PEAGES'!F:F),G387))</f>
        <v/>
      </c>
      <c r="M387" s="5" t="str">
        <f t="shared" si="27"/>
        <v/>
      </c>
      <c r="N387" s="5" t="str">
        <f t="shared" si="29"/>
        <v/>
      </c>
      <c r="O387" s="10" t="str">
        <f>IF(OR(A387="",A387="Total général"),"",'Base  PEAGES'!$Q$1)</f>
        <v/>
      </c>
    </row>
    <row r="388" spans="9:15" x14ac:dyDescent="0.2">
      <c r="I388" s="5" t="str">
        <f>IF(A388="","",IF(A388="Total général",CONCATENATE('Base  PEAGES'!$Q$1," ",RIGHT(I387,17)),D388))</f>
        <v/>
      </c>
      <c r="J388" s="5" t="str">
        <f t="shared" si="26"/>
        <v/>
      </c>
      <c r="K388" s="5" t="str">
        <f t="shared" si="28"/>
        <v/>
      </c>
      <c r="L388" s="5" t="str">
        <f>IF(A388="","",IF(A388="Total général",SUM('Base  PEAGES'!F:F),G388))</f>
        <v/>
      </c>
      <c r="M388" s="5" t="str">
        <f t="shared" si="27"/>
        <v/>
      </c>
      <c r="N388" s="5" t="str">
        <f t="shared" si="29"/>
        <v/>
      </c>
      <c r="O388" s="10" t="str">
        <f>IF(OR(A388="",A388="Total général"),"",'Base  PEAGES'!$Q$1)</f>
        <v/>
      </c>
    </row>
    <row r="389" spans="9:15" x14ac:dyDescent="0.2">
      <c r="I389" s="5" t="str">
        <f>IF(A389="","",IF(A389="Total général",CONCATENATE('Base  PEAGES'!$Q$1," ",RIGHT(I388,17)),D389))</f>
        <v/>
      </c>
      <c r="J389" s="5" t="str">
        <f t="shared" ref="J389:J452" si="30">IF(A389="","",IF(AND(J388=50,A389="Total général"),21,IF(AND(J388=40,A389="Total général"),31,VALUE(E389))))</f>
        <v/>
      </c>
      <c r="K389" s="5" t="str">
        <f t="shared" si="28"/>
        <v/>
      </c>
      <c r="L389" s="5" t="str">
        <f>IF(A389="","",IF(A389="Total général",SUM('Base  PEAGES'!F:F),G389))</f>
        <v/>
      </c>
      <c r="M389" s="5" t="str">
        <f t="shared" ref="M389:M452" si="31">IF(OR(A389="",A389="Total général"),"",F389)</f>
        <v/>
      </c>
      <c r="N389" s="5" t="str">
        <f t="shared" si="29"/>
        <v/>
      </c>
      <c r="O389" s="10" t="str">
        <f>IF(OR(A389="",A389="Total général"),"",'Base  PEAGES'!$Q$1)</f>
        <v/>
      </c>
    </row>
    <row r="390" spans="9:15" x14ac:dyDescent="0.2">
      <c r="I390" s="5" t="str">
        <f>IF(A390="","",IF(A390="Total général",CONCATENATE('Base  PEAGES'!$Q$1," ",RIGHT(I389,17)),D390))</f>
        <v/>
      </c>
      <c r="J390" s="5" t="str">
        <f t="shared" si="30"/>
        <v/>
      </c>
      <c r="K390" s="5" t="str">
        <f t="shared" si="28"/>
        <v/>
      </c>
      <c r="L390" s="5" t="str">
        <f>IF(A390="","",IF(A390="Total général",SUM('Base  PEAGES'!F:F),G390))</f>
        <v/>
      </c>
      <c r="M390" s="5" t="str">
        <f t="shared" si="31"/>
        <v/>
      </c>
      <c r="N390" s="5" t="str">
        <f t="shared" si="29"/>
        <v/>
      </c>
      <c r="O390" s="10" t="str">
        <f>IF(OR(A390="",A390="Total général"),"",'Base  PEAGES'!$Q$1)</f>
        <v/>
      </c>
    </row>
    <row r="391" spans="9:15" x14ac:dyDescent="0.2">
      <c r="I391" s="5" t="str">
        <f>IF(A391="","",IF(A391="Total général",CONCATENATE('Base  PEAGES'!$Q$1," ",RIGHT(I390,17)),D391))</f>
        <v/>
      </c>
      <c r="J391" s="5" t="str">
        <f t="shared" si="30"/>
        <v/>
      </c>
      <c r="K391" s="5" t="str">
        <f t="shared" si="28"/>
        <v/>
      </c>
      <c r="L391" s="5" t="str">
        <f>IF(A391="","",IF(A391="Total général",SUM('Base  PEAGES'!F:F),G391))</f>
        <v/>
      </c>
      <c r="M391" s="5" t="str">
        <f t="shared" si="31"/>
        <v/>
      </c>
      <c r="N391" s="5" t="str">
        <f t="shared" si="29"/>
        <v/>
      </c>
      <c r="O391" s="10" t="str">
        <f>IF(OR(A391="",A391="Total général"),"",'Base  PEAGES'!$Q$1)</f>
        <v/>
      </c>
    </row>
    <row r="392" spans="9:15" x14ac:dyDescent="0.2">
      <c r="I392" s="5" t="str">
        <f>IF(A392="","",IF(A392="Total général",CONCATENATE('Base  PEAGES'!$Q$1," ",RIGHT(I391,17)),D392))</f>
        <v/>
      </c>
      <c r="J392" s="5" t="str">
        <f t="shared" si="30"/>
        <v/>
      </c>
      <c r="K392" s="5" t="str">
        <f t="shared" si="28"/>
        <v/>
      </c>
      <c r="L392" s="5" t="str">
        <f>IF(A392="","",IF(A392="Total général",SUM('Base  PEAGES'!F:F),G392))</f>
        <v/>
      </c>
      <c r="M392" s="5" t="str">
        <f t="shared" si="31"/>
        <v/>
      </c>
      <c r="N392" s="5" t="str">
        <f t="shared" si="29"/>
        <v/>
      </c>
      <c r="O392" s="10" t="str">
        <f>IF(OR(A392="",A392="Total général"),"",'Base  PEAGES'!$Q$1)</f>
        <v/>
      </c>
    </row>
    <row r="393" spans="9:15" x14ac:dyDescent="0.2">
      <c r="I393" s="5" t="str">
        <f>IF(A393="","",IF(A393="Total général",CONCATENATE('Base  PEAGES'!$Q$1," ",RIGHT(I392,17)),D393))</f>
        <v/>
      </c>
      <c r="J393" s="5" t="str">
        <f t="shared" si="30"/>
        <v/>
      </c>
      <c r="K393" s="5" t="str">
        <f t="shared" si="28"/>
        <v/>
      </c>
      <c r="L393" s="5" t="str">
        <f>IF(A393="","",IF(A393="Total général",SUM('Base  PEAGES'!F:F),G393))</f>
        <v/>
      </c>
      <c r="M393" s="5" t="str">
        <f t="shared" si="31"/>
        <v/>
      </c>
      <c r="N393" s="5" t="str">
        <f t="shared" si="29"/>
        <v/>
      </c>
      <c r="O393" s="10" t="str">
        <f>IF(OR(A393="",A393="Total général"),"",'Base  PEAGES'!$Q$1)</f>
        <v/>
      </c>
    </row>
    <row r="394" spans="9:15" x14ac:dyDescent="0.2">
      <c r="I394" s="5" t="str">
        <f>IF(A394="","",IF(A394="Total général",CONCATENATE('Base  PEAGES'!$Q$1," ",RIGHT(I393,17)),D394))</f>
        <v/>
      </c>
      <c r="J394" s="5" t="str">
        <f t="shared" si="30"/>
        <v/>
      </c>
      <c r="K394" s="5" t="str">
        <f t="shared" si="28"/>
        <v/>
      </c>
      <c r="L394" s="5" t="str">
        <f>IF(A394="","",IF(A394="Total général",SUM('Base  PEAGES'!F:F),G394))</f>
        <v/>
      </c>
      <c r="M394" s="5" t="str">
        <f t="shared" si="31"/>
        <v/>
      </c>
      <c r="N394" s="5" t="str">
        <f t="shared" si="29"/>
        <v/>
      </c>
      <c r="O394" s="10" t="str">
        <f>IF(OR(A394="",A394="Total général"),"",'Base  PEAGES'!$Q$1)</f>
        <v/>
      </c>
    </row>
    <row r="395" spans="9:15" x14ac:dyDescent="0.2">
      <c r="I395" s="5" t="str">
        <f>IF(A395="","",IF(A395="Total général",CONCATENATE('Base  PEAGES'!$Q$1," ",RIGHT(I394,17)),D395))</f>
        <v/>
      </c>
      <c r="J395" s="5" t="str">
        <f t="shared" si="30"/>
        <v/>
      </c>
      <c r="K395" s="5" t="str">
        <f t="shared" si="28"/>
        <v/>
      </c>
      <c r="L395" s="5" t="str">
        <f>IF(A395="","",IF(A395="Total général",SUM('Base  PEAGES'!F:F),G395))</f>
        <v/>
      </c>
      <c r="M395" s="5" t="str">
        <f t="shared" si="31"/>
        <v/>
      </c>
      <c r="N395" s="5" t="str">
        <f t="shared" si="29"/>
        <v/>
      </c>
      <c r="O395" s="10" t="str">
        <f>IF(OR(A395="",A395="Total général"),"",'Base  PEAGES'!$Q$1)</f>
        <v/>
      </c>
    </row>
    <row r="396" spans="9:15" x14ac:dyDescent="0.2">
      <c r="I396" s="5" t="str">
        <f>IF(A396="","",IF(A396="Total général",CONCATENATE('Base  PEAGES'!$Q$1," ",RIGHT(I395,17)),D396))</f>
        <v/>
      </c>
      <c r="J396" s="5" t="str">
        <f t="shared" si="30"/>
        <v/>
      </c>
      <c r="K396" s="5" t="str">
        <f t="shared" si="28"/>
        <v/>
      </c>
      <c r="L396" s="5" t="str">
        <f>IF(A396="","",IF(A396="Total général",SUM('Base  PEAGES'!F:F),G396))</f>
        <v/>
      </c>
      <c r="M396" s="5" t="str">
        <f t="shared" si="31"/>
        <v/>
      </c>
      <c r="N396" s="5" t="str">
        <f t="shared" si="29"/>
        <v/>
      </c>
      <c r="O396" s="10" t="str">
        <f>IF(OR(A396="",A396="Total général"),"",'Base  PEAGES'!$Q$1)</f>
        <v/>
      </c>
    </row>
    <row r="397" spans="9:15" x14ac:dyDescent="0.2">
      <c r="I397" s="5" t="str">
        <f>IF(A397="","",IF(A397="Total général",CONCATENATE('Base  PEAGES'!$Q$1," ",RIGHT(I396,17)),D397))</f>
        <v/>
      </c>
      <c r="J397" s="5" t="str">
        <f t="shared" si="30"/>
        <v/>
      </c>
      <c r="K397" s="5" t="str">
        <f t="shared" si="28"/>
        <v/>
      </c>
      <c r="L397" s="5" t="str">
        <f>IF(A397="","",IF(A397="Total général",SUM('Base  PEAGES'!F:F),G397))</f>
        <v/>
      </c>
      <c r="M397" s="5" t="str">
        <f t="shared" si="31"/>
        <v/>
      </c>
      <c r="N397" s="5" t="str">
        <f t="shared" si="29"/>
        <v/>
      </c>
      <c r="O397" s="10" t="str">
        <f>IF(OR(A397="",A397="Total général"),"",'Base  PEAGES'!$Q$1)</f>
        <v/>
      </c>
    </row>
    <row r="398" spans="9:15" x14ac:dyDescent="0.2">
      <c r="I398" s="5" t="str">
        <f>IF(A398="","",IF(A398="Total général",CONCATENATE('Base  PEAGES'!$Q$1," ",RIGHT(I397,17)),D398))</f>
        <v/>
      </c>
      <c r="J398" s="5" t="str">
        <f t="shared" si="30"/>
        <v/>
      </c>
      <c r="K398" s="5" t="str">
        <f t="shared" si="28"/>
        <v/>
      </c>
      <c r="L398" s="5" t="str">
        <f>IF(A398="","",IF(A398="Total général",SUM('Base  PEAGES'!F:F),G398))</f>
        <v/>
      </c>
      <c r="M398" s="5" t="str">
        <f t="shared" si="31"/>
        <v/>
      </c>
      <c r="N398" s="5" t="str">
        <f t="shared" si="29"/>
        <v/>
      </c>
      <c r="O398" s="10" t="str">
        <f>IF(OR(A398="",A398="Total général"),"",'Base  PEAGES'!$Q$1)</f>
        <v/>
      </c>
    </row>
    <row r="399" spans="9:15" x14ac:dyDescent="0.2">
      <c r="I399" s="5" t="str">
        <f>IF(A399="","",IF(A399="Total général",CONCATENATE('Base  PEAGES'!$Q$1," ",RIGHT(I398,17)),D399))</f>
        <v/>
      </c>
      <c r="J399" s="5" t="str">
        <f t="shared" si="30"/>
        <v/>
      </c>
      <c r="K399" s="5" t="str">
        <f t="shared" si="28"/>
        <v/>
      </c>
      <c r="L399" s="5" t="str">
        <f>IF(A399="","",IF(A399="Total général",SUM('Base  PEAGES'!F:F),G399))</f>
        <v/>
      </c>
      <c r="M399" s="5" t="str">
        <f t="shared" si="31"/>
        <v/>
      </c>
      <c r="N399" s="5" t="str">
        <f t="shared" si="29"/>
        <v/>
      </c>
      <c r="O399" s="10" t="str">
        <f>IF(OR(A399="",A399="Total général"),"",'Base  PEAGES'!$Q$1)</f>
        <v/>
      </c>
    </row>
    <row r="400" spans="9:15" x14ac:dyDescent="0.2">
      <c r="I400" s="5" t="str">
        <f>IF(A400="","",IF(A400="Total général",CONCATENATE('Base  PEAGES'!$Q$1," ",RIGHT(I399,17)),D400))</f>
        <v/>
      </c>
      <c r="J400" s="5" t="str">
        <f t="shared" si="30"/>
        <v/>
      </c>
      <c r="K400" s="5" t="str">
        <f t="shared" si="28"/>
        <v/>
      </c>
      <c r="L400" s="5" t="str">
        <f>IF(A400="","",IF(A400="Total général",SUM('Base  PEAGES'!F:F),G400))</f>
        <v/>
      </c>
      <c r="M400" s="5" t="str">
        <f t="shared" si="31"/>
        <v/>
      </c>
      <c r="N400" s="5" t="str">
        <f t="shared" si="29"/>
        <v/>
      </c>
      <c r="O400" s="10" t="str">
        <f>IF(OR(A400="",A400="Total général"),"",'Base  PEAGES'!$Q$1)</f>
        <v/>
      </c>
    </row>
    <row r="401" spans="9:15" x14ac:dyDescent="0.2">
      <c r="I401" s="5" t="str">
        <f>IF(A401="","",IF(A401="Total général",CONCATENATE('Base  PEAGES'!$Q$1," ",RIGHT(I400,17)),D401))</f>
        <v/>
      </c>
      <c r="J401" s="5" t="str">
        <f t="shared" si="30"/>
        <v/>
      </c>
      <c r="K401" s="5" t="str">
        <f t="shared" si="28"/>
        <v/>
      </c>
      <c r="L401" s="5" t="str">
        <f>IF(A401="","",IF(A401="Total général",SUM('Base  PEAGES'!F:F),G401))</f>
        <v/>
      </c>
      <c r="M401" s="5" t="str">
        <f t="shared" si="31"/>
        <v/>
      </c>
      <c r="N401" s="5" t="str">
        <f t="shared" si="29"/>
        <v/>
      </c>
      <c r="O401" s="10" t="str">
        <f>IF(OR(A401="",A401="Total général"),"",'Base  PEAGES'!$Q$1)</f>
        <v/>
      </c>
    </row>
    <row r="402" spans="9:15" x14ac:dyDescent="0.2">
      <c r="I402" s="5" t="str">
        <f>IF(A402="","",IF(A402="Total général",CONCATENATE('Base  PEAGES'!$Q$1," ",RIGHT(I401,17)),D402))</f>
        <v/>
      </c>
      <c r="J402" s="5" t="str">
        <f t="shared" si="30"/>
        <v/>
      </c>
      <c r="K402" s="5" t="str">
        <f t="shared" si="28"/>
        <v/>
      </c>
      <c r="L402" s="5" t="str">
        <f>IF(A402="","",IF(A402="Total général",SUM('Base  PEAGES'!F:F),G402))</f>
        <v/>
      </c>
      <c r="M402" s="5" t="str">
        <f t="shared" si="31"/>
        <v/>
      </c>
      <c r="N402" s="5" t="str">
        <f t="shared" si="29"/>
        <v/>
      </c>
      <c r="O402" s="10" t="str">
        <f>IF(OR(A402="",A402="Total général"),"",'Base  PEAGES'!$Q$1)</f>
        <v/>
      </c>
    </row>
    <row r="403" spans="9:15" x14ac:dyDescent="0.2">
      <c r="I403" s="5" t="str">
        <f>IF(A403="","",IF(A403="Total général",CONCATENATE('Base  PEAGES'!$Q$1," ",RIGHT(I402,17)),D403))</f>
        <v/>
      </c>
      <c r="J403" s="5" t="str">
        <f t="shared" si="30"/>
        <v/>
      </c>
      <c r="K403" s="5" t="str">
        <f t="shared" si="28"/>
        <v/>
      </c>
      <c r="L403" s="5" t="str">
        <f>IF(A403="","",IF(A403="Total général",SUM('Base  PEAGES'!F:F),G403))</f>
        <v/>
      </c>
      <c r="M403" s="5" t="str">
        <f t="shared" si="31"/>
        <v/>
      </c>
      <c r="N403" s="5" t="str">
        <f t="shared" si="29"/>
        <v/>
      </c>
      <c r="O403" s="10" t="str">
        <f>IF(OR(A403="",A403="Total général"),"",'Base  PEAGES'!$Q$1)</f>
        <v/>
      </c>
    </row>
    <row r="404" spans="9:15" x14ac:dyDescent="0.2">
      <c r="I404" s="5" t="str">
        <f>IF(A404="","",IF(A404="Total général",CONCATENATE('Base  PEAGES'!$Q$1," ",RIGHT(I403,17)),D404))</f>
        <v/>
      </c>
      <c r="J404" s="5" t="str">
        <f t="shared" si="30"/>
        <v/>
      </c>
      <c r="K404" s="5" t="str">
        <f t="shared" si="28"/>
        <v/>
      </c>
      <c r="L404" s="5" t="str">
        <f>IF(A404="","",IF(A404="Total général",SUM('Base  PEAGES'!F:F),G404))</f>
        <v/>
      </c>
      <c r="M404" s="5" t="str">
        <f t="shared" si="31"/>
        <v/>
      </c>
      <c r="N404" s="5" t="str">
        <f t="shared" si="29"/>
        <v/>
      </c>
      <c r="O404" s="10" t="str">
        <f>IF(OR(A404="",A404="Total général"),"",'Base  PEAGES'!$Q$1)</f>
        <v/>
      </c>
    </row>
    <row r="405" spans="9:15" x14ac:dyDescent="0.2">
      <c r="I405" s="5" t="str">
        <f>IF(A405="","",IF(A405="Total général",CONCATENATE('Base  PEAGES'!$Q$1," ",RIGHT(I404,17)),D405))</f>
        <v/>
      </c>
      <c r="J405" s="5" t="str">
        <f t="shared" si="30"/>
        <v/>
      </c>
      <c r="K405" s="5" t="str">
        <f t="shared" si="28"/>
        <v/>
      </c>
      <c r="L405" s="5" t="str">
        <f>IF(A405="","",IF(A405="Total général",SUM('Base  PEAGES'!F:F),G405))</f>
        <v/>
      </c>
      <c r="M405" s="5" t="str">
        <f t="shared" si="31"/>
        <v/>
      </c>
      <c r="N405" s="5" t="str">
        <f t="shared" si="29"/>
        <v/>
      </c>
      <c r="O405" s="10" t="str">
        <f>IF(OR(A405="",A405="Total général"),"",'Base  PEAGES'!$Q$1)</f>
        <v/>
      </c>
    </row>
    <row r="406" spans="9:15" x14ac:dyDescent="0.2">
      <c r="I406" s="5" t="str">
        <f>IF(A406="","",IF(A406="Total général",CONCATENATE('Base  PEAGES'!$Q$1," ",RIGHT(I405,17)),D406))</f>
        <v/>
      </c>
      <c r="J406" s="5" t="str">
        <f t="shared" si="30"/>
        <v/>
      </c>
      <c r="K406" s="5" t="str">
        <f t="shared" si="28"/>
        <v/>
      </c>
      <c r="L406" s="5" t="str">
        <f>IF(A406="","",IF(A406="Total général",SUM('Base  PEAGES'!F:F),G406))</f>
        <v/>
      </c>
      <c r="M406" s="5" t="str">
        <f t="shared" si="31"/>
        <v/>
      </c>
      <c r="N406" s="5" t="str">
        <f t="shared" si="29"/>
        <v/>
      </c>
      <c r="O406" s="10" t="str">
        <f>IF(OR(A406="",A406="Total général"),"",'Base  PEAGES'!$Q$1)</f>
        <v/>
      </c>
    </row>
    <row r="407" spans="9:15" x14ac:dyDescent="0.2">
      <c r="I407" s="5" t="str">
        <f>IF(A407="","",IF(A407="Total général",CONCATENATE('Base  PEAGES'!$Q$1," ",RIGHT(I406,17)),D407))</f>
        <v/>
      </c>
      <c r="J407" s="5" t="str">
        <f t="shared" si="30"/>
        <v/>
      </c>
      <c r="K407" s="5" t="str">
        <f t="shared" si="28"/>
        <v/>
      </c>
      <c r="L407" s="5" t="str">
        <f>IF(A407="","",IF(A407="Total général",SUM('Base  PEAGES'!F:F),G407))</f>
        <v/>
      </c>
      <c r="M407" s="5" t="str">
        <f t="shared" si="31"/>
        <v/>
      </c>
      <c r="N407" s="5" t="str">
        <f t="shared" si="29"/>
        <v/>
      </c>
      <c r="O407" s="10" t="str">
        <f>IF(OR(A407="",A407="Total général"),"",'Base  PEAGES'!$Q$1)</f>
        <v/>
      </c>
    </row>
    <row r="408" spans="9:15" x14ac:dyDescent="0.2">
      <c r="I408" s="5" t="str">
        <f>IF(A408="","",IF(A408="Total général",CONCATENATE('Base  PEAGES'!$Q$1," ",RIGHT(I407,17)),D408))</f>
        <v/>
      </c>
      <c r="J408" s="5" t="str">
        <f t="shared" si="30"/>
        <v/>
      </c>
      <c r="K408" s="5" t="str">
        <f t="shared" si="28"/>
        <v/>
      </c>
      <c r="L408" s="5" t="str">
        <f>IF(A408="","",IF(A408="Total général",SUM('Base  PEAGES'!F:F),G408))</f>
        <v/>
      </c>
      <c r="M408" s="5" t="str">
        <f t="shared" si="31"/>
        <v/>
      </c>
      <c r="N408" s="5" t="str">
        <f t="shared" si="29"/>
        <v/>
      </c>
      <c r="O408" s="10" t="str">
        <f>IF(OR(A408="",A408="Total général"),"",'Base  PEAGES'!$Q$1)</f>
        <v/>
      </c>
    </row>
    <row r="409" spans="9:15" x14ac:dyDescent="0.2">
      <c r="I409" s="5" t="str">
        <f>IF(A409="","",IF(A409="Total général",CONCATENATE('Base  PEAGES'!$Q$1," ",RIGHT(I408,17)),D409))</f>
        <v/>
      </c>
      <c r="J409" s="5" t="str">
        <f t="shared" si="30"/>
        <v/>
      </c>
      <c r="K409" s="5" t="str">
        <f t="shared" si="28"/>
        <v/>
      </c>
      <c r="L409" s="5" t="str">
        <f>IF(A409="","",IF(A409="Total général",SUM('Base  PEAGES'!F:F),G409))</f>
        <v/>
      </c>
      <c r="M409" s="5" t="str">
        <f t="shared" si="31"/>
        <v/>
      </c>
      <c r="N409" s="5" t="str">
        <f t="shared" si="29"/>
        <v/>
      </c>
      <c r="O409" s="10" t="str">
        <f>IF(OR(A409="",A409="Total général"),"",'Base  PEAGES'!$Q$1)</f>
        <v/>
      </c>
    </row>
    <row r="410" spans="9:15" x14ac:dyDescent="0.2">
      <c r="I410" s="5" t="str">
        <f>IF(A410="","",IF(A410="Total général",CONCATENATE('Base  PEAGES'!$Q$1," ",RIGHT(I409,17)),D410))</f>
        <v/>
      </c>
      <c r="J410" s="5" t="str">
        <f t="shared" si="30"/>
        <v/>
      </c>
      <c r="K410" s="5" t="str">
        <f t="shared" si="28"/>
        <v/>
      </c>
      <c r="L410" s="5" t="str">
        <f>IF(A410="","",IF(A410="Total général",SUM('Base  PEAGES'!F:F),G410))</f>
        <v/>
      </c>
      <c r="M410" s="5" t="str">
        <f t="shared" si="31"/>
        <v/>
      </c>
      <c r="N410" s="5" t="str">
        <f t="shared" si="29"/>
        <v/>
      </c>
      <c r="O410" s="10" t="str">
        <f>IF(OR(A410="",A410="Total général"),"",'Base  PEAGES'!$Q$1)</f>
        <v/>
      </c>
    </row>
    <row r="411" spans="9:15" x14ac:dyDescent="0.2">
      <c r="I411" s="5" t="str">
        <f>IF(A411="","",IF(A411="Total général",CONCATENATE('Base  PEAGES'!$Q$1," ",RIGHT(I410,17)),D411))</f>
        <v/>
      </c>
      <c r="J411" s="5" t="str">
        <f t="shared" si="30"/>
        <v/>
      </c>
      <c r="K411" s="5" t="str">
        <f t="shared" si="28"/>
        <v/>
      </c>
      <c r="L411" s="5" t="str">
        <f>IF(A411="","",IF(A411="Total général",SUM('Base  PEAGES'!F:F),G411))</f>
        <v/>
      </c>
      <c r="M411" s="5" t="str">
        <f t="shared" si="31"/>
        <v/>
      </c>
      <c r="N411" s="5" t="str">
        <f t="shared" si="29"/>
        <v/>
      </c>
      <c r="O411" s="10" t="str">
        <f>IF(OR(A411="",A411="Total général"),"",'Base  PEAGES'!$Q$1)</f>
        <v/>
      </c>
    </row>
    <row r="412" spans="9:15" x14ac:dyDescent="0.2">
      <c r="I412" s="5" t="str">
        <f>IF(A412="","",IF(A412="Total général",CONCATENATE('Base  PEAGES'!$Q$1," ",RIGHT(I411,17)),D412))</f>
        <v/>
      </c>
      <c r="J412" s="5" t="str">
        <f t="shared" si="30"/>
        <v/>
      </c>
      <c r="K412" s="5" t="str">
        <f t="shared" si="28"/>
        <v/>
      </c>
      <c r="L412" s="5" t="str">
        <f>IF(A412="","",IF(A412="Total général",SUM('Base  PEAGES'!F:F),G412))</f>
        <v/>
      </c>
      <c r="M412" s="5" t="str">
        <f t="shared" si="31"/>
        <v/>
      </c>
      <c r="N412" s="5" t="str">
        <f t="shared" si="29"/>
        <v/>
      </c>
      <c r="O412" s="10" t="str">
        <f>IF(OR(A412="",A412="Total général"),"",'Base  PEAGES'!$Q$1)</f>
        <v/>
      </c>
    </row>
    <row r="413" spans="9:15" x14ac:dyDescent="0.2">
      <c r="I413" s="5" t="str">
        <f>IF(A413="","",IF(A413="Total général",CONCATENATE('Base  PEAGES'!$Q$1," ",RIGHT(I412,17)),D413))</f>
        <v/>
      </c>
      <c r="J413" s="5" t="str">
        <f t="shared" si="30"/>
        <v/>
      </c>
      <c r="K413" s="5" t="str">
        <f t="shared" si="28"/>
        <v/>
      </c>
      <c r="L413" s="5" t="str">
        <f>IF(A413="","",IF(A413="Total général",SUM('Base  PEAGES'!F:F),G413))</f>
        <v/>
      </c>
      <c r="M413" s="5" t="str">
        <f t="shared" si="31"/>
        <v/>
      </c>
      <c r="N413" s="5" t="str">
        <f t="shared" si="29"/>
        <v/>
      </c>
      <c r="O413" s="10" t="str">
        <f>IF(OR(A413="",A413="Total général"),"",'Base  PEAGES'!$Q$1)</f>
        <v/>
      </c>
    </row>
    <row r="414" spans="9:15" x14ac:dyDescent="0.2">
      <c r="I414" s="5" t="str">
        <f>IF(A414="","",IF(A414="Total général",CONCATENATE('Base  PEAGES'!$Q$1," ",RIGHT(I413,17)),D414))</f>
        <v/>
      </c>
      <c r="J414" s="5" t="str">
        <f t="shared" si="30"/>
        <v/>
      </c>
      <c r="K414" s="5" t="str">
        <f t="shared" si="28"/>
        <v/>
      </c>
      <c r="L414" s="5" t="str">
        <f>IF(A414="","",IF(A414="Total général",SUM('Base  PEAGES'!F:F),G414))</f>
        <v/>
      </c>
      <c r="M414" s="5" t="str">
        <f t="shared" si="31"/>
        <v/>
      </c>
      <c r="N414" s="5" t="str">
        <f t="shared" si="29"/>
        <v/>
      </c>
      <c r="O414" s="10" t="str">
        <f>IF(OR(A414="",A414="Total général"),"",'Base  PEAGES'!$Q$1)</f>
        <v/>
      </c>
    </row>
    <row r="415" spans="9:15" x14ac:dyDescent="0.2">
      <c r="I415" s="5" t="str">
        <f>IF(A415="","",IF(A415="Total général",CONCATENATE('Base  PEAGES'!$Q$1," ",RIGHT(I414,17)),D415))</f>
        <v/>
      </c>
      <c r="J415" s="5" t="str">
        <f t="shared" si="30"/>
        <v/>
      </c>
      <c r="K415" s="5" t="str">
        <f t="shared" si="28"/>
        <v/>
      </c>
      <c r="L415" s="5" t="str">
        <f>IF(A415="","",IF(A415="Total général",SUM('Base  PEAGES'!F:F),G415))</f>
        <v/>
      </c>
      <c r="M415" s="5" t="str">
        <f t="shared" si="31"/>
        <v/>
      </c>
      <c r="N415" s="5" t="str">
        <f t="shared" si="29"/>
        <v/>
      </c>
      <c r="O415" s="10" t="str">
        <f>IF(OR(A415="",A415="Total général"),"",'Base  PEAGES'!$Q$1)</f>
        <v/>
      </c>
    </row>
    <row r="416" spans="9:15" x14ac:dyDescent="0.2">
      <c r="I416" s="5" t="str">
        <f>IF(A416="","",IF(A416="Total général",CONCATENATE('Base  PEAGES'!$Q$1," ",RIGHT(I415,17)),D416))</f>
        <v/>
      </c>
      <c r="J416" s="5" t="str">
        <f t="shared" si="30"/>
        <v/>
      </c>
      <c r="K416" s="5" t="str">
        <f t="shared" si="28"/>
        <v/>
      </c>
      <c r="L416" s="5" t="str">
        <f>IF(A416="","",IF(A416="Total général",SUM('Base  PEAGES'!F:F),G416))</f>
        <v/>
      </c>
      <c r="M416" s="5" t="str">
        <f t="shared" si="31"/>
        <v/>
      </c>
      <c r="N416" s="5" t="str">
        <f t="shared" si="29"/>
        <v/>
      </c>
      <c r="O416" s="10" t="str">
        <f>IF(OR(A416="",A416="Total général"),"",'Base  PEAGES'!$Q$1)</f>
        <v/>
      </c>
    </row>
    <row r="417" spans="9:15" x14ac:dyDescent="0.2">
      <c r="I417" s="5" t="str">
        <f>IF(A417="","",IF(A417="Total général",CONCATENATE('Base  PEAGES'!$Q$1," ",RIGHT(I416,17)),D417))</f>
        <v/>
      </c>
      <c r="J417" s="5" t="str">
        <f t="shared" si="30"/>
        <v/>
      </c>
      <c r="K417" s="5" t="str">
        <f t="shared" si="28"/>
        <v/>
      </c>
      <c r="L417" s="5" t="str">
        <f>IF(A417="","",IF(A417="Total général",SUM('Base  PEAGES'!F:F),G417))</f>
        <v/>
      </c>
      <c r="M417" s="5" t="str">
        <f t="shared" si="31"/>
        <v/>
      </c>
      <c r="N417" s="5" t="str">
        <f t="shared" si="29"/>
        <v/>
      </c>
      <c r="O417" s="10" t="str">
        <f>IF(OR(A417="",A417="Total général"),"",'Base  PEAGES'!$Q$1)</f>
        <v/>
      </c>
    </row>
    <row r="418" spans="9:15" x14ac:dyDescent="0.2">
      <c r="I418" s="5" t="str">
        <f>IF(A418="","",IF(A418="Total général",CONCATENATE('Base  PEAGES'!$Q$1," ",RIGHT(I417,17)),D418))</f>
        <v/>
      </c>
      <c r="J418" s="5" t="str">
        <f t="shared" si="30"/>
        <v/>
      </c>
      <c r="K418" s="5" t="str">
        <f t="shared" si="28"/>
        <v/>
      </c>
      <c r="L418" s="5" t="str">
        <f>IF(A418="","",IF(A418="Total général",SUM('Base  PEAGES'!F:F),G418))</f>
        <v/>
      </c>
      <c r="M418" s="5" t="str">
        <f t="shared" si="31"/>
        <v/>
      </c>
      <c r="N418" s="5" t="str">
        <f t="shared" si="29"/>
        <v/>
      </c>
      <c r="O418" s="10" t="str">
        <f>IF(OR(A418="",A418="Total général"),"",'Base  PEAGES'!$Q$1)</f>
        <v/>
      </c>
    </row>
    <row r="419" spans="9:15" x14ac:dyDescent="0.2">
      <c r="I419" s="5" t="str">
        <f>IF(A419="","",IF(A419="Total général",CONCATENATE('Base  PEAGES'!$Q$1," ",RIGHT(I418,17)),D419))</f>
        <v/>
      </c>
      <c r="J419" s="5" t="str">
        <f t="shared" si="30"/>
        <v/>
      </c>
      <c r="K419" s="5" t="str">
        <f t="shared" si="28"/>
        <v/>
      </c>
      <c r="L419" s="5" t="str">
        <f>IF(A419="","",IF(A419="Total général",SUM('Base  PEAGES'!F:F),G419))</f>
        <v/>
      </c>
      <c r="M419" s="5" t="str">
        <f t="shared" si="31"/>
        <v/>
      </c>
      <c r="N419" s="5" t="str">
        <f t="shared" si="29"/>
        <v/>
      </c>
      <c r="O419" s="10" t="str">
        <f>IF(OR(A419="",A419="Total général"),"",'Base  PEAGES'!$Q$1)</f>
        <v/>
      </c>
    </row>
    <row r="420" spans="9:15" x14ac:dyDescent="0.2">
      <c r="I420" s="5" t="str">
        <f>IF(A420="","",IF(A420="Total général",CONCATENATE('Base  PEAGES'!$Q$1," ",RIGHT(I419,17)),D420))</f>
        <v/>
      </c>
      <c r="J420" s="5" t="str">
        <f t="shared" si="30"/>
        <v/>
      </c>
      <c r="K420" s="5" t="str">
        <f t="shared" si="28"/>
        <v/>
      </c>
      <c r="L420" s="5" t="str">
        <f>IF(A420="","",IF(A420="Total général",SUM('Base  PEAGES'!F:F),G420))</f>
        <v/>
      </c>
      <c r="M420" s="5" t="str">
        <f t="shared" si="31"/>
        <v/>
      </c>
      <c r="N420" s="5" t="str">
        <f t="shared" si="29"/>
        <v/>
      </c>
      <c r="O420" s="10" t="str">
        <f>IF(OR(A420="",A420="Total général"),"",'Base  PEAGES'!$Q$1)</f>
        <v/>
      </c>
    </row>
    <row r="421" spans="9:15" x14ac:dyDescent="0.2">
      <c r="I421" s="5" t="str">
        <f>IF(A421="","",IF(A421="Total général",CONCATENATE('Base  PEAGES'!$Q$1," ",RIGHT(I420,17)),D421))</f>
        <v/>
      </c>
      <c r="J421" s="5" t="str">
        <f t="shared" si="30"/>
        <v/>
      </c>
      <c r="K421" s="5" t="str">
        <f t="shared" si="28"/>
        <v/>
      </c>
      <c r="L421" s="5" t="str">
        <f>IF(A421="","",IF(A421="Total général",SUM('Base  PEAGES'!F:F),G421))</f>
        <v/>
      </c>
      <c r="M421" s="5" t="str">
        <f t="shared" si="31"/>
        <v/>
      </c>
      <c r="N421" s="5" t="str">
        <f t="shared" si="29"/>
        <v/>
      </c>
      <c r="O421" s="10" t="str">
        <f>IF(OR(A421="",A421="Total général"),"",'Base  PEAGES'!$Q$1)</f>
        <v/>
      </c>
    </row>
    <row r="422" spans="9:15" x14ac:dyDescent="0.2">
      <c r="I422" s="5" t="str">
        <f>IF(A422="","",IF(A422="Total général",CONCATENATE('Base  PEAGES'!$Q$1," ",RIGHT(I421,17)),D422))</f>
        <v/>
      </c>
      <c r="J422" s="5" t="str">
        <f t="shared" si="30"/>
        <v/>
      </c>
      <c r="K422" s="5" t="str">
        <f t="shared" si="28"/>
        <v/>
      </c>
      <c r="L422" s="5" t="str">
        <f>IF(A422="","",IF(A422="Total général",SUM('Base  PEAGES'!F:F),G422))</f>
        <v/>
      </c>
      <c r="M422" s="5" t="str">
        <f t="shared" si="31"/>
        <v/>
      </c>
      <c r="N422" s="5" t="str">
        <f t="shared" si="29"/>
        <v/>
      </c>
      <c r="O422" s="10" t="str">
        <f>IF(OR(A422="",A422="Total général"),"",'Base  PEAGES'!$Q$1)</f>
        <v/>
      </c>
    </row>
    <row r="423" spans="9:15" x14ac:dyDescent="0.2">
      <c r="I423" s="5" t="str">
        <f>IF(A423="","",IF(A423="Total général",CONCATENATE('Base  PEAGES'!$Q$1," ",RIGHT(I422,17)),D423))</f>
        <v/>
      </c>
      <c r="J423" s="5" t="str">
        <f t="shared" si="30"/>
        <v/>
      </c>
      <c r="K423" s="5" t="str">
        <f t="shared" si="28"/>
        <v/>
      </c>
      <c r="L423" s="5" t="str">
        <f>IF(A423="","",IF(A423="Total général",SUM('Base  PEAGES'!F:F),G423))</f>
        <v/>
      </c>
      <c r="M423" s="5" t="str">
        <f t="shared" si="31"/>
        <v/>
      </c>
      <c r="N423" s="5" t="str">
        <f t="shared" si="29"/>
        <v/>
      </c>
      <c r="O423" s="10" t="str">
        <f>IF(OR(A423="",A423="Total général"),"",'Base  PEAGES'!$Q$1)</f>
        <v/>
      </c>
    </row>
    <row r="424" spans="9:15" x14ac:dyDescent="0.2">
      <c r="I424" s="5" t="str">
        <f>IF(A424="","",IF(A424="Total général",CONCATENATE('Base  PEAGES'!$Q$1," ",RIGHT(I423,17)),D424))</f>
        <v/>
      </c>
      <c r="J424" s="5" t="str">
        <f t="shared" si="30"/>
        <v/>
      </c>
      <c r="K424" s="5" t="str">
        <f t="shared" si="28"/>
        <v/>
      </c>
      <c r="L424" s="5" t="str">
        <f>IF(A424="","",IF(A424="Total général",SUM('Base  PEAGES'!F:F),G424))</f>
        <v/>
      </c>
      <c r="M424" s="5" t="str">
        <f t="shared" si="31"/>
        <v/>
      </c>
      <c r="N424" s="5" t="str">
        <f t="shared" si="29"/>
        <v/>
      </c>
      <c r="O424" s="10" t="str">
        <f>IF(OR(A424="",A424="Total général"),"",'Base  PEAGES'!$Q$1)</f>
        <v/>
      </c>
    </row>
    <row r="425" spans="9:15" x14ac:dyDescent="0.2">
      <c r="I425" s="5" t="str">
        <f>IF(A425="","",IF(A425="Total général",CONCATENATE('Base  PEAGES'!$Q$1," ",RIGHT(I424,17)),D425))</f>
        <v/>
      </c>
      <c r="J425" s="5" t="str">
        <f t="shared" si="30"/>
        <v/>
      </c>
      <c r="K425" s="5" t="str">
        <f t="shared" si="28"/>
        <v/>
      </c>
      <c r="L425" s="5" t="str">
        <f>IF(A425="","",IF(A425="Total général",SUM('Base  PEAGES'!F:F),G425))</f>
        <v/>
      </c>
      <c r="M425" s="5" t="str">
        <f t="shared" si="31"/>
        <v/>
      </c>
      <c r="N425" s="5" t="str">
        <f t="shared" si="29"/>
        <v/>
      </c>
      <c r="O425" s="10" t="str">
        <f>IF(OR(A425="",A425="Total général"),"",'Base  PEAGES'!$Q$1)</f>
        <v/>
      </c>
    </row>
    <row r="426" spans="9:15" x14ac:dyDescent="0.2">
      <c r="I426" s="5" t="str">
        <f>IF(A426="","",IF(A426="Total général",CONCATENATE('Base  PEAGES'!$Q$1," ",RIGHT(I425,17)),D426))</f>
        <v/>
      </c>
      <c r="J426" s="5" t="str">
        <f t="shared" si="30"/>
        <v/>
      </c>
      <c r="K426" s="5" t="str">
        <f t="shared" si="28"/>
        <v/>
      </c>
      <c r="L426" s="5" t="str">
        <f>IF(A426="","",IF(A426="Total général",SUM('Base  PEAGES'!F:F),G426))</f>
        <v/>
      </c>
      <c r="M426" s="5" t="str">
        <f t="shared" si="31"/>
        <v/>
      </c>
      <c r="N426" s="5" t="str">
        <f t="shared" si="29"/>
        <v/>
      </c>
      <c r="O426" s="10" t="str">
        <f>IF(OR(A426="",A426="Total général"),"",'Base  PEAGES'!$Q$1)</f>
        <v/>
      </c>
    </row>
    <row r="427" spans="9:15" x14ac:dyDescent="0.2">
      <c r="I427" s="5" t="str">
        <f>IF(A427="","",IF(A427="Total général",CONCATENATE('Base  PEAGES'!$Q$1," ",RIGHT(I426,17)),D427))</f>
        <v/>
      </c>
      <c r="J427" s="5" t="str">
        <f t="shared" si="30"/>
        <v/>
      </c>
      <c r="K427" s="5" t="str">
        <f t="shared" si="28"/>
        <v/>
      </c>
      <c r="L427" s="5" t="str">
        <f>IF(A427="","",IF(A427="Total général",SUM('Base  PEAGES'!F:F),G427))</f>
        <v/>
      </c>
      <c r="M427" s="5" t="str">
        <f t="shared" si="31"/>
        <v/>
      </c>
      <c r="N427" s="5" t="str">
        <f t="shared" si="29"/>
        <v/>
      </c>
      <c r="O427" s="10" t="str">
        <f>IF(OR(A427="",A427="Total général"),"",'Base  PEAGES'!$Q$1)</f>
        <v/>
      </c>
    </row>
    <row r="428" spans="9:15" x14ac:dyDescent="0.2">
      <c r="I428" s="5" t="str">
        <f>IF(A428="","",IF(A428="Total général",CONCATENATE('Base  PEAGES'!$Q$1," ",RIGHT(I427,17)),D428))</f>
        <v/>
      </c>
      <c r="J428" s="5" t="str">
        <f t="shared" si="30"/>
        <v/>
      </c>
      <c r="K428" s="5" t="str">
        <f t="shared" si="28"/>
        <v/>
      </c>
      <c r="L428" s="5" t="str">
        <f>IF(A428="","",IF(A428="Total général",SUM('Base  PEAGES'!F:F),G428))</f>
        <v/>
      </c>
      <c r="M428" s="5" t="str">
        <f t="shared" si="31"/>
        <v/>
      </c>
      <c r="N428" s="5" t="str">
        <f t="shared" si="29"/>
        <v/>
      </c>
      <c r="O428" s="10" t="str">
        <f>IF(OR(A428="",A428="Total général"),"",'Base  PEAGES'!$Q$1)</f>
        <v/>
      </c>
    </row>
    <row r="429" spans="9:15" x14ac:dyDescent="0.2">
      <c r="I429" s="5" t="str">
        <f>IF(A429="","",IF(A429="Total général",CONCATENATE('Base  PEAGES'!$Q$1," ",RIGHT(I428,17)),D429))</f>
        <v/>
      </c>
      <c r="J429" s="5" t="str">
        <f t="shared" si="30"/>
        <v/>
      </c>
      <c r="K429" s="5" t="str">
        <f t="shared" ref="K429:K492" si="32">IF(A429="","",IF(A429="Total général",15002,C429))</f>
        <v/>
      </c>
      <c r="L429" s="5" t="str">
        <f>IF(A429="","",IF(A429="Total général",SUM('Base  PEAGES'!F:F),G429))</f>
        <v/>
      </c>
      <c r="M429" s="5" t="str">
        <f t="shared" si="31"/>
        <v/>
      </c>
      <c r="N429" s="5" t="str">
        <f t="shared" si="29"/>
        <v/>
      </c>
      <c r="O429" s="10" t="str">
        <f>IF(OR(A429="",A429="Total général"),"",'Base  PEAGES'!$Q$1)</f>
        <v/>
      </c>
    </row>
    <row r="430" spans="9:15" x14ac:dyDescent="0.2">
      <c r="I430" s="5" t="str">
        <f>IF(A430="","",IF(A430="Total général",CONCATENATE('Base  PEAGES'!$Q$1," ",RIGHT(I429,17)),D430))</f>
        <v/>
      </c>
      <c r="J430" s="5" t="str">
        <f t="shared" si="30"/>
        <v/>
      </c>
      <c r="K430" s="5" t="str">
        <f t="shared" si="32"/>
        <v/>
      </c>
      <c r="L430" s="5" t="str">
        <f>IF(A430="","",IF(A430="Total général",SUM('Base  PEAGES'!F:F),G430))</f>
        <v/>
      </c>
      <c r="M430" s="5" t="str">
        <f t="shared" si="31"/>
        <v/>
      </c>
      <c r="N430" s="5" t="str">
        <f t="shared" si="29"/>
        <v/>
      </c>
      <c r="O430" s="10" t="str">
        <f>IF(OR(A430="",A430="Total général"),"",'Base  PEAGES'!$Q$1)</f>
        <v/>
      </c>
    </row>
    <row r="431" spans="9:15" x14ac:dyDescent="0.2">
      <c r="I431" s="5" t="str">
        <f>IF(A431="","",IF(A431="Total général",CONCATENATE('Base  PEAGES'!$Q$1," ",RIGHT(I430,17)),D431))</f>
        <v/>
      </c>
      <c r="J431" s="5" t="str">
        <f t="shared" si="30"/>
        <v/>
      </c>
      <c r="K431" s="5" t="str">
        <f t="shared" si="32"/>
        <v/>
      </c>
      <c r="L431" s="5" t="str">
        <f>IF(A431="","",IF(A431="Total général",SUM('Base  PEAGES'!F:F),G431))</f>
        <v/>
      </c>
      <c r="M431" s="5" t="str">
        <f t="shared" si="31"/>
        <v/>
      </c>
      <c r="N431" s="5" t="str">
        <f t="shared" si="29"/>
        <v/>
      </c>
      <c r="O431" s="10" t="str">
        <f>IF(OR(A431="",A431="Total général"),"",'Base  PEAGES'!$Q$1)</f>
        <v/>
      </c>
    </row>
    <row r="432" spans="9:15" x14ac:dyDescent="0.2">
      <c r="I432" s="5" t="str">
        <f>IF(A432="","",IF(A432="Total général",CONCATENATE('Base  PEAGES'!$Q$1," ",RIGHT(I431,17)),D432))</f>
        <v/>
      </c>
      <c r="J432" s="5" t="str">
        <f t="shared" si="30"/>
        <v/>
      </c>
      <c r="K432" s="5" t="str">
        <f t="shared" si="32"/>
        <v/>
      </c>
      <c r="L432" s="5" t="str">
        <f>IF(A432="","",IF(A432="Total général",SUM('Base  PEAGES'!F:F),G432))</f>
        <v/>
      </c>
      <c r="M432" s="5" t="str">
        <f t="shared" si="31"/>
        <v/>
      </c>
      <c r="N432" s="5" t="str">
        <f t="shared" si="29"/>
        <v/>
      </c>
      <c r="O432" s="10" t="str">
        <f>IF(OR(A432="",A432="Total général"),"",'Base  PEAGES'!$Q$1)</f>
        <v/>
      </c>
    </row>
    <row r="433" spans="9:15" x14ac:dyDescent="0.2">
      <c r="I433" s="5" t="str">
        <f>IF(A433="","",IF(A433="Total général",CONCATENATE('Base  PEAGES'!$Q$1," ",RIGHT(I432,17)),D433))</f>
        <v/>
      </c>
      <c r="J433" s="5" t="str">
        <f t="shared" si="30"/>
        <v/>
      </c>
      <c r="K433" s="5" t="str">
        <f t="shared" si="32"/>
        <v/>
      </c>
      <c r="L433" s="5" t="str">
        <f>IF(A433="","",IF(A433="Total général",SUM('Base  PEAGES'!F:F),G433))</f>
        <v/>
      </c>
      <c r="M433" s="5" t="str">
        <f t="shared" si="31"/>
        <v/>
      </c>
      <c r="N433" s="5" t="str">
        <f t="shared" si="29"/>
        <v/>
      </c>
      <c r="O433" s="10" t="str">
        <f>IF(OR(A433="",A433="Total général"),"",'Base  PEAGES'!$Q$1)</f>
        <v/>
      </c>
    </row>
    <row r="434" spans="9:15" x14ac:dyDescent="0.2">
      <c r="I434" s="5" t="str">
        <f>IF(A434="","",IF(A434="Total général",CONCATENATE('Base  PEAGES'!$Q$1," ",RIGHT(I433,17)),D434))</f>
        <v/>
      </c>
      <c r="J434" s="5" t="str">
        <f t="shared" si="30"/>
        <v/>
      </c>
      <c r="K434" s="5" t="str">
        <f t="shared" si="32"/>
        <v/>
      </c>
      <c r="L434" s="5" t="str">
        <f>IF(A434="","",IF(A434="Total général",SUM('Base  PEAGES'!F:F),G434))</f>
        <v/>
      </c>
      <c r="M434" s="5" t="str">
        <f t="shared" si="31"/>
        <v/>
      </c>
      <c r="N434" s="5" t="str">
        <f t="shared" si="29"/>
        <v/>
      </c>
      <c r="O434" s="10" t="str">
        <f>IF(OR(A434="",A434="Total général"),"",'Base  PEAGES'!$Q$1)</f>
        <v/>
      </c>
    </row>
    <row r="435" spans="9:15" x14ac:dyDescent="0.2">
      <c r="I435" s="5" t="str">
        <f>IF(A435="","",IF(A435="Total général",CONCATENATE('Base  PEAGES'!$Q$1," ",RIGHT(I434,17)),D435))</f>
        <v/>
      </c>
      <c r="J435" s="5" t="str">
        <f t="shared" si="30"/>
        <v/>
      </c>
      <c r="K435" s="5" t="str">
        <f t="shared" si="32"/>
        <v/>
      </c>
      <c r="L435" s="5" t="str">
        <f>IF(A435="","",IF(A435="Total général",SUM('Base  PEAGES'!F:F),G435))</f>
        <v/>
      </c>
      <c r="M435" s="5" t="str">
        <f t="shared" si="31"/>
        <v/>
      </c>
      <c r="N435" s="5" t="str">
        <f t="shared" si="29"/>
        <v/>
      </c>
      <c r="O435" s="10" t="str">
        <f>IF(OR(A435="",A435="Total général"),"",'Base  PEAGES'!$Q$1)</f>
        <v/>
      </c>
    </row>
    <row r="436" spans="9:15" x14ac:dyDescent="0.2">
      <c r="I436" s="5" t="str">
        <f>IF(A436="","",IF(A436="Total général",CONCATENATE('Base  PEAGES'!$Q$1," ",RIGHT(I435,17)),D436))</f>
        <v/>
      </c>
      <c r="J436" s="5" t="str">
        <f t="shared" si="30"/>
        <v/>
      </c>
      <c r="K436" s="5" t="str">
        <f t="shared" si="32"/>
        <v/>
      </c>
      <c r="L436" s="5" t="str">
        <f>IF(A436="","",IF(A436="Total général",SUM('Base  PEAGES'!F:F),G436))</f>
        <v/>
      </c>
      <c r="M436" s="5" t="str">
        <f t="shared" si="31"/>
        <v/>
      </c>
      <c r="N436" s="5" t="str">
        <f t="shared" si="29"/>
        <v/>
      </c>
      <c r="O436" s="10" t="str">
        <f>IF(OR(A436="",A436="Total général"),"",'Base  PEAGES'!$Q$1)</f>
        <v/>
      </c>
    </row>
    <row r="437" spans="9:15" x14ac:dyDescent="0.2">
      <c r="I437" s="5" t="str">
        <f>IF(A437="","",IF(A437="Total général",CONCATENATE('Base  PEAGES'!$Q$1," ",RIGHT(I436,17)),D437))</f>
        <v/>
      </c>
      <c r="J437" s="5" t="str">
        <f t="shared" si="30"/>
        <v/>
      </c>
      <c r="K437" s="5" t="str">
        <f t="shared" si="32"/>
        <v/>
      </c>
      <c r="L437" s="5" t="str">
        <f>IF(A437="","",IF(A437="Total général",SUM('Base  PEAGES'!F:F),G437))</f>
        <v/>
      </c>
      <c r="M437" s="5" t="str">
        <f t="shared" si="31"/>
        <v/>
      </c>
      <c r="N437" s="5" t="str">
        <f t="shared" si="29"/>
        <v/>
      </c>
      <c r="O437" s="10" t="str">
        <f>IF(OR(A437="",A437="Total général"),"",'Base  PEAGES'!$Q$1)</f>
        <v/>
      </c>
    </row>
    <row r="438" spans="9:15" x14ac:dyDescent="0.2">
      <c r="I438" s="5" t="str">
        <f>IF(A438="","",IF(A438="Total général",CONCATENATE('Base  PEAGES'!$Q$1," ",RIGHT(I437,17)),D438))</f>
        <v/>
      </c>
      <c r="J438" s="5" t="str">
        <f t="shared" si="30"/>
        <v/>
      </c>
      <c r="K438" s="5" t="str">
        <f t="shared" si="32"/>
        <v/>
      </c>
      <c r="L438" s="5" t="str">
        <f>IF(A438="","",IF(A438="Total général",SUM('Base  PEAGES'!F:F),G438))</f>
        <v/>
      </c>
      <c r="M438" s="5" t="str">
        <f t="shared" si="31"/>
        <v/>
      </c>
      <c r="N438" s="5" t="str">
        <f t="shared" ref="N438:N501" si="33">IF(OR(A438="",A438="Total général"),"",A438)</f>
        <v/>
      </c>
      <c r="O438" s="10" t="str">
        <f>IF(OR(A438="",A438="Total général"),"",'Base  PEAGES'!$Q$1)</f>
        <v/>
      </c>
    </row>
    <row r="439" spans="9:15" x14ac:dyDescent="0.2">
      <c r="I439" s="5" t="str">
        <f>IF(A439="","",IF(A439="Total général",CONCATENATE('Base  PEAGES'!$Q$1," ",RIGHT(I438,17)),D439))</f>
        <v/>
      </c>
      <c r="J439" s="5" t="str">
        <f t="shared" si="30"/>
        <v/>
      </c>
      <c r="K439" s="5" t="str">
        <f t="shared" si="32"/>
        <v/>
      </c>
      <c r="L439" s="5" t="str">
        <f>IF(A439="","",IF(A439="Total général",SUM('Base  PEAGES'!F:F),G439))</f>
        <v/>
      </c>
      <c r="M439" s="5" t="str">
        <f t="shared" si="31"/>
        <v/>
      </c>
      <c r="N439" s="5" t="str">
        <f t="shared" si="33"/>
        <v/>
      </c>
      <c r="O439" s="10" t="str">
        <f>IF(OR(A439="",A439="Total général"),"",'Base  PEAGES'!$Q$1)</f>
        <v/>
      </c>
    </row>
    <row r="440" spans="9:15" x14ac:dyDescent="0.2">
      <c r="I440" s="5" t="str">
        <f>IF(A440="","",IF(A440="Total général",CONCATENATE('Base  PEAGES'!$Q$1," ",RIGHT(I439,17)),D440))</f>
        <v/>
      </c>
      <c r="J440" s="5" t="str">
        <f t="shared" si="30"/>
        <v/>
      </c>
      <c r="K440" s="5" t="str">
        <f t="shared" si="32"/>
        <v/>
      </c>
      <c r="L440" s="5" t="str">
        <f>IF(A440="","",IF(A440="Total général",SUM('Base  PEAGES'!F:F),G440))</f>
        <v/>
      </c>
      <c r="M440" s="5" t="str">
        <f t="shared" si="31"/>
        <v/>
      </c>
      <c r="N440" s="5" t="str">
        <f t="shared" si="33"/>
        <v/>
      </c>
      <c r="O440" s="10" t="str">
        <f>IF(OR(A440="",A440="Total général"),"",'Base  PEAGES'!$Q$1)</f>
        <v/>
      </c>
    </row>
    <row r="441" spans="9:15" x14ac:dyDescent="0.2">
      <c r="I441" s="5" t="str">
        <f>IF(A441="","",IF(A441="Total général",CONCATENATE('Base  PEAGES'!$Q$1," ",RIGHT(I440,17)),D441))</f>
        <v/>
      </c>
      <c r="J441" s="5" t="str">
        <f t="shared" si="30"/>
        <v/>
      </c>
      <c r="K441" s="5" t="str">
        <f t="shared" si="32"/>
        <v/>
      </c>
      <c r="L441" s="5" t="str">
        <f>IF(A441="","",IF(A441="Total général",SUM('Base  PEAGES'!F:F),G441))</f>
        <v/>
      </c>
      <c r="M441" s="5" t="str">
        <f t="shared" si="31"/>
        <v/>
      </c>
      <c r="N441" s="5" t="str">
        <f t="shared" si="33"/>
        <v/>
      </c>
      <c r="O441" s="10" t="str">
        <f>IF(OR(A441="",A441="Total général"),"",'Base  PEAGES'!$Q$1)</f>
        <v/>
      </c>
    </row>
    <row r="442" spans="9:15" x14ac:dyDescent="0.2">
      <c r="I442" s="5" t="str">
        <f>IF(A442="","",IF(A442="Total général",CONCATENATE('Base  PEAGES'!$Q$1," ",RIGHT(I441,17)),D442))</f>
        <v/>
      </c>
      <c r="J442" s="5" t="str">
        <f t="shared" si="30"/>
        <v/>
      </c>
      <c r="K442" s="5" t="str">
        <f t="shared" si="32"/>
        <v/>
      </c>
      <c r="L442" s="5" t="str">
        <f>IF(A442="","",IF(A442="Total général",SUM('Base  PEAGES'!F:F),G442))</f>
        <v/>
      </c>
      <c r="M442" s="5" t="str">
        <f t="shared" si="31"/>
        <v/>
      </c>
      <c r="N442" s="5" t="str">
        <f t="shared" si="33"/>
        <v/>
      </c>
      <c r="O442" s="10" t="str">
        <f>IF(OR(A442="",A442="Total général"),"",'Base  PEAGES'!$Q$1)</f>
        <v/>
      </c>
    </row>
    <row r="443" spans="9:15" x14ac:dyDescent="0.2">
      <c r="I443" s="5" t="str">
        <f>IF(A443="","",IF(A443="Total général",CONCATENATE('Base  PEAGES'!$Q$1," ",RIGHT(I442,17)),D443))</f>
        <v/>
      </c>
      <c r="J443" s="5" t="str">
        <f t="shared" si="30"/>
        <v/>
      </c>
      <c r="K443" s="5" t="str">
        <f t="shared" si="32"/>
        <v/>
      </c>
      <c r="L443" s="5" t="str">
        <f>IF(A443="","",IF(A443="Total général",SUM('Base  PEAGES'!F:F),G443))</f>
        <v/>
      </c>
      <c r="M443" s="5" t="str">
        <f t="shared" si="31"/>
        <v/>
      </c>
      <c r="N443" s="5" t="str">
        <f t="shared" si="33"/>
        <v/>
      </c>
      <c r="O443" s="10" t="str">
        <f>IF(OR(A443="",A443="Total général"),"",'Base  PEAGES'!$Q$1)</f>
        <v/>
      </c>
    </row>
    <row r="444" spans="9:15" x14ac:dyDescent="0.2">
      <c r="I444" s="5" t="str">
        <f>IF(A444="","",IF(A444="Total général",CONCATENATE('Base  PEAGES'!$Q$1," ",RIGHT(I443,17)),D444))</f>
        <v/>
      </c>
      <c r="J444" s="5" t="str">
        <f t="shared" si="30"/>
        <v/>
      </c>
      <c r="K444" s="5" t="str">
        <f t="shared" si="32"/>
        <v/>
      </c>
      <c r="L444" s="5" t="str">
        <f>IF(A444="","",IF(A444="Total général",SUM('Base  PEAGES'!F:F),G444))</f>
        <v/>
      </c>
      <c r="M444" s="5" t="str">
        <f t="shared" si="31"/>
        <v/>
      </c>
      <c r="N444" s="5" t="str">
        <f t="shared" si="33"/>
        <v/>
      </c>
      <c r="O444" s="10" t="str">
        <f>IF(OR(A444="",A444="Total général"),"",'Base  PEAGES'!$Q$1)</f>
        <v/>
      </c>
    </row>
    <row r="445" spans="9:15" x14ac:dyDescent="0.2">
      <c r="I445" s="5" t="str">
        <f>IF(A445="","",IF(A445="Total général",CONCATENATE('Base  PEAGES'!$Q$1," ",RIGHT(I444,17)),D445))</f>
        <v/>
      </c>
      <c r="J445" s="5" t="str">
        <f t="shared" si="30"/>
        <v/>
      </c>
      <c r="K445" s="5" t="str">
        <f t="shared" si="32"/>
        <v/>
      </c>
      <c r="L445" s="5" t="str">
        <f>IF(A445="","",IF(A445="Total général",SUM('Base  PEAGES'!F:F),G445))</f>
        <v/>
      </c>
      <c r="M445" s="5" t="str">
        <f t="shared" si="31"/>
        <v/>
      </c>
      <c r="N445" s="5" t="str">
        <f t="shared" si="33"/>
        <v/>
      </c>
      <c r="O445" s="10" t="str">
        <f>IF(OR(A445="",A445="Total général"),"",'Base  PEAGES'!$Q$1)</f>
        <v/>
      </c>
    </row>
    <row r="446" spans="9:15" x14ac:dyDescent="0.2">
      <c r="I446" s="5" t="str">
        <f>IF(A446="","",IF(A446="Total général",CONCATENATE('Base  PEAGES'!$Q$1," ",RIGHT(I445,17)),D446))</f>
        <v/>
      </c>
      <c r="J446" s="5" t="str">
        <f t="shared" si="30"/>
        <v/>
      </c>
      <c r="K446" s="5" t="str">
        <f t="shared" si="32"/>
        <v/>
      </c>
      <c r="L446" s="5" t="str">
        <f>IF(A446="","",IF(A446="Total général",SUM('Base  PEAGES'!F:F),G446))</f>
        <v/>
      </c>
      <c r="M446" s="5" t="str">
        <f t="shared" si="31"/>
        <v/>
      </c>
      <c r="N446" s="5" t="str">
        <f t="shared" si="33"/>
        <v/>
      </c>
      <c r="O446" s="10" t="str">
        <f>IF(OR(A446="",A446="Total général"),"",'Base  PEAGES'!$Q$1)</f>
        <v/>
      </c>
    </row>
    <row r="447" spans="9:15" x14ac:dyDescent="0.2">
      <c r="I447" s="5" t="str">
        <f>IF(A447="","",IF(A447="Total général",CONCATENATE('Base  PEAGES'!$Q$1," ",RIGHT(I446,17)),D447))</f>
        <v/>
      </c>
      <c r="J447" s="5" t="str">
        <f t="shared" si="30"/>
        <v/>
      </c>
      <c r="K447" s="5" t="str">
        <f t="shared" si="32"/>
        <v/>
      </c>
      <c r="L447" s="5" t="str">
        <f>IF(A447="","",IF(A447="Total général",SUM('Base  PEAGES'!F:F),G447))</f>
        <v/>
      </c>
      <c r="M447" s="5" t="str">
        <f t="shared" si="31"/>
        <v/>
      </c>
      <c r="N447" s="5" t="str">
        <f t="shared" si="33"/>
        <v/>
      </c>
      <c r="O447" s="10" t="str">
        <f>IF(OR(A447="",A447="Total général"),"",'Base  PEAGES'!$Q$1)</f>
        <v/>
      </c>
    </row>
    <row r="448" spans="9:15" x14ac:dyDescent="0.2">
      <c r="I448" s="5" t="str">
        <f>IF(A448="","",IF(A448="Total général",CONCATENATE('Base  PEAGES'!$Q$1," ",RIGHT(I447,17)),D448))</f>
        <v/>
      </c>
      <c r="J448" s="5" t="str">
        <f t="shared" si="30"/>
        <v/>
      </c>
      <c r="K448" s="5" t="str">
        <f t="shared" si="32"/>
        <v/>
      </c>
      <c r="L448" s="5" t="str">
        <f>IF(A448="","",IF(A448="Total général",SUM('Base  PEAGES'!F:F),G448))</f>
        <v/>
      </c>
      <c r="M448" s="5" t="str">
        <f t="shared" si="31"/>
        <v/>
      </c>
      <c r="N448" s="5" t="str">
        <f t="shared" si="33"/>
        <v/>
      </c>
      <c r="O448" s="10" t="str">
        <f>IF(OR(A448="",A448="Total général"),"",'Base  PEAGES'!$Q$1)</f>
        <v/>
      </c>
    </row>
    <row r="449" spans="9:15" x14ac:dyDescent="0.2">
      <c r="I449" s="5" t="str">
        <f>IF(A449="","",IF(A449="Total général",CONCATENATE('Base  PEAGES'!$Q$1," ",RIGHT(I448,17)),D449))</f>
        <v/>
      </c>
      <c r="J449" s="5" t="str">
        <f t="shared" si="30"/>
        <v/>
      </c>
      <c r="K449" s="5" t="str">
        <f t="shared" si="32"/>
        <v/>
      </c>
      <c r="L449" s="5" t="str">
        <f>IF(A449="","",IF(A449="Total général",SUM('Base  PEAGES'!F:F),G449))</f>
        <v/>
      </c>
      <c r="M449" s="5" t="str">
        <f t="shared" si="31"/>
        <v/>
      </c>
      <c r="N449" s="5" t="str">
        <f t="shared" si="33"/>
        <v/>
      </c>
      <c r="O449" s="10" t="str">
        <f>IF(OR(A449="",A449="Total général"),"",'Base  PEAGES'!$Q$1)</f>
        <v/>
      </c>
    </row>
    <row r="450" spans="9:15" x14ac:dyDescent="0.2">
      <c r="I450" s="5" t="str">
        <f>IF(A450="","",IF(A450="Total général",CONCATENATE('Base  PEAGES'!$Q$1," ",RIGHT(I449,17)),D450))</f>
        <v/>
      </c>
      <c r="J450" s="5" t="str">
        <f t="shared" si="30"/>
        <v/>
      </c>
      <c r="K450" s="5" t="str">
        <f t="shared" si="32"/>
        <v/>
      </c>
      <c r="L450" s="5" t="str">
        <f>IF(A450="","",IF(A450="Total général",SUM('Base  PEAGES'!F:F),G450))</f>
        <v/>
      </c>
      <c r="M450" s="5" t="str">
        <f t="shared" si="31"/>
        <v/>
      </c>
      <c r="N450" s="5" t="str">
        <f t="shared" si="33"/>
        <v/>
      </c>
      <c r="O450" s="10" t="str">
        <f>IF(OR(A450="",A450="Total général"),"",'Base  PEAGES'!$Q$1)</f>
        <v/>
      </c>
    </row>
    <row r="451" spans="9:15" x14ac:dyDescent="0.2">
      <c r="I451" s="5" t="str">
        <f>IF(A451="","",IF(A451="Total général",CONCATENATE('Base  PEAGES'!$Q$1," ",RIGHT(I450,17)),D451))</f>
        <v/>
      </c>
      <c r="J451" s="5" t="str">
        <f t="shared" si="30"/>
        <v/>
      </c>
      <c r="K451" s="5" t="str">
        <f t="shared" si="32"/>
        <v/>
      </c>
      <c r="L451" s="5" t="str">
        <f>IF(A451="","",IF(A451="Total général",SUM('Base  PEAGES'!F:F),G451))</f>
        <v/>
      </c>
      <c r="M451" s="5" t="str">
        <f t="shared" si="31"/>
        <v/>
      </c>
      <c r="N451" s="5" t="str">
        <f t="shared" si="33"/>
        <v/>
      </c>
      <c r="O451" s="10" t="str">
        <f>IF(OR(A451="",A451="Total général"),"",'Base  PEAGES'!$Q$1)</f>
        <v/>
      </c>
    </row>
    <row r="452" spans="9:15" x14ac:dyDescent="0.2">
      <c r="I452" s="5" t="str">
        <f>IF(A452="","",IF(A452="Total général",CONCATENATE('Base  PEAGES'!$Q$1," ",RIGHT(I451,17)),D452))</f>
        <v/>
      </c>
      <c r="J452" s="5" t="str">
        <f t="shared" si="30"/>
        <v/>
      </c>
      <c r="K452" s="5" t="str">
        <f t="shared" si="32"/>
        <v/>
      </c>
      <c r="L452" s="5" t="str">
        <f>IF(A452="","",IF(A452="Total général",SUM('Base  PEAGES'!F:F),G452))</f>
        <v/>
      </c>
      <c r="M452" s="5" t="str">
        <f t="shared" si="31"/>
        <v/>
      </c>
      <c r="N452" s="5" t="str">
        <f t="shared" si="33"/>
        <v/>
      </c>
      <c r="O452" s="10" t="str">
        <f>IF(OR(A452="",A452="Total général"),"",'Base  PEAGES'!$Q$1)</f>
        <v/>
      </c>
    </row>
    <row r="453" spans="9:15" x14ac:dyDescent="0.2">
      <c r="I453" s="5" t="str">
        <f>IF(A453="","",IF(A453="Total général",CONCATENATE('Base  PEAGES'!$Q$1," ",RIGHT(I452,17)),D453))</f>
        <v/>
      </c>
      <c r="J453" s="5" t="str">
        <f t="shared" ref="J453:J516" si="34">IF(A453="","",IF(AND(J452=50,A453="Total général"),21,IF(AND(J452=40,A453="Total général"),31,VALUE(E453))))</f>
        <v/>
      </c>
      <c r="K453" s="5" t="str">
        <f t="shared" si="32"/>
        <v/>
      </c>
      <c r="L453" s="5" t="str">
        <f>IF(A453="","",IF(A453="Total général",SUM('Base  PEAGES'!F:F),G453))</f>
        <v/>
      </c>
      <c r="M453" s="5" t="str">
        <f t="shared" ref="M453:M516" si="35">IF(OR(A453="",A453="Total général"),"",F453)</f>
        <v/>
      </c>
      <c r="N453" s="5" t="str">
        <f t="shared" si="33"/>
        <v/>
      </c>
      <c r="O453" s="10" t="str">
        <f>IF(OR(A453="",A453="Total général"),"",'Base  PEAGES'!$Q$1)</f>
        <v/>
      </c>
    </row>
    <row r="454" spans="9:15" x14ac:dyDescent="0.2">
      <c r="I454" s="5" t="str">
        <f>IF(A454="","",IF(A454="Total général",CONCATENATE('Base  PEAGES'!$Q$1," ",RIGHT(I453,17)),D454))</f>
        <v/>
      </c>
      <c r="J454" s="5" t="str">
        <f t="shared" si="34"/>
        <v/>
      </c>
      <c r="K454" s="5" t="str">
        <f t="shared" si="32"/>
        <v/>
      </c>
      <c r="L454" s="5" t="str">
        <f>IF(A454="","",IF(A454="Total général",SUM('Base  PEAGES'!F:F),G454))</f>
        <v/>
      </c>
      <c r="M454" s="5" t="str">
        <f t="shared" si="35"/>
        <v/>
      </c>
      <c r="N454" s="5" t="str">
        <f t="shared" si="33"/>
        <v/>
      </c>
      <c r="O454" s="10" t="str">
        <f>IF(OR(A454="",A454="Total général"),"",'Base  PEAGES'!$Q$1)</f>
        <v/>
      </c>
    </row>
    <row r="455" spans="9:15" x14ac:dyDescent="0.2">
      <c r="I455" s="5" t="str">
        <f>IF(A455="","",IF(A455="Total général",CONCATENATE('Base  PEAGES'!$Q$1," ",RIGHT(I454,17)),D455))</f>
        <v/>
      </c>
      <c r="J455" s="5" t="str">
        <f t="shared" si="34"/>
        <v/>
      </c>
      <c r="K455" s="5" t="str">
        <f t="shared" si="32"/>
        <v/>
      </c>
      <c r="L455" s="5" t="str">
        <f>IF(A455="","",IF(A455="Total général",SUM('Base  PEAGES'!F:F),G455))</f>
        <v/>
      </c>
      <c r="M455" s="5" t="str">
        <f t="shared" si="35"/>
        <v/>
      </c>
      <c r="N455" s="5" t="str">
        <f t="shared" si="33"/>
        <v/>
      </c>
      <c r="O455" s="10" t="str">
        <f>IF(OR(A455="",A455="Total général"),"",'Base  PEAGES'!$Q$1)</f>
        <v/>
      </c>
    </row>
    <row r="456" spans="9:15" x14ac:dyDescent="0.2">
      <c r="I456" s="5" t="str">
        <f>IF(A456="","",IF(A456="Total général",CONCATENATE('Base  PEAGES'!$Q$1," ",RIGHT(I455,17)),D456))</f>
        <v/>
      </c>
      <c r="J456" s="5" t="str">
        <f t="shared" si="34"/>
        <v/>
      </c>
      <c r="K456" s="5" t="str">
        <f t="shared" si="32"/>
        <v/>
      </c>
      <c r="L456" s="5" t="str">
        <f>IF(A456="","",IF(A456="Total général",SUM('Base  PEAGES'!F:F),G456))</f>
        <v/>
      </c>
      <c r="M456" s="5" t="str">
        <f t="shared" si="35"/>
        <v/>
      </c>
      <c r="N456" s="5" t="str">
        <f t="shared" si="33"/>
        <v/>
      </c>
      <c r="O456" s="10" t="str">
        <f>IF(OR(A456="",A456="Total général"),"",'Base  PEAGES'!$Q$1)</f>
        <v/>
      </c>
    </row>
    <row r="457" spans="9:15" x14ac:dyDescent="0.2">
      <c r="I457" s="5" t="str">
        <f>IF(A457="","",IF(A457="Total général",CONCATENATE('Base  PEAGES'!$Q$1," ",RIGHT(I456,17)),D457))</f>
        <v/>
      </c>
      <c r="J457" s="5" t="str">
        <f t="shared" si="34"/>
        <v/>
      </c>
      <c r="K457" s="5" t="str">
        <f t="shared" si="32"/>
        <v/>
      </c>
      <c r="L457" s="5" t="str">
        <f>IF(A457="","",IF(A457="Total général",SUM('Base  PEAGES'!F:F),G457))</f>
        <v/>
      </c>
      <c r="M457" s="5" t="str">
        <f t="shared" si="35"/>
        <v/>
      </c>
      <c r="N457" s="5" t="str">
        <f t="shared" si="33"/>
        <v/>
      </c>
      <c r="O457" s="10" t="str">
        <f>IF(OR(A457="",A457="Total général"),"",'Base  PEAGES'!$Q$1)</f>
        <v/>
      </c>
    </row>
    <row r="458" spans="9:15" x14ac:dyDescent="0.2">
      <c r="I458" s="5" t="str">
        <f>IF(A458="","",IF(A458="Total général",CONCATENATE('Base  PEAGES'!$Q$1," ",RIGHT(I457,17)),D458))</f>
        <v/>
      </c>
      <c r="J458" s="5" t="str">
        <f t="shared" si="34"/>
        <v/>
      </c>
      <c r="K458" s="5" t="str">
        <f t="shared" si="32"/>
        <v/>
      </c>
      <c r="L458" s="5" t="str">
        <f>IF(A458="","",IF(A458="Total général",SUM('Base  PEAGES'!F:F),G458))</f>
        <v/>
      </c>
      <c r="M458" s="5" t="str">
        <f t="shared" si="35"/>
        <v/>
      </c>
      <c r="N458" s="5" t="str">
        <f t="shared" si="33"/>
        <v/>
      </c>
      <c r="O458" s="10" t="str">
        <f>IF(OR(A458="",A458="Total général"),"",'Base  PEAGES'!$Q$1)</f>
        <v/>
      </c>
    </row>
    <row r="459" spans="9:15" x14ac:dyDescent="0.2">
      <c r="I459" s="5" t="str">
        <f>IF(A459="","",IF(A459="Total général",CONCATENATE('Base  PEAGES'!$Q$1," ",RIGHT(I458,17)),D459))</f>
        <v/>
      </c>
      <c r="J459" s="5" t="str">
        <f t="shared" si="34"/>
        <v/>
      </c>
      <c r="K459" s="5" t="str">
        <f t="shared" si="32"/>
        <v/>
      </c>
      <c r="L459" s="5" t="str">
        <f>IF(A459="","",IF(A459="Total général",SUM('Base  PEAGES'!F:F),G459))</f>
        <v/>
      </c>
      <c r="M459" s="5" t="str">
        <f t="shared" si="35"/>
        <v/>
      </c>
      <c r="N459" s="5" t="str">
        <f t="shared" si="33"/>
        <v/>
      </c>
      <c r="O459" s="10" t="str">
        <f>IF(OR(A459="",A459="Total général"),"",'Base  PEAGES'!$Q$1)</f>
        <v/>
      </c>
    </row>
    <row r="460" spans="9:15" x14ac:dyDescent="0.2">
      <c r="I460" s="5" t="str">
        <f>IF(A460="","",IF(A460="Total général",CONCATENATE('Base  PEAGES'!$Q$1," ",RIGHT(I459,17)),D460))</f>
        <v/>
      </c>
      <c r="J460" s="5" t="str">
        <f t="shared" si="34"/>
        <v/>
      </c>
      <c r="K460" s="5" t="str">
        <f t="shared" si="32"/>
        <v/>
      </c>
      <c r="L460" s="5" t="str">
        <f>IF(A460="","",IF(A460="Total général",SUM('Base  PEAGES'!F:F),G460))</f>
        <v/>
      </c>
      <c r="M460" s="5" t="str">
        <f t="shared" si="35"/>
        <v/>
      </c>
      <c r="N460" s="5" t="str">
        <f t="shared" si="33"/>
        <v/>
      </c>
      <c r="O460" s="10" t="str">
        <f>IF(OR(A460="",A460="Total général"),"",'Base  PEAGES'!$Q$1)</f>
        <v/>
      </c>
    </row>
    <row r="461" spans="9:15" x14ac:dyDescent="0.2">
      <c r="I461" s="5" t="str">
        <f>IF(A461="","",IF(A461="Total général",CONCATENATE('Base  PEAGES'!$Q$1," ",RIGHT(I460,17)),D461))</f>
        <v/>
      </c>
      <c r="J461" s="5" t="str">
        <f t="shared" si="34"/>
        <v/>
      </c>
      <c r="K461" s="5" t="str">
        <f t="shared" si="32"/>
        <v/>
      </c>
      <c r="L461" s="5" t="str">
        <f>IF(A461="","",IF(A461="Total général",SUM('Base  PEAGES'!F:F),G461))</f>
        <v/>
      </c>
      <c r="M461" s="5" t="str">
        <f t="shared" si="35"/>
        <v/>
      </c>
      <c r="N461" s="5" t="str">
        <f t="shared" si="33"/>
        <v/>
      </c>
      <c r="O461" s="10" t="str">
        <f>IF(OR(A461="",A461="Total général"),"",'Base  PEAGES'!$Q$1)</f>
        <v/>
      </c>
    </row>
    <row r="462" spans="9:15" x14ac:dyDescent="0.2">
      <c r="I462" s="5" t="str">
        <f>IF(A462="","",IF(A462="Total général",CONCATENATE('Base  PEAGES'!$Q$1," ",RIGHT(I461,17)),D462))</f>
        <v/>
      </c>
      <c r="J462" s="5" t="str">
        <f t="shared" si="34"/>
        <v/>
      </c>
      <c r="K462" s="5" t="str">
        <f t="shared" si="32"/>
        <v/>
      </c>
      <c r="L462" s="5" t="str">
        <f>IF(A462="","",IF(A462="Total général",SUM('Base  PEAGES'!F:F),G462))</f>
        <v/>
      </c>
      <c r="M462" s="5" t="str">
        <f t="shared" si="35"/>
        <v/>
      </c>
      <c r="N462" s="5" t="str">
        <f t="shared" si="33"/>
        <v/>
      </c>
      <c r="O462" s="10" t="str">
        <f>IF(OR(A462="",A462="Total général"),"",'Base  PEAGES'!$Q$1)</f>
        <v/>
      </c>
    </row>
    <row r="463" spans="9:15" x14ac:dyDescent="0.2">
      <c r="I463" s="5" t="str">
        <f>IF(A463="","",IF(A463="Total général",CONCATENATE('Base  PEAGES'!$Q$1," ",RIGHT(I462,17)),D463))</f>
        <v/>
      </c>
      <c r="J463" s="5" t="str">
        <f t="shared" si="34"/>
        <v/>
      </c>
      <c r="K463" s="5" t="str">
        <f t="shared" si="32"/>
        <v/>
      </c>
      <c r="L463" s="5" t="str">
        <f>IF(A463="","",IF(A463="Total général",SUM('Base  PEAGES'!F:F),G463))</f>
        <v/>
      </c>
      <c r="M463" s="5" t="str">
        <f t="shared" si="35"/>
        <v/>
      </c>
      <c r="N463" s="5" t="str">
        <f t="shared" si="33"/>
        <v/>
      </c>
      <c r="O463" s="10" t="str">
        <f>IF(OR(A463="",A463="Total général"),"",'Base  PEAGES'!$Q$1)</f>
        <v/>
      </c>
    </row>
    <row r="464" spans="9:15" x14ac:dyDescent="0.2">
      <c r="I464" s="5" t="str">
        <f>IF(A464="","",IF(A464="Total général",CONCATENATE('Base  PEAGES'!$Q$1," ",RIGHT(I463,17)),D464))</f>
        <v/>
      </c>
      <c r="J464" s="5" t="str">
        <f t="shared" si="34"/>
        <v/>
      </c>
      <c r="K464" s="5" t="str">
        <f t="shared" si="32"/>
        <v/>
      </c>
      <c r="L464" s="5" t="str">
        <f>IF(A464="","",IF(A464="Total général",SUM('Base  PEAGES'!F:F),G464))</f>
        <v/>
      </c>
      <c r="M464" s="5" t="str">
        <f t="shared" si="35"/>
        <v/>
      </c>
      <c r="N464" s="5" t="str">
        <f t="shared" si="33"/>
        <v/>
      </c>
      <c r="O464" s="10" t="str">
        <f>IF(OR(A464="",A464="Total général"),"",'Base  PEAGES'!$Q$1)</f>
        <v/>
      </c>
    </row>
    <row r="465" spans="9:15" x14ac:dyDescent="0.2">
      <c r="I465" s="5" t="str">
        <f>IF(A465="","",IF(A465="Total général",CONCATENATE('Base  PEAGES'!$Q$1," ",RIGHT(I464,17)),D465))</f>
        <v/>
      </c>
      <c r="J465" s="5" t="str">
        <f t="shared" si="34"/>
        <v/>
      </c>
      <c r="K465" s="5" t="str">
        <f t="shared" si="32"/>
        <v/>
      </c>
      <c r="L465" s="5" t="str">
        <f>IF(A465="","",IF(A465="Total général",SUM('Base  PEAGES'!F:F),G465))</f>
        <v/>
      </c>
      <c r="M465" s="5" t="str">
        <f t="shared" si="35"/>
        <v/>
      </c>
      <c r="N465" s="5" t="str">
        <f t="shared" si="33"/>
        <v/>
      </c>
      <c r="O465" s="10" t="str">
        <f>IF(OR(A465="",A465="Total général"),"",'Base  PEAGES'!$Q$1)</f>
        <v/>
      </c>
    </row>
    <row r="466" spans="9:15" x14ac:dyDescent="0.2">
      <c r="I466" s="5" t="str">
        <f>IF(A466="","",IF(A466="Total général",CONCATENATE('Base  PEAGES'!$Q$1," ",RIGHT(I465,17)),D466))</f>
        <v/>
      </c>
      <c r="J466" s="5" t="str">
        <f t="shared" si="34"/>
        <v/>
      </c>
      <c r="K466" s="5" t="str">
        <f t="shared" si="32"/>
        <v/>
      </c>
      <c r="L466" s="5" t="str">
        <f>IF(A466="","",IF(A466="Total général",SUM('Base  PEAGES'!F:F),G466))</f>
        <v/>
      </c>
      <c r="M466" s="5" t="str">
        <f t="shared" si="35"/>
        <v/>
      </c>
      <c r="N466" s="5" t="str">
        <f t="shared" si="33"/>
        <v/>
      </c>
      <c r="O466" s="10" t="str">
        <f>IF(OR(A466="",A466="Total général"),"",'Base  PEAGES'!$Q$1)</f>
        <v/>
      </c>
    </row>
    <row r="467" spans="9:15" x14ac:dyDescent="0.2">
      <c r="I467" s="5" t="str">
        <f>IF(A467="","",IF(A467="Total général",CONCATENATE('Base  PEAGES'!$Q$1," ",RIGHT(I466,17)),D467))</f>
        <v/>
      </c>
      <c r="J467" s="5" t="str">
        <f t="shared" si="34"/>
        <v/>
      </c>
      <c r="K467" s="5" t="str">
        <f t="shared" si="32"/>
        <v/>
      </c>
      <c r="L467" s="5" t="str">
        <f>IF(A467="","",IF(A467="Total général",SUM('Base  PEAGES'!F:F),G467))</f>
        <v/>
      </c>
      <c r="M467" s="5" t="str">
        <f t="shared" si="35"/>
        <v/>
      </c>
      <c r="N467" s="5" t="str">
        <f t="shared" si="33"/>
        <v/>
      </c>
      <c r="O467" s="10" t="str">
        <f>IF(OR(A467="",A467="Total général"),"",'Base  PEAGES'!$Q$1)</f>
        <v/>
      </c>
    </row>
    <row r="468" spans="9:15" x14ac:dyDescent="0.2">
      <c r="I468" s="5" t="str">
        <f>IF(A468="","",IF(A468="Total général",CONCATENATE('Base  PEAGES'!$Q$1," ",RIGHT(I467,17)),D468))</f>
        <v/>
      </c>
      <c r="J468" s="5" t="str">
        <f t="shared" si="34"/>
        <v/>
      </c>
      <c r="K468" s="5" t="str">
        <f t="shared" si="32"/>
        <v/>
      </c>
      <c r="L468" s="5" t="str">
        <f>IF(A468="","",IF(A468="Total général",SUM('Base  PEAGES'!F:F),G468))</f>
        <v/>
      </c>
      <c r="M468" s="5" t="str">
        <f t="shared" si="35"/>
        <v/>
      </c>
      <c r="N468" s="5" t="str">
        <f t="shared" si="33"/>
        <v/>
      </c>
      <c r="O468" s="10" t="str">
        <f>IF(OR(A468="",A468="Total général"),"",'Base  PEAGES'!$Q$1)</f>
        <v/>
      </c>
    </row>
    <row r="469" spans="9:15" x14ac:dyDescent="0.2">
      <c r="I469" s="5" t="str">
        <f>IF(A469="","",IF(A469="Total général",CONCATENATE('Base  PEAGES'!$Q$1," ",RIGHT(I468,17)),D469))</f>
        <v/>
      </c>
      <c r="J469" s="5" t="str">
        <f t="shared" si="34"/>
        <v/>
      </c>
      <c r="K469" s="5" t="str">
        <f t="shared" si="32"/>
        <v/>
      </c>
      <c r="L469" s="5" t="str">
        <f>IF(A469="","",IF(A469="Total général",SUM('Base  PEAGES'!F:F),G469))</f>
        <v/>
      </c>
      <c r="M469" s="5" t="str">
        <f t="shared" si="35"/>
        <v/>
      </c>
      <c r="N469" s="5" t="str">
        <f t="shared" si="33"/>
        <v/>
      </c>
      <c r="O469" s="10" t="str">
        <f>IF(OR(A469="",A469="Total général"),"",'Base  PEAGES'!$Q$1)</f>
        <v/>
      </c>
    </row>
    <row r="470" spans="9:15" x14ac:dyDescent="0.2">
      <c r="I470" s="5" t="str">
        <f>IF(A470="","",IF(A470="Total général",CONCATENATE('Base  PEAGES'!$Q$1," ",RIGHT(I469,17)),D470))</f>
        <v/>
      </c>
      <c r="J470" s="5" t="str">
        <f t="shared" si="34"/>
        <v/>
      </c>
      <c r="K470" s="5" t="str">
        <f t="shared" si="32"/>
        <v/>
      </c>
      <c r="L470" s="5" t="str">
        <f>IF(A470="","",IF(A470="Total général",SUM('Base  PEAGES'!F:F),G470))</f>
        <v/>
      </c>
      <c r="M470" s="5" t="str">
        <f t="shared" si="35"/>
        <v/>
      </c>
      <c r="N470" s="5" t="str">
        <f t="shared" si="33"/>
        <v/>
      </c>
      <c r="O470" s="10" t="str">
        <f>IF(OR(A470="",A470="Total général"),"",'Base  PEAGES'!$Q$1)</f>
        <v/>
      </c>
    </row>
    <row r="471" spans="9:15" x14ac:dyDescent="0.2">
      <c r="I471" s="5" t="str">
        <f>IF(A471="","",IF(A471="Total général",CONCATENATE('Base  PEAGES'!$Q$1," ",RIGHT(I470,17)),D471))</f>
        <v/>
      </c>
      <c r="J471" s="5" t="str">
        <f t="shared" si="34"/>
        <v/>
      </c>
      <c r="K471" s="5" t="str">
        <f t="shared" si="32"/>
        <v/>
      </c>
      <c r="L471" s="5" t="str">
        <f>IF(A471="","",IF(A471="Total général",SUM('Base  PEAGES'!F:F),G471))</f>
        <v/>
      </c>
      <c r="M471" s="5" t="str">
        <f t="shared" si="35"/>
        <v/>
      </c>
      <c r="N471" s="5" t="str">
        <f t="shared" si="33"/>
        <v/>
      </c>
      <c r="O471" s="10" t="str">
        <f>IF(OR(A471="",A471="Total général"),"",'Base  PEAGES'!$Q$1)</f>
        <v/>
      </c>
    </row>
    <row r="472" spans="9:15" x14ac:dyDescent="0.2">
      <c r="I472" s="5" t="str">
        <f>IF(A472="","",IF(A472="Total général",CONCATENATE('Base  PEAGES'!$Q$1," ",RIGHT(I471,17)),D472))</f>
        <v/>
      </c>
      <c r="J472" s="5" t="str">
        <f t="shared" si="34"/>
        <v/>
      </c>
      <c r="K472" s="5" t="str">
        <f t="shared" si="32"/>
        <v/>
      </c>
      <c r="L472" s="5" t="str">
        <f>IF(A472="","",IF(A472="Total général",SUM('Base  PEAGES'!F:F),G472))</f>
        <v/>
      </c>
      <c r="M472" s="5" t="str">
        <f t="shared" si="35"/>
        <v/>
      </c>
      <c r="N472" s="5" t="str">
        <f t="shared" si="33"/>
        <v/>
      </c>
      <c r="O472" s="10" t="str">
        <f>IF(OR(A472="",A472="Total général"),"",'Base  PEAGES'!$Q$1)</f>
        <v/>
      </c>
    </row>
    <row r="473" spans="9:15" x14ac:dyDescent="0.2">
      <c r="I473" s="5" t="str">
        <f>IF(A473="","",IF(A473="Total général",CONCATENATE('Base  PEAGES'!$Q$1," ",RIGHT(I472,17)),D473))</f>
        <v/>
      </c>
      <c r="J473" s="5" t="str">
        <f t="shared" si="34"/>
        <v/>
      </c>
      <c r="K473" s="5" t="str">
        <f t="shared" si="32"/>
        <v/>
      </c>
      <c r="L473" s="5" t="str">
        <f>IF(A473="","",IF(A473="Total général",SUM('Base  PEAGES'!F:F),G473))</f>
        <v/>
      </c>
      <c r="M473" s="5" t="str">
        <f t="shared" si="35"/>
        <v/>
      </c>
      <c r="N473" s="5" t="str">
        <f t="shared" si="33"/>
        <v/>
      </c>
      <c r="O473" s="10" t="str">
        <f>IF(OR(A473="",A473="Total général"),"",'Base  PEAGES'!$Q$1)</f>
        <v/>
      </c>
    </row>
    <row r="474" spans="9:15" x14ac:dyDescent="0.2">
      <c r="I474" s="5" t="str">
        <f>IF(A474="","",IF(A474="Total général",CONCATENATE('Base  PEAGES'!$Q$1," ",RIGHT(I473,17)),D474))</f>
        <v/>
      </c>
      <c r="J474" s="5" t="str">
        <f t="shared" si="34"/>
        <v/>
      </c>
      <c r="K474" s="5" t="str">
        <f t="shared" si="32"/>
        <v/>
      </c>
      <c r="L474" s="5" t="str">
        <f>IF(A474="","",IF(A474="Total général",SUM('Base  PEAGES'!F:F),G474))</f>
        <v/>
      </c>
      <c r="M474" s="5" t="str">
        <f t="shared" si="35"/>
        <v/>
      </c>
      <c r="N474" s="5" t="str">
        <f t="shared" si="33"/>
        <v/>
      </c>
      <c r="O474" s="10" t="str">
        <f>IF(OR(A474="",A474="Total général"),"",'Base  PEAGES'!$Q$1)</f>
        <v/>
      </c>
    </row>
    <row r="475" spans="9:15" x14ac:dyDescent="0.2">
      <c r="I475" s="5" t="str">
        <f>IF(A475="","",IF(A475="Total général",CONCATENATE('Base  PEAGES'!$Q$1," ",RIGHT(I474,17)),D475))</f>
        <v/>
      </c>
      <c r="J475" s="5" t="str">
        <f t="shared" si="34"/>
        <v/>
      </c>
      <c r="K475" s="5" t="str">
        <f t="shared" si="32"/>
        <v/>
      </c>
      <c r="L475" s="5" t="str">
        <f>IF(A475="","",IF(A475="Total général",SUM('Base  PEAGES'!F:F),G475))</f>
        <v/>
      </c>
      <c r="M475" s="5" t="str">
        <f t="shared" si="35"/>
        <v/>
      </c>
      <c r="N475" s="5" t="str">
        <f t="shared" si="33"/>
        <v/>
      </c>
      <c r="O475" s="10" t="str">
        <f>IF(OR(A475="",A475="Total général"),"",'Base  PEAGES'!$Q$1)</f>
        <v/>
      </c>
    </row>
    <row r="476" spans="9:15" x14ac:dyDescent="0.2">
      <c r="I476" s="5" t="str">
        <f>IF(A476="","",IF(A476="Total général",CONCATENATE('Base  PEAGES'!$Q$1," ",RIGHT(I475,17)),D476))</f>
        <v/>
      </c>
      <c r="J476" s="5" t="str">
        <f t="shared" si="34"/>
        <v/>
      </c>
      <c r="K476" s="5" t="str">
        <f t="shared" si="32"/>
        <v/>
      </c>
      <c r="L476" s="5" t="str">
        <f>IF(A476="","",IF(A476="Total général",SUM('Base  PEAGES'!F:F),G476))</f>
        <v/>
      </c>
      <c r="M476" s="5" t="str">
        <f t="shared" si="35"/>
        <v/>
      </c>
      <c r="N476" s="5" t="str">
        <f t="shared" si="33"/>
        <v/>
      </c>
      <c r="O476" s="10" t="str">
        <f>IF(OR(A476="",A476="Total général"),"",'Base  PEAGES'!$Q$1)</f>
        <v/>
      </c>
    </row>
    <row r="477" spans="9:15" x14ac:dyDescent="0.2">
      <c r="I477" s="5" t="str">
        <f>IF(A477="","",IF(A477="Total général",CONCATENATE('Base  PEAGES'!$Q$1," ",RIGHT(I476,17)),D477))</f>
        <v/>
      </c>
      <c r="J477" s="5" t="str">
        <f t="shared" si="34"/>
        <v/>
      </c>
      <c r="K477" s="5" t="str">
        <f t="shared" si="32"/>
        <v/>
      </c>
      <c r="L477" s="5" t="str">
        <f>IF(A477="","",IF(A477="Total général",SUM('Base  PEAGES'!F:F),G477))</f>
        <v/>
      </c>
      <c r="M477" s="5" t="str">
        <f t="shared" si="35"/>
        <v/>
      </c>
      <c r="N477" s="5" t="str">
        <f t="shared" si="33"/>
        <v/>
      </c>
      <c r="O477" s="10" t="str">
        <f>IF(OR(A477="",A477="Total général"),"",'Base  PEAGES'!$Q$1)</f>
        <v/>
      </c>
    </row>
    <row r="478" spans="9:15" x14ac:dyDescent="0.2">
      <c r="I478" s="5" t="str">
        <f>IF(A478="","",IF(A478="Total général",CONCATENATE('Base  PEAGES'!$Q$1," ",RIGHT(I477,17)),D478))</f>
        <v/>
      </c>
      <c r="J478" s="5" t="str">
        <f t="shared" si="34"/>
        <v/>
      </c>
      <c r="K478" s="5" t="str">
        <f t="shared" si="32"/>
        <v/>
      </c>
      <c r="L478" s="5" t="str">
        <f>IF(A478="","",IF(A478="Total général",SUM('Base  PEAGES'!F:F),G478))</f>
        <v/>
      </c>
      <c r="M478" s="5" t="str">
        <f t="shared" si="35"/>
        <v/>
      </c>
      <c r="N478" s="5" t="str">
        <f t="shared" si="33"/>
        <v/>
      </c>
      <c r="O478" s="10" t="str">
        <f>IF(OR(A478="",A478="Total général"),"",'Base  PEAGES'!$Q$1)</f>
        <v/>
      </c>
    </row>
    <row r="479" spans="9:15" x14ac:dyDescent="0.2">
      <c r="I479" s="5" t="str">
        <f>IF(A479="","",IF(A479="Total général",CONCATENATE('Base  PEAGES'!$Q$1," ",RIGHT(I478,17)),D479))</f>
        <v/>
      </c>
      <c r="J479" s="5" t="str">
        <f t="shared" si="34"/>
        <v/>
      </c>
      <c r="K479" s="5" t="str">
        <f t="shared" si="32"/>
        <v/>
      </c>
      <c r="L479" s="5" t="str">
        <f>IF(A479="","",IF(A479="Total général",SUM('Base  PEAGES'!F:F),G479))</f>
        <v/>
      </c>
      <c r="M479" s="5" t="str">
        <f t="shared" si="35"/>
        <v/>
      </c>
      <c r="N479" s="5" t="str">
        <f t="shared" si="33"/>
        <v/>
      </c>
      <c r="O479" s="10" t="str">
        <f>IF(OR(A479="",A479="Total général"),"",'Base  PEAGES'!$Q$1)</f>
        <v/>
      </c>
    </row>
    <row r="480" spans="9:15" x14ac:dyDescent="0.2">
      <c r="I480" s="5" t="str">
        <f>IF(A480="","",IF(A480="Total général",CONCATENATE('Base  PEAGES'!$Q$1," ",RIGHT(I479,17)),D480))</f>
        <v/>
      </c>
      <c r="J480" s="5" t="str">
        <f t="shared" si="34"/>
        <v/>
      </c>
      <c r="K480" s="5" t="str">
        <f t="shared" si="32"/>
        <v/>
      </c>
      <c r="L480" s="5" t="str">
        <f>IF(A480="","",IF(A480="Total général",SUM('Base  PEAGES'!F:F),G480))</f>
        <v/>
      </c>
      <c r="M480" s="5" t="str">
        <f t="shared" si="35"/>
        <v/>
      </c>
      <c r="N480" s="5" t="str">
        <f t="shared" si="33"/>
        <v/>
      </c>
      <c r="O480" s="10" t="str">
        <f>IF(OR(A480="",A480="Total général"),"",'Base  PEAGES'!$Q$1)</f>
        <v/>
      </c>
    </row>
    <row r="481" spans="9:15" x14ac:dyDescent="0.2">
      <c r="I481" s="5" t="str">
        <f>IF(A481="","",IF(A481="Total général",CONCATENATE('Base  PEAGES'!$Q$1," ",RIGHT(I480,17)),D481))</f>
        <v/>
      </c>
      <c r="J481" s="5" t="str">
        <f t="shared" si="34"/>
        <v/>
      </c>
      <c r="K481" s="5" t="str">
        <f t="shared" si="32"/>
        <v/>
      </c>
      <c r="L481" s="5" t="str">
        <f>IF(A481="","",IF(A481="Total général",SUM('Base  PEAGES'!F:F),G481))</f>
        <v/>
      </c>
      <c r="M481" s="5" t="str">
        <f t="shared" si="35"/>
        <v/>
      </c>
      <c r="N481" s="5" t="str">
        <f t="shared" si="33"/>
        <v/>
      </c>
      <c r="O481" s="10" t="str">
        <f>IF(OR(A481="",A481="Total général"),"",'Base  PEAGES'!$Q$1)</f>
        <v/>
      </c>
    </row>
    <row r="482" spans="9:15" x14ac:dyDescent="0.2">
      <c r="I482" s="5" t="str">
        <f>IF(A482="","",IF(A482="Total général",CONCATENATE('Base  PEAGES'!$Q$1," ",RIGHT(I481,17)),D482))</f>
        <v/>
      </c>
      <c r="J482" s="5" t="str">
        <f t="shared" si="34"/>
        <v/>
      </c>
      <c r="K482" s="5" t="str">
        <f t="shared" si="32"/>
        <v/>
      </c>
      <c r="L482" s="5" t="str">
        <f>IF(A482="","",IF(A482="Total général",SUM('Base  PEAGES'!F:F),G482))</f>
        <v/>
      </c>
      <c r="M482" s="5" t="str">
        <f t="shared" si="35"/>
        <v/>
      </c>
      <c r="N482" s="5" t="str">
        <f t="shared" si="33"/>
        <v/>
      </c>
      <c r="O482" s="10" t="str">
        <f>IF(OR(A482="",A482="Total général"),"",'Base  PEAGES'!$Q$1)</f>
        <v/>
      </c>
    </row>
    <row r="483" spans="9:15" x14ac:dyDescent="0.2">
      <c r="I483" s="5" t="str">
        <f>IF(A483="","",IF(A483="Total général",CONCATENATE('Base  PEAGES'!$Q$1," ",RIGHT(I482,17)),D483))</f>
        <v/>
      </c>
      <c r="J483" s="5" t="str">
        <f t="shared" si="34"/>
        <v/>
      </c>
      <c r="K483" s="5" t="str">
        <f t="shared" si="32"/>
        <v/>
      </c>
      <c r="L483" s="5" t="str">
        <f>IF(A483="","",IF(A483="Total général",SUM('Base  PEAGES'!F:F),G483))</f>
        <v/>
      </c>
      <c r="M483" s="5" t="str">
        <f t="shared" si="35"/>
        <v/>
      </c>
      <c r="N483" s="5" t="str">
        <f t="shared" si="33"/>
        <v/>
      </c>
      <c r="O483" s="10" t="str">
        <f>IF(OR(A483="",A483="Total général"),"",'Base  PEAGES'!$Q$1)</f>
        <v/>
      </c>
    </row>
    <row r="484" spans="9:15" x14ac:dyDescent="0.2">
      <c r="I484" s="5" t="str">
        <f>IF(A484="","",IF(A484="Total général",CONCATENATE('Base  PEAGES'!$Q$1," ",RIGHT(I483,17)),D484))</f>
        <v/>
      </c>
      <c r="J484" s="5" t="str">
        <f t="shared" si="34"/>
        <v/>
      </c>
      <c r="K484" s="5" t="str">
        <f t="shared" si="32"/>
        <v/>
      </c>
      <c r="L484" s="5" t="str">
        <f>IF(A484="","",IF(A484="Total général",SUM('Base  PEAGES'!F:F),G484))</f>
        <v/>
      </c>
      <c r="M484" s="5" t="str">
        <f t="shared" si="35"/>
        <v/>
      </c>
      <c r="N484" s="5" t="str">
        <f t="shared" si="33"/>
        <v/>
      </c>
      <c r="O484" s="10" t="str">
        <f>IF(OR(A484="",A484="Total général"),"",'Base  PEAGES'!$Q$1)</f>
        <v/>
      </c>
    </row>
    <row r="485" spans="9:15" x14ac:dyDescent="0.2">
      <c r="I485" s="5" t="str">
        <f>IF(A485="","",IF(A485="Total général",CONCATENATE('Base  PEAGES'!$Q$1," ",RIGHT(I484,17)),D485))</f>
        <v/>
      </c>
      <c r="J485" s="5" t="str">
        <f t="shared" si="34"/>
        <v/>
      </c>
      <c r="K485" s="5" t="str">
        <f t="shared" si="32"/>
        <v/>
      </c>
      <c r="L485" s="5" t="str">
        <f>IF(A485="","",IF(A485="Total général",SUM('Base  PEAGES'!F:F),G485))</f>
        <v/>
      </c>
      <c r="M485" s="5" t="str">
        <f t="shared" si="35"/>
        <v/>
      </c>
      <c r="N485" s="5" t="str">
        <f t="shared" si="33"/>
        <v/>
      </c>
      <c r="O485" s="10" t="str">
        <f>IF(OR(A485="",A485="Total général"),"",'Base  PEAGES'!$Q$1)</f>
        <v/>
      </c>
    </row>
    <row r="486" spans="9:15" x14ac:dyDescent="0.2">
      <c r="I486" s="5" t="str">
        <f>IF(A486="","",IF(A486="Total général",CONCATENATE('Base  PEAGES'!$Q$1," ",RIGHT(I485,17)),D486))</f>
        <v/>
      </c>
      <c r="J486" s="5" t="str">
        <f t="shared" si="34"/>
        <v/>
      </c>
      <c r="K486" s="5" t="str">
        <f t="shared" si="32"/>
        <v/>
      </c>
      <c r="L486" s="5" t="str">
        <f>IF(A486="","",IF(A486="Total général",SUM('Base  PEAGES'!F:F),G486))</f>
        <v/>
      </c>
      <c r="M486" s="5" t="str">
        <f t="shared" si="35"/>
        <v/>
      </c>
      <c r="N486" s="5" t="str">
        <f t="shared" si="33"/>
        <v/>
      </c>
      <c r="O486" s="10" t="str">
        <f>IF(OR(A486="",A486="Total général"),"",'Base  PEAGES'!$Q$1)</f>
        <v/>
      </c>
    </row>
    <row r="487" spans="9:15" x14ac:dyDescent="0.2">
      <c r="I487" s="5" t="str">
        <f>IF(A487="","",IF(A487="Total général",CONCATENATE('Base  PEAGES'!$Q$1," ",RIGHT(I486,17)),D487))</f>
        <v/>
      </c>
      <c r="J487" s="5" t="str">
        <f t="shared" si="34"/>
        <v/>
      </c>
      <c r="K487" s="5" t="str">
        <f t="shared" si="32"/>
        <v/>
      </c>
      <c r="L487" s="5" t="str">
        <f>IF(A487="","",IF(A487="Total général",SUM('Base  PEAGES'!F:F),G487))</f>
        <v/>
      </c>
      <c r="M487" s="5" t="str">
        <f t="shared" si="35"/>
        <v/>
      </c>
      <c r="N487" s="5" t="str">
        <f t="shared" si="33"/>
        <v/>
      </c>
      <c r="O487" s="10" t="str">
        <f>IF(OR(A487="",A487="Total général"),"",'Base  PEAGES'!$Q$1)</f>
        <v/>
      </c>
    </row>
    <row r="488" spans="9:15" x14ac:dyDescent="0.2">
      <c r="I488" s="5" t="str">
        <f>IF(A488="","",IF(A488="Total général",CONCATENATE('Base  PEAGES'!$Q$1," ",RIGHT(I487,17)),D488))</f>
        <v/>
      </c>
      <c r="J488" s="5" t="str">
        <f t="shared" si="34"/>
        <v/>
      </c>
      <c r="K488" s="5" t="str">
        <f t="shared" si="32"/>
        <v/>
      </c>
      <c r="L488" s="5" t="str">
        <f>IF(A488="","",IF(A488="Total général",SUM('Base  PEAGES'!F:F),G488))</f>
        <v/>
      </c>
      <c r="M488" s="5" t="str">
        <f t="shared" si="35"/>
        <v/>
      </c>
      <c r="N488" s="5" t="str">
        <f t="shared" si="33"/>
        <v/>
      </c>
      <c r="O488" s="10" t="str">
        <f>IF(OR(A488="",A488="Total général"),"",'Base  PEAGES'!$Q$1)</f>
        <v/>
      </c>
    </row>
    <row r="489" spans="9:15" x14ac:dyDescent="0.2">
      <c r="I489" s="5" t="str">
        <f>IF(A489="","",IF(A489="Total général",CONCATENATE('Base  PEAGES'!$Q$1," ",RIGHT(I488,17)),D489))</f>
        <v/>
      </c>
      <c r="J489" s="5" t="str">
        <f t="shared" si="34"/>
        <v/>
      </c>
      <c r="K489" s="5" t="str">
        <f t="shared" si="32"/>
        <v/>
      </c>
      <c r="L489" s="5" t="str">
        <f>IF(A489="","",IF(A489="Total général",SUM('Base  PEAGES'!F:F),G489))</f>
        <v/>
      </c>
      <c r="M489" s="5" t="str">
        <f t="shared" si="35"/>
        <v/>
      </c>
      <c r="N489" s="5" t="str">
        <f t="shared" si="33"/>
        <v/>
      </c>
      <c r="O489" s="10" t="str">
        <f>IF(OR(A489="",A489="Total général"),"",'Base  PEAGES'!$Q$1)</f>
        <v/>
      </c>
    </row>
    <row r="490" spans="9:15" x14ac:dyDescent="0.2">
      <c r="I490" s="5" t="str">
        <f>IF(A490="","",IF(A490="Total général",CONCATENATE('Base  PEAGES'!$Q$1," ",RIGHT(I489,17)),D490))</f>
        <v/>
      </c>
      <c r="J490" s="5" t="str">
        <f t="shared" si="34"/>
        <v/>
      </c>
      <c r="K490" s="5" t="str">
        <f t="shared" si="32"/>
        <v/>
      </c>
      <c r="L490" s="5" t="str">
        <f>IF(A490="","",IF(A490="Total général",SUM('Base  PEAGES'!F:F),G490))</f>
        <v/>
      </c>
      <c r="M490" s="5" t="str">
        <f t="shared" si="35"/>
        <v/>
      </c>
      <c r="N490" s="5" t="str">
        <f t="shared" si="33"/>
        <v/>
      </c>
      <c r="O490" s="10" t="str">
        <f>IF(OR(A490="",A490="Total général"),"",'Base  PEAGES'!$Q$1)</f>
        <v/>
      </c>
    </row>
    <row r="491" spans="9:15" x14ac:dyDescent="0.2">
      <c r="I491" s="5" t="str">
        <f>IF(A491="","",IF(A491="Total général",CONCATENATE('Base  PEAGES'!$Q$1," ",RIGHT(I490,17)),D491))</f>
        <v/>
      </c>
      <c r="J491" s="5" t="str">
        <f t="shared" si="34"/>
        <v/>
      </c>
      <c r="K491" s="5" t="str">
        <f t="shared" si="32"/>
        <v/>
      </c>
      <c r="L491" s="5" t="str">
        <f>IF(A491="","",IF(A491="Total général",SUM('Base  PEAGES'!F:F),G491))</f>
        <v/>
      </c>
      <c r="M491" s="5" t="str">
        <f t="shared" si="35"/>
        <v/>
      </c>
      <c r="N491" s="5" t="str">
        <f t="shared" si="33"/>
        <v/>
      </c>
      <c r="O491" s="10" t="str">
        <f>IF(OR(A491="",A491="Total général"),"",'Base  PEAGES'!$Q$1)</f>
        <v/>
      </c>
    </row>
    <row r="492" spans="9:15" x14ac:dyDescent="0.2">
      <c r="I492" s="5" t="str">
        <f>IF(A492="","",IF(A492="Total général",CONCATENATE('Base  PEAGES'!$Q$1," ",RIGHT(I491,17)),D492))</f>
        <v/>
      </c>
      <c r="J492" s="5" t="str">
        <f t="shared" si="34"/>
        <v/>
      </c>
      <c r="K492" s="5" t="str">
        <f t="shared" si="32"/>
        <v/>
      </c>
      <c r="L492" s="5" t="str">
        <f>IF(A492="","",IF(A492="Total général",SUM('Base  PEAGES'!F:F),G492))</f>
        <v/>
      </c>
      <c r="M492" s="5" t="str">
        <f t="shared" si="35"/>
        <v/>
      </c>
      <c r="N492" s="5" t="str">
        <f t="shared" si="33"/>
        <v/>
      </c>
      <c r="O492" s="10" t="str">
        <f>IF(OR(A492="",A492="Total général"),"",'Base  PEAGES'!$Q$1)</f>
        <v/>
      </c>
    </row>
    <row r="493" spans="9:15" x14ac:dyDescent="0.2">
      <c r="I493" s="5" t="str">
        <f>IF(A493="","",IF(A493="Total général",CONCATENATE('Base  PEAGES'!$Q$1," ",RIGHT(I492,17)),D493))</f>
        <v/>
      </c>
      <c r="J493" s="5" t="str">
        <f t="shared" si="34"/>
        <v/>
      </c>
      <c r="K493" s="5" t="str">
        <f t="shared" ref="K493:K556" si="36">IF(A493="","",IF(A493="Total général",15002,C493))</f>
        <v/>
      </c>
      <c r="L493" s="5" t="str">
        <f>IF(A493="","",IF(A493="Total général",SUM('Base  PEAGES'!F:F),G493))</f>
        <v/>
      </c>
      <c r="M493" s="5" t="str">
        <f t="shared" si="35"/>
        <v/>
      </c>
      <c r="N493" s="5" t="str">
        <f t="shared" si="33"/>
        <v/>
      </c>
      <c r="O493" s="10" t="str">
        <f>IF(OR(A493="",A493="Total général"),"",'Base  PEAGES'!$Q$1)</f>
        <v/>
      </c>
    </row>
    <row r="494" spans="9:15" x14ac:dyDescent="0.2">
      <c r="I494" s="5" t="str">
        <f>IF(A494="","",IF(A494="Total général",CONCATENATE('Base  PEAGES'!$Q$1," ",RIGHT(I493,17)),D494))</f>
        <v/>
      </c>
      <c r="J494" s="5" t="str">
        <f t="shared" si="34"/>
        <v/>
      </c>
      <c r="K494" s="5" t="str">
        <f t="shared" si="36"/>
        <v/>
      </c>
      <c r="L494" s="5" t="str">
        <f>IF(A494="","",IF(A494="Total général",SUM('Base  PEAGES'!F:F),G494))</f>
        <v/>
      </c>
      <c r="M494" s="5" t="str">
        <f t="shared" si="35"/>
        <v/>
      </c>
      <c r="N494" s="5" t="str">
        <f t="shared" si="33"/>
        <v/>
      </c>
      <c r="O494" s="10" t="str">
        <f>IF(OR(A494="",A494="Total général"),"",'Base  PEAGES'!$Q$1)</f>
        <v/>
      </c>
    </row>
    <row r="495" spans="9:15" x14ac:dyDescent="0.2">
      <c r="I495" s="5" t="str">
        <f>IF(A495="","",IF(A495="Total général",CONCATENATE('Base  PEAGES'!$Q$1," ",RIGHT(I494,17)),D495))</f>
        <v/>
      </c>
      <c r="J495" s="5" t="str">
        <f t="shared" si="34"/>
        <v/>
      </c>
      <c r="K495" s="5" t="str">
        <f t="shared" si="36"/>
        <v/>
      </c>
      <c r="L495" s="5" t="str">
        <f>IF(A495="","",IF(A495="Total général",SUM('Base  PEAGES'!F:F),G495))</f>
        <v/>
      </c>
      <c r="M495" s="5" t="str">
        <f t="shared" si="35"/>
        <v/>
      </c>
      <c r="N495" s="5" t="str">
        <f t="shared" si="33"/>
        <v/>
      </c>
      <c r="O495" s="10" t="str">
        <f>IF(OR(A495="",A495="Total général"),"",'Base  PEAGES'!$Q$1)</f>
        <v/>
      </c>
    </row>
    <row r="496" spans="9:15" x14ac:dyDescent="0.2">
      <c r="I496" s="5" t="str">
        <f>IF(A496="","",IF(A496="Total général",CONCATENATE('Base  PEAGES'!$Q$1," ",RIGHT(I495,17)),D496))</f>
        <v/>
      </c>
      <c r="J496" s="5" t="str">
        <f t="shared" si="34"/>
        <v/>
      </c>
      <c r="K496" s="5" t="str">
        <f t="shared" si="36"/>
        <v/>
      </c>
      <c r="L496" s="5" t="str">
        <f>IF(A496="","",IF(A496="Total général",SUM('Base  PEAGES'!F:F),G496))</f>
        <v/>
      </c>
      <c r="M496" s="5" t="str">
        <f t="shared" si="35"/>
        <v/>
      </c>
      <c r="N496" s="5" t="str">
        <f t="shared" si="33"/>
        <v/>
      </c>
      <c r="O496" s="10" t="str">
        <f>IF(OR(A496="",A496="Total général"),"",'Base  PEAGES'!$Q$1)</f>
        <v/>
      </c>
    </row>
    <row r="497" spans="9:15" x14ac:dyDescent="0.2">
      <c r="I497" s="5" t="str">
        <f>IF(A497="","",IF(A497="Total général",CONCATENATE('Base  PEAGES'!$Q$1," ",RIGHT(I496,17)),D497))</f>
        <v/>
      </c>
      <c r="J497" s="5" t="str">
        <f t="shared" si="34"/>
        <v/>
      </c>
      <c r="K497" s="5" t="str">
        <f t="shared" si="36"/>
        <v/>
      </c>
      <c r="L497" s="5" t="str">
        <f>IF(A497="","",IF(A497="Total général",SUM('Base  PEAGES'!F:F),G497))</f>
        <v/>
      </c>
      <c r="M497" s="5" t="str">
        <f t="shared" si="35"/>
        <v/>
      </c>
      <c r="N497" s="5" t="str">
        <f t="shared" si="33"/>
        <v/>
      </c>
      <c r="O497" s="10" t="str">
        <f>IF(OR(A497="",A497="Total général"),"",'Base  PEAGES'!$Q$1)</f>
        <v/>
      </c>
    </row>
    <row r="498" spans="9:15" x14ac:dyDescent="0.2">
      <c r="I498" s="5" t="str">
        <f>IF(A498="","",IF(A498="Total général",CONCATENATE('Base  PEAGES'!$Q$1," ",RIGHT(I497,17)),D498))</f>
        <v/>
      </c>
      <c r="J498" s="5" t="str">
        <f t="shared" si="34"/>
        <v/>
      </c>
      <c r="K498" s="5" t="str">
        <f t="shared" si="36"/>
        <v/>
      </c>
      <c r="L498" s="5" t="str">
        <f>IF(A498="","",IF(A498="Total général",SUM('Base  PEAGES'!F:F),G498))</f>
        <v/>
      </c>
      <c r="M498" s="5" t="str">
        <f t="shared" si="35"/>
        <v/>
      </c>
      <c r="N498" s="5" t="str">
        <f t="shared" si="33"/>
        <v/>
      </c>
      <c r="O498" s="10" t="str">
        <f>IF(OR(A498="",A498="Total général"),"",'Base  PEAGES'!$Q$1)</f>
        <v/>
      </c>
    </row>
    <row r="499" spans="9:15" x14ac:dyDescent="0.2">
      <c r="I499" s="5" t="str">
        <f>IF(A499="","",IF(A499="Total général",CONCATENATE('Base  PEAGES'!$Q$1," ",RIGHT(I498,17)),D499))</f>
        <v/>
      </c>
      <c r="J499" s="5" t="str">
        <f t="shared" si="34"/>
        <v/>
      </c>
      <c r="K499" s="5" t="str">
        <f t="shared" si="36"/>
        <v/>
      </c>
      <c r="L499" s="5" t="str">
        <f>IF(A499="","",IF(A499="Total général",SUM('Base  PEAGES'!F:F),G499))</f>
        <v/>
      </c>
      <c r="M499" s="5" t="str">
        <f t="shared" si="35"/>
        <v/>
      </c>
      <c r="N499" s="5" t="str">
        <f t="shared" si="33"/>
        <v/>
      </c>
      <c r="O499" s="10" t="str">
        <f>IF(OR(A499="",A499="Total général"),"",'Base  PEAGES'!$Q$1)</f>
        <v/>
      </c>
    </row>
    <row r="500" spans="9:15" x14ac:dyDescent="0.2">
      <c r="I500" s="5" t="str">
        <f>IF(A500="","",IF(A500="Total général",CONCATENATE('Base  PEAGES'!$Q$1," ",RIGHT(I499,17)),D500))</f>
        <v/>
      </c>
      <c r="J500" s="5" t="str">
        <f t="shared" si="34"/>
        <v/>
      </c>
      <c r="K500" s="5" t="str">
        <f t="shared" si="36"/>
        <v/>
      </c>
      <c r="L500" s="5" t="str">
        <f>IF(A500="","",IF(A500="Total général",SUM('Base  PEAGES'!F:F),G500))</f>
        <v/>
      </c>
      <c r="M500" s="5" t="str">
        <f t="shared" si="35"/>
        <v/>
      </c>
      <c r="N500" s="5" t="str">
        <f t="shared" si="33"/>
        <v/>
      </c>
      <c r="O500" s="10" t="str">
        <f>IF(OR(A500="",A500="Total général"),"",'Base  PEAGES'!$Q$1)</f>
        <v/>
      </c>
    </row>
    <row r="501" spans="9:15" x14ac:dyDescent="0.2">
      <c r="I501" s="5" t="str">
        <f>IF(A501="","",IF(A501="Total général",CONCATENATE('Base  PEAGES'!$Q$1," ",RIGHT(I500,17)),D501))</f>
        <v/>
      </c>
      <c r="J501" s="5" t="str">
        <f t="shared" si="34"/>
        <v/>
      </c>
      <c r="K501" s="5" t="str">
        <f t="shared" si="36"/>
        <v/>
      </c>
      <c r="L501" s="5" t="str">
        <f>IF(A501="","",IF(A501="Total général",SUM('Base  PEAGES'!F:F),G501))</f>
        <v/>
      </c>
      <c r="M501" s="5" t="str">
        <f t="shared" si="35"/>
        <v/>
      </c>
      <c r="N501" s="5" t="str">
        <f t="shared" si="33"/>
        <v/>
      </c>
      <c r="O501" s="10" t="str">
        <f>IF(OR(A501="",A501="Total général"),"",'Base  PEAGES'!$Q$1)</f>
        <v/>
      </c>
    </row>
    <row r="502" spans="9:15" x14ac:dyDescent="0.2">
      <c r="I502" s="5" t="str">
        <f>IF(A502="","",IF(A502="Total général",CONCATENATE('Base  PEAGES'!$Q$1," ",RIGHT(I501,17)),D502))</f>
        <v/>
      </c>
      <c r="J502" s="5" t="str">
        <f t="shared" si="34"/>
        <v/>
      </c>
      <c r="K502" s="5" t="str">
        <f t="shared" si="36"/>
        <v/>
      </c>
      <c r="L502" s="5" t="str">
        <f>IF(A502="","",IF(A502="Total général",SUM('Base  PEAGES'!F:F),G502))</f>
        <v/>
      </c>
      <c r="M502" s="5" t="str">
        <f t="shared" si="35"/>
        <v/>
      </c>
      <c r="N502" s="5" t="str">
        <f t="shared" ref="N502:N565" si="37">IF(OR(A502="",A502="Total général"),"",A502)</f>
        <v/>
      </c>
      <c r="O502" s="10" t="str">
        <f>IF(OR(A502="",A502="Total général"),"",'Base  PEAGES'!$Q$1)</f>
        <v/>
      </c>
    </row>
    <row r="503" spans="9:15" x14ac:dyDescent="0.2">
      <c r="I503" s="5" t="str">
        <f>IF(A503="","",IF(A503="Total général",CONCATENATE('Base  PEAGES'!$Q$1," ",RIGHT(I502,17)),D503))</f>
        <v/>
      </c>
      <c r="J503" s="5" t="str">
        <f t="shared" si="34"/>
        <v/>
      </c>
      <c r="K503" s="5" t="str">
        <f t="shared" si="36"/>
        <v/>
      </c>
      <c r="L503" s="5" t="str">
        <f>IF(A503="","",IF(A503="Total général",SUM('Base  PEAGES'!F:F),G503))</f>
        <v/>
      </c>
      <c r="M503" s="5" t="str">
        <f t="shared" si="35"/>
        <v/>
      </c>
      <c r="N503" s="5" t="str">
        <f t="shared" si="37"/>
        <v/>
      </c>
      <c r="O503" s="10" t="str">
        <f>IF(OR(A503="",A503="Total général"),"",'Base  PEAGES'!$Q$1)</f>
        <v/>
      </c>
    </row>
    <row r="504" spans="9:15" x14ac:dyDescent="0.2">
      <c r="I504" s="5" t="str">
        <f>IF(A504="","",IF(A504="Total général",CONCATENATE('Base  PEAGES'!$Q$1," ",RIGHT(I503,17)),D504))</f>
        <v/>
      </c>
      <c r="J504" s="5" t="str">
        <f t="shared" si="34"/>
        <v/>
      </c>
      <c r="K504" s="5" t="str">
        <f t="shared" si="36"/>
        <v/>
      </c>
      <c r="L504" s="5" t="str">
        <f>IF(A504="","",IF(A504="Total général",SUM('Base  PEAGES'!F:F),G504))</f>
        <v/>
      </c>
      <c r="M504" s="5" t="str">
        <f t="shared" si="35"/>
        <v/>
      </c>
      <c r="N504" s="5" t="str">
        <f t="shared" si="37"/>
        <v/>
      </c>
      <c r="O504" s="10" t="str">
        <f>IF(OR(A504="",A504="Total général"),"",'Base  PEAGES'!$Q$1)</f>
        <v/>
      </c>
    </row>
    <row r="505" spans="9:15" x14ac:dyDescent="0.2">
      <c r="I505" s="5" t="str">
        <f>IF(A505="","",IF(A505="Total général",CONCATENATE('Base  PEAGES'!$Q$1," ",RIGHT(I504,17)),D505))</f>
        <v/>
      </c>
      <c r="J505" s="5" t="str">
        <f t="shared" si="34"/>
        <v/>
      </c>
      <c r="K505" s="5" t="str">
        <f t="shared" si="36"/>
        <v/>
      </c>
      <c r="L505" s="5" t="str">
        <f>IF(A505="","",IF(A505="Total général",SUM('Base  PEAGES'!F:F),G505))</f>
        <v/>
      </c>
      <c r="M505" s="5" t="str">
        <f t="shared" si="35"/>
        <v/>
      </c>
      <c r="N505" s="5" t="str">
        <f t="shared" si="37"/>
        <v/>
      </c>
      <c r="O505" s="10" t="str">
        <f>IF(OR(A505="",A505="Total général"),"",'Base  PEAGES'!$Q$1)</f>
        <v/>
      </c>
    </row>
    <row r="506" spans="9:15" x14ac:dyDescent="0.2">
      <c r="I506" s="5" t="str">
        <f>IF(A506="","",IF(A506="Total général",CONCATENATE('Base  PEAGES'!$Q$1," ",RIGHT(I505,17)),D506))</f>
        <v/>
      </c>
      <c r="J506" s="5" t="str">
        <f t="shared" si="34"/>
        <v/>
      </c>
      <c r="K506" s="5" t="str">
        <f t="shared" si="36"/>
        <v/>
      </c>
      <c r="L506" s="5" t="str">
        <f>IF(A506="","",IF(A506="Total général",SUM('Base  PEAGES'!F:F),G506))</f>
        <v/>
      </c>
      <c r="M506" s="5" t="str">
        <f t="shared" si="35"/>
        <v/>
      </c>
      <c r="N506" s="5" t="str">
        <f t="shared" si="37"/>
        <v/>
      </c>
      <c r="O506" s="10" t="str">
        <f>IF(OR(A506="",A506="Total général"),"",'Base  PEAGES'!$Q$1)</f>
        <v/>
      </c>
    </row>
    <row r="507" spans="9:15" x14ac:dyDescent="0.2">
      <c r="I507" s="5" t="str">
        <f>IF(A507="","",IF(A507="Total général",CONCATENATE('Base  PEAGES'!$Q$1," ",RIGHT(I506,17)),D507))</f>
        <v/>
      </c>
      <c r="J507" s="5" t="str">
        <f t="shared" si="34"/>
        <v/>
      </c>
      <c r="K507" s="5" t="str">
        <f t="shared" si="36"/>
        <v/>
      </c>
      <c r="L507" s="5" t="str">
        <f>IF(A507="","",IF(A507="Total général",SUM('Base  PEAGES'!F:F),G507))</f>
        <v/>
      </c>
      <c r="M507" s="5" t="str">
        <f t="shared" si="35"/>
        <v/>
      </c>
      <c r="N507" s="5" t="str">
        <f t="shared" si="37"/>
        <v/>
      </c>
      <c r="O507" s="10" t="str">
        <f>IF(OR(A507="",A507="Total général"),"",'Base  PEAGES'!$Q$1)</f>
        <v/>
      </c>
    </row>
    <row r="508" spans="9:15" x14ac:dyDescent="0.2">
      <c r="I508" s="5" t="str">
        <f>IF(A508="","",IF(A508="Total général",CONCATENATE('Base  PEAGES'!$Q$1," ",RIGHT(I507,17)),D508))</f>
        <v/>
      </c>
      <c r="J508" s="5" t="str">
        <f t="shared" si="34"/>
        <v/>
      </c>
      <c r="K508" s="5" t="str">
        <f t="shared" si="36"/>
        <v/>
      </c>
      <c r="L508" s="5" t="str">
        <f>IF(A508="","",IF(A508="Total général",SUM('Base  PEAGES'!F:F),G508))</f>
        <v/>
      </c>
      <c r="M508" s="5" t="str">
        <f t="shared" si="35"/>
        <v/>
      </c>
      <c r="N508" s="5" t="str">
        <f t="shared" si="37"/>
        <v/>
      </c>
      <c r="O508" s="10" t="str">
        <f>IF(OR(A508="",A508="Total général"),"",'Base  PEAGES'!$Q$1)</f>
        <v/>
      </c>
    </row>
    <row r="509" spans="9:15" x14ac:dyDescent="0.2">
      <c r="I509" s="5" t="str">
        <f>IF(A509="","",IF(A509="Total général",CONCATENATE('Base  PEAGES'!$Q$1," ",RIGHT(I508,17)),D509))</f>
        <v/>
      </c>
      <c r="J509" s="5" t="str">
        <f t="shared" si="34"/>
        <v/>
      </c>
      <c r="K509" s="5" t="str">
        <f t="shared" si="36"/>
        <v/>
      </c>
      <c r="L509" s="5" t="str">
        <f>IF(A509="","",IF(A509="Total général",SUM('Base  PEAGES'!F:F),G509))</f>
        <v/>
      </c>
      <c r="M509" s="5" t="str">
        <f t="shared" si="35"/>
        <v/>
      </c>
      <c r="N509" s="5" t="str">
        <f t="shared" si="37"/>
        <v/>
      </c>
      <c r="O509" s="10" t="str">
        <f>IF(OR(A509="",A509="Total général"),"",'Base  PEAGES'!$Q$1)</f>
        <v/>
      </c>
    </row>
    <row r="510" spans="9:15" x14ac:dyDescent="0.2">
      <c r="I510" s="5" t="str">
        <f>IF(A510="","",IF(A510="Total général",CONCATENATE('Base  PEAGES'!$Q$1," ",RIGHT(I509,17)),D510))</f>
        <v/>
      </c>
      <c r="J510" s="5" t="str">
        <f t="shared" si="34"/>
        <v/>
      </c>
      <c r="K510" s="5" t="str">
        <f t="shared" si="36"/>
        <v/>
      </c>
      <c r="L510" s="5" t="str">
        <f>IF(A510="","",IF(A510="Total général",SUM('Base  PEAGES'!F:F),G510))</f>
        <v/>
      </c>
      <c r="M510" s="5" t="str">
        <f t="shared" si="35"/>
        <v/>
      </c>
      <c r="N510" s="5" t="str">
        <f t="shared" si="37"/>
        <v/>
      </c>
      <c r="O510" s="10" t="str">
        <f>IF(OR(A510="",A510="Total général"),"",'Base  PEAGES'!$Q$1)</f>
        <v/>
      </c>
    </row>
    <row r="511" spans="9:15" x14ac:dyDescent="0.2">
      <c r="I511" s="5" t="str">
        <f>IF(A511="","",IF(A511="Total général",CONCATENATE('Base  PEAGES'!$Q$1," ",RIGHT(I510,17)),D511))</f>
        <v/>
      </c>
      <c r="J511" s="5" t="str">
        <f t="shared" si="34"/>
        <v/>
      </c>
      <c r="K511" s="5" t="str">
        <f t="shared" si="36"/>
        <v/>
      </c>
      <c r="L511" s="5" t="str">
        <f>IF(A511="","",IF(A511="Total général",SUM('Base  PEAGES'!F:F),G511))</f>
        <v/>
      </c>
      <c r="M511" s="5" t="str">
        <f t="shared" si="35"/>
        <v/>
      </c>
      <c r="N511" s="5" t="str">
        <f t="shared" si="37"/>
        <v/>
      </c>
      <c r="O511" s="10" t="str">
        <f>IF(OR(A511="",A511="Total général"),"",'Base  PEAGES'!$Q$1)</f>
        <v/>
      </c>
    </row>
    <row r="512" spans="9:15" x14ac:dyDescent="0.2">
      <c r="I512" s="5" t="str">
        <f>IF(A512="","",IF(A512="Total général",CONCATENATE('Base  PEAGES'!$Q$1," ",RIGHT(I511,17)),D512))</f>
        <v/>
      </c>
      <c r="J512" s="5" t="str">
        <f t="shared" si="34"/>
        <v/>
      </c>
      <c r="K512" s="5" t="str">
        <f t="shared" si="36"/>
        <v/>
      </c>
      <c r="L512" s="5" t="str">
        <f>IF(A512="","",IF(A512="Total général",SUM('Base  PEAGES'!F:F),G512))</f>
        <v/>
      </c>
      <c r="M512" s="5" t="str">
        <f t="shared" si="35"/>
        <v/>
      </c>
      <c r="N512" s="5" t="str">
        <f t="shared" si="37"/>
        <v/>
      </c>
      <c r="O512" s="10" t="str">
        <f>IF(OR(A512="",A512="Total général"),"",'Base  PEAGES'!$Q$1)</f>
        <v/>
      </c>
    </row>
    <row r="513" spans="9:15" x14ac:dyDescent="0.2">
      <c r="I513" s="5" t="str">
        <f>IF(A513="","",IF(A513="Total général",CONCATENATE('Base  PEAGES'!$Q$1," ",RIGHT(I512,17)),D513))</f>
        <v/>
      </c>
      <c r="J513" s="5" t="str">
        <f t="shared" si="34"/>
        <v/>
      </c>
      <c r="K513" s="5" t="str">
        <f t="shared" si="36"/>
        <v/>
      </c>
      <c r="L513" s="5" t="str">
        <f>IF(A513="","",IF(A513="Total général",SUM('Base  PEAGES'!F:F),G513))</f>
        <v/>
      </c>
      <c r="M513" s="5" t="str">
        <f t="shared" si="35"/>
        <v/>
      </c>
      <c r="N513" s="5" t="str">
        <f t="shared" si="37"/>
        <v/>
      </c>
      <c r="O513" s="10" t="str">
        <f>IF(OR(A513="",A513="Total général"),"",'Base  PEAGES'!$Q$1)</f>
        <v/>
      </c>
    </row>
    <row r="514" spans="9:15" x14ac:dyDescent="0.2">
      <c r="I514" s="5" t="str">
        <f>IF(A514="","",IF(A514="Total général",CONCATENATE('Base  PEAGES'!$Q$1," ",RIGHT(I513,17)),D514))</f>
        <v/>
      </c>
      <c r="J514" s="5" t="str">
        <f t="shared" si="34"/>
        <v/>
      </c>
      <c r="K514" s="5" t="str">
        <f t="shared" si="36"/>
        <v/>
      </c>
      <c r="L514" s="5" t="str">
        <f>IF(A514="","",IF(A514="Total général",SUM('Base  PEAGES'!F:F),G514))</f>
        <v/>
      </c>
      <c r="M514" s="5" t="str">
        <f t="shared" si="35"/>
        <v/>
      </c>
      <c r="N514" s="5" t="str">
        <f t="shared" si="37"/>
        <v/>
      </c>
      <c r="O514" s="10" t="str">
        <f>IF(OR(A514="",A514="Total général"),"",'Base  PEAGES'!$Q$1)</f>
        <v/>
      </c>
    </row>
    <row r="515" spans="9:15" x14ac:dyDescent="0.2">
      <c r="I515" s="5" t="str">
        <f>IF(A515="","",IF(A515="Total général",CONCATENATE('Base  PEAGES'!$Q$1," ",RIGHT(I514,17)),D515))</f>
        <v/>
      </c>
      <c r="J515" s="5" t="str">
        <f t="shared" si="34"/>
        <v/>
      </c>
      <c r="K515" s="5" t="str">
        <f t="shared" si="36"/>
        <v/>
      </c>
      <c r="L515" s="5" t="str">
        <f>IF(A515="","",IF(A515="Total général",SUM('Base  PEAGES'!F:F),G515))</f>
        <v/>
      </c>
      <c r="M515" s="5" t="str">
        <f t="shared" si="35"/>
        <v/>
      </c>
      <c r="N515" s="5" t="str">
        <f t="shared" si="37"/>
        <v/>
      </c>
      <c r="O515" s="10" t="str">
        <f>IF(OR(A515="",A515="Total général"),"",'Base  PEAGES'!$Q$1)</f>
        <v/>
      </c>
    </row>
    <row r="516" spans="9:15" x14ac:dyDescent="0.2">
      <c r="I516" s="5" t="str">
        <f>IF(A516="","",IF(A516="Total général",CONCATENATE('Base  PEAGES'!$Q$1," ",RIGHT(I515,17)),D516))</f>
        <v/>
      </c>
      <c r="J516" s="5" t="str">
        <f t="shared" si="34"/>
        <v/>
      </c>
      <c r="K516" s="5" t="str">
        <f t="shared" si="36"/>
        <v/>
      </c>
      <c r="L516" s="5" t="str">
        <f>IF(A516="","",IF(A516="Total général",SUM('Base  PEAGES'!F:F),G516))</f>
        <v/>
      </c>
      <c r="M516" s="5" t="str">
        <f t="shared" si="35"/>
        <v/>
      </c>
      <c r="N516" s="5" t="str">
        <f t="shared" si="37"/>
        <v/>
      </c>
      <c r="O516" s="10" t="str">
        <f>IF(OR(A516="",A516="Total général"),"",'Base  PEAGES'!$Q$1)</f>
        <v/>
      </c>
    </row>
    <row r="517" spans="9:15" x14ac:dyDescent="0.2">
      <c r="I517" s="5" t="str">
        <f>IF(A517="","",IF(A517="Total général",CONCATENATE('Base  PEAGES'!$Q$1," ",RIGHT(I516,17)),D517))</f>
        <v/>
      </c>
      <c r="J517" s="5" t="str">
        <f t="shared" ref="J517:J580" si="38">IF(A517="","",IF(AND(J516=50,A517="Total général"),21,IF(AND(J516=40,A517="Total général"),31,VALUE(E517))))</f>
        <v/>
      </c>
      <c r="K517" s="5" t="str">
        <f t="shared" si="36"/>
        <v/>
      </c>
      <c r="L517" s="5" t="str">
        <f>IF(A517="","",IF(A517="Total général",SUM('Base  PEAGES'!F:F),G517))</f>
        <v/>
      </c>
      <c r="M517" s="5" t="str">
        <f t="shared" ref="M517:M580" si="39">IF(OR(A517="",A517="Total général"),"",F517)</f>
        <v/>
      </c>
      <c r="N517" s="5" t="str">
        <f t="shared" si="37"/>
        <v/>
      </c>
      <c r="O517" s="10" t="str">
        <f>IF(OR(A517="",A517="Total général"),"",'Base  PEAGES'!$Q$1)</f>
        <v/>
      </c>
    </row>
    <row r="518" spans="9:15" x14ac:dyDescent="0.2">
      <c r="I518" s="5" t="str">
        <f>IF(A518="","",IF(A518="Total général",CONCATENATE('Base  PEAGES'!$Q$1," ",RIGHT(I517,17)),D518))</f>
        <v/>
      </c>
      <c r="J518" s="5" t="str">
        <f t="shared" si="38"/>
        <v/>
      </c>
      <c r="K518" s="5" t="str">
        <f t="shared" si="36"/>
        <v/>
      </c>
      <c r="L518" s="5" t="str">
        <f>IF(A518="","",IF(A518="Total général",SUM('Base  PEAGES'!F:F),G518))</f>
        <v/>
      </c>
      <c r="M518" s="5" t="str">
        <f t="shared" si="39"/>
        <v/>
      </c>
      <c r="N518" s="5" t="str">
        <f t="shared" si="37"/>
        <v/>
      </c>
      <c r="O518" s="10" t="str">
        <f>IF(OR(A518="",A518="Total général"),"",'Base  PEAGES'!$Q$1)</f>
        <v/>
      </c>
    </row>
    <row r="519" spans="9:15" x14ac:dyDescent="0.2">
      <c r="I519" s="5" t="str">
        <f>IF(A519="","",IF(A519="Total général",CONCATENATE('Base  PEAGES'!$Q$1," ",RIGHT(I518,17)),D519))</f>
        <v/>
      </c>
      <c r="J519" s="5" t="str">
        <f t="shared" si="38"/>
        <v/>
      </c>
      <c r="K519" s="5" t="str">
        <f t="shared" si="36"/>
        <v/>
      </c>
      <c r="L519" s="5" t="str">
        <f>IF(A519="","",IF(A519="Total général",SUM('Base  PEAGES'!F:F),G519))</f>
        <v/>
      </c>
      <c r="M519" s="5" t="str">
        <f t="shared" si="39"/>
        <v/>
      </c>
      <c r="N519" s="5" t="str">
        <f t="shared" si="37"/>
        <v/>
      </c>
      <c r="O519" s="10" t="str">
        <f>IF(OR(A519="",A519="Total général"),"",'Base  PEAGES'!$Q$1)</f>
        <v/>
      </c>
    </row>
    <row r="520" spans="9:15" x14ac:dyDescent="0.2">
      <c r="I520" s="5" t="str">
        <f>IF(A520="","",IF(A520="Total général",CONCATENATE('Base  PEAGES'!$Q$1," ",RIGHT(I519,17)),D520))</f>
        <v/>
      </c>
      <c r="J520" s="5" t="str">
        <f t="shared" si="38"/>
        <v/>
      </c>
      <c r="K520" s="5" t="str">
        <f t="shared" si="36"/>
        <v/>
      </c>
      <c r="L520" s="5" t="str">
        <f>IF(A520="","",IF(A520="Total général",SUM('Base  PEAGES'!F:F),G520))</f>
        <v/>
      </c>
      <c r="M520" s="5" t="str">
        <f t="shared" si="39"/>
        <v/>
      </c>
      <c r="N520" s="5" t="str">
        <f t="shared" si="37"/>
        <v/>
      </c>
      <c r="O520" s="10" t="str">
        <f>IF(OR(A520="",A520="Total général"),"",'Base  PEAGES'!$Q$1)</f>
        <v/>
      </c>
    </row>
    <row r="521" spans="9:15" x14ac:dyDescent="0.2">
      <c r="I521" s="5" t="str">
        <f>IF(A521="","",IF(A521="Total général",CONCATENATE('Base  PEAGES'!$Q$1," ",RIGHT(I520,17)),D521))</f>
        <v/>
      </c>
      <c r="J521" s="5" t="str">
        <f t="shared" si="38"/>
        <v/>
      </c>
      <c r="K521" s="5" t="str">
        <f t="shared" si="36"/>
        <v/>
      </c>
      <c r="L521" s="5" t="str">
        <f>IF(A521="","",IF(A521="Total général",SUM('Base  PEAGES'!F:F),G521))</f>
        <v/>
      </c>
      <c r="M521" s="5" t="str">
        <f t="shared" si="39"/>
        <v/>
      </c>
      <c r="N521" s="5" t="str">
        <f t="shared" si="37"/>
        <v/>
      </c>
      <c r="O521" s="10" t="str">
        <f>IF(OR(A521="",A521="Total général"),"",'Base  PEAGES'!$Q$1)</f>
        <v/>
      </c>
    </row>
    <row r="522" spans="9:15" x14ac:dyDescent="0.2">
      <c r="I522" s="5" t="str">
        <f>IF(A522="","",IF(A522="Total général",CONCATENATE('Base  PEAGES'!$Q$1," ",RIGHT(I521,17)),D522))</f>
        <v/>
      </c>
      <c r="J522" s="5" t="str">
        <f t="shared" si="38"/>
        <v/>
      </c>
      <c r="K522" s="5" t="str">
        <f t="shared" si="36"/>
        <v/>
      </c>
      <c r="L522" s="5" t="str">
        <f>IF(A522="","",IF(A522="Total général",SUM('Base  PEAGES'!F:F),G522))</f>
        <v/>
      </c>
      <c r="M522" s="5" t="str">
        <f t="shared" si="39"/>
        <v/>
      </c>
      <c r="N522" s="5" t="str">
        <f t="shared" si="37"/>
        <v/>
      </c>
      <c r="O522" s="10" t="str">
        <f>IF(OR(A522="",A522="Total général"),"",'Base  PEAGES'!$Q$1)</f>
        <v/>
      </c>
    </row>
    <row r="523" spans="9:15" x14ac:dyDescent="0.2">
      <c r="I523" s="5" t="str">
        <f>IF(A523="","",IF(A523="Total général",CONCATENATE('Base  PEAGES'!$Q$1," ",RIGHT(I522,17)),D523))</f>
        <v/>
      </c>
      <c r="J523" s="5" t="str">
        <f t="shared" si="38"/>
        <v/>
      </c>
      <c r="K523" s="5" t="str">
        <f t="shared" si="36"/>
        <v/>
      </c>
      <c r="L523" s="5" t="str">
        <f>IF(A523="","",IF(A523="Total général",SUM('Base  PEAGES'!F:F),G523))</f>
        <v/>
      </c>
      <c r="M523" s="5" t="str">
        <f t="shared" si="39"/>
        <v/>
      </c>
      <c r="N523" s="5" t="str">
        <f t="shared" si="37"/>
        <v/>
      </c>
      <c r="O523" s="10" t="str">
        <f>IF(OR(A523="",A523="Total général"),"",'Base  PEAGES'!$Q$1)</f>
        <v/>
      </c>
    </row>
    <row r="524" spans="9:15" x14ac:dyDescent="0.2">
      <c r="I524" s="5" t="str">
        <f>IF(A524="","",IF(A524="Total général",CONCATENATE('Base  PEAGES'!$Q$1," ",RIGHT(I523,17)),D524))</f>
        <v/>
      </c>
      <c r="J524" s="5" t="str">
        <f t="shared" si="38"/>
        <v/>
      </c>
      <c r="K524" s="5" t="str">
        <f t="shared" si="36"/>
        <v/>
      </c>
      <c r="L524" s="5" t="str">
        <f>IF(A524="","",IF(A524="Total général",SUM('Base  PEAGES'!F:F),G524))</f>
        <v/>
      </c>
      <c r="M524" s="5" t="str">
        <f t="shared" si="39"/>
        <v/>
      </c>
      <c r="N524" s="5" t="str">
        <f t="shared" si="37"/>
        <v/>
      </c>
      <c r="O524" s="10" t="str">
        <f>IF(OR(A524="",A524="Total général"),"",'Base  PEAGES'!$Q$1)</f>
        <v/>
      </c>
    </row>
    <row r="525" spans="9:15" x14ac:dyDescent="0.2">
      <c r="I525" s="5" t="str">
        <f>IF(A525="","",IF(A525="Total général",CONCATENATE('Base  PEAGES'!$Q$1," ",RIGHT(I524,17)),D525))</f>
        <v/>
      </c>
      <c r="J525" s="5" t="str">
        <f t="shared" si="38"/>
        <v/>
      </c>
      <c r="K525" s="5" t="str">
        <f t="shared" si="36"/>
        <v/>
      </c>
      <c r="L525" s="5" t="str">
        <f>IF(A525="","",IF(A525="Total général",SUM('Base  PEAGES'!F:F),G525))</f>
        <v/>
      </c>
      <c r="M525" s="5" t="str">
        <f t="shared" si="39"/>
        <v/>
      </c>
      <c r="N525" s="5" t="str">
        <f t="shared" si="37"/>
        <v/>
      </c>
      <c r="O525" s="10" t="str">
        <f>IF(OR(A525="",A525="Total général"),"",'Base  PEAGES'!$Q$1)</f>
        <v/>
      </c>
    </row>
    <row r="526" spans="9:15" x14ac:dyDescent="0.2">
      <c r="I526" s="5" t="str">
        <f>IF(A526="","",IF(A526="Total général",CONCATENATE('Base  PEAGES'!$Q$1," ",RIGHT(I525,17)),D526))</f>
        <v/>
      </c>
      <c r="J526" s="5" t="str">
        <f t="shared" si="38"/>
        <v/>
      </c>
      <c r="K526" s="5" t="str">
        <f t="shared" si="36"/>
        <v/>
      </c>
      <c r="L526" s="5" t="str">
        <f>IF(A526="","",IF(A526="Total général",SUM('Base  PEAGES'!F:F),G526))</f>
        <v/>
      </c>
      <c r="M526" s="5" t="str">
        <f t="shared" si="39"/>
        <v/>
      </c>
      <c r="N526" s="5" t="str">
        <f t="shared" si="37"/>
        <v/>
      </c>
      <c r="O526" s="10" t="str">
        <f>IF(OR(A526="",A526="Total général"),"",'Base  PEAGES'!$Q$1)</f>
        <v/>
      </c>
    </row>
    <row r="527" spans="9:15" x14ac:dyDescent="0.2">
      <c r="I527" s="5" t="str">
        <f>IF(A527="","",IF(A527="Total général",CONCATENATE('Base  PEAGES'!$Q$1," ",RIGHT(I526,17)),D527))</f>
        <v/>
      </c>
      <c r="J527" s="5" t="str">
        <f t="shared" si="38"/>
        <v/>
      </c>
      <c r="K527" s="5" t="str">
        <f t="shared" si="36"/>
        <v/>
      </c>
      <c r="L527" s="5" t="str">
        <f>IF(A527="","",IF(A527="Total général",SUM('Base  PEAGES'!F:F),G527))</f>
        <v/>
      </c>
      <c r="M527" s="5" t="str">
        <f t="shared" si="39"/>
        <v/>
      </c>
      <c r="N527" s="5" t="str">
        <f t="shared" si="37"/>
        <v/>
      </c>
      <c r="O527" s="10" t="str">
        <f>IF(OR(A527="",A527="Total général"),"",'Base  PEAGES'!$Q$1)</f>
        <v/>
      </c>
    </row>
    <row r="528" spans="9:15" x14ac:dyDescent="0.2">
      <c r="I528" s="5" t="str">
        <f>IF(A528="","",IF(A528="Total général",CONCATENATE('Base  PEAGES'!$Q$1," ",RIGHT(I527,17)),D528))</f>
        <v/>
      </c>
      <c r="J528" s="5" t="str">
        <f t="shared" si="38"/>
        <v/>
      </c>
      <c r="K528" s="5" t="str">
        <f t="shared" si="36"/>
        <v/>
      </c>
      <c r="L528" s="5" t="str">
        <f>IF(A528="","",IF(A528="Total général",SUM('Base  PEAGES'!F:F),G528))</f>
        <v/>
      </c>
      <c r="M528" s="5" t="str">
        <f t="shared" si="39"/>
        <v/>
      </c>
      <c r="N528" s="5" t="str">
        <f t="shared" si="37"/>
        <v/>
      </c>
      <c r="O528" s="10" t="str">
        <f>IF(OR(A528="",A528="Total général"),"",'Base  PEAGES'!$Q$1)</f>
        <v/>
      </c>
    </row>
    <row r="529" spans="9:15" x14ac:dyDescent="0.2">
      <c r="I529" s="5" t="str">
        <f>IF(A529="","",IF(A529="Total général",CONCATENATE('Base  PEAGES'!$Q$1," ",RIGHT(I528,17)),D529))</f>
        <v/>
      </c>
      <c r="J529" s="5" t="str">
        <f t="shared" si="38"/>
        <v/>
      </c>
      <c r="K529" s="5" t="str">
        <f t="shared" si="36"/>
        <v/>
      </c>
      <c r="L529" s="5" t="str">
        <f>IF(A529="","",IF(A529="Total général",SUM('Base  PEAGES'!F:F),G529))</f>
        <v/>
      </c>
      <c r="M529" s="5" t="str">
        <f t="shared" si="39"/>
        <v/>
      </c>
      <c r="N529" s="5" t="str">
        <f t="shared" si="37"/>
        <v/>
      </c>
      <c r="O529" s="10" t="str">
        <f>IF(OR(A529="",A529="Total général"),"",'Base  PEAGES'!$Q$1)</f>
        <v/>
      </c>
    </row>
    <row r="530" spans="9:15" x14ac:dyDescent="0.2">
      <c r="I530" s="5" t="str">
        <f>IF(A530="","",IF(A530="Total général",CONCATENATE('Base  PEAGES'!$Q$1," ",RIGHT(I529,17)),D530))</f>
        <v/>
      </c>
      <c r="J530" s="5" t="str">
        <f t="shared" si="38"/>
        <v/>
      </c>
      <c r="K530" s="5" t="str">
        <f t="shared" si="36"/>
        <v/>
      </c>
      <c r="L530" s="5" t="str">
        <f>IF(A530="","",IF(A530="Total général",SUM('Base  PEAGES'!F:F),G530))</f>
        <v/>
      </c>
      <c r="M530" s="5" t="str">
        <f t="shared" si="39"/>
        <v/>
      </c>
      <c r="N530" s="5" t="str">
        <f t="shared" si="37"/>
        <v/>
      </c>
      <c r="O530" s="10" t="str">
        <f>IF(OR(A530="",A530="Total général"),"",'Base  PEAGES'!$Q$1)</f>
        <v/>
      </c>
    </row>
    <row r="531" spans="9:15" x14ac:dyDescent="0.2">
      <c r="I531" s="5" t="str">
        <f>IF(A531="","",IF(A531="Total général",CONCATENATE('Base  PEAGES'!$Q$1," ",RIGHT(I530,17)),D531))</f>
        <v/>
      </c>
      <c r="J531" s="5" t="str">
        <f t="shared" si="38"/>
        <v/>
      </c>
      <c r="K531" s="5" t="str">
        <f t="shared" si="36"/>
        <v/>
      </c>
      <c r="L531" s="5" t="str">
        <f>IF(A531="","",IF(A531="Total général",SUM('Base  PEAGES'!F:F),G531))</f>
        <v/>
      </c>
      <c r="M531" s="5" t="str">
        <f t="shared" si="39"/>
        <v/>
      </c>
      <c r="N531" s="5" t="str">
        <f t="shared" si="37"/>
        <v/>
      </c>
      <c r="O531" s="10" t="str">
        <f>IF(OR(A531="",A531="Total général"),"",'Base  PEAGES'!$Q$1)</f>
        <v/>
      </c>
    </row>
    <row r="532" spans="9:15" x14ac:dyDescent="0.2">
      <c r="I532" s="5" t="str">
        <f>IF(A532="","",IF(A532="Total général",CONCATENATE('Base  PEAGES'!$Q$1," ",RIGHT(I531,17)),D532))</f>
        <v/>
      </c>
      <c r="J532" s="5" t="str">
        <f t="shared" si="38"/>
        <v/>
      </c>
      <c r="K532" s="5" t="str">
        <f t="shared" si="36"/>
        <v/>
      </c>
      <c r="L532" s="5" t="str">
        <f>IF(A532="","",IF(A532="Total général",SUM('Base  PEAGES'!F:F),G532))</f>
        <v/>
      </c>
      <c r="M532" s="5" t="str">
        <f t="shared" si="39"/>
        <v/>
      </c>
      <c r="N532" s="5" t="str">
        <f t="shared" si="37"/>
        <v/>
      </c>
      <c r="O532" s="10" t="str">
        <f>IF(OR(A532="",A532="Total général"),"",'Base  PEAGES'!$Q$1)</f>
        <v/>
      </c>
    </row>
    <row r="533" spans="9:15" x14ac:dyDescent="0.2">
      <c r="I533" s="5" t="str">
        <f>IF(A533="","",IF(A533="Total général",CONCATENATE('Base  PEAGES'!$Q$1," ",RIGHT(I532,17)),D533))</f>
        <v/>
      </c>
      <c r="J533" s="5" t="str">
        <f t="shared" si="38"/>
        <v/>
      </c>
      <c r="K533" s="5" t="str">
        <f t="shared" si="36"/>
        <v/>
      </c>
      <c r="L533" s="5" t="str">
        <f>IF(A533="","",IF(A533="Total général",SUM('Base  PEAGES'!F:F),G533))</f>
        <v/>
      </c>
      <c r="M533" s="5" t="str">
        <f t="shared" si="39"/>
        <v/>
      </c>
      <c r="N533" s="5" t="str">
        <f t="shared" si="37"/>
        <v/>
      </c>
      <c r="O533" s="10" t="str">
        <f>IF(OR(A533="",A533="Total général"),"",'Base  PEAGES'!$Q$1)</f>
        <v/>
      </c>
    </row>
    <row r="534" spans="9:15" x14ac:dyDescent="0.2">
      <c r="I534" s="5" t="str">
        <f>IF(A534="","",IF(A534="Total général",CONCATENATE('Base  PEAGES'!$Q$1," ",RIGHT(I533,17)),D534))</f>
        <v/>
      </c>
      <c r="J534" s="5" t="str">
        <f t="shared" si="38"/>
        <v/>
      </c>
      <c r="K534" s="5" t="str">
        <f t="shared" si="36"/>
        <v/>
      </c>
      <c r="L534" s="5" t="str">
        <f>IF(A534="","",IF(A534="Total général",SUM('Base  PEAGES'!F:F),G534))</f>
        <v/>
      </c>
      <c r="M534" s="5" t="str">
        <f t="shared" si="39"/>
        <v/>
      </c>
      <c r="N534" s="5" t="str">
        <f t="shared" si="37"/>
        <v/>
      </c>
      <c r="O534" s="10" t="str">
        <f>IF(OR(A534="",A534="Total général"),"",'Base  PEAGES'!$Q$1)</f>
        <v/>
      </c>
    </row>
    <row r="535" spans="9:15" x14ac:dyDescent="0.2">
      <c r="I535" s="5" t="str">
        <f>IF(A535="","",IF(A535="Total général",CONCATENATE('Base  PEAGES'!$Q$1," ",RIGHT(I534,17)),D535))</f>
        <v/>
      </c>
      <c r="J535" s="5" t="str">
        <f t="shared" si="38"/>
        <v/>
      </c>
      <c r="K535" s="5" t="str">
        <f t="shared" si="36"/>
        <v/>
      </c>
      <c r="L535" s="5" t="str">
        <f>IF(A535="","",IF(A535="Total général",SUM('Base  PEAGES'!F:F),G535))</f>
        <v/>
      </c>
      <c r="M535" s="5" t="str">
        <f t="shared" si="39"/>
        <v/>
      </c>
      <c r="N535" s="5" t="str">
        <f t="shared" si="37"/>
        <v/>
      </c>
      <c r="O535" s="10" t="str">
        <f>IF(OR(A535="",A535="Total général"),"",'Base  PEAGES'!$Q$1)</f>
        <v/>
      </c>
    </row>
    <row r="536" spans="9:15" x14ac:dyDescent="0.2">
      <c r="I536" s="5" t="str">
        <f>IF(A536="","",IF(A536="Total général",CONCATENATE('Base  PEAGES'!$Q$1," ",RIGHT(I535,17)),D536))</f>
        <v/>
      </c>
      <c r="J536" s="5" t="str">
        <f t="shared" si="38"/>
        <v/>
      </c>
      <c r="K536" s="5" t="str">
        <f t="shared" si="36"/>
        <v/>
      </c>
      <c r="L536" s="5" t="str">
        <f>IF(A536="","",IF(A536="Total général",SUM('Base  PEAGES'!F:F),G536))</f>
        <v/>
      </c>
      <c r="M536" s="5" t="str">
        <f t="shared" si="39"/>
        <v/>
      </c>
      <c r="N536" s="5" t="str">
        <f t="shared" si="37"/>
        <v/>
      </c>
      <c r="O536" s="10" t="str">
        <f>IF(OR(A536="",A536="Total général"),"",'Base  PEAGES'!$Q$1)</f>
        <v/>
      </c>
    </row>
    <row r="537" spans="9:15" x14ac:dyDescent="0.2">
      <c r="I537" s="5" t="str">
        <f>IF(A537="","",IF(A537="Total général",CONCATENATE('Base  PEAGES'!$Q$1," ",RIGHT(I536,17)),D537))</f>
        <v/>
      </c>
      <c r="J537" s="5" t="str">
        <f t="shared" si="38"/>
        <v/>
      </c>
      <c r="K537" s="5" t="str">
        <f t="shared" si="36"/>
        <v/>
      </c>
      <c r="L537" s="5" t="str">
        <f>IF(A537="","",IF(A537="Total général",SUM('Base  PEAGES'!F:F),G537))</f>
        <v/>
      </c>
      <c r="M537" s="5" t="str">
        <f t="shared" si="39"/>
        <v/>
      </c>
      <c r="N537" s="5" t="str">
        <f t="shared" si="37"/>
        <v/>
      </c>
      <c r="O537" s="10" t="str">
        <f>IF(OR(A537="",A537="Total général"),"",'Base  PEAGES'!$Q$1)</f>
        <v/>
      </c>
    </row>
    <row r="538" spans="9:15" x14ac:dyDescent="0.2">
      <c r="I538" s="5" t="str">
        <f>IF(A538="","",IF(A538="Total général",CONCATENATE('Base  PEAGES'!$Q$1," ",RIGHT(I537,17)),D538))</f>
        <v/>
      </c>
      <c r="J538" s="5" t="str">
        <f t="shared" si="38"/>
        <v/>
      </c>
      <c r="K538" s="5" t="str">
        <f t="shared" si="36"/>
        <v/>
      </c>
      <c r="L538" s="5" t="str">
        <f>IF(A538="","",IF(A538="Total général",SUM('Base  PEAGES'!F:F),G538))</f>
        <v/>
      </c>
      <c r="M538" s="5" t="str">
        <f t="shared" si="39"/>
        <v/>
      </c>
      <c r="N538" s="5" t="str">
        <f t="shared" si="37"/>
        <v/>
      </c>
      <c r="O538" s="10" t="str">
        <f>IF(OR(A538="",A538="Total général"),"",'Base  PEAGES'!$Q$1)</f>
        <v/>
      </c>
    </row>
    <row r="539" spans="9:15" x14ac:dyDescent="0.2">
      <c r="I539" s="5" t="str">
        <f>IF(A539="","",IF(A539="Total général",CONCATENATE('Base  PEAGES'!$Q$1," ",RIGHT(I538,17)),D539))</f>
        <v/>
      </c>
      <c r="J539" s="5" t="str">
        <f t="shared" si="38"/>
        <v/>
      </c>
      <c r="K539" s="5" t="str">
        <f t="shared" si="36"/>
        <v/>
      </c>
      <c r="L539" s="5" t="str">
        <f>IF(A539="","",IF(A539="Total général",SUM('Base  PEAGES'!F:F),G539))</f>
        <v/>
      </c>
      <c r="M539" s="5" t="str">
        <f t="shared" si="39"/>
        <v/>
      </c>
      <c r="N539" s="5" t="str">
        <f t="shared" si="37"/>
        <v/>
      </c>
      <c r="O539" s="10" t="str">
        <f>IF(OR(A539="",A539="Total général"),"",'Base  PEAGES'!$Q$1)</f>
        <v/>
      </c>
    </row>
    <row r="540" spans="9:15" x14ac:dyDescent="0.2">
      <c r="I540" s="5" t="str">
        <f>IF(A540="","",IF(A540="Total général",CONCATENATE('Base  PEAGES'!$Q$1," ",RIGHT(I539,17)),D540))</f>
        <v/>
      </c>
      <c r="J540" s="5" t="str">
        <f t="shared" si="38"/>
        <v/>
      </c>
      <c r="K540" s="5" t="str">
        <f t="shared" si="36"/>
        <v/>
      </c>
      <c r="L540" s="5" t="str">
        <f>IF(A540="","",IF(A540="Total général",SUM('Base  PEAGES'!F:F),G540))</f>
        <v/>
      </c>
      <c r="M540" s="5" t="str">
        <f t="shared" si="39"/>
        <v/>
      </c>
      <c r="N540" s="5" t="str">
        <f t="shared" si="37"/>
        <v/>
      </c>
      <c r="O540" s="10" t="str">
        <f>IF(OR(A540="",A540="Total général"),"",'Base  PEAGES'!$Q$1)</f>
        <v/>
      </c>
    </row>
    <row r="541" spans="9:15" x14ac:dyDescent="0.2">
      <c r="I541" s="5" t="str">
        <f>IF(A541="","",IF(A541="Total général",CONCATENATE('Base  PEAGES'!$Q$1," ",RIGHT(I540,17)),D541))</f>
        <v/>
      </c>
      <c r="J541" s="5" t="str">
        <f t="shared" si="38"/>
        <v/>
      </c>
      <c r="K541" s="5" t="str">
        <f t="shared" si="36"/>
        <v/>
      </c>
      <c r="L541" s="5" t="str">
        <f>IF(A541="","",IF(A541="Total général",SUM('Base  PEAGES'!F:F),G541))</f>
        <v/>
      </c>
      <c r="M541" s="5" t="str">
        <f t="shared" si="39"/>
        <v/>
      </c>
      <c r="N541" s="5" t="str">
        <f t="shared" si="37"/>
        <v/>
      </c>
      <c r="O541" s="10" t="str">
        <f>IF(OR(A541="",A541="Total général"),"",'Base  PEAGES'!$Q$1)</f>
        <v/>
      </c>
    </row>
    <row r="542" spans="9:15" x14ac:dyDescent="0.2">
      <c r="I542" s="5" t="str">
        <f>IF(A542="","",IF(A542="Total général",CONCATENATE('Base  PEAGES'!$Q$1," ",RIGHT(I541,17)),D542))</f>
        <v/>
      </c>
      <c r="J542" s="5" t="str">
        <f t="shared" si="38"/>
        <v/>
      </c>
      <c r="K542" s="5" t="str">
        <f t="shared" si="36"/>
        <v/>
      </c>
      <c r="L542" s="5" t="str">
        <f>IF(A542="","",IF(A542="Total général",SUM('Base  PEAGES'!F:F),G542))</f>
        <v/>
      </c>
      <c r="M542" s="5" t="str">
        <f t="shared" si="39"/>
        <v/>
      </c>
      <c r="N542" s="5" t="str">
        <f t="shared" si="37"/>
        <v/>
      </c>
      <c r="O542" s="10" t="str">
        <f>IF(OR(A542="",A542="Total général"),"",'Base  PEAGES'!$Q$1)</f>
        <v/>
      </c>
    </row>
    <row r="543" spans="9:15" x14ac:dyDescent="0.2">
      <c r="I543" s="5" t="str">
        <f>IF(A543="","",IF(A543="Total général",CONCATENATE('Base  PEAGES'!$Q$1," ",RIGHT(I542,17)),D543))</f>
        <v/>
      </c>
      <c r="J543" s="5" t="str">
        <f t="shared" si="38"/>
        <v/>
      </c>
      <c r="K543" s="5" t="str">
        <f t="shared" si="36"/>
        <v/>
      </c>
      <c r="L543" s="5" t="str">
        <f>IF(A543="","",IF(A543="Total général",SUM('Base  PEAGES'!F:F),G543))</f>
        <v/>
      </c>
      <c r="M543" s="5" t="str">
        <f t="shared" si="39"/>
        <v/>
      </c>
      <c r="N543" s="5" t="str">
        <f t="shared" si="37"/>
        <v/>
      </c>
      <c r="O543" s="10" t="str">
        <f>IF(OR(A543="",A543="Total général"),"",'Base  PEAGES'!$Q$1)</f>
        <v/>
      </c>
    </row>
    <row r="544" spans="9:15" x14ac:dyDescent="0.2">
      <c r="I544" s="5" t="str">
        <f>IF(A544="","",IF(A544="Total général",CONCATENATE('Base  PEAGES'!$Q$1," ",RIGHT(I543,17)),D544))</f>
        <v/>
      </c>
      <c r="J544" s="5" t="str">
        <f t="shared" si="38"/>
        <v/>
      </c>
      <c r="K544" s="5" t="str">
        <f t="shared" si="36"/>
        <v/>
      </c>
      <c r="L544" s="5" t="str">
        <f>IF(A544="","",IF(A544="Total général",SUM('Base  PEAGES'!F:F),G544))</f>
        <v/>
      </c>
      <c r="M544" s="5" t="str">
        <f t="shared" si="39"/>
        <v/>
      </c>
      <c r="N544" s="5" t="str">
        <f t="shared" si="37"/>
        <v/>
      </c>
      <c r="O544" s="10" t="str">
        <f>IF(OR(A544="",A544="Total général"),"",'Base  PEAGES'!$Q$1)</f>
        <v/>
      </c>
    </row>
    <row r="545" spans="9:15" x14ac:dyDescent="0.2">
      <c r="I545" s="5" t="str">
        <f>IF(A545="","",IF(A545="Total général",CONCATENATE('Base  PEAGES'!$Q$1," ",RIGHT(I544,17)),D545))</f>
        <v/>
      </c>
      <c r="J545" s="5" t="str">
        <f t="shared" si="38"/>
        <v/>
      </c>
      <c r="K545" s="5" t="str">
        <f t="shared" si="36"/>
        <v/>
      </c>
      <c r="L545" s="5" t="str">
        <f>IF(A545="","",IF(A545="Total général",SUM('Base  PEAGES'!F:F),G545))</f>
        <v/>
      </c>
      <c r="M545" s="5" t="str">
        <f t="shared" si="39"/>
        <v/>
      </c>
      <c r="N545" s="5" t="str">
        <f t="shared" si="37"/>
        <v/>
      </c>
      <c r="O545" s="10" t="str">
        <f>IF(OR(A545="",A545="Total général"),"",'Base  PEAGES'!$Q$1)</f>
        <v/>
      </c>
    </row>
    <row r="546" spans="9:15" x14ac:dyDescent="0.2">
      <c r="I546" s="5" t="str">
        <f>IF(A546="","",IF(A546="Total général",CONCATENATE('Base  PEAGES'!$Q$1," ",RIGHT(I545,17)),D546))</f>
        <v/>
      </c>
      <c r="J546" s="5" t="str">
        <f t="shared" si="38"/>
        <v/>
      </c>
      <c r="K546" s="5" t="str">
        <f t="shared" si="36"/>
        <v/>
      </c>
      <c r="L546" s="5" t="str">
        <f>IF(A546="","",IF(A546="Total général",SUM('Base  PEAGES'!F:F),G546))</f>
        <v/>
      </c>
      <c r="M546" s="5" t="str">
        <f t="shared" si="39"/>
        <v/>
      </c>
      <c r="N546" s="5" t="str">
        <f t="shared" si="37"/>
        <v/>
      </c>
      <c r="O546" s="10" t="str">
        <f>IF(OR(A546="",A546="Total général"),"",'Base  PEAGES'!$Q$1)</f>
        <v/>
      </c>
    </row>
    <row r="547" spans="9:15" x14ac:dyDescent="0.2">
      <c r="I547" s="5" t="str">
        <f>IF(A547="","",IF(A547="Total général",CONCATENATE('Base  PEAGES'!$Q$1," ",RIGHT(I546,17)),D547))</f>
        <v/>
      </c>
      <c r="J547" s="5" t="str">
        <f t="shared" si="38"/>
        <v/>
      </c>
      <c r="K547" s="5" t="str">
        <f t="shared" si="36"/>
        <v/>
      </c>
      <c r="L547" s="5" t="str">
        <f>IF(A547="","",IF(A547="Total général",SUM('Base  PEAGES'!F:F),G547))</f>
        <v/>
      </c>
      <c r="M547" s="5" t="str">
        <f t="shared" si="39"/>
        <v/>
      </c>
      <c r="N547" s="5" t="str">
        <f t="shared" si="37"/>
        <v/>
      </c>
      <c r="O547" s="10" t="str">
        <f>IF(OR(A547="",A547="Total général"),"",'Base  PEAGES'!$Q$1)</f>
        <v/>
      </c>
    </row>
    <row r="548" spans="9:15" x14ac:dyDescent="0.2">
      <c r="I548" s="5" t="str">
        <f>IF(A548="","",IF(A548="Total général",CONCATENATE('Base  PEAGES'!$Q$1," ",RIGHT(I547,17)),D548))</f>
        <v/>
      </c>
      <c r="J548" s="5" t="str">
        <f t="shared" si="38"/>
        <v/>
      </c>
      <c r="K548" s="5" t="str">
        <f t="shared" si="36"/>
        <v/>
      </c>
      <c r="L548" s="5" t="str">
        <f>IF(A548="","",IF(A548="Total général",SUM('Base  PEAGES'!F:F),G548))</f>
        <v/>
      </c>
      <c r="M548" s="5" t="str">
        <f t="shared" si="39"/>
        <v/>
      </c>
      <c r="N548" s="5" t="str">
        <f t="shared" si="37"/>
        <v/>
      </c>
      <c r="O548" s="10" t="str">
        <f>IF(OR(A548="",A548="Total général"),"",'Base  PEAGES'!$Q$1)</f>
        <v/>
      </c>
    </row>
    <row r="549" spans="9:15" x14ac:dyDescent="0.2">
      <c r="I549" s="5" t="str">
        <f>IF(A549="","",IF(A549="Total général",CONCATENATE('Base  PEAGES'!$Q$1," ",RIGHT(I548,17)),D549))</f>
        <v/>
      </c>
      <c r="J549" s="5" t="str">
        <f t="shared" si="38"/>
        <v/>
      </c>
      <c r="K549" s="5" t="str">
        <f t="shared" si="36"/>
        <v/>
      </c>
      <c r="L549" s="5" t="str">
        <f>IF(A549="","",IF(A549="Total général",SUM('Base  PEAGES'!F:F),G549))</f>
        <v/>
      </c>
      <c r="M549" s="5" t="str">
        <f t="shared" si="39"/>
        <v/>
      </c>
      <c r="N549" s="5" t="str">
        <f t="shared" si="37"/>
        <v/>
      </c>
      <c r="O549" s="10" t="str">
        <f>IF(OR(A549="",A549="Total général"),"",'Base  PEAGES'!$Q$1)</f>
        <v/>
      </c>
    </row>
    <row r="550" spans="9:15" x14ac:dyDescent="0.2">
      <c r="I550" s="5" t="str">
        <f>IF(A550="","",IF(A550="Total général",CONCATENATE('Base  PEAGES'!$Q$1," ",RIGHT(I549,17)),D550))</f>
        <v/>
      </c>
      <c r="J550" s="5" t="str">
        <f t="shared" si="38"/>
        <v/>
      </c>
      <c r="K550" s="5" t="str">
        <f t="shared" si="36"/>
        <v/>
      </c>
      <c r="L550" s="5" t="str">
        <f>IF(A550="","",IF(A550="Total général",SUM('Base  PEAGES'!F:F),G550))</f>
        <v/>
      </c>
      <c r="M550" s="5" t="str">
        <f t="shared" si="39"/>
        <v/>
      </c>
      <c r="N550" s="5" t="str">
        <f t="shared" si="37"/>
        <v/>
      </c>
      <c r="O550" s="10" t="str">
        <f>IF(OR(A550="",A550="Total général"),"",'Base  PEAGES'!$Q$1)</f>
        <v/>
      </c>
    </row>
    <row r="551" spans="9:15" x14ac:dyDescent="0.2">
      <c r="I551" s="5" t="str">
        <f>IF(A551="","",IF(A551="Total général",CONCATENATE('Base  PEAGES'!$Q$1," ",RIGHT(I550,17)),D551))</f>
        <v/>
      </c>
      <c r="J551" s="5" t="str">
        <f t="shared" si="38"/>
        <v/>
      </c>
      <c r="K551" s="5" t="str">
        <f t="shared" si="36"/>
        <v/>
      </c>
      <c r="L551" s="5" t="str">
        <f>IF(A551="","",IF(A551="Total général",SUM('Base  PEAGES'!F:F),G551))</f>
        <v/>
      </c>
      <c r="M551" s="5" t="str">
        <f t="shared" si="39"/>
        <v/>
      </c>
      <c r="N551" s="5" t="str">
        <f t="shared" si="37"/>
        <v/>
      </c>
      <c r="O551" s="10" t="str">
        <f>IF(OR(A551="",A551="Total général"),"",'Base  PEAGES'!$Q$1)</f>
        <v/>
      </c>
    </row>
    <row r="552" spans="9:15" x14ac:dyDescent="0.2">
      <c r="I552" s="5" t="str">
        <f>IF(A552="","",IF(A552="Total général",CONCATENATE('Base  PEAGES'!$Q$1," ",RIGHT(I551,17)),D552))</f>
        <v/>
      </c>
      <c r="J552" s="5" t="str">
        <f t="shared" si="38"/>
        <v/>
      </c>
      <c r="K552" s="5" t="str">
        <f t="shared" si="36"/>
        <v/>
      </c>
      <c r="L552" s="5" t="str">
        <f>IF(A552="","",IF(A552="Total général",SUM('Base  PEAGES'!F:F),G552))</f>
        <v/>
      </c>
      <c r="M552" s="5" t="str">
        <f t="shared" si="39"/>
        <v/>
      </c>
      <c r="N552" s="5" t="str">
        <f t="shared" si="37"/>
        <v/>
      </c>
      <c r="O552" s="10" t="str">
        <f>IF(OR(A552="",A552="Total général"),"",'Base  PEAGES'!$Q$1)</f>
        <v/>
      </c>
    </row>
    <row r="553" spans="9:15" x14ac:dyDescent="0.2">
      <c r="I553" s="5" t="str">
        <f>IF(A553="","",IF(A553="Total général",CONCATENATE('Base  PEAGES'!$Q$1," ",RIGHT(I552,17)),D553))</f>
        <v/>
      </c>
      <c r="J553" s="5" t="str">
        <f t="shared" si="38"/>
        <v/>
      </c>
      <c r="K553" s="5" t="str">
        <f t="shared" si="36"/>
        <v/>
      </c>
      <c r="L553" s="5" t="str">
        <f>IF(A553="","",IF(A553="Total général",SUM('Base  PEAGES'!F:F),G553))</f>
        <v/>
      </c>
      <c r="M553" s="5" t="str">
        <f t="shared" si="39"/>
        <v/>
      </c>
      <c r="N553" s="5" t="str">
        <f t="shared" si="37"/>
        <v/>
      </c>
      <c r="O553" s="10" t="str">
        <f>IF(OR(A553="",A553="Total général"),"",'Base  PEAGES'!$Q$1)</f>
        <v/>
      </c>
    </row>
    <row r="554" spans="9:15" x14ac:dyDescent="0.2">
      <c r="I554" s="5" t="str">
        <f>IF(A554="","",IF(A554="Total général",CONCATENATE('Base  PEAGES'!$Q$1," ",RIGHT(I553,17)),D554))</f>
        <v/>
      </c>
      <c r="J554" s="5" t="str">
        <f t="shared" si="38"/>
        <v/>
      </c>
      <c r="K554" s="5" t="str">
        <f t="shared" si="36"/>
        <v/>
      </c>
      <c r="L554" s="5" t="str">
        <f>IF(A554="","",IF(A554="Total général",SUM('Base  PEAGES'!F:F),G554))</f>
        <v/>
      </c>
      <c r="M554" s="5" t="str">
        <f t="shared" si="39"/>
        <v/>
      </c>
      <c r="N554" s="5" t="str">
        <f t="shared" si="37"/>
        <v/>
      </c>
      <c r="O554" s="10" t="str">
        <f>IF(OR(A554="",A554="Total général"),"",'Base  PEAGES'!$Q$1)</f>
        <v/>
      </c>
    </row>
    <row r="555" spans="9:15" x14ac:dyDescent="0.2">
      <c r="I555" s="5" t="str">
        <f>IF(A555="","",IF(A555="Total général",CONCATENATE('Base  PEAGES'!$Q$1," ",RIGHT(I554,17)),D555))</f>
        <v/>
      </c>
      <c r="J555" s="5" t="str">
        <f t="shared" si="38"/>
        <v/>
      </c>
      <c r="K555" s="5" t="str">
        <f t="shared" si="36"/>
        <v/>
      </c>
      <c r="L555" s="5" t="str">
        <f>IF(A555="","",IF(A555="Total général",SUM('Base  PEAGES'!F:F),G555))</f>
        <v/>
      </c>
      <c r="M555" s="5" t="str">
        <f t="shared" si="39"/>
        <v/>
      </c>
      <c r="N555" s="5" t="str">
        <f t="shared" si="37"/>
        <v/>
      </c>
      <c r="O555" s="10" t="str">
        <f>IF(OR(A555="",A555="Total général"),"",'Base  PEAGES'!$Q$1)</f>
        <v/>
      </c>
    </row>
    <row r="556" spans="9:15" x14ac:dyDescent="0.2">
      <c r="I556" s="5" t="str">
        <f>IF(A556="","",IF(A556="Total général",CONCATENATE('Base  PEAGES'!$Q$1," ",RIGHT(I555,17)),D556))</f>
        <v/>
      </c>
      <c r="J556" s="5" t="str">
        <f t="shared" si="38"/>
        <v/>
      </c>
      <c r="K556" s="5" t="str">
        <f t="shared" si="36"/>
        <v/>
      </c>
      <c r="L556" s="5" t="str">
        <f>IF(A556="","",IF(A556="Total général",SUM('Base  PEAGES'!F:F),G556))</f>
        <v/>
      </c>
      <c r="M556" s="5" t="str">
        <f t="shared" si="39"/>
        <v/>
      </c>
      <c r="N556" s="5" t="str">
        <f t="shared" si="37"/>
        <v/>
      </c>
      <c r="O556" s="10" t="str">
        <f>IF(OR(A556="",A556="Total général"),"",'Base  PEAGES'!$Q$1)</f>
        <v/>
      </c>
    </row>
    <row r="557" spans="9:15" x14ac:dyDescent="0.2">
      <c r="I557" s="5" t="str">
        <f>IF(A557="","",IF(A557="Total général",CONCATENATE('Base  PEAGES'!$Q$1," ",RIGHT(I556,17)),D557))</f>
        <v/>
      </c>
      <c r="J557" s="5" t="str">
        <f t="shared" si="38"/>
        <v/>
      </c>
      <c r="K557" s="5" t="str">
        <f t="shared" ref="K557:K599" si="40">IF(A557="","",IF(A557="Total général",15002,C557))</f>
        <v/>
      </c>
      <c r="L557" s="5" t="str">
        <f>IF(A557="","",IF(A557="Total général",SUM('Base  PEAGES'!F:F),G557))</f>
        <v/>
      </c>
      <c r="M557" s="5" t="str">
        <f t="shared" si="39"/>
        <v/>
      </c>
      <c r="N557" s="5" t="str">
        <f t="shared" si="37"/>
        <v/>
      </c>
      <c r="O557" s="10" t="str">
        <f>IF(OR(A557="",A557="Total général"),"",'Base  PEAGES'!$Q$1)</f>
        <v/>
      </c>
    </row>
    <row r="558" spans="9:15" x14ac:dyDescent="0.2">
      <c r="I558" s="5" t="str">
        <f>IF(A558="","",IF(A558="Total général",CONCATENATE('Base  PEAGES'!$Q$1," ",RIGHT(I557,17)),D558))</f>
        <v/>
      </c>
      <c r="J558" s="5" t="str">
        <f t="shared" si="38"/>
        <v/>
      </c>
      <c r="K558" s="5" t="str">
        <f t="shared" si="40"/>
        <v/>
      </c>
      <c r="L558" s="5" t="str">
        <f>IF(A558="","",IF(A558="Total général",SUM('Base  PEAGES'!F:F),G558))</f>
        <v/>
      </c>
      <c r="M558" s="5" t="str">
        <f t="shared" si="39"/>
        <v/>
      </c>
      <c r="N558" s="5" t="str">
        <f t="shared" si="37"/>
        <v/>
      </c>
      <c r="O558" s="10" t="str">
        <f>IF(OR(A558="",A558="Total général"),"",'Base  PEAGES'!$Q$1)</f>
        <v/>
      </c>
    </row>
    <row r="559" spans="9:15" x14ac:dyDescent="0.2">
      <c r="I559" s="5" t="str">
        <f>IF(A559="","",IF(A559="Total général",CONCATENATE('Base  PEAGES'!$Q$1," ",RIGHT(I558,17)),D559))</f>
        <v/>
      </c>
      <c r="J559" s="5" t="str">
        <f t="shared" si="38"/>
        <v/>
      </c>
      <c r="K559" s="5" t="str">
        <f t="shared" si="40"/>
        <v/>
      </c>
      <c r="L559" s="5" t="str">
        <f>IF(A559="","",IF(A559="Total général",SUM('Base  PEAGES'!F:F),G559))</f>
        <v/>
      </c>
      <c r="M559" s="5" t="str">
        <f t="shared" si="39"/>
        <v/>
      </c>
      <c r="N559" s="5" t="str">
        <f t="shared" si="37"/>
        <v/>
      </c>
      <c r="O559" s="10" t="str">
        <f>IF(OR(A559="",A559="Total général"),"",'Base  PEAGES'!$Q$1)</f>
        <v/>
      </c>
    </row>
    <row r="560" spans="9:15" x14ac:dyDescent="0.2">
      <c r="I560" s="5" t="str">
        <f>IF(A560="","",IF(A560="Total général",CONCATENATE('Base  PEAGES'!$Q$1," ",RIGHT(I559,17)),D560))</f>
        <v/>
      </c>
      <c r="J560" s="5" t="str">
        <f t="shared" si="38"/>
        <v/>
      </c>
      <c r="K560" s="5" t="str">
        <f t="shared" si="40"/>
        <v/>
      </c>
      <c r="L560" s="5" t="str">
        <f>IF(A560="","",IF(A560="Total général",SUM('Base  PEAGES'!F:F),G560))</f>
        <v/>
      </c>
      <c r="M560" s="5" t="str">
        <f t="shared" si="39"/>
        <v/>
      </c>
      <c r="N560" s="5" t="str">
        <f t="shared" si="37"/>
        <v/>
      </c>
      <c r="O560" s="10" t="str">
        <f>IF(OR(A560="",A560="Total général"),"",'Base  PEAGES'!$Q$1)</f>
        <v/>
      </c>
    </row>
    <row r="561" spans="9:15" x14ac:dyDescent="0.2">
      <c r="I561" s="5" t="str">
        <f>IF(A561="","",IF(A561="Total général",CONCATENATE('Base  PEAGES'!$Q$1," ",RIGHT(I560,17)),D561))</f>
        <v/>
      </c>
      <c r="J561" s="5" t="str">
        <f t="shared" si="38"/>
        <v/>
      </c>
      <c r="K561" s="5" t="str">
        <f t="shared" si="40"/>
        <v/>
      </c>
      <c r="L561" s="5" t="str">
        <f>IF(A561="","",IF(A561="Total général",SUM('Base  PEAGES'!F:F),G561))</f>
        <v/>
      </c>
      <c r="M561" s="5" t="str">
        <f t="shared" si="39"/>
        <v/>
      </c>
      <c r="N561" s="5" t="str">
        <f t="shared" si="37"/>
        <v/>
      </c>
      <c r="O561" s="10" t="str">
        <f>IF(OR(A561="",A561="Total général"),"",'Base  PEAGES'!$Q$1)</f>
        <v/>
      </c>
    </row>
    <row r="562" spans="9:15" x14ac:dyDescent="0.2">
      <c r="I562" s="5" t="str">
        <f>IF(A562="","",IF(A562="Total général",CONCATENATE('Base  PEAGES'!$Q$1," ",RIGHT(I561,17)),D562))</f>
        <v/>
      </c>
      <c r="J562" s="5" t="str">
        <f t="shared" si="38"/>
        <v/>
      </c>
      <c r="K562" s="5" t="str">
        <f t="shared" si="40"/>
        <v/>
      </c>
      <c r="L562" s="5" t="str">
        <f>IF(A562="","",IF(A562="Total général",SUM('Base  PEAGES'!F:F),G562))</f>
        <v/>
      </c>
      <c r="M562" s="5" t="str">
        <f t="shared" si="39"/>
        <v/>
      </c>
      <c r="N562" s="5" t="str">
        <f t="shared" si="37"/>
        <v/>
      </c>
      <c r="O562" s="10" t="str">
        <f>IF(OR(A562="",A562="Total général"),"",'Base  PEAGES'!$Q$1)</f>
        <v/>
      </c>
    </row>
    <row r="563" spans="9:15" x14ac:dyDescent="0.2">
      <c r="I563" s="5" t="str">
        <f>IF(A563="","",IF(A563="Total général",CONCATENATE('Base  PEAGES'!$Q$1," ",RIGHT(I562,17)),D563))</f>
        <v/>
      </c>
      <c r="J563" s="5" t="str">
        <f t="shared" si="38"/>
        <v/>
      </c>
      <c r="K563" s="5" t="str">
        <f t="shared" si="40"/>
        <v/>
      </c>
      <c r="L563" s="5" t="str">
        <f>IF(A563="","",IF(A563="Total général",SUM('Base  PEAGES'!F:F),G563))</f>
        <v/>
      </c>
      <c r="M563" s="5" t="str">
        <f t="shared" si="39"/>
        <v/>
      </c>
      <c r="N563" s="5" t="str">
        <f t="shared" si="37"/>
        <v/>
      </c>
      <c r="O563" s="10" t="str">
        <f>IF(OR(A563="",A563="Total général"),"",'Base  PEAGES'!$Q$1)</f>
        <v/>
      </c>
    </row>
    <row r="564" spans="9:15" x14ac:dyDescent="0.2">
      <c r="I564" s="5" t="str">
        <f>IF(A564="","",IF(A564="Total général",CONCATENATE('Base  PEAGES'!$Q$1," ",RIGHT(I563,17)),D564))</f>
        <v/>
      </c>
      <c r="J564" s="5" t="str">
        <f t="shared" si="38"/>
        <v/>
      </c>
      <c r="K564" s="5" t="str">
        <f t="shared" si="40"/>
        <v/>
      </c>
      <c r="L564" s="5" t="str">
        <f>IF(A564="","",IF(A564="Total général",SUM('Base  PEAGES'!F:F),G564))</f>
        <v/>
      </c>
      <c r="M564" s="5" t="str">
        <f t="shared" si="39"/>
        <v/>
      </c>
      <c r="N564" s="5" t="str">
        <f t="shared" si="37"/>
        <v/>
      </c>
      <c r="O564" s="10" t="str">
        <f>IF(OR(A564="",A564="Total général"),"",'Base  PEAGES'!$Q$1)</f>
        <v/>
      </c>
    </row>
    <row r="565" spans="9:15" x14ac:dyDescent="0.2">
      <c r="I565" s="5" t="str">
        <f>IF(A565="","",IF(A565="Total général",CONCATENATE('Base  PEAGES'!$Q$1," ",RIGHT(I564,17)),D565))</f>
        <v/>
      </c>
      <c r="J565" s="5" t="str">
        <f t="shared" si="38"/>
        <v/>
      </c>
      <c r="K565" s="5" t="str">
        <f t="shared" si="40"/>
        <v/>
      </c>
      <c r="L565" s="5" t="str">
        <f>IF(A565="","",IF(A565="Total général",SUM('Base  PEAGES'!F:F),G565))</f>
        <v/>
      </c>
      <c r="M565" s="5" t="str">
        <f t="shared" si="39"/>
        <v/>
      </c>
      <c r="N565" s="5" t="str">
        <f t="shared" si="37"/>
        <v/>
      </c>
      <c r="O565" s="10" t="str">
        <f>IF(OR(A565="",A565="Total général"),"",'Base  PEAGES'!$Q$1)</f>
        <v/>
      </c>
    </row>
    <row r="566" spans="9:15" x14ac:dyDescent="0.2">
      <c r="I566" s="5" t="str">
        <f>IF(A566="","",IF(A566="Total général",CONCATENATE('Base  PEAGES'!$Q$1," ",RIGHT(I565,17)),D566))</f>
        <v/>
      </c>
      <c r="J566" s="5" t="str">
        <f t="shared" si="38"/>
        <v/>
      </c>
      <c r="K566" s="5" t="str">
        <f t="shared" si="40"/>
        <v/>
      </c>
      <c r="L566" s="5" t="str">
        <f>IF(A566="","",IF(A566="Total général",SUM('Base  PEAGES'!F:F),G566))</f>
        <v/>
      </c>
      <c r="M566" s="5" t="str">
        <f t="shared" si="39"/>
        <v/>
      </c>
      <c r="N566" s="5" t="str">
        <f t="shared" ref="N566:N599" si="41">IF(OR(A566="",A566="Total général"),"",A566)</f>
        <v/>
      </c>
      <c r="O566" s="10" t="str">
        <f>IF(OR(A566="",A566="Total général"),"",'Base  PEAGES'!$Q$1)</f>
        <v/>
      </c>
    </row>
    <row r="567" spans="9:15" x14ac:dyDescent="0.2">
      <c r="I567" s="5" t="str">
        <f>IF(A567="","",IF(A567="Total général",CONCATENATE('Base  PEAGES'!$Q$1," ",RIGHT(I566,17)),D567))</f>
        <v/>
      </c>
      <c r="J567" s="5" t="str">
        <f t="shared" si="38"/>
        <v/>
      </c>
      <c r="K567" s="5" t="str">
        <f t="shared" si="40"/>
        <v/>
      </c>
      <c r="L567" s="5" t="str">
        <f>IF(A567="","",IF(A567="Total général",SUM('Base  PEAGES'!F:F),G567))</f>
        <v/>
      </c>
      <c r="M567" s="5" t="str">
        <f t="shared" si="39"/>
        <v/>
      </c>
      <c r="N567" s="5" t="str">
        <f t="shared" si="41"/>
        <v/>
      </c>
      <c r="O567" s="10" t="str">
        <f>IF(OR(A567="",A567="Total général"),"",'Base  PEAGES'!$Q$1)</f>
        <v/>
      </c>
    </row>
    <row r="568" spans="9:15" x14ac:dyDescent="0.2">
      <c r="I568" s="5" t="str">
        <f>IF(A568="","",IF(A568="Total général",CONCATENATE('Base  PEAGES'!$Q$1," ",RIGHT(I567,17)),D568))</f>
        <v/>
      </c>
      <c r="J568" s="5" t="str">
        <f t="shared" si="38"/>
        <v/>
      </c>
      <c r="K568" s="5" t="str">
        <f t="shared" si="40"/>
        <v/>
      </c>
      <c r="L568" s="5" t="str">
        <f>IF(A568="","",IF(A568="Total général",SUM('Base  PEAGES'!F:F),G568))</f>
        <v/>
      </c>
      <c r="M568" s="5" t="str">
        <f t="shared" si="39"/>
        <v/>
      </c>
      <c r="N568" s="5" t="str">
        <f t="shared" si="41"/>
        <v/>
      </c>
      <c r="O568" s="10" t="str">
        <f>IF(OR(A568="",A568="Total général"),"",'Base  PEAGES'!$Q$1)</f>
        <v/>
      </c>
    </row>
    <row r="569" spans="9:15" x14ac:dyDescent="0.2">
      <c r="I569" s="5" t="str">
        <f>IF(A569="","",IF(A569="Total général",CONCATENATE('Base  PEAGES'!$Q$1," ",RIGHT(I568,17)),D569))</f>
        <v/>
      </c>
      <c r="J569" s="5" t="str">
        <f t="shared" si="38"/>
        <v/>
      </c>
      <c r="K569" s="5" t="str">
        <f t="shared" si="40"/>
        <v/>
      </c>
      <c r="L569" s="5" t="str">
        <f>IF(A569="","",IF(A569="Total général",SUM('Base  PEAGES'!F:F),G569))</f>
        <v/>
      </c>
      <c r="M569" s="5" t="str">
        <f t="shared" si="39"/>
        <v/>
      </c>
      <c r="N569" s="5" t="str">
        <f t="shared" si="41"/>
        <v/>
      </c>
      <c r="O569" s="10" t="str">
        <f>IF(OR(A569="",A569="Total général"),"",'Base  PEAGES'!$Q$1)</f>
        <v/>
      </c>
    </row>
    <row r="570" spans="9:15" x14ac:dyDescent="0.2">
      <c r="I570" s="5" t="str">
        <f>IF(A570="","",IF(A570="Total général",CONCATENATE('Base  PEAGES'!$Q$1," ",RIGHT(I569,17)),D570))</f>
        <v/>
      </c>
      <c r="J570" s="5" t="str">
        <f t="shared" si="38"/>
        <v/>
      </c>
      <c r="K570" s="5" t="str">
        <f t="shared" si="40"/>
        <v/>
      </c>
      <c r="L570" s="5" t="str">
        <f>IF(A570="","",IF(A570="Total général",SUM('Base  PEAGES'!F:F),G570))</f>
        <v/>
      </c>
      <c r="M570" s="5" t="str">
        <f t="shared" si="39"/>
        <v/>
      </c>
      <c r="N570" s="5" t="str">
        <f t="shared" si="41"/>
        <v/>
      </c>
      <c r="O570" s="10" t="str">
        <f>IF(OR(A570="",A570="Total général"),"",'Base  PEAGES'!$Q$1)</f>
        <v/>
      </c>
    </row>
    <row r="571" spans="9:15" x14ac:dyDescent="0.2">
      <c r="I571" s="5" t="str">
        <f>IF(A571="","",IF(A571="Total général",CONCATENATE('Base  PEAGES'!$Q$1," ",RIGHT(I570,17)),D571))</f>
        <v/>
      </c>
      <c r="J571" s="5" t="str">
        <f t="shared" si="38"/>
        <v/>
      </c>
      <c r="K571" s="5" t="str">
        <f t="shared" si="40"/>
        <v/>
      </c>
      <c r="L571" s="5" t="str">
        <f>IF(A571="","",IF(A571="Total général",SUM('Base  PEAGES'!F:F),G571))</f>
        <v/>
      </c>
      <c r="M571" s="5" t="str">
        <f t="shared" si="39"/>
        <v/>
      </c>
      <c r="N571" s="5" t="str">
        <f t="shared" si="41"/>
        <v/>
      </c>
      <c r="O571" s="10" t="str">
        <f>IF(OR(A571="",A571="Total général"),"",'Base  PEAGES'!$Q$1)</f>
        <v/>
      </c>
    </row>
    <row r="572" spans="9:15" x14ac:dyDescent="0.2">
      <c r="I572" s="5" t="str">
        <f>IF(A572="","",IF(A572="Total général",CONCATENATE('Base  PEAGES'!$Q$1," ",RIGHT(I571,17)),D572))</f>
        <v/>
      </c>
      <c r="J572" s="5" t="str">
        <f t="shared" si="38"/>
        <v/>
      </c>
      <c r="K572" s="5" t="str">
        <f t="shared" si="40"/>
        <v/>
      </c>
      <c r="L572" s="5" t="str">
        <f>IF(A572="","",IF(A572="Total général",SUM('Base  PEAGES'!F:F),G572))</f>
        <v/>
      </c>
      <c r="M572" s="5" t="str">
        <f t="shared" si="39"/>
        <v/>
      </c>
      <c r="N572" s="5" t="str">
        <f t="shared" si="41"/>
        <v/>
      </c>
      <c r="O572" s="10" t="str">
        <f>IF(OR(A572="",A572="Total général"),"",'Base  PEAGES'!$Q$1)</f>
        <v/>
      </c>
    </row>
    <row r="573" spans="9:15" x14ac:dyDescent="0.2">
      <c r="I573" s="5" t="str">
        <f>IF(A573="","",IF(A573="Total général",CONCATENATE('Base  PEAGES'!$Q$1," ",RIGHT(I572,17)),D573))</f>
        <v/>
      </c>
      <c r="J573" s="5" t="str">
        <f t="shared" si="38"/>
        <v/>
      </c>
      <c r="K573" s="5" t="str">
        <f t="shared" si="40"/>
        <v/>
      </c>
      <c r="L573" s="5" t="str">
        <f>IF(A573="","",IF(A573="Total général",SUM('Base  PEAGES'!F:F),G573))</f>
        <v/>
      </c>
      <c r="M573" s="5" t="str">
        <f t="shared" si="39"/>
        <v/>
      </c>
      <c r="N573" s="5" t="str">
        <f t="shared" si="41"/>
        <v/>
      </c>
      <c r="O573" s="10" t="str">
        <f>IF(OR(A573="",A573="Total général"),"",'Base  PEAGES'!$Q$1)</f>
        <v/>
      </c>
    </row>
    <row r="574" spans="9:15" x14ac:dyDescent="0.2">
      <c r="I574" s="5" t="str">
        <f>IF(A574="","",IF(A574="Total général",CONCATENATE('Base  PEAGES'!$Q$1," ",RIGHT(I573,17)),D574))</f>
        <v/>
      </c>
      <c r="J574" s="5" t="str">
        <f t="shared" si="38"/>
        <v/>
      </c>
      <c r="K574" s="5" t="str">
        <f t="shared" si="40"/>
        <v/>
      </c>
      <c r="L574" s="5" t="str">
        <f>IF(A574="","",IF(A574="Total général",SUM('Base  PEAGES'!F:F),G574))</f>
        <v/>
      </c>
      <c r="M574" s="5" t="str">
        <f t="shared" si="39"/>
        <v/>
      </c>
      <c r="N574" s="5" t="str">
        <f t="shared" si="41"/>
        <v/>
      </c>
      <c r="O574" s="10" t="str">
        <f>IF(OR(A574="",A574="Total général"),"",'Base  PEAGES'!$Q$1)</f>
        <v/>
      </c>
    </row>
    <row r="575" spans="9:15" x14ac:dyDescent="0.2">
      <c r="I575" s="5" t="str">
        <f>IF(A575="","",IF(A575="Total général",CONCATENATE('Base  PEAGES'!$Q$1," ",RIGHT(I574,17)),D575))</f>
        <v/>
      </c>
      <c r="J575" s="5" t="str">
        <f t="shared" si="38"/>
        <v/>
      </c>
      <c r="K575" s="5" t="str">
        <f t="shared" si="40"/>
        <v/>
      </c>
      <c r="L575" s="5" t="str">
        <f>IF(A575="","",IF(A575="Total général",SUM('Base  PEAGES'!F:F),G575))</f>
        <v/>
      </c>
      <c r="M575" s="5" t="str">
        <f t="shared" si="39"/>
        <v/>
      </c>
      <c r="N575" s="5" t="str">
        <f t="shared" si="41"/>
        <v/>
      </c>
      <c r="O575" s="10" t="str">
        <f>IF(OR(A575="",A575="Total général"),"",'Base  PEAGES'!$Q$1)</f>
        <v/>
      </c>
    </row>
    <row r="576" spans="9:15" x14ac:dyDescent="0.2">
      <c r="I576" s="5" t="str">
        <f>IF(A576="","",IF(A576="Total général",CONCATENATE('Base  PEAGES'!$Q$1," ",RIGHT(I575,17)),D576))</f>
        <v/>
      </c>
      <c r="J576" s="5" t="str">
        <f t="shared" si="38"/>
        <v/>
      </c>
      <c r="K576" s="5" t="str">
        <f t="shared" si="40"/>
        <v/>
      </c>
      <c r="L576" s="5" t="str">
        <f>IF(A576="","",IF(A576="Total général",SUM('Base  PEAGES'!F:F),G576))</f>
        <v/>
      </c>
      <c r="M576" s="5" t="str">
        <f t="shared" si="39"/>
        <v/>
      </c>
      <c r="N576" s="5" t="str">
        <f t="shared" si="41"/>
        <v/>
      </c>
      <c r="O576" s="10" t="str">
        <f>IF(OR(A576="",A576="Total général"),"",'Base  PEAGES'!$Q$1)</f>
        <v/>
      </c>
    </row>
    <row r="577" spans="9:15" x14ac:dyDescent="0.2">
      <c r="I577" s="5" t="str">
        <f>IF(A577="","",IF(A577="Total général",CONCATENATE('Base  PEAGES'!$Q$1," ",RIGHT(I576,17)),D577))</f>
        <v/>
      </c>
      <c r="J577" s="5" t="str">
        <f t="shared" si="38"/>
        <v/>
      </c>
      <c r="K577" s="5" t="str">
        <f t="shared" si="40"/>
        <v/>
      </c>
      <c r="L577" s="5" t="str">
        <f>IF(A577="","",IF(A577="Total général",SUM('Base  PEAGES'!F:F),G577))</f>
        <v/>
      </c>
      <c r="M577" s="5" t="str">
        <f t="shared" si="39"/>
        <v/>
      </c>
      <c r="N577" s="5" t="str">
        <f t="shared" si="41"/>
        <v/>
      </c>
      <c r="O577" s="10" t="str">
        <f>IF(OR(A577="",A577="Total général"),"",'Base  PEAGES'!$Q$1)</f>
        <v/>
      </c>
    </row>
    <row r="578" spans="9:15" x14ac:dyDescent="0.2">
      <c r="I578" s="5" t="str">
        <f>IF(A578="","",IF(A578="Total général",CONCATENATE('Base  PEAGES'!$Q$1," ",RIGHT(I577,17)),D578))</f>
        <v/>
      </c>
      <c r="J578" s="5" t="str">
        <f t="shared" si="38"/>
        <v/>
      </c>
      <c r="K578" s="5" t="str">
        <f t="shared" si="40"/>
        <v/>
      </c>
      <c r="L578" s="5" t="str">
        <f>IF(A578="","",IF(A578="Total général",SUM('Base  PEAGES'!F:F),G578))</f>
        <v/>
      </c>
      <c r="M578" s="5" t="str">
        <f t="shared" si="39"/>
        <v/>
      </c>
      <c r="N578" s="5" t="str">
        <f t="shared" si="41"/>
        <v/>
      </c>
      <c r="O578" s="10" t="str">
        <f>IF(OR(A578="",A578="Total général"),"",'Base  PEAGES'!$Q$1)</f>
        <v/>
      </c>
    </row>
    <row r="579" spans="9:15" x14ac:dyDescent="0.2">
      <c r="I579" s="5" t="str">
        <f>IF(A579="","",IF(A579="Total général",CONCATENATE('Base  PEAGES'!$Q$1," ",RIGHT(I578,17)),D579))</f>
        <v/>
      </c>
      <c r="J579" s="5" t="str">
        <f t="shared" si="38"/>
        <v/>
      </c>
      <c r="K579" s="5" t="str">
        <f t="shared" si="40"/>
        <v/>
      </c>
      <c r="L579" s="5" t="str">
        <f>IF(A579="","",IF(A579="Total général",SUM('Base  PEAGES'!F:F),G579))</f>
        <v/>
      </c>
      <c r="M579" s="5" t="str">
        <f t="shared" si="39"/>
        <v/>
      </c>
      <c r="N579" s="5" t="str">
        <f t="shared" si="41"/>
        <v/>
      </c>
      <c r="O579" s="10" t="str">
        <f>IF(OR(A579="",A579="Total général"),"",'Base  PEAGES'!$Q$1)</f>
        <v/>
      </c>
    </row>
    <row r="580" spans="9:15" x14ac:dyDescent="0.2">
      <c r="I580" s="5" t="str">
        <f>IF(A580="","",IF(A580="Total général",CONCATENATE('Base  PEAGES'!$Q$1," ",RIGHT(I579,17)),D580))</f>
        <v/>
      </c>
      <c r="J580" s="5" t="str">
        <f t="shared" si="38"/>
        <v/>
      </c>
      <c r="K580" s="5" t="str">
        <f t="shared" si="40"/>
        <v/>
      </c>
      <c r="L580" s="5" t="str">
        <f>IF(A580="","",IF(A580="Total général",SUM('Base  PEAGES'!F:F),G580))</f>
        <v/>
      </c>
      <c r="M580" s="5" t="str">
        <f t="shared" si="39"/>
        <v/>
      </c>
      <c r="N580" s="5" t="str">
        <f t="shared" si="41"/>
        <v/>
      </c>
      <c r="O580" s="10" t="str">
        <f>IF(OR(A580="",A580="Total général"),"",'Base  PEAGES'!$Q$1)</f>
        <v/>
      </c>
    </row>
    <row r="581" spans="9:15" x14ac:dyDescent="0.2">
      <c r="I581" s="5" t="str">
        <f>IF(A581="","",IF(A581="Total général",CONCATENATE('Base  PEAGES'!$Q$1," ",RIGHT(I580,17)),D581))</f>
        <v/>
      </c>
      <c r="J581" s="5" t="str">
        <f t="shared" ref="J581:J599" si="42">IF(A581="","",IF(AND(J580=50,A581="Total général"),21,IF(AND(J580=40,A581="Total général"),31,VALUE(E581))))</f>
        <v/>
      </c>
      <c r="K581" s="5" t="str">
        <f t="shared" si="40"/>
        <v/>
      </c>
      <c r="L581" s="5" t="str">
        <f>IF(A581="","",IF(A581="Total général",SUM('Base  PEAGES'!F:F),G581))</f>
        <v/>
      </c>
      <c r="M581" s="5" t="str">
        <f t="shared" ref="M581:M599" si="43">IF(OR(A581="",A581="Total général"),"",F581)</f>
        <v/>
      </c>
      <c r="N581" s="5" t="str">
        <f t="shared" si="41"/>
        <v/>
      </c>
      <c r="O581" s="10" t="str">
        <f>IF(OR(A581="",A581="Total général"),"",'Base  PEAGES'!$Q$1)</f>
        <v/>
      </c>
    </row>
    <row r="582" spans="9:15" x14ac:dyDescent="0.2">
      <c r="I582" s="5" t="str">
        <f>IF(A582="","",IF(A582="Total général",CONCATENATE('Base  PEAGES'!$Q$1," ",RIGHT(I581,17)),D582))</f>
        <v/>
      </c>
      <c r="J582" s="5" t="str">
        <f t="shared" si="42"/>
        <v/>
      </c>
      <c r="K582" s="5" t="str">
        <f t="shared" si="40"/>
        <v/>
      </c>
      <c r="L582" s="5" t="str">
        <f>IF(A582="","",IF(A582="Total général",SUM('Base  PEAGES'!F:F),G582))</f>
        <v/>
      </c>
      <c r="M582" s="5" t="str">
        <f t="shared" si="43"/>
        <v/>
      </c>
      <c r="N582" s="5" t="str">
        <f t="shared" si="41"/>
        <v/>
      </c>
      <c r="O582" s="10" t="str">
        <f>IF(OR(A582="",A582="Total général"),"",'Base  PEAGES'!$Q$1)</f>
        <v/>
      </c>
    </row>
    <row r="583" spans="9:15" x14ac:dyDescent="0.2">
      <c r="I583" s="5" t="str">
        <f>IF(A583="","",IF(A583="Total général",CONCATENATE('Base  PEAGES'!$Q$1," ",RIGHT(I582,17)),D583))</f>
        <v/>
      </c>
      <c r="J583" s="5" t="str">
        <f t="shared" si="42"/>
        <v/>
      </c>
      <c r="K583" s="5" t="str">
        <f t="shared" si="40"/>
        <v/>
      </c>
      <c r="L583" s="5" t="str">
        <f>IF(A583="","",IF(A583="Total général",SUM('Base  PEAGES'!F:F),G583))</f>
        <v/>
      </c>
      <c r="M583" s="5" t="str">
        <f t="shared" si="43"/>
        <v/>
      </c>
      <c r="N583" s="5" t="str">
        <f t="shared" si="41"/>
        <v/>
      </c>
      <c r="O583" s="10" t="str">
        <f>IF(OR(A583="",A583="Total général"),"",'Base  PEAGES'!$Q$1)</f>
        <v/>
      </c>
    </row>
    <row r="584" spans="9:15" x14ac:dyDescent="0.2">
      <c r="I584" s="5" t="str">
        <f>IF(A584="","",IF(A584="Total général",CONCATENATE('Base  PEAGES'!$Q$1," ",RIGHT(I583,17)),D584))</f>
        <v/>
      </c>
      <c r="J584" s="5" t="str">
        <f t="shared" si="42"/>
        <v/>
      </c>
      <c r="K584" s="5" t="str">
        <f t="shared" si="40"/>
        <v/>
      </c>
      <c r="L584" s="5" t="str">
        <f>IF(A584="","",IF(A584="Total général",SUM('Base  PEAGES'!F:F),G584))</f>
        <v/>
      </c>
      <c r="M584" s="5" t="str">
        <f t="shared" si="43"/>
        <v/>
      </c>
      <c r="N584" s="5" t="str">
        <f t="shared" si="41"/>
        <v/>
      </c>
      <c r="O584" s="10" t="str">
        <f>IF(OR(A584="",A584="Total général"),"",'Base  PEAGES'!$Q$1)</f>
        <v/>
      </c>
    </row>
    <row r="585" spans="9:15" x14ac:dyDescent="0.2">
      <c r="I585" s="5" t="str">
        <f>IF(A585="","",IF(A585="Total général",CONCATENATE('Base  PEAGES'!$Q$1," ",RIGHT(I584,17)),D585))</f>
        <v/>
      </c>
      <c r="J585" s="5" t="str">
        <f t="shared" si="42"/>
        <v/>
      </c>
      <c r="K585" s="5" t="str">
        <f t="shared" si="40"/>
        <v/>
      </c>
      <c r="L585" s="5" t="str">
        <f>IF(A585="","",IF(A585="Total général",SUM('Base  PEAGES'!F:F),G585))</f>
        <v/>
      </c>
      <c r="M585" s="5" t="str">
        <f t="shared" si="43"/>
        <v/>
      </c>
      <c r="N585" s="5" t="str">
        <f t="shared" si="41"/>
        <v/>
      </c>
      <c r="O585" s="10" t="str">
        <f>IF(OR(A585="",A585="Total général"),"",'Base  PEAGES'!$Q$1)</f>
        <v/>
      </c>
    </row>
    <row r="586" spans="9:15" x14ac:dyDescent="0.2">
      <c r="I586" s="5" t="str">
        <f>IF(A586="","",IF(A586="Total général",CONCATENATE('Base  PEAGES'!$Q$1," ",RIGHT(I585,17)),D586))</f>
        <v/>
      </c>
      <c r="J586" s="5" t="str">
        <f t="shared" si="42"/>
        <v/>
      </c>
      <c r="K586" s="5" t="str">
        <f t="shared" si="40"/>
        <v/>
      </c>
      <c r="L586" s="5" t="str">
        <f>IF(A586="","",IF(A586="Total général",SUM('Base  PEAGES'!F:F),G586))</f>
        <v/>
      </c>
      <c r="M586" s="5" t="str">
        <f t="shared" si="43"/>
        <v/>
      </c>
      <c r="N586" s="5" t="str">
        <f t="shared" si="41"/>
        <v/>
      </c>
      <c r="O586" s="10" t="str">
        <f>IF(OR(A586="",A586="Total général"),"",'Base  PEAGES'!$Q$1)</f>
        <v/>
      </c>
    </row>
    <row r="587" spans="9:15" x14ac:dyDescent="0.2">
      <c r="I587" s="5" t="str">
        <f>IF(A587="","",IF(A587="Total général",CONCATENATE('Base  PEAGES'!$Q$1," ",RIGHT(I586,17)),D587))</f>
        <v/>
      </c>
      <c r="J587" s="5" t="str">
        <f t="shared" si="42"/>
        <v/>
      </c>
      <c r="K587" s="5" t="str">
        <f t="shared" si="40"/>
        <v/>
      </c>
      <c r="L587" s="5" t="str">
        <f>IF(A587="","",IF(A587="Total général",SUM('Base  PEAGES'!F:F),G587))</f>
        <v/>
      </c>
      <c r="M587" s="5" t="str">
        <f t="shared" si="43"/>
        <v/>
      </c>
      <c r="N587" s="5" t="str">
        <f t="shared" si="41"/>
        <v/>
      </c>
      <c r="O587" s="10" t="str">
        <f>IF(OR(A587="",A587="Total général"),"",'Base  PEAGES'!$Q$1)</f>
        <v/>
      </c>
    </row>
    <row r="588" spans="9:15" x14ac:dyDescent="0.2">
      <c r="I588" s="5" t="str">
        <f>IF(A588="","",IF(A588="Total général",CONCATENATE('Base  PEAGES'!$Q$1," ",RIGHT(I587,17)),D588))</f>
        <v/>
      </c>
      <c r="J588" s="5" t="str">
        <f t="shared" si="42"/>
        <v/>
      </c>
      <c r="K588" s="5" t="str">
        <f t="shared" si="40"/>
        <v/>
      </c>
      <c r="L588" s="5" t="str">
        <f>IF(A588="","",IF(A588="Total général",SUM('Base  PEAGES'!F:F),G588))</f>
        <v/>
      </c>
      <c r="M588" s="5" t="str">
        <f t="shared" si="43"/>
        <v/>
      </c>
      <c r="N588" s="5" t="str">
        <f t="shared" si="41"/>
        <v/>
      </c>
      <c r="O588" s="10" t="str">
        <f>IF(OR(A588="",A588="Total général"),"",'Base  PEAGES'!$Q$1)</f>
        <v/>
      </c>
    </row>
    <row r="589" spans="9:15" x14ac:dyDescent="0.2">
      <c r="I589" s="5" t="str">
        <f>IF(A589="","",IF(A589="Total général",CONCATENATE('Base  PEAGES'!$Q$1," ",RIGHT(I588,17)),D589))</f>
        <v/>
      </c>
      <c r="J589" s="5" t="str">
        <f t="shared" si="42"/>
        <v/>
      </c>
      <c r="K589" s="5" t="str">
        <f t="shared" si="40"/>
        <v/>
      </c>
      <c r="L589" s="5" t="str">
        <f>IF(A589="","",IF(A589="Total général",SUM('Base  PEAGES'!F:F),G589))</f>
        <v/>
      </c>
      <c r="M589" s="5" t="str">
        <f t="shared" si="43"/>
        <v/>
      </c>
      <c r="N589" s="5" t="str">
        <f t="shared" si="41"/>
        <v/>
      </c>
      <c r="O589" s="10" t="str">
        <f>IF(OR(A589="",A589="Total général"),"",'Base  PEAGES'!$Q$1)</f>
        <v/>
      </c>
    </row>
    <row r="590" spans="9:15" x14ac:dyDescent="0.2">
      <c r="I590" s="5" t="str">
        <f>IF(A590="","",IF(A590="Total général",CONCATENATE('Base  PEAGES'!$Q$1," ",RIGHT(I589,17)),D590))</f>
        <v/>
      </c>
      <c r="J590" s="5" t="str">
        <f t="shared" si="42"/>
        <v/>
      </c>
      <c r="K590" s="5" t="str">
        <f t="shared" si="40"/>
        <v/>
      </c>
      <c r="L590" s="5" t="str">
        <f>IF(A590="","",IF(A590="Total général",SUM('Base  PEAGES'!F:F),G590))</f>
        <v/>
      </c>
      <c r="M590" s="5" t="str">
        <f t="shared" si="43"/>
        <v/>
      </c>
      <c r="N590" s="5" t="str">
        <f t="shared" si="41"/>
        <v/>
      </c>
      <c r="O590" s="10" t="str">
        <f>IF(OR(A590="",A590="Total général"),"",'Base  PEAGES'!$Q$1)</f>
        <v/>
      </c>
    </row>
    <row r="591" spans="9:15" x14ac:dyDescent="0.2">
      <c r="I591" s="5" t="str">
        <f>IF(A591="","",IF(A591="Total général",CONCATENATE('Base  PEAGES'!$Q$1," ",RIGHT(I590,17)),D591))</f>
        <v/>
      </c>
      <c r="J591" s="5" t="str">
        <f t="shared" si="42"/>
        <v/>
      </c>
      <c r="K591" s="5" t="str">
        <f t="shared" si="40"/>
        <v/>
      </c>
      <c r="L591" s="5" t="str">
        <f>IF(A591="","",IF(A591="Total général",SUM('Base  PEAGES'!F:F),G591))</f>
        <v/>
      </c>
      <c r="M591" s="5" t="str">
        <f t="shared" si="43"/>
        <v/>
      </c>
      <c r="N591" s="5" t="str">
        <f t="shared" si="41"/>
        <v/>
      </c>
      <c r="O591" s="10" t="str">
        <f>IF(OR(A591="",A591="Total général"),"",'Base  PEAGES'!$Q$1)</f>
        <v/>
      </c>
    </row>
    <row r="592" spans="9:15" x14ac:dyDescent="0.2">
      <c r="I592" s="5" t="str">
        <f>IF(A592="","",IF(A592="Total général",CONCATENATE('Base  PEAGES'!$Q$1," ",RIGHT(I591,17)),D592))</f>
        <v/>
      </c>
      <c r="J592" s="5" t="str">
        <f t="shared" si="42"/>
        <v/>
      </c>
      <c r="K592" s="5" t="str">
        <f t="shared" si="40"/>
        <v/>
      </c>
      <c r="L592" s="5" t="str">
        <f>IF(A592="","",IF(A592="Total général",SUM('Base  PEAGES'!F:F),G592))</f>
        <v/>
      </c>
      <c r="M592" s="5" t="str">
        <f t="shared" si="43"/>
        <v/>
      </c>
      <c r="N592" s="5" t="str">
        <f t="shared" si="41"/>
        <v/>
      </c>
      <c r="O592" s="10" t="str">
        <f>IF(OR(A592="",A592="Total général"),"",'Base  PEAGES'!$Q$1)</f>
        <v/>
      </c>
    </row>
    <row r="593" spans="9:15" x14ac:dyDescent="0.2">
      <c r="I593" s="5" t="str">
        <f>IF(A593="","",IF(A593="Total général",CONCATENATE('Base  PEAGES'!$Q$1," ",RIGHT(I592,17)),D593))</f>
        <v/>
      </c>
      <c r="J593" s="5" t="str">
        <f t="shared" si="42"/>
        <v/>
      </c>
      <c r="K593" s="5" t="str">
        <f t="shared" si="40"/>
        <v/>
      </c>
      <c r="L593" s="5" t="str">
        <f>IF(A593="","",IF(A593="Total général",SUM('Base  PEAGES'!F:F),G593))</f>
        <v/>
      </c>
      <c r="M593" s="5" t="str">
        <f t="shared" si="43"/>
        <v/>
      </c>
      <c r="N593" s="5" t="str">
        <f t="shared" si="41"/>
        <v/>
      </c>
      <c r="O593" s="10" t="str">
        <f>IF(OR(A593="",A593="Total général"),"",'Base  PEAGES'!$Q$1)</f>
        <v/>
      </c>
    </row>
    <row r="594" spans="9:15" x14ac:dyDescent="0.2">
      <c r="I594" s="5" t="str">
        <f>IF(A594="","",IF(A594="Total général",CONCATENATE('Base  PEAGES'!$Q$1," ",RIGHT(I593,17)),D594))</f>
        <v/>
      </c>
      <c r="J594" s="5" t="str">
        <f t="shared" si="42"/>
        <v/>
      </c>
      <c r="K594" s="5" t="str">
        <f t="shared" si="40"/>
        <v/>
      </c>
      <c r="L594" s="5" t="str">
        <f>IF(A594="","",IF(A594="Total général",SUM('Base  PEAGES'!F:F),G594))</f>
        <v/>
      </c>
      <c r="M594" s="5" t="str">
        <f t="shared" si="43"/>
        <v/>
      </c>
      <c r="N594" s="5" t="str">
        <f t="shared" si="41"/>
        <v/>
      </c>
      <c r="O594" s="10" t="str">
        <f>IF(OR(A594="",A594="Total général"),"",'Base  PEAGES'!$Q$1)</f>
        <v/>
      </c>
    </row>
    <row r="595" spans="9:15" x14ac:dyDescent="0.2">
      <c r="I595" s="5" t="str">
        <f>IF(A595="","",IF(A595="Total général",CONCATENATE('Base  PEAGES'!$Q$1," ",RIGHT(I594,17)),D595))</f>
        <v/>
      </c>
      <c r="J595" s="5" t="str">
        <f t="shared" si="42"/>
        <v/>
      </c>
      <c r="K595" s="5" t="str">
        <f t="shared" si="40"/>
        <v/>
      </c>
      <c r="L595" s="5" t="str">
        <f>IF(A595="","",IF(A595="Total général",SUM('Base  PEAGES'!F:F),G595))</f>
        <v/>
      </c>
      <c r="M595" s="5" t="str">
        <f t="shared" si="43"/>
        <v/>
      </c>
      <c r="N595" s="5" t="str">
        <f t="shared" si="41"/>
        <v/>
      </c>
      <c r="O595" s="10" t="str">
        <f>IF(OR(A595="",A595="Total général"),"",'Base  PEAGES'!$Q$1)</f>
        <v/>
      </c>
    </row>
    <row r="596" spans="9:15" x14ac:dyDescent="0.2">
      <c r="I596" s="5" t="str">
        <f>IF(A596="","",IF(A596="Total général",CONCATENATE('Base  PEAGES'!$Q$1," ",RIGHT(I595,17)),D596))</f>
        <v/>
      </c>
      <c r="J596" s="5" t="str">
        <f t="shared" si="42"/>
        <v/>
      </c>
      <c r="K596" s="5" t="str">
        <f t="shared" si="40"/>
        <v/>
      </c>
      <c r="L596" s="5" t="str">
        <f>IF(A596="","",IF(A596="Total général",SUM('Base  PEAGES'!F:F),G596))</f>
        <v/>
      </c>
      <c r="M596" s="5" t="str">
        <f t="shared" si="43"/>
        <v/>
      </c>
      <c r="N596" s="5" t="str">
        <f t="shared" si="41"/>
        <v/>
      </c>
      <c r="O596" s="10" t="str">
        <f>IF(OR(A596="",A596="Total général"),"",'Base  PEAGES'!$Q$1)</f>
        <v/>
      </c>
    </row>
    <row r="597" spans="9:15" x14ac:dyDescent="0.2">
      <c r="I597" s="5" t="str">
        <f>IF(A597="","",IF(A597="Total général",CONCATENATE('Base  PEAGES'!$Q$1," ",RIGHT(I596,17)),D597))</f>
        <v/>
      </c>
      <c r="J597" s="5" t="str">
        <f t="shared" si="42"/>
        <v/>
      </c>
      <c r="K597" s="5" t="str">
        <f t="shared" si="40"/>
        <v/>
      </c>
      <c r="L597" s="5" t="str">
        <f>IF(A597="","",IF(A597="Total général",SUM('Base  PEAGES'!F:F),G597))</f>
        <v/>
      </c>
      <c r="M597" s="5" t="str">
        <f t="shared" si="43"/>
        <v/>
      </c>
      <c r="N597" s="5" t="str">
        <f t="shared" si="41"/>
        <v/>
      </c>
      <c r="O597" s="10" t="str">
        <f>IF(OR(A597="",A597="Total général"),"",'Base  PEAGES'!$Q$1)</f>
        <v/>
      </c>
    </row>
    <row r="598" spans="9:15" x14ac:dyDescent="0.2">
      <c r="I598" s="5" t="str">
        <f>IF(A598="","",IF(A598="Total général",CONCATENATE('Base  PEAGES'!$Q$1," ",RIGHT(I597,17)),D598))</f>
        <v/>
      </c>
      <c r="J598" s="5" t="str">
        <f t="shared" si="42"/>
        <v/>
      </c>
      <c r="K598" s="5" t="str">
        <f t="shared" si="40"/>
        <v/>
      </c>
      <c r="L598" s="5" t="str">
        <f>IF(A598="","",IF(A598="Total général",SUM('Base  PEAGES'!F:F),G598))</f>
        <v/>
      </c>
      <c r="M598" s="5" t="str">
        <f t="shared" si="43"/>
        <v/>
      </c>
      <c r="N598" s="5" t="str">
        <f t="shared" si="41"/>
        <v/>
      </c>
      <c r="O598" s="10" t="str">
        <f>IF(OR(A598="",A598="Total général"),"",'Base  PEAGES'!$Q$1)</f>
        <v/>
      </c>
    </row>
    <row r="599" spans="9:15" x14ac:dyDescent="0.2">
      <c r="I599" s="5" t="str">
        <f>IF(A599="","",IF(A599="Total général",CONCATENATE('Base  PEAGES'!$Q$1," ",RIGHT(I598,17)),D599))</f>
        <v/>
      </c>
      <c r="J599" s="5" t="str">
        <f t="shared" si="42"/>
        <v/>
      </c>
      <c r="K599" s="5" t="str">
        <f t="shared" si="40"/>
        <v/>
      </c>
      <c r="L599" s="5" t="str">
        <f>IF(A599="","",IF(A599="Total général",SUM('Base  PEAGES'!F:F),G599))</f>
        <v/>
      </c>
      <c r="M599" s="5" t="str">
        <f t="shared" si="43"/>
        <v/>
      </c>
      <c r="N599" s="5" t="str">
        <f t="shared" si="41"/>
        <v/>
      </c>
      <c r="O599" s="10" t="str">
        <f>IF(OR(A599="",A599="Total général"),"",'Base  PEAGES'!$Q$1)</f>
        <v/>
      </c>
    </row>
  </sheetData>
  <autoFilter ref="I3:O3" xr:uid="{00000000-0009-0000-0000-000001000000}"/>
  <mergeCells count="1">
    <mergeCell ref="I1:N1"/>
  </mergeCells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Right="0"/>
  </sheetPr>
  <dimension ref="A1:AL61"/>
  <sheetViews>
    <sheetView topLeftCell="A40" zoomScaleNormal="100" zoomScaleSheetLayoutView="100" workbookViewId="0">
      <selection activeCell="F62" sqref="F62"/>
    </sheetView>
  </sheetViews>
  <sheetFormatPr baseColWidth="10" defaultColWidth="14.5703125" defaultRowHeight="12.75" x14ac:dyDescent="0.2"/>
  <cols>
    <col min="1" max="1" width="10.85546875" style="13" customWidth="1"/>
    <col min="2" max="2" width="11.5703125" style="13" customWidth="1"/>
    <col min="3" max="3" width="12.140625" style="13" customWidth="1"/>
    <col min="4" max="4" width="8.140625" style="13" customWidth="1"/>
    <col min="5" max="5" width="6.5703125" style="13" customWidth="1"/>
    <col min="6" max="6" width="14.5703125" style="13" customWidth="1"/>
    <col min="7" max="7" width="11" style="13" customWidth="1"/>
    <col min="8" max="8" width="14.5703125" style="13" customWidth="1"/>
    <col min="9" max="9" width="7" style="13" customWidth="1"/>
    <col min="10" max="10" width="9" style="13" customWidth="1"/>
    <col min="11" max="11" width="12.7109375" style="13" customWidth="1"/>
    <col min="12" max="12" width="10.140625" style="13" customWidth="1"/>
    <col min="13" max="13" width="7.7109375" style="13" customWidth="1"/>
    <col min="14" max="14" width="14.5703125" style="13" customWidth="1"/>
    <col min="15" max="23" width="14.5703125" style="13" hidden="1" customWidth="1"/>
    <col min="24" max="24" width="9.140625" style="42" bestFit="1" customWidth="1"/>
    <col min="25" max="25" width="8.7109375" style="42" bestFit="1" customWidth="1"/>
    <col min="26" max="26" width="43.5703125" style="42" bestFit="1" customWidth="1"/>
    <col min="27" max="27" width="6.85546875" style="42" customWidth="1"/>
    <col min="28" max="29" width="14.5703125" style="42"/>
    <col min="30" max="30" width="14.28515625" style="42" customWidth="1"/>
    <col min="31" max="31" width="3.7109375" style="13" customWidth="1"/>
    <col min="32" max="32" width="6.7109375" style="13" customWidth="1"/>
    <col min="33" max="33" width="11.140625" style="13" customWidth="1"/>
    <col min="34" max="16384" width="14.5703125" style="13"/>
  </cols>
  <sheetData>
    <row r="1" spans="1:38" x14ac:dyDescent="0.2">
      <c r="A1" s="2" t="s">
        <v>0</v>
      </c>
      <c r="B1" s="2" t="s">
        <v>49</v>
      </c>
      <c r="C1" s="2" t="s">
        <v>66</v>
      </c>
      <c r="D1" s="2" t="s">
        <v>67</v>
      </c>
      <c r="E1" s="2" t="s">
        <v>50</v>
      </c>
      <c r="F1" s="2" t="s">
        <v>51</v>
      </c>
      <c r="G1" s="2" t="s">
        <v>52</v>
      </c>
      <c r="H1" s="2" t="s">
        <v>97</v>
      </c>
      <c r="I1" s="2" t="s">
        <v>53</v>
      </c>
      <c r="J1" s="2" t="s">
        <v>4</v>
      </c>
      <c r="K1" s="2" t="s">
        <v>100</v>
      </c>
      <c r="L1" s="2" t="s">
        <v>101</v>
      </c>
      <c r="M1" s="2" t="s">
        <v>73</v>
      </c>
      <c r="N1" s="2" t="s">
        <v>48</v>
      </c>
      <c r="O1" s="2" t="s">
        <v>68</v>
      </c>
      <c r="P1" s="2" t="s">
        <v>69</v>
      </c>
      <c r="Q1" s="2" t="s">
        <v>98</v>
      </c>
      <c r="R1" s="2" t="s">
        <v>99</v>
      </c>
      <c r="S1" s="2" t="s">
        <v>70</v>
      </c>
      <c r="T1" s="21" t="s">
        <v>71</v>
      </c>
      <c r="U1" s="2" t="s">
        <v>72</v>
      </c>
      <c r="V1" s="2" t="s">
        <v>74</v>
      </c>
      <c r="W1" s="2" t="s">
        <v>75</v>
      </c>
      <c r="X1" s="38" t="s">
        <v>47</v>
      </c>
      <c r="Y1" s="39" t="s">
        <v>13</v>
      </c>
      <c r="Z1" s="40" t="s">
        <v>34</v>
      </c>
      <c r="AA1" s="40" t="s">
        <v>35</v>
      </c>
      <c r="AB1" s="41" t="s">
        <v>36</v>
      </c>
      <c r="AC1" s="40" t="s">
        <v>39</v>
      </c>
      <c r="AD1" s="40" t="s">
        <v>115</v>
      </c>
      <c r="AF1" s="3" t="s">
        <v>14</v>
      </c>
      <c r="AG1" s="9" t="s">
        <v>102</v>
      </c>
      <c r="AJ1" s="26" t="s">
        <v>114</v>
      </c>
    </row>
    <row r="2" spans="1:38" x14ac:dyDescent="0.2">
      <c r="A2" s="2" t="s">
        <v>16</v>
      </c>
      <c r="B2" s="2" t="s">
        <v>83</v>
      </c>
      <c r="C2" s="2" t="s">
        <v>84</v>
      </c>
      <c r="D2" s="2" t="s">
        <v>76</v>
      </c>
      <c r="E2" s="2">
        <v>60.4400000000023</v>
      </c>
      <c r="F2" s="2">
        <v>69.416666666744206</v>
      </c>
      <c r="G2" s="2">
        <v>69.420000000041895</v>
      </c>
      <c r="H2" s="2">
        <v>13.8840000000055</v>
      </c>
      <c r="I2" s="2">
        <v>83.300000000046495</v>
      </c>
      <c r="J2" s="2">
        <v>100</v>
      </c>
      <c r="K2" s="2">
        <v>69.420000000041895</v>
      </c>
      <c r="L2" s="2">
        <v>0</v>
      </c>
      <c r="M2" s="2">
        <v>20</v>
      </c>
      <c r="N2" s="2" t="s">
        <v>85</v>
      </c>
      <c r="O2" s="2">
        <v>6.57671381936962</v>
      </c>
      <c r="P2" s="2">
        <v>22163</v>
      </c>
      <c r="Q2" s="2">
        <v>919</v>
      </c>
      <c r="R2" s="2" t="s">
        <v>77</v>
      </c>
      <c r="S2" s="2" t="s">
        <v>86</v>
      </c>
      <c r="T2" s="21" t="s">
        <v>87</v>
      </c>
      <c r="U2" s="2" t="s">
        <v>88</v>
      </c>
      <c r="V2" s="2">
        <v>20</v>
      </c>
      <c r="W2" s="2" t="s">
        <v>45</v>
      </c>
      <c r="X2" s="42">
        <f>IF(SHELL_CARBURANT[[#This Row],[TVA]]=100,ABS(ROUND(VALUE(SUBSTITUTE(SHELL_CARBURANT[[#This Row],[Coût HT]],".",",")),2)),ABS(ROUND(SHELL_CARBURANT[[#This Row],[Champ calculé2]],2)))</f>
        <v>69.42</v>
      </c>
      <c r="Y2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" s="42" t="str">
        <f>TRIM(IF(OR(B2="",B2="No immat"),"",IF($AG$2=1,CONCATENATE($AG$1," ",SHELL_CARBURANT[No immat]," 1ERE QUINZ CARBURANT"),CONCATENATE($AG$1," ",SHELL_CARBURANT[No immat], " 2EME QUINZ CARBURANT"))))</f>
        <v>07/2018 EP-194-PE 2EME QUINZ CARBURANT</v>
      </c>
      <c r="AA2" s="42" t="str">
        <f>IF(SHELL_CARBURANT[[#This Row],[Coût HT]]&gt;0,"40","50")</f>
        <v>40</v>
      </c>
      <c r="AB2" s="42">
        <f>IF(SHELL_CARBURANT[[#This Row],[Libelle]]="","",111101)</f>
        <v>111101</v>
      </c>
      <c r="AC2" s="44" t="str">
        <f>IF(IFERROR(VLOOKUP(SHELL_CARBURANT[[#This Row],[Imputation]],#REF!,2,0),0)=101,SHELL_CARBURANT[[#This Row],[Imputation]],"ERREUR")</f>
        <v>ERREUR</v>
      </c>
      <c r="AD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F2" s="12" t="s">
        <v>46</v>
      </c>
      <c r="AG2" s="11">
        <v>2</v>
      </c>
    </row>
    <row r="3" spans="1:38" x14ac:dyDescent="0.2">
      <c r="A3" s="2" t="s">
        <v>17</v>
      </c>
      <c r="B3" s="2" t="s">
        <v>89</v>
      </c>
      <c r="C3" s="2" t="s">
        <v>90</v>
      </c>
      <c r="D3" s="2" t="s">
        <v>76</v>
      </c>
      <c r="E3" s="2">
        <v>63.159999999974403</v>
      </c>
      <c r="F3" s="2">
        <v>75.166666666627904</v>
      </c>
      <c r="G3" s="2">
        <v>75.170000000041895</v>
      </c>
      <c r="H3" s="2">
        <v>15.034000000014199</v>
      </c>
      <c r="I3" s="2">
        <v>90.199999999953405</v>
      </c>
      <c r="J3" s="2">
        <v>100</v>
      </c>
      <c r="K3" s="2">
        <v>75.170000000041895</v>
      </c>
      <c r="L3" s="2">
        <v>0</v>
      </c>
      <c r="M3" s="2">
        <v>20</v>
      </c>
      <c r="N3" s="2" t="s">
        <v>85</v>
      </c>
      <c r="O3" s="2">
        <v>8.5698778833175293</v>
      </c>
      <c r="P3" s="2">
        <v>71409</v>
      </c>
      <c r="Q3" s="2">
        <v>737</v>
      </c>
      <c r="R3" s="2" t="s">
        <v>77</v>
      </c>
      <c r="S3" s="2" t="s">
        <v>91</v>
      </c>
      <c r="T3" s="21" t="s">
        <v>87</v>
      </c>
      <c r="U3" s="2" t="s">
        <v>92</v>
      </c>
      <c r="V3" s="2">
        <v>20</v>
      </c>
      <c r="W3" s="2" t="s">
        <v>45</v>
      </c>
      <c r="X3" s="42">
        <f>IF(SHELL_CARBURANT[[#This Row],[TVA]]=100,ABS(ROUND(VALUE(SUBSTITUTE(SHELL_CARBURANT[[#This Row],[Coût HT]],".",",")),2)),ABS(ROUND(SHELL_CARBURANT[[#This Row],[Champ calculé2]],2)))</f>
        <v>75.17</v>
      </c>
      <c r="Y3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" s="42" t="str">
        <f>TRIM(IF(OR(B3="",B3="No immat"),"",IF($AG$2=1,CONCATENATE($AG$1," ",SHELL_CARBURANT[No immat]," 1ERE QUINZ CARBURANT"),CONCATENATE($AG$1," ",SHELL_CARBURANT[No immat], " 2EME QUINZ CARBURANT"))))</f>
        <v>07/2018 EM-084-WM 2EME QUINZ CARBURANT</v>
      </c>
      <c r="AA3" s="44" t="str">
        <f>IF(SHELL_CARBURANT[[#This Row],[Coût HT]]&gt;0,"40","50")</f>
        <v>40</v>
      </c>
      <c r="AB3" s="44">
        <f>IF(SHELL_CARBURANT[[#This Row],[Libelle]]="","",111101)</f>
        <v>111101</v>
      </c>
      <c r="AC3" s="44" t="str">
        <f>IF(IFERROR(VLOOKUP(SHELL_CARBURANT[[#This Row],[Imputation]],#REF!,2,0),0)=101,SHELL_CARBURANT[[#This Row],[Imputation]],"ERREUR")</f>
        <v>ERREUR</v>
      </c>
      <c r="AD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J3" s="13">
        <v>93.39</v>
      </c>
      <c r="AK3" s="13">
        <f>SUMIF(D:D,"ADB",Y:Y)</f>
        <v>0</v>
      </c>
      <c r="AL3" s="13">
        <f>AK3-AJ3</f>
        <v>-93.39</v>
      </c>
    </row>
    <row r="4" spans="1:38" x14ac:dyDescent="0.2">
      <c r="A4" s="2" t="s">
        <v>17</v>
      </c>
      <c r="B4" s="2" t="s">
        <v>93</v>
      </c>
      <c r="C4" s="2" t="s">
        <v>94</v>
      </c>
      <c r="D4" s="2" t="s">
        <v>76</v>
      </c>
      <c r="E4" s="2">
        <v>67.510000000009299</v>
      </c>
      <c r="F4" s="2">
        <v>80.333333333372096</v>
      </c>
      <c r="G4" s="2">
        <v>80.329999999958105</v>
      </c>
      <c r="H4" s="2">
        <v>16.0659999999916</v>
      </c>
      <c r="I4" s="2">
        <v>96.400000000023297</v>
      </c>
      <c r="J4" s="2">
        <v>100</v>
      </c>
      <c r="K4" s="2">
        <v>80.329999999958105</v>
      </c>
      <c r="L4" s="2">
        <v>0</v>
      </c>
      <c r="M4" s="2">
        <v>20</v>
      </c>
      <c r="N4" s="2" t="s">
        <v>85</v>
      </c>
      <c r="O4" s="2">
        <v>8.3345679012418294</v>
      </c>
      <c r="P4" s="2">
        <v>68220</v>
      </c>
      <c r="Q4" s="2">
        <v>810</v>
      </c>
      <c r="R4" s="2" t="s">
        <v>77</v>
      </c>
      <c r="S4" s="2" t="s">
        <v>91</v>
      </c>
      <c r="T4" s="21" t="s">
        <v>87</v>
      </c>
      <c r="U4" s="2" t="s">
        <v>82</v>
      </c>
      <c r="V4" s="2">
        <v>20</v>
      </c>
      <c r="W4" s="2" t="s">
        <v>45</v>
      </c>
      <c r="X4" s="42">
        <f>IF(SHELL_CARBURANT[[#This Row],[TVA]]=100,ABS(ROUND(VALUE(SUBSTITUTE(SHELL_CARBURANT[[#This Row],[Coût HT]],".",",")),2)),ABS(ROUND(SHELL_CARBURANT[[#This Row],[Champ calculé2]],2)))</f>
        <v>80.33</v>
      </c>
      <c r="Y4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" s="42" t="str">
        <f>TRIM(IF(OR(B4="",B4="No immat"),"",IF($AG$2=1,CONCATENATE($AG$1," ",SHELL_CARBURANT[No immat]," 1ERE QUINZ CARBURANT"),CONCATENATE($AG$1," ",SHELL_CARBURANT[No immat], " 2EME QUINZ CARBURANT"))))</f>
        <v>07/2018 EM-935-WL 2EME QUINZ CARBURANT</v>
      </c>
      <c r="AA4" s="44" t="str">
        <f>IF(SHELL_CARBURANT[[#This Row],[Coût HT]]&gt;0,"40","50")</f>
        <v>40</v>
      </c>
      <c r="AB4" s="44">
        <f>IF(SHELL_CARBURANT[[#This Row],[Libelle]]="","",111101)</f>
        <v>111101</v>
      </c>
      <c r="AC4" s="44" t="str">
        <f>IF(IFERROR(VLOOKUP(SHELL_CARBURANT[[#This Row],[Imputation]],#REF!,2,0),0)=101,SHELL_CARBURANT[[#This Row],[Imputation]],"ERREUR")</f>
        <v>ERREUR</v>
      </c>
      <c r="AD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J4" s="13">
        <v>2495.4</v>
      </c>
      <c r="AK4" s="46">
        <f>SUMIF(D:D,"GAS",X:X)*1.2+SUMIF(D:D,"GAS",Y:Y)</f>
        <v>16440.872999982101</v>
      </c>
      <c r="AL4" s="46">
        <f>AK4-AJ4-AJ5</f>
        <v>-10117.2270000179</v>
      </c>
    </row>
    <row r="5" spans="1:38" x14ac:dyDescent="0.2">
      <c r="A5" s="16" t="s">
        <v>17</v>
      </c>
      <c r="B5" s="17" t="s">
        <v>93</v>
      </c>
      <c r="C5" s="16" t="s">
        <v>94</v>
      </c>
      <c r="D5" s="16" t="s">
        <v>76</v>
      </c>
      <c r="E5" s="16">
        <v>65.25</v>
      </c>
      <c r="F5" s="16">
        <v>78.75</v>
      </c>
      <c r="G5" s="16">
        <v>78.75</v>
      </c>
      <c r="H5" s="16">
        <v>15.75</v>
      </c>
      <c r="I5" s="16">
        <v>94.5</v>
      </c>
      <c r="J5" s="16">
        <v>100</v>
      </c>
      <c r="K5" s="16">
        <v>78.75</v>
      </c>
      <c r="L5" s="16">
        <v>0</v>
      </c>
      <c r="M5" s="16">
        <v>20</v>
      </c>
      <c r="N5" s="16" t="s">
        <v>85</v>
      </c>
      <c r="O5" s="16">
        <v>10.116279069770799</v>
      </c>
      <c r="P5" s="16">
        <v>70289</v>
      </c>
      <c r="Q5" s="16">
        <v>645</v>
      </c>
      <c r="R5" s="16" t="s">
        <v>77</v>
      </c>
      <c r="S5" s="16" t="s">
        <v>91</v>
      </c>
      <c r="T5" s="20" t="s">
        <v>95</v>
      </c>
      <c r="U5" s="16" t="s">
        <v>96</v>
      </c>
      <c r="V5" s="16">
        <v>20</v>
      </c>
      <c r="W5" s="16" t="s">
        <v>45</v>
      </c>
      <c r="X5" s="42">
        <f>IF(SHELL_CARBURANT[[#This Row],[TVA]]=100,ABS(ROUND(VALUE(SUBSTITUTE(SHELL_CARBURANT[[#This Row],[Coût HT]],".",",")),2)),ABS(ROUND(SHELL_CARBURANT[[#This Row],[Champ calculé2]],2)))</f>
        <v>78.75</v>
      </c>
      <c r="Y5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5" s="44" t="str">
        <f>TRIM(IF(OR(B5="",B5="No immat"),"",IF($AG$2=1,CONCATENATE($AG$1," ",SHELL_CARBURANT[No immat]," 1ERE QUINZ CARBURANT"),CONCATENATE($AG$1," ",SHELL_CARBURANT[No immat], " 2EME QUINZ CARBURANT"))))</f>
        <v>07/2018 EM-935-WL 2EME QUINZ CARBURANT</v>
      </c>
      <c r="AA5" s="44" t="str">
        <f>IF(SHELL_CARBURANT[[#This Row],[Coût HT]]&gt;0,"40","50")</f>
        <v>40</v>
      </c>
      <c r="AB5" s="44">
        <f>IF(SHELL_CARBURANT[[#This Row],[Libelle]]="","",111101)</f>
        <v>111101</v>
      </c>
      <c r="AC5" s="44" t="str">
        <f>IF(IFERROR(VLOOKUP(SHELL_CARBURANT[[#This Row],[Imputation]],#REF!,2,0),0)=101,SHELL_CARBURANT[[#This Row],[Imputation]],"ERREUR")</f>
        <v>ERREUR</v>
      </c>
      <c r="AD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J5" s="13">
        <v>24062.7</v>
      </c>
      <c r="AK5" s="46"/>
      <c r="AL5" s="46"/>
    </row>
    <row r="6" spans="1:38" x14ac:dyDescent="0.2">
      <c r="A6" s="2" t="s">
        <v>16</v>
      </c>
      <c r="B6" s="2" t="s">
        <v>83</v>
      </c>
      <c r="C6" s="2" t="s">
        <v>84</v>
      </c>
      <c r="D6" s="2" t="s">
        <v>76</v>
      </c>
      <c r="E6" s="2">
        <v>68.785000000003507</v>
      </c>
      <c r="F6" s="2">
        <v>84.208333333313902</v>
      </c>
      <c r="G6" s="2">
        <v>84.204999999958105</v>
      </c>
      <c r="H6" s="2">
        <v>16.840999999993102</v>
      </c>
      <c r="I6" s="2">
        <v>101.049999999988</v>
      </c>
      <c r="J6" s="2">
        <v>100</v>
      </c>
      <c r="K6" s="2">
        <v>84.204999999958105</v>
      </c>
      <c r="L6" s="2">
        <v>0</v>
      </c>
      <c r="M6" s="2">
        <v>20</v>
      </c>
      <c r="N6" s="2" t="s">
        <v>85</v>
      </c>
      <c r="O6" s="16"/>
      <c r="P6" s="16"/>
      <c r="Q6" s="16"/>
      <c r="R6" s="16"/>
      <c r="S6" s="16"/>
      <c r="T6" s="20"/>
      <c r="U6" s="16"/>
      <c r="V6" s="16"/>
      <c r="W6" s="16"/>
      <c r="X6" s="44">
        <f>IF(SHELL_CARBURANT[[#This Row],[TVA]]=100,ABS(ROUND(VALUE(SUBSTITUTE(SHELL_CARBURANT[[#This Row],[Coût HT]],".",",")),2)),ABS(ROUND(SHELL_CARBURANT[[#This Row],[Champ calculé2]],2)))</f>
        <v>84.21</v>
      </c>
      <c r="Y6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6" s="44" t="str">
        <f>TRIM(IF(OR(B6="",B6="No immat"),"",IF($AG$2=1,CONCATENATE($AG$1," ",SHELL_CARBURANT[No immat]," 1ERE QUINZ CARBURANT"),CONCATENATE($AG$1," ",SHELL_CARBURANT[No immat], " 2EME QUINZ CARBURANT"))))</f>
        <v>07/2018 EP-194-PE 2EME QUINZ CARBURANT</v>
      </c>
      <c r="AA6" s="44" t="str">
        <f>IF(SHELL_CARBURANT[[#This Row],[Coût HT]]&gt;0,"40","50")</f>
        <v>40</v>
      </c>
      <c r="AB6" s="44">
        <f>IF(SHELL_CARBURANT[[#This Row],[Libelle]]="","",111101)</f>
        <v>111101</v>
      </c>
      <c r="AC6" s="44" t="str">
        <f>IF(IFERROR(VLOOKUP(SHELL_CARBURANT[[#This Row],[Imputation]],#REF!,2,0),0)=101,SHELL_CARBURANT[[#This Row],[Imputation]],"ERREUR")</f>
        <v>ERREUR</v>
      </c>
      <c r="AD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7" spans="1:38" x14ac:dyDescent="0.2">
      <c r="A7" s="2" t="s">
        <v>17</v>
      </c>
      <c r="B7" s="2" t="s">
        <v>89</v>
      </c>
      <c r="C7" s="2" t="s">
        <v>90</v>
      </c>
      <c r="D7" s="2" t="s">
        <v>76</v>
      </c>
      <c r="E7" s="2">
        <v>70.663000000006306</v>
      </c>
      <c r="F7" s="2">
        <v>87.524999999965104</v>
      </c>
      <c r="G7" s="2">
        <v>87.519999999937198</v>
      </c>
      <c r="H7" s="2">
        <v>17.503999999989102</v>
      </c>
      <c r="I7" s="2">
        <v>105.029999999981</v>
      </c>
      <c r="J7" s="2">
        <v>100</v>
      </c>
      <c r="K7" s="2">
        <v>87.519999999937198</v>
      </c>
      <c r="L7" s="2">
        <v>0</v>
      </c>
      <c r="M7" s="2">
        <v>20</v>
      </c>
      <c r="N7" s="2" t="s">
        <v>85</v>
      </c>
      <c r="O7" s="16"/>
      <c r="P7" s="16"/>
      <c r="Q7" s="16"/>
      <c r="R7" s="16"/>
      <c r="S7" s="16"/>
      <c r="T7" s="20"/>
      <c r="U7" s="16"/>
      <c r="V7" s="16"/>
      <c r="W7" s="16"/>
      <c r="X7" s="44">
        <f>IF(SHELL_CARBURANT[[#This Row],[TVA]]=100,ABS(ROUND(VALUE(SUBSTITUTE(SHELL_CARBURANT[[#This Row],[Coût HT]],".",",")),2)),ABS(ROUND(SHELL_CARBURANT[[#This Row],[Champ calculé2]],2)))</f>
        <v>87.52</v>
      </c>
      <c r="Y7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7" s="44" t="str">
        <f>TRIM(IF(OR(B7="",B7="No immat"),"",IF($AG$2=1,CONCATENATE($AG$1," ",SHELL_CARBURANT[No immat]," 1ERE QUINZ CARBURANT"),CONCATENATE($AG$1," ",SHELL_CARBURANT[No immat], " 2EME QUINZ CARBURANT"))))</f>
        <v>07/2018 EM-084-WM 2EME QUINZ CARBURANT</v>
      </c>
      <c r="AA7" s="44" t="str">
        <f>IF(SHELL_CARBURANT[[#This Row],[Coût HT]]&gt;0,"40","50")</f>
        <v>40</v>
      </c>
      <c r="AB7" s="44">
        <f>IF(SHELL_CARBURANT[[#This Row],[Libelle]]="","",111101)</f>
        <v>111101</v>
      </c>
      <c r="AC7" s="44" t="str">
        <f>IF(IFERROR(VLOOKUP(SHELL_CARBURANT[[#This Row],[Imputation]],#REF!,2,0),0)=101,SHELL_CARBURANT[[#This Row],[Imputation]],"ERREUR")</f>
        <v>ERREUR</v>
      </c>
      <c r="AD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8" spans="1:38" x14ac:dyDescent="0.2">
      <c r="A8" s="2" t="s">
        <v>17</v>
      </c>
      <c r="B8" s="2" t="s">
        <v>93</v>
      </c>
      <c r="C8" s="2" t="s">
        <v>94</v>
      </c>
      <c r="D8" s="2" t="s">
        <v>76</v>
      </c>
      <c r="E8" s="2">
        <v>72.541000000009106</v>
      </c>
      <c r="F8" s="2">
        <v>90.841666666616206</v>
      </c>
      <c r="G8" s="2">
        <v>90.834999999916207</v>
      </c>
      <c r="H8" s="2">
        <v>18.166999999985201</v>
      </c>
      <c r="I8" s="2">
        <v>109.009999999974</v>
      </c>
      <c r="J8" s="2">
        <v>100</v>
      </c>
      <c r="K8" s="2">
        <v>90.834999999916207</v>
      </c>
      <c r="L8" s="2">
        <v>0</v>
      </c>
      <c r="M8" s="2">
        <v>20</v>
      </c>
      <c r="N8" s="2" t="s">
        <v>85</v>
      </c>
      <c r="O8" s="16"/>
      <c r="P8" s="16"/>
      <c r="Q8" s="16"/>
      <c r="R8" s="16"/>
      <c r="S8" s="16"/>
      <c r="T8" s="20"/>
      <c r="U8" s="16"/>
      <c r="V8" s="16"/>
      <c r="W8" s="16"/>
      <c r="X8" s="44">
        <f>IF(SHELL_CARBURANT[[#This Row],[TVA]]=100,ABS(ROUND(VALUE(SUBSTITUTE(SHELL_CARBURANT[[#This Row],[Coût HT]],".",",")),2)),ABS(ROUND(SHELL_CARBURANT[[#This Row],[Champ calculé2]],2)))</f>
        <v>90.84</v>
      </c>
      <c r="Y8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8" s="44" t="str">
        <f>TRIM(IF(OR(B8="",B8="No immat"),"",IF($AG$2=1,CONCATENATE($AG$1," ",SHELL_CARBURANT[No immat]," 1ERE QUINZ CARBURANT"),CONCATENATE($AG$1," ",SHELL_CARBURANT[No immat], " 2EME QUINZ CARBURANT"))))</f>
        <v>07/2018 EM-935-WL 2EME QUINZ CARBURANT</v>
      </c>
      <c r="AA8" s="44" t="str">
        <f>IF(SHELL_CARBURANT[[#This Row],[Coût HT]]&gt;0,"40","50")</f>
        <v>40</v>
      </c>
      <c r="AB8" s="44">
        <f>IF(SHELL_CARBURANT[[#This Row],[Libelle]]="","",111101)</f>
        <v>111101</v>
      </c>
      <c r="AC8" s="44" t="str">
        <f>IF(IFERROR(VLOOKUP(SHELL_CARBURANT[[#This Row],[Imputation]],#REF!,2,0),0)=101,SHELL_CARBURANT[[#This Row],[Imputation]],"ERREUR")</f>
        <v>ERREUR</v>
      </c>
      <c r="AD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9" spans="1:38" x14ac:dyDescent="0.2">
      <c r="A9" s="16" t="s">
        <v>17</v>
      </c>
      <c r="B9" s="17" t="s">
        <v>93</v>
      </c>
      <c r="C9" s="16" t="s">
        <v>94</v>
      </c>
      <c r="D9" s="16" t="s">
        <v>76</v>
      </c>
      <c r="E9" s="16">
        <v>74.419000000011906</v>
      </c>
      <c r="F9" s="16">
        <v>94.158333333267393</v>
      </c>
      <c r="G9" s="16">
        <v>94.1499999998953</v>
      </c>
      <c r="H9" s="16">
        <v>18.8299999999813</v>
      </c>
      <c r="I9" s="16">
        <v>112.98999999996801</v>
      </c>
      <c r="J9" s="16">
        <v>100</v>
      </c>
      <c r="K9" s="16">
        <v>94.1499999998953</v>
      </c>
      <c r="L9" s="16">
        <v>0</v>
      </c>
      <c r="M9" s="16">
        <v>20</v>
      </c>
      <c r="N9" s="16" t="s">
        <v>85</v>
      </c>
      <c r="O9" s="16"/>
      <c r="P9" s="16"/>
      <c r="Q9" s="16"/>
      <c r="R9" s="16"/>
      <c r="S9" s="16"/>
      <c r="T9" s="20"/>
      <c r="U9" s="16"/>
      <c r="V9" s="16"/>
      <c r="W9" s="16"/>
      <c r="X9" s="44">
        <f>IF(SHELL_CARBURANT[[#This Row],[TVA]]=100,ABS(ROUND(VALUE(SUBSTITUTE(SHELL_CARBURANT[[#This Row],[Coût HT]],".",",")),2)),ABS(ROUND(SHELL_CARBURANT[[#This Row],[Champ calculé2]],2)))</f>
        <v>94.16</v>
      </c>
      <c r="Y9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9" s="44" t="str">
        <f>TRIM(IF(OR(B9="",B9="No immat"),"",IF($AG$2=1,CONCATENATE($AG$1," ",SHELL_CARBURANT[No immat]," 1ERE QUINZ CARBURANT"),CONCATENATE($AG$1," ",SHELL_CARBURANT[No immat], " 2EME QUINZ CARBURANT"))))</f>
        <v>07/2018 EM-935-WL 2EME QUINZ CARBURANT</v>
      </c>
      <c r="AA9" s="44" t="str">
        <f>IF(SHELL_CARBURANT[[#This Row],[Coût HT]]&gt;0,"40","50")</f>
        <v>40</v>
      </c>
      <c r="AB9" s="44">
        <f>IF(SHELL_CARBURANT[[#This Row],[Libelle]]="","",111101)</f>
        <v>111101</v>
      </c>
      <c r="AC9" s="44" t="str">
        <f>IF(IFERROR(VLOOKUP(SHELL_CARBURANT[[#This Row],[Imputation]],#REF!,2,0),0)=101,SHELL_CARBURANT[[#This Row],[Imputation]],"ERREUR")</f>
        <v>ERREUR</v>
      </c>
      <c r="AD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0" spans="1:38" x14ac:dyDescent="0.2">
      <c r="A10" s="2" t="s">
        <v>16</v>
      </c>
      <c r="B10" s="2" t="s">
        <v>83</v>
      </c>
      <c r="C10" s="2" t="s">
        <v>84</v>
      </c>
      <c r="D10" s="2" t="s">
        <v>76</v>
      </c>
      <c r="E10" s="2">
        <v>76.297000000014705</v>
      </c>
      <c r="F10" s="2">
        <v>97.474999999918595</v>
      </c>
      <c r="G10" s="2">
        <v>97.464999999874294</v>
      </c>
      <c r="H10" s="2">
        <v>19.4929999999774</v>
      </c>
      <c r="I10" s="2">
        <v>116.969999999961</v>
      </c>
      <c r="J10" s="2">
        <v>100</v>
      </c>
      <c r="K10" s="2">
        <v>97.464999999874294</v>
      </c>
      <c r="L10" s="2">
        <v>0</v>
      </c>
      <c r="M10" s="2">
        <v>20</v>
      </c>
      <c r="N10" s="2" t="s">
        <v>85</v>
      </c>
      <c r="O10" s="16"/>
      <c r="P10" s="16"/>
      <c r="Q10" s="16"/>
      <c r="R10" s="16"/>
      <c r="S10" s="16"/>
      <c r="T10" s="20"/>
      <c r="U10" s="16"/>
      <c r="V10" s="16"/>
      <c r="W10" s="16"/>
      <c r="X10" s="44">
        <f>IF(SHELL_CARBURANT[[#This Row],[TVA]]=100,ABS(ROUND(VALUE(SUBSTITUTE(SHELL_CARBURANT[[#This Row],[Coût HT]],".",",")),2)),ABS(ROUND(SHELL_CARBURANT[[#This Row],[Champ calculé2]],2)))</f>
        <v>97.47</v>
      </c>
      <c r="Y10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0" s="44" t="str">
        <f>TRIM(IF(OR(B10="",B10="No immat"),"",IF($AG$2=1,CONCATENATE($AG$1," ",SHELL_CARBURANT[No immat]," 1ERE QUINZ CARBURANT"),CONCATENATE($AG$1," ",SHELL_CARBURANT[No immat], " 2EME QUINZ CARBURANT"))))</f>
        <v>07/2018 EP-194-PE 2EME QUINZ CARBURANT</v>
      </c>
      <c r="AA10" s="44" t="str">
        <f>IF(SHELL_CARBURANT[[#This Row],[Coût HT]]&gt;0,"40","50")</f>
        <v>40</v>
      </c>
      <c r="AB10" s="44">
        <f>IF(SHELL_CARBURANT[[#This Row],[Libelle]]="","",111101)</f>
        <v>111101</v>
      </c>
      <c r="AC10" s="44" t="str">
        <f>IF(IFERROR(VLOOKUP(SHELL_CARBURANT[[#This Row],[Imputation]],#REF!,2,0),0)=101,SHELL_CARBURANT[[#This Row],[Imputation]],"ERREUR")</f>
        <v>ERREUR</v>
      </c>
      <c r="AD1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1" spans="1:38" x14ac:dyDescent="0.2">
      <c r="A11" s="2" t="s">
        <v>17</v>
      </c>
      <c r="B11" s="2" t="s">
        <v>89</v>
      </c>
      <c r="C11" s="2" t="s">
        <v>90</v>
      </c>
      <c r="D11" s="2" t="s">
        <v>76</v>
      </c>
      <c r="E11" s="2">
        <v>78.175000000017505</v>
      </c>
      <c r="F11" s="2">
        <v>100.79166666656999</v>
      </c>
      <c r="G11" s="2">
        <v>100.779999999853</v>
      </c>
      <c r="H11" s="2">
        <v>20.155999999973499</v>
      </c>
      <c r="I11" s="2">
        <v>120.949999999954</v>
      </c>
      <c r="J11" s="2">
        <v>100</v>
      </c>
      <c r="K11" s="2">
        <v>100.779999999853</v>
      </c>
      <c r="L11" s="2">
        <v>0</v>
      </c>
      <c r="M11" s="2">
        <v>20</v>
      </c>
      <c r="N11" s="2" t="s">
        <v>85</v>
      </c>
      <c r="O11" s="16"/>
      <c r="P11" s="16"/>
      <c r="Q11" s="16"/>
      <c r="R11" s="16"/>
      <c r="S11" s="16"/>
      <c r="T11" s="20"/>
      <c r="U11" s="16"/>
      <c r="V11" s="16"/>
      <c r="W11" s="16"/>
      <c r="X11" s="44">
        <f>IF(SHELL_CARBURANT[[#This Row],[TVA]]=100,ABS(ROUND(VALUE(SUBSTITUTE(SHELL_CARBURANT[[#This Row],[Coût HT]],".",",")),2)),ABS(ROUND(SHELL_CARBURANT[[#This Row],[Champ calculé2]],2)))</f>
        <v>100.79</v>
      </c>
      <c r="Y11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1" s="44" t="str">
        <f>TRIM(IF(OR(B11="",B11="No immat"),"",IF($AG$2=1,CONCATENATE($AG$1," ",SHELL_CARBURANT[No immat]," 1ERE QUINZ CARBURANT"),CONCATENATE($AG$1," ",SHELL_CARBURANT[No immat], " 2EME QUINZ CARBURANT"))))</f>
        <v>07/2018 EM-084-WM 2EME QUINZ CARBURANT</v>
      </c>
      <c r="AA11" s="44" t="str">
        <f>IF(SHELL_CARBURANT[[#This Row],[Coût HT]]&gt;0,"40","50")</f>
        <v>40</v>
      </c>
      <c r="AB11" s="44">
        <f>IF(SHELL_CARBURANT[[#This Row],[Libelle]]="","",111101)</f>
        <v>111101</v>
      </c>
      <c r="AC11" s="44" t="str">
        <f>IF(IFERROR(VLOOKUP(SHELL_CARBURANT[[#This Row],[Imputation]],#REF!,2,0),0)=101,SHELL_CARBURANT[[#This Row],[Imputation]],"ERREUR")</f>
        <v>ERREUR</v>
      </c>
      <c r="AD1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2" spans="1:38" x14ac:dyDescent="0.2">
      <c r="A12" s="2" t="s">
        <v>17</v>
      </c>
      <c r="B12" s="2" t="s">
        <v>93</v>
      </c>
      <c r="C12" s="2" t="s">
        <v>94</v>
      </c>
      <c r="D12" s="2" t="s">
        <v>76</v>
      </c>
      <c r="E12" s="2">
        <v>80.053000000020305</v>
      </c>
      <c r="F12" s="2">
        <v>104.108333333221</v>
      </c>
      <c r="G12" s="2">
        <v>104.094999999832</v>
      </c>
      <c r="H12" s="2">
        <v>20.818999999969598</v>
      </c>
      <c r="I12" s="2">
        <v>124.929999999947</v>
      </c>
      <c r="J12" s="2">
        <v>100</v>
      </c>
      <c r="K12" s="2">
        <v>104.094999999832</v>
      </c>
      <c r="L12" s="2">
        <v>0</v>
      </c>
      <c r="M12" s="2">
        <v>20</v>
      </c>
      <c r="N12" s="2" t="s">
        <v>85</v>
      </c>
      <c r="O12" s="16"/>
      <c r="P12" s="16"/>
      <c r="Q12" s="16"/>
      <c r="R12" s="16"/>
      <c r="S12" s="16"/>
      <c r="T12" s="20"/>
      <c r="U12" s="16"/>
      <c r="V12" s="16"/>
      <c r="W12" s="16"/>
      <c r="X12" s="44">
        <f>IF(SHELL_CARBURANT[[#This Row],[TVA]]=100,ABS(ROUND(VALUE(SUBSTITUTE(SHELL_CARBURANT[[#This Row],[Coût HT]],".",",")),2)),ABS(ROUND(SHELL_CARBURANT[[#This Row],[Champ calculé2]],2)))</f>
        <v>104.11</v>
      </c>
      <c r="Y12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2" s="44" t="str">
        <f>TRIM(IF(OR(B12="",B12="No immat"),"",IF($AG$2=1,CONCATENATE($AG$1," ",SHELL_CARBURANT[No immat]," 1ERE QUINZ CARBURANT"),CONCATENATE($AG$1," ",SHELL_CARBURANT[No immat], " 2EME QUINZ CARBURANT"))))</f>
        <v>07/2018 EM-935-WL 2EME QUINZ CARBURANT</v>
      </c>
      <c r="AA12" s="44" t="str">
        <f>IF(SHELL_CARBURANT[[#This Row],[Coût HT]]&gt;0,"40","50")</f>
        <v>40</v>
      </c>
      <c r="AB12" s="44">
        <f>IF(SHELL_CARBURANT[[#This Row],[Libelle]]="","",111101)</f>
        <v>111101</v>
      </c>
      <c r="AC12" s="44" t="str">
        <f>IF(IFERROR(VLOOKUP(SHELL_CARBURANT[[#This Row],[Imputation]],#REF!,2,0),0)=101,SHELL_CARBURANT[[#This Row],[Imputation]],"ERREUR")</f>
        <v>ERREUR</v>
      </c>
      <c r="AD1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3" spans="1:38" x14ac:dyDescent="0.2">
      <c r="A13" s="16" t="s">
        <v>17</v>
      </c>
      <c r="B13" s="17" t="s">
        <v>93</v>
      </c>
      <c r="C13" s="16" t="s">
        <v>94</v>
      </c>
      <c r="D13" s="16" t="s">
        <v>76</v>
      </c>
      <c r="E13" s="16">
        <v>81.931000000023104</v>
      </c>
      <c r="F13" s="16">
        <v>107.424999999872</v>
      </c>
      <c r="G13" s="16">
        <v>107.409999999812</v>
      </c>
      <c r="H13" s="16">
        <v>21.481999999965701</v>
      </c>
      <c r="I13" s="16">
        <v>128.90999999994</v>
      </c>
      <c r="J13" s="16">
        <v>100</v>
      </c>
      <c r="K13" s="16">
        <v>107.409999999812</v>
      </c>
      <c r="L13" s="16">
        <v>0</v>
      </c>
      <c r="M13" s="16">
        <v>20</v>
      </c>
      <c r="N13" s="16" t="s">
        <v>85</v>
      </c>
      <c r="O13" s="16"/>
      <c r="P13" s="16"/>
      <c r="Q13" s="16"/>
      <c r="R13" s="16"/>
      <c r="S13" s="16"/>
      <c r="T13" s="20"/>
      <c r="U13" s="16"/>
      <c r="V13" s="16"/>
      <c r="W13" s="16"/>
      <c r="X13" s="44">
        <f>IF(SHELL_CARBURANT[[#This Row],[TVA]]=100,ABS(ROUND(VALUE(SUBSTITUTE(SHELL_CARBURANT[[#This Row],[Coût HT]],".",",")),2)),ABS(ROUND(SHELL_CARBURANT[[#This Row],[Champ calculé2]],2)))</f>
        <v>107.42</v>
      </c>
      <c r="Y13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3" s="44" t="str">
        <f>TRIM(IF(OR(B13="",B13="No immat"),"",IF($AG$2=1,CONCATENATE($AG$1," ",SHELL_CARBURANT[No immat]," 1ERE QUINZ CARBURANT"),CONCATENATE($AG$1," ",SHELL_CARBURANT[No immat], " 2EME QUINZ CARBURANT"))))</f>
        <v>07/2018 EM-935-WL 2EME QUINZ CARBURANT</v>
      </c>
      <c r="AA13" s="44" t="str">
        <f>IF(SHELL_CARBURANT[[#This Row],[Coût HT]]&gt;0,"40","50")</f>
        <v>40</v>
      </c>
      <c r="AB13" s="44">
        <f>IF(SHELL_CARBURANT[[#This Row],[Libelle]]="","",111101)</f>
        <v>111101</v>
      </c>
      <c r="AC13" s="44" t="str">
        <f>IF(IFERROR(VLOOKUP(SHELL_CARBURANT[[#This Row],[Imputation]],#REF!,2,0),0)=101,SHELL_CARBURANT[[#This Row],[Imputation]],"ERREUR")</f>
        <v>ERREUR</v>
      </c>
      <c r="AD1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4" spans="1:38" x14ac:dyDescent="0.2">
      <c r="A14" s="2" t="s">
        <v>16</v>
      </c>
      <c r="B14" s="2" t="s">
        <v>83</v>
      </c>
      <c r="C14" s="2" t="s">
        <v>84</v>
      </c>
      <c r="D14" s="2" t="s">
        <v>76</v>
      </c>
      <c r="E14" s="2">
        <v>83.809000000025904</v>
      </c>
      <c r="F14" s="2">
        <v>110.741666666523</v>
      </c>
      <c r="G14" s="2">
        <v>110.72499999979</v>
      </c>
      <c r="H14" s="2">
        <v>22.144999999961801</v>
      </c>
      <c r="I14" s="2">
        <v>132.889999999933</v>
      </c>
      <c r="J14" s="2">
        <v>100</v>
      </c>
      <c r="K14" s="2">
        <v>110.72499999979</v>
      </c>
      <c r="L14" s="2">
        <v>0</v>
      </c>
      <c r="M14" s="2">
        <v>20</v>
      </c>
      <c r="N14" s="2" t="s">
        <v>85</v>
      </c>
      <c r="O14" s="16"/>
      <c r="P14" s="16"/>
      <c r="Q14" s="16"/>
      <c r="R14" s="16"/>
      <c r="S14" s="16"/>
      <c r="T14" s="20"/>
      <c r="U14" s="16"/>
      <c r="V14" s="16"/>
      <c r="W14" s="16"/>
      <c r="X14" s="44">
        <f>IF(SHELL_CARBURANT[[#This Row],[TVA]]=100,ABS(ROUND(VALUE(SUBSTITUTE(SHELL_CARBURANT[[#This Row],[Coût HT]],".",",")),2)),ABS(ROUND(SHELL_CARBURANT[[#This Row],[Champ calculé2]],2)))</f>
        <v>110.74</v>
      </c>
      <c r="Y14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4" s="44" t="str">
        <f>TRIM(IF(OR(B14="",B14="No immat"),"",IF($AG$2=1,CONCATENATE($AG$1," ",SHELL_CARBURANT[No immat]," 1ERE QUINZ CARBURANT"),CONCATENATE($AG$1," ",SHELL_CARBURANT[No immat], " 2EME QUINZ CARBURANT"))))</f>
        <v>07/2018 EP-194-PE 2EME QUINZ CARBURANT</v>
      </c>
      <c r="AA14" s="44" t="str">
        <f>IF(SHELL_CARBURANT[[#This Row],[Coût HT]]&gt;0,"40","50")</f>
        <v>40</v>
      </c>
      <c r="AB14" s="44">
        <f>IF(SHELL_CARBURANT[[#This Row],[Libelle]]="","",111101)</f>
        <v>111101</v>
      </c>
      <c r="AC14" s="44" t="str">
        <f>IF(IFERROR(VLOOKUP(SHELL_CARBURANT[[#This Row],[Imputation]],#REF!,2,0),0)=101,SHELL_CARBURANT[[#This Row],[Imputation]],"ERREUR")</f>
        <v>ERREUR</v>
      </c>
      <c r="AD1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5" spans="1:38" x14ac:dyDescent="0.2">
      <c r="A15" s="2" t="s">
        <v>17</v>
      </c>
      <c r="B15" s="2" t="s">
        <v>89</v>
      </c>
      <c r="C15" s="2" t="s">
        <v>90</v>
      </c>
      <c r="D15" s="2" t="s">
        <v>76</v>
      </c>
      <c r="E15" s="2">
        <v>85.687000000028704</v>
      </c>
      <c r="F15" s="2">
        <v>114.05833333317401</v>
      </c>
      <c r="G15" s="2">
        <v>114.03999999977</v>
      </c>
      <c r="H15" s="2">
        <v>22.8079999999579</v>
      </c>
      <c r="I15" s="2">
        <v>136.86999999992599</v>
      </c>
      <c r="J15" s="2">
        <v>100</v>
      </c>
      <c r="K15" s="2">
        <v>114.03999999977</v>
      </c>
      <c r="L15" s="2">
        <v>0</v>
      </c>
      <c r="M15" s="2">
        <v>20</v>
      </c>
      <c r="N15" s="2" t="s">
        <v>85</v>
      </c>
      <c r="O15" s="16"/>
      <c r="P15" s="16"/>
      <c r="Q15" s="16"/>
      <c r="R15" s="16"/>
      <c r="S15" s="16"/>
      <c r="T15" s="20"/>
      <c r="U15" s="16"/>
      <c r="V15" s="16"/>
      <c r="W15" s="16"/>
      <c r="X15" s="44">
        <f>IF(SHELL_CARBURANT[[#This Row],[TVA]]=100,ABS(ROUND(VALUE(SUBSTITUTE(SHELL_CARBURANT[[#This Row],[Coût HT]],".",",")),2)),ABS(ROUND(SHELL_CARBURANT[[#This Row],[Champ calculé2]],2)))</f>
        <v>114.06</v>
      </c>
      <c r="Y15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5" s="44" t="str">
        <f>TRIM(IF(OR(B15="",B15="No immat"),"",IF($AG$2=1,CONCATENATE($AG$1," ",SHELL_CARBURANT[No immat]," 1ERE QUINZ CARBURANT"),CONCATENATE($AG$1," ",SHELL_CARBURANT[No immat], " 2EME QUINZ CARBURANT"))))</f>
        <v>07/2018 EM-084-WM 2EME QUINZ CARBURANT</v>
      </c>
      <c r="AA15" s="44" t="str">
        <f>IF(SHELL_CARBURANT[[#This Row],[Coût HT]]&gt;0,"40","50")</f>
        <v>40</v>
      </c>
      <c r="AB15" s="44">
        <f>IF(SHELL_CARBURANT[[#This Row],[Libelle]]="","",111101)</f>
        <v>111101</v>
      </c>
      <c r="AC15" s="44" t="str">
        <f>IF(IFERROR(VLOOKUP(SHELL_CARBURANT[[#This Row],[Imputation]],#REF!,2,0),0)=101,SHELL_CARBURANT[[#This Row],[Imputation]],"ERREUR")</f>
        <v>ERREUR</v>
      </c>
      <c r="AD1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6" spans="1:38" x14ac:dyDescent="0.2">
      <c r="A16" s="2" t="s">
        <v>17</v>
      </c>
      <c r="B16" s="2" t="s">
        <v>93</v>
      </c>
      <c r="C16" s="2" t="s">
        <v>94</v>
      </c>
      <c r="D16" s="2" t="s">
        <v>76</v>
      </c>
      <c r="E16" s="2">
        <v>87.565000000031503</v>
      </c>
      <c r="F16" s="2">
        <v>117.374999999826</v>
      </c>
      <c r="G16" s="2">
        <v>117.354999999749</v>
      </c>
      <c r="H16" s="2">
        <v>23.4709999999539</v>
      </c>
      <c r="I16" s="2">
        <v>140.84999999991899</v>
      </c>
      <c r="J16" s="2">
        <v>100</v>
      </c>
      <c r="K16" s="2">
        <v>117.354999999749</v>
      </c>
      <c r="L16" s="2">
        <v>0</v>
      </c>
      <c r="M16" s="2">
        <v>20</v>
      </c>
      <c r="N16" s="2" t="s">
        <v>85</v>
      </c>
      <c r="O16" s="16"/>
      <c r="P16" s="16"/>
      <c r="Q16" s="16"/>
      <c r="R16" s="16"/>
      <c r="S16" s="16"/>
      <c r="T16" s="20"/>
      <c r="U16" s="16"/>
      <c r="V16" s="16"/>
      <c r="W16" s="16"/>
      <c r="X16" s="44">
        <f>IF(SHELL_CARBURANT[[#This Row],[TVA]]=100,ABS(ROUND(VALUE(SUBSTITUTE(SHELL_CARBURANT[[#This Row],[Coût HT]],".",",")),2)),ABS(ROUND(SHELL_CARBURANT[[#This Row],[Champ calculé2]],2)))</f>
        <v>117.37</v>
      </c>
      <c r="Y16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6" s="44" t="str">
        <f>TRIM(IF(OR(B16="",B16="No immat"),"",IF($AG$2=1,CONCATENATE($AG$1," ",SHELL_CARBURANT[No immat]," 1ERE QUINZ CARBURANT"),CONCATENATE($AG$1," ",SHELL_CARBURANT[No immat], " 2EME QUINZ CARBURANT"))))</f>
        <v>07/2018 EM-935-WL 2EME QUINZ CARBURANT</v>
      </c>
      <c r="AA16" s="44" t="str">
        <f>IF(SHELL_CARBURANT[[#This Row],[Coût HT]]&gt;0,"40","50")</f>
        <v>40</v>
      </c>
      <c r="AB16" s="44">
        <f>IF(SHELL_CARBURANT[[#This Row],[Libelle]]="","",111101)</f>
        <v>111101</v>
      </c>
      <c r="AC16" s="44" t="str">
        <f>IF(IFERROR(VLOOKUP(SHELL_CARBURANT[[#This Row],[Imputation]],#REF!,2,0),0)=101,SHELL_CARBURANT[[#This Row],[Imputation]],"ERREUR")</f>
        <v>ERREUR</v>
      </c>
      <c r="AD1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7" spans="1:30" x14ac:dyDescent="0.2">
      <c r="A17" s="16" t="s">
        <v>17</v>
      </c>
      <c r="B17" s="17" t="s">
        <v>93</v>
      </c>
      <c r="C17" s="16" t="s">
        <v>94</v>
      </c>
      <c r="D17" s="16" t="s">
        <v>76</v>
      </c>
      <c r="E17" s="16">
        <v>89.443000000034303</v>
      </c>
      <c r="F17" s="16">
        <v>120.691666666477</v>
      </c>
      <c r="G17" s="16">
        <v>120.66999999972801</v>
      </c>
      <c r="H17" s="16">
        <v>24.133999999949999</v>
      </c>
      <c r="I17" s="16">
        <v>144.82999999991199</v>
      </c>
      <c r="J17" s="16">
        <v>100</v>
      </c>
      <c r="K17" s="16">
        <v>120.66999999972801</v>
      </c>
      <c r="L17" s="16">
        <v>0</v>
      </c>
      <c r="M17" s="16">
        <v>20</v>
      </c>
      <c r="N17" s="16" t="s">
        <v>85</v>
      </c>
      <c r="O17" s="16"/>
      <c r="P17" s="16"/>
      <c r="Q17" s="16"/>
      <c r="R17" s="16"/>
      <c r="S17" s="16"/>
      <c r="T17" s="20"/>
      <c r="U17" s="16"/>
      <c r="V17" s="16"/>
      <c r="W17" s="16"/>
      <c r="X17" s="44">
        <f>IF(SHELL_CARBURANT[[#This Row],[TVA]]=100,ABS(ROUND(VALUE(SUBSTITUTE(SHELL_CARBURANT[[#This Row],[Coût HT]],".",",")),2)),ABS(ROUND(SHELL_CARBURANT[[#This Row],[Champ calculé2]],2)))</f>
        <v>120.69</v>
      </c>
      <c r="Y17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7" s="44" t="str">
        <f>TRIM(IF(OR(B17="",B17="No immat"),"",IF($AG$2=1,CONCATENATE($AG$1," ",SHELL_CARBURANT[No immat]," 1ERE QUINZ CARBURANT"),CONCATENATE($AG$1," ",SHELL_CARBURANT[No immat], " 2EME QUINZ CARBURANT"))))</f>
        <v>07/2018 EM-935-WL 2EME QUINZ CARBURANT</v>
      </c>
      <c r="AA17" s="44" t="str">
        <f>IF(SHELL_CARBURANT[[#This Row],[Coût HT]]&gt;0,"40","50")</f>
        <v>40</v>
      </c>
      <c r="AB17" s="44">
        <f>IF(SHELL_CARBURANT[[#This Row],[Libelle]]="","",111101)</f>
        <v>111101</v>
      </c>
      <c r="AC17" s="44" t="str">
        <f>IF(IFERROR(VLOOKUP(SHELL_CARBURANT[[#This Row],[Imputation]],#REF!,2,0),0)=101,SHELL_CARBURANT[[#This Row],[Imputation]],"ERREUR")</f>
        <v>ERREUR</v>
      </c>
      <c r="AD1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8" spans="1:30" x14ac:dyDescent="0.2">
      <c r="A18" s="2" t="s">
        <v>16</v>
      </c>
      <c r="B18" s="2" t="s">
        <v>83</v>
      </c>
      <c r="C18" s="2" t="s">
        <v>84</v>
      </c>
      <c r="D18" s="2" t="s">
        <v>76</v>
      </c>
      <c r="E18" s="2">
        <v>91.321000000037102</v>
      </c>
      <c r="F18" s="2">
        <v>124.00833333312799</v>
      </c>
      <c r="G18" s="2">
        <v>123.984999999707</v>
      </c>
      <c r="H18" s="2">
        <v>24.796999999946099</v>
      </c>
      <c r="I18" s="2">
        <v>148.80999999990499</v>
      </c>
      <c r="J18" s="2">
        <v>100</v>
      </c>
      <c r="K18" s="2">
        <v>123.984999999707</v>
      </c>
      <c r="L18" s="2">
        <v>0</v>
      </c>
      <c r="M18" s="2">
        <v>20</v>
      </c>
      <c r="N18" s="2" t="s">
        <v>85</v>
      </c>
      <c r="O18" s="16"/>
      <c r="P18" s="16"/>
      <c r="Q18" s="16"/>
      <c r="R18" s="16"/>
      <c r="S18" s="16"/>
      <c r="T18" s="20"/>
      <c r="U18" s="16"/>
      <c r="V18" s="16"/>
      <c r="W18" s="16"/>
      <c r="X18" s="44">
        <f>IF(SHELL_CARBURANT[[#This Row],[TVA]]=100,ABS(ROUND(VALUE(SUBSTITUTE(SHELL_CARBURANT[[#This Row],[Coût HT]],".",",")),2)),ABS(ROUND(SHELL_CARBURANT[[#This Row],[Champ calculé2]],2)))</f>
        <v>124.01</v>
      </c>
      <c r="Y18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8" s="44" t="str">
        <f>TRIM(IF(OR(B18="",B18="No immat"),"",IF($AG$2=1,CONCATENATE($AG$1," ",SHELL_CARBURANT[No immat]," 1ERE QUINZ CARBURANT"),CONCATENATE($AG$1," ",SHELL_CARBURANT[No immat], " 2EME QUINZ CARBURANT"))))</f>
        <v>07/2018 EP-194-PE 2EME QUINZ CARBURANT</v>
      </c>
      <c r="AA18" s="44" t="str">
        <f>IF(SHELL_CARBURANT[[#This Row],[Coût HT]]&gt;0,"40","50")</f>
        <v>40</v>
      </c>
      <c r="AB18" s="44">
        <f>IF(SHELL_CARBURANT[[#This Row],[Libelle]]="","",111101)</f>
        <v>111101</v>
      </c>
      <c r="AC18" s="44" t="str">
        <f>IF(IFERROR(VLOOKUP(SHELL_CARBURANT[[#This Row],[Imputation]],#REF!,2,0),0)=101,SHELL_CARBURANT[[#This Row],[Imputation]],"ERREUR")</f>
        <v>ERREUR</v>
      </c>
      <c r="AD1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9" spans="1:30" x14ac:dyDescent="0.2">
      <c r="A19" s="2" t="s">
        <v>17</v>
      </c>
      <c r="B19" s="2" t="s">
        <v>89</v>
      </c>
      <c r="C19" s="2" t="s">
        <v>90</v>
      </c>
      <c r="D19" s="2" t="s">
        <v>76</v>
      </c>
      <c r="E19" s="2">
        <v>93.199000000039902</v>
      </c>
      <c r="F19" s="2">
        <v>127.324999999779</v>
      </c>
      <c r="G19" s="2">
        <v>127.29999999968599</v>
      </c>
      <c r="H19" s="2">
        <v>25.459999999942202</v>
      </c>
      <c r="I19" s="2">
        <v>152.78999999989799</v>
      </c>
      <c r="J19" s="2">
        <v>100</v>
      </c>
      <c r="K19" s="2">
        <v>127.29999999968599</v>
      </c>
      <c r="L19" s="2">
        <v>0</v>
      </c>
      <c r="M19" s="2">
        <v>20</v>
      </c>
      <c r="N19" s="2" t="s">
        <v>85</v>
      </c>
      <c r="O19" s="16"/>
      <c r="P19" s="16"/>
      <c r="Q19" s="16"/>
      <c r="R19" s="16"/>
      <c r="S19" s="16"/>
      <c r="T19" s="20"/>
      <c r="U19" s="16"/>
      <c r="V19" s="16"/>
      <c r="W19" s="16"/>
      <c r="X19" s="44">
        <f>IF(SHELL_CARBURANT[[#This Row],[TVA]]=100,ABS(ROUND(VALUE(SUBSTITUTE(SHELL_CARBURANT[[#This Row],[Coût HT]],".",",")),2)),ABS(ROUND(SHELL_CARBURANT[[#This Row],[Champ calculé2]],2)))</f>
        <v>127.32</v>
      </c>
      <c r="Y19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9" s="44" t="str">
        <f>TRIM(IF(OR(B19="",B19="No immat"),"",IF($AG$2=1,CONCATENATE($AG$1," ",SHELL_CARBURANT[No immat]," 1ERE QUINZ CARBURANT"),CONCATENATE($AG$1," ",SHELL_CARBURANT[No immat], " 2EME QUINZ CARBURANT"))))</f>
        <v>07/2018 EM-084-WM 2EME QUINZ CARBURANT</v>
      </c>
      <c r="AA19" s="44" t="str">
        <f>IF(SHELL_CARBURANT[[#This Row],[Coût HT]]&gt;0,"40","50")</f>
        <v>40</v>
      </c>
      <c r="AB19" s="44">
        <f>IF(SHELL_CARBURANT[[#This Row],[Libelle]]="","",111101)</f>
        <v>111101</v>
      </c>
      <c r="AC19" s="44" t="str">
        <f>IF(IFERROR(VLOOKUP(SHELL_CARBURANT[[#This Row],[Imputation]],#REF!,2,0),0)=101,SHELL_CARBURANT[[#This Row],[Imputation]],"ERREUR")</f>
        <v>ERREUR</v>
      </c>
      <c r="AD1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0" spans="1:30" x14ac:dyDescent="0.2">
      <c r="A20" s="2" t="s">
        <v>16</v>
      </c>
      <c r="B20" s="2" t="s">
        <v>83</v>
      </c>
      <c r="C20" s="2" t="s">
        <v>84</v>
      </c>
      <c r="D20" s="2" t="s">
        <v>76</v>
      </c>
      <c r="E20" s="2">
        <v>95.077000000042702</v>
      </c>
      <c r="F20" s="2">
        <v>130.64166666643001</v>
      </c>
      <c r="G20" s="2">
        <v>130.614999999665</v>
      </c>
      <c r="H20" s="2">
        <v>26.122999999938301</v>
      </c>
      <c r="I20" s="2">
        <v>156.76999999989101</v>
      </c>
      <c r="J20" s="2">
        <v>100</v>
      </c>
      <c r="K20" s="2">
        <v>130.614999999665</v>
      </c>
      <c r="L20" s="2">
        <v>0</v>
      </c>
      <c r="M20" s="2">
        <v>20</v>
      </c>
      <c r="N20" s="2" t="s">
        <v>85</v>
      </c>
      <c r="O20" s="16"/>
      <c r="P20" s="16"/>
      <c r="Q20" s="16"/>
      <c r="R20" s="16"/>
      <c r="S20" s="16"/>
      <c r="T20" s="20"/>
      <c r="U20" s="16"/>
      <c r="V20" s="16"/>
      <c r="W20" s="16"/>
      <c r="X20" s="44">
        <f>IF(SHELL_CARBURANT[[#This Row],[TVA]]=100,ABS(ROUND(VALUE(SUBSTITUTE(SHELL_CARBURANT[[#This Row],[Coût HT]],".",",")),2)),ABS(ROUND(SHELL_CARBURANT[[#This Row],[Champ calculé2]],2)))</f>
        <v>130.63999999999999</v>
      </c>
      <c r="Y20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0" s="44" t="str">
        <f>TRIM(IF(OR(B20="",B20="No immat"),"",IF($AG$2=1,CONCATENATE($AG$1," ",SHELL_CARBURANT[No immat]," 1ERE QUINZ CARBURANT"),CONCATENATE($AG$1," ",SHELL_CARBURANT[No immat], " 2EME QUINZ CARBURANT"))))</f>
        <v>07/2018 EP-194-PE 2EME QUINZ CARBURANT</v>
      </c>
      <c r="AA20" s="44" t="str">
        <f>IF(SHELL_CARBURANT[[#This Row],[Coût HT]]&gt;0,"40","50")</f>
        <v>40</v>
      </c>
      <c r="AB20" s="44">
        <f>IF(SHELL_CARBURANT[[#This Row],[Libelle]]="","",111101)</f>
        <v>111101</v>
      </c>
      <c r="AC20" s="44" t="str">
        <f>IF(IFERROR(VLOOKUP(SHELL_CARBURANT[[#This Row],[Imputation]],#REF!,2,0),0)=101,SHELL_CARBURANT[[#This Row],[Imputation]],"ERREUR")</f>
        <v>ERREUR</v>
      </c>
      <c r="AD2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1" spans="1:30" x14ac:dyDescent="0.2">
      <c r="A21" s="2" t="s">
        <v>17</v>
      </c>
      <c r="B21" s="2" t="s">
        <v>89</v>
      </c>
      <c r="C21" s="2" t="s">
        <v>90</v>
      </c>
      <c r="D21" s="2" t="s">
        <v>76</v>
      </c>
      <c r="E21" s="2">
        <v>96.955000000045501</v>
      </c>
      <c r="F21" s="2">
        <v>133.95833333308099</v>
      </c>
      <c r="G21" s="2">
        <v>133.929999999644</v>
      </c>
      <c r="H21" s="2">
        <v>26.785999999934401</v>
      </c>
      <c r="I21" s="2">
        <v>160.74999999988401</v>
      </c>
      <c r="J21" s="2">
        <v>100</v>
      </c>
      <c r="K21" s="2">
        <v>133.929999999644</v>
      </c>
      <c r="L21" s="2">
        <v>0</v>
      </c>
      <c r="M21" s="2">
        <v>20</v>
      </c>
      <c r="N21" s="2" t="s">
        <v>85</v>
      </c>
      <c r="O21" s="16"/>
      <c r="P21" s="16"/>
      <c r="Q21" s="16"/>
      <c r="R21" s="16"/>
      <c r="S21" s="16"/>
      <c r="T21" s="20"/>
      <c r="U21" s="16"/>
      <c r="V21" s="16"/>
      <c r="W21" s="16"/>
      <c r="X21" s="44">
        <f>IF(SHELL_CARBURANT[[#This Row],[TVA]]=100,ABS(ROUND(VALUE(SUBSTITUTE(SHELL_CARBURANT[[#This Row],[Coût HT]],".",",")),2)),ABS(ROUND(SHELL_CARBURANT[[#This Row],[Champ calculé2]],2)))</f>
        <v>133.96</v>
      </c>
      <c r="Y21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1" s="44" t="str">
        <f>TRIM(IF(OR(B21="",B21="No immat"),"",IF($AG$2=1,CONCATENATE($AG$1," ",SHELL_CARBURANT[No immat]," 1ERE QUINZ CARBURANT"),CONCATENATE($AG$1," ",SHELL_CARBURANT[No immat], " 2EME QUINZ CARBURANT"))))</f>
        <v>07/2018 EM-084-WM 2EME QUINZ CARBURANT</v>
      </c>
      <c r="AA21" s="44" t="str">
        <f>IF(SHELL_CARBURANT[[#This Row],[Coût HT]]&gt;0,"40","50")</f>
        <v>40</v>
      </c>
      <c r="AB21" s="44">
        <f>IF(SHELL_CARBURANT[[#This Row],[Libelle]]="","",111101)</f>
        <v>111101</v>
      </c>
      <c r="AC21" s="44" t="str">
        <f>IF(IFERROR(VLOOKUP(SHELL_CARBURANT[[#This Row],[Imputation]],#REF!,2,0),0)=101,SHELL_CARBURANT[[#This Row],[Imputation]],"ERREUR")</f>
        <v>ERREUR</v>
      </c>
      <c r="AD2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2" spans="1:30" x14ac:dyDescent="0.2">
      <c r="A22" s="2" t="s">
        <v>17</v>
      </c>
      <c r="B22" s="2" t="s">
        <v>93</v>
      </c>
      <c r="C22" s="2" t="s">
        <v>94</v>
      </c>
      <c r="D22" s="2" t="s">
        <v>76</v>
      </c>
      <c r="E22" s="2">
        <v>98.833000000048301</v>
      </c>
      <c r="F22" s="2">
        <v>137.27499999973301</v>
      </c>
      <c r="G22" s="2">
        <v>137.24499999962299</v>
      </c>
      <c r="H22" s="2">
        <v>27.4489999999305</v>
      </c>
      <c r="I22" s="2">
        <v>164.72999999987701</v>
      </c>
      <c r="J22" s="2">
        <v>100</v>
      </c>
      <c r="K22" s="2">
        <v>137.24499999962299</v>
      </c>
      <c r="L22" s="2">
        <v>0</v>
      </c>
      <c r="M22" s="2">
        <v>20</v>
      </c>
      <c r="N22" s="2" t="s">
        <v>85</v>
      </c>
      <c r="O22" s="16"/>
      <c r="P22" s="16"/>
      <c r="Q22" s="16"/>
      <c r="R22" s="16"/>
      <c r="S22" s="16"/>
      <c r="T22" s="20"/>
      <c r="U22" s="16"/>
      <c r="V22" s="16"/>
      <c r="W22" s="16"/>
      <c r="X22" s="44">
        <f>IF(SHELL_CARBURANT[[#This Row],[TVA]]=100,ABS(ROUND(VALUE(SUBSTITUTE(SHELL_CARBURANT[[#This Row],[Coût HT]],".",",")),2)),ABS(ROUND(SHELL_CARBURANT[[#This Row],[Champ calculé2]],2)))</f>
        <v>137.27000000000001</v>
      </c>
      <c r="Y22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2" s="44" t="str">
        <f>TRIM(IF(OR(B22="",B22="No immat"),"",IF($AG$2=1,CONCATENATE($AG$1," ",SHELL_CARBURANT[No immat]," 1ERE QUINZ CARBURANT"),CONCATENATE($AG$1," ",SHELL_CARBURANT[No immat], " 2EME QUINZ CARBURANT"))))</f>
        <v>07/2018 EM-935-WL 2EME QUINZ CARBURANT</v>
      </c>
      <c r="AA22" s="44" t="str">
        <f>IF(SHELL_CARBURANT[[#This Row],[Coût HT]]&gt;0,"40","50")</f>
        <v>40</v>
      </c>
      <c r="AB22" s="44">
        <f>IF(SHELL_CARBURANT[[#This Row],[Libelle]]="","",111101)</f>
        <v>111101</v>
      </c>
      <c r="AC22" s="44" t="str">
        <f>IF(IFERROR(VLOOKUP(SHELL_CARBURANT[[#This Row],[Imputation]],#REF!,2,0),0)=101,SHELL_CARBURANT[[#This Row],[Imputation]],"ERREUR")</f>
        <v>ERREUR</v>
      </c>
      <c r="AD2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3" spans="1:30" x14ac:dyDescent="0.2">
      <c r="A23" s="16" t="s">
        <v>17</v>
      </c>
      <c r="B23" s="17" t="s">
        <v>93</v>
      </c>
      <c r="C23" s="16" t="s">
        <v>94</v>
      </c>
      <c r="D23" s="16" t="s">
        <v>76</v>
      </c>
      <c r="E23" s="16">
        <v>100.711000000051</v>
      </c>
      <c r="F23" s="16">
        <v>140.59166666638399</v>
      </c>
      <c r="G23" s="16">
        <v>140.55999999960201</v>
      </c>
      <c r="H23" s="16">
        <v>28.111999999926599</v>
      </c>
      <c r="I23" s="16">
        <v>168.70999999987001</v>
      </c>
      <c r="J23" s="16">
        <v>100</v>
      </c>
      <c r="K23" s="16">
        <v>140.55999999960201</v>
      </c>
      <c r="L23" s="16">
        <v>0</v>
      </c>
      <c r="M23" s="16">
        <v>20</v>
      </c>
      <c r="N23" s="16" t="s">
        <v>85</v>
      </c>
      <c r="O23" s="16"/>
      <c r="P23" s="16"/>
      <c r="Q23" s="16"/>
      <c r="R23" s="16"/>
      <c r="S23" s="16"/>
      <c r="T23" s="20"/>
      <c r="U23" s="16"/>
      <c r="V23" s="16"/>
      <c r="W23" s="16"/>
      <c r="X23" s="44">
        <f>IF(SHELL_CARBURANT[[#This Row],[TVA]]=100,ABS(ROUND(VALUE(SUBSTITUTE(SHELL_CARBURANT[[#This Row],[Coût HT]],".",",")),2)),ABS(ROUND(SHELL_CARBURANT[[#This Row],[Champ calculé2]],2)))</f>
        <v>140.59</v>
      </c>
      <c r="Y23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3" s="44" t="str">
        <f>TRIM(IF(OR(B23="",B23="No immat"),"",IF($AG$2=1,CONCATENATE($AG$1," ",SHELL_CARBURANT[No immat]," 1ERE QUINZ CARBURANT"),CONCATENATE($AG$1," ",SHELL_CARBURANT[No immat], " 2EME QUINZ CARBURANT"))))</f>
        <v>07/2018 EM-935-WL 2EME QUINZ CARBURANT</v>
      </c>
      <c r="AA23" s="44" t="str">
        <f>IF(SHELL_CARBURANT[[#This Row],[Coût HT]]&gt;0,"40","50")</f>
        <v>40</v>
      </c>
      <c r="AB23" s="44">
        <f>IF(SHELL_CARBURANT[[#This Row],[Libelle]]="","",111101)</f>
        <v>111101</v>
      </c>
      <c r="AC23" s="44" t="str">
        <f>IF(IFERROR(VLOOKUP(SHELL_CARBURANT[[#This Row],[Imputation]],#REF!,2,0),0)=101,SHELL_CARBURANT[[#This Row],[Imputation]],"ERREUR")</f>
        <v>ERREUR</v>
      </c>
      <c r="AD2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4" spans="1:30" x14ac:dyDescent="0.2">
      <c r="A24" s="2" t="s">
        <v>16</v>
      </c>
      <c r="B24" s="2" t="s">
        <v>83</v>
      </c>
      <c r="C24" s="2" t="s">
        <v>84</v>
      </c>
      <c r="D24" s="2" t="s">
        <v>76</v>
      </c>
      <c r="E24" s="2">
        <v>102.589000000054</v>
      </c>
      <c r="F24" s="2">
        <v>143.90833333303499</v>
      </c>
      <c r="G24" s="2">
        <v>143.87499999958101</v>
      </c>
      <c r="H24" s="2">
        <v>28.774999999922699</v>
      </c>
      <c r="I24" s="2">
        <v>172.689999999864</v>
      </c>
      <c r="J24" s="2">
        <v>100</v>
      </c>
      <c r="K24" s="2">
        <v>143.87499999958101</v>
      </c>
      <c r="L24" s="2">
        <v>0</v>
      </c>
      <c r="M24" s="2">
        <v>20</v>
      </c>
      <c r="N24" s="2" t="s">
        <v>85</v>
      </c>
      <c r="O24" s="16"/>
      <c r="P24" s="16"/>
      <c r="Q24" s="16"/>
      <c r="R24" s="16"/>
      <c r="S24" s="16"/>
      <c r="T24" s="20"/>
      <c r="U24" s="16"/>
      <c r="V24" s="16"/>
      <c r="W24" s="16"/>
      <c r="X24" s="44">
        <f>IF(SHELL_CARBURANT[[#This Row],[TVA]]=100,ABS(ROUND(VALUE(SUBSTITUTE(SHELL_CARBURANT[[#This Row],[Coût HT]],".",",")),2)),ABS(ROUND(SHELL_CARBURANT[[#This Row],[Champ calculé2]],2)))</f>
        <v>143.91</v>
      </c>
      <c r="Y24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4" s="44" t="str">
        <f>TRIM(IF(OR(B24="",B24="No immat"),"",IF($AG$2=1,CONCATENATE($AG$1," ",SHELL_CARBURANT[No immat]," 1ERE QUINZ CARBURANT"),CONCATENATE($AG$1," ",SHELL_CARBURANT[No immat], " 2EME QUINZ CARBURANT"))))</f>
        <v>07/2018 EP-194-PE 2EME QUINZ CARBURANT</v>
      </c>
      <c r="AA24" s="44" t="str">
        <f>IF(SHELL_CARBURANT[[#This Row],[Coût HT]]&gt;0,"40","50")</f>
        <v>40</v>
      </c>
      <c r="AB24" s="44">
        <f>IF(SHELL_CARBURANT[[#This Row],[Libelle]]="","",111101)</f>
        <v>111101</v>
      </c>
      <c r="AC24" s="44" t="str">
        <f>IF(IFERROR(VLOOKUP(SHELL_CARBURANT[[#This Row],[Imputation]],#REF!,2,0),0)=101,SHELL_CARBURANT[[#This Row],[Imputation]],"ERREUR")</f>
        <v>ERREUR</v>
      </c>
      <c r="AD2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5" spans="1:30" x14ac:dyDescent="0.2">
      <c r="A25" s="2" t="s">
        <v>17</v>
      </c>
      <c r="B25" s="2" t="s">
        <v>89</v>
      </c>
      <c r="C25" s="2" t="s">
        <v>90</v>
      </c>
      <c r="D25" s="2" t="s">
        <v>76</v>
      </c>
      <c r="E25" s="2">
        <v>104.467000000057</v>
      </c>
      <c r="F25" s="2">
        <v>147.22499999968599</v>
      </c>
      <c r="G25" s="2">
        <v>147.18999999956</v>
      </c>
      <c r="H25" s="2">
        <v>29.437999999918802</v>
      </c>
      <c r="I25" s="2">
        <v>176.669999999857</v>
      </c>
      <c r="J25" s="2">
        <v>100</v>
      </c>
      <c r="K25" s="2">
        <v>147.18999999956</v>
      </c>
      <c r="L25" s="2">
        <v>0</v>
      </c>
      <c r="M25" s="2">
        <v>20</v>
      </c>
      <c r="N25" s="2" t="s">
        <v>85</v>
      </c>
      <c r="O25" s="16"/>
      <c r="P25" s="16"/>
      <c r="Q25" s="16"/>
      <c r="R25" s="16"/>
      <c r="S25" s="16"/>
      <c r="T25" s="20"/>
      <c r="U25" s="16"/>
      <c r="V25" s="16"/>
      <c r="W25" s="16"/>
      <c r="X25" s="44">
        <f>IF(SHELL_CARBURANT[[#This Row],[TVA]]=100,ABS(ROUND(VALUE(SUBSTITUTE(SHELL_CARBURANT[[#This Row],[Coût HT]],".",",")),2)),ABS(ROUND(SHELL_CARBURANT[[#This Row],[Champ calculé2]],2)))</f>
        <v>147.22</v>
      </c>
      <c r="Y25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5" s="44" t="str">
        <f>TRIM(IF(OR(B25="",B25="No immat"),"",IF($AG$2=1,CONCATENATE($AG$1," ",SHELL_CARBURANT[No immat]," 1ERE QUINZ CARBURANT"),CONCATENATE($AG$1," ",SHELL_CARBURANT[No immat], " 2EME QUINZ CARBURANT"))))</f>
        <v>07/2018 EM-084-WM 2EME QUINZ CARBURANT</v>
      </c>
      <c r="AA25" s="44" t="str">
        <f>IF(SHELL_CARBURANT[[#This Row],[Coût HT]]&gt;0,"40","50")</f>
        <v>40</v>
      </c>
      <c r="AB25" s="44">
        <f>IF(SHELL_CARBURANT[[#This Row],[Libelle]]="","",111101)</f>
        <v>111101</v>
      </c>
      <c r="AC25" s="44" t="str">
        <f>IF(IFERROR(VLOOKUP(SHELL_CARBURANT[[#This Row],[Imputation]],#REF!,2,0),0)=101,SHELL_CARBURANT[[#This Row],[Imputation]],"ERREUR")</f>
        <v>ERREUR</v>
      </c>
      <c r="AD2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6" spans="1:30" x14ac:dyDescent="0.2">
      <c r="A26" s="2" t="s">
        <v>17</v>
      </c>
      <c r="B26" s="2" t="s">
        <v>93</v>
      </c>
      <c r="C26" s="2" t="s">
        <v>94</v>
      </c>
      <c r="D26" s="2" t="s">
        <v>76</v>
      </c>
      <c r="E26" s="2">
        <v>106.345000000059</v>
      </c>
      <c r="F26" s="2">
        <v>150.54166666633699</v>
      </c>
      <c r="G26" s="2">
        <v>150.50499999953999</v>
      </c>
      <c r="H26" s="2">
        <v>30.100999999914801</v>
      </c>
      <c r="I26" s="2">
        <v>180.64999999985</v>
      </c>
      <c r="J26" s="2">
        <v>100</v>
      </c>
      <c r="K26" s="2">
        <v>150.50499999953999</v>
      </c>
      <c r="L26" s="2">
        <v>0</v>
      </c>
      <c r="M26" s="2">
        <v>20</v>
      </c>
      <c r="N26" s="2" t="s">
        <v>85</v>
      </c>
      <c r="O26" s="16"/>
      <c r="P26" s="16"/>
      <c r="Q26" s="16"/>
      <c r="R26" s="16"/>
      <c r="S26" s="16"/>
      <c r="T26" s="20"/>
      <c r="U26" s="16"/>
      <c r="V26" s="16"/>
      <c r="W26" s="16"/>
      <c r="X26" s="44">
        <f>IF(SHELL_CARBURANT[[#This Row],[TVA]]=100,ABS(ROUND(VALUE(SUBSTITUTE(SHELL_CARBURANT[[#This Row],[Coût HT]],".",",")),2)),ABS(ROUND(SHELL_CARBURANT[[#This Row],[Champ calculé2]],2)))</f>
        <v>150.54</v>
      </c>
      <c r="Y26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6" s="44" t="str">
        <f>TRIM(IF(OR(B26="",B26="No immat"),"",IF($AG$2=1,CONCATENATE($AG$1," ",SHELL_CARBURANT[No immat]," 1ERE QUINZ CARBURANT"),CONCATENATE($AG$1," ",SHELL_CARBURANT[No immat], " 2EME QUINZ CARBURANT"))))</f>
        <v>07/2018 EM-935-WL 2EME QUINZ CARBURANT</v>
      </c>
      <c r="AA26" s="44" t="str">
        <f>IF(SHELL_CARBURANT[[#This Row],[Coût HT]]&gt;0,"40","50")</f>
        <v>40</v>
      </c>
      <c r="AB26" s="44">
        <f>IF(SHELL_CARBURANT[[#This Row],[Libelle]]="","",111101)</f>
        <v>111101</v>
      </c>
      <c r="AC26" s="44" t="str">
        <f>IF(IFERROR(VLOOKUP(SHELL_CARBURANT[[#This Row],[Imputation]],#REF!,2,0),0)=101,SHELL_CARBURANT[[#This Row],[Imputation]],"ERREUR")</f>
        <v>ERREUR</v>
      </c>
      <c r="AD2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7" spans="1:30" x14ac:dyDescent="0.2">
      <c r="A27" s="16" t="s">
        <v>17</v>
      </c>
      <c r="B27" s="17" t="s">
        <v>93</v>
      </c>
      <c r="C27" s="16" t="s">
        <v>94</v>
      </c>
      <c r="D27" s="16" t="s">
        <v>76</v>
      </c>
      <c r="E27" s="16">
        <v>108.223000000062</v>
      </c>
      <c r="F27" s="16">
        <v>153.858333332988</v>
      </c>
      <c r="G27" s="16">
        <v>153.81999999951799</v>
      </c>
      <c r="H27" s="16">
        <v>30.763999999910901</v>
      </c>
      <c r="I27" s="16">
        <v>184.62999999984299</v>
      </c>
      <c r="J27" s="16">
        <v>100</v>
      </c>
      <c r="K27" s="16">
        <v>153.81999999951799</v>
      </c>
      <c r="L27" s="16">
        <v>0</v>
      </c>
      <c r="M27" s="16">
        <v>20</v>
      </c>
      <c r="N27" s="16" t="s">
        <v>85</v>
      </c>
      <c r="O27" s="16"/>
      <c r="P27" s="16"/>
      <c r="Q27" s="16"/>
      <c r="R27" s="16"/>
      <c r="S27" s="16"/>
      <c r="T27" s="20"/>
      <c r="U27" s="16"/>
      <c r="V27" s="16"/>
      <c r="W27" s="16"/>
      <c r="X27" s="44">
        <f>IF(SHELL_CARBURANT[[#This Row],[TVA]]=100,ABS(ROUND(VALUE(SUBSTITUTE(SHELL_CARBURANT[[#This Row],[Coût HT]],".",",")),2)),ABS(ROUND(SHELL_CARBURANT[[#This Row],[Champ calculé2]],2)))</f>
        <v>153.86000000000001</v>
      </c>
      <c r="Y27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7" s="44" t="str">
        <f>TRIM(IF(OR(B27="",B27="No immat"),"",IF($AG$2=1,CONCATENATE($AG$1," ",SHELL_CARBURANT[No immat]," 1ERE QUINZ CARBURANT"),CONCATENATE($AG$1," ",SHELL_CARBURANT[No immat], " 2EME QUINZ CARBURANT"))))</f>
        <v>07/2018 EM-935-WL 2EME QUINZ CARBURANT</v>
      </c>
      <c r="AA27" s="44" t="str">
        <f>IF(SHELL_CARBURANT[[#This Row],[Coût HT]]&gt;0,"40","50")</f>
        <v>40</v>
      </c>
      <c r="AB27" s="44">
        <f>IF(SHELL_CARBURANT[[#This Row],[Libelle]]="","",111101)</f>
        <v>111101</v>
      </c>
      <c r="AC27" s="44" t="str">
        <f>IF(IFERROR(VLOOKUP(SHELL_CARBURANT[[#This Row],[Imputation]],#REF!,2,0),0)=101,SHELL_CARBURANT[[#This Row],[Imputation]],"ERREUR")</f>
        <v>ERREUR</v>
      </c>
      <c r="AD2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8" spans="1:30" x14ac:dyDescent="0.2">
      <c r="A28" s="2" t="s">
        <v>16</v>
      </c>
      <c r="B28" s="2" t="s">
        <v>83</v>
      </c>
      <c r="C28" s="2" t="s">
        <v>84</v>
      </c>
      <c r="D28" s="2" t="s">
        <v>76</v>
      </c>
      <c r="E28" s="2">
        <v>110.101000000065</v>
      </c>
      <c r="F28" s="2">
        <v>157.17499999963999</v>
      </c>
      <c r="G28" s="2">
        <v>157.13499999949801</v>
      </c>
      <c r="H28" s="2">
        <v>31.426999999907</v>
      </c>
      <c r="I28" s="2">
        <v>188.60999999983599</v>
      </c>
      <c r="J28" s="2">
        <v>100</v>
      </c>
      <c r="K28" s="2">
        <v>157.13499999949801</v>
      </c>
      <c r="L28" s="2">
        <v>0</v>
      </c>
      <c r="M28" s="2">
        <v>20</v>
      </c>
      <c r="N28" s="2" t="s">
        <v>85</v>
      </c>
      <c r="O28" s="16"/>
      <c r="P28" s="16"/>
      <c r="Q28" s="16"/>
      <c r="R28" s="16"/>
      <c r="S28" s="16"/>
      <c r="T28" s="20"/>
      <c r="U28" s="16"/>
      <c r="V28" s="16"/>
      <c r="W28" s="16"/>
      <c r="X28" s="44">
        <f>IF(SHELL_CARBURANT[[#This Row],[TVA]]=100,ABS(ROUND(VALUE(SUBSTITUTE(SHELL_CARBURANT[[#This Row],[Coût HT]],".",",")),2)),ABS(ROUND(SHELL_CARBURANT[[#This Row],[Champ calculé2]],2)))</f>
        <v>157.16999999999999</v>
      </c>
      <c r="Y28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8" s="44" t="str">
        <f>TRIM(IF(OR(B28="",B28="No immat"),"",IF($AG$2=1,CONCATENATE($AG$1," ",SHELL_CARBURANT[No immat]," 1ERE QUINZ CARBURANT"),CONCATENATE($AG$1," ",SHELL_CARBURANT[No immat], " 2EME QUINZ CARBURANT"))))</f>
        <v>07/2018 EP-194-PE 2EME QUINZ CARBURANT</v>
      </c>
      <c r="AA28" s="44" t="str">
        <f>IF(SHELL_CARBURANT[[#This Row],[Coût HT]]&gt;0,"40","50")</f>
        <v>40</v>
      </c>
      <c r="AB28" s="44">
        <f>IF(SHELL_CARBURANT[[#This Row],[Libelle]]="","",111101)</f>
        <v>111101</v>
      </c>
      <c r="AC28" s="44" t="str">
        <f>IF(IFERROR(VLOOKUP(SHELL_CARBURANT[[#This Row],[Imputation]],#REF!,2,0),0)=101,SHELL_CARBURANT[[#This Row],[Imputation]],"ERREUR")</f>
        <v>ERREUR</v>
      </c>
      <c r="AD2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9" spans="1:30" x14ac:dyDescent="0.2">
      <c r="A29" s="16" t="s">
        <v>57</v>
      </c>
      <c r="B29" s="17" t="s">
        <v>93</v>
      </c>
      <c r="C29" s="16" t="s">
        <v>94</v>
      </c>
      <c r="D29" s="16" t="s">
        <v>76</v>
      </c>
      <c r="E29" s="16">
        <v>111.979000000068</v>
      </c>
      <c r="F29" s="16">
        <v>160.49166666629199</v>
      </c>
      <c r="G29" s="16">
        <v>160.449999999478</v>
      </c>
      <c r="H29" s="16">
        <v>32.0899999999031</v>
      </c>
      <c r="I29" s="16">
        <v>192.58999999982899</v>
      </c>
      <c r="J29" s="16">
        <v>100</v>
      </c>
      <c r="K29" s="16">
        <v>160.449999999478</v>
      </c>
      <c r="L29" s="16">
        <v>0</v>
      </c>
      <c r="M29" s="16">
        <v>20</v>
      </c>
      <c r="N29" s="16" t="s">
        <v>85</v>
      </c>
      <c r="O29" s="16"/>
      <c r="P29" s="16"/>
      <c r="Q29" s="16"/>
      <c r="R29" s="16"/>
      <c r="S29" s="16"/>
      <c r="T29" s="20"/>
      <c r="U29" s="16"/>
      <c r="V29" s="16"/>
      <c r="W29" s="16"/>
      <c r="X29" s="44">
        <f>IF(SHELL_CARBURANT[[#This Row],[TVA]]=100,ABS(ROUND(VALUE(SUBSTITUTE(SHELL_CARBURANT[[#This Row],[Coût HT]],".",",")),2)),ABS(ROUND(SHELL_CARBURANT[[#This Row],[Champ calculé2]],2)))</f>
        <v>160.49</v>
      </c>
      <c r="Y29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9" s="44" t="str">
        <f>TRIM(IF(OR(B29="",B29="No immat"),"",IF($AG$2=1,CONCATENATE($AG$1," ",SHELL_CARBURANT[No immat]," 1ERE QUINZ CARBURANT"),CONCATENATE($AG$1," ",SHELL_CARBURANT[No immat], " 2EME QUINZ CARBURANT"))))</f>
        <v>07/2018 EM-935-WL 2EME QUINZ CARBURANT</v>
      </c>
      <c r="AA29" s="44" t="str">
        <f>IF(SHELL_CARBURANT[[#This Row],[Coût HT]]&gt;0,"40","50")</f>
        <v>40</v>
      </c>
      <c r="AB29" s="44">
        <f>IF(SHELL_CARBURANT[[#This Row],[Libelle]]="","",111101)</f>
        <v>111101</v>
      </c>
      <c r="AC29" s="44" t="str">
        <f>IF(IFERROR(VLOOKUP(SHELL_CARBURANT[[#This Row],[Imputation]],#REF!,2,0),0)=101,SHELL_CARBURANT[[#This Row],[Imputation]],"ERREUR")</f>
        <v>ERREUR</v>
      </c>
      <c r="AD2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0" spans="1:30" x14ac:dyDescent="0.2">
      <c r="A30" s="16" t="s">
        <v>57</v>
      </c>
      <c r="B30" s="2" t="s">
        <v>83</v>
      </c>
      <c r="C30" s="2" t="s">
        <v>84</v>
      </c>
      <c r="D30" s="2" t="s">
        <v>76</v>
      </c>
      <c r="E30" s="2">
        <v>113.857000000071</v>
      </c>
      <c r="F30" s="2">
        <v>163.80833333294399</v>
      </c>
      <c r="G30" s="2">
        <v>163.76499999945801</v>
      </c>
      <c r="H30" s="2">
        <v>32.752999999899203</v>
      </c>
      <c r="I30" s="2">
        <v>196.56999999982199</v>
      </c>
      <c r="J30" s="2">
        <v>100</v>
      </c>
      <c r="K30" s="2">
        <v>163.76499999945801</v>
      </c>
      <c r="L30" s="2">
        <v>0</v>
      </c>
      <c r="M30" s="2">
        <v>20</v>
      </c>
      <c r="N30" s="2" t="s">
        <v>85</v>
      </c>
      <c r="O30" s="16"/>
      <c r="P30" s="16"/>
      <c r="Q30" s="16"/>
      <c r="R30" s="16"/>
      <c r="S30" s="16"/>
      <c r="T30" s="20"/>
      <c r="U30" s="16"/>
      <c r="V30" s="16"/>
      <c r="W30" s="16"/>
      <c r="X30" s="44">
        <f>IF(SHELL_CARBURANT[[#This Row],[TVA]]=100,ABS(ROUND(VALUE(SUBSTITUTE(SHELL_CARBURANT[[#This Row],[Coût HT]],".",",")),2)),ABS(ROUND(SHELL_CARBURANT[[#This Row],[Champ calculé2]],2)))</f>
        <v>163.81</v>
      </c>
      <c r="Y30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0" s="44" t="str">
        <f>TRIM(IF(OR(B30="",B30="No immat"),"",IF($AG$2=1,CONCATENATE($AG$1," ",SHELL_CARBURANT[No immat]," 1ERE QUINZ CARBURANT"),CONCATENATE($AG$1," ",SHELL_CARBURANT[No immat], " 2EME QUINZ CARBURANT"))))</f>
        <v>07/2018 EP-194-PE 2EME QUINZ CARBURANT</v>
      </c>
      <c r="AA30" s="44" t="str">
        <f>IF(SHELL_CARBURANT[[#This Row],[Coût HT]]&gt;0,"40","50")</f>
        <v>40</v>
      </c>
      <c r="AB30" s="44">
        <f>IF(SHELL_CARBURANT[[#This Row],[Libelle]]="","",111101)</f>
        <v>111101</v>
      </c>
      <c r="AC30" s="44" t="str">
        <f>IF(IFERROR(VLOOKUP(SHELL_CARBURANT[[#This Row],[Imputation]],#REF!,2,0),0)=101,SHELL_CARBURANT[[#This Row],[Imputation]],"ERREUR")</f>
        <v>ERREUR</v>
      </c>
      <c r="AD3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1" spans="1:30" x14ac:dyDescent="0.2">
      <c r="A31" s="16" t="s">
        <v>61</v>
      </c>
      <c r="B31" s="17" t="s">
        <v>93</v>
      </c>
      <c r="C31" s="16" t="s">
        <v>94</v>
      </c>
      <c r="D31" s="16" t="s">
        <v>76</v>
      </c>
      <c r="E31" s="16">
        <v>115.735000000074</v>
      </c>
      <c r="F31" s="16">
        <v>167.12499999959601</v>
      </c>
      <c r="G31" s="16">
        <v>167.079999999438</v>
      </c>
      <c r="H31" s="16">
        <v>33.415999999895298</v>
      </c>
      <c r="I31" s="16">
        <v>200.54999999981499</v>
      </c>
      <c r="J31" s="16">
        <v>100</v>
      </c>
      <c r="K31" s="16">
        <v>167.079999999438</v>
      </c>
      <c r="L31" s="16">
        <v>0</v>
      </c>
      <c r="M31" s="16">
        <v>20</v>
      </c>
      <c r="N31" s="16" t="s">
        <v>85</v>
      </c>
      <c r="O31" s="16"/>
      <c r="P31" s="16"/>
      <c r="Q31" s="16"/>
      <c r="R31" s="16"/>
      <c r="S31" s="16"/>
      <c r="T31" s="20"/>
      <c r="U31" s="16"/>
      <c r="V31" s="16"/>
      <c r="W31" s="16"/>
      <c r="X31" s="44">
        <f>IF(SHELL_CARBURANT[[#This Row],[TVA]]=100,ABS(ROUND(VALUE(SUBSTITUTE(SHELL_CARBURANT[[#This Row],[Coût HT]],".",",")),2)),ABS(ROUND(SHELL_CARBURANT[[#This Row],[Champ calculé2]],2)))</f>
        <v>167.12</v>
      </c>
      <c r="Y31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1" s="44" t="str">
        <f>TRIM(IF(OR(B31="",B31="No immat"),"",IF($AG$2=1,CONCATENATE($AG$1," ",SHELL_CARBURANT[No immat]," 1ERE QUINZ CARBURANT"),CONCATENATE($AG$1," ",SHELL_CARBURANT[No immat], " 2EME QUINZ CARBURANT"))))</f>
        <v>07/2018 EM-935-WL 2EME QUINZ CARBURANT</v>
      </c>
      <c r="AA31" s="44" t="str">
        <f>IF(SHELL_CARBURANT[[#This Row],[Coût HT]]&gt;0,"40","50")</f>
        <v>40</v>
      </c>
      <c r="AB31" s="44">
        <f>IF(SHELL_CARBURANT[[#This Row],[Libelle]]="","",111101)</f>
        <v>111101</v>
      </c>
      <c r="AC31" s="44" t="str">
        <f>IF(IFERROR(VLOOKUP(SHELL_CARBURANT[[#This Row],[Imputation]],#REF!,2,0),0)=101,SHELL_CARBURANT[[#This Row],[Imputation]],"ERREUR")</f>
        <v>ERREUR</v>
      </c>
      <c r="AD3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2" spans="1:30" x14ac:dyDescent="0.2">
      <c r="A32" s="16" t="s">
        <v>64</v>
      </c>
      <c r="B32" s="2" t="s">
        <v>83</v>
      </c>
      <c r="C32" s="2" t="s">
        <v>84</v>
      </c>
      <c r="D32" s="2" t="s">
        <v>76</v>
      </c>
      <c r="E32" s="2">
        <v>117.61300000007699</v>
      </c>
      <c r="F32" s="2">
        <v>170.44166666624801</v>
      </c>
      <c r="G32" s="2">
        <v>170.39499999941799</v>
      </c>
      <c r="H32" s="2">
        <v>34.078999999891401</v>
      </c>
      <c r="I32" s="2">
        <v>204.52999999980801</v>
      </c>
      <c r="J32" s="2">
        <v>100</v>
      </c>
      <c r="K32" s="2">
        <v>170.39499999941799</v>
      </c>
      <c r="L32" s="2">
        <v>0</v>
      </c>
      <c r="M32" s="2">
        <v>20</v>
      </c>
      <c r="N32" s="2" t="s">
        <v>85</v>
      </c>
      <c r="O32" s="16"/>
      <c r="P32" s="16"/>
      <c r="Q32" s="16"/>
      <c r="R32" s="16"/>
      <c r="S32" s="16"/>
      <c r="T32" s="20"/>
      <c r="U32" s="16"/>
      <c r="V32" s="16"/>
      <c r="W32" s="16"/>
      <c r="X32" s="44">
        <f>IF(SHELL_CARBURANT[[#This Row],[TVA]]=100,ABS(ROUND(VALUE(SUBSTITUTE(SHELL_CARBURANT[[#This Row],[Coût HT]],".",",")),2)),ABS(ROUND(SHELL_CARBURANT[[#This Row],[Champ calculé2]],2)))</f>
        <v>170.44</v>
      </c>
      <c r="Y32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2" s="44" t="str">
        <f>TRIM(IF(OR(B32="",B32="No immat"),"",IF($AG$2=1,CONCATENATE($AG$1," ",SHELL_CARBURANT[No immat]," 1ERE QUINZ CARBURANT"),CONCATENATE($AG$1," ",SHELL_CARBURANT[No immat], " 2EME QUINZ CARBURANT"))))</f>
        <v>07/2018 EP-194-PE 2EME QUINZ CARBURANT</v>
      </c>
      <c r="AA32" s="44" t="str">
        <f>IF(SHELL_CARBURANT[[#This Row],[Coût HT]]&gt;0,"40","50")</f>
        <v>40</v>
      </c>
      <c r="AB32" s="44">
        <f>IF(SHELL_CARBURANT[[#This Row],[Libelle]]="","",111101)</f>
        <v>111101</v>
      </c>
      <c r="AC32" s="44" t="str">
        <f>IF(IFERROR(VLOOKUP(SHELL_CARBURANT[[#This Row],[Imputation]],#REF!,2,0),0)=101,SHELL_CARBURANT[[#This Row],[Imputation]],"ERREUR")</f>
        <v>ERREUR</v>
      </c>
      <c r="AD3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3" spans="1:30" x14ac:dyDescent="0.2">
      <c r="A33" s="16" t="s">
        <v>64</v>
      </c>
      <c r="B33" s="17" t="s">
        <v>93</v>
      </c>
      <c r="C33" s="16" t="s">
        <v>94</v>
      </c>
      <c r="D33" s="16" t="s">
        <v>76</v>
      </c>
      <c r="E33" s="16">
        <v>119.49100000008001</v>
      </c>
      <c r="F33" s="16">
        <v>173.75833333290001</v>
      </c>
      <c r="G33" s="16">
        <v>173.70999999939801</v>
      </c>
      <c r="H33" s="16">
        <v>34.741999999887497</v>
      </c>
      <c r="I33" s="16">
        <v>208.50999999980101</v>
      </c>
      <c r="J33" s="16">
        <v>100</v>
      </c>
      <c r="K33" s="16">
        <v>173.70999999939801</v>
      </c>
      <c r="L33" s="16">
        <v>0</v>
      </c>
      <c r="M33" s="16">
        <v>20</v>
      </c>
      <c r="N33" s="16" t="s">
        <v>85</v>
      </c>
      <c r="O33" s="16"/>
      <c r="P33" s="16"/>
      <c r="Q33" s="16"/>
      <c r="R33" s="16"/>
      <c r="S33" s="16"/>
      <c r="T33" s="20"/>
      <c r="U33" s="16"/>
      <c r="V33" s="16"/>
      <c r="W33" s="16"/>
      <c r="X33" s="44">
        <f>IF(SHELL_CARBURANT[[#This Row],[TVA]]=100,ABS(ROUND(VALUE(SUBSTITUTE(SHELL_CARBURANT[[#This Row],[Coût HT]],".",",")),2)),ABS(ROUND(SHELL_CARBURANT[[#This Row],[Champ calculé2]],2)))</f>
        <v>173.76</v>
      </c>
      <c r="Y33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3" s="44" t="str">
        <f>TRIM(IF(OR(B33="",B33="No immat"),"",IF($AG$2=1,CONCATENATE($AG$1," ",SHELL_CARBURANT[No immat]," 1ERE QUINZ CARBURANT"),CONCATENATE($AG$1," ",SHELL_CARBURANT[No immat], " 2EME QUINZ CARBURANT"))))</f>
        <v>07/2018 EM-935-WL 2EME QUINZ CARBURANT</v>
      </c>
      <c r="AA33" s="44" t="str">
        <f>IF(SHELL_CARBURANT[[#This Row],[Coût HT]]&gt;0,"40","50")</f>
        <v>40</v>
      </c>
      <c r="AB33" s="44">
        <f>IF(SHELL_CARBURANT[[#This Row],[Libelle]]="","",111101)</f>
        <v>111101</v>
      </c>
      <c r="AC33" s="44" t="str">
        <f>IF(IFERROR(VLOOKUP(SHELL_CARBURANT[[#This Row],[Imputation]],#REF!,2,0),0)=101,SHELL_CARBURANT[[#This Row],[Imputation]],"ERREUR")</f>
        <v>ERREUR</v>
      </c>
      <c r="AD3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4" spans="1:30" x14ac:dyDescent="0.2">
      <c r="A34" s="16" t="s">
        <v>58</v>
      </c>
      <c r="B34" s="2" t="s">
        <v>83</v>
      </c>
      <c r="C34" s="2" t="s">
        <v>84</v>
      </c>
      <c r="D34" s="2" t="s">
        <v>76</v>
      </c>
      <c r="E34" s="2">
        <v>121.36900000008301</v>
      </c>
      <c r="F34" s="2">
        <v>177.07499999955201</v>
      </c>
      <c r="G34" s="2">
        <v>177.024999999378</v>
      </c>
      <c r="H34" s="2">
        <v>35.4049999998836</v>
      </c>
      <c r="I34" s="2">
        <v>212.48999999979401</v>
      </c>
      <c r="J34" s="2">
        <v>100</v>
      </c>
      <c r="K34" s="2">
        <v>177.024999999378</v>
      </c>
      <c r="L34" s="2">
        <v>0</v>
      </c>
      <c r="M34" s="2">
        <v>20</v>
      </c>
      <c r="N34" s="2" t="s">
        <v>85</v>
      </c>
      <c r="O34" s="16"/>
      <c r="P34" s="16"/>
      <c r="Q34" s="16"/>
      <c r="R34" s="16"/>
      <c r="S34" s="16"/>
      <c r="T34" s="20"/>
      <c r="U34" s="16"/>
      <c r="V34" s="16"/>
      <c r="W34" s="16"/>
      <c r="X34" s="44">
        <f>IF(SHELL_CARBURANT[[#This Row],[TVA]]=100,ABS(ROUND(VALUE(SUBSTITUTE(SHELL_CARBURANT[[#This Row],[Coût HT]],".",",")),2)),ABS(ROUND(SHELL_CARBURANT[[#This Row],[Champ calculé2]],2)))</f>
        <v>177.07</v>
      </c>
      <c r="Y34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4" s="44" t="str">
        <f>TRIM(IF(OR(B34="",B34="No immat"),"",IF($AG$2=1,CONCATENATE($AG$1," ",SHELL_CARBURANT[No immat]," 1ERE QUINZ CARBURANT"),CONCATENATE($AG$1," ",SHELL_CARBURANT[No immat], " 2EME QUINZ CARBURANT"))))</f>
        <v>07/2018 EP-194-PE 2EME QUINZ CARBURANT</v>
      </c>
      <c r="AA34" s="44" t="str">
        <f>IF(SHELL_CARBURANT[[#This Row],[Coût HT]]&gt;0,"40","50")</f>
        <v>40</v>
      </c>
      <c r="AB34" s="44">
        <f>IF(SHELL_CARBURANT[[#This Row],[Libelle]]="","",111101)</f>
        <v>111101</v>
      </c>
      <c r="AC34" s="44" t="str">
        <f>IF(IFERROR(VLOOKUP(SHELL_CARBURANT[[#This Row],[Imputation]],#REF!,2,0),0)=101,SHELL_CARBURANT[[#This Row],[Imputation]],"ERREUR")</f>
        <v>ERREUR</v>
      </c>
      <c r="AD3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5" spans="1:30" x14ac:dyDescent="0.2">
      <c r="A35" s="16" t="s">
        <v>62</v>
      </c>
      <c r="B35" s="17" t="s">
        <v>93</v>
      </c>
      <c r="C35" s="16" t="s">
        <v>94</v>
      </c>
      <c r="D35" s="16" t="s">
        <v>76</v>
      </c>
      <c r="E35" s="16">
        <v>123.247000000086</v>
      </c>
      <c r="F35" s="16">
        <v>180.391666666204</v>
      </c>
      <c r="G35" s="16">
        <v>180.33999999935801</v>
      </c>
      <c r="H35" s="16">
        <v>36.067999999879703</v>
      </c>
      <c r="I35" s="16">
        <v>216.46999999978701</v>
      </c>
      <c r="J35" s="16">
        <v>100</v>
      </c>
      <c r="K35" s="16">
        <v>180.33999999935801</v>
      </c>
      <c r="L35" s="16">
        <v>0</v>
      </c>
      <c r="M35" s="16">
        <v>20</v>
      </c>
      <c r="N35" s="16" t="s">
        <v>85</v>
      </c>
      <c r="O35" s="16"/>
      <c r="P35" s="16"/>
      <c r="Q35" s="16"/>
      <c r="R35" s="16"/>
      <c r="S35" s="16"/>
      <c r="T35" s="20"/>
      <c r="U35" s="16"/>
      <c r="V35" s="16"/>
      <c r="W35" s="16"/>
      <c r="X35" s="44">
        <f>IF(SHELL_CARBURANT[[#This Row],[TVA]]=100,ABS(ROUND(VALUE(SUBSTITUTE(SHELL_CARBURANT[[#This Row],[Coût HT]],".",",")),2)),ABS(ROUND(SHELL_CARBURANT[[#This Row],[Champ calculé2]],2)))</f>
        <v>180.39</v>
      </c>
      <c r="Y35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5" s="44" t="str">
        <f>TRIM(IF(OR(B35="",B35="No immat"),"",IF($AG$2=1,CONCATENATE($AG$1," ",SHELL_CARBURANT[No immat]," 1ERE QUINZ CARBURANT"),CONCATENATE($AG$1," ",SHELL_CARBURANT[No immat], " 2EME QUINZ CARBURANT"))))</f>
        <v>07/2018 EM-935-WL 2EME QUINZ CARBURANT</v>
      </c>
      <c r="AA35" s="44" t="str">
        <f>IF(SHELL_CARBURANT[[#This Row],[Coût HT]]&gt;0,"40","50")</f>
        <v>40</v>
      </c>
      <c r="AB35" s="44">
        <f>IF(SHELL_CARBURANT[[#This Row],[Libelle]]="","",111101)</f>
        <v>111101</v>
      </c>
      <c r="AC35" s="44" t="str">
        <f>IF(IFERROR(VLOOKUP(SHELL_CARBURANT[[#This Row],[Imputation]],#REF!,2,0),0)=101,SHELL_CARBURANT[[#This Row],[Imputation]],"ERREUR")</f>
        <v>ERREUR</v>
      </c>
      <c r="AD3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6" spans="1:30" x14ac:dyDescent="0.2">
      <c r="A36" s="16" t="s">
        <v>60</v>
      </c>
      <c r="B36" s="2" t="s">
        <v>83</v>
      </c>
      <c r="C36" s="2" t="s">
        <v>84</v>
      </c>
      <c r="D36" s="2" t="s">
        <v>76</v>
      </c>
      <c r="E36" s="2">
        <v>125.125000000089</v>
      </c>
      <c r="F36" s="2">
        <v>183.708333332856</v>
      </c>
      <c r="G36" s="2">
        <v>183.654999999338</v>
      </c>
      <c r="H36" s="2">
        <v>36.730999999875799</v>
      </c>
      <c r="I36" s="2">
        <v>220.44999999978</v>
      </c>
      <c r="J36" s="2">
        <v>100</v>
      </c>
      <c r="K36" s="2">
        <v>183.654999999338</v>
      </c>
      <c r="L36" s="2">
        <v>0</v>
      </c>
      <c r="M36" s="2">
        <v>20</v>
      </c>
      <c r="N36" s="2" t="s">
        <v>85</v>
      </c>
      <c r="O36" s="16"/>
      <c r="P36" s="16"/>
      <c r="Q36" s="16"/>
      <c r="R36" s="16"/>
      <c r="S36" s="16"/>
      <c r="T36" s="20"/>
      <c r="U36" s="16"/>
      <c r="V36" s="16"/>
      <c r="W36" s="16"/>
      <c r="X36" s="44">
        <f>IF(SHELL_CARBURANT[[#This Row],[TVA]]=100,ABS(ROUND(VALUE(SUBSTITUTE(SHELL_CARBURANT[[#This Row],[Coût HT]],".",",")),2)),ABS(ROUND(SHELL_CARBURANT[[#This Row],[Champ calculé2]],2)))</f>
        <v>183.71</v>
      </c>
      <c r="Y36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6" s="44" t="str">
        <f>TRIM(IF(OR(B36="",B36="No immat"),"",IF($AG$2=1,CONCATENATE($AG$1," ",SHELL_CARBURANT[No immat]," 1ERE QUINZ CARBURANT"),CONCATENATE($AG$1," ",SHELL_CARBURANT[No immat], " 2EME QUINZ CARBURANT"))))</f>
        <v>07/2018 EP-194-PE 2EME QUINZ CARBURANT</v>
      </c>
      <c r="AA36" s="44" t="str">
        <f>IF(SHELL_CARBURANT[[#This Row],[Coût HT]]&gt;0,"40","50")</f>
        <v>40</v>
      </c>
      <c r="AB36" s="44">
        <f>IF(SHELL_CARBURANT[[#This Row],[Libelle]]="","",111101)</f>
        <v>111101</v>
      </c>
      <c r="AC36" s="44" t="str">
        <f>IF(IFERROR(VLOOKUP(SHELL_CARBURANT[[#This Row],[Imputation]],#REF!,2,0),0)=101,SHELL_CARBURANT[[#This Row],[Imputation]],"ERREUR")</f>
        <v>ERREUR</v>
      </c>
      <c r="AD3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7" spans="1:30" x14ac:dyDescent="0.2">
      <c r="A37" s="16" t="s">
        <v>60</v>
      </c>
      <c r="B37" s="17" t="s">
        <v>93</v>
      </c>
      <c r="C37" s="16" t="s">
        <v>94</v>
      </c>
      <c r="D37" s="16" t="s">
        <v>76</v>
      </c>
      <c r="E37" s="16">
        <v>127.003000000092</v>
      </c>
      <c r="F37" s="16">
        <v>187.024999999508</v>
      </c>
      <c r="G37" s="16">
        <v>186.96999999931799</v>
      </c>
      <c r="H37" s="16">
        <v>37.393999999871902</v>
      </c>
      <c r="I37" s="16">
        <v>224.429999999773</v>
      </c>
      <c r="J37" s="16">
        <v>100</v>
      </c>
      <c r="K37" s="16">
        <v>186.96999999931799</v>
      </c>
      <c r="L37" s="16">
        <v>0</v>
      </c>
      <c r="M37" s="16">
        <v>20</v>
      </c>
      <c r="N37" s="16" t="s">
        <v>85</v>
      </c>
      <c r="O37" s="16"/>
      <c r="P37" s="16"/>
      <c r="Q37" s="16"/>
      <c r="R37" s="16"/>
      <c r="S37" s="16"/>
      <c r="T37" s="20"/>
      <c r="U37" s="16"/>
      <c r="V37" s="16"/>
      <c r="W37" s="16"/>
      <c r="X37" s="44">
        <f>IF(SHELL_CARBURANT[[#This Row],[TVA]]=100,ABS(ROUND(VALUE(SUBSTITUTE(SHELL_CARBURANT[[#This Row],[Coût HT]],".",",")),2)),ABS(ROUND(SHELL_CARBURANT[[#This Row],[Champ calculé2]],2)))</f>
        <v>187.02</v>
      </c>
      <c r="Y37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7" s="44" t="str">
        <f>TRIM(IF(OR(B37="",B37="No immat"),"",IF($AG$2=1,CONCATENATE($AG$1," ",SHELL_CARBURANT[No immat]," 1ERE QUINZ CARBURANT"),CONCATENATE($AG$1," ",SHELL_CARBURANT[No immat], " 2EME QUINZ CARBURANT"))))</f>
        <v>07/2018 EM-935-WL 2EME QUINZ CARBURANT</v>
      </c>
      <c r="AA37" s="44" t="str">
        <f>IF(SHELL_CARBURANT[[#This Row],[Coût HT]]&gt;0,"40","50")</f>
        <v>40</v>
      </c>
      <c r="AB37" s="44">
        <f>IF(SHELL_CARBURANT[[#This Row],[Libelle]]="","",111101)</f>
        <v>111101</v>
      </c>
      <c r="AC37" s="44" t="str">
        <f>IF(IFERROR(VLOOKUP(SHELL_CARBURANT[[#This Row],[Imputation]],#REF!,2,0),0)=101,SHELL_CARBURANT[[#This Row],[Imputation]],"ERREUR")</f>
        <v>ERREUR</v>
      </c>
      <c r="AD3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8" spans="1:30" x14ac:dyDescent="0.2">
      <c r="A38" s="16" t="s">
        <v>65</v>
      </c>
      <c r="B38" s="2" t="s">
        <v>83</v>
      </c>
      <c r="C38" s="2" t="s">
        <v>84</v>
      </c>
      <c r="D38" s="2" t="s">
        <v>76</v>
      </c>
      <c r="E38" s="2">
        <v>128.88100000009501</v>
      </c>
      <c r="F38" s="2">
        <v>190.34166666615999</v>
      </c>
      <c r="G38" s="2">
        <v>190.28499999929801</v>
      </c>
      <c r="H38" s="2">
        <v>38.056999999867998</v>
      </c>
      <c r="I38" s="2">
        <v>228.409999999766</v>
      </c>
      <c r="J38" s="2">
        <v>100</v>
      </c>
      <c r="K38" s="2">
        <v>190.28499999929801</v>
      </c>
      <c r="L38" s="2">
        <v>0</v>
      </c>
      <c r="M38" s="2">
        <v>20</v>
      </c>
      <c r="N38" s="2" t="s">
        <v>85</v>
      </c>
      <c r="O38" s="16"/>
      <c r="P38" s="16"/>
      <c r="Q38" s="16"/>
      <c r="R38" s="16"/>
      <c r="S38" s="16"/>
      <c r="T38" s="20"/>
      <c r="U38" s="16"/>
      <c r="V38" s="16"/>
      <c r="W38" s="16"/>
      <c r="X38" s="44">
        <f>IF(SHELL_CARBURANT[[#This Row],[TVA]]=100,ABS(ROUND(VALUE(SUBSTITUTE(SHELL_CARBURANT[[#This Row],[Coût HT]],".",",")),2)),ABS(ROUND(SHELL_CARBURANT[[#This Row],[Champ calculé2]],2)))</f>
        <v>190.34</v>
      </c>
      <c r="Y38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8" s="44" t="str">
        <f>TRIM(IF(OR(B38="",B38="No immat"),"",IF($AG$2=1,CONCATENATE($AG$1," ",SHELL_CARBURANT[No immat]," 1ERE QUINZ CARBURANT"),CONCATENATE($AG$1," ",SHELL_CARBURANT[No immat], " 2EME QUINZ CARBURANT"))))</f>
        <v>07/2018 EP-194-PE 2EME QUINZ CARBURANT</v>
      </c>
      <c r="AA38" s="44" t="str">
        <f>IF(SHELL_CARBURANT[[#This Row],[Coût HT]]&gt;0,"40","50")</f>
        <v>40</v>
      </c>
      <c r="AB38" s="44">
        <f>IF(SHELL_CARBURANT[[#This Row],[Libelle]]="","",111101)</f>
        <v>111101</v>
      </c>
      <c r="AC38" s="44" t="str">
        <f>IF(IFERROR(VLOOKUP(SHELL_CARBURANT[[#This Row],[Imputation]],#REF!,2,0),0)=101,SHELL_CARBURANT[[#This Row],[Imputation]],"ERREUR")</f>
        <v>ERREUR</v>
      </c>
      <c r="AD3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9" spans="1:30" x14ac:dyDescent="0.2">
      <c r="A39" s="16" t="s">
        <v>63</v>
      </c>
      <c r="B39" s="17" t="s">
        <v>93</v>
      </c>
      <c r="C39" s="16" t="s">
        <v>94</v>
      </c>
      <c r="D39" s="16" t="s">
        <v>76</v>
      </c>
      <c r="E39" s="16">
        <v>130.75900000009801</v>
      </c>
      <c r="F39" s="16">
        <v>193.65833333281199</v>
      </c>
      <c r="G39" s="16">
        <v>193.599999999278</v>
      </c>
      <c r="H39" s="16">
        <v>38.7199999998641</v>
      </c>
      <c r="I39" s="16">
        <v>232.389999999759</v>
      </c>
      <c r="J39" s="16">
        <v>100</v>
      </c>
      <c r="K39" s="16">
        <v>193.599999999278</v>
      </c>
      <c r="L39" s="16">
        <v>0</v>
      </c>
      <c r="M39" s="16">
        <v>20</v>
      </c>
      <c r="N39" s="16" t="s">
        <v>85</v>
      </c>
      <c r="O39" s="16"/>
      <c r="P39" s="16"/>
      <c r="Q39" s="16"/>
      <c r="R39" s="16"/>
      <c r="S39" s="16"/>
      <c r="T39" s="20"/>
      <c r="U39" s="16"/>
      <c r="V39" s="16"/>
      <c r="W39" s="16"/>
      <c r="X39" s="44">
        <f>IF(SHELL_CARBURANT[[#This Row],[TVA]]=100,ABS(ROUND(VALUE(SUBSTITUTE(SHELL_CARBURANT[[#This Row],[Coût HT]],".",",")),2)),ABS(ROUND(SHELL_CARBURANT[[#This Row],[Champ calculé2]],2)))</f>
        <v>193.66</v>
      </c>
      <c r="Y39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9" s="44" t="str">
        <f>TRIM(IF(OR(B39="",B39="No immat"),"",IF($AG$2=1,CONCATENATE($AG$1," ",SHELL_CARBURANT[No immat]," 1ERE QUINZ CARBURANT"),CONCATENATE($AG$1," ",SHELL_CARBURANT[No immat], " 2EME QUINZ CARBURANT"))))</f>
        <v>07/2018 EM-935-WL 2EME QUINZ CARBURANT</v>
      </c>
      <c r="AA39" s="44" t="str">
        <f>IF(SHELL_CARBURANT[[#This Row],[Coût HT]]&gt;0,"40","50")</f>
        <v>40</v>
      </c>
      <c r="AB39" s="44">
        <f>IF(SHELL_CARBURANT[[#This Row],[Libelle]]="","",111101)</f>
        <v>111101</v>
      </c>
      <c r="AC39" s="44" t="str">
        <f>IF(IFERROR(VLOOKUP(SHELL_CARBURANT[[#This Row],[Imputation]],#REF!,2,0),0)=101,SHELL_CARBURANT[[#This Row],[Imputation]],"ERREUR")</f>
        <v>ERREUR</v>
      </c>
      <c r="AD3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0" spans="1:30" x14ac:dyDescent="0.2">
      <c r="A40" s="16" t="s">
        <v>63</v>
      </c>
      <c r="B40" s="2" t="s">
        <v>83</v>
      </c>
      <c r="C40" s="2" t="s">
        <v>84</v>
      </c>
      <c r="D40" s="2" t="s">
        <v>76</v>
      </c>
      <c r="E40" s="2">
        <v>132.63700000010101</v>
      </c>
      <c r="F40" s="2">
        <v>196.97499999946399</v>
      </c>
      <c r="G40" s="2">
        <v>196.91499999925799</v>
      </c>
      <c r="H40" s="2">
        <v>39.382999999860203</v>
      </c>
      <c r="I40" s="2">
        <v>236.369999999752</v>
      </c>
      <c r="J40" s="2">
        <v>100</v>
      </c>
      <c r="K40" s="2">
        <v>196.91499999925799</v>
      </c>
      <c r="L40" s="2">
        <v>0</v>
      </c>
      <c r="M40" s="2">
        <v>20</v>
      </c>
      <c r="N40" s="2" t="s">
        <v>85</v>
      </c>
      <c r="O40" s="16"/>
      <c r="P40" s="16"/>
      <c r="Q40" s="16"/>
      <c r="R40" s="16"/>
      <c r="S40" s="16"/>
      <c r="T40" s="20"/>
      <c r="U40" s="16"/>
      <c r="V40" s="16"/>
      <c r="W40" s="16"/>
      <c r="X40" s="44">
        <f>IF(SHELL_CARBURANT[[#This Row],[TVA]]=100,ABS(ROUND(VALUE(SUBSTITUTE(SHELL_CARBURANT[[#This Row],[Coût HT]],".",",")),2)),ABS(ROUND(SHELL_CARBURANT[[#This Row],[Champ calculé2]],2)))</f>
        <v>196.97</v>
      </c>
      <c r="Y40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0" s="44" t="str">
        <f>TRIM(IF(OR(B40="",B40="No immat"),"",IF($AG$2=1,CONCATENATE($AG$1," ",SHELL_CARBURANT[No immat]," 1ERE QUINZ CARBURANT"),CONCATENATE($AG$1," ",SHELL_CARBURANT[No immat], " 2EME QUINZ CARBURANT"))))</f>
        <v>07/2018 EP-194-PE 2EME QUINZ CARBURANT</v>
      </c>
      <c r="AA40" s="44" t="str">
        <f>IF(SHELL_CARBURANT[[#This Row],[Coût HT]]&gt;0,"40","50")</f>
        <v>40</v>
      </c>
      <c r="AB40" s="44">
        <f>IF(SHELL_CARBURANT[[#This Row],[Libelle]]="","",111101)</f>
        <v>111101</v>
      </c>
      <c r="AC40" s="44" t="str">
        <f>IF(IFERROR(VLOOKUP(SHELL_CARBURANT[[#This Row],[Imputation]],#REF!,2,0),0)=101,SHELL_CARBURANT[[#This Row],[Imputation]],"ERREUR")</f>
        <v>ERREUR</v>
      </c>
      <c r="AD4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1" spans="1:30" x14ac:dyDescent="0.2">
      <c r="A41" s="16" t="s">
        <v>59</v>
      </c>
      <c r="B41" s="17" t="s">
        <v>93</v>
      </c>
      <c r="C41" s="16" t="s">
        <v>94</v>
      </c>
      <c r="D41" s="16" t="s">
        <v>76</v>
      </c>
      <c r="E41" s="16">
        <v>134.51500000010401</v>
      </c>
      <c r="F41" s="16">
        <v>200.29166666611599</v>
      </c>
      <c r="G41" s="16">
        <v>200.229999999238</v>
      </c>
      <c r="H41" s="16">
        <v>40.045999999856299</v>
      </c>
      <c r="I41" s="16">
        <v>240.34999999974499</v>
      </c>
      <c r="J41" s="16">
        <v>100</v>
      </c>
      <c r="K41" s="16">
        <v>200.229999999238</v>
      </c>
      <c r="L41" s="16">
        <v>0</v>
      </c>
      <c r="M41" s="16">
        <v>20</v>
      </c>
      <c r="N41" s="16" t="s">
        <v>85</v>
      </c>
      <c r="O41" s="16"/>
      <c r="P41" s="16"/>
      <c r="Q41" s="16"/>
      <c r="R41" s="16"/>
      <c r="S41" s="16"/>
      <c r="T41" s="20"/>
      <c r="U41" s="16"/>
      <c r="V41" s="16"/>
      <c r="W41" s="16"/>
      <c r="X41" s="44">
        <f>IF(SHELL_CARBURANT[[#This Row],[TVA]]=100,ABS(ROUND(VALUE(SUBSTITUTE(SHELL_CARBURANT[[#This Row],[Coût HT]],".",",")),2)),ABS(ROUND(SHELL_CARBURANT[[#This Row],[Champ calculé2]],2)))</f>
        <v>200.29</v>
      </c>
      <c r="Y41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1" s="44" t="str">
        <f>TRIM(IF(OR(B41="",B41="No immat"),"",IF($AG$2=1,CONCATENATE($AG$1," ",SHELL_CARBURANT[No immat]," 1ERE QUINZ CARBURANT"),CONCATENATE($AG$1," ",SHELL_CARBURANT[No immat], " 2EME QUINZ CARBURANT"))))</f>
        <v>07/2018 EM-935-WL 2EME QUINZ CARBURANT</v>
      </c>
      <c r="AA41" s="44" t="str">
        <f>IF(SHELL_CARBURANT[[#This Row],[Coût HT]]&gt;0,"40","50")</f>
        <v>40</v>
      </c>
      <c r="AB41" s="44">
        <f>IF(SHELL_CARBURANT[[#This Row],[Libelle]]="","",111101)</f>
        <v>111101</v>
      </c>
      <c r="AC41" s="44" t="str">
        <f>IF(IFERROR(VLOOKUP(SHELL_CARBURANT[[#This Row],[Imputation]],#REF!,2,0),0)=101,SHELL_CARBURANT[[#This Row],[Imputation]],"ERREUR")</f>
        <v>ERREUR</v>
      </c>
      <c r="AD4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2" spans="1:30" x14ac:dyDescent="0.2">
      <c r="A42" s="16" t="s">
        <v>33</v>
      </c>
      <c r="B42" s="2" t="s">
        <v>83</v>
      </c>
      <c r="C42" s="2" t="s">
        <v>84</v>
      </c>
      <c r="D42" s="2" t="s">
        <v>76</v>
      </c>
      <c r="E42" s="2">
        <v>136.39300000010701</v>
      </c>
      <c r="F42" s="2">
        <v>203.60833333276801</v>
      </c>
      <c r="G42" s="2">
        <v>203.54499999921799</v>
      </c>
      <c r="H42" s="2">
        <v>40.708999999852402</v>
      </c>
      <c r="I42" s="2">
        <v>244.32999999973799</v>
      </c>
      <c r="J42" s="2">
        <v>100</v>
      </c>
      <c r="K42" s="2">
        <v>203.54499999921799</v>
      </c>
      <c r="L42" s="2">
        <v>0</v>
      </c>
      <c r="M42" s="2">
        <v>20</v>
      </c>
      <c r="N42" s="2" t="s">
        <v>85</v>
      </c>
      <c r="O42" s="16"/>
      <c r="P42" s="16"/>
      <c r="Q42" s="16"/>
      <c r="R42" s="16"/>
      <c r="S42" s="16"/>
      <c r="T42" s="20"/>
      <c r="U42" s="16"/>
      <c r="V42" s="16"/>
      <c r="W42" s="16"/>
      <c r="X42" s="44">
        <f>IF(SHELL_CARBURANT[[#This Row],[TVA]]=100,ABS(ROUND(VALUE(SUBSTITUTE(SHELL_CARBURANT[[#This Row],[Coût HT]],".",",")),2)),ABS(ROUND(SHELL_CARBURANT[[#This Row],[Champ calculé2]],2)))</f>
        <v>203.61</v>
      </c>
      <c r="Y42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2" s="44" t="str">
        <f>TRIM(IF(OR(B42="",B42="No immat"),"",IF($AG$2=1,CONCATENATE($AG$1," ",SHELL_CARBURANT[No immat]," 1ERE QUINZ CARBURANT"),CONCATENATE($AG$1," ",SHELL_CARBURANT[No immat], " 2EME QUINZ CARBURANT"))))</f>
        <v>07/2018 EP-194-PE 2EME QUINZ CARBURANT</v>
      </c>
      <c r="AA42" s="44" t="str">
        <f>IF(SHELL_CARBURANT[[#This Row],[Coût HT]]&gt;0,"40","50")</f>
        <v>40</v>
      </c>
      <c r="AB42" s="44">
        <f>IF(SHELL_CARBURANT[[#This Row],[Libelle]]="","",111101)</f>
        <v>111101</v>
      </c>
      <c r="AC42" s="44" t="str">
        <f>IF(IFERROR(VLOOKUP(SHELL_CARBURANT[[#This Row],[Imputation]],#REF!,2,0),0)=101,SHELL_CARBURANT[[#This Row],[Imputation]],"ERREUR")</f>
        <v>ERREUR</v>
      </c>
      <c r="AD4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3" spans="1:30" x14ac:dyDescent="0.2">
      <c r="A43" s="16" t="s">
        <v>33</v>
      </c>
      <c r="B43" s="17" t="s">
        <v>93</v>
      </c>
      <c r="C43" s="16" t="s">
        <v>94</v>
      </c>
      <c r="D43" s="16" t="s">
        <v>76</v>
      </c>
      <c r="E43" s="16">
        <v>138.27100000011001</v>
      </c>
      <c r="F43" s="16">
        <v>206.92499999942001</v>
      </c>
      <c r="G43" s="16">
        <v>206.85999999919801</v>
      </c>
      <c r="H43" s="16">
        <v>41.371999999848498</v>
      </c>
      <c r="I43" s="16">
        <v>248.30999999973099</v>
      </c>
      <c r="J43" s="16">
        <v>100</v>
      </c>
      <c r="K43" s="16">
        <v>206.85999999919801</v>
      </c>
      <c r="L43" s="16">
        <v>0</v>
      </c>
      <c r="M43" s="16">
        <v>20</v>
      </c>
      <c r="N43" s="16" t="s">
        <v>85</v>
      </c>
      <c r="O43" s="16"/>
      <c r="P43" s="16"/>
      <c r="Q43" s="16"/>
      <c r="R43" s="16"/>
      <c r="S43" s="16"/>
      <c r="T43" s="20"/>
      <c r="U43" s="16"/>
      <c r="V43" s="16"/>
      <c r="W43" s="16"/>
      <c r="X43" s="44">
        <f>IF(SHELL_CARBURANT[[#This Row],[TVA]]=100,ABS(ROUND(VALUE(SUBSTITUTE(SHELL_CARBURANT[[#This Row],[Coût HT]],".",",")),2)),ABS(ROUND(SHELL_CARBURANT[[#This Row],[Champ calculé2]],2)))</f>
        <v>206.92</v>
      </c>
      <c r="Y43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3" s="44" t="str">
        <f>TRIM(IF(OR(B43="",B43="No immat"),"",IF($AG$2=1,CONCATENATE($AG$1," ",SHELL_CARBURANT[No immat]," 1ERE QUINZ CARBURANT"),CONCATENATE($AG$1," ",SHELL_CARBURANT[No immat], " 2EME QUINZ CARBURANT"))))</f>
        <v>07/2018 EM-935-WL 2EME QUINZ CARBURANT</v>
      </c>
      <c r="AA43" s="44" t="str">
        <f>IF(SHELL_CARBURANT[[#This Row],[Coût HT]]&gt;0,"40","50")</f>
        <v>40</v>
      </c>
      <c r="AB43" s="44">
        <f>IF(SHELL_CARBURANT[[#This Row],[Libelle]]="","",111101)</f>
        <v>111101</v>
      </c>
      <c r="AC43" s="44" t="str">
        <f>IF(IFERROR(VLOOKUP(SHELL_CARBURANT[[#This Row],[Imputation]],#REF!,2,0),0)=101,SHELL_CARBURANT[[#This Row],[Imputation]],"ERREUR")</f>
        <v>ERREUR</v>
      </c>
      <c r="AD4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4" spans="1:30" x14ac:dyDescent="0.2">
      <c r="A44" s="16" t="s">
        <v>25</v>
      </c>
      <c r="B44" s="2" t="s">
        <v>83</v>
      </c>
      <c r="C44" s="2" t="s">
        <v>84</v>
      </c>
      <c r="D44" s="2" t="s">
        <v>76</v>
      </c>
      <c r="E44" s="2">
        <v>140.14900000011301</v>
      </c>
      <c r="F44" s="2">
        <v>210.24166666607201</v>
      </c>
      <c r="G44" s="2">
        <v>210.174999999178</v>
      </c>
      <c r="H44" s="2">
        <v>42.034999999844601</v>
      </c>
      <c r="I44" s="2">
        <v>252.28999999972399</v>
      </c>
      <c r="J44" s="16">
        <v>0</v>
      </c>
      <c r="K44" s="2">
        <v>210.174999999178</v>
      </c>
      <c r="L44" s="2">
        <v>0</v>
      </c>
      <c r="M44" s="2">
        <v>20</v>
      </c>
      <c r="N44" s="2" t="s">
        <v>85</v>
      </c>
      <c r="O44" s="16"/>
      <c r="P44" s="16"/>
      <c r="Q44" s="16"/>
      <c r="R44" s="16"/>
      <c r="S44" s="16"/>
      <c r="T44" s="20"/>
      <c r="U44" s="16"/>
      <c r="V44" s="16"/>
      <c r="W44" s="16"/>
      <c r="X44" s="44">
        <f>IF(SHELL_CARBURANT[[#This Row],[TVA]]=100,ABS(ROUND(VALUE(SUBSTITUTE(SHELL_CARBURANT[[#This Row],[Coût HT]],".",",")),2)),ABS(ROUND(SHELL_CARBURANT[[#This Row],[Champ calculé2]],2)))</f>
        <v>210.17</v>
      </c>
      <c r="Y44" s="44">
        <f>IF(SHELL_CARBURANT[[#This Row],[TVA]]=0,ABS(SHELL_CARBURANT[[#This Row],[Coût net]]),IF(SHELL_CARBURANT[[#This Row],[TVA]]=100,0,ABS(SHELL_CARBURANT[[#This Row],[Coût TTC]]*((100-SHELL_CARBURANT[[#This Row],[TVA]])/100))))</f>
        <v>210.174999999178</v>
      </c>
      <c r="Z44" s="44" t="str">
        <f>TRIM(IF(OR(B44="",B44="No immat"),"",IF($AG$2=1,CONCATENATE($AG$1," ",SHELL_CARBURANT[No immat]," 1ERE QUINZ CARBURANT"),CONCATENATE($AG$1," ",SHELL_CARBURANT[No immat], " 2EME QUINZ CARBURANT"))))</f>
        <v>07/2018 EP-194-PE 2EME QUINZ CARBURANT</v>
      </c>
      <c r="AA44" s="44" t="str">
        <f>IF(SHELL_CARBURANT[[#This Row],[Coût HT]]&gt;0,"40","50")</f>
        <v>40</v>
      </c>
      <c r="AB44" s="44">
        <f>IF(SHELL_CARBURANT[[#This Row],[Libelle]]="","",111101)</f>
        <v>111101</v>
      </c>
      <c r="AC44" s="44" t="str">
        <f>IF(IFERROR(VLOOKUP(SHELL_CARBURANT[[#This Row],[Imputation]],#REF!,2,0),0)=101,SHELL_CARBURANT[[#This Row],[Imputation]],"ERREUR")</f>
        <v>ERREUR</v>
      </c>
      <c r="AD4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5" spans="1:30" x14ac:dyDescent="0.2">
      <c r="A45" s="16" t="s">
        <v>25</v>
      </c>
      <c r="B45" s="17" t="s">
        <v>93</v>
      </c>
      <c r="C45" s="16" t="s">
        <v>94</v>
      </c>
      <c r="D45" s="16" t="s">
        <v>76</v>
      </c>
      <c r="E45" s="16">
        <v>142.027000000116</v>
      </c>
      <c r="F45" s="16">
        <v>213.558333332724</v>
      </c>
      <c r="G45" s="16">
        <v>213.48999999915799</v>
      </c>
      <c r="H45" s="16">
        <v>42.697999999840697</v>
      </c>
      <c r="I45" s="16">
        <v>256.26999999971702</v>
      </c>
      <c r="J45" s="16">
        <v>0</v>
      </c>
      <c r="K45" s="16">
        <v>213.48999999915799</v>
      </c>
      <c r="L45" s="16">
        <v>0</v>
      </c>
      <c r="M45" s="16">
        <v>20</v>
      </c>
      <c r="N45" s="16" t="s">
        <v>85</v>
      </c>
      <c r="O45" s="16"/>
      <c r="P45" s="16"/>
      <c r="Q45" s="16"/>
      <c r="R45" s="16"/>
      <c r="S45" s="16"/>
      <c r="T45" s="20"/>
      <c r="U45" s="16"/>
      <c r="V45" s="16"/>
      <c r="W45" s="16"/>
      <c r="X45" s="44">
        <f>IF(SHELL_CARBURANT[[#This Row],[TVA]]=100,ABS(ROUND(VALUE(SUBSTITUTE(SHELL_CARBURANT[[#This Row],[Coût HT]],".",",")),2)),ABS(ROUND(SHELL_CARBURANT[[#This Row],[Champ calculé2]],2)))</f>
        <v>213.49</v>
      </c>
      <c r="Y45" s="44">
        <f>IF(SHELL_CARBURANT[[#This Row],[TVA]]=0,ABS(SHELL_CARBURANT[[#This Row],[Coût net]]),IF(SHELL_CARBURANT[[#This Row],[TVA]]=100,0,ABS(SHELL_CARBURANT[[#This Row],[Coût TTC]]*((100-SHELL_CARBURANT[[#This Row],[TVA]])/100))))</f>
        <v>213.48999999915799</v>
      </c>
      <c r="Z45" s="44" t="str">
        <f>TRIM(IF(OR(B45="",B45="No immat"),"",IF($AG$2=1,CONCATENATE($AG$1," ",SHELL_CARBURANT[No immat]," 1ERE QUINZ CARBURANT"),CONCATENATE($AG$1," ",SHELL_CARBURANT[No immat], " 2EME QUINZ CARBURANT"))))</f>
        <v>07/2018 EM-935-WL 2EME QUINZ CARBURANT</v>
      </c>
      <c r="AA45" s="44" t="str">
        <f>IF(SHELL_CARBURANT[[#This Row],[Coût HT]]&gt;0,"40","50")</f>
        <v>40</v>
      </c>
      <c r="AB45" s="44">
        <f>IF(SHELL_CARBURANT[[#This Row],[Libelle]]="","",111101)</f>
        <v>111101</v>
      </c>
      <c r="AC45" s="44" t="str">
        <f>IF(IFERROR(VLOOKUP(SHELL_CARBURANT[[#This Row],[Imputation]],#REF!,2,0),0)=101,SHELL_CARBURANT[[#This Row],[Imputation]],"ERREUR")</f>
        <v>ERREUR</v>
      </c>
      <c r="AD4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6" spans="1:30" x14ac:dyDescent="0.2">
      <c r="A46" s="16" t="s">
        <v>26</v>
      </c>
      <c r="B46" s="2" t="s">
        <v>83</v>
      </c>
      <c r="C46" s="2" t="s">
        <v>84</v>
      </c>
      <c r="D46" s="2" t="s">
        <v>76</v>
      </c>
      <c r="E46" s="2">
        <v>143.905000000119</v>
      </c>
      <c r="F46" s="2">
        <v>216.874999999376</v>
      </c>
      <c r="G46" s="2">
        <v>216.804999999138</v>
      </c>
      <c r="H46" s="2">
        <v>43.3609999998368</v>
      </c>
      <c r="I46" s="2">
        <v>260.24999999970998</v>
      </c>
      <c r="J46" s="16">
        <v>0</v>
      </c>
      <c r="K46" s="2">
        <v>216.804999999138</v>
      </c>
      <c r="L46" s="2">
        <v>0</v>
      </c>
      <c r="M46" s="2">
        <v>20</v>
      </c>
      <c r="N46" s="2" t="s">
        <v>85</v>
      </c>
      <c r="O46" s="16"/>
      <c r="P46" s="16"/>
      <c r="Q46" s="16"/>
      <c r="R46" s="16"/>
      <c r="S46" s="16"/>
      <c r="T46" s="20"/>
      <c r="U46" s="16"/>
      <c r="V46" s="16"/>
      <c r="W46" s="16"/>
      <c r="X46" s="44">
        <f>IF(SHELL_CARBURANT[[#This Row],[TVA]]=100,ABS(ROUND(VALUE(SUBSTITUTE(SHELL_CARBURANT[[#This Row],[Coût HT]],".",",")),2)),ABS(ROUND(SHELL_CARBURANT[[#This Row],[Champ calculé2]],2)))</f>
        <v>216.8</v>
      </c>
      <c r="Y46" s="44">
        <f>IF(SHELL_CARBURANT[[#This Row],[TVA]]=0,ABS(SHELL_CARBURANT[[#This Row],[Coût net]]),IF(SHELL_CARBURANT[[#This Row],[TVA]]=100,0,ABS(SHELL_CARBURANT[[#This Row],[Coût TTC]]*((100-SHELL_CARBURANT[[#This Row],[TVA]])/100))))</f>
        <v>216.804999999138</v>
      </c>
      <c r="Z46" s="44" t="str">
        <f>TRIM(IF(OR(B46="",B46="No immat"),"",IF($AG$2=1,CONCATENATE($AG$1," ",SHELL_CARBURANT[No immat]," 1ERE QUINZ CARBURANT"),CONCATENATE($AG$1," ",SHELL_CARBURANT[No immat], " 2EME QUINZ CARBURANT"))))</f>
        <v>07/2018 EP-194-PE 2EME QUINZ CARBURANT</v>
      </c>
      <c r="AA46" s="44" t="str">
        <f>IF(SHELL_CARBURANT[[#This Row],[Coût HT]]&gt;0,"40","50")</f>
        <v>40</v>
      </c>
      <c r="AB46" s="44">
        <f>IF(SHELL_CARBURANT[[#This Row],[Libelle]]="","",111101)</f>
        <v>111101</v>
      </c>
      <c r="AC46" s="44" t="str">
        <f>IF(IFERROR(VLOOKUP(SHELL_CARBURANT[[#This Row],[Imputation]],#REF!,2,0),0)=101,SHELL_CARBURANT[[#This Row],[Imputation]],"ERREUR")</f>
        <v>ERREUR</v>
      </c>
      <c r="AD4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7" spans="1:30" x14ac:dyDescent="0.2">
      <c r="A47" s="16" t="s">
        <v>27</v>
      </c>
      <c r="B47" s="17" t="s">
        <v>93</v>
      </c>
      <c r="C47" s="16" t="s">
        <v>94</v>
      </c>
      <c r="D47" s="16" t="s">
        <v>76</v>
      </c>
      <c r="E47" s="16">
        <v>145.783000000122</v>
      </c>
      <c r="F47" s="16">
        <v>220.191666666028</v>
      </c>
      <c r="G47" s="16">
        <v>220.11999999911799</v>
      </c>
      <c r="H47" s="16">
        <v>44.023999999832903</v>
      </c>
      <c r="I47" s="16">
        <v>264.22999999970301</v>
      </c>
      <c r="J47" s="16">
        <v>0</v>
      </c>
      <c r="K47" s="16">
        <v>220.11999999911799</v>
      </c>
      <c r="L47" s="16">
        <v>0</v>
      </c>
      <c r="M47" s="16">
        <v>20</v>
      </c>
      <c r="N47" s="16" t="s">
        <v>85</v>
      </c>
      <c r="O47" s="16"/>
      <c r="P47" s="16"/>
      <c r="Q47" s="16"/>
      <c r="R47" s="16"/>
      <c r="S47" s="16"/>
      <c r="T47" s="20"/>
      <c r="U47" s="16"/>
      <c r="V47" s="16"/>
      <c r="W47" s="16"/>
      <c r="X47" s="44">
        <f>IF(SHELL_CARBURANT[[#This Row],[TVA]]=100,ABS(ROUND(VALUE(SUBSTITUTE(SHELL_CARBURANT[[#This Row],[Coût HT]],".",",")),2)),ABS(ROUND(SHELL_CARBURANT[[#This Row],[Champ calculé2]],2)))</f>
        <v>220.12</v>
      </c>
      <c r="Y47" s="44">
        <f>IF(SHELL_CARBURANT[[#This Row],[TVA]]=0,ABS(SHELL_CARBURANT[[#This Row],[Coût net]]),IF(SHELL_CARBURANT[[#This Row],[TVA]]=100,0,ABS(SHELL_CARBURANT[[#This Row],[Coût TTC]]*((100-SHELL_CARBURANT[[#This Row],[TVA]])/100))))</f>
        <v>220.11999999911799</v>
      </c>
      <c r="Z47" s="44" t="str">
        <f>TRIM(IF(OR(B47="",B47="No immat"),"",IF($AG$2=1,CONCATENATE($AG$1," ",SHELL_CARBURANT[No immat]," 1ERE QUINZ CARBURANT"),CONCATENATE($AG$1," ",SHELL_CARBURANT[No immat], " 2EME QUINZ CARBURANT"))))</f>
        <v>07/2018 EM-935-WL 2EME QUINZ CARBURANT</v>
      </c>
      <c r="AA47" s="44" t="str">
        <f>IF(SHELL_CARBURANT[[#This Row],[Coût HT]]&gt;0,"40","50")</f>
        <v>40</v>
      </c>
      <c r="AB47" s="44">
        <f>IF(SHELL_CARBURANT[[#This Row],[Libelle]]="","",111101)</f>
        <v>111101</v>
      </c>
      <c r="AC47" s="44" t="str">
        <f>IF(IFERROR(VLOOKUP(SHELL_CARBURANT[[#This Row],[Imputation]],#REF!,2,0),0)=101,SHELL_CARBURANT[[#This Row],[Imputation]],"ERREUR")</f>
        <v>ERREUR</v>
      </c>
      <c r="AD4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8" spans="1:30" x14ac:dyDescent="0.2">
      <c r="A48" s="16" t="s">
        <v>28</v>
      </c>
      <c r="B48" s="2" t="s">
        <v>83</v>
      </c>
      <c r="C48" s="2" t="s">
        <v>84</v>
      </c>
      <c r="D48" s="2" t="s">
        <v>76</v>
      </c>
      <c r="E48" s="2">
        <v>147.661000000125</v>
      </c>
      <c r="F48" s="2">
        <v>223.50833333268</v>
      </c>
      <c r="G48" s="2">
        <v>223.43499999909801</v>
      </c>
      <c r="H48" s="2">
        <v>44.686999999828998</v>
      </c>
      <c r="I48" s="2">
        <v>268.20999999969598</v>
      </c>
      <c r="J48" s="16">
        <v>0</v>
      </c>
      <c r="K48" s="2">
        <v>223.43499999909801</v>
      </c>
      <c r="L48" s="2">
        <v>0</v>
      </c>
      <c r="M48" s="2">
        <v>20</v>
      </c>
      <c r="N48" s="2" t="s">
        <v>85</v>
      </c>
      <c r="O48" s="16"/>
      <c r="P48" s="16"/>
      <c r="Q48" s="16"/>
      <c r="R48" s="16"/>
      <c r="S48" s="16"/>
      <c r="T48" s="20"/>
      <c r="U48" s="16"/>
      <c r="V48" s="16"/>
      <c r="W48" s="16"/>
      <c r="X48" s="44">
        <f>IF(SHELL_CARBURANT[[#This Row],[TVA]]=100,ABS(ROUND(VALUE(SUBSTITUTE(SHELL_CARBURANT[[#This Row],[Coût HT]],".",",")),2)),ABS(ROUND(SHELL_CARBURANT[[#This Row],[Champ calculé2]],2)))</f>
        <v>223.43</v>
      </c>
      <c r="Y48" s="44">
        <f>IF(SHELL_CARBURANT[[#This Row],[TVA]]=0,ABS(SHELL_CARBURANT[[#This Row],[Coût net]]),IF(SHELL_CARBURANT[[#This Row],[TVA]]=100,0,ABS(SHELL_CARBURANT[[#This Row],[Coût TTC]]*((100-SHELL_CARBURANT[[#This Row],[TVA]])/100))))</f>
        <v>223.43499999909801</v>
      </c>
      <c r="Z48" s="44" t="str">
        <f>TRIM(IF(OR(B48="",B48="No immat"),"",IF($AG$2=1,CONCATENATE($AG$1," ",SHELL_CARBURANT[No immat]," 1ERE QUINZ CARBURANT"),CONCATENATE($AG$1," ",SHELL_CARBURANT[No immat], " 2EME QUINZ CARBURANT"))))</f>
        <v>07/2018 EP-194-PE 2EME QUINZ CARBURANT</v>
      </c>
      <c r="AA48" s="44" t="str">
        <f>IF(SHELL_CARBURANT[[#This Row],[Coût HT]]&gt;0,"40","50")</f>
        <v>40</v>
      </c>
      <c r="AB48" s="44">
        <f>IF(SHELL_CARBURANT[[#This Row],[Libelle]]="","",111101)</f>
        <v>111101</v>
      </c>
      <c r="AC48" s="44" t="str">
        <f>IF(IFERROR(VLOOKUP(SHELL_CARBURANT[[#This Row],[Imputation]],#REF!,2,0),0)=101,SHELL_CARBURANT[[#This Row],[Imputation]],"ERREUR")</f>
        <v>ERREUR</v>
      </c>
      <c r="AD4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9" spans="1:30" x14ac:dyDescent="0.2">
      <c r="A49" s="16" t="s">
        <v>28</v>
      </c>
      <c r="B49" s="17" t="s">
        <v>93</v>
      </c>
      <c r="C49" s="16" t="s">
        <v>94</v>
      </c>
      <c r="D49" s="16" t="s">
        <v>76</v>
      </c>
      <c r="E49" s="16">
        <v>149.539000000128</v>
      </c>
      <c r="F49" s="16">
        <v>226.82499999933199</v>
      </c>
      <c r="G49" s="16">
        <v>226.749999999078</v>
      </c>
      <c r="H49" s="16">
        <v>45.349999999825101</v>
      </c>
      <c r="I49" s="16">
        <v>272.18999999968901</v>
      </c>
      <c r="J49" s="16">
        <v>0</v>
      </c>
      <c r="K49" s="16">
        <v>226.749999999078</v>
      </c>
      <c r="L49" s="16">
        <v>0</v>
      </c>
      <c r="M49" s="16">
        <v>20</v>
      </c>
      <c r="N49" s="16" t="s">
        <v>85</v>
      </c>
      <c r="O49" s="16"/>
      <c r="P49" s="16"/>
      <c r="Q49" s="16"/>
      <c r="R49" s="16"/>
      <c r="S49" s="16"/>
      <c r="T49" s="20"/>
      <c r="U49" s="16"/>
      <c r="V49" s="16"/>
      <c r="W49" s="16"/>
      <c r="X49" s="44">
        <f>IF(SHELL_CARBURANT[[#This Row],[TVA]]=100,ABS(ROUND(VALUE(SUBSTITUTE(SHELL_CARBURANT[[#This Row],[Coût HT]],".",",")),2)),ABS(ROUND(SHELL_CARBURANT[[#This Row],[Champ calculé2]],2)))</f>
        <v>226.75</v>
      </c>
      <c r="Y49" s="44">
        <f>IF(SHELL_CARBURANT[[#This Row],[TVA]]=0,ABS(SHELL_CARBURANT[[#This Row],[Coût net]]),IF(SHELL_CARBURANT[[#This Row],[TVA]]=100,0,ABS(SHELL_CARBURANT[[#This Row],[Coût TTC]]*((100-SHELL_CARBURANT[[#This Row],[TVA]])/100))))</f>
        <v>226.749999999078</v>
      </c>
      <c r="Z49" s="44" t="str">
        <f>TRIM(IF(OR(B49="",B49="No immat"),"",IF($AG$2=1,CONCATENATE($AG$1," ",SHELL_CARBURANT[No immat]," 1ERE QUINZ CARBURANT"),CONCATENATE($AG$1," ",SHELL_CARBURANT[No immat], " 2EME QUINZ CARBURANT"))))</f>
        <v>07/2018 EM-935-WL 2EME QUINZ CARBURANT</v>
      </c>
      <c r="AA49" s="44" t="str">
        <f>IF(SHELL_CARBURANT[[#This Row],[Coût HT]]&gt;0,"40","50")</f>
        <v>40</v>
      </c>
      <c r="AB49" s="44">
        <f>IF(SHELL_CARBURANT[[#This Row],[Libelle]]="","",111101)</f>
        <v>111101</v>
      </c>
      <c r="AC49" s="44" t="str">
        <f>IF(IFERROR(VLOOKUP(SHELL_CARBURANT[[#This Row],[Imputation]],#REF!,2,0),0)=101,SHELL_CARBURANT[[#This Row],[Imputation]],"ERREUR")</f>
        <v>ERREUR</v>
      </c>
      <c r="AD4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0" spans="1:30" x14ac:dyDescent="0.2">
      <c r="A50" s="16" t="s">
        <v>28</v>
      </c>
      <c r="B50" s="2" t="s">
        <v>83</v>
      </c>
      <c r="C50" s="2" t="s">
        <v>84</v>
      </c>
      <c r="D50" s="2" t="s">
        <v>76</v>
      </c>
      <c r="E50" s="2">
        <v>151.417000000131</v>
      </c>
      <c r="F50" s="2">
        <v>230.14166666598399</v>
      </c>
      <c r="G50" s="2">
        <v>230.06499999905799</v>
      </c>
      <c r="H50" s="2">
        <v>46.012999999821197</v>
      </c>
      <c r="I50" s="2">
        <v>276.16999999968198</v>
      </c>
      <c r="J50" s="16">
        <v>0</v>
      </c>
      <c r="K50" s="2">
        <v>230.06499999905799</v>
      </c>
      <c r="L50" s="2">
        <v>0</v>
      </c>
      <c r="M50" s="2">
        <v>20</v>
      </c>
      <c r="N50" s="2" t="s">
        <v>85</v>
      </c>
      <c r="O50" s="16"/>
      <c r="P50" s="16"/>
      <c r="Q50" s="16"/>
      <c r="R50" s="16"/>
      <c r="S50" s="16"/>
      <c r="T50" s="20"/>
      <c r="U50" s="16"/>
      <c r="V50" s="16"/>
      <c r="W50" s="16"/>
      <c r="X50" s="44">
        <f>IF(SHELL_CARBURANT[[#This Row],[TVA]]=100,ABS(ROUND(VALUE(SUBSTITUTE(SHELL_CARBURANT[[#This Row],[Coût HT]],".",",")),2)),ABS(ROUND(SHELL_CARBURANT[[#This Row],[Champ calculé2]],2)))</f>
        <v>230.06</v>
      </c>
      <c r="Y50" s="44">
        <f>IF(SHELL_CARBURANT[[#This Row],[TVA]]=0,ABS(SHELL_CARBURANT[[#This Row],[Coût net]]),IF(SHELL_CARBURANT[[#This Row],[TVA]]=100,0,ABS(SHELL_CARBURANT[[#This Row],[Coût TTC]]*((100-SHELL_CARBURANT[[#This Row],[TVA]])/100))))</f>
        <v>230.06499999905799</v>
      </c>
      <c r="Z50" s="44" t="str">
        <f>TRIM(IF(OR(B50="",B50="No immat"),"",IF($AG$2=1,CONCATENATE($AG$1," ",SHELL_CARBURANT[No immat]," 1ERE QUINZ CARBURANT"),CONCATENATE($AG$1," ",SHELL_CARBURANT[No immat], " 2EME QUINZ CARBURANT"))))</f>
        <v>07/2018 EP-194-PE 2EME QUINZ CARBURANT</v>
      </c>
      <c r="AA50" s="44" t="str">
        <f>IF(SHELL_CARBURANT[[#This Row],[Coût HT]]&gt;0,"40","50")</f>
        <v>40</v>
      </c>
      <c r="AB50" s="44">
        <f>IF(SHELL_CARBURANT[[#This Row],[Libelle]]="","",111101)</f>
        <v>111101</v>
      </c>
      <c r="AC50" s="44" t="str">
        <f>IF(IFERROR(VLOOKUP(SHELL_CARBURANT[[#This Row],[Imputation]],#REF!,2,0),0)=101,SHELL_CARBURANT[[#This Row],[Imputation]],"ERREUR")</f>
        <v>ERREUR</v>
      </c>
      <c r="AD5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1" spans="1:30" x14ac:dyDescent="0.2">
      <c r="A51" s="16" t="s">
        <v>29</v>
      </c>
      <c r="B51" s="17" t="s">
        <v>93</v>
      </c>
      <c r="C51" s="16" t="s">
        <v>94</v>
      </c>
      <c r="D51" s="16" t="s">
        <v>76</v>
      </c>
      <c r="E51" s="16">
        <v>153.295000000134</v>
      </c>
      <c r="F51" s="16">
        <v>233.45833333263599</v>
      </c>
      <c r="G51" s="16">
        <v>233.37999999903801</v>
      </c>
      <c r="H51" s="16">
        <v>46.6759999998173</v>
      </c>
      <c r="I51" s="16">
        <v>280.149999999675</v>
      </c>
      <c r="J51" s="16">
        <v>0</v>
      </c>
      <c r="K51" s="16">
        <v>233.37999999903801</v>
      </c>
      <c r="L51" s="16">
        <v>0</v>
      </c>
      <c r="M51" s="16">
        <v>20</v>
      </c>
      <c r="N51" s="16" t="s">
        <v>85</v>
      </c>
      <c r="O51" s="16"/>
      <c r="P51" s="16"/>
      <c r="Q51" s="16"/>
      <c r="R51" s="16"/>
      <c r="S51" s="16"/>
      <c r="T51" s="20"/>
      <c r="U51" s="16"/>
      <c r="V51" s="16"/>
      <c r="W51" s="16"/>
      <c r="X51" s="44">
        <f>IF(SHELL_CARBURANT[[#This Row],[TVA]]=100,ABS(ROUND(VALUE(SUBSTITUTE(SHELL_CARBURANT[[#This Row],[Coût HT]],".",",")),2)),ABS(ROUND(SHELL_CARBURANT[[#This Row],[Champ calculé2]],2)))</f>
        <v>233.38</v>
      </c>
      <c r="Y51" s="44">
        <f>IF(SHELL_CARBURANT[[#This Row],[TVA]]=0,ABS(SHELL_CARBURANT[[#This Row],[Coût net]]),IF(SHELL_CARBURANT[[#This Row],[TVA]]=100,0,ABS(SHELL_CARBURANT[[#This Row],[Coût TTC]]*((100-SHELL_CARBURANT[[#This Row],[TVA]])/100))))</f>
        <v>233.37999999903801</v>
      </c>
      <c r="Z51" s="44" t="str">
        <f>TRIM(IF(OR(B51="",B51="No immat"),"",IF($AG$2=1,CONCATENATE($AG$1," ",SHELL_CARBURANT[No immat]," 1ERE QUINZ CARBURANT"),CONCATENATE($AG$1," ",SHELL_CARBURANT[No immat], " 2EME QUINZ CARBURANT"))))</f>
        <v>07/2018 EM-935-WL 2EME QUINZ CARBURANT</v>
      </c>
      <c r="AA51" s="44" t="str">
        <f>IF(SHELL_CARBURANT[[#This Row],[Coût HT]]&gt;0,"40","50")</f>
        <v>40</v>
      </c>
      <c r="AB51" s="44">
        <f>IF(SHELL_CARBURANT[[#This Row],[Libelle]]="","",111101)</f>
        <v>111101</v>
      </c>
      <c r="AC51" s="44" t="str">
        <f>IF(IFERROR(VLOOKUP(SHELL_CARBURANT[[#This Row],[Imputation]],#REF!,2,0),0)=101,SHELL_CARBURANT[[#This Row],[Imputation]],"ERREUR")</f>
        <v>ERREUR</v>
      </c>
      <c r="AD5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2" spans="1:30" x14ac:dyDescent="0.2">
      <c r="A52" s="16" t="s">
        <v>29</v>
      </c>
      <c r="B52" s="2" t="s">
        <v>83</v>
      </c>
      <c r="C52" s="2" t="s">
        <v>84</v>
      </c>
      <c r="D52" s="2" t="s">
        <v>76</v>
      </c>
      <c r="E52" s="2">
        <v>155.17300000013699</v>
      </c>
      <c r="F52" s="2">
        <v>236.77499999928801</v>
      </c>
      <c r="G52" s="2">
        <v>236.69499999901799</v>
      </c>
      <c r="H52" s="2">
        <v>47.338999999813403</v>
      </c>
      <c r="I52" s="2">
        <v>284.12999999966797</v>
      </c>
      <c r="J52" s="16">
        <v>0</v>
      </c>
      <c r="K52" s="2">
        <v>236.69499999901799</v>
      </c>
      <c r="L52" s="2">
        <v>0</v>
      </c>
      <c r="M52" s="2">
        <v>20</v>
      </c>
      <c r="N52" s="2" t="s">
        <v>85</v>
      </c>
      <c r="O52" s="16"/>
      <c r="P52" s="16"/>
      <c r="Q52" s="16"/>
      <c r="R52" s="16"/>
      <c r="S52" s="16"/>
      <c r="T52" s="20"/>
      <c r="U52" s="16"/>
      <c r="V52" s="16"/>
      <c r="W52" s="16"/>
      <c r="X52" s="44">
        <f>IF(SHELL_CARBURANT[[#This Row],[TVA]]=100,ABS(ROUND(VALUE(SUBSTITUTE(SHELL_CARBURANT[[#This Row],[Coût HT]],".",",")),2)),ABS(ROUND(SHELL_CARBURANT[[#This Row],[Champ calculé2]],2)))</f>
        <v>236.69</v>
      </c>
      <c r="Y52" s="44">
        <f>IF(SHELL_CARBURANT[[#This Row],[TVA]]=0,ABS(SHELL_CARBURANT[[#This Row],[Coût net]]),IF(SHELL_CARBURANT[[#This Row],[TVA]]=100,0,ABS(SHELL_CARBURANT[[#This Row],[Coût TTC]]*((100-SHELL_CARBURANT[[#This Row],[TVA]])/100))))</f>
        <v>236.69499999901799</v>
      </c>
      <c r="Z52" s="44" t="str">
        <f>TRIM(IF(OR(B52="",B52="No immat"),"",IF($AG$2=1,CONCATENATE($AG$1," ",SHELL_CARBURANT[No immat]," 1ERE QUINZ CARBURANT"),CONCATENATE($AG$1," ",SHELL_CARBURANT[No immat], " 2EME QUINZ CARBURANT"))))</f>
        <v>07/2018 EP-194-PE 2EME QUINZ CARBURANT</v>
      </c>
      <c r="AA52" s="44" t="str">
        <f>IF(SHELL_CARBURANT[[#This Row],[Coût HT]]&gt;0,"40","50")</f>
        <v>40</v>
      </c>
      <c r="AB52" s="44">
        <f>IF(SHELL_CARBURANT[[#This Row],[Libelle]]="","",111101)</f>
        <v>111101</v>
      </c>
      <c r="AC52" s="44" t="str">
        <f>IF(IFERROR(VLOOKUP(SHELL_CARBURANT[[#This Row],[Imputation]],#REF!,2,0),0)=101,SHELL_CARBURANT[[#This Row],[Imputation]],"ERREUR")</f>
        <v>ERREUR</v>
      </c>
      <c r="AD5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3" spans="1:30" x14ac:dyDescent="0.2">
      <c r="A53" s="16" t="s">
        <v>30</v>
      </c>
      <c r="B53" s="17" t="s">
        <v>93</v>
      </c>
      <c r="C53" s="16" t="s">
        <v>94</v>
      </c>
      <c r="D53" s="16" t="s">
        <v>76</v>
      </c>
      <c r="E53" s="16">
        <v>157.05100000013999</v>
      </c>
      <c r="F53" s="16">
        <v>240.09166666594001</v>
      </c>
      <c r="G53" s="16">
        <v>240.00999999899801</v>
      </c>
      <c r="H53" s="16">
        <v>48.001999999809399</v>
      </c>
      <c r="I53" s="16">
        <v>288.109999999661</v>
      </c>
      <c r="J53" s="16">
        <v>0</v>
      </c>
      <c r="K53" s="16">
        <v>240.00999999899801</v>
      </c>
      <c r="L53" s="16">
        <v>0</v>
      </c>
      <c r="M53" s="16">
        <v>20</v>
      </c>
      <c r="N53" s="16" t="s">
        <v>85</v>
      </c>
      <c r="O53" s="16"/>
      <c r="P53" s="16"/>
      <c r="Q53" s="16"/>
      <c r="R53" s="16"/>
      <c r="S53" s="16"/>
      <c r="T53" s="20"/>
      <c r="U53" s="16"/>
      <c r="V53" s="16"/>
      <c r="W53" s="16"/>
      <c r="X53" s="44">
        <f>IF(SHELL_CARBURANT[[#This Row],[TVA]]=100,ABS(ROUND(VALUE(SUBSTITUTE(SHELL_CARBURANT[[#This Row],[Coût HT]],".",",")),2)),ABS(ROUND(SHELL_CARBURANT[[#This Row],[Champ calculé2]],2)))</f>
        <v>240.01</v>
      </c>
      <c r="Y53" s="44">
        <f>IF(SHELL_CARBURANT[[#This Row],[TVA]]=0,ABS(SHELL_CARBURANT[[#This Row],[Coût net]]),IF(SHELL_CARBURANT[[#This Row],[TVA]]=100,0,ABS(SHELL_CARBURANT[[#This Row],[Coût TTC]]*((100-SHELL_CARBURANT[[#This Row],[TVA]])/100))))</f>
        <v>240.00999999899801</v>
      </c>
      <c r="Z53" s="44" t="str">
        <f>TRIM(IF(OR(B53="",B53="No immat"),"",IF($AG$2=1,CONCATENATE($AG$1," ",SHELL_CARBURANT[No immat]," 1ERE QUINZ CARBURANT"),CONCATENATE($AG$1," ",SHELL_CARBURANT[No immat], " 2EME QUINZ CARBURANT"))))</f>
        <v>07/2018 EM-935-WL 2EME QUINZ CARBURANT</v>
      </c>
      <c r="AA53" s="44" t="str">
        <f>IF(SHELL_CARBURANT[[#This Row],[Coût HT]]&gt;0,"40","50")</f>
        <v>40</v>
      </c>
      <c r="AB53" s="44">
        <f>IF(SHELL_CARBURANT[[#This Row],[Libelle]]="","",111101)</f>
        <v>111101</v>
      </c>
      <c r="AC53" s="44" t="str">
        <f>IF(IFERROR(VLOOKUP(SHELL_CARBURANT[[#This Row],[Imputation]],#REF!,2,0),0)=101,SHELL_CARBURANT[[#This Row],[Imputation]],"ERREUR")</f>
        <v>ERREUR</v>
      </c>
      <c r="AD5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4" spans="1:30" x14ac:dyDescent="0.2">
      <c r="A54" s="16" t="s">
        <v>30</v>
      </c>
      <c r="B54" s="2" t="s">
        <v>83</v>
      </c>
      <c r="C54" s="2" t="s">
        <v>84</v>
      </c>
      <c r="D54" s="2" t="s">
        <v>76</v>
      </c>
      <c r="E54" s="2">
        <v>158.92900000014299</v>
      </c>
      <c r="F54" s="2">
        <v>243.40833333259201</v>
      </c>
      <c r="G54" s="2">
        <v>243.324999998978</v>
      </c>
      <c r="H54" s="2">
        <v>48.664999999805602</v>
      </c>
      <c r="I54" s="2">
        <v>292.08999999965403</v>
      </c>
      <c r="J54" s="16">
        <v>0</v>
      </c>
      <c r="K54" s="2">
        <v>243.324999998978</v>
      </c>
      <c r="L54" s="2">
        <v>0</v>
      </c>
      <c r="M54" s="2">
        <v>20</v>
      </c>
      <c r="N54" s="2" t="s">
        <v>85</v>
      </c>
      <c r="O54" s="16"/>
      <c r="P54" s="16"/>
      <c r="Q54" s="16"/>
      <c r="R54" s="16"/>
      <c r="S54" s="16"/>
      <c r="T54" s="20"/>
      <c r="U54" s="16"/>
      <c r="V54" s="16"/>
      <c r="W54" s="16"/>
      <c r="X54" s="44">
        <f>IF(SHELL_CARBURANT[[#This Row],[TVA]]=100,ABS(ROUND(VALUE(SUBSTITUTE(SHELL_CARBURANT[[#This Row],[Coût HT]],".",",")),2)),ABS(ROUND(SHELL_CARBURANT[[#This Row],[Champ calculé2]],2)))</f>
        <v>243.32</v>
      </c>
      <c r="Y54" s="44">
        <f>IF(SHELL_CARBURANT[[#This Row],[TVA]]=0,ABS(SHELL_CARBURANT[[#This Row],[Coût net]]),IF(SHELL_CARBURANT[[#This Row],[TVA]]=100,0,ABS(SHELL_CARBURANT[[#This Row],[Coût TTC]]*((100-SHELL_CARBURANT[[#This Row],[TVA]])/100))))</f>
        <v>243.324999998978</v>
      </c>
      <c r="Z54" s="44" t="str">
        <f>TRIM(IF(OR(B54="",B54="No immat"),"",IF($AG$2=1,CONCATENATE($AG$1," ",SHELL_CARBURANT[No immat]," 1ERE QUINZ CARBURANT"),CONCATENATE($AG$1," ",SHELL_CARBURANT[No immat], " 2EME QUINZ CARBURANT"))))</f>
        <v>07/2018 EP-194-PE 2EME QUINZ CARBURANT</v>
      </c>
      <c r="AA54" s="44" t="str">
        <f>IF(SHELL_CARBURANT[[#This Row],[Coût HT]]&gt;0,"40","50")</f>
        <v>40</v>
      </c>
      <c r="AB54" s="44">
        <f>IF(SHELL_CARBURANT[[#This Row],[Libelle]]="","",111101)</f>
        <v>111101</v>
      </c>
      <c r="AC54" s="44" t="str">
        <f>IF(IFERROR(VLOOKUP(SHELL_CARBURANT[[#This Row],[Imputation]],#REF!,2,0),0)=101,SHELL_CARBURANT[[#This Row],[Imputation]],"ERREUR")</f>
        <v>ERREUR</v>
      </c>
      <c r="AD5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5" spans="1:30" x14ac:dyDescent="0.2">
      <c r="A55" s="16" t="s">
        <v>30</v>
      </c>
      <c r="B55" s="17" t="s">
        <v>93</v>
      </c>
      <c r="C55" s="16" t="s">
        <v>94</v>
      </c>
      <c r="D55" s="16" t="s">
        <v>76</v>
      </c>
      <c r="E55" s="16">
        <v>160.80700000014599</v>
      </c>
      <c r="F55" s="16">
        <v>246.72499999924401</v>
      </c>
      <c r="G55" s="16">
        <v>246.63999999895799</v>
      </c>
      <c r="H55" s="16">
        <v>49.327999999801598</v>
      </c>
      <c r="I55" s="16">
        <v>296.069999999647</v>
      </c>
      <c r="J55" s="16">
        <v>0</v>
      </c>
      <c r="K55" s="16">
        <v>246.63999999895799</v>
      </c>
      <c r="L55" s="16">
        <v>0</v>
      </c>
      <c r="M55" s="16">
        <v>20</v>
      </c>
      <c r="N55" s="16" t="s">
        <v>85</v>
      </c>
      <c r="O55" s="16"/>
      <c r="P55" s="16"/>
      <c r="Q55" s="16"/>
      <c r="R55" s="16"/>
      <c r="S55" s="16"/>
      <c r="T55" s="20"/>
      <c r="U55" s="16"/>
      <c r="V55" s="16"/>
      <c r="W55" s="16"/>
      <c r="X55" s="44">
        <f>IF(SHELL_CARBURANT[[#This Row],[TVA]]=100,ABS(ROUND(VALUE(SUBSTITUTE(SHELL_CARBURANT[[#This Row],[Coût HT]],".",",")),2)),ABS(ROUND(SHELL_CARBURANT[[#This Row],[Champ calculé2]],2)))</f>
        <v>246.64</v>
      </c>
      <c r="Y55" s="44">
        <f>IF(SHELL_CARBURANT[[#This Row],[TVA]]=0,ABS(SHELL_CARBURANT[[#This Row],[Coût net]]),IF(SHELL_CARBURANT[[#This Row],[TVA]]=100,0,ABS(SHELL_CARBURANT[[#This Row],[Coût TTC]]*((100-SHELL_CARBURANT[[#This Row],[TVA]])/100))))</f>
        <v>246.63999999895799</v>
      </c>
      <c r="Z55" s="44" t="str">
        <f>TRIM(IF(OR(B55="",B55="No immat"),"",IF($AG$2=1,CONCATENATE($AG$1," ",SHELL_CARBURANT[No immat]," 1ERE QUINZ CARBURANT"),CONCATENATE($AG$1," ",SHELL_CARBURANT[No immat], " 2EME QUINZ CARBURANT"))))</f>
        <v>07/2018 EM-935-WL 2EME QUINZ CARBURANT</v>
      </c>
      <c r="AA55" s="44" t="str">
        <f>IF(SHELL_CARBURANT[[#This Row],[Coût HT]]&gt;0,"40","50")</f>
        <v>40</v>
      </c>
      <c r="AB55" s="44">
        <f>IF(SHELL_CARBURANT[[#This Row],[Libelle]]="","",111101)</f>
        <v>111101</v>
      </c>
      <c r="AC55" s="44" t="str">
        <f>IF(IFERROR(VLOOKUP(SHELL_CARBURANT[[#This Row],[Imputation]],#REF!,2,0),0)=101,SHELL_CARBURANT[[#This Row],[Imputation]],"ERREUR")</f>
        <v>ERREUR</v>
      </c>
      <c r="AD5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6" spans="1:30" x14ac:dyDescent="0.2">
      <c r="A56" s="16" t="s">
        <v>30</v>
      </c>
      <c r="B56" s="2" t="s">
        <v>83</v>
      </c>
      <c r="C56" s="2" t="s">
        <v>84</v>
      </c>
      <c r="D56" s="2" t="s">
        <v>76</v>
      </c>
      <c r="E56" s="2">
        <v>162.68500000014899</v>
      </c>
      <c r="F56" s="2">
        <v>250.041666665896</v>
      </c>
      <c r="G56" s="2">
        <v>249.95499999893801</v>
      </c>
      <c r="H56" s="2">
        <v>49.990999999797701</v>
      </c>
      <c r="I56" s="2">
        <v>300.04999999964002</v>
      </c>
      <c r="J56" s="16">
        <v>0</v>
      </c>
      <c r="K56" s="2">
        <v>249.95499999893801</v>
      </c>
      <c r="L56" s="2">
        <v>0</v>
      </c>
      <c r="M56" s="2">
        <v>20</v>
      </c>
      <c r="N56" s="2" t="s">
        <v>85</v>
      </c>
      <c r="O56" s="16"/>
      <c r="P56" s="16"/>
      <c r="Q56" s="16"/>
      <c r="R56" s="16"/>
      <c r="S56" s="16"/>
      <c r="T56" s="20"/>
      <c r="U56" s="16"/>
      <c r="V56" s="16"/>
      <c r="W56" s="16"/>
      <c r="X56" s="44">
        <f>IF(SHELL_CARBURANT[[#This Row],[TVA]]=100,ABS(ROUND(VALUE(SUBSTITUTE(SHELL_CARBURANT[[#This Row],[Coût HT]],".",",")),2)),ABS(ROUND(SHELL_CARBURANT[[#This Row],[Champ calculé2]],2)))</f>
        <v>249.95</v>
      </c>
      <c r="Y56" s="44">
        <f>IF(SHELL_CARBURANT[[#This Row],[TVA]]=0,ABS(SHELL_CARBURANT[[#This Row],[Coût net]]),IF(SHELL_CARBURANT[[#This Row],[TVA]]=100,0,ABS(SHELL_CARBURANT[[#This Row],[Coût TTC]]*((100-SHELL_CARBURANT[[#This Row],[TVA]])/100))))</f>
        <v>249.95499999893801</v>
      </c>
      <c r="Z56" s="44" t="str">
        <f>TRIM(IF(OR(B56="",B56="No immat"),"",IF($AG$2=1,CONCATENATE($AG$1," ",SHELL_CARBURANT[No immat]," 1ERE QUINZ CARBURANT"),CONCATENATE($AG$1," ",SHELL_CARBURANT[No immat], " 2EME QUINZ CARBURANT"))))</f>
        <v>07/2018 EP-194-PE 2EME QUINZ CARBURANT</v>
      </c>
      <c r="AA56" s="44" t="str">
        <f>IF(SHELL_CARBURANT[[#This Row],[Coût HT]]&gt;0,"40","50")</f>
        <v>40</v>
      </c>
      <c r="AB56" s="44">
        <f>IF(SHELL_CARBURANT[[#This Row],[Libelle]]="","",111101)</f>
        <v>111101</v>
      </c>
      <c r="AC56" s="44" t="str">
        <f>IF(IFERROR(VLOOKUP(SHELL_CARBURANT[[#This Row],[Imputation]],#REF!,2,0),0)=101,SHELL_CARBURANT[[#This Row],[Imputation]],"ERREUR")</f>
        <v>ERREUR</v>
      </c>
      <c r="AD5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7" spans="1:30" x14ac:dyDescent="0.2">
      <c r="A57" s="16" t="s">
        <v>31</v>
      </c>
      <c r="B57" s="17" t="s">
        <v>93</v>
      </c>
      <c r="C57" s="16" t="s">
        <v>94</v>
      </c>
      <c r="D57" s="16" t="s">
        <v>76</v>
      </c>
      <c r="E57" s="16">
        <v>164.56300000015199</v>
      </c>
      <c r="F57" s="16">
        <v>253.358333332548</v>
      </c>
      <c r="G57" s="16">
        <v>253.269999998918</v>
      </c>
      <c r="H57" s="16">
        <v>50.653999999793797</v>
      </c>
      <c r="I57" s="16">
        <v>304.02999999963299</v>
      </c>
      <c r="J57" s="16">
        <v>0</v>
      </c>
      <c r="K57" s="16">
        <v>253.269999998918</v>
      </c>
      <c r="L57" s="16">
        <v>0</v>
      </c>
      <c r="M57" s="16">
        <v>20</v>
      </c>
      <c r="N57" s="16" t="s">
        <v>85</v>
      </c>
      <c r="O57" s="16"/>
      <c r="P57" s="16"/>
      <c r="Q57" s="16"/>
      <c r="R57" s="16"/>
      <c r="S57" s="16"/>
      <c r="T57" s="20"/>
      <c r="U57" s="16"/>
      <c r="V57" s="16"/>
      <c r="W57" s="16"/>
      <c r="X57" s="44">
        <f>IF(SHELL_CARBURANT[[#This Row],[TVA]]=100,ABS(ROUND(VALUE(SUBSTITUTE(SHELL_CARBURANT[[#This Row],[Coût HT]],".",",")),2)),ABS(ROUND(SHELL_CARBURANT[[#This Row],[Champ calculé2]],2)))</f>
        <v>253.27</v>
      </c>
      <c r="Y57" s="44">
        <f>IF(SHELL_CARBURANT[[#This Row],[TVA]]=0,ABS(SHELL_CARBURANT[[#This Row],[Coût net]]),IF(SHELL_CARBURANT[[#This Row],[TVA]]=100,0,ABS(SHELL_CARBURANT[[#This Row],[Coût TTC]]*((100-SHELL_CARBURANT[[#This Row],[TVA]])/100))))</f>
        <v>253.269999998918</v>
      </c>
      <c r="Z57" s="44" t="str">
        <f>TRIM(IF(OR(B57="",B57="No immat"),"",IF($AG$2=1,CONCATENATE($AG$1," ",SHELL_CARBURANT[No immat]," 1ERE QUINZ CARBURANT"),CONCATENATE($AG$1," ",SHELL_CARBURANT[No immat], " 2EME QUINZ CARBURANT"))))</f>
        <v>07/2018 EM-935-WL 2EME QUINZ CARBURANT</v>
      </c>
      <c r="AA57" s="44" t="str">
        <f>IF(SHELL_CARBURANT[[#This Row],[Coût HT]]&gt;0,"40","50")</f>
        <v>40</v>
      </c>
      <c r="AB57" s="44">
        <f>IF(SHELL_CARBURANT[[#This Row],[Libelle]]="","",111101)</f>
        <v>111101</v>
      </c>
      <c r="AC57" s="44" t="str">
        <f>IF(IFERROR(VLOOKUP(SHELL_CARBURANT[[#This Row],[Imputation]],#REF!,2,0),0)=101,SHELL_CARBURANT[[#This Row],[Imputation]],"ERREUR")</f>
        <v>ERREUR</v>
      </c>
      <c r="AD5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8" spans="1:30" x14ac:dyDescent="0.2">
      <c r="A58" s="16" t="s">
        <v>31</v>
      </c>
      <c r="B58" s="2" t="s">
        <v>83</v>
      </c>
      <c r="C58" s="2" t="s">
        <v>84</v>
      </c>
      <c r="D58" s="2" t="s">
        <v>76</v>
      </c>
      <c r="E58" s="2">
        <v>166.44100000015499</v>
      </c>
      <c r="F58" s="2">
        <v>256.6749999992</v>
      </c>
      <c r="G58" s="2">
        <v>256.58499999889801</v>
      </c>
      <c r="H58" s="2">
        <v>51.3169999997899</v>
      </c>
      <c r="I58" s="2">
        <v>308.00999999962602</v>
      </c>
      <c r="J58" s="16">
        <v>0</v>
      </c>
      <c r="K58" s="2">
        <v>256.58499999889801</v>
      </c>
      <c r="L58" s="2">
        <v>0</v>
      </c>
      <c r="M58" s="2">
        <v>20</v>
      </c>
      <c r="N58" s="2" t="s">
        <v>85</v>
      </c>
      <c r="O58" s="16"/>
      <c r="P58" s="16"/>
      <c r="Q58" s="16"/>
      <c r="R58" s="16"/>
      <c r="S58" s="16"/>
      <c r="T58" s="20"/>
      <c r="U58" s="16"/>
      <c r="V58" s="16"/>
      <c r="W58" s="16"/>
      <c r="X58" s="44">
        <f>IF(SHELL_CARBURANT[[#This Row],[TVA]]=100,ABS(ROUND(VALUE(SUBSTITUTE(SHELL_CARBURANT[[#This Row],[Coût HT]],".",",")),2)),ABS(ROUND(SHELL_CARBURANT[[#This Row],[Champ calculé2]],2)))</f>
        <v>256.58</v>
      </c>
      <c r="Y58" s="44">
        <f>IF(SHELL_CARBURANT[[#This Row],[TVA]]=0,ABS(SHELL_CARBURANT[[#This Row],[Coût net]]),IF(SHELL_CARBURANT[[#This Row],[TVA]]=100,0,ABS(SHELL_CARBURANT[[#This Row],[Coût TTC]]*((100-SHELL_CARBURANT[[#This Row],[TVA]])/100))))</f>
        <v>256.58499999889801</v>
      </c>
      <c r="Z58" s="44" t="str">
        <f>TRIM(IF(OR(B58="",B58="No immat"),"",IF($AG$2=1,CONCATENATE($AG$1," ",SHELL_CARBURANT[No immat]," 1ERE QUINZ CARBURANT"),CONCATENATE($AG$1," ",SHELL_CARBURANT[No immat], " 2EME QUINZ CARBURANT"))))</f>
        <v>07/2018 EP-194-PE 2EME QUINZ CARBURANT</v>
      </c>
      <c r="AA58" s="44" t="str">
        <f>IF(SHELL_CARBURANT[[#This Row],[Coût HT]]&gt;0,"40","50")</f>
        <v>40</v>
      </c>
      <c r="AB58" s="44">
        <f>IF(SHELL_CARBURANT[[#This Row],[Libelle]]="","",111101)</f>
        <v>111101</v>
      </c>
      <c r="AC58" s="44" t="str">
        <f>IF(IFERROR(VLOOKUP(SHELL_CARBURANT[[#This Row],[Imputation]],#REF!,2,0),0)=101,SHELL_CARBURANT[[#This Row],[Imputation]],"ERREUR")</f>
        <v>ERREUR</v>
      </c>
      <c r="AD5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9" spans="1:30" x14ac:dyDescent="0.2">
      <c r="A59" s="16" t="s">
        <v>7</v>
      </c>
      <c r="B59" s="17" t="s">
        <v>93</v>
      </c>
      <c r="C59" s="16" t="s">
        <v>94</v>
      </c>
      <c r="D59" s="16" t="s">
        <v>76</v>
      </c>
      <c r="E59" s="16">
        <v>168.31900000015801</v>
      </c>
      <c r="F59" s="16">
        <v>259.99166666585199</v>
      </c>
      <c r="G59" s="16">
        <v>259.899999998878</v>
      </c>
      <c r="H59" s="16">
        <v>51.979999999786003</v>
      </c>
      <c r="I59" s="16">
        <v>311.98999999961899</v>
      </c>
      <c r="J59" s="16">
        <v>0</v>
      </c>
      <c r="K59" s="16">
        <v>259.899999998878</v>
      </c>
      <c r="L59" s="16">
        <v>0</v>
      </c>
      <c r="M59" s="16">
        <v>20</v>
      </c>
      <c r="N59" s="16" t="s">
        <v>85</v>
      </c>
      <c r="O59" s="16"/>
      <c r="P59" s="16"/>
      <c r="Q59" s="16"/>
      <c r="R59" s="16"/>
      <c r="S59" s="16"/>
      <c r="T59" s="20"/>
      <c r="U59" s="16"/>
      <c r="V59" s="16"/>
      <c r="W59" s="16"/>
      <c r="X59" s="44">
        <f>IF(SHELL_CARBURANT[[#This Row],[TVA]]=100,ABS(ROUND(VALUE(SUBSTITUTE(SHELL_CARBURANT[[#This Row],[Coût HT]],".",",")),2)),ABS(ROUND(SHELL_CARBURANT[[#This Row],[Champ calculé2]],2)))</f>
        <v>259.89999999999998</v>
      </c>
      <c r="Y59" s="44">
        <f>IF(SHELL_CARBURANT[[#This Row],[TVA]]=0,ABS(SHELL_CARBURANT[[#This Row],[Coût net]]),IF(SHELL_CARBURANT[[#This Row],[TVA]]=100,0,ABS(SHELL_CARBURANT[[#This Row],[Coût TTC]]*((100-SHELL_CARBURANT[[#This Row],[TVA]])/100))))</f>
        <v>259.899999998878</v>
      </c>
      <c r="Z59" s="44" t="str">
        <f>TRIM(IF(OR(B59="",B59="No immat"),"",IF($AG$2=1,CONCATENATE($AG$1," ",SHELL_CARBURANT[No immat]," 1ERE QUINZ CARBURANT"),CONCATENATE($AG$1," ",SHELL_CARBURANT[No immat], " 2EME QUINZ CARBURANT"))))</f>
        <v>07/2018 EM-935-WL 2EME QUINZ CARBURANT</v>
      </c>
      <c r="AA59" s="44" t="str">
        <f>IF(SHELL_CARBURANT[[#This Row],[Coût HT]]&gt;0,"40","50")</f>
        <v>40</v>
      </c>
      <c r="AB59" s="44">
        <f>IF(SHELL_CARBURANT[[#This Row],[Libelle]]="","",111101)</f>
        <v>111101</v>
      </c>
      <c r="AC59" s="44" t="str">
        <f>IF(IFERROR(VLOOKUP(SHELL_CARBURANT[[#This Row],[Imputation]],#REF!,2,0),0)=101,SHELL_CARBURANT[[#This Row],[Imputation]],"ERREUR")</f>
        <v>ERREUR</v>
      </c>
      <c r="AD5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60" spans="1:30" x14ac:dyDescent="0.2">
      <c r="A60" s="16" t="s">
        <v>32</v>
      </c>
      <c r="B60" s="2" t="s">
        <v>83</v>
      </c>
      <c r="C60" s="2" t="s">
        <v>84</v>
      </c>
      <c r="D60" s="2" t="s">
        <v>76</v>
      </c>
      <c r="E60" s="2">
        <v>170.19700000016101</v>
      </c>
      <c r="F60" s="2">
        <v>263.30833333250399</v>
      </c>
      <c r="G60" s="2">
        <v>263.21499999885799</v>
      </c>
      <c r="H60" s="2">
        <v>52.642999999782099</v>
      </c>
      <c r="I60" s="2">
        <v>315.96999999961201</v>
      </c>
      <c r="J60" s="16">
        <v>0</v>
      </c>
      <c r="K60" s="2">
        <v>263.21499999885799</v>
      </c>
      <c r="L60" s="2">
        <v>0</v>
      </c>
      <c r="M60" s="2">
        <v>20</v>
      </c>
      <c r="N60" s="2" t="s">
        <v>85</v>
      </c>
      <c r="O60" s="16"/>
      <c r="P60" s="16"/>
      <c r="Q60" s="16"/>
      <c r="R60" s="16"/>
      <c r="S60" s="16"/>
      <c r="T60" s="20"/>
      <c r="U60" s="16"/>
      <c r="V60" s="16"/>
      <c r="W60" s="16"/>
      <c r="X60" s="44">
        <f>IF(SHELL_CARBURANT[[#This Row],[TVA]]=100,ABS(ROUND(VALUE(SUBSTITUTE(SHELL_CARBURANT[[#This Row],[Coût HT]],".",",")),2)),ABS(ROUND(SHELL_CARBURANT[[#This Row],[Champ calculé2]],2)))</f>
        <v>263.20999999999998</v>
      </c>
      <c r="Y60" s="44">
        <f>IF(SHELL_CARBURANT[[#This Row],[TVA]]=0,ABS(SHELL_CARBURANT[[#This Row],[Coût net]]),IF(SHELL_CARBURANT[[#This Row],[TVA]]=100,0,ABS(SHELL_CARBURANT[[#This Row],[Coût TTC]]*((100-SHELL_CARBURANT[[#This Row],[TVA]])/100))))</f>
        <v>263.21499999885799</v>
      </c>
      <c r="Z60" s="44" t="str">
        <f>TRIM(IF(OR(B60="",B60="No immat"),"",IF($AG$2=1,CONCATENATE($AG$1," ",SHELL_CARBURANT[No immat]," 1ERE QUINZ CARBURANT"),CONCATENATE($AG$1," ",SHELL_CARBURANT[No immat], " 2EME QUINZ CARBURANT"))))</f>
        <v>07/2018 EP-194-PE 2EME QUINZ CARBURANT</v>
      </c>
      <c r="AA60" s="44" t="str">
        <f>IF(SHELL_CARBURANT[[#This Row],[Coût HT]]&gt;0,"40","50")</f>
        <v>40</v>
      </c>
      <c r="AB60" s="44">
        <f>IF(SHELL_CARBURANT[[#This Row],[Libelle]]="","",111101)</f>
        <v>111101</v>
      </c>
      <c r="AC60" s="44" t="str">
        <f>IF(IFERROR(VLOOKUP(SHELL_CARBURANT[[#This Row],[Imputation]],#REF!,2,0),0)=101,SHELL_CARBURANT[[#This Row],[Imputation]],"ERREUR")</f>
        <v>ERREUR</v>
      </c>
      <c r="AD6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61" spans="1:30" x14ac:dyDescent="0.2">
      <c r="A61" s="16" t="s">
        <v>32</v>
      </c>
      <c r="B61" s="17" t="s">
        <v>93</v>
      </c>
      <c r="C61" s="16" t="s">
        <v>94</v>
      </c>
      <c r="D61" s="16" t="s">
        <v>76</v>
      </c>
      <c r="E61" s="16">
        <v>172.07500000016401</v>
      </c>
      <c r="F61" s="16">
        <v>266.62499999915599</v>
      </c>
      <c r="G61" s="16">
        <v>266.52999999883798</v>
      </c>
      <c r="H61" s="16">
        <v>53.305999999778201</v>
      </c>
      <c r="I61" s="16">
        <v>319.94999999960498</v>
      </c>
      <c r="J61" s="16">
        <v>0</v>
      </c>
      <c r="K61" s="16">
        <v>266.52999999883798</v>
      </c>
      <c r="L61" s="16">
        <v>0</v>
      </c>
      <c r="M61" s="16">
        <v>20</v>
      </c>
      <c r="N61" s="16" t="s">
        <v>85</v>
      </c>
      <c r="O61" s="16"/>
      <c r="P61" s="16"/>
      <c r="Q61" s="16"/>
      <c r="R61" s="16"/>
      <c r="S61" s="16"/>
      <c r="T61" s="20"/>
      <c r="U61" s="16"/>
      <c r="V61" s="16"/>
      <c r="W61" s="16"/>
      <c r="X61" s="44">
        <f>IF(SHELL_CARBURANT[[#This Row],[TVA]]=100,ABS(ROUND(VALUE(SUBSTITUTE(SHELL_CARBURANT[[#This Row],[Coût HT]],".",",")),2)),ABS(ROUND(SHELL_CARBURANT[[#This Row],[Champ calculé2]],2)))</f>
        <v>266.52999999999997</v>
      </c>
      <c r="Y61" s="44">
        <f>IF(SHELL_CARBURANT[[#This Row],[TVA]]=0,ABS(SHELL_CARBURANT[[#This Row],[Coût net]]),IF(SHELL_CARBURANT[[#This Row],[TVA]]=100,0,ABS(SHELL_CARBURANT[[#This Row],[Coût TTC]]*((100-SHELL_CARBURANT[[#This Row],[TVA]])/100))))</f>
        <v>266.52999999883798</v>
      </c>
      <c r="Z61" s="44" t="str">
        <f>TRIM(IF(OR(B61="",B61="No immat"),"",IF($AG$2=1,CONCATENATE($AG$1," ",SHELL_CARBURANT[No immat]," 1ERE QUINZ CARBURANT"),CONCATENATE($AG$1," ",SHELL_CARBURANT[No immat], " 2EME QUINZ CARBURANT"))))</f>
        <v>07/2018 EM-935-WL 2EME QUINZ CARBURANT</v>
      </c>
      <c r="AA61" s="44" t="str">
        <f>IF(SHELL_CARBURANT[[#This Row],[Coût HT]]&gt;0,"40","50")</f>
        <v>40</v>
      </c>
      <c r="AB61" s="44">
        <f>IF(SHELL_CARBURANT[[#This Row],[Libelle]]="","",111101)</f>
        <v>111101</v>
      </c>
      <c r="AC61" s="44" t="str">
        <f>IF(IFERROR(VLOOKUP(SHELL_CARBURANT[[#This Row],[Imputation]],#REF!,2,0),0)=101,SHELL_CARBURANT[[#This Row],[Imputation]],"ERREUR")</f>
        <v>ERREUR</v>
      </c>
      <c r="AD6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</sheetData>
  <mergeCells count="2">
    <mergeCell ref="AK4:AK5"/>
    <mergeCell ref="AL4:AL5"/>
  </mergeCells>
  <pageMargins left="0.78740157499999996" right="0.78740157499999996" top="0.984251969" bottom="0.984251969" header="0" footer="0"/>
  <pageSetup paperSize="9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FFFF"/>
  </sheetPr>
  <dimension ref="A1:Q599"/>
  <sheetViews>
    <sheetView topLeftCell="D1" zoomScale="90" zoomScaleNormal="90" workbookViewId="0">
      <selection activeCell="D10" sqref="D10"/>
    </sheetView>
  </sheetViews>
  <sheetFormatPr baseColWidth="10" defaultRowHeight="12.75" x14ac:dyDescent="0.2"/>
  <cols>
    <col min="1" max="1" width="8.42578125" style="2" customWidth="1"/>
    <col min="2" max="2" width="14.42578125" style="2" bestFit="1" customWidth="1"/>
    <col min="3" max="3" width="8.140625" style="2" customWidth="1"/>
    <col min="4" max="4" width="46" style="2" bestFit="1" customWidth="1"/>
    <col min="5" max="5" width="8.7109375" style="2" customWidth="1"/>
    <col min="6" max="7" width="7.5703125" style="2" bestFit="1" customWidth="1"/>
    <col min="8" max="8" width="1.7109375" style="2" customWidth="1"/>
    <col min="9" max="9" width="42.7109375" style="2" bestFit="1" customWidth="1"/>
    <col min="10" max="10" width="7.28515625" style="2" customWidth="1"/>
    <col min="11" max="11" width="10.28515625" style="2" customWidth="1"/>
    <col min="12" max="12" width="12.85546875" style="2" customWidth="1"/>
    <col min="13" max="13" width="7.7109375" style="2" customWidth="1"/>
    <col min="14" max="14" width="10" style="2" customWidth="1"/>
    <col min="15" max="15" width="12.85546875" style="2" customWidth="1"/>
    <col min="16" max="16" width="8.85546875" style="2" customWidth="1"/>
    <col min="17" max="17" width="5.5703125" style="2" customWidth="1"/>
    <col min="18" max="16384" width="11.42578125" style="2"/>
  </cols>
  <sheetData>
    <row r="1" spans="1:17" x14ac:dyDescent="0.2">
      <c r="I1" s="45" t="s">
        <v>44</v>
      </c>
      <c r="J1" s="45"/>
      <c r="K1" s="45"/>
      <c r="L1" s="45"/>
      <c r="M1" s="45"/>
      <c r="N1" s="45"/>
      <c r="O1" s="18"/>
    </row>
    <row r="2" spans="1:17" x14ac:dyDescent="0.2">
      <c r="I2" s="5"/>
      <c r="J2" s="5"/>
      <c r="K2" s="5"/>
      <c r="L2" s="5"/>
      <c r="M2" s="5"/>
      <c r="N2" s="5"/>
      <c r="O2" s="5"/>
    </row>
    <row r="3" spans="1:17" x14ac:dyDescent="0.2">
      <c r="A3" s="24" t="s">
        <v>106</v>
      </c>
      <c r="B3" s="24" t="s">
        <v>49</v>
      </c>
      <c r="C3" s="24" t="s">
        <v>42</v>
      </c>
      <c r="D3" s="24" t="s">
        <v>34</v>
      </c>
      <c r="E3" s="24" t="s">
        <v>35</v>
      </c>
      <c r="F3" s="2" t="s">
        <v>54</v>
      </c>
      <c r="G3" s="2" t="s">
        <v>78</v>
      </c>
      <c r="I3" s="7" t="s">
        <v>34</v>
      </c>
      <c r="J3" s="7" t="s">
        <v>35</v>
      </c>
      <c r="K3" s="7" t="s">
        <v>42</v>
      </c>
      <c r="L3" s="7" t="s">
        <v>37</v>
      </c>
      <c r="M3" s="7" t="s">
        <v>38</v>
      </c>
      <c r="N3" s="7" t="s">
        <v>39</v>
      </c>
      <c r="O3" s="7" t="s">
        <v>55</v>
      </c>
      <c r="P3" s="15" t="s">
        <v>79</v>
      </c>
      <c r="Q3" s="7" t="s">
        <v>80</v>
      </c>
    </row>
    <row r="4" spans="1:17" x14ac:dyDescent="0.2">
      <c r="A4" s="2" t="s">
        <v>16</v>
      </c>
      <c r="B4" s="2" t="s">
        <v>83</v>
      </c>
      <c r="C4" s="2">
        <v>111101</v>
      </c>
      <c r="D4" s="2" t="s">
        <v>103</v>
      </c>
      <c r="E4" s="2" t="s">
        <v>43</v>
      </c>
      <c r="F4" s="23">
        <v>917.57</v>
      </c>
      <c r="G4" s="25">
        <v>688.41900000024498</v>
      </c>
      <c r="I4" s="2" t="str">
        <f>IF(A4="","",IF(A4="Total général",CONCATENATE('Base  PEAGES'!$Q$1," ",RIGHT(I3,17)),D4))</f>
        <v>07/2018 EP-194-PE 2EME QUINZ CARBURANT</v>
      </c>
      <c r="J4" s="2">
        <f>IF(A4="","",IF(AND(J3=50,A4="Total général"),21,IF(AND(J3=40,A4="Total général"),31,VALUE(E4))))</f>
        <v>40</v>
      </c>
      <c r="K4" s="2">
        <f>IF(A4="","",IF(A4="Total général",15002,C4))</f>
        <v>111101</v>
      </c>
      <c r="L4" s="2">
        <f>IF(A4="","",ROUND(F4,2))</f>
        <v>917.57</v>
      </c>
      <c r="M4" s="2" t="str">
        <f>IF(OR(A4="",A4="Total général"),"",TRIM($F$3))</f>
        <v>VG</v>
      </c>
      <c r="N4" s="2" t="str">
        <f>IF(OR(A4="",A4="Total général"),"",A4)</f>
        <v>DEL52</v>
      </c>
      <c r="O4" s="2" t="str">
        <f>IF(OR(A4="",A4="Total général"),"",'Base  CARBURANT'!$AG$1)</f>
        <v>07/2018</v>
      </c>
      <c r="P4" s="2">
        <f>IF(OR(A4="",A4="Total général"),"",G4)</f>
        <v>688.41900000024498</v>
      </c>
      <c r="Q4" s="2" t="str">
        <f>IF(OR(A4="",A4="Total général"),"","L")</f>
        <v>L</v>
      </c>
    </row>
    <row r="5" spans="1:17" x14ac:dyDescent="0.2">
      <c r="A5" s="2" t="s">
        <v>17</v>
      </c>
      <c r="B5" s="2" t="s">
        <v>89</v>
      </c>
      <c r="C5" s="2">
        <v>111101</v>
      </c>
      <c r="D5" s="2" t="s">
        <v>104</v>
      </c>
      <c r="E5" s="2" t="s">
        <v>43</v>
      </c>
      <c r="F5" s="23">
        <v>786.04</v>
      </c>
      <c r="G5" s="25">
        <v>592.30600000016898</v>
      </c>
      <c r="I5" s="2" t="str">
        <f>IF(A5="","",IF(A5="Total général",CONCATENATE('Base  PEAGES'!$Q$1," ",RIGHT(I4,17)),D5))</f>
        <v>07/2018 EM-084-WM 2EME QUINZ CARBURANT</v>
      </c>
      <c r="J5" s="2">
        <f t="shared" ref="J5:J68" si="0">IF(A5="","",IF(AND(J4=50,A5="Total général"),21,IF(AND(J4=40,A5="Total général"),31,VALUE(E5))))</f>
        <v>40</v>
      </c>
      <c r="K5" s="2">
        <f t="shared" ref="K5:K68" si="1">IF(A5="","",IF(A5="Total général",15002,C5))</f>
        <v>111101</v>
      </c>
      <c r="L5" s="2">
        <f t="shared" ref="L5:L68" si="2">IF(A5="","",ROUND(F5,2))</f>
        <v>786.04</v>
      </c>
      <c r="M5" s="2" t="str">
        <f t="shared" ref="M5:M68" si="3">IF(OR(A5="",A5="Total général"),"",TRIM($F$3))</f>
        <v>VG</v>
      </c>
      <c r="N5" s="2" t="str">
        <f t="shared" ref="N5:N68" si="4">IF(OR(A5="",A5="Total général"),"",A5)</f>
        <v>DEL53</v>
      </c>
      <c r="O5" s="2" t="str">
        <f>IF(OR(A5="",A5="Total général"),"",'Base  CARBURANT'!$AG$1)</f>
        <v>07/2018</v>
      </c>
      <c r="P5" s="2">
        <f t="shared" ref="P5:P68" si="5">IF(OR(A5="",A5="Total général"),"",G5)</f>
        <v>592.30600000016898</v>
      </c>
      <c r="Q5" s="2" t="str">
        <f t="shared" ref="Q5:Q68" si="6">IF(OR(A5="",A5="Total général"),"","L")</f>
        <v>L</v>
      </c>
    </row>
    <row r="6" spans="1:17" x14ac:dyDescent="0.2">
      <c r="A6" s="2" t="s">
        <v>17</v>
      </c>
      <c r="B6" s="2" t="s">
        <v>93</v>
      </c>
      <c r="C6" s="2">
        <v>111101</v>
      </c>
      <c r="D6" s="2" t="s">
        <v>105</v>
      </c>
      <c r="E6" s="2" t="s">
        <v>43</v>
      </c>
      <c r="F6" s="23">
        <v>1375.93</v>
      </c>
      <c r="G6" s="25">
        <v>1032.82400000036</v>
      </c>
      <c r="I6" s="2" t="str">
        <f>IF(A6="","",IF(A6="Total général",CONCATENATE('Base  PEAGES'!$Q$1," ",RIGHT(I5,17)),D6))</f>
        <v>07/2018 EM-935-WL 2EME QUINZ CARBURANT</v>
      </c>
      <c r="J6" s="2">
        <f t="shared" si="0"/>
        <v>40</v>
      </c>
      <c r="K6" s="2">
        <f t="shared" si="1"/>
        <v>111101</v>
      </c>
      <c r="L6" s="2">
        <f t="shared" si="2"/>
        <v>1375.93</v>
      </c>
      <c r="M6" s="2" t="str">
        <f t="shared" si="3"/>
        <v>VG</v>
      </c>
      <c r="N6" s="2" t="str">
        <f t="shared" si="4"/>
        <v>DEL53</v>
      </c>
      <c r="O6" s="2" t="str">
        <f>IF(OR(A6="",A6="Total général"),"",'Base  CARBURANT'!$AG$1)</f>
        <v>07/2018</v>
      </c>
      <c r="P6" s="2">
        <f t="shared" si="5"/>
        <v>1032.82400000036</v>
      </c>
      <c r="Q6" s="2" t="str">
        <f t="shared" si="6"/>
        <v>L</v>
      </c>
    </row>
    <row r="7" spans="1:17" x14ac:dyDescent="0.2">
      <c r="A7" s="2" t="s">
        <v>25</v>
      </c>
      <c r="B7" s="2" t="s">
        <v>93</v>
      </c>
      <c r="C7" s="2">
        <v>111101</v>
      </c>
      <c r="D7" s="2" t="s">
        <v>105</v>
      </c>
      <c r="E7" s="2" t="s">
        <v>43</v>
      </c>
      <c r="F7" s="23">
        <v>213.49</v>
      </c>
      <c r="G7" s="25">
        <v>142.027000000116</v>
      </c>
      <c r="I7" s="2" t="str">
        <f>IF(A7="","",IF(A7="Total général",CONCATENATE('Base  PEAGES'!$Q$1," ",RIGHT(I6,17)),D7))</f>
        <v>07/2018 EM-935-WL 2EME QUINZ CARBURANT</v>
      </c>
      <c r="J7" s="2">
        <f t="shared" si="0"/>
        <v>40</v>
      </c>
      <c r="K7" s="2">
        <f t="shared" si="1"/>
        <v>111101</v>
      </c>
      <c r="L7" s="2">
        <f t="shared" si="2"/>
        <v>213.49</v>
      </c>
      <c r="M7" s="2" t="str">
        <f t="shared" si="3"/>
        <v>VG</v>
      </c>
      <c r="N7" s="2" t="str">
        <f t="shared" si="4"/>
        <v>NAC02</v>
      </c>
      <c r="O7" s="2" t="str">
        <f>IF(OR(A7="",A7="Total général"),"",'Base  CARBURANT'!$AG$1)</f>
        <v>07/2018</v>
      </c>
      <c r="P7" s="2">
        <f t="shared" si="5"/>
        <v>142.027000000116</v>
      </c>
      <c r="Q7" s="2" t="str">
        <f t="shared" si="6"/>
        <v>L</v>
      </c>
    </row>
    <row r="8" spans="1:17" x14ac:dyDescent="0.2">
      <c r="A8" s="2" t="s">
        <v>25</v>
      </c>
      <c r="B8" s="2" t="s">
        <v>83</v>
      </c>
      <c r="C8" s="2">
        <v>111101</v>
      </c>
      <c r="D8" s="2" t="s">
        <v>103</v>
      </c>
      <c r="E8" s="2" t="s">
        <v>43</v>
      </c>
      <c r="F8" s="23">
        <v>210.17</v>
      </c>
      <c r="G8" s="25">
        <v>140.14900000011301</v>
      </c>
      <c r="I8" s="2" t="str">
        <f>IF(A8="","",IF(A8="Total général",CONCATENATE('Base  PEAGES'!$Q$1," ",RIGHT(I7,17)),D8))</f>
        <v>07/2018 EP-194-PE 2EME QUINZ CARBURANT</v>
      </c>
      <c r="J8" s="2">
        <f t="shared" si="0"/>
        <v>40</v>
      </c>
      <c r="K8" s="2">
        <f t="shared" si="1"/>
        <v>111101</v>
      </c>
      <c r="L8" s="2">
        <f t="shared" si="2"/>
        <v>210.17</v>
      </c>
      <c r="M8" s="2" t="str">
        <f t="shared" si="3"/>
        <v>VG</v>
      </c>
      <c r="N8" s="2" t="str">
        <f t="shared" si="4"/>
        <v>NAC02</v>
      </c>
      <c r="O8" s="2" t="str">
        <f>IF(OR(A8="",A8="Total général"),"",'Base  CARBURANT'!$AG$1)</f>
        <v>07/2018</v>
      </c>
      <c r="P8" s="2">
        <f t="shared" si="5"/>
        <v>140.14900000011301</v>
      </c>
      <c r="Q8" s="2" t="str">
        <f t="shared" si="6"/>
        <v>L</v>
      </c>
    </row>
    <row r="9" spans="1:17" x14ac:dyDescent="0.2">
      <c r="A9" s="2" t="s">
        <v>26</v>
      </c>
      <c r="B9" s="2" t="s">
        <v>83</v>
      </c>
      <c r="C9" s="2">
        <v>111101</v>
      </c>
      <c r="D9" s="2" t="s">
        <v>103</v>
      </c>
      <c r="E9" s="2" t="s">
        <v>43</v>
      </c>
      <c r="F9" s="23">
        <v>216.8</v>
      </c>
      <c r="G9" s="25">
        <v>143.905000000119</v>
      </c>
      <c r="I9" s="2" t="str">
        <f>IF(A9="","",IF(A9="Total général",CONCATENATE('Base  PEAGES'!$Q$1," ",RIGHT(I8,17)),D9))</f>
        <v>07/2018 EP-194-PE 2EME QUINZ CARBURANT</v>
      </c>
      <c r="J9" s="2">
        <f t="shared" si="0"/>
        <v>40</v>
      </c>
      <c r="K9" s="2">
        <f t="shared" si="1"/>
        <v>111101</v>
      </c>
      <c r="L9" s="2">
        <f t="shared" si="2"/>
        <v>216.8</v>
      </c>
      <c r="M9" s="2" t="str">
        <f t="shared" si="3"/>
        <v>VG</v>
      </c>
      <c r="N9" s="2" t="str">
        <f t="shared" si="4"/>
        <v>NAC05</v>
      </c>
      <c r="O9" s="2" t="str">
        <f>IF(OR(A9="",A9="Total général"),"",'Base  CARBURANT'!$AG$1)</f>
        <v>07/2018</v>
      </c>
      <c r="P9" s="2">
        <f t="shared" si="5"/>
        <v>143.905000000119</v>
      </c>
      <c r="Q9" s="2" t="str">
        <f t="shared" si="6"/>
        <v>L</v>
      </c>
    </row>
    <row r="10" spans="1:17" x14ac:dyDescent="0.2">
      <c r="A10" s="2" t="s">
        <v>27</v>
      </c>
      <c r="B10" s="2" t="s">
        <v>93</v>
      </c>
      <c r="C10" s="2">
        <v>111101</v>
      </c>
      <c r="D10" s="2" t="s">
        <v>105</v>
      </c>
      <c r="E10" s="2" t="s">
        <v>43</v>
      </c>
      <c r="F10" s="23">
        <v>220.12</v>
      </c>
      <c r="G10" s="25">
        <v>145.783000000122</v>
      </c>
      <c r="I10" s="2" t="str">
        <f>IF(A10="","",IF(A10="Total général",CONCATENATE('Base  PEAGES'!$Q$1," ",RIGHT(I9,17)),D10))</f>
        <v>07/2018 EM-935-WL 2EME QUINZ CARBURANT</v>
      </c>
      <c r="J10" s="2">
        <f t="shared" si="0"/>
        <v>40</v>
      </c>
      <c r="K10" s="2">
        <f t="shared" si="1"/>
        <v>111101</v>
      </c>
      <c r="L10" s="2">
        <f t="shared" si="2"/>
        <v>220.12</v>
      </c>
      <c r="M10" s="2" t="str">
        <f t="shared" si="3"/>
        <v>VG</v>
      </c>
      <c r="N10" s="2" t="str">
        <f t="shared" si="4"/>
        <v>NAC09</v>
      </c>
      <c r="O10" s="2" t="str">
        <f>IF(OR(A10="",A10="Total général"),"",'Base  CARBURANT'!$AG$1)</f>
        <v>07/2018</v>
      </c>
      <c r="P10" s="2">
        <f t="shared" si="5"/>
        <v>145.783000000122</v>
      </c>
      <c r="Q10" s="2" t="str">
        <f t="shared" si="6"/>
        <v>L</v>
      </c>
    </row>
    <row r="11" spans="1:17" x14ac:dyDescent="0.2">
      <c r="A11" s="2" t="s">
        <v>28</v>
      </c>
      <c r="B11" s="2" t="s">
        <v>93</v>
      </c>
      <c r="C11" s="2">
        <v>111101</v>
      </c>
      <c r="D11" s="2" t="s">
        <v>105</v>
      </c>
      <c r="E11" s="2" t="s">
        <v>43</v>
      </c>
      <c r="F11" s="23">
        <v>226.75</v>
      </c>
      <c r="G11" s="25">
        <v>149.539000000128</v>
      </c>
      <c r="I11" s="2" t="str">
        <f>IF(A11="","",IF(A11="Total général",CONCATENATE('Base  PEAGES'!$Q$1," ",RIGHT(I10,17)),D11))</f>
        <v>07/2018 EM-935-WL 2EME QUINZ CARBURANT</v>
      </c>
      <c r="J11" s="2">
        <f t="shared" si="0"/>
        <v>40</v>
      </c>
      <c r="K11" s="2">
        <f t="shared" si="1"/>
        <v>111101</v>
      </c>
      <c r="L11" s="2">
        <f t="shared" si="2"/>
        <v>226.75</v>
      </c>
      <c r="M11" s="2" t="str">
        <f t="shared" si="3"/>
        <v>VG</v>
      </c>
      <c r="N11" s="2" t="str">
        <f t="shared" si="4"/>
        <v>NAC10</v>
      </c>
      <c r="O11" s="2" t="str">
        <f>IF(OR(A11="",A11="Total général"),"",'Base  CARBURANT'!$AG$1)</f>
        <v>07/2018</v>
      </c>
      <c r="P11" s="2">
        <f t="shared" si="5"/>
        <v>149.539000000128</v>
      </c>
      <c r="Q11" s="2" t="str">
        <f t="shared" si="6"/>
        <v>L</v>
      </c>
    </row>
    <row r="12" spans="1:17" x14ac:dyDescent="0.2">
      <c r="A12" s="2" t="s">
        <v>28</v>
      </c>
      <c r="B12" s="2" t="s">
        <v>83</v>
      </c>
      <c r="C12" s="2">
        <v>111101</v>
      </c>
      <c r="D12" s="2" t="s">
        <v>103</v>
      </c>
      <c r="E12" s="2" t="s">
        <v>43</v>
      </c>
      <c r="F12" s="23">
        <v>453.49</v>
      </c>
      <c r="G12" s="25">
        <v>299.078000000256</v>
      </c>
      <c r="I12" s="2" t="str">
        <f>IF(A12="","",IF(A12="Total général",CONCATENATE('Base  PEAGES'!$Q$1," ",RIGHT(I11,17)),D12))</f>
        <v>07/2018 EP-194-PE 2EME QUINZ CARBURANT</v>
      </c>
      <c r="J12" s="2">
        <f t="shared" si="0"/>
        <v>40</v>
      </c>
      <c r="K12" s="2">
        <f t="shared" si="1"/>
        <v>111101</v>
      </c>
      <c r="L12" s="2">
        <f t="shared" si="2"/>
        <v>453.49</v>
      </c>
      <c r="M12" s="2" t="str">
        <f t="shared" si="3"/>
        <v>VG</v>
      </c>
      <c r="N12" s="2" t="str">
        <f t="shared" si="4"/>
        <v>NAC10</v>
      </c>
      <c r="O12" s="2" t="str">
        <f>IF(OR(A12="",A12="Total général"),"",'Base  CARBURANT'!$AG$1)</f>
        <v>07/2018</v>
      </c>
      <c r="P12" s="2">
        <f t="shared" si="5"/>
        <v>299.078000000256</v>
      </c>
      <c r="Q12" s="2" t="str">
        <f t="shared" si="6"/>
        <v>L</v>
      </c>
    </row>
    <row r="13" spans="1:17" x14ac:dyDescent="0.2">
      <c r="A13" s="2" t="s">
        <v>29</v>
      </c>
      <c r="B13" s="2" t="s">
        <v>93</v>
      </c>
      <c r="C13" s="2">
        <v>111101</v>
      </c>
      <c r="D13" s="2" t="s">
        <v>105</v>
      </c>
      <c r="E13" s="2" t="s">
        <v>43</v>
      </c>
      <c r="F13" s="23">
        <v>233.38</v>
      </c>
      <c r="G13" s="25">
        <v>153.295000000134</v>
      </c>
      <c r="I13" s="2" t="str">
        <f>IF(A13="","",IF(A13="Total général",CONCATENATE('Base  PEAGES'!$Q$1," ",RIGHT(I12,17)),D13))</f>
        <v>07/2018 EM-935-WL 2EME QUINZ CARBURANT</v>
      </c>
      <c r="J13" s="2">
        <f t="shared" si="0"/>
        <v>40</v>
      </c>
      <c r="K13" s="2">
        <f t="shared" si="1"/>
        <v>111101</v>
      </c>
      <c r="L13" s="2">
        <f t="shared" si="2"/>
        <v>233.38</v>
      </c>
      <c r="M13" s="2" t="str">
        <f t="shared" si="3"/>
        <v>VG</v>
      </c>
      <c r="N13" s="2" t="str">
        <f t="shared" si="4"/>
        <v>NAC14</v>
      </c>
      <c r="O13" s="2" t="str">
        <f>IF(OR(A13="",A13="Total général"),"",'Base  CARBURANT'!$AG$1)</f>
        <v>07/2018</v>
      </c>
      <c r="P13" s="2">
        <f t="shared" si="5"/>
        <v>153.295000000134</v>
      </c>
      <c r="Q13" s="2" t="str">
        <f t="shared" si="6"/>
        <v>L</v>
      </c>
    </row>
    <row r="14" spans="1:17" x14ac:dyDescent="0.2">
      <c r="A14" s="2" t="s">
        <v>29</v>
      </c>
      <c r="B14" s="2" t="s">
        <v>83</v>
      </c>
      <c r="C14" s="2">
        <v>111101</v>
      </c>
      <c r="D14" s="2" t="s">
        <v>103</v>
      </c>
      <c r="E14" s="2" t="s">
        <v>43</v>
      </c>
      <c r="F14" s="23">
        <v>236.69</v>
      </c>
      <c r="G14" s="25">
        <v>155.17300000013699</v>
      </c>
      <c r="I14" s="2" t="str">
        <f>IF(A14="","",IF(A14="Total général",CONCATENATE('Base  PEAGES'!$Q$1," ",RIGHT(I13,17)),D14))</f>
        <v>07/2018 EP-194-PE 2EME QUINZ CARBURANT</v>
      </c>
      <c r="J14" s="2">
        <f t="shared" si="0"/>
        <v>40</v>
      </c>
      <c r="K14" s="2">
        <f t="shared" si="1"/>
        <v>111101</v>
      </c>
      <c r="L14" s="2">
        <f t="shared" si="2"/>
        <v>236.69</v>
      </c>
      <c r="M14" s="2" t="str">
        <f t="shared" si="3"/>
        <v>VG</v>
      </c>
      <c r="N14" s="2" t="str">
        <f t="shared" si="4"/>
        <v>NAC14</v>
      </c>
      <c r="O14" s="2" t="str">
        <f>IF(OR(A14="",A14="Total général"),"",'Base  CARBURANT'!$AG$1)</f>
        <v>07/2018</v>
      </c>
      <c r="P14" s="2">
        <f t="shared" si="5"/>
        <v>155.17300000013699</v>
      </c>
      <c r="Q14" s="2" t="str">
        <f t="shared" si="6"/>
        <v>L</v>
      </c>
    </row>
    <row r="15" spans="1:17" x14ac:dyDescent="0.2">
      <c r="A15" s="2" t="s">
        <v>30</v>
      </c>
      <c r="B15" s="2" t="s">
        <v>93</v>
      </c>
      <c r="C15" s="2">
        <v>111101</v>
      </c>
      <c r="D15" s="2" t="s">
        <v>105</v>
      </c>
      <c r="E15" s="2" t="s">
        <v>43</v>
      </c>
      <c r="F15" s="23">
        <v>486.65</v>
      </c>
      <c r="G15" s="25">
        <v>317.85800000028598</v>
      </c>
      <c r="I15" s="2" t="str">
        <f>IF(A15="","",IF(A15="Total général",CONCATENATE('Base  PEAGES'!$Q$1," ",RIGHT(I14,17)),D15))</f>
        <v>07/2018 EM-935-WL 2EME QUINZ CARBURANT</v>
      </c>
      <c r="J15" s="2">
        <f t="shared" si="0"/>
        <v>40</v>
      </c>
      <c r="K15" s="2">
        <f t="shared" si="1"/>
        <v>111101</v>
      </c>
      <c r="L15" s="2">
        <f t="shared" si="2"/>
        <v>486.65</v>
      </c>
      <c r="M15" s="2" t="str">
        <f t="shared" si="3"/>
        <v>VG</v>
      </c>
      <c r="N15" s="2" t="str">
        <f t="shared" si="4"/>
        <v>NAC16</v>
      </c>
      <c r="O15" s="2" t="str">
        <f>IF(OR(A15="",A15="Total général"),"",'Base  CARBURANT'!$AG$1)</f>
        <v>07/2018</v>
      </c>
      <c r="P15" s="2">
        <f t="shared" si="5"/>
        <v>317.85800000028598</v>
      </c>
      <c r="Q15" s="2" t="str">
        <f t="shared" si="6"/>
        <v>L</v>
      </c>
    </row>
    <row r="16" spans="1:17" x14ac:dyDescent="0.2">
      <c r="A16" s="2" t="s">
        <v>30</v>
      </c>
      <c r="B16" s="2" t="s">
        <v>83</v>
      </c>
      <c r="C16" s="2">
        <v>111101</v>
      </c>
      <c r="D16" s="2" t="s">
        <v>103</v>
      </c>
      <c r="E16" s="2" t="s">
        <v>43</v>
      </c>
      <c r="F16" s="23">
        <v>493.27</v>
      </c>
      <c r="G16" s="25">
        <v>321.61400000029198</v>
      </c>
      <c r="I16" s="2" t="str">
        <f>IF(A16="","",IF(A16="Total général",CONCATENATE('Base  PEAGES'!$Q$1," ",RIGHT(I15,17)),D16))</f>
        <v>07/2018 EP-194-PE 2EME QUINZ CARBURANT</v>
      </c>
      <c r="J16" s="2">
        <f t="shared" si="0"/>
        <v>40</v>
      </c>
      <c r="K16" s="2">
        <f t="shared" si="1"/>
        <v>111101</v>
      </c>
      <c r="L16" s="2">
        <f t="shared" si="2"/>
        <v>493.27</v>
      </c>
      <c r="M16" s="2" t="str">
        <f t="shared" si="3"/>
        <v>VG</v>
      </c>
      <c r="N16" s="2" t="str">
        <f t="shared" si="4"/>
        <v>NAC16</v>
      </c>
      <c r="O16" s="2" t="str">
        <f>IF(OR(A16="",A16="Total général"),"",'Base  CARBURANT'!$AG$1)</f>
        <v>07/2018</v>
      </c>
      <c r="P16" s="2">
        <f t="shared" si="5"/>
        <v>321.61400000029198</v>
      </c>
      <c r="Q16" s="2" t="str">
        <f t="shared" si="6"/>
        <v>L</v>
      </c>
    </row>
    <row r="17" spans="1:17" x14ac:dyDescent="0.2">
      <c r="A17" s="2" t="s">
        <v>31</v>
      </c>
      <c r="B17" s="2" t="s">
        <v>93</v>
      </c>
      <c r="C17" s="2">
        <v>111101</v>
      </c>
      <c r="D17" s="2" t="s">
        <v>105</v>
      </c>
      <c r="E17" s="2" t="s">
        <v>43</v>
      </c>
      <c r="F17" s="23">
        <v>253.27</v>
      </c>
      <c r="G17" s="25">
        <v>164.56300000015199</v>
      </c>
      <c r="I17" s="2" t="str">
        <f>IF(A17="","",IF(A17="Total général",CONCATENATE('Base  PEAGES'!$Q$1," ",RIGHT(I16,17)),D17))</f>
        <v>07/2018 EM-935-WL 2EME QUINZ CARBURANT</v>
      </c>
      <c r="J17" s="2">
        <f t="shared" si="0"/>
        <v>40</v>
      </c>
      <c r="K17" s="2">
        <f t="shared" si="1"/>
        <v>111101</v>
      </c>
      <c r="L17" s="2">
        <f t="shared" si="2"/>
        <v>253.27</v>
      </c>
      <c r="M17" s="2" t="str">
        <f t="shared" si="3"/>
        <v>VG</v>
      </c>
      <c r="N17" s="2" t="str">
        <f t="shared" si="4"/>
        <v>NAC17</v>
      </c>
      <c r="O17" s="2" t="str">
        <f>IF(OR(A17="",A17="Total général"),"",'Base  CARBURANT'!$AG$1)</f>
        <v>07/2018</v>
      </c>
      <c r="P17" s="2">
        <f t="shared" si="5"/>
        <v>164.56300000015199</v>
      </c>
      <c r="Q17" s="2" t="str">
        <f t="shared" si="6"/>
        <v>L</v>
      </c>
    </row>
    <row r="18" spans="1:17" x14ac:dyDescent="0.2">
      <c r="A18" s="2" t="s">
        <v>31</v>
      </c>
      <c r="B18" s="2" t="s">
        <v>83</v>
      </c>
      <c r="C18" s="2">
        <v>111101</v>
      </c>
      <c r="D18" s="2" t="s">
        <v>103</v>
      </c>
      <c r="E18" s="2" t="s">
        <v>43</v>
      </c>
      <c r="F18" s="23">
        <v>256.58</v>
      </c>
      <c r="G18" s="25">
        <v>166.44100000015499</v>
      </c>
      <c r="I18" s="2" t="str">
        <f>IF(A18="","",IF(A18="Total général",CONCATENATE('Base  PEAGES'!$Q$1," ",RIGHT(I17,17)),D18))</f>
        <v>07/2018 EP-194-PE 2EME QUINZ CARBURANT</v>
      </c>
      <c r="J18" s="2">
        <f t="shared" si="0"/>
        <v>40</v>
      </c>
      <c r="K18" s="2">
        <f t="shared" si="1"/>
        <v>111101</v>
      </c>
      <c r="L18" s="2">
        <f t="shared" si="2"/>
        <v>256.58</v>
      </c>
      <c r="M18" s="2" t="str">
        <f t="shared" si="3"/>
        <v>VG</v>
      </c>
      <c r="N18" s="2" t="str">
        <f t="shared" si="4"/>
        <v>NAC17</v>
      </c>
      <c r="O18" s="2" t="str">
        <f>IF(OR(A18="",A18="Total général"),"",'Base  CARBURANT'!$AG$1)</f>
        <v>07/2018</v>
      </c>
      <c r="P18" s="2">
        <f t="shared" si="5"/>
        <v>166.44100000015499</v>
      </c>
      <c r="Q18" s="2" t="str">
        <f t="shared" si="6"/>
        <v>L</v>
      </c>
    </row>
    <row r="19" spans="1:17" x14ac:dyDescent="0.2">
      <c r="A19" s="2" t="s">
        <v>7</v>
      </c>
      <c r="B19" s="2" t="s">
        <v>93</v>
      </c>
      <c r="C19" s="2">
        <v>111101</v>
      </c>
      <c r="D19" s="2" t="s">
        <v>105</v>
      </c>
      <c r="E19" s="2" t="s">
        <v>43</v>
      </c>
      <c r="F19" s="23">
        <v>259.89999999999998</v>
      </c>
      <c r="G19" s="25">
        <v>168.31900000015801</v>
      </c>
      <c r="I19" s="2" t="str">
        <f>IF(A19="","",IF(A19="Total général",CONCATENATE('Base  PEAGES'!$Q$1," ",RIGHT(I18,17)),D19))</f>
        <v>07/2018 EM-935-WL 2EME QUINZ CARBURANT</v>
      </c>
      <c r="J19" s="2">
        <f t="shared" si="0"/>
        <v>40</v>
      </c>
      <c r="K19" s="2">
        <f t="shared" si="1"/>
        <v>111101</v>
      </c>
      <c r="L19" s="2">
        <f t="shared" si="2"/>
        <v>259.89999999999998</v>
      </c>
      <c r="M19" s="2" t="str">
        <f t="shared" si="3"/>
        <v>VG</v>
      </c>
      <c r="N19" s="2" t="str">
        <f t="shared" si="4"/>
        <v>NAC18</v>
      </c>
      <c r="O19" s="2" t="str">
        <f>IF(OR(A19="",A19="Total général"),"",'Base  CARBURANT'!$AG$1)</f>
        <v>07/2018</v>
      </c>
      <c r="P19" s="2">
        <f t="shared" si="5"/>
        <v>168.31900000015801</v>
      </c>
      <c r="Q19" s="2" t="str">
        <f t="shared" si="6"/>
        <v>L</v>
      </c>
    </row>
    <row r="20" spans="1:17" x14ac:dyDescent="0.2">
      <c r="A20" s="2" t="s">
        <v>32</v>
      </c>
      <c r="B20" s="2" t="s">
        <v>93</v>
      </c>
      <c r="C20" s="2">
        <v>111101</v>
      </c>
      <c r="D20" s="2" t="s">
        <v>105</v>
      </c>
      <c r="E20" s="2" t="s">
        <v>43</v>
      </c>
      <c r="F20" s="23">
        <v>266.52999999999997</v>
      </c>
      <c r="G20" s="25">
        <v>172.07500000016401</v>
      </c>
      <c r="I20" s="2" t="str">
        <f>IF(A20="","",IF(A20="Total général",CONCATENATE('Base  PEAGES'!$Q$1," ",RIGHT(I19,17)),D20))</f>
        <v>07/2018 EM-935-WL 2EME QUINZ CARBURANT</v>
      </c>
      <c r="J20" s="2">
        <f t="shared" si="0"/>
        <v>40</v>
      </c>
      <c r="K20" s="2">
        <f t="shared" si="1"/>
        <v>111101</v>
      </c>
      <c r="L20" s="2">
        <f t="shared" si="2"/>
        <v>266.52999999999997</v>
      </c>
      <c r="M20" s="2" t="str">
        <f t="shared" si="3"/>
        <v>VG</v>
      </c>
      <c r="N20" s="2" t="str">
        <f t="shared" si="4"/>
        <v>NAC20</v>
      </c>
      <c r="O20" s="2" t="str">
        <f>IF(OR(A20="",A20="Total général"),"",'Base  CARBURANT'!$AG$1)</f>
        <v>07/2018</v>
      </c>
      <c r="P20" s="2">
        <f t="shared" si="5"/>
        <v>172.07500000016401</v>
      </c>
      <c r="Q20" s="2" t="str">
        <f t="shared" si="6"/>
        <v>L</v>
      </c>
    </row>
    <row r="21" spans="1:17" x14ac:dyDescent="0.2">
      <c r="A21" s="2" t="s">
        <v>32</v>
      </c>
      <c r="B21" s="2" t="s">
        <v>83</v>
      </c>
      <c r="C21" s="2">
        <v>111101</v>
      </c>
      <c r="D21" s="2" t="s">
        <v>103</v>
      </c>
      <c r="E21" s="2" t="s">
        <v>43</v>
      </c>
      <c r="F21" s="23">
        <v>263.20999999999998</v>
      </c>
      <c r="G21" s="25">
        <v>170.19700000016101</v>
      </c>
      <c r="I21" s="2" t="str">
        <f>IF(A21="","",IF(A21="Total général",CONCATENATE('Base  PEAGES'!$Q$1," ",RIGHT(I20,17)),D21))</f>
        <v>07/2018 EP-194-PE 2EME QUINZ CARBURANT</v>
      </c>
      <c r="J21" s="2">
        <f t="shared" si="0"/>
        <v>40</v>
      </c>
      <c r="K21" s="2">
        <f t="shared" si="1"/>
        <v>111101</v>
      </c>
      <c r="L21" s="2">
        <f t="shared" si="2"/>
        <v>263.20999999999998</v>
      </c>
      <c r="M21" s="2" t="str">
        <f t="shared" si="3"/>
        <v>VG</v>
      </c>
      <c r="N21" s="2" t="str">
        <f t="shared" si="4"/>
        <v>NAC20</v>
      </c>
      <c r="O21" s="2" t="str">
        <f>IF(OR(A21="",A21="Total général"),"",'Base  CARBURANT'!$AG$1)</f>
        <v>07/2018</v>
      </c>
      <c r="P21" s="2">
        <f t="shared" si="5"/>
        <v>170.19700000016101</v>
      </c>
      <c r="Q21" s="2" t="str">
        <f t="shared" si="6"/>
        <v>L</v>
      </c>
    </row>
    <row r="22" spans="1:17" x14ac:dyDescent="0.2">
      <c r="A22" s="2" t="s">
        <v>33</v>
      </c>
      <c r="B22" s="2" t="s">
        <v>93</v>
      </c>
      <c r="C22" s="2">
        <v>111101</v>
      </c>
      <c r="D22" s="2" t="s">
        <v>105</v>
      </c>
      <c r="E22" s="2" t="s">
        <v>43</v>
      </c>
      <c r="F22" s="23">
        <v>206.92</v>
      </c>
      <c r="G22" s="25">
        <v>138.27100000011001</v>
      </c>
      <c r="I22" s="2" t="str">
        <f>IF(A22="","",IF(A22="Total général",CONCATENATE('Base  PEAGES'!$Q$1," ",RIGHT(I21,17)),D22))</f>
        <v>07/2018 EM-935-WL 2EME QUINZ CARBURANT</v>
      </c>
      <c r="J22" s="2">
        <f t="shared" si="0"/>
        <v>40</v>
      </c>
      <c r="K22" s="2">
        <f t="shared" si="1"/>
        <v>111101</v>
      </c>
      <c r="L22" s="2">
        <f t="shared" si="2"/>
        <v>206.92</v>
      </c>
      <c r="M22" s="2" t="str">
        <f t="shared" si="3"/>
        <v>VG</v>
      </c>
      <c r="N22" s="2" t="str">
        <f t="shared" si="4"/>
        <v>NAC97</v>
      </c>
      <c r="O22" s="2" t="str">
        <f>IF(OR(A22="",A22="Total général"),"",'Base  CARBURANT'!$AG$1)</f>
        <v>07/2018</v>
      </c>
      <c r="P22" s="2">
        <f t="shared" si="5"/>
        <v>138.27100000011001</v>
      </c>
      <c r="Q22" s="2" t="str">
        <f t="shared" si="6"/>
        <v>L</v>
      </c>
    </row>
    <row r="23" spans="1:17" x14ac:dyDescent="0.2">
      <c r="A23" s="2" t="s">
        <v>33</v>
      </c>
      <c r="B23" s="2" t="s">
        <v>83</v>
      </c>
      <c r="C23" s="2">
        <v>111101</v>
      </c>
      <c r="D23" s="2" t="s">
        <v>103</v>
      </c>
      <c r="E23" s="2" t="s">
        <v>43</v>
      </c>
      <c r="F23" s="23">
        <v>203.61</v>
      </c>
      <c r="G23" s="25">
        <v>136.39300000010701</v>
      </c>
      <c r="I23" s="2" t="str">
        <f>IF(A23="","",IF(A23="Total général",CONCATENATE('Base  PEAGES'!$Q$1," ",RIGHT(I22,17)),D23))</f>
        <v>07/2018 EP-194-PE 2EME QUINZ CARBURANT</v>
      </c>
      <c r="J23" s="2">
        <f t="shared" si="0"/>
        <v>40</v>
      </c>
      <c r="K23" s="2">
        <f t="shared" si="1"/>
        <v>111101</v>
      </c>
      <c r="L23" s="2">
        <f t="shared" si="2"/>
        <v>203.61</v>
      </c>
      <c r="M23" s="2" t="str">
        <f t="shared" si="3"/>
        <v>VG</v>
      </c>
      <c r="N23" s="2" t="str">
        <f t="shared" si="4"/>
        <v>NAC97</v>
      </c>
      <c r="O23" s="2" t="str">
        <f>IF(OR(A23="",A23="Total général"),"",'Base  CARBURANT'!$AG$1)</f>
        <v>07/2018</v>
      </c>
      <c r="P23" s="2">
        <f t="shared" si="5"/>
        <v>136.39300000010701</v>
      </c>
      <c r="Q23" s="2" t="str">
        <f t="shared" si="6"/>
        <v>L</v>
      </c>
    </row>
    <row r="24" spans="1:17" x14ac:dyDescent="0.2">
      <c r="A24" s="2" t="s">
        <v>61</v>
      </c>
      <c r="B24" s="2" t="s">
        <v>93</v>
      </c>
      <c r="C24" s="2">
        <v>111101</v>
      </c>
      <c r="D24" s="2" t="s">
        <v>105</v>
      </c>
      <c r="E24" s="2" t="s">
        <v>43</v>
      </c>
      <c r="F24" s="23">
        <v>167.12</v>
      </c>
      <c r="G24" s="25">
        <v>115.735000000074</v>
      </c>
      <c r="I24" s="2" t="str">
        <f>IF(A24="","",IF(A24="Total général",CONCATENATE('Base  PEAGES'!$Q$1," ",RIGHT(I23,17)),D24))</f>
        <v>07/2018 EM-935-WL 2EME QUINZ CARBURANT</v>
      </c>
      <c r="J24" s="2">
        <f t="shared" si="0"/>
        <v>40</v>
      </c>
      <c r="K24" s="2">
        <f t="shared" si="1"/>
        <v>111101</v>
      </c>
      <c r="L24" s="2">
        <f t="shared" si="2"/>
        <v>167.12</v>
      </c>
      <c r="M24" s="2" t="str">
        <f t="shared" si="3"/>
        <v>VG</v>
      </c>
      <c r="N24" s="2" t="str">
        <f t="shared" si="4"/>
        <v>NAC78</v>
      </c>
      <c r="O24" s="2" t="str">
        <f>IF(OR(A24="",A24="Total général"),"",'Base  CARBURANT'!$AG$1)</f>
        <v>07/2018</v>
      </c>
      <c r="P24" s="2">
        <f t="shared" si="5"/>
        <v>115.735000000074</v>
      </c>
      <c r="Q24" s="2" t="str">
        <f t="shared" si="6"/>
        <v>L</v>
      </c>
    </row>
    <row r="25" spans="1:17" x14ac:dyDescent="0.2">
      <c r="A25" s="2" t="s">
        <v>64</v>
      </c>
      <c r="B25" s="2" t="s">
        <v>93</v>
      </c>
      <c r="C25" s="2">
        <v>111101</v>
      </c>
      <c r="D25" s="2" t="s">
        <v>105</v>
      </c>
      <c r="E25" s="2" t="s">
        <v>43</v>
      </c>
      <c r="F25" s="23">
        <v>173.76</v>
      </c>
      <c r="G25" s="25">
        <v>119.49100000008001</v>
      </c>
      <c r="I25" s="2" t="str">
        <f>IF(A25="","",IF(A25="Total général",CONCATENATE('Base  PEAGES'!$Q$1," ",RIGHT(I24,17)),D25))</f>
        <v>07/2018 EM-935-WL 2EME QUINZ CARBURANT</v>
      </c>
      <c r="J25" s="2">
        <f t="shared" si="0"/>
        <v>40</v>
      </c>
      <c r="K25" s="2">
        <f t="shared" si="1"/>
        <v>111101</v>
      </c>
      <c r="L25" s="2">
        <f t="shared" si="2"/>
        <v>173.76</v>
      </c>
      <c r="M25" s="2" t="str">
        <f t="shared" si="3"/>
        <v>VG</v>
      </c>
      <c r="N25" s="2" t="str">
        <f t="shared" si="4"/>
        <v>NAC80</v>
      </c>
      <c r="O25" s="2" t="str">
        <f>IF(OR(A25="",A25="Total général"),"",'Base  CARBURANT'!$AG$1)</f>
        <v>07/2018</v>
      </c>
      <c r="P25" s="2">
        <f t="shared" si="5"/>
        <v>119.49100000008001</v>
      </c>
      <c r="Q25" s="2" t="str">
        <f t="shared" si="6"/>
        <v>L</v>
      </c>
    </row>
    <row r="26" spans="1:17" x14ac:dyDescent="0.2">
      <c r="A26" s="2" t="s">
        <v>64</v>
      </c>
      <c r="B26" s="2" t="s">
        <v>83</v>
      </c>
      <c r="C26" s="2">
        <v>111101</v>
      </c>
      <c r="D26" s="2" t="s">
        <v>103</v>
      </c>
      <c r="E26" s="2" t="s">
        <v>43</v>
      </c>
      <c r="F26" s="23">
        <v>170.44</v>
      </c>
      <c r="G26" s="25">
        <v>117.61300000007699</v>
      </c>
      <c r="I26" s="2" t="str">
        <f>IF(A26="","",IF(A26="Total général",CONCATENATE('Base  PEAGES'!$Q$1," ",RIGHT(I25,17)),D26))</f>
        <v>07/2018 EP-194-PE 2EME QUINZ CARBURANT</v>
      </c>
      <c r="J26" s="2">
        <f t="shared" si="0"/>
        <v>40</v>
      </c>
      <c r="K26" s="2">
        <f t="shared" si="1"/>
        <v>111101</v>
      </c>
      <c r="L26" s="2">
        <f t="shared" si="2"/>
        <v>170.44</v>
      </c>
      <c r="M26" s="2" t="str">
        <f t="shared" si="3"/>
        <v>VG</v>
      </c>
      <c r="N26" s="2" t="str">
        <f t="shared" si="4"/>
        <v>NAC80</v>
      </c>
      <c r="O26" s="2" t="str">
        <f>IF(OR(A26="",A26="Total général"),"",'Base  CARBURANT'!$AG$1)</f>
        <v>07/2018</v>
      </c>
      <c r="P26" s="2">
        <f t="shared" si="5"/>
        <v>117.61300000007699</v>
      </c>
      <c r="Q26" s="2" t="str">
        <f t="shared" si="6"/>
        <v>L</v>
      </c>
    </row>
    <row r="27" spans="1:17" x14ac:dyDescent="0.2">
      <c r="A27" s="2" t="s">
        <v>58</v>
      </c>
      <c r="B27" s="2" t="s">
        <v>83</v>
      </c>
      <c r="C27" s="2">
        <v>111101</v>
      </c>
      <c r="D27" s="2" t="s">
        <v>103</v>
      </c>
      <c r="E27" s="2" t="s">
        <v>43</v>
      </c>
      <c r="F27" s="23">
        <v>177.07</v>
      </c>
      <c r="G27" s="25">
        <v>121.36900000008301</v>
      </c>
      <c r="I27" s="2" t="str">
        <f>IF(A27="","",IF(A27="Total général",CONCATENATE('Base  PEAGES'!$Q$1," ",RIGHT(I26,17)),D27))</f>
        <v>07/2018 EP-194-PE 2EME QUINZ CARBURANT</v>
      </c>
      <c r="J27" s="2">
        <f t="shared" si="0"/>
        <v>40</v>
      </c>
      <c r="K27" s="2">
        <f t="shared" si="1"/>
        <v>111101</v>
      </c>
      <c r="L27" s="2">
        <f t="shared" si="2"/>
        <v>177.07</v>
      </c>
      <c r="M27" s="2" t="str">
        <f t="shared" si="3"/>
        <v>VG</v>
      </c>
      <c r="N27" s="2" t="str">
        <f t="shared" si="4"/>
        <v>NAC81</v>
      </c>
      <c r="O27" s="2" t="str">
        <f>IF(OR(A27="",A27="Total général"),"",'Base  CARBURANT'!$AG$1)</f>
        <v>07/2018</v>
      </c>
      <c r="P27" s="2">
        <f t="shared" si="5"/>
        <v>121.36900000008301</v>
      </c>
      <c r="Q27" s="2" t="str">
        <f t="shared" si="6"/>
        <v>L</v>
      </c>
    </row>
    <row r="28" spans="1:17" x14ac:dyDescent="0.2">
      <c r="A28" s="2" t="s">
        <v>62</v>
      </c>
      <c r="B28" s="2" t="s">
        <v>93</v>
      </c>
      <c r="C28" s="2">
        <v>111101</v>
      </c>
      <c r="D28" s="2" t="s">
        <v>105</v>
      </c>
      <c r="E28" s="2" t="s">
        <v>43</v>
      </c>
      <c r="F28" s="23">
        <v>180.39</v>
      </c>
      <c r="G28" s="25">
        <v>123.247000000086</v>
      </c>
      <c r="I28" s="2" t="str">
        <f>IF(A28="","",IF(A28="Total général",CONCATENATE('Base  PEAGES'!$Q$1," ",RIGHT(I27,17)),D28))</f>
        <v>07/2018 EM-935-WL 2EME QUINZ CARBURANT</v>
      </c>
      <c r="J28" s="2">
        <f t="shared" si="0"/>
        <v>40</v>
      </c>
      <c r="K28" s="2">
        <f t="shared" si="1"/>
        <v>111101</v>
      </c>
      <c r="L28" s="2">
        <f t="shared" si="2"/>
        <v>180.39</v>
      </c>
      <c r="M28" s="2" t="str">
        <f t="shared" si="3"/>
        <v>VG</v>
      </c>
      <c r="N28" s="2" t="str">
        <f t="shared" si="4"/>
        <v>NAC82</v>
      </c>
      <c r="O28" s="2" t="str">
        <f>IF(OR(A28="",A28="Total général"),"",'Base  CARBURANT'!$AG$1)</f>
        <v>07/2018</v>
      </c>
      <c r="P28" s="2">
        <f t="shared" si="5"/>
        <v>123.247000000086</v>
      </c>
      <c r="Q28" s="2" t="str">
        <f t="shared" si="6"/>
        <v>L</v>
      </c>
    </row>
    <row r="29" spans="1:17" x14ac:dyDescent="0.2">
      <c r="A29" s="2" t="s">
        <v>60</v>
      </c>
      <c r="B29" s="2" t="s">
        <v>93</v>
      </c>
      <c r="C29" s="2">
        <v>111101</v>
      </c>
      <c r="D29" s="2" t="s">
        <v>105</v>
      </c>
      <c r="E29" s="2" t="s">
        <v>43</v>
      </c>
      <c r="F29" s="23">
        <v>187.02</v>
      </c>
      <c r="G29" s="25">
        <v>127.003000000092</v>
      </c>
      <c r="I29" s="2" t="str">
        <f>IF(A29="","",IF(A29="Total général",CONCATENATE('Base  PEAGES'!$Q$1," ",RIGHT(I28,17)),D29))</f>
        <v>07/2018 EM-935-WL 2EME QUINZ CARBURANT</v>
      </c>
      <c r="J29" s="2">
        <f t="shared" si="0"/>
        <v>40</v>
      </c>
      <c r="K29" s="2">
        <f t="shared" si="1"/>
        <v>111101</v>
      </c>
      <c r="L29" s="2">
        <f t="shared" si="2"/>
        <v>187.02</v>
      </c>
      <c r="M29" s="2" t="str">
        <f t="shared" si="3"/>
        <v>VG</v>
      </c>
      <c r="N29" s="2" t="str">
        <f t="shared" si="4"/>
        <v>NAC83</v>
      </c>
      <c r="O29" s="2" t="str">
        <f>IF(OR(A29="",A29="Total général"),"",'Base  CARBURANT'!$AG$1)</f>
        <v>07/2018</v>
      </c>
      <c r="P29" s="2">
        <f t="shared" si="5"/>
        <v>127.003000000092</v>
      </c>
      <c r="Q29" s="2" t="str">
        <f t="shared" si="6"/>
        <v>L</v>
      </c>
    </row>
    <row r="30" spans="1:17" x14ac:dyDescent="0.2">
      <c r="A30" s="2" t="s">
        <v>60</v>
      </c>
      <c r="B30" s="2" t="s">
        <v>83</v>
      </c>
      <c r="C30" s="2">
        <v>111101</v>
      </c>
      <c r="D30" s="2" t="s">
        <v>103</v>
      </c>
      <c r="E30" s="2" t="s">
        <v>43</v>
      </c>
      <c r="F30" s="23">
        <v>183.71</v>
      </c>
      <c r="G30" s="25">
        <v>125.125000000089</v>
      </c>
      <c r="I30" s="2" t="str">
        <f>IF(A30="","",IF(A30="Total général",CONCATENATE('Base  PEAGES'!$Q$1," ",RIGHT(I29,17)),D30))</f>
        <v>07/2018 EP-194-PE 2EME QUINZ CARBURANT</v>
      </c>
      <c r="J30" s="2">
        <f t="shared" si="0"/>
        <v>40</v>
      </c>
      <c r="K30" s="2">
        <f t="shared" si="1"/>
        <v>111101</v>
      </c>
      <c r="L30" s="2">
        <f t="shared" si="2"/>
        <v>183.71</v>
      </c>
      <c r="M30" s="2" t="str">
        <f t="shared" si="3"/>
        <v>VG</v>
      </c>
      <c r="N30" s="2" t="str">
        <f t="shared" si="4"/>
        <v>NAC83</v>
      </c>
      <c r="O30" s="2" t="str">
        <f>IF(OR(A30="",A30="Total général"),"",'Base  CARBURANT'!$AG$1)</f>
        <v>07/2018</v>
      </c>
      <c r="P30" s="2">
        <f t="shared" si="5"/>
        <v>125.125000000089</v>
      </c>
      <c r="Q30" s="2" t="str">
        <f t="shared" si="6"/>
        <v>L</v>
      </c>
    </row>
    <row r="31" spans="1:17" x14ac:dyDescent="0.2">
      <c r="A31" s="2" t="s">
        <v>65</v>
      </c>
      <c r="B31" s="2" t="s">
        <v>83</v>
      </c>
      <c r="C31" s="2">
        <v>111101</v>
      </c>
      <c r="D31" s="2" t="s">
        <v>103</v>
      </c>
      <c r="E31" s="2" t="s">
        <v>43</v>
      </c>
      <c r="F31" s="23">
        <v>190.34</v>
      </c>
      <c r="G31" s="25">
        <v>128.88100000009501</v>
      </c>
      <c r="I31" s="2" t="str">
        <f>IF(A31="","",IF(A31="Total général",CONCATENATE('Base  PEAGES'!$Q$1," ",RIGHT(I30,17)),D31))</f>
        <v>07/2018 EP-194-PE 2EME QUINZ CARBURANT</v>
      </c>
      <c r="J31" s="2">
        <f t="shared" si="0"/>
        <v>40</v>
      </c>
      <c r="K31" s="2">
        <f t="shared" si="1"/>
        <v>111101</v>
      </c>
      <c r="L31" s="2">
        <f t="shared" si="2"/>
        <v>190.34</v>
      </c>
      <c r="M31" s="2" t="str">
        <f t="shared" si="3"/>
        <v>VG</v>
      </c>
      <c r="N31" s="2" t="str">
        <f t="shared" si="4"/>
        <v>NAC84</v>
      </c>
      <c r="O31" s="2" t="str">
        <f>IF(OR(A31="",A31="Total général"),"",'Base  CARBURANT'!$AG$1)</f>
        <v>07/2018</v>
      </c>
      <c r="P31" s="2">
        <f t="shared" si="5"/>
        <v>128.88100000009501</v>
      </c>
      <c r="Q31" s="2" t="str">
        <f t="shared" si="6"/>
        <v>L</v>
      </c>
    </row>
    <row r="32" spans="1:17" x14ac:dyDescent="0.2">
      <c r="A32" s="2" t="s">
        <v>63</v>
      </c>
      <c r="B32" s="2" t="s">
        <v>93</v>
      </c>
      <c r="C32" s="2">
        <v>111101</v>
      </c>
      <c r="D32" s="2" t="s">
        <v>105</v>
      </c>
      <c r="E32" s="2" t="s">
        <v>43</v>
      </c>
      <c r="F32" s="23">
        <v>193.66</v>
      </c>
      <c r="G32" s="25">
        <v>130.75900000009801</v>
      </c>
      <c r="I32" s="2" t="str">
        <f>IF(A32="","",IF(A32="Total général",CONCATENATE('Base  PEAGES'!$Q$1," ",RIGHT(I31,17)),D32))</f>
        <v>07/2018 EM-935-WL 2EME QUINZ CARBURANT</v>
      </c>
      <c r="J32" s="2">
        <f t="shared" si="0"/>
        <v>40</v>
      </c>
      <c r="K32" s="2">
        <f t="shared" si="1"/>
        <v>111101</v>
      </c>
      <c r="L32" s="2">
        <f t="shared" si="2"/>
        <v>193.66</v>
      </c>
      <c r="M32" s="2" t="str">
        <f t="shared" si="3"/>
        <v>VG</v>
      </c>
      <c r="N32" s="2" t="str">
        <f t="shared" si="4"/>
        <v>NAC85</v>
      </c>
      <c r="O32" s="2" t="str">
        <f>IF(OR(A32="",A32="Total général"),"",'Base  CARBURANT'!$AG$1)</f>
        <v>07/2018</v>
      </c>
      <c r="P32" s="2">
        <f t="shared" si="5"/>
        <v>130.75900000009801</v>
      </c>
      <c r="Q32" s="2" t="str">
        <f t="shared" si="6"/>
        <v>L</v>
      </c>
    </row>
    <row r="33" spans="1:17" x14ac:dyDescent="0.2">
      <c r="A33" s="2" t="s">
        <v>63</v>
      </c>
      <c r="B33" s="2" t="s">
        <v>83</v>
      </c>
      <c r="C33" s="2">
        <v>111101</v>
      </c>
      <c r="D33" s="2" t="s">
        <v>103</v>
      </c>
      <c r="E33" s="2" t="s">
        <v>43</v>
      </c>
      <c r="F33" s="23">
        <v>196.97</v>
      </c>
      <c r="G33" s="25">
        <v>132.63700000010101</v>
      </c>
      <c r="I33" s="2" t="str">
        <f>IF(A33="","",IF(A33="Total général",CONCATENATE('Base  PEAGES'!$Q$1," ",RIGHT(I32,17)),D33))</f>
        <v>07/2018 EP-194-PE 2EME QUINZ CARBURANT</v>
      </c>
      <c r="J33" s="2">
        <f t="shared" si="0"/>
        <v>40</v>
      </c>
      <c r="K33" s="2">
        <f t="shared" si="1"/>
        <v>111101</v>
      </c>
      <c r="L33" s="2">
        <f t="shared" si="2"/>
        <v>196.97</v>
      </c>
      <c r="M33" s="2" t="str">
        <f t="shared" si="3"/>
        <v>VG</v>
      </c>
      <c r="N33" s="2" t="str">
        <f t="shared" si="4"/>
        <v>NAC85</v>
      </c>
      <c r="O33" s="2" t="str">
        <f>IF(OR(A33="",A33="Total général"),"",'Base  CARBURANT'!$AG$1)</f>
        <v>07/2018</v>
      </c>
      <c r="P33" s="2">
        <f t="shared" si="5"/>
        <v>132.63700000010101</v>
      </c>
      <c r="Q33" s="2" t="str">
        <f t="shared" si="6"/>
        <v>L</v>
      </c>
    </row>
    <row r="34" spans="1:17" x14ac:dyDescent="0.2">
      <c r="A34" s="2" t="s">
        <v>57</v>
      </c>
      <c r="B34" s="2" t="s">
        <v>93</v>
      </c>
      <c r="C34" s="2">
        <v>111101</v>
      </c>
      <c r="D34" s="2" t="s">
        <v>105</v>
      </c>
      <c r="E34" s="2" t="s">
        <v>43</v>
      </c>
      <c r="F34" s="23">
        <v>160.49</v>
      </c>
      <c r="G34" s="25">
        <v>111.979000000068</v>
      </c>
      <c r="I34" s="2" t="str">
        <f>IF(A34="","",IF(A34="Total général",CONCATENATE('Base  PEAGES'!$Q$1," ",RIGHT(I33,17)),D34))</f>
        <v>07/2018 EM-935-WL 2EME QUINZ CARBURANT</v>
      </c>
      <c r="J34" s="2">
        <f t="shared" si="0"/>
        <v>40</v>
      </c>
      <c r="K34" s="2">
        <f t="shared" si="1"/>
        <v>111101</v>
      </c>
      <c r="L34" s="2">
        <f t="shared" si="2"/>
        <v>160.49</v>
      </c>
      <c r="M34" s="2" t="str">
        <f t="shared" si="3"/>
        <v>VG</v>
      </c>
      <c r="N34" s="2" t="str">
        <f t="shared" si="4"/>
        <v>NAC75</v>
      </c>
      <c r="O34" s="2" t="str">
        <f>IF(OR(A34="",A34="Total général"),"",'Base  CARBURANT'!$AG$1)</f>
        <v>07/2018</v>
      </c>
      <c r="P34" s="2">
        <f t="shared" si="5"/>
        <v>111.979000000068</v>
      </c>
      <c r="Q34" s="2" t="str">
        <f t="shared" si="6"/>
        <v>L</v>
      </c>
    </row>
    <row r="35" spans="1:17" x14ac:dyDescent="0.2">
      <c r="A35" s="2" t="s">
        <v>57</v>
      </c>
      <c r="B35" s="2" t="s">
        <v>83</v>
      </c>
      <c r="C35" s="2">
        <v>111101</v>
      </c>
      <c r="D35" s="2" t="s">
        <v>103</v>
      </c>
      <c r="E35" s="2" t="s">
        <v>43</v>
      </c>
      <c r="F35" s="23">
        <v>163.81</v>
      </c>
      <c r="G35" s="25">
        <v>113.857000000071</v>
      </c>
      <c r="I35" s="2" t="str">
        <f>IF(A35="","",IF(A35="Total général",CONCATENATE('Base  PEAGES'!$Q$1," ",RIGHT(I34,17)),D35))</f>
        <v>07/2018 EP-194-PE 2EME QUINZ CARBURANT</v>
      </c>
      <c r="J35" s="2">
        <f t="shared" si="0"/>
        <v>40</v>
      </c>
      <c r="K35" s="2">
        <f t="shared" si="1"/>
        <v>111101</v>
      </c>
      <c r="L35" s="2">
        <f t="shared" si="2"/>
        <v>163.81</v>
      </c>
      <c r="M35" s="2" t="str">
        <f t="shared" si="3"/>
        <v>VG</v>
      </c>
      <c r="N35" s="2" t="str">
        <f t="shared" si="4"/>
        <v>NAC75</v>
      </c>
      <c r="O35" s="2" t="str">
        <f>IF(OR(A35="",A35="Total général"),"",'Base  CARBURANT'!$AG$1)</f>
        <v>07/2018</v>
      </c>
      <c r="P35" s="2">
        <f t="shared" si="5"/>
        <v>113.857000000071</v>
      </c>
      <c r="Q35" s="2" t="str">
        <f t="shared" si="6"/>
        <v>L</v>
      </c>
    </row>
    <row r="36" spans="1:17" x14ac:dyDescent="0.2">
      <c r="A36" s="2" t="s">
        <v>59</v>
      </c>
      <c r="B36" s="2" t="s">
        <v>93</v>
      </c>
      <c r="C36" s="2">
        <v>111101</v>
      </c>
      <c r="D36" s="2" t="s">
        <v>105</v>
      </c>
      <c r="E36" s="2" t="s">
        <v>43</v>
      </c>
      <c r="F36" s="23">
        <v>200.29</v>
      </c>
      <c r="G36" s="25">
        <v>134.51500000010401</v>
      </c>
      <c r="I36" s="2" t="str">
        <f>IF(A36="","",IF(A36="Total général",CONCATENATE('Base  PEAGES'!$Q$1," ",RIGHT(I35,17)),D36))</f>
        <v>07/2018 EM-935-WL 2EME QUINZ CARBURANT</v>
      </c>
      <c r="J36" s="2">
        <f t="shared" si="0"/>
        <v>40</v>
      </c>
      <c r="K36" s="2">
        <f t="shared" si="1"/>
        <v>111101</v>
      </c>
      <c r="L36" s="2">
        <f t="shared" si="2"/>
        <v>200.29</v>
      </c>
      <c r="M36" s="2" t="str">
        <f t="shared" si="3"/>
        <v>VG</v>
      </c>
      <c r="N36" s="2" t="str">
        <f t="shared" si="4"/>
        <v>NAC87</v>
      </c>
      <c r="O36" s="2" t="str">
        <f>IF(OR(A36="",A36="Total général"),"",'Base  CARBURANT'!$AG$1)</f>
        <v>07/2018</v>
      </c>
      <c r="P36" s="2">
        <f t="shared" si="5"/>
        <v>134.51500000010401</v>
      </c>
      <c r="Q36" s="2" t="str">
        <f t="shared" si="6"/>
        <v>L</v>
      </c>
    </row>
    <row r="37" spans="1:17" x14ac:dyDescent="0.2">
      <c r="A37"/>
      <c r="B37"/>
      <c r="C37"/>
      <c r="D37"/>
      <c r="E37"/>
      <c r="F37"/>
      <c r="G37"/>
      <c r="I37" s="2" t="str">
        <f>IF(A37="","",IF(A37="Total général",CONCATENATE('Base  PEAGES'!$Q$1," ",RIGHT(I36,17)),D37))</f>
        <v/>
      </c>
      <c r="J37" s="2" t="str">
        <f t="shared" si="0"/>
        <v/>
      </c>
      <c r="K37" s="2" t="str">
        <f t="shared" si="1"/>
        <v/>
      </c>
      <c r="L37" s="2" t="str">
        <f t="shared" si="2"/>
        <v/>
      </c>
      <c r="M37" s="2" t="str">
        <f t="shared" si="3"/>
        <v/>
      </c>
      <c r="N37" s="2" t="str">
        <f t="shared" si="4"/>
        <v/>
      </c>
      <c r="O37" s="2" t="str">
        <f>IF(OR(A37="",A37="Total général"),"",'Base  CARBURANT'!$AG$1)</f>
        <v/>
      </c>
      <c r="P37" s="2" t="str">
        <f t="shared" si="5"/>
        <v/>
      </c>
      <c r="Q37" s="2" t="str">
        <f t="shared" si="6"/>
        <v/>
      </c>
    </row>
    <row r="38" spans="1:17" x14ac:dyDescent="0.2">
      <c r="A38"/>
      <c r="B38"/>
      <c r="C38"/>
      <c r="D38"/>
      <c r="E38"/>
      <c r="F38"/>
      <c r="G38"/>
      <c r="I38" s="2" t="str">
        <f>IF(A38="","",IF(A38="Total général",CONCATENATE('Base  PEAGES'!$Q$1," ",RIGHT(I37,17)),D38))</f>
        <v/>
      </c>
      <c r="J38" s="2" t="str">
        <f t="shared" si="0"/>
        <v/>
      </c>
      <c r="K38" s="2" t="str">
        <f t="shared" si="1"/>
        <v/>
      </c>
      <c r="L38" s="2" t="str">
        <f t="shared" si="2"/>
        <v/>
      </c>
      <c r="M38" s="2" t="str">
        <f t="shared" si="3"/>
        <v/>
      </c>
      <c r="N38" s="2" t="str">
        <f t="shared" si="4"/>
        <v/>
      </c>
      <c r="O38" s="2" t="str">
        <f>IF(OR(A38="",A38="Total général"),"",'Base  CARBURANT'!$AG$1)</f>
        <v/>
      </c>
      <c r="P38" s="2" t="str">
        <f t="shared" si="5"/>
        <v/>
      </c>
      <c r="Q38" s="2" t="str">
        <f t="shared" si="6"/>
        <v/>
      </c>
    </row>
    <row r="39" spans="1:17" x14ac:dyDescent="0.2">
      <c r="A39"/>
      <c r="B39"/>
      <c r="C39"/>
      <c r="D39"/>
      <c r="E39"/>
      <c r="F39"/>
      <c r="G39"/>
      <c r="I39" s="2" t="str">
        <f>IF(A39="","",IF(A39="Total général",CONCATENATE('Base  PEAGES'!$Q$1," ",RIGHT(I38,17)),D39))</f>
        <v/>
      </c>
      <c r="J39" s="2" t="str">
        <f t="shared" si="0"/>
        <v/>
      </c>
      <c r="K39" s="2" t="str">
        <f t="shared" si="1"/>
        <v/>
      </c>
      <c r="L39" s="2" t="str">
        <f t="shared" si="2"/>
        <v/>
      </c>
      <c r="M39" s="2" t="str">
        <f t="shared" si="3"/>
        <v/>
      </c>
      <c r="N39" s="2" t="str">
        <f t="shared" si="4"/>
        <v/>
      </c>
      <c r="O39" s="2" t="str">
        <f>IF(OR(A39="",A39="Total général"),"",'Base  CARBURANT'!$AG$1)</f>
        <v/>
      </c>
      <c r="P39" s="2" t="str">
        <f t="shared" si="5"/>
        <v/>
      </c>
      <c r="Q39" s="2" t="str">
        <f t="shared" si="6"/>
        <v/>
      </c>
    </row>
    <row r="40" spans="1:17" x14ac:dyDescent="0.2">
      <c r="A40"/>
      <c r="B40"/>
      <c r="C40"/>
      <c r="D40"/>
      <c r="E40"/>
      <c r="F40"/>
      <c r="G40"/>
      <c r="I40" s="2" t="str">
        <f>IF(A40="","",IF(A40="Total général",CONCATENATE('Base  PEAGES'!$Q$1," ",RIGHT(I39,17)),D40))</f>
        <v/>
      </c>
      <c r="J40" s="2" t="str">
        <f t="shared" si="0"/>
        <v/>
      </c>
      <c r="K40" s="2" t="str">
        <f t="shared" si="1"/>
        <v/>
      </c>
      <c r="L40" s="2" t="str">
        <f t="shared" si="2"/>
        <v/>
      </c>
      <c r="M40" s="2" t="str">
        <f t="shared" si="3"/>
        <v/>
      </c>
      <c r="N40" s="2" t="str">
        <f t="shared" si="4"/>
        <v/>
      </c>
      <c r="O40" s="2" t="str">
        <f>IF(OR(A40="",A40="Total général"),"",'Base  CARBURANT'!$AG$1)</f>
        <v/>
      </c>
      <c r="P40" s="2" t="str">
        <f t="shared" si="5"/>
        <v/>
      </c>
      <c r="Q40" s="2" t="str">
        <f t="shared" si="6"/>
        <v/>
      </c>
    </row>
    <row r="41" spans="1:17" x14ac:dyDescent="0.2">
      <c r="A41"/>
      <c r="B41"/>
      <c r="C41"/>
      <c r="D41"/>
      <c r="E41"/>
      <c r="F41"/>
      <c r="G41"/>
      <c r="I41" s="2" t="str">
        <f>IF(A41="","",IF(A41="Total général",CONCATENATE('Base  PEAGES'!$Q$1," ",RIGHT(I40,17)),D41))</f>
        <v/>
      </c>
      <c r="J41" s="2" t="str">
        <f t="shared" si="0"/>
        <v/>
      </c>
      <c r="K41" s="2" t="str">
        <f t="shared" si="1"/>
        <v/>
      </c>
      <c r="L41" s="2" t="str">
        <f t="shared" si="2"/>
        <v/>
      </c>
      <c r="M41" s="2" t="str">
        <f t="shared" si="3"/>
        <v/>
      </c>
      <c r="N41" s="2" t="str">
        <f t="shared" si="4"/>
        <v/>
      </c>
      <c r="O41" s="2" t="str">
        <f>IF(OR(A41="",A41="Total général"),"",'Base  CARBURANT'!$AG$1)</f>
        <v/>
      </c>
      <c r="P41" s="2" t="str">
        <f t="shared" si="5"/>
        <v/>
      </c>
      <c r="Q41" s="2" t="str">
        <f t="shared" si="6"/>
        <v/>
      </c>
    </row>
    <row r="42" spans="1:17" x14ac:dyDescent="0.2">
      <c r="A42"/>
      <c r="B42"/>
      <c r="C42"/>
      <c r="D42"/>
      <c r="E42"/>
      <c r="F42"/>
      <c r="G42"/>
      <c r="I42" s="2" t="str">
        <f>IF(A42="","",IF(A42="Total général",CONCATENATE('Base  PEAGES'!$Q$1," ",RIGHT(I41,17)),D42))</f>
        <v/>
      </c>
      <c r="J42" s="2" t="str">
        <f t="shared" si="0"/>
        <v/>
      </c>
      <c r="K42" s="2" t="str">
        <f t="shared" si="1"/>
        <v/>
      </c>
      <c r="L42" s="2" t="str">
        <f t="shared" si="2"/>
        <v/>
      </c>
      <c r="M42" s="2" t="str">
        <f t="shared" si="3"/>
        <v/>
      </c>
      <c r="N42" s="2" t="str">
        <f t="shared" si="4"/>
        <v/>
      </c>
      <c r="O42" s="2" t="str">
        <f>IF(OR(A42="",A42="Total général"),"",'Base  CARBURANT'!$AG$1)</f>
        <v/>
      </c>
      <c r="P42" s="2" t="str">
        <f t="shared" si="5"/>
        <v/>
      </c>
      <c r="Q42" s="2" t="str">
        <f t="shared" si="6"/>
        <v/>
      </c>
    </row>
    <row r="43" spans="1:17" x14ac:dyDescent="0.2">
      <c r="A43"/>
      <c r="B43"/>
      <c r="C43"/>
      <c r="D43"/>
      <c r="E43"/>
      <c r="F43"/>
      <c r="G43"/>
      <c r="I43" s="2" t="str">
        <f>IF(A43="","",IF(A43="Total général",CONCATENATE('Base  PEAGES'!$Q$1," ",RIGHT(I42,17)),D43))</f>
        <v/>
      </c>
      <c r="J43" s="2" t="str">
        <f t="shared" si="0"/>
        <v/>
      </c>
      <c r="K43" s="2" t="str">
        <f t="shared" si="1"/>
        <v/>
      </c>
      <c r="L43" s="2" t="str">
        <f t="shared" si="2"/>
        <v/>
      </c>
      <c r="M43" s="2" t="str">
        <f t="shared" si="3"/>
        <v/>
      </c>
      <c r="N43" s="2" t="str">
        <f t="shared" si="4"/>
        <v/>
      </c>
      <c r="O43" s="2" t="str">
        <f>IF(OR(A43="",A43="Total général"),"",'Base  CARBURANT'!$AG$1)</f>
        <v/>
      </c>
      <c r="P43" s="2" t="str">
        <f t="shared" si="5"/>
        <v/>
      </c>
      <c r="Q43" s="2" t="str">
        <f t="shared" si="6"/>
        <v/>
      </c>
    </row>
    <row r="44" spans="1:17" x14ac:dyDescent="0.2">
      <c r="A44"/>
      <c r="B44"/>
      <c r="C44"/>
      <c r="D44"/>
      <c r="E44"/>
      <c r="F44"/>
      <c r="G44"/>
      <c r="I44" s="2" t="str">
        <f>IF(A44="","",IF(A44="Total général",CONCATENATE('Base  PEAGES'!$Q$1," ",RIGHT(I43,17)),D44))</f>
        <v/>
      </c>
      <c r="J44" s="2" t="str">
        <f t="shared" si="0"/>
        <v/>
      </c>
      <c r="K44" s="2" t="str">
        <f t="shared" si="1"/>
        <v/>
      </c>
      <c r="L44" s="2" t="str">
        <f t="shared" si="2"/>
        <v/>
      </c>
      <c r="M44" s="2" t="str">
        <f t="shared" si="3"/>
        <v/>
      </c>
      <c r="N44" s="2" t="str">
        <f t="shared" si="4"/>
        <v/>
      </c>
      <c r="O44" s="2" t="str">
        <f>IF(OR(A44="",A44="Total général"),"",'Base  CARBURANT'!$AG$1)</f>
        <v/>
      </c>
      <c r="P44" s="2" t="str">
        <f t="shared" si="5"/>
        <v/>
      </c>
      <c r="Q44" s="2" t="str">
        <f t="shared" si="6"/>
        <v/>
      </c>
    </row>
    <row r="45" spans="1:17" x14ac:dyDescent="0.2">
      <c r="A45"/>
      <c r="B45"/>
      <c r="C45"/>
      <c r="D45"/>
      <c r="E45"/>
      <c r="F45"/>
      <c r="G45"/>
      <c r="I45" s="2" t="str">
        <f>IF(A45="","",IF(A45="Total général",CONCATENATE('Base  PEAGES'!$Q$1," ",RIGHT(I44,17)),D45))</f>
        <v/>
      </c>
      <c r="J45" s="2" t="str">
        <f t="shared" si="0"/>
        <v/>
      </c>
      <c r="K45" s="2" t="str">
        <f t="shared" si="1"/>
        <v/>
      </c>
      <c r="L45" s="2" t="str">
        <f t="shared" si="2"/>
        <v/>
      </c>
      <c r="M45" s="2" t="str">
        <f t="shared" si="3"/>
        <v/>
      </c>
      <c r="N45" s="2" t="str">
        <f t="shared" si="4"/>
        <v/>
      </c>
      <c r="O45" s="2" t="str">
        <f>IF(OR(A45="",A45="Total général"),"",'Base  CARBURANT'!$AG$1)</f>
        <v/>
      </c>
      <c r="P45" s="2" t="str">
        <f t="shared" si="5"/>
        <v/>
      </c>
      <c r="Q45" s="2" t="str">
        <f t="shared" si="6"/>
        <v/>
      </c>
    </row>
    <row r="46" spans="1:17" x14ac:dyDescent="0.2">
      <c r="A46"/>
      <c r="B46"/>
      <c r="C46"/>
      <c r="D46"/>
      <c r="E46"/>
      <c r="F46"/>
      <c r="G46"/>
      <c r="I46" s="2" t="str">
        <f>IF(A46="","",IF(A46="Total général",CONCATENATE('Base  PEAGES'!$Q$1," ",RIGHT(I45,17)),D46))</f>
        <v/>
      </c>
      <c r="J46" s="2" t="str">
        <f t="shared" si="0"/>
        <v/>
      </c>
      <c r="K46" s="2" t="str">
        <f t="shared" si="1"/>
        <v/>
      </c>
      <c r="L46" s="2" t="str">
        <f t="shared" si="2"/>
        <v/>
      </c>
      <c r="M46" s="2" t="str">
        <f t="shared" si="3"/>
        <v/>
      </c>
      <c r="N46" s="2" t="str">
        <f t="shared" si="4"/>
        <v/>
      </c>
      <c r="O46" s="2" t="str">
        <f>IF(OR(A46="",A46="Total général"),"",'Base  CARBURANT'!$AG$1)</f>
        <v/>
      </c>
      <c r="P46" s="2" t="str">
        <f t="shared" si="5"/>
        <v/>
      </c>
      <c r="Q46" s="2" t="str">
        <f t="shared" si="6"/>
        <v/>
      </c>
    </row>
    <row r="47" spans="1:17" x14ac:dyDescent="0.2">
      <c r="A47"/>
      <c r="B47"/>
      <c r="C47"/>
      <c r="D47"/>
      <c r="E47"/>
      <c r="F47"/>
      <c r="G47"/>
      <c r="I47" s="2" t="str">
        <f>IF(A47="","",IF(A47="Total général",CONCATENATE('Base  PEAGES'!$Q$1," ",RIGHT(I46,17)),D47))</f>
        <v/>
      </c>
      <c r="J47" s="2" t="str">
        <f t="shared" si="0"/>
        <v/>
      </c>
      <c r="K47" s="2" t="str">
        <f t="shared" si="1"/>
        <v/>
      </c>
      <c r="L47" s="2" t="str">
        <f t="shared" si="2"/>
        <v/>
      </c>
      <c r="M47" s="2" t="str">
        <f t="shared" si="3"/>
        <v/>
      </c>
      <c r="N47" s="2" t="str">
        <f t="shared" si="4"/>
        <v/>
      </c>
      <c r="O47" s="2" t="str">
        <f>IF(OR(A47="",A47="Total général"),"",'Base  CARBURANT'!$AG$1)</f>
        <v/>
      </c>
      <c r="P47" s="2" t="str">
        <f t="shared" si="5"/>
        <v/>
      </c>
      <c r="Q47" s="2" t="str">
        <f t="shared" si="6"/>
        <v/>
      </c>
    </row>
    <row r="48" spans="1:17" x14ac:dyDescent="0.2">
      <c r="A48"/>
      <c r="B48"/>
      <c r="C48"/>
      <c r="D48"/>
      <c r="E48"/>
      <c r="F48"/>
      <c r="G48"/>
      <c r="I48" s="2" t="str">
        <f>IF(A48="","",IF(A48="Total général",CONCATENATE('Base  PEAGES'!$Q$1," ",RIGHT(I47,17)),D48))</f>
        <v/>
      </c>
      <c r="J48" s="2" t="str">
        <f t="shared" si="0"/>
        <v/>
      </c>
      <c r="K48" s="2" t="str">
        <f t="shared" si="1"/>
        <v/>
      </c>
      <c r="L48" s="2" t="str">
        <f t="shared" si="2"/>
        <v/>
      </c>
      <c r="M48" s="2" t="str">
        <f t="shared" si="3"/>
        <v/>
      </c>
      <c r="N48" s="2" t="str">
        <f t="shared" si="4"/>
        <v/>
      </c>
      <c r="O48" s="2" t="str">
        <f>IF(OR(A48="",A48="Total général"),"",'Base  CARBURANT'!$AG$1)</f>
        <v/>
      </c>
      <c r="P48" s="2" t="str">
        <f t="shared" si="5"/>
        <v/>
      </c>
      <c r="Q48" s="2" t="str">
        <f t="shared" si="6"/>
        <v/>
      </c>
    </row>
    <row r="49" spans="1:17" x14ac:dyDescent="0.2">
      <c r="A49"/>
      <c r="B49"/>
      <c r="C49"/>
      <c r="D49"/>
      <c r="E49"/>
      <c r="F49"/>
      <c r="G49"/>
      <c r="I49" s="2" t="str">
        <f>IF(A49="","",IF(A49="Total général",CONCATENATE('Base  PEAGES'!$Q$1," ",RIGHT(I48,17)),D49))</f>
        <v/>
      </c>
      <c r="J49" s="2" t="str">
        <f t="shared" si="0"/>
        <v/>
      </c>
      <c r="K49" s="2" t="str">
        <f t="shared" si="1"/>
        <v/>
      </c>
      <c r="L49" s="2" t="str">
        <f t="shared" si="2"/>
        <v/>
      </c>
      <c r="M49" s="2" t="str">
        <f t="shared" si="3"/>
        <v/>
      </c>
      <c r="N49" s="2" t="str">
        <f t="shared" si="4"/>
        <v/>
      </c>
      <c r="O49" s="2" t="str">
        <f>IF(OR(A49="",A49="Total général"),"",'Base  CARBURANT'!$AG$1)</f>
        <v/>
      </c>
      <c r="P49" s="2" t="str">
        <f t="shared" si="5"/>
        <v/>
      </c>
      <c r="Q49" s="2" t="str">
        <f t="shared" si="6"/>
        <v/>
      </c>
    </row>
    <row r="50" spans="1:17" x14ac:dyDescent="0.2">
      <c r="A50"/>
      <c r="B50"/>
      <c r="C50"/>
      <c r="D50"/>
      <c r="E50"/>
      <c r="F50"/>
      <c r="G50"/>
      <c r="I50" s="2" t="str">
        <f>IF(A50="","",IF(A50="Total général",CONCATENATE('Base  PEAGES'!$Q$1," ",RIGHT(I49,17)),D50))</f>
        <v/>
      </c>
      <c r="J50" s="2" t="str">
        <f t="shared" si="0"/>
        <v/>
      </c>
      <c r="K50" s="2" t="str">
        <f t="shared" si="1"/>
        <v/>
      </c>
      <c r="L50" s="2" t="str">
        <f t="shared" si="2"/>
        <v/>
      </c>
      <c r="M50" s="2" t="str">
        <f t="shared" si="3"/>
        <v/>
      </c>
      <c r="N50" s="2" t="str">
        <f t="shared" si="4"/>
        <v/>
      </c>
      <c r="O50" s="2" t="str">
        <f>IF(OR(A50="",A50="Total général"),"",'Base  CARBURANT'!$AG$1)</f>
        <v/>
      </c>
      <c r="P50" s="2" t="str">
        <f t="shared" si="5"/>
        <v/>
      </c>
      <c r="Q50" s="2" t="str">
        <f t="shared" si="6"/>
        <v/>
      </c>
    </row>
    <row r="51" spans="1:17" x14ac:dyDescent="0.2">
      <c r="A51"/>
      <c r="B51"/>
      <c r="C51"/>
      <c r="D51"/>
      <c r="E51"/>
      <c r="F51"/>
      <c r="G51"/>
      <c r="I51" s="2" t="str">
        <f>IF(A51="","",IF(A51="Total général",CONCATENATE('Base  PEAGES'!$Q$1," ",RIGHT(I50,17)),D51))</f>
        <v/>
      </c>
      <c r="J51" s="2" t="str">
        <f t="shared" si="0"/>
        <v/>
      </c>
      <c r="K51" s="2" t="str">
        <f t="shared" si="1"/>
        <v/>
      </c>
      <c r="L51" s="2" t="str">
        <f t="shared" si="2"/>
        <v/>
      </c>
      <c r="M51" s="2" t="str">
        <f t="shared" si="3"/>
        <v/>
      </c>
      <c r="N51" s="2" t="str">
        <f t="shared" si="4"/>
        <v/>
      </c>
      <c r="O51" s="2" t="str">
        <f>IF(OR(A51="",A51="Total général"),"",'Base  CARBURANT'!$AG$1)</f>
        <v/>
      </c>
      <c r="P51" s="2" t="str">
        <f t="shared" si="5"/>
        <v/>
      </c>
      <c r="Q51" s="2" t="str">
        <f t="shared" si="6"/>
        <v/>
      </c>
    </row>
    <row r="52" spans="1:17" x14ac:dyDescent="0.2">
      <c r="A52"/>
      <c r="B52"/>
      <c r="C52"/>
      <c r="D52"/>
      <c r="E52"/>
      <c r="F52"/>
      <c r="G52"/>
      <c r="I52" s="2" t="str">
        <f>IF(A52="","",IF(A52="Total général",CONCATENATE('Base  PEAGES'!$Q$1," ",RIGHT(I51,17)),D52))</f>
        <v/>
      </c>
      <c r="J52" s="2" t="str">
        <f t="shared" si="0"/>
        <v/>
      </c>
      <c r="K52" s="2" t="str">
        <f t="shared" si="1"/>
        <v/>
      </c>
      <c r="L52" s="2" t="str">
        <f t="shared" si="2"/>
        <v/>
      </c>
      <c r="M52" s="2" t="str">
        <f t="shared" si="3"/>
        <v/>
      </c>
      <c r="N52" s="2" t="str">
        <f t="shared" si="4"/>
        <v/>
      </c>
      <c r="O52" s="2" t="str">
        <f>IF(OR(A52="",A52="Total général"),"",'Base  CARBURANT'!$AG$1)</f>
        <v/>
      </c>
      <c r="P52" s="2" t="str">
        <f t="shared" si="5"/>
        <v/>
      </c>
      <c r="Q52" s="2" t="str">
        <f t="shared" si="6"/>
        <v/>
      </c>
    </row>
    <row r="53" spans="1:17" x14ac:dyDescent="0.2">
      <c r="A53"/>
      <c r="B53"/>
      <c r="C53"/>
      <c r="D53"/>
      <c r="E53"/>
      <c r="F53"/>
      <c r="G53"/>
      <c r="I53" s="2" t="str">
        <f>IF(A53="","",IF(A53="Total général",CONCATENATE('Base  PEAGES'!$Q$1," ",RIGHT(I52,17)),D53))</f>
        <v/>
      </c>
      <c r="J53" s="2" t="str">
        <f t="shared" si="0"/>
        <v/>
      </c>
      <c r="K53" s="2" t="str">
        <f t="shared" si="1"/>
        <v/>
      </c>
      <c r="L53" s="2" t="str">
        <f t="shared" si="2"/>
        <v/>
      </c>
      <c r="M53" s="2" t="str">
        <f t="shared" si="3"/>
        <v/>
      </c>
      <c r="N53" s="2" t="str">
        <f t="shared" si="4"/>
        <v/>
      </c>
      <c r="O53" s="2" t="str">
        <f>IF(OR(A53="",A53="Total général"),"",'Base  CARBURANT'!$AG$1)</f>
        <v/>
      </c>
      <c r="P53" s="2" t="str">
        <f t="shared" si="5"/>
        <v/>
      </c>
      <c r="Q53" s="2" t="str">
        <f t="shared" si="6"/>
        <v/>
      </c>
    </row>
    <row r="54" spans="1:17" x14ac:dyDescent="0.2">
      <c r="A54"/>
      <c r="B54"/>
      <c r="C54"/>
      <c r="D54"/>
      <c r="E54"/>
      <c r="F54"/>
      <c r="G54"/>
      <c r="I54" s="2" t="str">
        <f>IF(A54="","",IF(A54="Total général",CONCATENATE('Base  PEAGES'!$Q$1," ",RIGHT(I53,17)),D54))</f>
        <v/>
      </c>
      <c r="J54" s="2" t="str">
        <f t="shared" si="0"/>
        <v/>
      </c>
      <c r="K54" s="2" t="str">
        <f t="shared" si="1"/>
        <v/>
      </c>
      <c r="L54" s="2" t="str">
        <f t="shared" si="2"/>
        <v/>
      </c>
      <c r="M54" s="2" t="str">
        <f t="shared" si="3"/>
        <v/>
      </c>
      <c r="N54" s="2" t="str">
        <f t="shared" si="4"/>
        <v/>
      </c>
      <c r="O54" s="2" t="str">
        <f>IF(OR(A54="",A54="Total général"),"",'Base  CARBURANT'!$AG$1)</f>
        <v/>
      </c>
      <c r="P54" s="2" t="str">
        <f t="shared" si="5"/>
        <v/>
      </c>
      <c r="Q54" s="2" t="str">
        <f t="shared" si="6"/>
        <v/>
      </c>
    </row>
    <row r="55" spans="1:17" x14ac:dyDescent="0.2">
      <c r="A55"/>
      <c r="B55"/>
      <c r="C55"/>
      <c r="D55"/>
      <c r="E55"/>
      <c r="F55"/>
      <c r="G55"/>
      <c r="I55" s="2" t="str">
        <f>IF(A55="","",IF(A55="Total général",CONCATENATE('Base  PEAGES'!$Q$1," ",RIGHT(I54,17)),D55))</f>
        <v/>
      </c>
      <c r="J55" s="2" t="str">
        <f t="shared" si="0"/>
        <v/>
      </c>
      <c r="K55" s="2" t="str">
        <f t="shared" si="1"/>
        <v/>
      </c>
      <c r="L55" s="2" t="str">
        <f t="shared" si="2"/>
        <v/>
      </c>
      <c r="M55" s="2" t="str">
        <f t="shared" si="3"/>
        <v/>
      </c>
      <c r="N55" s="2" t="str">
        <f t="shared" si="4"/>
        <v/>
      </c>
      <c r="O55" s="2" t="str">
        <f>IF(OR(A55="",A55="Total général"),"",'Base  CARBURANT'!$AG$1)</f>
        <v/>
      </c>
      <c r="P55" s="2" t="str">
        <f t="shared" si="5"/>
        <v/>
      </c>
      <c r="Q55" s="2" t="str">
        <f t="shared" si="6"/>
        <v/>
      </c>
    </row>
    <row r="56" spans="1:17" x14ac:dyDescent="0.2">
      <c r="A56"/>
      <c r="B56"/>
      <c r="C56"/>
      <c r="D56"/>
      <c r="E56"/>
      <c r="F56"/>
      <c r="G56"/>
      <c r="I56" s="2" t="str">
        <f>IF(A56="","",IF(A56="Total général",CONCATENATE('Base  PEAGES'!$Q$1," ",RIGHT(I55,17)),D56))</f>
        <v/>
      </c>
      <c r="J56" s="2" t="str">
        <f t="shared" si="0"/>
        <v/>
      </c>
      <c r="K56" s="2" t="str">
        <f t="shared" si="1"/>
        <v/>
      </c>
      <c r="L56" s="2" t="str">
        <f t="shared" si="2"/>
        <v/>
      </c>
      <c r="M56" s="2" t="str">
        <f t="shared" si="3"/>
        <v/>
      </c>
      <c r="N56" s="2" t="str">
        <f t="shared" si="4"/>
        <v/>
      </c>
      <c r="O56" s="2" t="str">
        <f>IF(OR(A56="",A56="Total général"),"",'Base  CARBURANT'!$AG$1)</f>
        <v/>
      </c>
      <c r="P56" s="2" t="str">
        <f t="shared" si="5"/>
        <v/>
      </c>
      <c r="Q56" s="2" t="str">
        <f t="shared" si="6"/>
        <v/>
      </c>
    </row>
    <row r="57" spans="1:17" x14ac:dyDescent="0.2">
      <c r="A57"/>
      <c r="B57"/>
      <c r="C57"/>
      <c r="D57"/>
      <c r="E57"/>
      <c r="F57"/>
      <c r="G57"/>
      <c r="I57" s="2" t="str">
        <f>IF(A57="","",IF(A57="Total général",CONCATENATE('Base  PEAGES'!$Q$1," ",RIGHT(I56,17)),D57))</f>
        <v/>
      </c>
      <c r="J57" s="2" t="str">
        <f t="shared" si="0"/>
        <v/>
      </c>
      <c r="K57" s="2" t="str">
        <f t="shared" si="1"/>
        <v/>
      </c>
      <c r="L57" s="2" t="str">
        <f t="shared" si="2"/>
        <v/>
      </c>
      <c r="M57" s="2" t="str">
        <f t="shared" si="3"/>
        <v/>
      </c>
      <c r="N57" s="2" t="str">
        <f t="shared" si="4"/>
        <v/>
      </c>
      <c r="O57" s="2" t="str">
        <f>IF(OR(A57="",A57="Total général"),"",'Base  CARBURANT'!$AG$1)</f>
        <v/>
      </c>
      <c r="P57" s="2" t="str">
        <f t="shared" si="5"/>
        <v/>
      </c>
      <c r="Q57" s="2" t="str">
        <f t="shared" si="6"/>
        <v/>
      </c>
    </row>
    <row r="58" spans="1:17" x14ac:dyDescent="0.2">
      <c r="A58"/>
      <c r="B58"/>
      <c r="C58"/>
      <c r="D58"/>
      <c r="E58"/>
      <c r="F58"/>
      <c r="G58"/>
      <c r="I58" s="2" t="str">
        <f>IF(A58="","",IF(A58="Total général",CONCATENATE('Base  PEAGES'!$Q$1," ",RIGHT(I57,17)),D58))</f>
        <v/>
      </c>
      <c r="J58" s="2" t="str">
        <f t="shared" si="0"/>
        <v/>
      </c>
      <c r="K58" s="2" t="str">
        <f t="shared" si="1"/>
        <v/>
      </c>
      <c r="L58" s="2" t="str">
        <f t="shared" si="2"/>
        <v/>
      </c>
      <c r="M58" s="2" t="str">
        <f t="shared" si="3"/>
        <v/>
      </c>
      <c r="N58" s="2" t="str">
        <f t="shared" si="4"/>
        <v/>
      </c>
      <c r="O58" s="2" t="str">
        <f>IF(OR(A58="",A58="Total général"),"",'Base  CARBURANT'!$AG$1)</f>
        <v/>
      </c>
      <c r="P58" s="2" t="str">
        <f t="shared" si="5"/>
        <v/>
      </c>
      <c r="Q58" s="2" t="str">
        <f t="shared" si="6"/>
        <v/>
      </c>
    </row>
    <row r="59" spans="1:17" x14ac:dyDescent="0.2">
      <c r="A59"/>
      <c r="B59"/>
      <c r="C59"/>
      <c r="D59"/>
      <c r="E59"/>
      <c r="F59"/>
      <c r="G59"/>
      <c r="I59" s="2" t="str">
        <f>IF(A59="","",IF(A59="Total général",CONCATENATE('Base  PEAGES'!$Q$1," ",RIGHT(I58,17)),D59))</f>
        <v/>
      </c>
      <c r="J59" s="2" t="str">
        <f t="shared" si="0"/>
        <v/>
      </c>
      <c r="K59" s="2" t="str">
        <f t="shared" si="1"/>
        <v/>
      </c>
      <c r="L59" s="2" t="str">
        <f t="shared" si="2"/>
        <v/>
      </c>
      <c r="M59" s="2" t="str">
        <f t="shared" si="3"/>
        <v/>
      </c>
      <c r="N59" s="2" t="str">
        <f t="shared" si="4"/>
        <v/>
      </c>
      <c r="O59" s="2" t="str">
        <f>IF(OR(A59="",A59="Total général"),"",'Base  CARBURANT'!$AG$1)</f>
        <v/>
      </c>
      <c r="P59" s="2" t="str">
        <f t="shared" si="5"/>
        <v/>
      </c>
      <c r="Q59" s="2" t="str">
        <f t="shared" si="6"/>
        <v/>
      </c>
    </row>
    <row r="60" spans="1:17" x14ac:dyDescent="0.2">
      <c r="A60"/>
      <c r="B60"/>
      <c r="C60"/>
      <c r="D60"/>
      <c r="E60"/>
      <c r="F60"/>
      <c r="G60"/>
      <c r="I60" s="2" t="str">
        <f>IF(A60="","",IF(A60="Total général",CONCATENATE('Base  PEAGES'!$Q$1," ",RIGHT(I59,17)),D60))</f>
        <v/>
      </c>
      <c r="J60" s="2" t="str">
        <f t="shared" si="0"/>
        <v/>
      </c>
      <c r="K60" s="2" t="str">
        <f t="shared" si="1"/>
        <v/>
      </c>
      <c r="L60" s="2" t="str">
        <f t="shared" si="2"/>
        <v/>
      </c>
      <c r="M60" s="2" t="str">
        <f t="shared" si="3"/>
        <v/>
      </c>
      <c r="N60" s="2" t="str">
        <f t="shared" si="4"/>
        <v/>
      </c>
      <c r="O60" s="2" t="str">
        <f>IF(OR(A60="",A60="Total général"),"",'Base  CARBURANT'!$AG$1)</f>
        <v/>
      </c>
      <c r="P60" s="2" t="str">
        <f t="shared" si="5"/>
        <v/>
      </c>
      <c r="Q60" s="2" t="str">
        <f t="shared" si="6"/>
        <v/>
      </c>
    </row>
    <row r="61" spans="1:17" x14ac:dyDescent="0.2">
      <c r="A61"/>
      <c r="B61"/>
      <c r="C61"/>
      <c r="D61"/>
      <c r="E61"/>
      <c r="F61"/>
      <c r="G61"/>
      <c r="I61" s="2" t="str">
        <f>IF(A61="","",IF(A61="Total général",CONCATENATE('Base  PEAGES'!$Q$1," ",RIGHT(I60,17)),D61))</f>
        <v/>
      </c>
      <c r="J61" s="2" t="str">
        <f t="shared" si="0"/>
        <v/>
      </c>
      <c r="K61" s="2" t="str">
        <f t="shared" si="1"/>
        <v/>
      </c>
      <c r="L61" s="2" t="str">
        <f t="shared" si="2"/>
        <v/>
      </c>
      <c r="M61" s="2" t="str">
        <f t="shared" si="3"/>
        <v/>
      </c>
      <c r="N61" s="2" t="str">
        <f t="shared" si="4"/>
        <v/>
      </c>
      <c r="O61" s="2" t="str">
        <f>IF(OR(A61="",A61="Total général"),"",'Base  CARBURANT'!$AG$1)</f>
        <v/>
      </c>
      <c r="P61" s="2" t="str">
        <f t="shared" si="5"/>
        <v/>
      </c>
      <c r="Q61" s="2" t="str">
        <f t="shared" si="6"/>
        <v/>
      </c>
    </row>
    <row r="62" spans="1:17" x14ac:dyDescent="0.2">
      <c r="A62"/>
      <c r="B62"/>
      <c r="C62"/>
      <c r="D62"/>
      <c r="E62"/>
      <c r="F62"/>
      <c r="G62"/>
      <c r="I62" s="2" t="str">
        <f>IF(A62="","",IF(A62="Total général",CONCATENATE('Base  PEAGES'!$Q$1," ",RIGHT(I61,17)),D62))</f>
        <v/>
      </c>
      <c r="J62" s="2" t="str">
        <f t="shared" si="0"/>
        <v/>
      </c>
      <c r="K62" s="2" t="str">
        <f t="shared" si="1"/>
        <v/>
      </c>
      <c r="L62" s="2" t="str">
        <f t="shared" si="2"/>
        <v/>
      </c>
      <c r="M62" s="2" t="str">
        <f t="shared" si="3"/>
        <v/>
      </c>
      <c r="N62" s="2" t="str">
        <f t="shared" si="4"/>
        <v/>
      </c>
      <c r="O62" s="2" t="str">
        <f>IF(OR(A62="",A62="Total général"),"",'Base  CARBURANT'!$AG$1)</f>
        <v/>
      </c>
      <c r="P62" s="2" t="str">
        <f t="shared" si="5"/>
        <v/>
      </c>
      <c r="Q62" s="2" t="str">
        <f t="shared" si="6"/>
        <v/>
      </c>
    </row>
    <row r="63" spans="1:17" x14ac:dyDescent="0.2">
      <c r="A63"/>
      <c r="B63"/>
      <c r="C63"/>
      <c r="D63"/>
      <c r="E63"/>
      <c r="F63"/>
      <c r="G63"/>
      <c r="I63" s="2" t="str">
        <f>IF(A63="","",IF(A63="Total général",CONCATENATE('Base  PEAGES'!$Q$1," ",RIGHT(I62,17)),D63))</f>
        <v/>
      </c>
      <c r="J63" s="2" t="str">
        <f t="shared" si="0"/>
        <v/>
      </c>
      <c r="K63" s="2" t="str">
        <f t="shared" si="1"/>
        <v/>
      </c>
      <c r="L63" s="2" t="str">
        <f t="shared" si="2"/>
        <v/>
      </c>
      <c r="M63" s="2" t="str">
        <f t="shared" si="3"/>
        <v/>
      </c>
      <c r="N63" s="2" t="str">
        <f t="shared" si="4"/>
        <v/>
      </c>
      <c r="O63" s="2" t="str">
        <f>IF(OR(A63="",A63="Total général"),"",'Base  CARBURANT'!$AG$1)</f>
        <v/>
      </c>
      <c r="P63" s="2" t="str">
        <f t="shared" si="5"/>
        <v/>
      </c>
      <c r="Q63" s="2" t="str">
        <f t="shared" si="6"/>
        <v/>
      </c>
    </row>
    <row r="64" spans="1:17" x14ac:dyDescent="0.2">
      <c r="A64"/>
      <c r="B64"/>
      <c r="C64"/>
      <c r="D64"/>
      <c r="E64"/>
      <c r="F64"/>
      <c r="G64"/>
      <c r="I64" s="2" t="str">
        <f>IF(A64="","",IF(A64="Total général",CONCATENATE('Base  PEAGES'!$Q$1," ",RIGHT(I63,17)),D64))</f>
        <v/>
      </c>
      <c r="J64" s="2" t="str">
        <f t="shared" si="0"/>
        <v/>
      </c>
      <c r="K64" s="2" t="str">
        <f t="shared" si="1"/>
        <v/>
      </c>
      <c r="L64" s="2" t="str">
        <f t="shared" si="2"/>
        <v/>
      </c>
      <c r="M64" s="2" t="str">
        <f t="shared" si="3"/>
        <v/>
      </c>
      <c r="N64" s="2" t="str">
        <f t="shared" si="4"/>
        <v/>
      </c>
      <c r="O64" s="2" t="str">
        <f>IF(OR(A64="",A64="Total général"),"",'Base  CARBURANT'!$AG$1)</f>
        <v/>
      </c>
      <c r="P64" s="2" t="str">
        <f t="shared" si="5"/>
        <v/>
      </c>
      <c r="Q64" s="2" t="str">
        <f t="shared" si="6"/>
        <v/>
      </c>
    </row>
    <row r="65" spans="1:17" x14ac:dyDescent="0.2">
      <c r="A65"/>
      <c r="B65"/>
      <c r="C65"/>
      <c r="D65"/>
      <c r="E65"/>
      <c r="F65"/>
      <c r="G65"/>
      <c r="I65" s="2" t="str">
        <f>IF(A65="","",IF(A65="Total général",CONCATENATE('Base  PEAGES'!$Q$1," ",RIGHT(I64,17)),D65))</f>
        <v/>
      </c>
      <c r="J65" s="2" t="str">
        <f t="shared" si="0"/>
        <v/>
      </c>
      <c r="K65" s="2" t="str">
        <f t="shared" si="1"/>
        <v/>
      </c>
      <c r="L65" s="2" t="str">
        <f t="shared" si="2"/>
        <v/>
      </c>
      <c r="M65" s="2" t="str">
        <f t="shared" si="3"/>
        <v/>
      </c>
      <c r="N65" s="2" t="str">
        <f t="shared" si="4"/>
        <v/>
      </c>
      <c r="O65" s="2" t="str">
        <f>IF(OR(A65="",A65="Total général"),"",'Base  CARBURANT'!$AG$1)</f>
        <v/>
      </c>
      <c r="P65" s="2" t="str">
        <f t="shared" si="5"/>
        <v/>
      </c>
      <c r="Q65" s="2" t="str">
        <f t="shared" si="6"/>
        <v/>
      </c>
    </row>
    <row r="66" spans="1:17" x14ac:dyDescent="0.2">
      <c r="A66"/>
      <c r="B66"/>
      <c r="C66"/>
      <c r="D66"/>
      <c r="E66"/>
      <c r="F66"/>
      <c r="G66"/>
      <c r="I66" s="2" t="str">
        <f>IF(A66="","",IF(A66="Total général",CONCATENATE('Base  PEAGES'!$Q$1," ",RIGHT(I65,17)),D66))</f>
        <v/>
      </c>
      <c r="J66" s="2" t="str">
        <f t="shared" si="0"/>
        <v/>
      </c>
      <c r="K66" s="2" t="str">
        <f t="shared" si="1"/>
        <v/>
      </c>
      <c r="L66" s="2" t="str">
        <f t="shared" si="2"/>
        <v/>
      </c>
      <c r="M66" s="2" t="str">
        <f t="shared" si="3"/>
        <v/>
      </c>
      <c r="N66" s="2" t="str">
        <f t="shared" si="4"/>
        <v/>
      </c>
      <c r="O66" s="2" t="str">
        <f>IF(OR(A66="",A66="Total général"),"",'Base  CARBURANT'!$AG$1)</f>
        <v/>
      </c>
      <c r="P66" s="2" t="str">
        <f t="shared" si="5"/>
        <v/>
      </c>
      <c r="Q66" s="2" t="str">
        <f t="shared" si="6"/>
        <v/>
      </c>
    </row>
    <row r="67" spans="1:17" x14ac:dyDescent="0.2">
      <c r="A67"/>
      <c r="B67"/>
      <c r="C67"/>
      <c r="D67"/>
      <c r="E67"/>
      <c r="F67"/>
      <c r="G67"/>
      <c r="I67" s="2" t="str">
        <f>IF(A67="","",IF(A67="Total général",CONCATENATE('Base  PEAGES'!$Q$1," ",RIGHT(I66,17)),D67))</f>
        <v/>
      </c>
      <c r="J67" s="2" t="str">
        <f t="shared" si="0"/>
        <v/>
      </c>
      <c r="K67" s="2" t="str">
        <f t="shared" si="1"/>
        <v/>
      </c>
      <c r="L67" s="2" t="str">
        <f t="shared" si="2"/>
        <v/>
      </c>
      <c r="M67" s="2" t="str">
        <f t="shared" si="3"/>
        <v/>
      </c>
      <c r="N67" s="2" t="str">
        <f t="shared" si="4"/>
        <v/>
      </c>
      <c r="O67" s="2" t="str">
        <f>IF(OR(A67="",A67="Total général"),"",'Base  CARBURANT'!$AG$1)</f>
        <v/>
      </c>
      <c r="P67" s="2" t="str">
        <f t="shared" si="5"/>
        <v/>
      </c>
      <c r="Q67" s="2" t="str">
        <f t="shared" si="6"/>
        <v/>
      </c>
    </row>
    <row r="68" spans="1:17" x14ac:dyDescent="0.2">
      <c r="A68"/>
      <c r="B68"/>
      <c r="C68"/>
      <c r="D68"/>
      <c r="E68"/>
      <c r="F68"/>
      <c r="G68"/>
      <c r="I68" s="2" t="str">
        <f>IF(A68="","",IF(A68="Total général",CONCATENATE('Base  PEAGES'!$Q$1," ",RIGHT(I67,17)),D68))</f>
        <v/>
      </c>
      <c r="J68" s="2" t="str">
        <f t="shared" si="0"/>
        <v/>
      </c>
      <c r="K68" s="2" t="str">
        <f t="shared" si="1"/>
        <v/>
      </c>
      <c r="L68" s="2" t="str">
        <f t="shared" si="2"/>
        <v/>
      </c>
      <c r="M68" s="2" t="str">
        <f t="shared" si="3"/>
        <v/>
      </c>
      <c r="N68" s="2" t="str">
        <f t="shared" si="4"/>
        <v/>
      </c>
      <c r="O68" s="2" t="str">
        <f>IF(OR(A68="",A68="Total général"),"",'Base  CARBURANT'!$AG$1)</f>
        <v/>
      </c>
      <c r="P68" s="2" t="str">
        <f t="shared" si="5"/>
        <v/>
      </c>
      <c r="Q68" s="2" t="str">
        <f t="shared" si="6"/>
        <v/>
      </c>
    </row>
    <row r="69" spans="1:17" x14ac:dyDescent="0.2">
      <c r="A69"/>
      <c r="B69"/>
      <c r="C69"/>
      <c r="D69"/>
      <c r="E69"/>
      <c r="F69"/>
      <c r="G69"/>
      <c r="I69" s="2" t="str">
        <f>IF(A69="","",IF(A69="Total général",CONCATENATE('Base  PEAGES'!$Q$1," ",RIGHT(I68,17)),D69))</f>
        <v/>
      </c>
      <c r="J69" s="2" t="str">
        <f t="shared" ref="J69:J132" si="7">IF(A69="","",IF(AND(J68=50,A69="Total général"),21,IF(AND(J68=40,A69="Total général"),31,VALUE(E69))))</f>
        <v/>
      </c>
      <c r="K69" s="2" t="str">
        <f t="shared" ref="K69:K132" si="8">IF(A69="","",IF(A69="Total général",15002,C69))</f>
        <v/>
      </c>
      <c r="L69" s="2" t="str">
        <f t="shared" ref="L69:L132" si="9">IF(A69="","",ROUND(F69,2))</f>
        <v/>
      </c>
      <c r="M69" s="2" t="str">
        <f t="shared" ref="M69:M132" si="10">IF(OR(A69="",A69="Total général"),"",TRIM($F$3))</f>
        <v/>
      </c>
      <c r="N69" s="2" t="str">
        <f t="shared" ref="N69:N132" si="11">IF(OR(A69="",A69="Total général"),"",A69)</f>
        <v/>
      </c>
      <c r="O69" s="2" t="str">
        <f>IF(OR(A69="",A69="Total général"),"",'Base  CARBURANT'!$AG$1)</f>
        <v/>
      </c>
      <c r="P69" s="2" t="str">
        <f t="shared" ref="P69:P132" si="12">IF(OR(A69="",A69="Total général"),"",G69)</f>
        <v/>
      </c>
      <c r="Q69" s="2" t="str">
        <f t="shared" ref="Q69:Q132" si="13">IF(OR(A69="",A69="Total général"),"","L")</f>
        <v/>
      </c>
    </row>
    <row r="70" spans="1:17" x14ac:dyDescent="0.2">
      <c r="A70"/>
      <c r="B70"/>
      <c r="C70"/>
      <c r="D70"/>
      <c r="E70"/>
      <c r="F70"/>
      <c r="G70"/>
      <c r="I70" s="2" t="str">
        <f>IF(A70="","",IF(A70="Total général",CONCATENATE('Base  PEAGES'!$Q$1," ",RIGHT(I69,17)),D70))</f>
        <v/>
      </c>
      <c r="J70" s="2" t="str">
        <f t="shared" si="7"/>
        <v/>
      </c>
      <c r="K70" s="2" t="str">
        <f t="shared" si="8"/>
        <v/>
      </c>
      <c r="L70" s="2" t="str">
        <f t="shared" si="9"/>
        <v/>
      </c>
      <c r="M70" s="2" t="str">
        <f t="shared" si="10"/>
        <v/>
      </c>
      <c r="N70" s="2" t="str">
        <f t="shared" si="11"/>
        <v/>
      </c>
      <c r="O70" s="2" t="str">
        <f>IF(OR(A70="",A70="Total général"),"",'Base  CARBURANT'!$AG$1)</f>
        <v/>
      </c>
      <c r="P70" s="2" t="str">
        <f t="shared" si="12"/>
        <v/>
      </c>
      <c r="Q70" s="2" t="str">
        <f t="shared" si="13"/>
        <v/>
      </c>
    </row>
    <row r="71" spans="1:17" x14ac:dyDescent="0.2">
      <c r="A71"/>
      <c r="B71"/>
      <c r="C71"/>
      <c r="D71"/>
      <c r="E71"/>
      <c r="F71"/>
      <c r="G71"/>
      <c r="I71" s="2" t="str">
        <f>IF(A71="","",IF(A71="Total général",CONCATENATE('Base  PEAGES'!$Q$1," ",RIGHT(I70,17)),D71))</f>
        <v/>
      </c>
      <c r="J71" s="2" t="str">
        <f t="shared" si="7"/>
        <v/>
      </c>
      <c r="K71" s="2" t="str">
        <f t="shared" si="8"/>
        <v/>
      </c>
      <c r="L71" s="2" t="str">
        <f t="shared" si="9"/>
        <v/>
      </c>
      <c r="M71" s="2" t="str">
        <f t="shared" si="10"/>
        <v/>
      </c>
      <c r="N71" s="2" t="str">
        <f t="shared" si="11"/>
        <v/>
      </c>
      <c r="O71" s="2" t="str">
        <f>IF(OR(A71="",A71="Total général"),"",'Base  CARBURANT'!$AG$1)</f>
        <v/>
      </c>
      <c r="P71" s="2" t="str">
        <f t="shared" si="12"/>
        <v/>
      </c>
      <c r="Q71" s="2" t="str">
        <f t="shared" si="13"/>
        <v/>
      </c>
    </row>
    <row r="72" spans="1:17" x14ac:dyDescent="0.2">
      <c r="A72"/>
      <c r="B72"/>
      <c r="C72"/>
      <c r="D72"/>
      <c r="E72"/>
      <c r="F72"/>
      <c r="G72"/>
      <c r="I72" s="2" t="str">
        <f>IF(A72="","",IF(A72="Total général",CONCATENATE('Base  PEAGES'!$Q$1," ",RIGHT(I71,17)),D72))</f>
        <v/>
      </c>
      <c r="J72" s="2" t="str">
        <f t="shared" si="7"/>
        <v/>
      </c>
      <c r="K72" s="2" t="str">
        <f t="shared" si="8"/>
        <v/>
      </c>
      <c r="L72" s="2" t="str">
        <f t="shared" si="9"/>
        <v/>
      </c>
      <c r="M72" s="2" t="str">
        <f t="shared" si="10"/>
        <v/>
      </c>
      <c r="N72" s="2" t="str">
        <f t="shared" si="11"/>
        <v/>
      </c>
      <c r="O72" s="2" t="str">
        <f>IF(OR(A72="",A72="Total général"),"",'Base  CARBURANT'!$AG$1)</f>
        <v/>
      </c>
      <c r="P72" s="2" t="str">
        <f t="shared" si="12"/>
        <v/>
      </c>
      <c r="Q72" s="2" t="str">
        <f t="shared" si="13"/>
        <v/>
      </c>
    </row>
    <row r="73" spans="1:17" x14ac:dyDescent="0.2">
      <c r="A73"/>
      <c r="B73"/>
      <c r="C73"/>
      <c r="D73"/>
      <c r="E73"/>
      <c r="F73"/>
      <c r="G73"/>
      <c r="I73" s="2" t="str">
        <f>IF(A73="","",IF(A73="Total général",CONCATENATE('Base  PEAGES'!$Q$1," ",RIGHT(I72,17)),D73))</f>
        <v/>
      </c>
      <c r="J73" s="2" t="str">
        <f t="shared" si="7"/>
        <v/>
      </c>
      <c r="K73" s="2" t="str">
        <f t="shared" si="8"/>
        <v/>
      </c>
      <c r="L73" s="2" t="str">
        <f t="shared" si="9"/>
        <v/>
      </c>
      <c r="M73" s="2" t="str">
        <f t="shared" si="10"/>
        <v/>
      </c>
      <c r="N73" s="2" t="str">
        <f t="shared" si="11"/>
        <v/>
      </c>
      <c r="O73" s="2" t="str">
        <f>IF(OR(A73="",A73="Total général"),"",'Base  CARBURANT'!$AG$1)</f>
        <v/>
      </c>
      <c r="P73" s="2" t="str">
        <f t="shared" si="12"/>
        <v/>
      </c>
      <c r="Q73" s="2" t="str">
        <f t="shared" si="13"/>
        <v/>
      </c>
    </row>
    <row r="74" spans="1:17" x14ac:dyDescent="0.2">
      <c r="A74"/>
      <c r="B74"/>
      <c r="C74"/>
      <c r="D74"/>
      <c r="E74"/>
      <c r="F74"/>
      <c r="G74"/>
      <c r="I74" s="2" t="str">
        <f>IF(A74="","",IF(A74="Total général",CONCATENATE('Base  PEAGES'!$Q$1," ",RIGHT(I73,17)),D74))</f>
        <v/>
      </c>
      <c r="J74" s="2" t="str">
        <f t="shared" si="7"/>
        <v/>
      </c>
      <c r="K74" s="2" t="str">
        <f t="shared" si="8"/>
        <v/>
      </c>
      <c r="L74" s="2" t="str">
        <f t="shared" si="9"/>
        <v/>
      </c>
      <c r="M74" s="2" t="str">
        <f t="shared" si="10"/>
        <v/>
      </c>
      <c r="N74" s="2" t="str">
        <f t="shared" si="11"/>
        <v/>
      </c>
      <c r="O74" s="2" t="str">
        <f>IF(OR(A74="",A74="Total général"),"",'Base  CARBURANT'!$AG$1)</f>
        <v/>
      </c>
      <c r="P74" s="2" t="str">
        <f t="shared" si="12"/>
        <v/>
      </c>
      <c r="Q74" s="2" t="str">
        <f t="shared" si="13"/>
        <v/>
      </c>
    </row>
    <row r="75" spans="1:17" x14ac:dyDescent="0.2">
      <c r="A75"/>
      <c r="B75"/>
      <c r="C75"/>
      <c r="D75"/>
      <c r="E75"/>
      <c r="F75"/>
      <c r="G75"/>
      <c r="I75" s="2" t="str">
        <f>IF(A75="","",IF(A75="Total général",CONCATENATE('Base  PEAGES'!$Q$1," ",RIGHT(I74,17)),D75))</f>
        <v/>
      </c>
      <c r="J75" s="2" t="str">
        <f t="shared" si="7"/>
        <v/>
      </c>
      <c r="K75" s="2" t="str">
        <f t="shared" si="8"/>
        <v/>
      </c>
      <c r="L75" s="2" t="str">
        <f t="shared" si="9"/>
        <v/>
      </c>
      <c r="M75" s="2" t="str">
        <f t="shared" si="10"/>
        <v/>
      </c>
      <c r="N75" s="2" t="str">
        <f t="shared" si="11"/>
        <v/>
      </c>
      <c r="O75" s="2" t="str">
        <f>IF(OR(A75="",A75="Total général"),"",'Base  CARBURANT'!$AG$1)</f>
        <v/>
      </c>
      <c r="P75" s="2" t="str">
        <f t="shared" si="12"/>
        <v/>
      </c>
      <c r="Q75" s="2" t="str">
        <f t="shared" si="13"/>
        <v/>
      </c>
    </row>
    <row r="76" spans="1:17" x14ac:dyDescent="0.2">
      <c r="A76"/>
      <c r="B76"/>
      <c r="C76"/>
      <c r="D76"/>
      <c r="E76"/>
      <c r="F76"/>
      <c r="G76"/>
      <c r="I76" s="2" t="str">
        <f>IF(A76="","",IF(A76="Total général",CONCATENATE('Base  PEAGES'!$Q$1," ",RIGHT(I75,17)),D76))</f>
        <v/>
      </c>
      <c r="J76" s="2" t="str">
        <f t="shared" si="7"/>
        <v/>
      </c>
      <c r="K76" s="2" t="str">
        <f t="shared" si="8"/>
        <v/>
      </c>
      <c r="L76" s="2" t="str">
        <f t="shared" si="9"/>
        <v/>
      </c>
      <c r="M76" s="2" t="str">
        <f t="shared" si="10"/>
        <v/>
      </c>
      <c r="N76" s="2" t="str">
        <f t="shared" si="11"/>
        <v/>
      </c>
      <c r="O76" s="2" t="str">
        <f>IF(OR(A76="",A76="Total général"),"",'Base  CARBURANT'!$AG$1)</f>
        <v/>
      </c>
      <c r="P76" s="2" t="str">
        <f t="shared" si="12"/>
        <v/>
      </c>
      <c r="Q76" s="2" t="str">
        <f t="shared" si="13"/>
        <v/>
      </c>
    </row>
    <row r="77" spans="1:17" x14ac:dyDescent="0.2">
      <c r="A77"/>
      <c r="B77"/>
      <c r="C77"/>
      <c r="D77"/>
      <c r="E77"/>
      <c r="F77"/>
      <c r="G77"/>
      <c r="I77" s="2" t="str">
        <f>IF(A77="","",IF(A77="Total général",CONCATENATE('Base  PEAGES'!$Q$1," ",RIGHT(I76,17)),D77))</f>
        <v/>
      </c>
      <c r="J77" s="2" t="str">
        <f t="shared" si="7"/>
        <v/>
      </c>
      <c r="K77" s="2" t="str">
        <f t="shared" si="8"/>
        <v/>
      </c>
      <c r="L77" s="2" t="str">
        <f t="shared" si="9"/>
        <v/>
      </c>
      <c r="M77" s="2" t="str">
        <f t="shared" si="10"/>
        <v/>
      </c>
      <c r="N77" s="2" t="str">
        <f t="shared" si="11"/>
        <v/>
      </c>
      <c r="O77" s="2" t="str">
        <f>IF(OR(A77="",A77="Total général"),"",'Base  CARBURANT'!$AG$1)</f>
        <v/>
      </c>
      <c r="P77" s="2" t="str">
        <f t="shared" si="12"/>
        <v/>
      </c>
      <c r="Q77" s="2" t="str">
        <f t="shared" si="13"/>
        <v/>
      </c>
    </row>
    <row r="78" spans="1:17" x14ac:dyDescent="0.2">
      <c r="A78"/>
      <c r="B78"/>
      <c r="C78"/>
      <c r="D78"/>
      <c r="E78"/>
      <c r="F78"/>
      <c r="G78"/>
      <c r="I78" s="2" t="str">
        <f>IF(A78="","",IF(A78="Total général",CONCATENATE('Base  PEAGES'!$Q$1," ",RIGHT(I77,17)),D78))</f>
        <v/>
      </c>
      <c r="J78" s="2" t="str">
        <f t="shared" si="7"/>
        <v/>
      </c>
      <c r="K78" s="2" t="str">
        <f t="shared" si="8"/>
        <v/>
      </c>
      <c r="L78" s="2" t="str">
        <f t="shared" si="9"/>
        <v/>
      </c>
      <c r="M78" s="2" t="str">
        <f t="shared" si="10"/>
        <v/>
      </c>
      <c r="N78" s="2" t="str">
        <f t="shared" si="11"/>
        <v/>
      </c>
      <c r="O78" s="2" t="str">
        <f>IF(OR(A78="",A78="Total général"),"",'Base  CARBURANT'!$AG$1)</f>
        <v/>
      </c>
      <c r="P78" s="2" t="str">
        <f t="shared" si="12"/>
        <v/>
      </c>
      <c r="Q78" s="2" t="str">
        <f t="shared" si="13"/>
        <v/>
      </c>
    </row>
    <row r="79" spans="1:17" x14ac:dyDescent="0.2">
      <c r="A79"/>
      <c r="B79"/>
      <c r="C79"/>
      <c r="D79"/>
      <c r="E79"/>
      <c r="F79"/>
      <c r="G79"/>
      <c r="I79" s="2" t="str">
        <f>IF(A79="","",IF(A79="Total général",CONCATENATE('Base  PEAGES'!$Q$1," ",RIGHT(I78,17)),D79))</f>
        <v/>
      </c>
      <c r="J79" s="2" t="str">
        <f t="shared" si="7"/>
        <v/>
      </c>
      <c r="K79" s="2" t="str">
        <f t="shared" si="8"/>
        <v/>
      </c>
      <c r="L79" s="2" t="str">
        <f t="shared" si="9"/>
        <v/>
      </c>
      <c r="M79" s="2" t="str">
        <f t="shared" si="10"/>
        <v/>
      </c>
      <c r="N79" s="2" t="str">
        <f t="shared" si="11"/>
        <v/>
      </c>
      <c r="O79" s="2" t="str">
        <f>IF(OR(A79="",A79="Total général"),"",'Base  CARBURANT'!$AG$1)</f>
        <v/>
      </c>
      <c r="P79" s="2" t="str">
        <f t="shared" si="12"/>
        <v/>
      </c>
      <c r="Q79" s="2" t="str">
        <f t="shared" si="13"/>
        <v/>
      </c>
    </row>
    <row r="80" spans="1:17" x14ac:dyDescent="0.2">
      <c r="A80"/>
      <c r="B80"/>
      <c r="C80"/>
      <c r="D80"/>
      <c r="E80"/>
      <c r="F80"/>
      <c r="G80"/>
      <c r="I80" s="2" t="str">
        <f>IF(A80="","",IF(A80="Total général",CONCATENATE('Base  PEAGES'!$Q$1," ",RIGHT(I79,17)),D80))</f>
        <v/>
      </c>
      <c r="J80" s="2" t="str">
        <f t="shared" si="7"/>
        <v/>
      </c>
      <c r="K80" s="2" t="str">
        <f t="shared" si="8"/>
        <v/>
      </c>
      <c r="L80" s="2" t="str">
        <f t="shared" si="9"/>
        <v/>
      </c>
      <c r="M80" s="2" t="str">
        <f t="shared" si="10"/>
        <v/>
      </c>
      <c r="N80" s="2" t="str">
        <f t="shared" si="11"/>
        <v/>
      </c>
      <c r="O80" s="2" t="str">
        <f>IF(OR(A80="",A80="Total général"),"",'Base  CARBURANT'!$AG$1)</f>
        <v/>
      </c>
      <c r="P80" s="2" t="str">
        <f t="shared" si="12"/>
        <v/>
      </c>
      <c r="Q80" s="2" t="str">
        <f t="shared" si="13"/>
        <v/>
      </c>
    </row>
    <row r="81" spans="1:17" x14ac:dyDescent="0.2">
      <c r="A81"/>
      <c r="B81"/>
      <c r="C81"/>
      <c r="D81"/>
      <c r="E81"/>
      <c r="F81"/>
      <c r="G81"/>
      <c r="I81" s="2" t="str">
        <f>IF(A81="","",IF(A81="Total général",CONCATENATE('Base  PEAGES'!$Q$1," ",RIGHT(I80,17)),D81))</f>
        <v/>
      </c>
      <c r="J81" s="2" t="str">
        <f t="shared" si="7"/>
        <v/>
      </c>
      <c r="K81" s="2" t="str">
        <f t="shared" si="8"/>
        <v/>
      </c>
      <c r="L81" s="2" t="str">
        <f t="shared" si="9"/>
        <v/>
      </c>
      <c r="M81" s="2" t="str">
        <f t="shared" si="10"/>
        <v/>
      </c>
      <c r="N81" s="2" t="str">
        <f t="shared" si="11"/>
        <v/>
      </c>
      <c r="O81" s="2" t="str">
        <f>IF(OR(A81="",A81="Total général"),"",'Base  CARBURANT'!$AG$1)</f>
        <v/>
      </c>
      <c r="P81" s="2" t="str">
        <f t="shared" si="12"/>
        <v/>
      </c>
      <c r="Q81" s="2" t="str">
        <f t="shared" si="13"/>
        <v/>
      </c>
    </row>
    <row r="82" spans="1:17" x14ac:dyDescent="0.2">
      <c r="A82"/>
      <c r="B82"/>
      <c r="C82"/>
      <c r="D82"/>
      <c r="E82"/>
      <c r="F82"/>
      <c r="G82"/>
      <c r="I82" s="2" t="str">
        <f>IF(A82="","",IF(A82="Total général",CONCATENATE('Base  PEAGES'!$Q$1," ",RIGHT(I81,17)),D82))</f>
        <v/>
      </c>
      <c r="J82" s="2" t="str">
        <f t="shared" si="7"/>
        <v/>
      </c>
      <c r="K82" s="2" t="str">
        <f t="shared" si="8"/>
        <v/>
      </c>
      <c r="L82" s="2" t="str">
        <f t="shared" si="9"/>
        <v/>
      </c>
      <c r="M82" s="2" t="str">
        <f t="shared" si="10"/>
        <v/>
      </c>
      <c r="N82" s="2" t="str">
        <f t="shared" si="11"/>
        <v/>
      </c>
      <c r="O82" s="2" t="str">
        <f>IF(OR(A82="",A82="Total général"),"",'Base  CARBURANT'!$AG$1)</f>
        <v/>
      </c>
      <c r="P82" s="2" t="str">
        <f t="shared" si="12"/>
        <v/>
      </c>
      <c r="Q82" s="2" t="str">
        <f t="shared" si="13"/>
        <v/>
      </c>
    </row>
    <row r="83" spans="1:17" x14ac:dyDescent="0.2">
      <c r="A83"/>
      <c r="B83"/>
      <c r="C83"/>
      <c r="D83"/>
      <c r="E83"/>
      <c r="F83"/>
      <c r="G83"/>
      <c r="I83" s="2" t="str">
        <f>IF(A83="","",IF(A83="Total général",CONCATENATE('Base  PEAGES'!$Q$1," ",RIGHT(I82,17)),D83))</f>
        <v/>
      </c>
      <c r="J83" s="2" t="str">
        <f t="shared" si="7"/>
        <v/>
      </c>
      <c r="K83" s="2" t="str">
        <f t="shared" si="8"/>
        <v/>
      </c>
      <c r="L83" s="2" t="str">
        <f t="shared" si="9"/>
        <v/>
      </c>
      <c r="M83" s="2" t="str">
        <f t="shared" si="10"/>
        <v/>
      </c>
      <c r="N83" s="2" t="str">
        <f t="shared" si="11"/>
        <v/>
      </c>
      <c r="O83" s="2" t="str">
        <f>IF(OR(A83="",A83="Total général"),"",'Base  CARBURANT'!$AG$1)</f>
        <v/>
      </c>
      <c r="P83" s="2" t="str">
        <f t="shared" si="12"/>
        <v/>
      </c>
      <c r="Q83" s="2" t="str">
        <f t="shared" si="13"/>
        <v/>
      </c>
    </row>
    <row r="84" spans="1:17" x14ac:dyDescent="0.2">
      <c r="A84"/>
      <c r="B84"/>
      <c r="C84"/>
      <c r="D84"/>
      <c r="E84"/>
      <c r="F84"/>
      <c r="G84"/>
      <c r="I84" s="2" t="str">
        <f>IF(A84="","",IF(A84="Total général",CONCATENATE('Base  PEAGES'!$Q$1," ",RIGHT(I83,17)),D84))</f>
        <v/>
      </c>
      <c r="J84" s="2" t="str">
        <f t="shared" si="7"/>
        <v/>
      </c>
      <c r="K84" s="2" t="str">
        <f t="shared" si="8"/>
        <v/>
      </c>
      <c r="L84" s="2" t="str">
        <f t="shared" si="9"/>
        <v/>
      </c>
      <c r="M84" s="2" t="str">
        <f t="shared" si="10"/>
        <v/>
      </c>
      <c r="N84" s="2" t="str">
        <f t="shared" si="11"/>
        <v/>
      </c>
      <c r="O84" s="2" t="str">
        <f>IF(OR(A84="",A84="Total général"),"",'Base  CARBURANT'!$AG$1)</f>
        <v/>
      </c>
      <c r="P84" s="2" t="str">
        <f t="shared" si="12"/>
        <v/>
      </c>
      <c r="Q84" s="2" t="str">
        <f t="shared" si="13"/>
        <v/>
      </c>
    </row>
    <row r="85" spans="1:17" x14ac:dyDescent="0.2">
      <c r="A85"/>
      <c r="B85"/>
      <c r="C85"/>
      <c r="D85"/>
      <c r="E85"/>
      <c r="F85"/>
      <c r="G85"/>
      <c r="I85" s="2" t="str">
        <f>IF(A85="","",IF(A85="Total général",CONCATENATE('Base  PEAGES'!$Q$1," ",RIGHT(I84,17)),D85))</f>
        <v/>
      </c>
      <c r="J85" s="2" t="str">
        <f t="shared" si="7"/>
        <v/>
      </c>
      <c r="K85" s="2" t="str">
        <f t="shared" si="8"/>
        <v/>
      </c>
      <c r="L85" s="2" t="str">
        <f t="shared" si="9"/>
        <v/>
      </c>
      <c r="M85" s="2" t="str">
        <f t="shared" si="10"/>
        <v/>
      </c>
      <c r="N85" s="2" t="str">
        <f t="shared" si="11"/>
        <v/>
      </c>
      <c r="O85" s="2" t="str">
        <f>IF(OR(A85="",A85="Total général"),"",'Base  CARBURANT'!$AG$1)</f>
        <v/>
      </c>
      <c r="P85" s="2" t="str">
        <f t="shared" si="12"/>
        <v/>
      </c>
      <c r="Q85" s="2" t="str">
        <f t="shared" si="13"/>
        <v/>
      </c>
    </row>
    <row r="86" spans="1:17" x14ac:dyDescent="0.2">
      <c r="A86"/>
      <c r="B86"/>
      <c r="C86"/>
      <c r="D86"/>
      <c r="E86"/>
      <c r="F86"/>
      <c r="G86"/>
      <c r="I86" s="2" t="str">
        <f>IF(A86="","",IF(A86="Total général",CONCATENATE('Base  PEAGES'!$Q$1," ",RIGHT(I85,17)),D86))</f>
        <v/>
      </c>
      <c r="J86" s="2" t="str">
        <f t="shared" si="7"/>
        <v/>
      </c>
      <c r="K86" s="2" t="str">
        <f t="shared" si="8"/>
        <v/>
      </c>
      <c r="L86" s="2" t="str">
        <f t="shared" si="9"/>
        <v/>
      </c>
      <c r="M86" s="2" t="str">
        <f t="shared" si="10"/>
        <v/>
      </c>
      <c r="N86" s="2" t="str">
        <f t="shared" si="11"/>
        <v/>
      </c>
      <c r="O86" s="2" t="str">
        <f>IF(OR(A86="",A86="Total général"),"",'Base  CARBURANT'!$AG$1)</f>
        <v/>
      </c>
      <c r="P86" s="2" t="str">
        <f t="shared" si="12"/>
        <v/>
      </c>
      <c r="Q86" s="2" t="str">
        <f t="shared" si="13"/>
        <v/>
      </c>
    </row>
    <row r="87" spans="1:17" x14ac:dyDescent="0.2">
      <c r="A87"/>
      <c r="B87"/>
      <c r="C87"/>
      <c r="D87"/>
      <c r="E87"/>
      <c r="F87"/>
      <c r="G87"/>
      <c r="I87" s="2" t="str">
        <f>IF(A87="","",IF(A87="Total général",CONCATENATE('Base  PEAGES'!$Q$1," ",RIGHT(I86,17)),D87))</f>
        <v/>
      </c>
      <c r="J87" s="2" t="str">
        <f t="shared" si="7"/>
        <v/>
      </c>
      <c r="K87" s="2" t="str">
        <f t="shared" si="8"/>
        <v/>
      </c>
      <c r="L87" s="2" t="str">
        <f t="shared" si="9"/>
        <v/>
      </c>
      <c r="M87" s="2" t="str">
        <f t="shared" si="10"/>
        <v/>
      </c>
      <c r="N87" s="2" t="str">
        <f t="shared" si="11"/>
        <v/>
      </c>
      <c r="O87" s="2" t="str">
        <f>IF(OR(A87="",A87="Total général"),"",'Base  CARBURANT'!$AG$1)</f>
        <v/>
      </c>
      <c r="P87" s="2" t="str">
        <f t="shared" si="12"/>
        <v/>
      </c>
      <c r="Q87" s="2" t="str">
        <f t="shared" si="13"/>
        <v/>
      </c>
    </row>
    <row r="88" spans="1:17" x14ac:dyDescent="0.2">
      <c r="A88"/>
      <c r="B88"/>
      <c r="C88"/>
      <c r="D88"/>
      <c r="E88"/>
      <c r="F88"/>
      <c r="G88"/>
      <c r="I88" s="2" t="str">
        <f>IF(A88="","",IF(A88="Total général",CONCATENATE('Base  PEAGES'!$Q$1," ",RIGHT(I87,17)),D88))</f>
        <v/>
      </c>
      <c r="J88" s="2" t="str">
        <f t="shared" si="7"/>
        <v/>
      </c>
      <c r="K88" s="2" t="str">
        <f t="shared" si="8"/>
        <v/>
      </c>
      <c r="L88" s="2" t="str">
        <f t="shared" si="9"/>
        <v/>
      </c>
      <c r="M88" s="2" t="str">
        <f t="shared" si="10"/>
        <v/>
      </c>
      <c r="N88" s="2" t="str">
        <f t="shared" si="11"/>
        <v/>
      </c>
      <c r="O88" s="2" t="str">
        <f>IF(OR(A88="",A88="Total général"),"",'Base  CARBURANT'!$AG$1)</f>
        <v/>
      </c>
      <c r="P88" s="2" t="str">
        <f t="shared" si="12"/>
        <v/>
      </c>
      <c r="Q88" s="2" t="str">
        <f t="shared" si="13"/>
        <v/>
      </c>
    </row>
    <row r="89" spans="1:17" x14ac:dyDescent="0.2">
      <c r="A89"/>
      <c r="B89"/>
      <c r="C89"/>
      <c r="D89"/>
      <c r="E89"/>
      <c r="F89"/>
      <c r="G89"/>
      <c r="I89" s="2" t="str">
        <f>IF(A89="","",IF(A89="Total général",CONCATENATE('Base  PEAGES'!$Q$1," ",RIGHT(I88,17)),D89))</f>
        <v/>
      </c>
      <c r="J89" s="2" t="str">
        <f t="shared" si="7"/>
        <v/>
      </c>
      <c r="K89" s="2" t="str">
        <f t="shared" si="8"/>
        <v/>
      </c>
      <c r="L89" s="2" t="str">
        <f t="shared" si="9"/>
        <v/>
      </c>
      <c r="M89" s="2" t="str">
        <f t="shared" si="10"/>
        <v/>
      </c>
      <c r="N89" s="2" t="str">
        <f t="shared" si="11"/>
        <v/>
      </c>
      <c r="O89" s="2" t="str">
        <f>IF(OR(A89="",A89="Total général"),"",'Base  CARBURANT'!$AG$1)</f>
        <v/>
      </c>
      <c r="P89" s="2" t="str">
        <f t="shared" si="12"/>
        <v/>
      </c>
      <c r="Q89" s="2" t="str">
        <f t="shared" si="13"/>
        <v/>
      </c>
    </row>
    <row r="90" spans="1:17" x14ac:dyDescent="0.2">
      <c r="A90"/>
      <c r="B90"/>
      <c r="C90"/>
      <c r="D90"/>
      <c r="E90"/>
      <c r="F90"/>
      <c r="G90"/>
      <c r="I90" s="2" t="str">
        <f>IF(A90="","",IF(A90="Total général",CONCATENATE('Base  PEAGES'!$Q$1," ",RIGHT(I89,17)),D90))</f>
        <v/>
      </c>
      <c r="J90" s="2" t="str">
        <f t="shared" si="7"/>
        <v/>
      </c>
      <c r="K90" s="2" t="str">
        <f t="shared" si="8"/>
        <v/>
      </c>
      <c r="L90" s="2" t="str">
        <f t="shared" si="9"/>
        <v/>
      </c>
      <c r="M90" s="2" t="str">
        <f t="shared" si="10"/>
        <v/>
      </c>
      <c r="N90" s="2" t="str">
        <f t="shared" si="11"/>
        <v/>
      </c>
      <c r="O90" s="2" t="str">
        <f>IF(OR(A90="",A90="Total général"),"",'Base  CARBURANT'!$AG$1)</f>
        <v/>
      </c>
      <c r="P90" s="2" t="str">
        <f t="shared" si="12"/>
        <v/>
      </c>
      <c r="Q90" s="2" t="str">
        <f t="shared" si="13"/>
        <v/>
      </c>
    </row>
    <row r="91" spans="1:17" x14ac:dyDescent="0.2">
      <c r="A91"/>
      <c r="B91"/>
      <c r="C91"/>
      <c r="D91"/>
      <c r="E91"/>
      <c r="F91"/>
      <c r="G91"/>
      <c r="I91" s="2" t="str">
        <f>IF(A91="","",IF(A91="Total général",CONCATENATE('Base  PEAGES'!$Q$1," ",RIGHT(I90,17)),D91))</f>
        <v/>
      </c>
      <c r="J91" s="2" t="str">
        <f t="shared" si="7"/>
        <v/>
      </c>
      <c r="K91" s="2" t="str">
        <f t="shared" si="8"/>
        <v/>
      </c>
      <c r="L91" s="2" t="str">
        <f t="shared" si="9"/>
        <v/>
      </c>
      <c r="M91" s="2" t="str">
        <f t="shared" si="10"/>
        <v/>
      </c>
      <c r="N91" s="2" t="str">
        <f t="shared" si="11"/>
        <v/>
      </c>
      <c r="O91" s="2" t="str">
        <f>IF(OR(A91="",A91="Total général"),"",'Base  CARBURANT'!$AG$1)</f>
        <v/>
      </c>
      <c r="P91" s="2" t="str">
        <f t="shared" si="12"/>
        <v/>
      </c>
      <c r="Q91" s="2" t="str">
        <f t="shared" si="13"/>
        <v/>
      </c>
    </row>
    <row r="92" spans="1:17" x14ac:dyDescent="0.2">
      <c r="A92"/>
      <c r="B92"/>
      <c r="C92"/>
      <c r="D92"/>
      <c r="E92"/>
      <c r="F92"/>
      <c r="G92"/>
      <c r="I92" s="2" t="str">
        <f>IF(A92="","",IF(A92="Total général",CONCATENATE('Base  PEAGES'!$Q$1," ",RIGHT(I91,17)),D92))</f>
        <v/>
      </c>
      <c r="J92" s="2" t="str">
        <f t="shared" si="7"/>
        <v/>
      </c>
      <c r="K92" s="2" t="str">
        <f t="shared" si="8"/>
        <v/>
      </c>
      <c r="L92" s="2" t="str">
        <f t="shared" si="9"/>
        <v/>
      </c>
      <c r="M92" s="2" t="str">
        <f t="shared" si="10"/>
        <v/>
      </c>
      <c r="N92" s="2" t="str">
        <f t="shared" si="11"/>
        <v/>
      </c>
      <c r="O92" s="2" t="str">
        <f>IF(OR(A92="",A92="Total général"),"",'Base  CARBURANT'!$AG$1)</f>
        <v/>
      </c>
      <c r="P92" s="2" t="str">
        <f t="shared" si="12"/>
        <v/>
      </c>
      <c r="Q92" s="2" t="str">
        <f t="shared" si="13"/>
        <v/>
      </c>
    </row>
    <row r="93" spans="1:17" x14ac:dyDescent="0.2">
      <c r="A93"/>
      <c r="B93"/>
      <c r="C93"/>
      <c r="D93"/>
      <c r="E93"/>
      <c r="F93"/>
      <c r="G93"/>
      <c r="I93" s="2" t="str">
        <f>IF(A93="","",IF(A93="Total général",CONCATENATE('Base  PEAGES'!$Q$1," ",RIGHT(I92,17)),D93))</f>
        <v/>
      </c>
      <c r="J93" s="2" t="str">
        <f t="shared" si="7"/>
        <v/>
      </c>
      <c r="K93" s="2" t="str">
        <f t="shared" si="8"/>
        <v/>
      </c>
      <c r="L93" s="2" t="str">
        <f t="shared" si="9"/>
        <v/>
      </c>
      <c r="M93" s="2" t="str">
        <f t="shared" si="10"/>
        <v/>
      </c>
      <c r="N93" s="2" t="str">
        <f t="shared" si="11"/>
        <v/>
      </c>
      <c r="O93" s="2" t="str">
        <f>IF(OR(A93="",A93="Total général"),"",'Base  CARBURANT'!$AG$1)</f>
        <v/>
      </c>
      <c r="P93" s="2" t="str">
        <f t="shared" si="12"/>
        <v/>
      </c>
      <c r="Q93" s="2" t="str">
        <f t="shared" si="13"/>
        <v/>
      </c>
    </row>
    <row r="94" spans="1:17" x14ac:dyDescent="0.2">
      <c r="A94"/>
      <c r="B94"/>
      <c r="C94"/>
      <c r="D94"/>
      <c r="E94"/>
      <c r="F94"/>
      <c r="G94"/>
      <c r="I94" s="2" t="str">
        <f>IF(A94="","",IF(A94="Total général",CONCATENATE('Base  PEAGES'!$Q$1," ",RIGHT(I93,17)),D94))</f>
        <v/>
      </c>
      <c r="J94" s="2" t="str">
        <f t="shared" si="7"/>
        <v/>
      </c>
      <c r="K94" s="2" t="str">
        <f t="shared" si="8"/>
        <v/>
      </c>
      <c r="L94" s="2" t="str">
        <f t="shared" si="9"/>
        <v/>
      </c>
      <c r="M94" s="2" t="str">
        <f t="shared" si="10"/>
        <v/>
      </c>
      <c r="N94" s="2" t="str">
        <f t="shared" si="11"/>
        <v/>
      </c>
      <c r="O94" s="2" t="str">
        <f>IF(OR(A94="",A94="Total général"),"",'Base  CARBURANT'!$AG$1)</f>
        <v/>
      </c>
      <c r="P94" s="2" t="str">
        <f t="shared" si="12"/>
        <v/>
      </c>
      <c r="Q94" s="2" t="str">
        <f t="shared" si="13"/>
        <v/>
      </c>
    </row>
    <row r="95" spans="1:17" x14ac:dyDescent="0.2">
      <c r="A95"/>
      <c r="B95"/>
      <c r="C95"/>
      <c r="D95"/>
      <c r="E95"/>
      <c r="F95"/>
      <c r="G95"/>
      <c r="I95" s="2" t="str">
        <f>IF(A95="","",IF(A95="Total général",CONCATENATE('Base  PEAGES'!$Q$1," ",RIGHT(I94,17)),D95))</f>
        <v/>
      </c>
      <c r="J95" s="2" t="str">
        <f t="shared" si="7"/>
        <v/>
      </c>
      <c r="K95" s="2" t="str">
        <f t="shared" si="8"/>
        <v/>
      </c>
      <c r="L95" s="2" t="str">
        <f t="shared" si="9"/>
        <v/>
      </c>
      <c r="M95" s="2" t="str">
        <f t="shared" si="10"/>
        <v/>
      </c>
      <c r="N95" s="2" t="str">
        <f t="shared" si="11"/>
        <v/>
      </c>
      <c r="O95" s="2" t="str">
        <f>IF(OR(A95="",A95="Total général"),"",'Base  CARBURANT'!$AG$1)</f>
        <v/>
      </c>
      <c r="P95" s="2" t="str">
        <f t="shared" si="12"/>
        <v/>
      </c>
      <c r="Q95" s="2" t="str">
        <f t="shared" si="13"/>
        <v/>
      </c>
    </row>
    <row r="96" spans="1:17" x14ac:dyDescent="0.2">
      <c r="A96"/>
      <c r="B96"/>
      <c r="C96"/>
      <c r="D96"/>
      <c r="E96"/>
      <c r="F96"/>
      <c r="G96"/>
      <c r="I96" s="2" t="str">
        <f>IF(A96="","",IF(A96="Total général",CONCATENATE('Base  PEAGES'!$Q$1," ",RIGHT(I95,17)),D96))</f>
        <v/>
      </c>
      <c r="J96" s="2" t="str">
        <f t="shared" si="7"/>
        <v/>
      </c>
      <c r="K96" s="2" t="str">
        <f t="shared" si="8"/>
        <v/>
      </c>
      <c r="L96" s="2" t="str">
        <f t="shared" si="9"/>
        <v/>
      </c>
      <c r="M96" s="2" t="str">
        <f t="shared" si="10"/>
        <v/>
      </c>
      <c r="N96" s="2" t="str">
        <f t="shared" si="11"/>
        <v/>
      </c>
      <c r="O96" s="2" t="str">
        <f>IF(OR(A96="",A96="Total général"),"",'Base  CARBURANT'!$AG$1)</f>
        <v/>
      </c>
      <c r="P96" s="2" t="str">
        <f t="shared" si="12"/>
        <v/>
      </c>
      <c r="Q96" s="2" t="str">
        <f t="shared" si="13"/>
        <v/>
      </c>
    </row>
    <row r="97" spans="1:17" x14ac:dyDescent="0.2">
      <c r="A97"/>
      <c r="B97"/>
      <c r="C97"/>
      <c r="D97"/>
      <c r="E97"/>
      <c r="F97"/>
      <c r="G97"/>
      <c r="I97" s="2" t="str">
        <f>IF(A97="","",IF(A97="Total général",CONCATENATE('Base  PEAGES'!$Q$1," ",RIGHT(I96,17)),D97))</f>
        <v/>
      </c>
      <c r="J97" s="2" t="str">
        <f t="shared" si="7"/>
        <v/>
      </c>
      <c r="K97" s="2" t="str">
        <f t="shared" si="8"/>
        <v/>
      </c>
      <c r="L97" s="2" t="str">
        <f t="shared" si="9"/>
        <v/>
      </c>
      <c r="M97" s="2" t="str">
        <f t="shared" si="10"/>
        <v/>
      </c>
      <c r="N97" s="2" t="str">
        <f t="shared" si="11"/>
        <v/>
      </c>
      <c r="O97" s="2" t="str">
        <f>IF(OR(A97="",A97="Total général"),"",'Base  CARBURANT'!$AG$1)</f>
        <v/>
      </c>
      <c r="P97" s="2" t="str">
        <f t="shared" si="12"/>
        <v/>
      </c>
      <c r="Q97" s="2" t="str">
        <f t="shared" si="13"/>
        <v/>
      </c>
    </row>
    <row r="98" spans="1:17" x14ac:dyDescent="0.2">
      <c r="A98"/>
      <c r="B98"/>
      <c r="C98"/>
      <c r="D98"/>
      <c r="E98"/>
      <c r="F98"/>
      <c r="G98"/>
      <c r="I98" s="2" t="str">
        <f>IF(A98="","",IF(A98="Total général",CONCATENATE('Base  PEAGES'!$Q$1," ",RIGHT(I97,17)),D98))</f>
        <v/>
      </c>
      <c r="J98" s="2" t="str">
        <f t="shared" si="7"/>
        <v/>
      </c>
      <c r="K98" s="2" t="str">
        <f t="shared" si="8"/>
        <v/>
      </c>
      <c r="L98" s="2" t="str">
        <f t="shared" si="9"/>
        <v/>
      </c>
      <c r="M98" s="2" t="str">
        <f t="shared" si="10"/>
        <v/>
      </c>
      <c r="N98" s="2" t="str">
        <f t="shared" si="11"/>
        <v/>
      </c>
      <c r="O98" s="2" t="str">
        <f>IF(OR(A98="",A98="Total général"),"",'Base  CARBURANT'!$AG$1)</f>
        <v/>
      </c>
      <c r="P98" s="2" t="str">
        <f t="shared" si="12"/>
        <v/>
      </c>
      <c r="Q98" s="2" t="str">
        <f t="shared" si="13"/>
        <v/>
      </c>
    </row>
    <row r="99" spans="1:17" x14ac:dyDescent="0.2">
      <c r="A99"/>
      <c r="B99"/>
      <c r="C99"/>
      <c r="D99"/>
      <c r="E99"/>
      <c r="F99"/>
      <c r="G99"/>
      <c r="I99" s="2" t="str">
        <f>IF(A99="","",IF(A99="Total général",CONCATENATE('Base  PEAGES'!$Q$1," ",RIGHT(I98,17)),D99))</f>
        <v/>
      </c>
      <c r="J99" s="2" t="str">
        <f t="shared" si="7"/>
        <v/>
      </c>
      <c r="K99" s="2" t="str">
        <f t="shared" si="8"/>
        <v/>
      </c>
      <c r="L99" s="2" t="str">
        <f t="shared" si="9"/>
        <v/>
      </c>
      <c r="M99" s="2" t="str">
        <f t="shared" si="10"/>
        <v/>
      </c>
      <c r="N99" s="2" t="str">
        <f t="shared" si="11"/>
        <v/>
      </c>
      <c r="O99" s="2" t="str">
        <f>IF(OR(A99="",A99="Total général"),"",'Base  CARBURANT'!$AG$1)</f>
        <v/>
      </c>
      <c r="P99" s="2" t="str">
        <f t="shared" si="12"/>
        <v/>
      </c>
      <c r="Q99" s="2" t="str">
        <f t="shared" si="13"/>
        <v/>
      </c>
    </row>
    <row r="100" spans="1:17" x14ac:dyDescent="0.2">
      <c r="A100"/>
      <c r="B100"/>
      <c r="C100"/>
      <c r="D100"/>
      <c r="E100"/>
      <c r="F100"/>
      <c r="G100"/>
      <c r="I100" s="2" t="str">
        <f>IF(A100="","",IF(A100="Total général",CONCATENATE('Base  PEAGES'!$Q$1," ",RIGHT(I99,17)),D100))</f>
        <v/>
      </c>
      <c r="J100" s="2" t="str">
        <f t="shared" si="7"/>
        <v/>
      </c>
      <c r="K100" s="2" t="str">
        <f t="shared" si="8"/>
        <v/>
      </c>
      <c r="L100" s="2" t="str">
        <f t="shared" si="9"/>
        <v/>
      </c>
      <c r="M100" s="2" t="str">
        <f t="shared" si="10"/>
        <v/>
      </c>
      <c r="N100" s="2" t="str">
        <f t="shared" si="11"/>
        <v/>
      </c>
      <c r="O100" s="2" t="str">
        <f>IF(OR(A100="",A100="Total général"),"",'Base  CARBURANT'!$AG$1)</f>
        <v/>
      </c>
      <c r="P100" s="2" t="str">
        <f t="shared" si="12"/>
        <v/>
      </c>
      <c r="Q100" s="2" t="str">
        <f t="shared" si="13"/>
        <v/>
      </c>
    </row>
    <row r="101" spans="1:17" x14ac:dyDescent="0.2">
      <c r="A101"/>
      <c r="B101"/>
      <c r="C101"/>
      <c r="D101"/>
      <c r="E101"/>
      <c r="F101"/>
      <c r="G101"/>
      <c r="I101" s="2" t="str">
        <f>IF(A101="","",IF(A101="Total général",CONCATENATE('Base  PEAGES'!$Q$1," ",RIGHT(I100,17)),D101))</f>
        <v/>
      </c>
      <c r="J101" s="2" t="str">
        <f t="shared" si="7"/>
        <v/>
      </c>
      <c r="K101" s="2" t="str">
        <f t="shared" si="8"/>
        <v/>
      </c>
      <c r="L101" s="2" t="str">
        <f t="shared" si="9"/>
        <v/>
      </c>
      <c r="M101" s="2" t="str">
        <f t="shared" si="10"/>
        <v/>
      </c>
      <c r="N101" s="2" t="str">
        <f t="shared" si="11"/>
        <v/>
      </c>
      <c r="O101" s="2" t="str">
        <f>IF(OR(A101="",A101="Total général"),"",'Base  CARBURANT'!$AG$1)</f>
        <v/>
      </c>
      <c r="P101" s="2" t="str">
        <f t="shared" si="12"/>
        <v/>
      </c>
      <c r="Q101" s="2" t="str">
        <f t="shared" si="13"/>
        <v/>
      </c>
    </row>
    <row r="102" spans="1:17" x14ac:dyDescent="0.2">
      <c r="A102"/>
      <c r="B102"/>
      <c r="C102"/>
      <c r="D102"/>
      <c r="E102"/>
      <c r="F102"/>
      <c r="G102"/>
      <c r="I102" s="2" t="str">
        <f>IF(A102="","",IF(A102="Total général",CONCATENATE('Base  PEAGES'!$Q$1," ",RIGHT(I101,17)),D102))</f>
        <v/>
      </c>
      <c r="J102" s="2" t="str">
        <f t="shared" si="7"/>
        <v/>
      </c>
      <c r="K102" s="2" t="str">
        <f t="shared" si="8"/>
        <v/>
      </c>
      <c r="L102" s="2" t="str">
        <f t="shared" si="9"/>
        <v/>
      </c>
      <c r="M102" s="2" t="str">
        <f t="shared" si="10"/>
        <v/>
      </c>
      <c r="N102" s="2" t="str">
        <f t="shared" si="11"/>
        <v/>
      </c>
      <c r="O102" s="2" t="str">
        <f>IF(OR(A102="",A102="Total général"),"",'Base  CARBURANT'!$AG$1)</f>
        <v/>
      </c>
      <c r="P102" s="2" t="str">
        <f t="shared" si="12"/>
        <v/>
      </c>
      <c r="Q102" s="2" t="str">
        <f t="shared" si="13"/>
        <v/>
      </c>
    </row>
    <row r="103" spans="1:17" x14ac:dyDescent="0.2">
      <c r="A103"/>
      <c r="B103"/>
      <c r="C103"/>
      <c r="D103"/>
      <c r="E103"/>
      <c r="F103"/>
      <c r="G103"/>
      <c r="I103" s="2" t="str">
        <f>IF(A103="","",IF(A103="Total général",CONCATENATE('Base  PEAGES'!$Q$1," ",RIGHT(I102,17)),D103))</f>
        <v/>
      </c>
      <c r="J103" s="2" t="str">
        <f t="shared" si="7"/>
        <v/>
      </c>
      <c r="K103" s="2" t="str">
        <f t="shared" si="8"/>
        <v/>
      </c>
      <c r="L103" s="2" t="str">
        <f t="shared" si="9"/>
        <v/>
      </c>
      <c r="M103" s="2" t="str">
        <f t="shared" si="10"/>
        <v/>
      </c>
      <c r="N103" s="2" t="str">
        <f t="shared" si="11"/>
        <v/>
      </c>
      <c r="O103" s="2" t="str">
        <f>IF(OR(A103="",A103="Total général"),"",'Base  CARBURANT'!$AG$1)</f>
        <v/>
      </c>
      <c r="P103" s="2" t="str">
        <f t="shared" si="12"/>
        <v/>
      </c>
      <c r="Q103" s="2" t="str">
        <f t="shared" si="13"/>
        <v/>
      </c>
    </row>
    <row r="104" spans="1:17" x14ac:dyDescent="0.2">
      <c r="A104"/>
      <c r="B104"/>
      <c r="C104"/>
      <c r="D104"/>
      <c r="E104"/>
      <c r="F104"/>
      <c r="G104"/>
      <c r="I104" s="2" t="str">
        <f>IF(A104="","",IF(A104="Total général",CONCATENATE('Base  PEAGES'!$Q$1," ",RIGHT(I103,17)),D104))</f>
        <v/>
      </c>
      <c r="J104" s="2" t="str">
        <f t="shared" si="7"/>
        <v/>
      </c>
      <c r="K104" s="2" t="str">
        <f t="shared" si="8"/>
        <v/>
      </c>
      <c r="L104" s="2" t="str">
        <f t="shared" si="9"/>
        <v/>
      </c>
      <c r="M104" s="2" t="str">
        <f t="shared" si="10"/>
        <v/>
      </c>
      <c r="N104" s="2" t="str">
        <f t="shared" si="11"/>
        <v/>
      </c>
      <c r="O104" s="2" t="str">
        <f>IF(OR(A104="",A104="Total général"),"",'Base  CARBURANT'!$AG$1)</f>
        <v/>
      </c>
      <c r="P104" s="2" t="str">
        <f t="shared" si="12"/>
        <v/>
      </c>
      <c r="Q104" s="2" t="str">
        <f t="shared" si="13"/>
        <v/>
      </c>
    </row>
    <row r="105" spans="1:17" x14ac:dyDescent="0.2">
      <c r="A105"/>
      <c r="B105"/>
      <c r="C105"/>
      <c r="D105"/>
      <c r="E105"/>
      <c r="F105"/>
      <c r="G105"/>
      <c r="I105" s="2" t="str">
        <f>IF(A105="","",IF(A105="Total général",CONCATENATE('Base  PEAGES'!$Q$1," ",RIGHT(I104,17)),D105))</f>
        <v/>
      </c>
      <c r="J105" s="2" t="str">
        <f t="shared" si="7"/>
        <v/>
      </c>
      <c r="K105" s="2" t="str">
        <f t="shared" si="8"/>
        <v/>
      </c>
      <c r="L105" s="2" t="str">
        <f t="shared" si="9"/>
        <v/>
      </c>
      <c r="M105" s="2" t="str">
        <f t="shared" si="10"/>
        <v/>
      </c>
      <c r="N105" s="2" t="str">
        <f t="shared" si="11"/>
        <v/>
      </c>
      <c r="O105" s="2" t="str">
        <f>IF(OR(A105="",A105="Total général"),"",'Base  CARBURANT'!$AG$1)</f>
        <v/>
      </c>
      <c r="P105" s="2" t="str">
        <f t="shared" si="12"/>
        <v/>
      </c>
      <c r="Q105" s="2" t="str">
        <f t="shared" si="13"/>
        <v/>
      </c>
    </row>
    <row r="106" spans="1:17" x14ac:dyDescent="0.2">
      <c r="A106"/>
      <c r="B106"/>
      <c r="C106"/>
      <c r="D106"/>
      <c r="E106"/>
      <c r="F106"/>
      <c r="G106"/>
      <c r="I106" s="2" t="str">
        <f>IF(A106="","",IF(A106="Total général",CONCATENATE('Base  PEAGES'!$Q$1," ",RIGHT(I105,17)),D106))</f>
        <v/>
      </c>
      <c r="J106" s="2" t="str">
        <f t="shared" si="7"/>
        <v/>
      </c>
      <c r="K106" s="2" t="str">
        <f t="shared" si="8"/>
        <v/>
      </c>
      <c r="L106" s="2" t="str">
        <f t="shared" si="9"/>
        <v/>
      </c>
      <c r="M106" s="2" t="str">
        <f t="shared" si="10"/>
        <v/>
      </c>
      <c r="N106" s="2" t="str">
        <f t="shared" si="11"/>
        <v/>
      </c>
      <c r="O106" s="2" t="str">
        <f>IF(OR(A106="",A106="Total général"),"",'Base  CARBURANT'!$AG$1)</f>
        <v/>
      </c>
      <c r="P106" s="2" t="str">
        <f t="shared" si="12"/>
        <v/>
      </c>
      <c r="Q106" s="2" t="str">
        <f t="shared" si="13"/>
        <v/>
      </c>
    </row>
    <row r="107" spans="1:17" x14ac:dyDescent="0.2">
      <c r="A107"/>
      <c r="B107"/>
      <c r="C107"/>
      <c r="D107"/>
      <c r="E107"/>
      <c r="F107"/>
      <c r="G107"/>
      <c r="I107" s="2" t="str">
        <f>IF(A107="","",IF(A107="Total général",CONCATENATE('Base  PEAGES'!$Q$1," ",RIGHT(I106,17)),D107))</f>
        <v/>
      </c>
      <c r="J107" s="2" t="str">
        <f t="shared" si="7"/>
        <v/>
      </c>
      <c r="K107" s="2" t="str">
        <f t="shared" si="8"/>
        <v/>
      </c>
      <c r="L107" s="2" t="str">
        <f t="shared" si="9"/>
        <v/>
      </c>
      <c r="M107" s="2" t="str">
        <f t="shared" si="10"/>
        <v/>
      </c>
      <c r="N107" s="2" t="str">
        <f t="shared" si="11"/>
        <v/>
      </c>
      <c r="O107" s="2" t="str">
        <f>IF(OR(A107="",A107="Total général"),"",'Base  CARBURANT'!$AG$1)</f>
        <v/>
      </c>
      <c r="P107" s="2" t="str">
        <f t="shared" si="12"/>
        <v/>
      </c>
      <c r="Q107" s="2" t="str">
        <f t="shared" si="13"/>
        <v/>
      </c>
    </row>
    <row r="108" spans="1:17" x14ac:dyDescent="0.2">
      <c r="A108"/>
      <c r="B108"/>
      <c r="C108"/>
      <c r="D108"/>
      <c r="E108"/>
      <c r="F108"/>
      <c r="G108"/>
      <c r="I108" s="2" t="str">
        <f>IF(A108="","",IF(A108="Total général",CONCATENATE('Base  PEAGES'!$Q$1," ",RIGHT(I107,17)),D108))</f>
        <v/>
      </c>
      <c r="J108" s="2" t="str">
        <f t="shared" si="7"/>
        <v/>
      </c>
      <c r="K108" s="2" t="str">
        <f t="shared" si="8"/>
        <v/>
      </c>
      <c r="L108" s="2" t="str">
        <f t="shared" si="9"/>
        <v/>
      </c>
      <c r="M108" s="2" t="str">
        <f t="shared" si="10"/>
        <v/>
      </c>
      <c r="N108" s="2" t="str">
        <f t="shared" si="11"/>
        <v/>
      </c>
      <c r="O108" s="2" t="str">
        <f>IF(OR(A108="",A108="Total général"),"",'Base  CARBURANT'!$AG$1)</f>
        <v/>
      </c>
      <c r="P108" s="2" t="str">
        <f t="shared" si="12"/>
        <v/>
      </c>
      <c r="Q108" s="2" t="str">
        <f t="shared" si="13"/>
        <v/>
      </c>
    </row>
    <row r="109" spans="1:17" x14ac:dyDescent="0.2">
      <c r="A109"/>
      <c r="B109"/>
      <c r="C109"/>
      <c r="D109"/>
      <c r="E109"/>
      <c r="F109"/>
      <c r="G109"/>
      <c r="I109" s="2" t="str">
        <f>IF(A109="","",IF(A109="Total général",CONCATENATE('Base  PEAGES'!$Q$1," ",RIGHT(I108,17)),D109))</f>
        <v/>
      </c>
      <c r="J109" s="2" t="str">
        <f t="shared" si="7"/>
        <v/>
      </c>
      <c r="K109" s="2" t="str">
        <f t="shared" si="8"/>
        <v/>
      </c>
      <c r="L109" s="2" t="str">
        <f t="shared" si="9"/>
        <v/>
      </c>
      <c r="M109" s="2" t="str">
        <f t="shared" si="10"/>
        <v/>
      </c>
      <c r="N109" s="2" t="str">
        <f t="shared" si="11"/>
        <v/>
      </c>
      <c r="O109" s="2" t="str">
        <f>IF(OR(A109="",A109="Total général"),"",'Base  CARBURANT'!$AG$1)</f>
        <v/>
      </c>
      <c r="P109" s="2" t="str">
        <f t="shared" si="12"/>
        <v/>
      </c>
      <c r="Q109" s="2" t="str">
        <f t="shared" si="13"/>
        <v/>
      </c>
    </row>
    <row r="110" spans="1:17" x14ac:dyDescent="0.2">
      <c r="A110"/>
      <c r="B110"/>
      <c r="C110"/>
      <c r="D110"/>
      <c r="E110"/>
      <c r="F110"/>
      <c r="G110"/>
      <c r="I110" s="2" t="str">
        <f>IF(A110="","",IF(A110="Total général",CONCATENATE('Base  PEAGES'!$Q$1," ",RIGHT(I109,17)),D110))</f>
        <v/>
      </c>
      <c r="J110" s="2" t="str">
        <f t="shared" si="7"/>
        <v/>
      </c>
      <c r="K110" s="2" t="str">
        <f t="shared" si="8"/>
        <v/>
      </c>
      <c r="L110" s="2" t="str">
        <f t="shared" si="9"/>
        <v/>
      </c>
      <c r="M110" s="2" t="str">
        <f t="shared" si="10"/>
        <v/>
      </c>
      <c r="N110" s="2" t="str">
        <f t="shared" si="11"/>
        <v/>
      </c>
      <c r="O110" s="2" t="str">
        <f>IF(OR(A110="",A110="Total général"),"",'Base  CARBURANT'!$AG$1)</f>
        <v/>
      </c>
      <c r="P110" s="2" t="str">
        <f t="shared" si="12"/>
        <v/>
      </c>
      <c r="Q110" s="2" t="str">
        <f t="shared" si="13"/>
        <v/>
      </c>
    </row>
    <row r="111" spans="1:17" x14ac:dyDescent="0.2">
      <c r="A111"/>
      <c r="B111"/>
      <c r="C111"/>
      <c r="D111"/>
      <c r="E111"/>
      <c r="F111"/>
      <c r="G111"/>
      <c r="I111" s="2" t="str">
        <f>IF(A111="","",IF(A111="Total général",CONCATENATE('Base  PEAGES'!$Q$1," ",RIGHT(I110,17)),D111))</f>
        <v/>
      </c>
      <c r="J111" s="2" t="str">
        <f t="shared" si="7"/>
        <v/>
      </c>
      <c r="K111" s="2" t="str">
        <f t="shared" si="8"/>
        <v/>
      </c>
      <c r="L111" s="2" t="str">
        <f t="shared" si="9"/>
        <v/>
      </c>
      <c r="M111" s="2" t="str">
        <f t="shared" si="10"/>
        <v/>
      </c>
      <c r="N111" s="2" t="str">
        <f t="shared" si="11"/>
        <v/>
      </c>
      <c r="O111" s="2" t="str">
        <f>IF(OR(A111="",A111="Total général"),"",'Base  CARBURANT'!$AG$1)</f>
        <v/>
      </c>
      <c r="P111" s="2" t="str">
        <f t="shared" si="12"/>
        <v/>
      </c>
      <c r="Q111" s="2" t="str">
        <f t="shared" si="13"/>
        <v/>
      </c>
    </row>
    <row r="112" spans="1:17" x14ac:dyDescent="0.2">
      <c r="A112"/>
      <c r="B112"/>
      <c r="C112"/>
      <c r="D112"/>
      <c r="E112"/>
      <c r="F112"/>
      <c r="G112"/>
      <c r="I112" s="2" t="str">
        <f>IF(A112="","",IF(A112="Total général",CONCATENATE('Base  PEAGES'!$Q$1," ",RIGHT(I111,17)),D112))</f>
        <v/>
      </c>
      <c r="J112" s="2" t="str">
        <f t="shared" si="7"/>
        <v/>
      </c>
      <c r="K112" s="2" t="str">
        <f t="shared" si="8"/>
        <v/>
      </c>
      <c r="L112" s="2" t="str">
        <f t="shared" si="9"/>
        <v/>
      </c>
      <c r="M112" s="2" t="str">
        <f t="shared" si="10"/>
        <v/>
      </c>
      <c r="N112" s="2" t="str">
        <f t="shared" si="11"/>
        <v/>
      </c>
      <c r="O112" s="2" t="str">
        <f>IF(OR(A112="",A112="Total général"),"",'Base  CARBURANT'!$AG$1)</f>
        <v/>
      </c>
      <c r="P112" s="2" t="str">
        <f t="shared" si="12"/>
        <v/>
      </c>
      <c r="Q112" s="2" t="str">
        <f t="shared" si="13"/>
        <v/>
      </c>
    </row>
    <row r="113" spans="1:17" x14ac:dyDescent="0.2">
      <c r="A113"/>
      <c r="B113"/>
      <c r="C113"/>
      <c r="D113"/>
      <c r="E113"/>
      <c r="F113"/>
      <c r="G113"/>
      <c r="I113" s="2" t="str">
        <f>IF(A113="","",IF(A113="Total général",CONCATENATE('Base  PEAGES'!$Q$1," ",RIGHT(I112,17)),D113))</f>
        <v/>
      </c>
      <c r="J113" s="2" t="str">
        <f t="shared" si="7"/>
        <v/>
      </c>
      <c r="K113" s="2" t="str">
        <f t="shared" si="8"/>
        <v/>
      </c>
      <c r="L113" s="2" t="str">
        <f t="shared" si="9"/>
        <v/>
      </c>
      <c r="M113" s="2" t="str">
        <f t="shared" si="10"/>
        <v/>
      </c>
      <c r="N113" s="2" t="str">
        <f t="shared" si="11"/>
        <v/>
      </c>
      <c r="O113" s="2" t="str">
        <f>IF(OR(A113="",A113="Total général"),"",'Base  CARBURANT'!$AG$1)</f>
        <v/>
      </c>
      <c r="P113" s="2" t="str">
        <f t="shared" si="12"/>
        <v/>
      </c>
      <c r="Q113" s="2" t="str">
        <f t="shared" si="13"/>
        <v/>
      </c>
    </row>
    <row r="114" spans="1:17" x14ac:dyDescent="0.2">
      <c r="A114"/>
      <c r="B114"/>
      <c r="C114"/>
      <c r="D114"/>
      <c r="E114"/>
      <c r="F114"/>
      <c r="G114"/>
      <c r="I114" s="2" t="str">
        <f>IF(A114="","",IF(A114="Total général",CONCATENATE('Base  PEAGES'!$Q$1," ",RIGHT(I113,17)),D114))</f>
        <v/>
      </c>
      <c r="J114" s="2" t="str">
        <f t="shared" si="7"/>
        <v/>
      </c>
      <c r="K114" s="2" t="str">
        <f t="shared" si="8"/>
        <v/>
      </c>
      <c r="L114" s="2" t="str">
        <f t="shared" si="9"/>
        <v/>
      </c>
      <c r="M114" s="2" t="str">
        <f t="shared" si="10"/>
        <v/>
      </c>
      <c r="N114" s="2" t="str">
        <f t="shared" si="11"/>
        <v/>
      </c>
      <c r="O114" s="2" t="str">
        <f>IF(OR(A114="",A114="Total général"),"",'Base  CARBURANT'!$AG$1)</f>
        <v/>
      </c>
      <c r="P114" s="2" t="str">
        <f t="shared" si="12"/>
        <v/>
      </c>
      <c r="Q114" s="2" t="str">
        <f t="shared" si="13"/>
        <v/>
      </c>
    </row>
    <row r="115" spans="1:17" x14ac:dyDescent="0.2">
      <c r="A115"/>
      <c r="B115"/>
      <c r="C115"/>
      <c r="D115"/>
      <c r="E115"/>
      <c r="F115"/>
      <c r="G115"/>
      <c r="I115" s="2" t="str">
        <f>IF(A115="","",IF(A115="Total général",CONCATENATE('Base  PEAGES'!$Q$1," ",RIGHT(I114,17)),D115))</f>
        <v/>
      </c>
      <c r="J115" s="2" t="str">
        <f t="shared" si="7"/>
        <v/>
      </c>
      <c r="K115" s="2" t="str">
        <f t="shared" si="8"/>
        <v/>
      </c>
      <c r="L115" s="2" t="str">
        <f t="shared" si="9"/>
        <v/>
      </c>
      <c r="M115" s="2" t="str">
        <f t="shared" si="10"/>
        <v/>
      </c>
      <c r="N115" s="2" t="str">
        <f t="shared" si="11"/>
        <v/>
      </c>
      <c r="O115" s="2" t="str">
        <f>IF(OR(A115="",A115="Total général"),"",'Base  CARBURANT'!$AG$1)</f>
        <v/>
      </c>
      <c r="P115" s="2" t="str">
        <f t="shared" si="12"/>
        <v/>
      </c>
      <c r="Q115" s="2" t="str">
        <f t="shared" si="13"/>
        <v/>
      </c>
    </row>
    <row r="116" spans="1:17" x14ac:dyDescent="0.2">
      <c r="A116"/>
      <c r="B116"/>
      <c r="C116"/>
      <c r="D116"/>
      <c r="E116"/>
      <c r="F116"/>
      <c r="G116"/>
      <c r="I116" s="2" t="str">
        <f>IF(A116="","",IF(A116="Total général",CONCATENATE('Base  PEAGES'!$Q$1," ",RIGHT(I115,17)),D116))</f>
        <v/>
      </c>
      <c r="J116" s="2" t="str">
        <f t="shared" si="7"/>
        <v/>
      </c>
      <c r="K116" s="2" t="str">
        <f t="shared" si="8"/>
        <v/>
      </c>
      <c r="L116" s="2" t="str">
        <f t="shared" si="9"/>
        <v/>
      </c>
      <c r="M116" s="2" t="str">
        <f t="shared" si="10"/>
        <v/>
      </c>
      <c r="N116" s="2" t="str">
        <f t="shared" si="11"/>
        <v/>
      </c>
      <c r="O116" s="2" t="str">
        <f>IF(OR(A116="",A116="Total général"),"",'Base  CARBURANT'!$AG$1)</f>
        <v/>
      </c>
      <c r="P116" s="2" t="str">
        <f t="shared" si="12"/>
        <v/>
      </c>
      <c r="Q116" s="2" t="str">
        <f t="shared" si="13"/>
        <v/>
      </c>
    </row>
    <row r="117" spans="1:17" x14ac:dyDescent="0.2">
      <c r="A117"/>
      <c r="B117"/>
      <c r="C117"/>
      <c r="D117"/>
      <c r="E117"/>
      <c r="F117"/>
      <c r="G117"/>
      <c r="I117" s="2" t="str">
        <f>IF(A117="","",IF(A117="Total général",CONCATENATE('Base  PEAGES'!$Q$1," ",RIGHT(I116,17)),D117))</f>
        <v/>
      </c>
      <c r="J117" s="2" t="str">
        <f t="shared" si="7"/>
        <v/>
      </c>
      <c r="K117" s="2" t="str">
        <f t="shared" si="8"/>
        <v/>
      </c>
      <c r="L117" s="2" t="str">
        <f t="shared" si="9"/>
        <v/>
      </c>
      <c r="M117" s="2" t="str">
        <f t="shared" si="10"/>
        <v/>
      </c>
      <c r="N117" s="2" t="str">
        <f t="shared" si="11"/>
        <v/>
      </c>
      <c r="O117" s="2" t="str">
        <f>IF(OR(A117="",A117="Total général"),"",'Base  CARBURANT'!$AG$1)</f>
        <v/>
      </c>
      <c r="P117" s="2" t="str">
        <f t="shared" si="12"/>
        <v/>
      </c>
      <c r="Q117" s="2" t="str">
        <f t="shared" si="13"/>
        <v/>
      </c>
    </row>
    <row r="118" spans="1:17" x14ac:dyDescent="0.2">
      <c r="A118"/>
      <c r="B118"/>
      <c r="C118"/>
      <c r="D118"/>
      <c r="E118"/>
      <c r="F118"/>
      <c r="G118"/>
      <c r="I118" s="2" t="str">
        <f>IF(A118="","",IF(A118="Total général",CONCATENATE('Base  PEAGES'!$Q$1," ",RIGHT(I117,17)),D118))</f>
        <v/>
      </c>
      <c r="J118" s="2" t="str">
        <f t="shared" si="7"/>
        <v/>
      </c>
      <c r="K118" s="2" t="str">
        <f t="shared" si="8"/>
        <v/>
      </c>
      <c r="L118" s="2" t="str">
        <f t="shared" si="9"/>
        <v/>
      </c>
      <c r="M118" s="2" t="str">
        <f t="shared" si="10"/>
        <v/>
      </c>
      <c r="N118" s="2" t="str">
        <f t="shared" si="11"/>
        <v/>
      </c>
      <c r="O118" s="2" t="str">
        <f>IF(OR(A118="",A118="Total général"),"",'Base  CARBURANT'!$AG$1)</f>
        <v/>
      </c>
      <c r="P118" s="2" t="str">
        <f t="shared" si="12"/>
        <v/>
      </c>
      <c r="Q118" s="2" t="str">
        <f t="shared" si="13"/>
        <v/>
      </c>
    </row>
    <row r="119" spans="1:17" x14ac:dyDescent="0.2">
      <c r="A119"/>
      <c r="B119"/>
      <c r="C119"/>
      <c r="D119"/>
      <c r="E119"/>
      <c r="F119"/>
      <c r="G119"/>
      <c r="I119" s="2" t="str">
        <f>IF(A119="","",IF(A119="Total général",CONCATENATE('Base  PEAGES'!$Q$1," ",RIGHT(I118,17)),D119))</f>
        <v/>
      </c>
      <c r="J119" s="2" t="str">
        <f t="shared" si="7"/>
        <v/>
      </c>
      <c r="K119" s="2" t="str">
        <f t="shared" si="8"/>
        <v/>
      </c>
      <c r="L119" s="2" t="str">
        <f t="shared" si="9"/>
        <v/>
      </c>
      <c r="M119" s="2" t="str">
        <f t="shared" si="10"/>
        <v/>
      </c>
      <c r="N119" s="2" t="str">
        <f t="shared" si="11"/>
        <v/>
      </c>
      <c r="O119" s="2" t="str">
        <f>IF(OR(A119="",A119="Total général"),"",'Base  CARBURANT'!$AG$1)</f>
        <v/>
      </c>
      <c r="P119" s="2" t="str">
        <f t="shared" si="12"/>
        <v/>
      </c>
      <c r="Q119" s="2" t="str">
        <f t="shared" si="13"/>
        <v/>
      </c>
    </row>
    <row r="120" spans="1:17" x14ac:dyDescent="0.2">
      <c r="A120"/>
      <c r="B120"/>
      <c r="C120"/>
      <c r="D120"/>
      <c r="E120"/>
      <c r="F120"/>
      <c r="G120"/>
      <c r="I120" s="2" t="str">
        <f>IF(A120="","",IF(A120="Total général",CONCATENATE('Base  PEAGES'!$Q$1," ",RIGHT(I119,17)),D120))</f>
        <v/>
      </c>
      <c r="J120" s="2" t="str">
        <f t="shared" si="7"/>
        <v/>
      </c>
      <c r="K120" s="2" t="str">
        <f t="shared" si="8"/>
        <v/>
      </c>
      <c r="L120" s="2" t="str">
        <f t="shared" si="9"/>
        <v/>
      </c>
      <c r="M120" s="2" t="str">
        <f t="shared" si="10"/>
        <v/>
      </c>
      <c r="N120" s="2" t="str">
        <f t="shared" si="11"/>
        <v/>
      </c>
      <c r="O120" s="2" t="str">
        <f>IF(OR(A120="",A120="Total général"),"",'Base  CARBURANT'!$AG$1)</f>
        <v/>
      </c>
      <c r="P120" s="2" t="str">
        <f t="shared" si="12"/>
        <v/>
      </c>
      <c r="Q120" s="2" t="str">
        <f t="shared" si="13"/>
        <v/>
      </c>
    </row>
    <row r="121" spans="1:17" x14ac:dyDescent="0.2">
      <c r="A121"/>
      <c r="B121"/>
      <c r="C121"/>
      <c r="D121"/>
      <c r="E121"/>
      <c r="F121"/>
      <c r="G121"/>
      <c r="I121" s="2" t="str">
        <f>IF(A121="","",IF(A121="Total général",CONCATENATE('Base  PEAGES'!$Q$1," ",RIGHT(I120,17)),D121))</f>
        <v/>
      </c>
      <c r="J121" s="2" t="str">
        <f t="shared" si="7"/>
        <v/>
      </c>
      <c r="K121" s="2" t="str">
        <f t="shared" si="8"/>
        <v/>
      </c>
      <c r="L121" s="2" t="str">
        <f t="shared" si="9"/>
        <v/>
      </c>
      <c r="M121" s="2" t="str">
        <f t="shared" si="10"/>
        <v/>
      </c>
      <c r="N121" s="2" t="str">
        <f t="shared" si="11"/>
        <v/>
      </c>
      <c r="O121" s="2" t="str">
        <f>IF(OR(A121="",A121="Total général"),"",'Base  CARBURANT'!$AG$1)</f>
        <v/>
      </c>
      <c r="P121" s="2" t="str">
        <f t="shared" si="12"/>
        <v/>
      </c>
      <c r="Q121" s="2" t="str">
        <f t="shared" si="13"/>
        <v/>
      </c>
    </row>
    <row r="122" spans="1:17" x14ac:dyDescent="0.2">
      <c r="A122"/>
      <c r="B122"/>
      <c r="C122"/>
      <c r="D122"/>
      <c r="E122"/>
      <c r="F122"/>
      <c r="G122"/>
      <c r="I122" s="2" t="str">
        <f>IF(A122="","",IF(A122="Total général",CONCATENATE('Base  PEAGES'!$Q$1," ",RIGHT(I121,17)),D122))</f>
        <v/>
      </c>
      <c r="J122" s="2" t="str">
        <f t="shared" si="7"/>
        <v/>
      </c>
      <c r="K122" s="2" t="str">
        <f t="shared" si="8"/>
        <v/>
      </c>
      <c r="L122" s="2" t="str">
        <f t="shared" si="9"/>
        <v/>
      </c>
      <c r="M122" s="2" t="str">
        <f t="shared" si="10"/>
        <v/>
      </c>
      <c r="N122" s="2" t="str">
        <f t="shared" si="11"/>
        <v/>
      </c>
      <c r="O122" s="2" t="str">
        <f>IF(OR(A122="",A122="Total général"),"",'Base  CARBURANT'!$AG$1)</f>
        <v/>
      </c>
      <c r="P122" s="2" t="str">
        <f t="shared" si="12"/>
        <v/>
      </c>
      <c r="Q122" s="2" t="str">
        <f t="shared" si="13"/>
        <v/>
      </c>
    </row>
    <row r="123" spans="1:17" x14ac:dyDescent="0.2">
      <c r="A123"/>
      <c r="B123"/>
      <c r="C123"/>
      <c r="D123"/>
      <c r="E123"/>
      <c r="F123"/>
      <c r="G123"/>
      <c r="I123" s="2" t="str">
        <f>IF(A123="","",IF(A123="Total général",CONCATENATE('Base  PEAGES'!$Q$1," ",RIGHT(I122,17)),D123))</f>
        <v/>
      </c>
      <c r="J123" s="2" t="str">
        <f t="shared" si="7"/>
        <v/>
      </c>
      <c r="K123" s="2" t="str">
        <f t="shared" si="8"/>
        <v/>
      </c>
      <c r="L123" s="2" t="str">
        <f t="shared" si="9"/>
        <v/>
      </c>
      <c r="M123" s="2" t="str">
        <f t="shared" si="10"/>
        <v/>
      </c>
      <c r="N123" s="2" t="str">
        <f t="shared" si="11"/>
        <v/>
      </c>
      <c r="O123" s="2" t="str">
        <f>IF(OR(A123="",A123="Total général"),"",'Base  CARBURANT'!$AG$1)</f>
        <v/>
      </c>
      <c r="P123" s="2" t="str">
        <f t="shared" si="12"/>
        <v/>
      </c>
      <c r="Q123" s="2" t="str">
        <f t="shared" si="13"/>
        <v/>
      </c>
    </row>
    <row r="124" spans="1:17" x14ac:dyDescent="0.2">
      <c r="A124"/>
      <c r="B124"/>
      <c r="C124"/>
      <c r="D124"/>
      <c r="E124"/>
      <c r="F124"/>
      <c r="G124"/>
      <c r="I124" s="2" t="str">
        <f>IF(A124="","",IF(A124="Total général",CONCATENATE('Base  PEAGES'!$Q$1," ",RIGHT(I123,17)),D124))</f>
        <v/>
      </c>
      <c r="J124" s="2" t="str">
        <f t="shared" si="7"/>
        <v/>
      </c>
      <c r="K124" s="2" t="str">
        <f t="shared" si="8"/>
        <v/>
      </c>
      <c r="L124" s="2" t="str">
        <f t="shared" si="9"/>
        <v/>
      </c>
      <c r="M124" s="2" t="str">
        <f t="shared" si="10"/>
        <v/>
      </c>
      <c r="N124" s="2" t="str">
        <f t="shared" si="11"/>
        <v/>
      </c>
      <c r="O124" s="2" t="str">
        <f>IF(OR(A124="",A124="Total général"),"",'Base  CARBURANT'!$AG$1)</f>
        <v/>
      </c>
      <c r="P124" s="2" t="str">
        <f t="shared" si="12"/>
        <v/>
      </c>
      <c r="Q124" s="2" t="str">
        <f t="shared" si="13"/>
        <v/>
      </c>
    </row>
    <row r="125" spans="1:17" x14ac:dyDescent="0.2">
      <c r="A125"/>
      <c r="B125"/>
      <c r="C125"/>
      <c r="D125"/>
      <c r="E125"/>
      <c r="F125"/>
      <c r="G125"/>
      <c r="I125" s="2" t="str">
        <f>IF(A125="","",IF(A125="Total général",CONCATENATE('Base  PEAGES'!$Q$1," ",RIGHT(I124,17)),D125))</f>
        <v/>
      </c>
      <c r="J125" s="2" t="str">
        <f t="shared" si="7"/>
        <v/>
      </c>
      <c r="K125" s="2" t="str">
        <f t="shared" si="8"/>
        <v/>
      </c>
      <c r="L125" s="2" t="str">
        <f t="shared" si="9"/>
        <v/>
      </c>
      <c r="M125" s="2" t="str">
        <f t="shared" si="10"/>
        <v/>
      </c>
      <c r="N125" s="2" t="str">
        <f t="shared" si="11"/>
        <v/>
      </c>
      <c r="O125" s="2" t="str">
        <f>IF(OR(A125="",A125="Total général"),"",'Base  CARBURANT'!$AG$1)</f>
        <v/>
      </c>
      <c r="P125" s="2" t="str">
        <f t="shared" si="12"/>
        <v/>
      </c>
      <c r="Q125" s="2" t="str">
        <f t="shared" si="13"/>
        <v/>
      </c>
    </row>
    <row r="126" spans="1:17" x14ac:dyDescent="0.2">
      <c r="A126"/>
      <c r="B126"/>
      <c r="C126"/>
      <c r="D126"/>
      <c r="E126"/>
      <c r="F126"/>
      <c r="G126"/>
      <c r="I126" s="2" t="str">
        <f>IF(A126="","",IF(A126="Total général",CONCATENATE('Base  PEAGES'!$Q$1," ",RIGHT(I125,17)),D126))</f>
        <v/>
      </c>
      <c r="J126" s="2" t="str">
        <f t="shared" si="7"/>
        <v/>
      </c>
      <c r="K126" s="2" t="str">
        <f t="shared" si="8"/>
        <v/>
      </c>
      <c r="L126" s="2" t="str">
        <f t="shared" si="9"/>
        <v/>
      </c>
      <c r="M126" s="2" t="str">
        <f t="shared" si="10"/>
        <v/>
      </c>
      <c r="N126" s="2" t="str">
        <f t="shared" si="11"/>
        <v/>
      </c>
      <c r="O126" s="2" t="str">
        <f>IF(OR(A126="",A126="Total général"),"",'Base  CARBURANT'!$AG$1)</f>
        <v/>
      </c>
      <c r="P126" s="2" t="str">
        <f t="shared" si="12"/>
        <v/>
      </c>
      <c r="Q126" s="2" t="str">
        <f t="shared" si="13"/>
        <v/>
      </c>
    </row>
    <row r="127" spans="1:17" x14ac:dyDescent="0.2">
      <c r="A127"/>
      <c r="B127"/>
      <c r="C127"/>
      <c r="D127"/>
      <c r="E127"/>
      <c r="F127"/>
      <c r="G127"/>
      <c r="I127" s="2" t="str">
        <f>IF(A127="","",IF(A127="Total général",CONCATENATE('Base  PEAGES'!$Q$1," ",RIGHT(I126,17)),D127))</f>
        <v/>
      </c>
      <c r="J127" s="2" t="str">
        <f t="shared" si="7"/>
        <v/>
      </c>
      <c r="K127" s="2" t="str">
        <f t="shared" si="8"/>
        <v/>
      </c>
      <c r="L127" s="2" t="str">
        <f t="shared" si="9"/>
        <v/>
      </c>
      <c r="M127" s="2" t="str">
        <f t="shared" si="10"/>
        <v/>
      </c>
      <c r="N127" s="2" t="str">
        <f t="shared" si="11"/>
        <v/>
      </c>
      <c r="O127" s="2" t="str">
        <f>IF(OR(A127="",A127="Total général"),"",'Base  CARBURANT'!$AG$1)</f>
        <v/>
      </c>
      <c r="P127" s="2" t="str">
        <f t="shared" si="12"/>
        <v/>
      </c>
      <c r="Q127" s="2" t="str">
        <f t="shared" si="13"/>
        <v/>
      </c>
    </row>
    <row r="128" spans="1:17" x14ac:dyDescent="0.2">
      <c r="A128"/>
      <c r="B128"/>
      <c r="C128"/>
      <c r="D128"/>
      <c r="E128"/>
      <c r="F128"/>
      <c r="G128"/>
      <c r="I128" s="2" t="str">
        <f>IF(A128="","",IF(A128="Total général",CONCATENATE('Base  PEAGES'!$Q$1," ",RIGHT(I127,17)),D128))</f>
        <v/>
      </c>
      <c r="J128" s="2" t="str">
        <f t="shared" si="7"/>
        <v/>
      </c>
      <c r="K128" s="2" t="str">
        <f t="shared" si="8"/>
        <v/>
      </c>
      <c r="L128" s="2" t="str">
        <f t="shared" si="9"/>
        <v/>
      </c>
      <c r="M128" s="2" t="str">
        <f t="shared" si="10"/>
        <v/>
      </c>
      <c r="N128" s="2" t="str">
        <f t="shared" si="11"/>
        <v/>
      </c>
      <c r="O128" s="2" t="str">
        <f>IF(OR(A128="",A128="Total général"),"",'Base  CARBURANT'!$AG$1)</f>
        <v/>
      </c>
      <c r="P128" s="2" t="str">
        <f t="shared" si="12"/>
        <v/>
      </c>
      <c r="Q128" s="2" t="str">
        <f t="shared" si="13"/>
        <v/>
      </c>
    </row>
    <row r="129" spans="1:17" x14ac:dyDescent="0.2">
      <c r="A129"/>
      <c r="B129"/>
      <c r="C129"/>
      <c r="D129"/>
      <c r="E129"/>
      <c r="F129"/>
      <c r="G129"/>
      <c r="I129" s="2" t="str">
        <f>IF(A129="","",IF(A129="Total général",CONCATENATE('Base  PEAGES'!$Q$1," ",RIGHT(I128,17)),D129))</f>
        <v/>
      </c>
      <c r="J129" s="2" t="str">
        <f t="shared" si="7"/>
        <v/>
      </c>
      <c r="K129" s="2" t="str">
        <f t="shared" si="8"/>
        <v/>
      </c>
      <c r="L129" s="2" t="str">
        <f t="shared" si="9"/>
        <v/>
      </c>
      <c r="M129" s="2" t="str">
        <f t="shared" si="10"/>
        <v/>
      </c>
      <c r="N129" s="2" t="str">
        <f t="shared" si="11"/>
        <v/>
      </c>
      <c r="O129" s="2" t="str">
        <f>IF(OR(A129="",A129="Total général"),"",'Base  CARBURANT'!$AG$1)</f>
        <v/>
      </c>
      <c r="P129" s="2" t="str">
        <f t="shared" si="12"/>
        <v/>
      </c>
      <c r="Q129" s="2" t="str">
        <f t="shared" si="13"/>
        <v/>
      </c>
    </row>
    <row r="130" spans="1:17" x14ac:dyDescent="0.2">
      <c r="A130"/>
      <c r="B130"/>
      <c r="C130"/>
      <c r="D130"/>
      <c r="E130"/>
      <c r="F130"/>
      <c r="G130"/>
      <c r="I130" s="2" t="str">
        <f>IF(A130="","",IF(A130="Total général",CONCATENATE('Base  PEAGES'!$Q$1," ",RIGHT(I129,17)),D130))</f>
        <v/>
      </c>
      <c r="J130" s="2" t="str">
        <f t="shared" si="7"/>
        <v/>
      </c>
      <c r="K130" s="2" t="str">
        <f t="shared" si="8"/>
        <v/>
      </c>
      <c r="L130" s="2" t="str">
        <f t="shared" si="9"/>
        <v/>
      </c>
      <c r="M130" s="2" t="str">
        <f t="shared" si="10"/>
        <v/>
      </c>
      <c r="N130" s="2" t="str">
        <f t="shared" si="11"/>
        <v/>
      </c>
      <c r="O130" s="2" t="str">
        <f>IF(OR(A130="",A130="Total général"),"",'Base  CARBURANT'!$AG$1)</f>
        <v/>
      </c>
      <c r="P130" s="2" t="str">
        <f t="shared" si="12"/>
        <v/>
      </c>
      <c r="Q130" s="2" t="str">
        <f t="shared" si="13"/>
        <v/>
      </c>
    </row>
    <row r="131" spans="1:17" x14ac:dyDescent="0.2">
      <c r="A131"/>
      <c r="B131"/>
      <c r="C131"/>
      <c r="D131"/>
      <c r="E131"/>
      <c r="F131"/>
      <c r="G131"/>
      <c r="I131" s="2" t="str">
        <f>IF(A131="","",IF(A131="Total général",CONCATENATE('Base  PEAGES'!$Q$1," ",RIGHT(I130,17)),D131))</f>
        <v/>
      </c>
      <c r="J131" s="2" t="str">
        <f t="shared" si="7"/>
        <v/>
      </c>
      <c r="K131" s="2" t="str">
        <f t="shared" si="8"/>
        <v/>
      </c>
      <c r="L131" s="2" t="str">
        <f t="shared" si="9"/>
        <v/>
      </c>
      <c r="M131" s="2" t="str">
        <f t="shared" si="10"/>
        <v/>
      </c>
      <c r="N131" s="2" t="str">
        <f t="shared" si="11"/>
        <v/>
      </c>
      <c r="O131" s="2" t="str">
        <f>IF(OR(A131="",A131="Total général"),"",'Base  CARBURANT'!$AG$1)</f>
        <v/>
      </c>
      <c r="P131" s="2" t="str">
        <f t="shared" si="12"/>
        <v/>
      </c>
      <c r="Q131" s="2" t="str">
        <f t="shared" si="13"/>
        <v/>
      </c>
    </row>
    <row r="132" spans="1:17" x14ac:dyDescent="0.2">
      <c r="A132"/>
      <c r="B132"/>
      <c r="C132"/>
      <c r="D132"/>
      <c r="E132"/>
      <c r="F132"/>
      <c r="G132"/>
      <c r="I132" s="2" t="str">
        <f>IF(A132="","",IF(A132="Total général",CONCATENATE('Base  PEAGES'!$Q$1," ",RIGHT(I131,17)),D132))</f>
        <v/>
      </c>
      <c r="J132" s="2" t="str">
        <f t="shared" si="7"/>
        <v/>
      </c>
      <c r="K132" s="2" t="str">
        <f t="shared" si="8"/>
        <v/>
      </c>
      <c r="L132" s="2" t="str">
        <f t="shared" si="9"/>
        <v/>
      </c>
      <c r="M132" s="2" t="str">
        <f t="shared" si="10"/>
        <v/>
      </c>
      <c r="N132" s="2" t="str">
        <f t="shared" si="11"/>
        <v/>
      </c>
      <c r="O132" s="2" t="str">
        <f>IF(OR(A132="",A132="Total général"),"",'Base  CARBURANT'!$AG$1)</f>
        <v/>
      </c>
      <c r="P132" s="2" t="str">
        <f t="shared" si="12"/>
        <v/>
      </c>
      <c r="Q132" s="2" t="str">
        <f t="shared" si="13"/>
        <v/>
      </c>
    </row>
    <row r="133" spans="1:17" x14ac:dyDescent="0.2">
      <c r="A133"/>
      <c r="B133"/>
      <c r="C133"/>
      <c r="D133"/>
      <c r="E133"/>
      <c r="F133"/>
      <c r="G133"/>
      <c r="I133" s="2" t="str">
        <f>IF(A133="","",IF(A133="Total général",CONCATENATE('Base  PEAGES'!$Q$1," ",RIGHT(I132,17)),D133))</f>
        <v/>
      </c>
      <c r="J133" s="2" t="str">
        <f t="shared" ref="J133:J196" si="14">IF(A133="","",IF(AND(J132=50,A133="Total général"),21,IF(AND(J132=40,A133="Total général"),31,VALUE(E133))))</f>
        <v/>
      </c>
      <c r="K133" s="2" t="str">
        <f t="shared" ref="K133:K196" si="15">IF(A133="","",IF(A133="Total général",15002,C133))</f>
        <v/>
      </c>
      <c r="L133" s="2" t="str">
        <f t="shared" ref="L133:L196" si="16">IF(A133="","",ROUND(F133,2))</f>
        <v/>
      </c>
      <c r="M133" s="2" t="str">
        <f t="shared" ref="M133:M196" si="17">IF(OR(A133="",A133="Total général"),"",TRIM($F$3))</f>
        <v/>
      </c>
      <c r="N133" s="2" t="str">
        <f t="shared" ref="N133:N196" si="18">IF(OR(A133="",A133="Total général"),"",A133)</f>
        <v/>
      </c>
      <c r="O133" s="2" t="str">
        <f>IF(OR(A133="",A133="Total général"),"",'Base  CARBURANT'!$AG$1)</f>
        <v/>
      </c>
      <c r="P133" s="2" t="str">
        <f t="shared" ref="P133:P196" si="19">IF(OR(A133="",A133="Total général"),"",G133)</f>
        <v/>
      </c>
      <c r="Q133" s="2" t="str">
        <f t="shared" ref="Q133:Q196" si="20">IF(OR(A133="",A133="Total général"),"","L")</f>
        <v/>
      </c>
    </row>
    <row r="134" spans="1:17" x14ac:dyDescent="0.2">
      <c r="A134"/>
      <c r="B134"/>
      <c r="C134"/>
      <c r="D134"/>
      <c r="E134"/>
      <c r="F134"/>
      <c r="G134"/>
      <c r="I134" s="2" t="str">
        <f>IF(A134="","",IF(A134="Total général",CONCATENATE('Base  PEAGES'!$Q$1," ",RIGHT(I133,17)),D134))</f>
        <v/>
      </c>
      <c r="J134" s="2" t="str">
        <f t="shared" si="14"/>
        <v/>
      </c>
      <c r="K134" s="2" t="str">
        <f t="shared" si="15"/>
        <v/>
      </c>
      <c r="L134" s="2" t="str">
        <f t="shared" si="16"/>
        <v/>
      </c>
      <c r="M134" s="2" t="str">
        <f t="shared" si="17"/>
        <v/>
      </c>
      <c r="N134" s="2" t="str">
        <f t="shared" si="18"/>
        <v/>
      </c>
      <c r="O134" s="2" t="str">
        <f>IF(OR(A134="",A134="Total général"),"",'Base  CARBURANT'!$AG$1)</f>
        <v/>
      </c>
      <c r="P134" s="2" t="str">
        <f t="shared" si="19"/>
        <v/>
      </c>
      <c r="Q134" s="2" t="str">
        <f t="shared" si="20"/>
        <v/>
      </c>
    </row>
    <row r="135" spans="1:17" x14ac:dyDescent="0.2">
      <c r="A135"/>
      <c r="B135"/>
      <c r="C135"/>
      <c r="D135"/>
      <c r="E135"/>
      <c r="F135"/>
      <c r="G135"/>
      <c r="I135" s="2" t="str">
        <f>IF(A135="","",IF(A135="Total général",CONCATENATE('Base  PEAGES'!$Q$1," ",RIGHT(I134,17)),D135))</f>
        <v/>
      </c>
      <c r="J135" s="2" t="str">
        <f t="shared" si="14"/>
        <v/>
      </c>
      <c r="K135" s="2" t="str">
        <f t="shared" si="15"/>
        <v/>
      </c>
      <c r="L135" s="2" t="str">
        <f t="shared" si="16"/>
        <v/>
      </c>
      <c r="M135" s="2" t="str">
        <f t="shared" si="17"/>
        <v/>
      </c>
      <c r="N135" s="2" t="str">
        <f t="shared" si="18"/>
        <v/>
      </c>
      <c r="O135" s="2" t="str">
        <f>IF(OR(A135="",A135="Total général"),"",'Base  CARBURANT'!$AG$1)</f>
        <v/>
      </c>
      <c r="P135" s="2" t="str">
        <f t="shared" si="19"/>
        <v/>
      </c>
      <c r="Q135" s="2" t="str">
        <f t="shared" si="20"/>
        <v/>
      </c>
    </row>
    <row r="136" spans="1:17" x14ac:dyDescent="0.2">
      <c r="A136"/>
      <c r="B136"/>
      <c r="C136"/>
      <c r="D136"/>
      <c r="E136"/>
      <c r="F136"/>
      <c r="G136"/>
      <c r="I136" s="2" t="str">
        <f>IF(A136="","",IF(A136="Total général",CONCATENATE('Base  PEAGES'!$Q$1," ",RIGHT(I135,17)),D136))</f>
        <v/>
      </c>
      <c r="J136" s="2" t="str">
        <f t="shared" si="14"/>
        <v/>
      </c>
      <c r="K136" s="2" t="str">
        <f t="shared" si="15"/>
        <v/>
      </c>
      <c r="L136" s="2" t="str">
        <f t="shared" si="16"/>
        <v/>
      </c>
      <c r="M136" s="2" t="str">
        <f t="shared" si="17"/>
        <v/>
      </c>
      <c r="N136" s="2" t="str">
        <f t="shared" si="18"/>
        <v/>
      </c>
      <c r="O136" s="2" t="str">
        <f>IF(OR(A136="",A136="Total général"),"",'Base  CARBURANT'!$AG$1)</f>
        <v/>
      </c>
      <c r="P136" s="2" t="str">
        <f t="shared" si="19"/>
        <v/>
      </c>
      <c r="Q136" s="2" t="str">
        <f t="shared" si="20"/>
        <v/>
      </c>
    </row>
    <row r="137" spans="1:17" x14ac:dyDescent="0.2">
      <c r="A137"/>
      <c r="B137"/>
      <c r="C137"/>
      <c r="D137"/>
      <c r="E137"/>
      <c r="F137"/>
      <c r="G137"/>
      <c r="I137" s="2" t="str">
        <f>IF(A137="","",IF(A137="Total général",CONCATENATE('Base  PEAGES'!$Q$1," ",RIGHT(I136,17)),D137))</f>
        <v/>
      </c>
      <c r="J137" s="2" t="str">
        <f t="shared" si="14"/>
        <v/>
      </c>
      <c r="K137" s="2" t="str">
        <f t="shared" si="15"/>
        <v/>
      </c>
      <c r="L137" s="2" t="str">
        <f t="shared" si="16"/>
        <v/>
      </c>
      <c r="M137" s="2" t="str">
        <f t="shared" si="17"/>
        <v/>
      </c>
      <c r="N137" s="2" t="str">
        <f t="shared" si="18"/>
        <v/>
      </c>
      <c r="O137" s="2" t="str">
        <f>IF(OR(A137="",A137="Total général"),"",'Base  CARBURANT'!$AG$1)</f>
        <v/>
      </c>
      <c r="P137" s="2" t="str">
        <f t="shared" si="19"/>
        <v/>
      </c>
      <c r="Q137" s="2" t="str">
        <f t="shared" si="20"/>
        <v/>
      </c>
    </row>
    <row r="138" spans="1:17" x14ac:dyDescent="0.2">
      <c r="A138"/>
      <c r="B138"/>
      <c r="C138"/>
      <c r="D138"/>
      <c r="E138"/>
      <c r="F138"/>
      <c r="G138"/>
      <c r="I138" s="2" t="str">
        <f>IF(A138="","",IF(A138="Total général",CONCATENATE('Base  PEAGES'!$Q$1," ",RIGHT(I137,17)),D138))</f>
        <v/>
      </c>
      <c r="J138" s="2" t="str">
        <f t="shared" si="14"/>
        <v/>
      </c>
      <c r="K138" s="2" t="str">
        <f t="shared" si="15"/>
        <v/>
      </c>
      <c r="L138" s="2" t="str">
        <f t="shared" si="16"/>
        <v/>
      </c>
      <c r="M138" s="2" t="str">
        <f t="shared" si="17"/>
        <v/>
      </c>
      <c r="N138" s="2" t="str">
        <f t="shared" si="18"/>
        <v/>
      </c>
      <c r="O138" s="2" t="str">
        <f>IF(OR(A138="",A138="Total général"),"",'Base  CARBURANT'!$AG$1)</f>
        <v/>
      </c>
      <c r="P138" s="2" t="str">
        <f t="shared" si="19"/>
        <v/>
      </c>
      <c r="Q138" s="2" t="str">
        <f t="shared" si="20"/>
        <v/>
      </c>
    </row>
    <row r="139" spans="1:17" x14ac:dyDescent="0.2">
      <c r="A139"/>
      <c r="B139"/>
      <c r="C139"/>
      <c r="D139"/>
      <c r="E139"/>
      <c r="F139"/>
      <c r="G139"/>
      <c r="I139" s="2" t="str">
        <f>IF(A139="","",IF(A139="Total général",CONCATENATE('Base  PEAGES'!$Q$1," ",RIGHT(I138,17)),D139))</f>
        <v/>
      </c>
      <c r="J139" s="2" t="str">
        <f t="shared" si="14"/>
        <v/>
      </c>
      <c r="K139" s="2" t="str">
        <f t="shared" si="15"/>
        <v/>
      </c>
      <c r="L139" s="2" t="str">
        <f t="shared" si="16"/>
        <v/>
      </c>
      <c r="M139" s="2" t="str">
        <f t="shared" si="17"/>
        <v/>
      </c>
      <c r="N139" s="2" t="str">
        <f t="shared" si="18"/>
        <v/>
      </c>
      <c r="O139" s="2" t="str">
        <f>IF(OR(A139="",A139="Total général"),"",'Base  CARBURANT'!$AG$1)</f>
        <v/>
      </c>
      <c r="P139" s="2" t="str">
        <f t="shared" si="19"/>
        <v/>
      </c>
      <c r="Q139" s="2" t="str">
        <f t="shared" si="20"/>
        <v/>
      </c>
    </row>
    <row r="140" spans="1:17" x14ac:dyDescent="0.2">
      <c r="A140"/>
      <c r="B140"/>
      <c r="C140"/>
      <c r="D140"/>
      <c r="E140"/>
      <c r="F140"/>
      <c r="G140"/>
      <c r="I140" s="2" t="str">
        <f>IF(A140="","",IF(A140="Total général",CONCATENATE('Base  PEAGES'!$Q$1," ",RIGHT(I139,17)),D140))</f>
        <v/>
      </c>
      <c r="J140" s="2" t="str">
        <f t="shared" si="14"/>
        <v/>
      </c>
      <c r="K140" s="2" t="str">
        <f t="shared" si="15"/>
        <v/>
      </c>
      <c r="L140" s="2" t="str">
        <f t="shared" si="16"/>
        <v/>
      </c>
      <c r="M140" s="2" t="str">
        <f t="shared" si="17"/>
        <v/>
      </c>
      <c r="N140" s="2" t="str">
        <f t="shared" si="18"/>
        <v/>
      </c>
      <c r="O140" s="2" t="str">
        <f>IF(OR(A140="",A140="Total général"),"",'Base  CARBURANT'!$AG$1)</f>
        <v/>
      </c>
      <c r="P140" s="2" t="str">
        <f t="shared" si="19"/>
        <v/>
      </c>
      <c r="Q140" s="2" t="str">
        <f t="shared" si="20"/>
        <v/>
      </c>
    </row>
    <row r="141" spans="1:17" x14ac:dyDescent="0.2">
      <c r="A141"/>
      <c r="B141"/>
      <c r="C141"/>
      <c r="D141"/>
      <c r="E141"/>
      <c r="F141"/>
      <c r="G141"/>
      <c r="I141" s="2" t="str">
        <f>IF(A141="","",IF(A141="Total général",CONCATENATE('Base  PEAGES'!$Q$1," ",RIGHT(I140,17)),D141))</f>
        <v/>
      </c>
      <c r="J141" s="2" t="str">
        <f t="shared" si="14"/>
        <v/>
      </c>
      <c r="K141" s="2" t="str">
        <f t="shared" si="15"/>
        <v/>
      </c>
      <c r="L141" s="2" t="str">
        <f t="shared" si="16"/>
        <v/>
      </c>
      <c r="M141" s="2" t="str">
        <f t="shared" si="17"/>
        <v/>
      </c>
      <c r="N141" s="2" t="str">
        <f t="shared" si="18"/>
        <v/>
      </c>
      <c r="O141" s="2" t="str">
        <f>IF(OR(A141="",A141="Total général"),"",'Base  CARBURANT'!$AG$1)</f>
        <v/>
      </c>
      <c r="P141" s="2" t="str">
        <f t="shared" si="19"/>
        <v/>
      </c>
      <c r="Q141" s="2" t="str">
        <f t="shared" si="20"/>
        <v/>
      </c>
    </row>
    <row r="142" spans="1:17" x14ac:dyDescent="0.2">
      <c r="A142"/>
      <c r="B142"/>
      <c r="C142"/>
      <c r="D142"/>
      <c r="E142"/>
      <c r="F142"/>
      <c r="G142"/>
      <c r="I142" s="2" t="str">
        <f>IF(A142="","",IF(A142="Total général",CONCATENATE('Base  PEAGES'!$Q$1," ",RIGHT(I141,17)),D142))</f>
        <v/>
      </c>
      <c r="J142" s="2" t="str">
        <f t="shared" si="14"/>
        <v/>
      </c>
      <c r="K142" s="2" t="str">
        <f t="shared" si="15"/>
        <v/>
      </c>
      <c r="L142" s="2" t="str">
        <f t="shared" si="16"/>
        <v/>
      </c>
      <c r="M142" s="2" t="str">
        <f t="shared" si="17"/>
        <v/>
      </c>
      <c r="N142" s="2" t="str">
        <f t="shared" si="18"/>
        <v/>
      </c>
      <c r="O142" s="2" t="str">
        <f>IF(OR(A142="",A142="Total général"),"",'Base  CARBURANT'!$AG$1)</f>
        <v/>
      </c>
      <c r="P142" s="2" t="str">
        <f t="shared" si="19"/>
        <v/>
      </c>
      <c r="Q142" s="2" t="str">
        <f t="shared" si="20"/>
        <v/>
      </c>
    </row>
    <row r="143" spans="1:17" x14ac:dyDescent="0.2">
      <c r="A143"/>
      <c r="B143"/>
      <c r="C143"/>
      <c r="D143"/>
      <c r="E143"/>
      <c r="F143"/>
      <c r="G143"/>
      <c r="I143" s="2" t="str">
        <f>IF(A143="","",IF(A143="Total général",CONCATENATE('Base  PEAGES'!$Q$1," ",RIGHT(I142,17)),D143))</f>
        <v/>
      </c>
      <c r="J143" s="2" t="str">
        <f t="shared" si="14"/>
        <v/>
      </c>
      <c r="K143" s="2" t="str">
        <f t="shared" si="15"/>
        <v/>
      </c>
      <c r="L143" s="2" t="str">
        <f t="shared" si="16"/>
        <v/>
      </c>
      <c r="M143" s="2" t="str">
        <f t="shared" si="17"/>
        <v/>
      </c>
      <c r="N143" s="2" t="str">
        <f t="shared" si="18"/>
        <v/>
      </c>
      <c r="O143" s="2" t="str">
        <f>IF(OR(A143="",A143="Total général"),"",'Base  CARBURANT'!$AG$1)</f>
        <v/>
      </c>
      <c r="P143" s="2" t="str">
        <f t="shared" si="19"/>
        <v/>
      </c>
      <c r="Q143" s="2" t="str">
        <f t="shared" si="20"/>
        <v/>
      </c>
    </row>
    <row r="144" spans="1:17" x14ac:dyDescent="0.2">
      <c r="A144"/>
      <c r="B144"/>
      <c r="C144"/>
      <c r="D144"/>
      <c r="E144"/>
      <c r="F144"/>
      <c r="G144"/>
      <c r="I144" s="2" t="str">
        <f>IF(A144="","",IF(A144="Total général",CONCATENATE('Base  PEAGES'!$Q$1," ",RIGHT(I143,17)),D144))</f>
        <v/>
      </c>
      <c r="J144" s="2" t="str">
        <f t="shared" si="14"/>
        <v/>
      </c>
      <c r="K144" s="2" t="str">
        <f t="shared" si="15"/>
        <v/>
      </c>
      <c r="L144" s="2" t="str">
        <f t="shared" si="16"/>
        <v/>
      </c>
      <c r="M144" s="2" t="str">
        <f t="shared" si="17"/>
        <v/>
      </c>
      <c r="N144" s="2" t="str">
        <f t="shared" si="18"/>
        <v/>
      </c>
      <c r="O144" s="2" t="str">
        <f>IF(OR(A144="",A144="Total général"),"",'Base  CARBURANT'!$AG$1)</f>
        <v/>
      </c>
      <c r="P144" s="2" t="str">
        <f t="shared" si="19"/>
        <v/>
      </c>
      <c r="Q144" s="2" t="str">
        <f t="shared" si="20"/>
        <v/>
      </c>
    </row>
    <row r="145" spans="1:17" x14ac:dyDescent="0.2">
      <c r="A145"/>
      <c r="B145"/>
      <c r="C145"/>
      <c r="D145"/>
      <c r="E145"/>
      <c r="F145"/>
      <c r="G145"/>
      <c r="I145" s="2" t="str">
        <f>IF(A145="","",IF(A145="Total général",CONCATENATE('Base  PEAGES'!$Q$1," ",RIGHT(I144,17)),D145))</f>
        <v/>
      </c>
      <c r="J145" s="2" t="str">
        <f t="shared" si="14"/>
        <v/>
      </c>
      <c r="K145" s="2" t="str">
        <f t="shared" si="15"/>
        <v/>
      </c>
      <c r="L145" s="2" t="str">
        <f t="shared" si="16"/>
        <v/>
      </c>
      <c r="M145" s="2" t="str">
        <f t="shared" si="17"/>
        <v/>
      </c>
      <c r="N145" s="2" t="str">
        <f t="shared" si="18"/>
        <v/>
      </c>
      <c r="O145" s="2" t="str">
        <f>IF(OR(A145="",A145="Total général"),"",'Base  CARBURANT'!$AG$1)</f>
        <v/>
      </c>
      <c r="P145" s="2" t="str">
        <f t="shared" si="19"/>
        <v/>
      </c>
      <c r="Q145" s="2" t="str">
        <f t="shared" si="20"/>
        <v/>
      </c>
    </row>
    <row r="146" spans="1:17" x14ac:dyDescent="0.2">
      <c r="A146"/>
      <c r="B146"/>
      <c r="C146"/>
      <c r="D146"/>
      <c r="E146"/>
      <c r="F146"/>
      <c r="G146"/>
      <c r="I146" s="2" t="str">
        <f>IF(A146="","",IF(A146="Total général",CONCATENATE('Base  PEAGES'!$Q$1," ",RIGHT(I145,17)),D146))</f>
        <v/>
      </c>
      <c r="J146" s="2" t="str">
        <f t="shared" si="14"/>
        <v/>
      </c>
      <c r="K146" s="2" t="str">
        <f t="shared" si="15"/>
        <v/>
      </c>
      <c r="L146" s="2" t="str">
        <f t="shared" si="16"/>
        <v/>
      </c>
      <c r="M146" s="2" t="str">
        <f t="shared" si="17"/>
        <v/>
      </c>
      <c r="N146" s="2" t="str">
        <f t="shared" si="18"/>
        <v/>
      </c>
      <c r="O146" s="2" t="str">
        <f>IF(OR(A146="",A146="Total général"),"",'Base  CARBURANT'!$AG$1)</f>
        <v/>
      </c>
      <c r="P146" s="2" t="str">
        <f t="shared" si="19"/>
        <v/>
      </c>
      <c r="Q146" s="2" t="str">
        <f t="shared" si="20"/>
        <v/>
      </c>
    </row>
    <row r="147" spans="1:17" x14ac:dyDescent="0.2">
      <c r="A147"/>
      <c r="B147"/>
      <c r="C147"/>
      <c r="D147"/>
      <c r="E147"/>
      <c r="F147"/>
      <c r="G147"/>
      <c r="I147" s="2" t="str">
        <f>IF(A147="","",IF(A147="Total général",CONCATENATE('Base  PEAGES'!$Q$1," ",RIGHT(I146,17)),D147))</f>
        <v/>
      </c>
      <c r="J147" s="2" t="str">
        <f t="shared" si="14"/>
        <v/>
      </c>
      <c r="K147" s="2" t="str">
        <f t="shared" si="15"/>
        <v/>
      </c>
      <c r="L147" s="2" t="str">
        <f t="shared" si="16"/>
        <v/>
      </c>
      <c r="M147" s="2" t="str">
        <f t="shared" si="17"/>
        <v/>
      </c>
      <c r="N147" s="2" t="str">
        <f t="shared" si="18"/>
        <v/>
      </c>
      <c r="O147" s="2" t="str">
        <f>IF(OR(A147="",A147="Total général"),"",'Base  CARBURANT'!$AG$1)</f>
        <v/>
      </c>
      <c r="P147" s="2" t="str">
        <f t="shared" si="19"/>
        <v/>
      </c>
      <c r="Q147" s="2" t="str">
        <f t="shared" si="20"/>
        <v/>
      </c>
    </row>
    <row r="148" spans="1:17" x14ac:dyDescent="0.2">
      <c r="A148"/>
      <c r="B148"/>
      <c r="C148"/>
      <c r="D148"/>
      <c r="E148"/>
      <c r="F148"/>
      <c r="G148"/>
      <c r="I148" s="2" t="str">
        <f>IF(A148="","",IF(A148="Total général",CONCATENATE('Base  PEAGES'!$Q$1," ",RIGHT(I147,17)),D148))</f>
        <v/>
      </c>
      <c r="J148" s="2" t="str">
        <f t="shared" si="14"/>
        <v/>
      </c>
      <c r="K148" s="2" t="str">
        <f t="shared" si="15"/>
        <v/>
      </c>
      <c r="L148" s="2" t="str">
        <f t="shared" si="16"/>
        <v/>
      </c>
      <c r="M148" s="2" t="str">
        <f t="shared" si="17"/>
        <v/>
      </c>
      <c r="N148" s="2" t="str">
        <f t="shared" si="18"/>
        <v/>
      </c>
      <c r="O148" s="2" t="str">
        <f>IF(OR(A148="",A148="Total général"),"",'Base  CARBURANT'!$AG$1)</f>
        <v/>
      </c>
      <c r="P148" s="2" t="str">
        <f t="shared" si="19"/>
        <v/>
      </c>
      <c r="Q148" s="2" t="str">
        <f t="shared" si="20"/>
        <v/>
      </c>
    </row>
    <row r="149" spans="1:17" x14ac:dyDescent="0.2">
      <c r="A149"/>
      <c r="B149"/>
      <c r="C149"/>
      <c r="D149"/>
      <c r="E149"/>
      <c r="F149"/>
      <c r="G149"/>
      <c r="I149" s="2" t="str">
        <f>IF(A149="","",IF(A149="Total général",CONCATENATE('Base  PEAGES'!$Q$1," ",RIGHT(I148,17)),D149))</f>
        <v/>
      </c>
      <c r="J149" s="2" t="str">
        <f t="shared" si="14"/>
        <v/>
      </c>
      <c r="K149" s="2" t="str">
        <f t="shared" si="15"/>
        <v/>
      </c>
      <c r="L149" s="2" t="str">
        <f t="shared" si="16"/>
        <v/>
      </c>
      <c r="M149" s="2" t="str">
        <f t="shared" si="17"/>
        <v/>
      </c>
      <c r="N149" s="2" t="str">
        <f t="shared" si="18"/>
        <v/>
      </c>
      <c r="O149" s="2" t="str">
        <f>IF(OR(A149="",A149="Total général"),"",'Base  CARBURANT'!$AG$1)</f>
        <v/>
      </c>
      <c r="P149" s="2" t="str">
        <f t="shared" si="19"/>
        <v/>
      </c>
      <c r="Q149" s="2" t="str">
        <f t="shared" si="20"/>
        <v/>
      </c>
    </row>
    <row r="150" spans="1:17" x14ac:dyDescent="0.2">
      <c r="A150"/>
      <c r="B150"/>
      <c r="C150"/>
      <c r="D150"/>
      <c r="E150"/>
      <c r="F150"/>
      <c r="G150"/>
      <c r="I150" s="2" t="str">
        <f>IF(A150="","",IF(A150="Total général",CONCATENATE('Base  PEAGES'!$Q$1," ",RIGHT(I149,17)),D150))</f>
        <v/>
      </c>
      <c r="J150" s="2" t="str">
        <f t="shared" si="14"/>
        <v/>
      </c>
      <c r="K150" s="2" t="str">
        <f t="shared" si="15"/>
        <v/>
      </c>
      <c r="L150" s="2" t="str">
        <f t="shared" si="16"/>
        <v/>
      </c>
      <c r="M150" s="2" t="str">
        <f t="shared" si="17"/>
        <v/>
      </c>
      <c r="N150" s="2" t="str">
        <f t="shared" si="18"/>
        <v/>
      </c>
      <c r="O150" s="2" t="str">
        <f>IF(OR(A150="",A150="Total général"),"",'Base  CARBURANT'!$AG$1)</f>
        <v/>
      </c>
      <c r="P150" s="2" t="str">
        <f t="shared" si="19"/>
        <v/>
      </c>
      <c r="Q150" s="2" t="str">
        <f t="shared" si="20"/>
        <v/>
      </c>
    </row>
    <row r="151" spans="1:17" x14ac:dyDescent="0.2">
      <c r="A151"/>
      <c r="B151"/>
      <c r="C151"/>
      <c r="D151"/>
      <c r="E151"/>
      <c r="F151"/>
      <c r="G151"/>
      <c r="I151" s="2" t="str">
        <f>IF(A151="","",IF(A151="Total général",CONCATENATE('Base  PEAGES'!$Q$1," ",RIGHT(I150,17)),D151))</f>
        <v/>
      </c>
      <c r="J151" s="2" t="str">
        <f t="shared" si="14"/>
        <v/>
      </c>
      <c r="K151" s="2" t="str">
        <f t="shared" si="15"/>
        <v/>
      </c>
      <c r="L151" s="2" t="str">
        <f t="shared" si="16"/>
        <v/>
      </c>
      <c r="M151" s="2" t="str">
        <f t="shared" si="17"/>
        <v/>
      </c>
      <c r="N151" s="2" t="str">
        <f t="shared" si="18"/>
        <v/>
      </c>
      <c r="O151" s="2" t="str">
        <f>IF(OR(A151="",A151="Total général"),"",'Base  CARBURANT'!$AG$1)</f>
        <v/>
      </c>
      <c r="P151" s="2" t="str">
        <f t="shared" si="19"/>
        <v/>
      </c>
      <c r="Q151" s="2" t="str">
        <f t="shared" si="20"/>
        <v/>
      </c>
    </row>
    <row r="152" spans="1:17" x14ac:dyDescent="0.2">
      <c r="A152"/>
      <c r="B152"/>
      <c r="C152"/>
      <c r="D152"/>
      <c r="E152"/>
      <c r="F152"/>
      <c r="G152"/>
      <c r="I152" s="2" t="str">
        <f>IF(A152="","",IF(A152="Total général",CONCATENATE('Base  PEAGES'!$Q$1," ",RIGHT(I151,17)),D152))</f>
        <v/>
      </c>
      <c r="J152" s="2" t="str">
        <f t="shared" si="14"/>
        <v/>
      </c>
      <c r="K152" s="2" t="str">
        <f t="shared" si="15"/>
        <v/>
      </c>
      <c r="L152" s="2" t="str">
        <f t="shared" si="16"/>
        <v/>
      </c>
      <c r="M152" s="2" t="str">
        <f t="shared" si="17"/>
        <v/>
      </c>
      <c r="N152" s="2" t="str">
        <f t="shared" si="18"/>
        <v/>
      </c>
      <c r="O152" s="2" t="str">
        <f>IF(OR(A152="",A152="Total général"),"",'Base  CARBURANT'!$AG$1)</f>
        <v/>
      </c>
      <c r="P152" s="2" t="str">
        <f t="shared" si="19"/>
        <v/>
      </c>
      <c r="Q152" s="2" t="str">
        <f t="shared" si="20"/>
        <v/>
      </c>
    </row>
    <row r="153" spans="1:17" x14ac:dyDescent="0.2">
      <c r="A153"/>
      <c r="B153"/>
      <c r="C153"/>
      <c r="D153"/>
      <c r="E153"/>
      <c r="F153"/>
      <c r="G153"/>
      <c r="I153" s="2" t="str">
        <f>IF(A153="","",IF(A153="Total général",CONCATENATE('Base  PEAGES'!$Q$1," ",RIGHT(I152,17)),D153))</f>
        <v/>
      </c>
      <c r="J153" s="2" t="str">
        <f t="shared" si="14"/>
        <v/>
      </c>
      <c r="K153" s="2" t="str">
        <f t="shared" si="15"/>
        <v/>
      </c>
      <c r="L153" s="2" t="str">
        <f t="shared" si="16"/>
        <v/>
      </c>
      <c r="M153" s="2" t="str">
        <f t="shared" si="17"/>
        <v/>
      </c>
      <c r="N153" s="2" t="str">
        <f t="shared" si="18"/>
        <v/>
      </c>
      <c r="O153" s="2" t="str">
        <f>IF(OR(A153="",A153="Total général"),"",'Base  CARBURANT'!$AG$1)</f>
        <v/>
      </c>
      <c r="P153" s="2" t="str">
        <f t="shared" si="19"/>
        <v/>
      </c>
      <c r="Q153" s="2" t="str">
        <f t="shared" si="20"/>
        <v/>
      </c>
    </row>
    <row r="154" spans="1:17" x14ac:dyDescent="0.2">
      <c r="A154"/>
      <c r="B154"/>
      <c r="C154"/>
      <c r="D154"/>
      <c r="E154"/>
      <c r="F154"/>
      <c r="G154"/>
      <c r="I154" s="2" t="str">
        <f>IF(A154="","",IF(A154="Total général",CONCATENATE('Base  PEAGES'!$Q$1," ",RIGHT(I153,17)),D154))</f>
        <v/>
      </c>
      <c r="J154" s="2" t="str">
        <f t="shared" si="14"/>
        <v/>
      </c>
      <c r="K154" s="2" t="str">
        <f t="shared" si="15"/>
        <v/>
      </c>
      <c r="L154" s="2" t="str">
        <f t="shared" si="16"/>
        <v/>
      </c>
      <c r="M154" s="2" t="str">
        <f t="shared" si="17"/>
        <v/>
      </c>
      <c r="N154" s="2" t="str">
        <f t="shared" si="18"/>
        <v/>
      </c>
      <c r="O154" s="2" t="str">
        <f>IF(OR(A154="",A154="Total général"),"",'Base  CARBURANT'!$AG$1)</f>
        <v/>
      </c>
      <c r="P154" s="2" t="str">
        <f t="shared" si="19"/>
        <v/>
      </c>
      <c r="Q154" s="2" t="str">
        <f t="shared" si="20"/>
        <v/>
      </c>
    </row>
    <row r="155" spans="1:17" x14ac:dyDescent="0.2">
      <c r="A155"/>
      <c r="B155"/>
      <c r="C155"/>
      <c r="D155"/>
      <c r="E155"/>
      <c r="F155"/>
      <c r="G155"/>
      <c r="I155" s="2" t="str">
        <f>IF(A155="","",IF(A155="Total général",CONCATENATE('Base  PEAGES'!$Q$1," ",RIGHT(I154,17)),D155))</f>
        <v/>
      </c>
      <c r="J155" s="2" t="str">
        <f t="shared" si="14"/>
        <v/>
      </c>
      <c r="K155" s="2" t="str">
        <f t="shared" si="15"/>
        <v/>
      </c>
      <c r="L155" s="2" t="str">
        <f t="shared" si="16"/>
        <v/>
      </c>
      <c r="M155" s="2" t="str">
        <f t="shared" si="17"/>
        <v/>
      </c>
      <c r="N155" s="2" t="str">
        <f t="shared" si="18"/>
        <v/>
      </c>
      <c r="O155" s="2" t="str">
        <f>IF(OR(A155="",A155="Total général"),"",'Base  CARBURANT'!$AG$1)</f>
        <v/>
      </c>
      <c r="P155" s="2" t="str">
        <f t="shared" si="19"/>
        <v/>
      </c>
      <c r="Q155" s="2" t="str">
        <f t="shared" si="20"/>
        <v/>
      </c>
    </row>
    <row r="156" spans="1:17" x14ac:dyDescent="0.2">
      <c r="A156"/>
      <c r="B156"/>
      <c r="C156"/>
      <c r="D156"/>
      <c r="E156"/>
      <c r="F156"/>
      <c r="G156"/>
      <c r="I156" s="2" t="str">
        <f>IF(A156="","",IF(A156="Total général",CONCATENATE('Base  PEAGES'!$Q$1," ",RIGHT(I155,17)),D156))</f>
        <v/>
      </c>
      <c r="J156" s="2" t="str">
        <f t="shared" si="14"/>
        <v/>
      </c>
      <c r="K156" s="2" t="str">
        <f t="shared" si="15"/>
        <v/>
      </c>
      <c r="L156" s="2" t="str">
        <f t="shared" si="16"/>
        <v/>
      </c>
      <c r="M156" s="2" t="str">
        <f t="shared" si="17"/>
        <v/>
      </c>
      <c r="N156" s="2" t="str">
        <f t="shared" si="18"/>
        <v/>
      </c>
      <c r="O156" s="2" t="str">
        <f>IF(OR(A156="",A156="Total général"),"",'Base  CARBURANT'!$AG$1)</f>
        <v/>
      </c>
      <c r="P156" s="2" t="str">
        <f t="shared" si="19"/>
        <v/>
      </c>
      <c r="Q156" s="2" t="str">
        <f t="shared" si="20"/>
        <v/>
      </c>
    </row>
    <row r="157" spans="1:17" x14ac:dyDescent="0.2">
      <c r="A157"/>
      <c r="B157"/>
      <c r="C157"/>
      <c r="D157"/>
      <c r="E157"/>
      <c r="F157"/>
      <c r="G157"/>
      <c r="I157" s="2" t="str">
        <f>IF(A157="","",IF(A157="Total général",CONCATENATE('Base  PEAGES'!$Q$1," ",RIGHT(I156,17)),D157))</f>
        <v/>
      </c>
      <c r="J157" s="2" t="str">
        <f t="shared" si="14"/>
        <v/>
      </c>
      <c r="K157" s="2" t="str">
        <f t="shared" si="15"/>
        <v/>
      </c>
      <c r="L157" s="2" t="str">
        <f t="shared" si="16"/>
        <v/>
      </c>
      <c r="M157" s="2" t="str">
        <f t="shared" si="17"/>
        <v/>
      </c>
      <c r="N157" s="2" t="str">
        <f t="shared" si="18"/>
        <v/>
      </c>
      <c r="O157" s="2" t="str">
        <f>IF(OR(A157="",A157="Total général"),"",'Base  CARBURANT'!$AG$1)</f>
        <v/>
      </c>
      <c r="P157" s="2" t="str">
        <f t="shared" si="19"/>
        <v/>
      </c>
      <c r="Q157" s="2" t="str">
        <f t="shared" si="20"/>
        <v/>
      </c>
    </row>
    <row r="158" spans="1:17" x14ac:dyDescent="0.2">
      <c r="A158"/>
      <c r="B158"/>
      <c r="C158"/>
      <c r="D158"/>
      <c r="E158"/>
      <c r="F158"/>
      <c r="G158"/>
      <c r="I158" s="2" t="str">
        <f>IF(A158="","",IF(A158="Total général",CONCATENATE('Base  PEAGES'!$Q$1," ",RIGHT(I157,17)),D158))</f>
        <v/>
      </c>
      <c r="J158" s="2" t="str">
        <f t="shared" si="14"/>
        <v/>
      </c>
      <c r="K158" s="2" t="str">
        <f t="shared" si="15"/>
        <v/>
      </c>
      <c r="L158" s="2" t="str">
        <f t="shared" si="16"/>
        <v/>
      </c>
      <c r="M158" s="2" t="str">
        <f t="shared" si="17"/>
        <v/>
      </c>
      <c r="N158" s="2" t="str">
        <f t="shared" si="18"/>
        <v/>
      </c>
      <c r="O158" s="2" t="str">
        <f>IF(OR(A158="",A158="Total général"),"",'Base  CARBURANT'!$AG$1)</f>
        <v/>
      </c>
      <c r="P158" s="2" t="str">
        <f t="shared" si="19"/>
        <v/>
      </c>
      <c r="Q158" s="2" t="str">
        <f t="shared" si="20"/>
        <v/>
      </c>
    </row>
    <row r="159" spans="1:17" x14ac:dyDescent="0.2">
      <c r="A159"/>
      <c r="B159"/>
      <c r="C159"/>
      <c r="D159"/>
      <c r="E159"/>
      <c r="F159"/>
      <c r="G159"/>
      <c r="I159" s="2" t="str">
        <f>IF(A159="","",IF(A159="Total général",CONCATENATE('Base  PEAGES'!$Q$1," ",RIGHT(I158,17)),D159))</f>
        <v/>
      </c>
      <c r="J159" s="2" t="str">
        <f t="shared" si="14"/>
        <v/>
      </c>
      <c r="K159" s="2" t="str">
        <f t="shared" si="15"/>
        <v/>
      </c>
      <c r="L159" s="2" t="str">
        <f t="shared" si="16"/>
        <v/>
      </c>
      <c r="M159" s="2" t="str">
        <f t="shared" si="17"/>
        <v/>
      </c>
      <c r="N159" s="2" t="str">
        <f t="shared" si="18"/>
        <v/>
      </c>
      <c r="O159" s="2" t="str">
        <f>IF(OR(A159="",A159="Total général"),"",'Base  CARBURANT'!$AG$1)</f>
        <v/>
      </c>
      <c r="P159" s="2" t="str">
        <f t="shared" si="19"/>
        <v/>
      </c>
      <c r="Q159" s="2" t="str">
        <f t="shared" si="20"/>
        <v/>
      </c>
    </row>
    <row r="160" spans="1:17" x14ac:dyDescent="0.2">
      <c r="A160"/>
      <c r="B160"/>
      <c r="C160"/>
      <c r="D160"/>
      <c r="E160"/>
      <c r="F160"/>
      <c r="G160"/>
      <c r="I160" s="2" t="str">
        <f>IF(A160="","",IF(A160="Total général",CONCATENATE('Base  PEAGES'!$Q$1," ",RIGHT(I159,17)),D160))</f>
        <v/>
      </c>
      <c r="J160" s="2" t="str">
        <f t="shared" si="14"/>
        <v/>
      </c>
      <c r="K160" s="2" t="str">
        <f t="shared" si="15"/>
        <v/>
      </c>
      <c r="L160" s="2" t="str">
        <f t="shared" si="16"/>
        <v/>
      </c>
      <c r="M160" s="2" t="str">
        <f t="shared" si="17"/>
        <v/>
      </c>
      <c r="N160" s="2" t="str">
        <f t="shared" si="18"/>
        <v/>
      </c>
      <c r="O160" s="2" t="str">
        <f>IF(OR(A160="",A160="Total général"),"",'Base  CARBURANT'!$AG$1)</f>
        <v/>
      </c>
      <c r="P160" s="2" t="str">
        <f t="shared" si="19"/>
        <v/>
      </c>
      <c r="Q160" s="2" t="str">
        <f t="shared" si="20"/>
        <v/>
      </c>
    </row>
    <row r="161" spans="1:17" x14ac:dyDescent="0.2">
      <c r="A161"/>
      <c r="B161"/>
      <c r="C161"/>
      <c r="D161"/>
      <c r="E161"/>
      <c r="F161"/>
      <c r="G161"/>
      <c r="I161" s="2" t="str">
        <f>IF(A161="","",IF(A161="Total général",CONCATENATE('Base  PEAGES'!$Q$1," ",RIGHT(I160,17)),D161))</f>
        <v/>
      </c>
      <c r="J161" s="2" t="str">
        <f t="shared" si="14"/>
        <v/>
      </c>
      <c r="K161" s="2" t="str">
        <f t="shared" si="15"/>
        <v/>
      </c>
      <c r="L161" s="2" t="str">
        <f t="shared" si="16"/>
        <v/>
      </c>
      <c r="M161" s="2" t="str">
        <f t="shared" si="17"/>
        <v/>
      </c>
      <c r="N161" s="2" t="str">
        <f t="shared" si="18"/>
        <v/>
      </c>
      <c r="O161" s="2" t="str">
        <f>IF(OR(A161="",A161="Total général"),"",'Base  CARBURANT'!$AG$1)</f>
        <v/>
      </c>
      <c r="P161" s="2" t="str">
        <f t="shared" si="19"/>
        <v/>
      </c>
      <c r="Q161" s="2" t="str">
        <f t="shared" si="20"/>
        <v/>
      </c>
    </row>
    <row r="162" spans="1:17" x14ac:dyDescent="0.2">
      <c r="A162"/>
      <c r="B162"/>
      <c r="C162"/>
      <c r="D162"/>
      <c r="E162"/>
      <c r="F162"/>
      <c r="G162"/>
      <c r="I162" s="2" t="str">
        <f>IF(A162="","",IF(A162="Total général",CONCATENATE('Base  PEAGES'!$Q$1," ",RIGHT(I161,17)),D162))</f>
        <v/>
      </c>
      <c r="J162" s="2" t="str">
        <f t="shared" si="14"/>
        <v/>
      </c>
      <c r="K162" s="2" t="str">
        <f t="shared" si="15"/>
        <v/>
      </c>
      <c r="L162" s="2" t="str">
        <f t="shared" si="16"/>
        <v/>
      </c>
      <c r="M162" s="2" t="str">
        <f t="shared" si="17"/>
        <v/>
      </c>
      <c r="N162" s="2" t="str">
        <f t="shared" si="18"/>
        <v/>
      </c>
      <c r="O162" s="2" t="str">
        <f>IF(OR(A162="",A162="Total général"),"",'Base  CARBURANT'!$AG$1)</f>
        <v/>
      </c>
      <c r="P162" s="2" t="str">
        <f t="shared" si="19"/>
        <v/>
      </c>
      <c r="Q162" s="2" t="str">
        <f t="shared" si="20"/>
        <v/>
      </c>
    </row>
    <row r="163" spans="1:17" x14ac:dyDescent="0.2">
      <c r="A163"/>
      <c r="B163"/>
      <c r="C163"/>
      <c r="D163"/>
      <c r="E163"/>
      <c r="F163"/>
      <c r="G163"/>
      <c r="I163" s="2" t="str">
        <f>IF(A163="","",IF(A163="Total général",CONCATENATE('Base  PEAGES'!$Q$1," ",RIGHT(I162,17)),D163))</f>
        <v/>
      </c>
      <c r="J163" s="2" t="str">
        <f t="shared" si="14"/>
        <v/>
      </c>
      <c r="K163" s="2" t="str">
        <f t="shared" si="15"/>
        <v/>
      </c>
      <c r="L163" s="2" t="str">
        <f t="shared" si="16"/>
        <v/>
      </c>
      <c r="M163" s="2" t="str">
        <f t="shared" si="17"/>
        <v/>
      </c>
      <c r="N163" s="2" t="str">
        <f t="shared" si="18"/>
        <v/>
      </c>
      <c r="O163" s="2" t="str">
        <f>IF(OR(A163="",A163="Total général"),"",'Base  CARBURANT'!$AG$1)</f>
        <v/>
      </c>
      <c r="P163" s="2" t="str">
        <f t="shared" si="19"/>
        <v/>
      </c>
      <c r="Q163" s="2" t="str">
        <f t="shared" si="20"/>
        <v/>
      </c>
    </row>
    <row r="164" spans="1:17" x14ac:dyDescent="0.2">
      <c r="A164"/>
      <c r="B164"/>
      <c r="C164"/>
      <c r="D164"/>
      <c r="E164"/>
      <c r="F164"/>
      <c r="G164"/>
      <c r="I164" s="2" t="str">
        <f>IF(A164="","",IF(A164="Total général",CONCATENATE('Base  PEAGES'!$Q$1," ",RIGHT(I163,17)),D164))</f>
        <v/>
      </c>
      <c r="J164" s="2" t="str">
        <f t="shared" si="14"/>
        <v/>
      </c>
      <c r="K164" s="2" t="str">
        <f t="shared" si="15"/>
        <v/>
      </c>
      <c r="L164" s="2" t="str">
        <f t="shared" si="16"/>
        <v/>
      </c>
      <c r="M164" s="2" t="str">
        <f t="shared" si="17"/>
        <v/>
      </c>
      <c r="N164" s="2" t="str">
        <f t="shared" si="18"/>
        <v/>
      </c>
      <c r="O164" s="2" t="str">
        <f>IF(OR(A164="",A164="Total général"),"",'Base  CARBURANT'!$AG$1)</f>
        <v/>
      </c>
      <c r="P164" s="2" t="str">
        <f t="shared" si="19"/>
        <v/>
      </c>
      <c r="Q164" s="2" t="str">
        <f t="shared" si="20"/>
        <v/>
      </c>
    </row>
    <row r="165" spans="1:17" x14ac:dyDescent="0.2">
      <c r="A165"/>
      <c r="B165"/>
      <c r="C165"/>
      <c r="D165"/>
      <c r="E165"/>
      <c r="F165"/>
      <c r="G165"/>
      <c r="I165" s="2" t="str">
        <f>IF(A165="","",IF(A165="Total général",CONCATENATE('Base  PEAGES'!$Q$1," ",RIGHT(I164,17)),D165))</f>
        <v/>
      </c>
      <c r="J165" s="2" t="str">
        <f t="shared" si="14"/>
        <v/>
      </c>
      <c r="K165" s="2" t="str">
        <f t="shared" si="15"/>
        <v/>
      </c>
      <c r="L165" s="2" t="str">
        <f t="shared" si="16"/>
        <v/>
      </c>
      <c r="M165" s="2" t="str">
        <f t="shared" si="17"/>
        <v/>
      </c>
      <c r="N165" s="2" t="str">
        <f t="shared" si="18"/>
        <v/>
      </c>
      <c r="O165" s="2" t="str">
        <f>IF(OR(A165="",A165="Total général"),"",'Base  CARBURANT'!$AG$1)</f>
        <v/>
      </c>
      <c r="P165" s="2" t="str">
        <f t="shared" si="19"/>
        <v/>
      </c>
      <c r="Q165" s="2" t="str">
        <f t="shared" si="20"/>
        <v/>
      </c>
    </row>
    <row r="166" spans="1:17" x14ac:dyDescent="0.2">
      <c r="A166"/>
      <c r="B166"/>
      <c r="C166"/>
      <c r="D166"/>
      <c r="E166"/>
      <c r="F166"/>
      <c r="G166"/>
      <c r="I166" s="2" t="str">
        <f>IF(A166="","",IF(A166="Total général",CONCATENATE('Base  PEAGES'!$Q$1," ",RIGHT(I165,17)),D166))</f>
        <v/>
      </c>
      <c r="J166" s="2" t="str">
        <f t="shared" si="14"/>
        <v/>
      </c>
      <c r="K166" s="2" t="str">
        <f t="shared" si="15"/>
        <v/>
      </c>
      <c r="L166" s="2" t="str">
        <f t="shared" si="16"/>
        <v/>
      </c>
      <c r="M166" s="2" t="str">
        <f t="shared" si="17"/>
        <v/>
      </c>
      <c r="N166" s="2" t="str">
        <f t="shared" si="18"/>
        <v/>
      </c>
      <c r="O166" s="2" t="str">
        <f>IF(OR(A166="",A166="Total général"),"",'Base  CARBURANT'!$AG$1)</f>
        <v/>
      </c>
      <c r="P166" s="2" t="str">
        <f t="shared" si="19"/>
        <v/>
      </c>
      <c r="Q166" s="2" t="str">
        <f t="shared" si="20"/>
        <v/>
      </c>
    </row>
    <row r="167" spans="1:17" x14ac:dyDescent="0.2">
      <c r="A167"/>
      <c r="B167"/>
      <c r="C167"/>
      <c r="D167"/>
      <c r="E167"/>
      <c r="F167"/>
      <c r="G167"/>
      <c r="I167" s="2" t="str">
        <f>IF(A167="","",IF(A167="Total général",CONCATENATE('Base  PEAGES'!$Q$1," ",RIGHT(I166,17)),D167))</f>
        <v/>
      </c>
      <c r="J167" s="2" t="str">
        <f t="shared" si="14"/>
        <v/>
      </c>
      <c r="K167" s="2" t="str">
        <f t="shared" si="15"/>
        <v/>
      </c>
      <c r="L167" s="2" t="str">
        <f t="shared" si="16"/>
        <v/>
      </c>
      <c r="M167" s="2" t="str">
        <f t="shared" si="17"/>
        <v/>
      </c>
      <c r="N167" s="2" t="str">
        <f t="shared" si="18"/>
        <v/>
      </c>
      <c r="O167" s="2" t="str">
        <f>IF(OR(A167="",A167="Total général"),"",'Base  CARBURANT'!$AG$1)</f>
        <v/>
      </c>
      <c r="P167" s="2" t="str">
        <f t="shared" si="19"/>
        <v/>
      </c>
      <c r="Q167" s="2" t="str">
        <f t="shared" si="20"/>
        <v/>
      </c>
    </row>
    <row r="168" spans="1:17" x14ac:dyDescent="0.2">
      <c r="A168"/>
      <c r="B168"/>
      <c r="C168"/>
      <c r="D168"/>
      <c r="E168"/>
      <c r="F168"/>
      <c r="G168"/>
      <c r="I168" s="2" t="str">
        <f>IF(A168="","",IF(A168="Total général",CONCATENATE('Base  PEAGES'!$Q$1," ",RIGHT(I167,17)),D168))</f>
        <v/>
      </c>
      <c r="J168" s="2" t="str">
        <f t="shared" si="14"/>
        <v/>
      </c>
      <c r="K168" s="2" t="str">
        <f t="shared" si="15"/>
        <v/>
      </c>
      <c r="L168" s="2" t="str">
        <f t="shared" si="16"/>
        <v/>
      </c>
      <c r="M168" s="2" t="str">
        <f t="shared" si="17"/>
        <v/>
      </c>
      <c r="N168" s="2" t="str">
        <f t="shared" si="18"/>
        <v/>
      </c>
      <c r="O168" s="2" t="str">
        <f>IF(OR(A168="",A168="Total général"),"",'Base  CARBURANT'!$AG$1)</f>
        <v/>
      </c>
      <c r="P168" s="2" t="str">
        <f t="shared" si="19"/>
        <v/>
      </c>
      <c r="Q168" s="2" t="str">
        <f t="shared" si="20"/>
        <v/>
      </c>
    </row>
    <row r="169" spans="1:17" x14ac:dyDescent="0.2">
      <c r="A169"/>
      <c r="B169"/>
      <c r="C169"/>
      <c r="D169"/>
      <c r="E169"/>
      <c r="F169"/>
      <c r="G169"/>
      <c r="I169" s="2" t="str">
        <f>IF(A169="","",IF(A169="Total général",CONCATENATE('Base  PEAGES'!$Q$1," ",RIGHT(I168,17)),D169))</f>
        <v/>
      </c>
      <c r="J169" s="2" t="str">
        <f t="shared" si="14"/>
        <v/>
      </c>
      <c r="K169" s="2" t="str">
        <f t="shared" si="15"/>
        <v/>
      </c>
      <c r="L169" s="2" t="str">
        <f t="shared" si="16"/>
        <v/>
      </c>
      <c r="M169" s="2" t="str">
        <f t="shared" si="17"/>
        <v/>
      </c>
      <c r="N169" s="2" t="str">
        <f t="shared" si="18"/>
        <v/>
      </c>
      <c r="O169" s="2" t="str">
        <f>IF(OR(A169="",A169="Total général"),"",'Base  CARBURANT'!$AG$1)</f>
        <v/>
      </c>
      <c r="P169" s="2" t="str">
        <f t="shared" si="19"/>
        <v/>
      </c>
      <c r="Q169" s="2" t="str">
        <f t="shared" si="20"/>
        <v/>
      </c>
    </row>
    <row r="170" spans="1:17" x14ac:dyDescent="0.2">
      <c r="A170"/>
      <c r="B170"/>
      <c r="C170"/>
      <c r="D170"/>
      <c r="E170"/>
      <c r="F170"/>
      <c r="G170"/>
      <c r="I170" s="2" t="str">
        <f>IF(A170="","",IF(A170="Total général",CONCATENATE('Base  PEAGES'!$Q$1," ",RIGHT(I169,17)),D170))</f>
        <v/>
      </c>
      <c r="J170" s="2" t="str">
        <f t="shared" si="14"/>
        <v/>
      </c>
      <c r="K170" s="2" t="str">
        <f t="shared" si="15"/>
        <v/>
      </c>
      <c r="L170" s="2" t="str">
        <f t="shared" si="16"/>
        <v/>
      </c>
      <c r="M170" s="2" t="str">
        <f t="shared" si="17"/>
        <v/>
      </c>
      <c r="N170" s="2" t="str">
        <f t="shared" si="18"/>
        <v/>
      </c>
      <c r="O170" s="2" t="str">
        <f>IF(OR(A170="",A170="Total général"),"",'Base  CARBURANT'!$AG$1)</f>
        <v/>
      </c>
      <c r="P170" s="2" t="str">
        <f t="shared" si="19"/>
        <v/>
      </c>
      <c r="Q170" s="2" t="str">
        <f t="shared" si="20"/>
        <v/>
      </c>
    </row>
    <row r="171" spans="1:17" x14ac:dyDescent="0.2">
      <c r="A171"/>
      <c r="B171"/>
      <c r="C171"/>
      <c r="D171"/>
      <c r="E171"/>
      <c r="F171"/>
      <c r="G171"/>
      <c r="I171" s="2" t="str">
        <f>IF(A171="","",IF(A171="Total général",CONCATENATE('Base  PEAGES'!$Q$1," ",RIGHT(I170,17)),D171))</f>
        <v/>
      </c>
      <c r="J171" s="2" t="str">
        <f t="shared" si="14"/>
        <v/>
      </c>
      <c r="K171" s="2" t="str">
        <f t="shared" si="15"/>
        <v/>
      </c>
      <c r="L171" s="2" t="str">
        <f t="shared" si="16"/>
        <v/>
      </c>
      <c r="M171" s="2" t="str">
        <f t="shared" si="17"/>
        <v/>
      </c>
      <c r="N171" s="2" t="str">
        <f t="shared" si="18"/>
        <v/>
      </c>
      <c r="O171" s="2" t="str">
        <f>IF(OR(A171="",A171="Total général"),"",'Base  CARBURANT'!$AG$1)</f>
        <v/>
      </c>
      <c r="P171" s="2" t="str">
        <f t="shared" si="19"/>
        <v/>
      </c>
      <c r="Q171" s="2" t="str">
        <f t="shared" si="20"/>
        <v/>
      </c>
    </row>
    <row r="172" spans="1:17" x14ac:dyDescent="0.2">
      <c r="A172"/>
      <c r="B172"/>
      <c r="C172"/>
      <c r="D172"/>
      <c r="E172"/>
      <c r="F172"/>
      <c r="G172"/>
      <c r="I172" s="2" t="str">
        <f>IF(A172="","",IF(A172="Total général",CONCATENATE('Base  PEAGES'!$Q$1," ",RIGHT(I171,17)),D172))</f>
        <v/>
      </c>
      <c r="J172" s="2" t="str">
        <f t="shared" si="14"/>
        <v/>
      </c>
      <c r="K172" s="2" t="str">
        <f t="shared" si="15"/>
        <v/>
      </c>
      <c r="L172" s="2" t="str">
        <f t="shared" si="16"/>
        <v/>
      </c>
      <c r="M172" s="2" t="str">
        <f t="shared" si="17"/>
        <v/>
      </c>
      <c r="N172" s="2" t="str">
        <f t="shared" si="18"/>
        <v/>
      </c>
      <c r="O172" s="2" t="str">
        <f>IF(OR(A172="",A172="Total général"),"",'Base  CARBURANT'!$AG$1)</f>
        <v/>
      </c>
      <c r="P172" s="2" t="str">
        <f t="shared" si="19"/>
        <v/>
      </c>
      <c r="Q172" s="2" t="str">
        <f t="shared" si="20"/>
        <v/>
      </c>
    </row>
    <row r="173" spans="1:17" x14ac:dyDescent="0.2">
      <c r="A173"/>
      <c r="B173"/>
      <c r="C173"/>
      <c r="D173"/>
      <c r="E173"/>
      <c r="F173"/>
      <c r="G173"/>
      <c r="I173" s="2" t="str">
        <f>IF(A173="","",IF(A173="Total général",CONCATENATE('Base  PEAGES'!$Q$1," ",RIGHT(I172,17)),D173))</f>
        <v/>
      </c>
      <c r="J173" s="2" t="str">
        <f t="shared" si="14"/>
        <v/>
      </c>
      <c r="K173" s="2" t="str">
        <f t="shared" si="15"/>
        <v/>
      </c>
      <c r="L173" s="2" t="str">
        <f t="shared" si="16"/>
        <v/>
      </c>
      <c r="M173" s="2" t="str">
        <f t="shared" si="17"/>
        <v/>
      </c>
      <c r="N173" s="2" t="str">
        <f t="shared" si="18"/>
        <v/>
      </c>
      <c r="O173" s="2" t="str">
        <f>IF(OR(A173="",A173="Total général"),"",'Base  CARBURANT'!$AG$1)</f>
        <v/>
      </c>
      <c r="P173" s="2" t="str">
        <f t="shared" si="19"/>
        <v/>
      </c>
      <c r="Q173" s="2" t="str">
        <f t="shared" si="20"/>
        <v/>
      </c>
    </row>
    <row r="174" spans="1:17" x14ac:dyDescent="0.2">
      <c r="A174"/>
      <c r="B174"/>
      <c r="C174"/>
      <c r="D174"/>
      <c r="E174"/>
      <c r="F174"/>
      <c r="G174"/>
      <c r="I174" s="2" t="str">
        <f>IF(A174="","",IF(A174="Total général",CONCATENATE('Base  PEAGES'!$Q$1," ",RIGHT(I173,17)),D174))</f>
        <v/>
      </c>
      <c r="J174" s="2" t="str">
        <f t="shared" si="14"/>
        <v/>
      </c>
      <c r="K174" s="2" t="str">
        <f t="shared" si="15"/>
        <v/>
      </c>
      <c r="L174" s="2" t="str">
        <f t="shared" si="16"/>
        <v/>
      </c>
      <c r="M174" s="2" t="str">
        <f t="shared" si="17"/>
        <v/>
      </c>
      <c r="N174" s="2" t="str">
        <f t="shared" si="18"/>
        <v/>
      </c>
      <c r="O174" s="2" t="str">
        <f>IF(OR(A174="",A174="Total général"),"",'Base  CARBURANT'!$AG$1)</f>
        <v/>
      </c>
      <c r="P174" s="2" t="str">
        <f t="shared" si="19"/>
        <v/>
      </c>
      <c r="Q174" s="2" t="str">
        <f t="shared" si="20"/>
        <v/>
      </c>
    </row>
    <row r="175" spans="1:17" x14ac:dyDescent="0.2">
      <c r="A175"/>
      <c r="B175"/>
      <c r="C175"/>
      <c r="D175"/>
      <c r="E175"/>
      <c r="F175"/>
      <c r="G175"/>
      <c r="I175" s="2" t="str">
        <f>IF(A175="","",IF(A175="Total général",CONCATENATE('Base  PEAGES'!$Q$1," ",RIGHT(I174,17)),D175))</f>
        <v/>
      </c>
      <c r="J175" s="2" t="str">
        <f t="shared" si="14"/>
        <v/>
      </c>
      <c r="K175" s="2" t="str">
        <f t="shared" si="15"/>
        <v/>
      </c>
      <c r="L175" s="2" t="str">
        <f t="shared" si="16"/>
        <v/>
      </c>
      <c r="M175" s="2" t="str">
        <f t="shared" si="17"/>
        <v/>
      </c>
      <c r="N175" s="2" t="str">
        <f t="shared" si="18"/>
        <v/>
      </c>
      <c r="O175" s="2" t="str">
        <f>IF(OR(A175="",A175="Total général"),"",'Base  CARBURANT'!$AG$1)</f>
        <v/>
      </c>
      <c r="P175" s="2" t="str">
        <f t="shared" si="19"/>
        <v/>
      </c>
      <c r="Q175" s="2" t="str">
        <f t="shared" si="20"/>
        <v/>
      </c>
    </row>
    <row r="176" spans="1:17" x14ac:dyDescent="0.2">
      <c r="A176"/>
      <c r="B176"/>
      <c r="C176"/>
      <c r="D176"/>
      <c r="E176"/>
      <c r="F176"/>
      <c r="G176"/>
      <c r="I176" s="2" t="str">
        <f>IF(A176="","",IF(A176="Total général",CONCATENATE('Base  PEAGES'!$Q$1," ",RIGHT(I175,17)),D176))</f>
        <v/>
      </c>
      <c r="J176" s="2" t="str">
        <f t="shared" si="14"/>
        <v/>
      </c>
      <c r="K176" s="2" t="str">
        <f t="shared" si="15"/>
        <v/>
      </c>
      <c r="L176" s="2" t="str">
        <f t="shared" si="16"/>
        <v/>
      </c>
      <c r="M176" s="2" t="str">
        <f t="shared" si="17"/>
        <v/>
      </c>
      <c r="N176" s="2" t="str">
        <f t="shared" si="18"/>
        <v/>
      </c>
      <c r="O176" s="2" t="str">
        <f>IF(OR(A176="",A176="Total général"),"",'Base  CARBURANT'!$AG$1)</f>
        <v/>
      </c>
      <c r="P176" s="2" t="str">
        <f t="shared" si="19"/>
        <v/>
      </c>
      <c r="Q176" s="2" t="str">
        <f t="shared" si="20"/>
        <v/>
      </c>
    </row>
    <row r="177" spans="1:17" x14ac:dyDescent="0.2">
      <c r="A177"/>
      <c r="B177"/>
      <c r="C177"/>
      <c r="D177"/>
      <c r="E177"/>
      <c r="F177"/>
      <c r="G177"/>
      <c r="I177" s="2" t="str">
        <f>IF(A177="","",IF(A177="Total général",CONCATENATE('Base  PEAGES'!$Q$1," ",RIGHT(I176,17)),D177))</f>
        <v/>
      </c>
      <c r="J177" s="2" t="str">
        <f t="shared" si="14"/>
        <v/>
      </c>
      <c r="K177" s="2" t="str">
        <f t="shared" si="15"/>
        <v/>
      </c>
      <c r="L177" s="2" t="str">
        <f t="shared" si="16"/>
        <v/>
      </c>
      <c r="M177" s="2" t="str">
        <f t="shared" si="17"/>
        <v/>
      </c>
      <c r="N177" s="2" t="str">
        <f t="shared" si="18"/>
        <v/>
      </c>
      <c r="O177" s="2" t="str">
        <f>IF(OR(A177="",A177="Total général"),"",'Base  CARBURANT'!$AG$1)</f>
        <v/>
      </c>
      <c r="P177" s="2" t="str">
        <f t="shared" si="19"/>
        <v/>
      </c>
      <c r="Q177" s="2" t="str">
        <f t="shared" si="20"/>
        <v/>
      </c>
    </row>
    <row r="178" spans="1:17" x14ac:dyDescent="0.2">
      <c r="A178"/>
      <c r="B178"/>
      <c r="C178"/>
      <c r="D178"/>
      <c r="E178"/>
      <c r="F178"/>
      <c r="G178"/>
      <c r="I178" s="2" t="str">
        <f>IF(A178="","",IF(A178="Total général",CONCATENATE('Base  PEAGES'!$Q$1," ",RIGHT(I177,17)),D178))</f>
        <v/>
      </c>
      <c r="J178" s="2" t="str">
        <f t="shared" si="14"/>
        <v/>
      </c>
      <c r="K178" s="2" t="str">
        <f t="shared" si="15"/>
        <v/>
      </c>
      <c r="L178" s="2" t="str">
        <f t="shared" si="16"/>
        <v/>
      </c>
      <c r="M178" s="2" t="str">
        <f t="shared" si="17"/>
        <v/>
      </c>
      <c r="N178" s="2" t="str">
        <f t="shared" si="18"/>
        <v/>
      </c>
      <c r="O178" s="2" t="str">
        <f>IF(OR(A178="",A178="Total général"),"",'Base  CARBURANT'!$AG$1)</f>
        <v/>
      </c>
      <c r="P178" s="2" t="str">
        <f t="shared" si="19"/>
        <v/>
      </c>
      <c r="Q178" s="2" t="str">
        <f t="shared" si="20"/>
        <v/>
      </c>
    </row>
    <row r="179" spans="1:17" x14ac:dyDescent="0.2">
      <c r="A179"/>
      <c r="B179"/>
      <c r="C179"/>
      <c r="D179"/>
      <c r="E179"/>
      <c r="F179"/>
      <c r="G179"/>
      <c r="I179" s="2" t="str">
        <f>IF(A179="","",IF(A179="Total général",CONCATENATE('Base  PEAGES'!$Q$1," ",RIGHT(I178,17)),D179))</f>
        <v/>
      </c>
      <c r="J179" s="2" t="str">
        <f t="shared" si="14"/>
        <v/>
      </c>
      <c r="K179" s="2" t="str">
        <f t="shared" si="15"/>
        <v/>
      </c>
      <c r="L179" s="2" t="str">
        <f t="shared" si="16"/>
        <v/>
      </c>
      <c r="M179" s="2" t="str">
        <f t="shared" si="17"/>
        <v/>
      </c>
      <c r="N179" s="2" t="str">
        <f t="shared" si="18"/>
        <v/>
      </c>
      <c r="O179" s="2" t="str">
        <f>IF(OR(A179="",A179="Total général"),"",'Base  CARBURANT'!$AG$1)</f>
        <v/>
      </c>
      <c r="P179" s="2" t="str">
        <f t="shared" si="19"/>
        <v/>
      </c>
      <c r="Q179" s="2" t="str">
        <f t="shared" si="20"/>
        <v/>
      </c>
    </row>
    <row r="180" spans="1:17" x14ac:dyDescent="0.2">
      <c r="A180"/>
      <c r="B180"/>
      <c r="C180"/>
      <c r="D180"/>
      <c r="E180"/>
      <c r="F180"/>
      <c r="G180"/>
      <c r="I180" s="2" t="str">
        <f>IF(A180="","",IF(A180="Total général",CONCATENATE('Base  PEAGES'!$Q$1," ",RIGHT(I179,17)),D180))</f>
        <v/>
      </c>
      <c r="J180" s="2" t="str">
        <f t="shared" si="14"/>
        <v/>
      </c>
      <c r="K180" s="2" t="str">
        <f t="shared" si="15"/>
        <v/>
      </c>
      <c r="L180" s="2" t="str">
        <f t="shared" si="16"/>
        <v/>
      </c>
      <c r="M180" s="2" t="str">
        <f t="shared" si="17"/>
        <v/>
      </c>
      <c r="N180" s="2" t="str">
        <f t="shared" si="18"/>
        <v/>
      </c>
      <c r="O180" s="2" t="str">
        <f>IF(OR(A180="",A180="Total général"),"",'Base  CARBURANT'!$AG$1)</f>
        <v/>
      </c>
      <c r="P180" s="2" t="str">
        <f t="shared" si="19"/>
        <v/>
      </c>
      <c r="Q180" s="2" t="str">
        <f t="shared" si="20"/>
        <v/>
      </c>
    </row>
    <row r="181" spans="1:17" x14ac:dyDescent="0.2">
      <c r="A181"/>
      <c r="B181"/>
      <c r="C181"/>
      <c r="D181"/>
      <c r="E181"/>
      <c r="F181"/>
      <c r="G181"/>
      <c r="I181" s="2" t="str">
        <f>IF(A181="","",IF(A181="Total général",CONCATENATE('Base  PEAGES'!$Q$1," ",RIGHT(I180,17)),D181))</f>
        <v/>
      </c>
      <c r="J181" s="2" t="str">
        <f t="shared" si="14"/>
        <v/>
      </c>
      <c r="K181" s="2" t="str">
        <f t="shared" si="15"/>
        <v/>
      </c>
      <c r="L181" s="2" t="str">
        <f t="shared" si="16"/>
        <v/>
      </c>
      <c r="M181" s="2" t="str">
        <f t="shared" si="17"/>
        <v/>
      </c>
      <c r="N181" s="2" t="str">
        <f t="shared" si="18"/>
        <v/>
      </c>
      <c r="O181" s="2" t="str">
        <f>IF(OR(A181="",A181="Total général"),"",'Base  CARBURANT'!$AG$1)</f>
        <v/>
      </c>
      <c r="P181" s="2" t="str">
        <f t="shared" si="19"/>
        <v/>
      </c>
      <c r="Q181" s="2" t="str">
        <f t="shared" si="20"/>
        <v/>
      </c>
    </row>
    <row r="182" spans="1:17" x14ac:dyDescent="0.2">
      <c r="A182"/>
      <c r="B182"/>
      <c r="C182"/>
      <c r="D182"/>
      <c r="E182"/>
      <c r="F182"/>
      <c r="G182"/>
      <c r="I182" s="2" t="str">
        <f>IF(A182="","",IF(A182="Total général",CONCATENATE('Base  PEAGES'!$Q$1," ",RIGHT(I181,17)),D182))</f>
        <v/>
      </c>
      <c r="J182" s="2" t="str">
        <f t="shared" si="14"/>
        <v/>
      </c>
      <c r="K182" s="2" t="str">
        <f t="shared" si="15"/>
        <v/>
      </c>
      <c r="L182" s="2" t="str">
        <f t="shared" si="16"/>
        <v/>
      </c>
      <c r="M182" s="2" t="str">
        <f t="shared" si="17"/>
        <v/>
      </c>
      <c r="N182" s="2" t="str">
        <f t="shared" si="18"/>
        <v/>
      </c>
      <c r="O182" s="2" t="str">
        <f>IF(OR(A182="",A182="Total général"),"",'Base  CARBURANT'!$AG$1)</f>
        <v/>
      </c>
      <c r="P182" s="2" t="str">
        <f t="shared" si="19"/>
        <v/>
      </c>
      <c r="Q182" s="2" t="str">
        <f t="shared" si="20"/>
        <v/>
      </c>
    </row>
    <row r="183" spans="1:17" x14ac:dyDescent="0.2">
      <c r="A183"/>
      <c r="B183"/>
      <c r="C183"/>
      <c r="D183"/>
      <c r="E183"/>
      <c r="F183"/>
      <c r="G183"/>
      <c r="I183" s="2" t="str">
        <f>IF(A183="","",IF(A183="Total général",CONCATENATE('Base  PEAGES'!$Q$1," ",RIGHT(I182,17)),D183))</f>
        <v/>
      </c>
      <c r="J183" s="2" t="str">
        <f t="shared" si="14"/>
        <v/>
      </c>
      <c r="K183" s="2" t="str">
        <f t="shared" si="15"/>
        <v/>
      </c>
      <c r="L183" s="2" t="str">
        <f t="shared" si="16"/>
        <v/>
      </c>
      <c r="M183" s="2" t="str">
        <f t="shared" si="17"/>
        <v/>
      </c>
      <c r="N183" s="2" t="str">
        <f t="shared" si="18"/>
        <v/>
      </c>
      <c r="O183" s="2" t="str">
        <f>IF(OR(A183="",A183="Total général"),"",'Base  CARBURANT'!$AG$1)</f>
        <v/>
      </c>
      <c r="P183" s="2" t="str">
        <f t="shared" si="19"/>
        <v/>
      </c>
      <c r="Q183" s="2" t="str">
        <f t="shared" si="20"/>
        <v/>
      </c>
    </row>
    <row r="184" spans="1:17" x14ac:dyDescent="0.2">
      <c r="A184"/>
      <c r="B184"/>
      <c r="C184"/>
      <c r="D184"/>
      <c r="E184"/>
      <c r="F184"/>
      <c r="G184"/>
      <c r="I184" s="2" t="str">
        <f>IF(A184="","",IF(A184="Total général",CONCATENATE('Base  PEAGES'!$Q$1," ",RIGHT(I183,17)),D184))</f>
        <v/>
      </c>
      <c r="J184" s="2" t="str">
        <f t="shared" si="14"/>
        <v/>
      </c>
      <c r="K184" s="2" t="str">
        <f t="shared" si="15"/>
        <v/>
      </c>
      <c r="L184" s="2" t="str">
        <f t="shared" si="16"/>
        <v/>
      </c>
      <c r="M184" s="2" t="str">
        <f t="shared" si="17"/>
        <v/>
      </c>
      <c r="N184" s="2" t="str">
        <f t="shared" si="18"/>
        <v/>
      </c>
      <c r="O184" s="2" t="str">
        <f>IF(OR(A184="",A184="Total général"),"",'Base  CARBURANT'!$AG$1)</f>
        <v/>
      </c>
      <c r="P184" s="2" t="str">
        <f t="shared" si="19"/>
        <v/>
      </c>
      <c r="Q184" s="2" t="str">
        <f t="shared" si="20"/>
        <v/>
      </c>
    </row>
    <row r="185" spans="1:17" x14ac:dyDescent="0.2">
      <c r="A185"/>
      <c r="B185"/>
      <c r="C185"/>
      <c r="D185"/>
      <c r="E185"/>
      <c r="F185"/>
      <c r="G185"/>
      <c r="I185" s="2" t="str">
        <f>IF(A185="","",IF(A185="Total général",CONCATENATE('Base  PEAGES'!$Q$1," ",RIGHT(I184,17)),D185))</f>
        <v/>
      </c>
      <c r="J185" s="2" t="str">
        <f t="shared" si="14"/>
        <v/>
      </c>
      <c r="K185" s="2" t="str">
        <f t="shared" si="15"/>
        <v/>
      </c>
      <c r="L185" s="2" t="str">
        <f t="shared" si="16"/>
        <v/>
      </c>
      <c r="M185" s="2" t="str">
        <f t="shared" si="17"/>
        <v/>
      </c>
      <c r="N185" s="2" t="str">
        <f t="shared" si="18"/>
        <v/>
      </c>
      <c r="O185" s="2" t="str">
        <f>IF(OR(A185="",A185="Total général"),"",'Base  CARBURANT'!$AG$1)</f>
        <v/>
      </c>
      <c r="P185" s="2" t="str">
        <f t="shared" si="19"/>
        <v/>
      </c>
      <c r="Q185" s="2" t="str">
        <f t="shared" si="20"/>
        <v/>
      </c>
    </row>
    <row r="186" spans="1:17" x14ac:dyDescent="0.2">
      <c r="A186"/>
      <c r="B186"/>
      <c r="C186"/>
      <c r="D186"/>
      <c r="E186"/>
      <c r="F186"/>
      <c r="G186"/>
      <c r="I186" s="2" t="str">
        <f>IF(A186="","",IF(A186="Total général",CONCATENATE('Base  PEAGES'!$Q$1," ",RIGHT(I185,17)),D186))</f>
        <v/>
      </c>
      <c r="J186" s="2" t="str">
        <f t="shared" si="14"/>
        <v/>
      </c>
      <c r="K186" s="2" t="str">
        <f t="shared" si="15"/>
        <v/>
      </c>
      <c r="L186" s="2" t="str">
        <f t="shared" si="16"/>
        <v/>
      </c>
      <c r="M186" s="2" t="str">
        <f t="shared" si="17"/>
        <v/>
      </c>
      <c r="N186" s="2" t="str">
        <f t="shared" si="18"/>
        <v/>
      </c>
      <c r="O186" s="2" t="str">
        <f>IF(OR(A186="",A186="Total général"),"",'Base  CARBURANT'!$AG$1)</f>
        <v/>
      </c>
      <c r="P186" s="2" t="str">
        <f t="shared" si="19"/>
        <v/>
      </c>
      <c r="Q186" s="2" t="str">
        <f t="shared" si="20"/>
        <v/>
      </c>
    </row>
    <row r="187" spans="1:17" x14ac:dyDescent="0.2">
      <c r="A187"/>
      <c r="B187"/>
      <c r="C187"/>
      <c r="D187"/>
      <c r="E187"/>
      <c r="F187"/>
      <c r="G187"/>
      <c r="I187" s="2" t="str">
        <f>IF(A187="","",IF(A187="Total général",CONCATENATE('Base  PEAGES'!$Q$1," ",RIGHT(I186,17)),D187))</f>
        <v/>
      </c>
      <c r="J187" s="2" t="str">
        <f t="shared" si="14"/>
        <v/>
      </c>
      <c r="K187" s="2" t="str">
        <f t="shared" si="15"/>
        <v/>
      </c>
      <c r="L187" s="2" t="str">
        <f t="shared" si="16"/>
        <v/>
      </c>
      <c r="M187" s="2" t="str">
        <f t="shared" si="17"/>
        <v/>
      </c>
      <c r="N187" s="2" t="str">
        <f t="shared" si="18"/>
        <v/>
      </c>
      <c r="O187" s="2" t="str">
        <f>IF(OR(A187="",A187="Total général"),"",'Base  CARBURANT'!$AG$1)</f>
        <v/>
      </c>
      <c r="P187" s="2" t="str">
        <f t="shared" si="19"/>
        <v/>
      </c>
      <c r="Q187" s="2" t="str">
        <f t="shared" si="20"/>
        <v/>
      </c>
    </row>
    <row r="188" spans="1:17" x14ac:dyDescent="0.2">
      <c r="A188"/>
      <c r="B188"/>
      <c r="C188"/>
      <c r="D188"/>
      <c r="E188"/>
      <c r="F188"/>
      <c r="G188"/>
      <c r="I188" s="2" t="str">
        <f>IF(A188="","",IF(A188="Total général",CONCATENATE('Base  PEAGES'!$Q$1," ",RIGHT(I187,17)),D188))</f>
        <v/>
      </c>
      <c r="J188" s="2" t="str">
        <f t="shared" si="14"/>
        <v/>
      </c>
      <c r="K188" s="2" t="str">
        <f t="shared" si="15"/>
        <v/>
      </c>
      <c r="L188" s="2" t="str">
        <f t="shared" si="16"/>
        <v/>
      </c>
      <c r="M188" s="2" t="str">
        <f t="shared" si="17"/>
        <v/>
      </c>
      <c r="N188" s="2" t="str">
        <f t="shared" si="18"/>
        <v/>
      </c>
      <c r="O188" s="2" t="str">
        <f>IF(OR(A188="",A188="Total général"),"",'Base  CARBURANT'!$AG$1)</f>
        <v/>
      </c>
      <c r="P188" s="2" t="str">
        <f t="shared" si="19"/>
        <v/>
      </c>
      <c r="Q188" s="2" t="str">
        <f t="shared" si="20"/>
        <v/>
      </c>
    </row>
    <row r="189" spans="1:17" x14ac:dyDescent="0.2">
      <c r="A189"/>
      <c r="B189"/>
      <c r="C189"/>
      <c r="D189"/>
      <c r="E189"/>
      <c r="F189"/>
      <c r="G189"/>
      <c r="I189" s="2" t="str">
        <f>IF(A189="","",IF(A189="Total général",CONCATENATE('Base  PEAGES'!$Q$1," ",RIGHT(I188,17)),D189))</f>
        <v/>
      </c>
      <c r="J189" s="2" t="str">
        <f t="shared" si="14"/>
        <v/>
      </c>
      <c r="K189" s="2" t="str">
        <f t="shared" si="15"/>
        <v/>
      </c>
      <c r="L189" s="2" t="str">
        <f t="shared" si="16"/>
        <v/>
      </c>
      <c r="M189" s="2" t="str">
        <f t="shared" si="17"/>
        <v/>
      </c>
      <c r="N189" s="2" t="str">
        <f t="shared" si="18"/>
        <v/>
      </c>
      <c r="O189" s="2" t="str">
        <f>IF(OR(A189="",A189="Total général"),"",'Base  CARBURANT'!$AG$1)</f>
        <v/>
      </c>
      <c r="P189" s="2" t="str">
        <f t="shared" si="19"/>
        <v/>
      </c>
      <c r="Q189" s="2" t="str">
        <f t="shared" si="20"/>
        <v/>
      </c>
    </row>
    <row r="190" spans="1:17" x14ac:dyDescent="0.2">
      <c r="A190"/>
      <c r="B190"/>
      <c r="C190"/>
      <c r="D190"/>
      <c r="E190"/>
      <c r="F190"/>
      <c r="G190"/>
      <c r="I190" s="2" t="str">
        <f>IF(A190="","",IF(A190="Total général",CONCATENATE('Base  PEAGES'!$Q$1," ",RIGHT(I189,17)),D190))</f>
        <v/>
      </c>
      <c r="J190" s="2" t="str">
        <f t="shared" si="14"/>
        <v/>
      </c>
      <c r="K190" s="2" t="str">
        <f t="shared" si="15"/>
        <v/>
      </c>
      <c r="L190" s="2" t="str">
        <f t="shared" si="16"/>
        <v/>
      </c>
      <c r="M190" s="2" t="str">
        <f t="shared" si="17"/>
        <v/>
      </c>
      <c r="N190" s="2" t="str">
        <f t="shared" si="18"/>
        <v/>
      </c>
      <c r="O190" s="2" t="str">
        <f>IF(OR(A190="",A190="Total général"),"",'Base  CARBURANT'!$AG$1)</f>
        <v/>
      </c>
      <c r="P190" s="2" t="str">
        <f t="shared" si="19"/>
        <v/>
      </c>
      <c r="Q190" s="2" t="str">
        <f t="shared" si="20"/>
        <v/>
      </c>
    </row>
    <row r="191" spans="1:17" x14ac:dyDescent="0.2">
      <c r="A191"/>
      <c r="B191"/>
      <c r="C191"/>
      <c r="D191"/>
      <c r="E191"/>
      <c r="F191"/>
      <c r="G191"/>
      <c r="I191" s="2" t="str">
        <f>IF(A191="","",IF(A191="Total général",CONCATENATE('Base  PEAGES'!$Q$1," ",RIGHT(I190,17)),D191))</f>
        <v/>
      </c>
      <c r="J191" s="2" t="str">
        <f t="shared" si="14"/>
        <v/>
      </c>
      <c r="K191" s="2" t="str">
        <f t="shared" si="15"/>
        <v/>
      </c>
      <c r="L191" s="2" t="str">
        <f t="shared" si="16"/>
        <v/>
      </c>
      <c r="M191" s="2" t="str">
        <f t="shared" si="17"/>
        <v/>
      </c>
      <c r="N191" s="2" t="str">
        <f t="shared" si="18"/>
        <v/>
      </c>
      <c r="O191" s="2" t="str">
        <f>IF(OR(A191="",A191="Total général"),"",'Base  CARBURANT'!$AG$1)</f>
        <v/>
      </c>
      <c r="P191" s="2" t="str">
        <f t="shared" si="19"/>
        <v/>
      </c>
      <c r="Q191" s="2" t="str">
        <f t="shared" si="20"/>
        <v/>
      </c>
    </row>
    <row r="192" spans="1:17" x14ac:dyDescent="0.2">
      <c r="A192"/>
      <c r="B192"/>
      <c r="C192"/>
      <c r="D192"/>
      <c r="E192"/>
      <c r="F192"/>
      <c r="G192"/>
      <c r="I192" s="2" t="str">
        <f>IF(A192="","",IF(A192="Total général",CONCATENATE('Base  PEAGES'!$Q$1," ",RIGHT(I191,17)),D192))</f>
        <v/>
      </c>
      <c r="J192" s="2" t="str">
        <f t="shared" si="14"/>
        <v/>
      </c>
      <c r="K192" s="2" t="str">
        <f t="shared" si="15"/>
        <v/>
      </c>
      <c r="L192" s="2" t="str">
        <f t="shared" si="16"/>
        <v/>
      </c>
      <c r="M192" s="2" t="str">
        <f t="shared" si="17"/>
        <v/>
      </c>
      <c r="N192" s="2" t="str">
        <f t="shared" si="18"/>
        <v/>
      </c>
      <c r="O192" s="2" t="str">
        <f>IF(OR(A192="",A192="Total général"),"",'Base  CARBURANT'!$AG$1)</f>
        <v/>
      </c>
      <c r="P192" s="2" t="str">
        <f t="shared" si="19"/>
        <v/>
      </c>
      <c r="Q192" s="2" t="str">
        <f t="shared" si="20"/>
        <v/>
      </c>
    </row>
    <row r="193" spans="1:17" x14ac:dyDescent="0.2">
      <c r="A193"/>
      <c r="B193"/>
      <c r="C193"/>
      <c r="D193"/>
      <c r="E193"/>
      <c r="F193"/>
      <c r="G193"/>
      <c r="I193" s="2" t="str">
        <f>IF(A193="","",IF(A193="Total général",CONCATENATE('Base  PEAGES'!$Q$1," ",RIGHT(I192,17)),D193))</f>
        <v/>
      </c>
      <c r="J193" s="2" t="str">
        <f t="shared" si="14"/>
        <v/>
      </c>
      <c r="K193" s="2" t="str">
        <f t="shared" si="15"/>
        <v/>
      </c>
      <c r="L193" s="2" t="str">
        <f t="shared" si="16"/>
        <v/>
      </c>
      <c r="M193" s="2" t="str">
        <f t="shared" si="17"/>
        <v/>
      </c>
      <c r="N193" s="2" t="str">
        <f t="shared" si="18"/>
        <v/>
      </c>
      <c r="O193" s="2" t="str">
        <f>IF(OR(A193="",A193="Total général"),"",'Base  CARBURANT'!$AG$1)</f>
        <v/>
      </c>
      <c r="P193" s="2" t="str">
        <f t="shared" si="19"/>
        <v/>
      </c>
      <c r="Q193" s="2" t="str">
        <f t="shared" si="20"/>
        <v/>
      </c>
    </row>
    <row r="194" spans="1:17" x14ac:dyDescent="0.2">
      <c r="A194"/>
      <c r="B194"/>
      <c r="C194"/>
      <c r="D194"/>
      <c r="E194"/>
      <c r="F194"/>
      <c r="G194"/>
      <c r="I194" s="2" t="str">
        <f>IF(A194="","",IF(A194="Total général",CONCATENATE('Base  PEAGES'!$Q$1," ",RIGHT(I193,17)),D194))</f>
        <v/>
      </c>
      <c r="J194" s="2" t="str">
        <f t="shared" si="14"/>
        <v/>
      </c>
      <c r="K194" s="2" t="str">
        <f t="shared" si="15"/>
        <v/>
      </c>
      <c r="L194" s="2" t="str">
        <f t="shared" si="16"/>
        <v/>
      </c>
      <c r="M194" s="2" t="str">
        <f t="shared" si="17"/>
        <v/>
      </c>
      <c r="N194" s="2" t="str">
        <f t="shared" si="18"/>
        <v/>
      </c>
      <c r="O194" s="2" t="str">
        <f>IF(OR(A194="",A194="Total général"),"",'Base  CARBURANT'!$AG$1)</f>
        <v/>
      </c>
      <c r="P194" s="2" t="str">
        <f t="shared" si="19"/>
        <v/>
      </c>
      <c r="Q194" s="2" t="str">
        <f t="shared" si="20"/>
        <v/>
      </c>
    </row>
    <row r="195" spans="1:17" x14ac:dyDescent="0.2">
      <c r="A195"/>
      <c r="B195"/>
      <c r="C195"/>
      <c r="D195"/>
      <c r="E195"/>
      <c r="F195"/>
      <c r="G195"/>
      <c r="I195" s="2" t="str">
        <f>IF(A195="","",IF(A195="Total général",CONCATENATE('Base  PEAGES'!$Q$1," ",RIGHT(I194,17)),D195))</f>
        <v/>
      </c>
      <c r="J195" s="2" t="str">
        <f t="shared" si="14"/>
        <v/>
      </c>
      <c r="K195" s="2" t="str">
        <f t="shared" si="15"/>
        <v/>
      </c>
      <c r="L195" s="2" t="str">
        <f t="shared" si="16"/>
        <v/>
      </c>
      <c r="M195" s="2" t="str">
        <f t="shared" si="17"/>
        <v/>
      </c>
      <c r="N195" s="2" t="str">
        <f t="shared" si="18"/>
        <v/>
      </c>
      <c r="O195" s="2" t="str">
        <f>IF(OR(A195="",A195="Total général"),"",'Base  CARBURANT'!$AG$1)</f>
        <v/>
      </c>
      <c r="P195" s="2" t="str">
        <f t="shared" si="19"/>
        <v/>
      </c>
      <c r="Q195" s="2" t="str">
        <f t="shared" si="20"/>
        <v/>
      </c>
    </row>
    <row r="196" spans="1:17" x14ac:dyDescent="0.2">
      <c r="A196"/>
      <c r="B196"/>
      <c r="C196"/>
      <c r="D196"/>
      <c r="E196"/>
      <c r="F196"/>
      <c r="G196"/>
      <c r="I196" s="2" t="str">
        <f>IF(A196="","",IF(A196="Total général",CONCATENATE('Base  PEAGES'!$Q$1," ",RIGHT(I195,17)),D196))</f>
        <v/>
      </c>
      <c r="J196" s="2" t="str">
        <f t="shared" si="14"/>
        <v/>
      </c>
      <c r="K196" s="2" t="str">
        <f t="shared" si="15"/>
        <v/>
      </c>
      <c r="L196" s="2" t="str">
        <f t="shared" si="16"/>
        <v/>
      </c>
      <c r="M196" s="2" t="str">
        <f t="shared" si="17"/>
        <v/>
      </c>
      <c r="N196" s="2" t="str">
        <f t="shared" si="18"/>
        <v/>
      </c>
      <c r="O196" s="2" t="str">
        <f>IF(OR(A196="",A196="Total général"),"",'Base  CARBURANT'!$AG$1)</f>
        <v/>
      </c>
      <c r="P196" s="2" t="str">
        <f t="shared" si="19"/>
        <v/>
      </c>
      <c r="Q196" s="2" t="str">
        <f t="shared" si="20"/>
        <v/>
      </c>
    </row>
    <row r="197" spans="1:17" x14ac:dyDescent="0.2">
      <c r="A197"/>
      <c r="B197"/>
      <c r="C197"/>
      <c r="D197"/>
      <c r="E197"/>
      <c r="F197"/>
      <c r="G197"/>
      <c r="I197" s="2" t="str">
        <f>IF(A197="","",IF(A197="Total général",CONCATENATE('Base  PEAGES'!$Q$1," ",RIGHT(I196,17)),D197))</f>
        <v/>
      </c>
      <c r="J197" s="2" t="str">
        <f t="shared" ref="J197:J260" si="21">IF(A197="","",IF(AND(J196=50,A197="Total général"),21,IF(AND(J196=40,A197="Total général"),31,VALUE(E197))))</f>
        <v/>
      </c>
      <c r="K197" s="2" t="str">
        <f t="shared" ref="K197:K260" si="22">IF(A197="","",IF(A197="Total général",15002,C197))</f>
        <v/>
      </c>
      <c r="L197" s="2" t="str">
        <f t="shared" ref="L197:L260" si="23">IF(A197="","",ROUND(F197,2))</f>
        <v/>
      </c>
      <c r="M197" s="2" t="str">
        <f t="shared" ref="M197:M260" si="24">IF(OR(A197="",A197="Total général"),"",TRIM($F$3))</f>
        <v/>
      </c>
      <c r="N197" s="2" t="str">
        <f t="shared" ref="N197:N260" si="25">IF(OR(A197="",A197="Total général"),"",A197)</f>
        <v/>
      </c>
      <c r="O197" s="2" t="str">
        <f>IF(OR(A197="",A197="Total général"),"",'Base  CARBURANT'!$AG$1)</f>
        <v/>
      </c>
      <c r="P197" s="2" t="str">
        <f t="shared" ref="P197:P260" si="26">IF(OR(A197="",A197="Total général"),"",G197)</f>
        <v/>
      </c>
      <c r="Q197" s="2" t="str">
        <f t="shared" ref="Q197:Q260" si="27">IF(OR(A197="",A197="Total général"),"","L")</f>
        <v/>
      </c>
    </row>
    <row r="198" spans="1:17" x14ac:dyDescent="0.2">
      <c r="A198"/>
      <c r="B198"/>
      <c r="C198"/>
      <c r="D198"/>
      <c r="E198"/>
      <c r="F198"/>
      <c r="G198"/>
      <c r="I198" s="2" t="str">
        <f>IF(A198="","",IF(A198="Total général",CONCATENATE('Base  PEAGES'!$Q$1," ",RIGHT(I197,17)),D198))</f>
        <v/>
      </c>
      <c r="J198" s="2" t="str">
        <f t="shared" si="21"/>
        <v/>
      </c>
      <c r="K198" s="2" t="str">
        <f t="shared" si="22"/>
        <v/>
      </c>
      <c r="L198" s="2" t="str">
        <f t="shared" si="23"/>
        <v/>
      </c>
      <c r="M198" s="2" t="str">
        <f t="shared" si="24"/>
        <v/>
      </c>
      <c r="N198" s="2" t="str">
        <f t="shared" si="25"/>
        <v/>
      </c>
      <c r="O198" s="2" t="str">
        <f>IF(OR(A198="",A198="Total général"),"",'Base  CARBURANT'!$AG$1)</f>
        <v/>
      </c>
      <c r="P198" s="2" t="str">
        <f t="shared" si="26"/>
        <v/>
      </c>
      <c r="Q198" s="2" t="str">
        <f t="shared" si="27"/>
        <v/>
      </c>
    </row>
    <row r="199" spans="1:17" x14ac:dyDescent="0.2">
      <c r="A199"/>
      <c r="B199"/>
      <c r="C199"/>
      <c r="D199"/>
      <c r="E199"/>
      <c r="F199"/>
      <c r="G199"/>
      <c r="I199" s="2" t="str">
        <f>IF(A199="","",IF(A199="Total général",CONCATENATE('Base  PEAGES'!$Q$1," ",RIGHT(I198,17)),D199))</f>
        <v/>
      </c>
      <c r="J199" s="2" t="str">
        <f t="shared" si="21"/>
        <v/>
      </c>
      <c r="K199" s="2" t="str">
        <f t="shared" si="22"/>
        <v/>
      </c>
      <c r="L199" s="2" t="str">
        <f t="shared" si="23"/>
        <v/>
      </c>
      <c r="M199" s="2" t="str">
        <f t="shared" si="24"/>
        <v/>
      </c>
      <c r="N199" s="2" t="str">
        <f t="shared" si="25"/>
        <v/>
      </c>
      <c r="O199" s="2" t="str">
        <f>IF(OR(A199="",A199="Total général"),"",'Base  CARBURANT'!$AG$1)</f>
        <v/>
      </c>
      <c r="P199" s="2" t="str">
        <f t="shared" si="26"/>
        <v/>
      </c>
      <c r="Q199" s="2" t="str">
        <f t="shared" si="27"/>
        <v/>
      </c>
    </row>
    <row r="200" spans="1:17" x14ac:dyDescent="0.2">
      <c r="A200"/>
      <c r="B200"/>
      <c r="C200"/>
      <c r="D200"/>
      <c r="E200"/>
      <c r="F200"/>
      <c r="G200"/>
      <c r="I200" s="2" t="str">
        <f>IF(A200="","",IF(A200="Total général",CONCATENATE('Base  PEAGES'!$Q$1," ",RIGHT(I199,17)),D200))</f>
        <v/>
      </c>
      <c r="J200" s="2" t="str">
        <f t="shared" si="21"/>
        <v/>
      </c>
      <c r="K200" s="2" t="str">
        <f t="shared" si="22"/>
        <v/>
      </c>
      <c r="L200" s="2" t="str">
        <f t="shared" si="23"/>
        <v/>
      </c>
      <c r="M200" s="2" t="str">
        <f t="shared" si="24"/>
        <v/>
      </c>
      <c r="N200" s="2" t="str">
        <f t="shared" si="25"/>
        <v/>
      </c>
      <c r="O200" s="2" t="str">
        <f>IF(OR(A200="",A200="Total général"),"",'Base  CARBURANT'!$AG$1)</f>
        <v/>
      </c>
      <c r="P200" s="2" t="str">
        <f t="shared" si="26"/>
        <v/>
      </c>
      <c r="Q200" s="2" t="str">
        <f t="shared" si="27"/>
        <v/>
      </c>
    </row>
    <row r="201" spans="1:17" x14ac:dyDescent="0.2">
      <c r="A201"/>
      <c r="B201"/>
      <c r="C201"/>
      <c r="D201"/>
      <c r="E201"/>
      <c r="F201"/>
      <c r="G201"/>
      <c r="I201" s="2" t="str">
        <f>IF(A201="","",IF(A201="Total général",CONCATENATE('Base  PEAGES'!$Q$1," ",RIGHT(I200,17)),D201))</f>
        <v/>
      </c>
      <c r="J201" s="2" t="str">
        <f t="shared" si="21"/>
        <v/>
      </c>
      <c r="K201" s="2" t="str">
        <f t="shared" si="22"/>
        <v/>
      </c>
      <c r="L201" s="2" t="str">
        <f t="shared" si="23"/>
        <v/>
      </c>
      <c r="M201" s="2" t="str">
        <f t="shared" si="24"/>
        <v/>
      </c>
      <c r="N201" s="2" t="str">
        <f t="shared" si="25"/>
        <v/>
      </c>
      <c r="O201" s="2" t="str">
        <f>IF(OR(A201="",A201="Total général"),"",'Base  CARBURANT'!$AG$1)</f>
        <v/>
      </c>
      <c r="P201" s="2" t="str">
        <f t="shared" si="26"/>
        <v/>
      </c>
      <c r="Q201" s="2" t="str">
        <f t="shared" si="27"/>
        <v/>
      </c>
    </row>
    <row r="202" spans="1:17" x14ac:dyDescent="0.2">
      <c r="A202"/>
      <c r="B202"/>
      <c r="C202"/>
      <c r="D202"/>
      <c r="E202"/>
      <c r="F202"/>
      <c r="G202"/>
      <c r="I202" s="2" t="str">
        <f>IF(A202="","",IF(A202="Total général",CONCATENATE('Base  PEAGES'!$Q$1," ",RIGHT(I201,17)),D202))</f>
        <v/>
      </c>
      <c r="J202" s="2" t="str">
        <f t="shared" si="21"/>
        <v/>
      </c>
      <c r="K202" s="2" t="str">
        <f t="shared" si="22"/>
        <v/>
      </c>
      <c r="L202" s="2" t="str">
        <f t="shared" si="23"/>
        <v/>
      </c>
      <c r="M202" s="2" t="str">
        <f t="shared" si="24"/>
        <v/>
      </c>
      <c r="N202" s="2" t="str">
        <f t="shared" si="25"/>
        <v/>
      </c>
      <c r="O202" s="2" t="str">
        <f>IF(OR(A202="",A202="Total général"),"",'Base  CARBURANT'!$AG$1)</f>
        <v/>
      </c>
      <c r="P202" s="2" t="str">
        <f t="shared" si="26"/>
        <v/>
      </c>
      <c r="Q202" s="2" t="str">
        <f t="shared" si="27"/>
        <v/>
      </c>
    </row>
    <row r="203" spans="1:17" x14ac:dyDescent="0.2">
      <c r="A203"/>
      <c r="B203"/>
      <c r="C203"/>
      <c r="D203"/>
      <c r="E203"/>
      <c r="F203"/>
      <c r="G203"/>
      <c r="I203" s="2" t="str">
        <f>IF(A203="","",IF(A203="Total général",CONCATENATE('Base  PEAGES'!$Q$1," ",RIGHT(I202,17)),D203))</f>
        <v/>
      </c>
      <c r="J203" s="2" t="str">
        <f t="shared" si="21"/>
        <v/>
      </c>
      <c r="K203" s="2" t="str">
        <f t="shared" si="22"/>
        <v/>
      </c>
      <c r="L203" s="2" t="str">
        <f t="shared" si="23"/>
        <v/>
      </c>
      <c r="M203" s="2" t="str">
        <f t="shared" si="24"/>
        <v/>
      </c>
      <c r="N203" s="2" t="str">
        <f t="shared" si="25"/>
        <v/>
      </c>
      <c r="O203" s="2" t="str">
        <f>IF(OR(A203="",A203="Total général"),"",'Base  CARBURANT'!$AG$1)</f>
        <v/>
      </c>
      <c r="P203" s="2" t="str">
        <f t="shared" si="26"/>
        <v/>
      </c>
      <c r="Q203" s="2" t="str">
        <f t="shared" si="27"/>
        <v/>
      </c>
    </row>
    <row r="204" spans="1:17" x14ac:dyDescent="0.2">
      <c r="A204"/>
      <c r="B204"/>
      <c r="C204"/>
      <c r="D204"/>
      <c r="E204"/>
      <c r="F204"/>
      <c r="G204"/>
      <c r="I204" s="2" t="str">
        <f>IF(A204="","",IF(A204="Total général",CONCATENATE('Base  PEAGES'!$Q$1," ",RIGHT(I203,17)),D204))</f>
        <v/>
      </c>
      <c r="J204" s="2" t="str">
        <f t="shared" si="21"/>
        <v/>
      </c>
      <c r="K204" s="2" t="str">
        <f t="shared" si="22"/>
        <v/>
      </c>
      <c r="L204" s="2" t="str">
        <f t="shared" si="23"/>
        <v/>
      </c>
      <c r="M204" s="2" t="str">
        <f t="shared" si="24"/>
        <v/>
      </c>
      <c r="N204" s="2" t="str">
        <f t="shared" si="25"/>
        <v/>
      </c>
      <c r="O204" s="2" t="str">
        <f>IF(OR(A204="",A204="Total général"),"",'Base  CARBURANT'!$AG$1)</f>
        <v/>
      </c>
      <c r="P204" s="2" t="str">
        <f t="shared" si="26"/>
        <v/>
      </c>
      <c r="Q204" s="2" t="str">
        <f t="shared" si="27"/>
        <v/>
      </c>
    </row>
    <row r="205" spans="1:17" x14ac:dyDescent="0.2">
      <c r="A205"/>
      <c r="B205"/>
      <c r="C205"/>
      <c r="D205"/>
      <c r="E205"/>
      <c r="F205"/>
      <c r="G205"/>
      <c r="I205" s="2" t="str">
        <f>IF(A205="","",IF(A205="Total général",CONCATENATE('Base  PEAGES'!$Q$1," ",RIGHT(I204,17)),D205))</f>
        <v/>
      </c>
      <c r="J205" s="2" t="str">
        <f t="shared" si="21"/>
        <v/>
      </c>
      <c r="K205" s="2" t="str">
        <f t="shared" si="22"/>
        <v/>
      </c>
      <c r="L205" s="2" t="str">
        <f t="shared" si="23"/>
        <v/>
      </c>
      <c r="M205" s="2" t="str">
        <f t="shared" si="24"/>
        <v/>
      </c>
      <c r="N205" s="2" t="str">
        <f t="shared" si="25"/>
        <v/>
      </c>
      <c r="O205" s="2" t="str">
        <f>IF(OR(A205="",A205="Total général"),"",'Base  CARBURANT'!$AG$1)</f>
        <v/>
      </c>
      <c r="P205" s="2" t="str">
        <f t="shared" si="26"/>
        <v/>
      </c>
      <c r="Q205" s="2" t="str">
        <f t="shared" si="27"/>
        <v/>
      </c>
    </row>
    <row r="206" spans="1:17" x14ac:dyDescent="0.2">
      <c r="A206"/>
      <c r="B206"/>
      <c r="C206"/>
      <c r="D206"/>
      <c r="E206"/>
      <c r="F206"/>
      <c r="G206"/>
      <c r="I206" s="2" t="str">
        <f>IF(A206="","",IF(A206="Total général",CONCATENATE('Base  PEAGES'!$Q$1," ",RIGHT(I205,17)),D206))</f>
        <v/>
      </c>
      <c r="J206" s="2" t="str">
        <f t="shared" si="21"/>
        <v/>
      </c>
      <c r="K206" s="2" t="str">
        <f t="shared" si="22"/>
        <v/>
      </c>
      <c r="L206" s="2" t="str">
        <f t="shared" si="23"/>
        <v/>
      </c>
      <c r="M206" s="2" t="str">
        <f t="shared" si="24"/>
        <v/>
      </c>
      <c r="N206" s="2" t="str">
        <f t="shared" si="25"/>
        <v/>
      </c>
      <c r="O206" s="2" t="str">
        <f>IF(OR(A206="",A206="Total général"),"",'Base  CARBURANT'!$AG$1)</f>
        <v/>
      </c>
      <c r="P206" s="2" t="str">
        <f t="shared" si="26"/>
        <v/>
      </c>
      <c r="Q206" s="2" t="str">
        <f t="shared" si="27"/>
        <v/>
      </c>
    </row>
    <row r="207" spans="1:17" x14ac:dyDescent="0.2">
      <c r="A207"/>
      <c r="B207"/>
      <c r="C207"/>
      <c r="D207"/>
      <c r="E207"/>
      <c r="F207"/>
      <c r="G207"/>
      <c r="I207" s="2" t="str">
        <f>IF(A207="","",IF(A207="Total général",CONCATENATE('Base  PEAGES'!$Q$1," ",RIGHT(I206,17)),D207))</f>
        <v/>
      </c>
      <c r="J207" s="2" t="str">
        <f t="shared" si="21"/>
        <v/>
      </c>
      <c r="K207" s="2" t="str">
        <f t="shared" si="22"/>
        <v/>
      </c>
      <c r="L207" s="2" t="str">
        <f t="shared" si="23"/>
        <v/>
      </c>
      <c r="M207" s="2" t="str">
        <f t="shared" si="24"/>
        <v/>
      </c>
      <c r="N207" s="2" t="str">
        <f t="shared" si="25"/>
        <v/>
      </c>
      <c r="O207" s="2" t="str">
        <f>IF(OR(A207="",A207="Total général"),"",'Base  CARBURANT'!$AG$1)</f>
        <v/>
      </c>
      <c r="P207" s="2" t="str">
        <f t="shared" si="26"/>
        <v/>
      </c>
      <c r="Q207" s="2" t="str">
        <f t="shared" si="27"/>
        <v/>
      </c>
    </row>
    <row r="208" spans="1:17" x14ac:dyDescent="0.2">
      <c r="A208"/>
      <c r="B208"/>
      <c r="C208"/>
      <c r="D208"/>
      <c r="E208"/>
      <c r="F208"/>
      <c r="G208"/>
      <c r="I208" s="2" t="str">
        <f>IF(A208="","",IF(A208="Total général",CONCATENATE('Base  PEAGES'!$Q$1," ",RIGHT(I207,17)),D208))</f>
        <v/>
      </c>
      <c r="J208" s="2" t="str">
        <f t="shared" si="21"/>
        <v/>
      </c>
      <c r="K208" s="2" t="str">
        <f t="shared" si="22"/>
        <v/>
      </c>
      <c r="L208" s="2" t="str">
        <f t="shared" si="23"/>
        <v/>
      </c>
      <c r="M208" s="2" t="str">
        <f t="shared" si="24"/>
        <v/>
      </c>
      <c r="N208" s="2" t="str">
        <f t="shared" si="25"/>
        <v/>
      </c>
      <c r="O208" s="2" t="str">
        <f>IF(OR(A208="",A208="Total général"),"",'Base  CARBURANT'!$AG$1)</f>
        <v/>
      </c>
      <c r="P208" s="2" t="str">
        <f t="shared" si="26"/>
        <v/>
      </c>
      <c r="Q208" s="2" t="str">
        <f t="shared" si="27"/>
        <v/>
      </c>
    </row>
    <row r="209" spans="1:17" x14ac:dyDescent="0.2">
      <c r="A209"/>
      <c r="B209"/>
      <c r="C209"/>
      <c r="D209"/>
      <c r="E209"/>
      <c r="F209"/>
      <c r="G209"/>
      <c r="I209" s="2" t="str">
        <f>IF(A209="","",IF(A209="Total général",CONCATENATE('Base  PEAGES'!$Q$1," ",RIGHT(I208,17)),D209))</f>
        <v/>
      </c>
      <c r="J209" s="2" t="str">
        <f t="shared" si="21"/>
        <v/>
      </c>
      <c r="K209" s="2" t="str">
        <f t="shared" si="22"/>
        <v/>
      </c>
      <c r="L209" s="2" t="str">
        <f t="shared" si="23"/>
        <v/>
      </c>
      <c r="M209" s="2" t="str">
        <f t="shared" si="24"/>
        <v/>
      </c>
      <c r="N209" s="2" t="str">
        <f t="shared" si="25"/>
        <v/>
      </c>
      <c r="O209" s="2" t="str">
        <f>IF(OR(A209="",A209="Total général"),"",'Base  CARBURANT'!$AG$1)</f>
        <v/>
      </c>
      <c r="P209" s="2" t="str">
        <f t="shared" si="26"/>
        <v/>
      </c>
      <c r="Q209" s="2" t="str">
        <f t="shared" si="27"/>
        <v/>
      </c>
    </row>
    <row r="210" spans="1:17" x14ac:dyDescent="0.2">
      <c r="A210"/>
      <c r="B210"/>
      <c r="C210"/>
      <c r="D210"/>
      <c r="E210"/>
      <c r="F210"/>
      <c r="G210"/>
      <c r="I210" s="2" t="str">
        <f>IF(A210="","",IF(A210="Total général",CONCATENATE('Base  PEAGES'!$Q$1," ",RIGHT(I209,17)),D210))</f>
        <v/>
      </c>
      <c r="J210" s="2" t="str">
        <f t="shared" si="21"/>
        <v/>
      </c>
      <c r="K210" s="2" t="str">
        <f t="shared" si="22"/>
        <v/>
      </c>
      <c r="L210" s="2" t="str">
        <f t="shared" si="23"/>
        <v/>
      </c>
      <c r="M210" s="2" t="str">
        <f t="shared" si="24"/>
        <v/>
      </c>
      <c r="N210" s="2" t="str">
        <f t="shared" si="25"/>
        <v/>
      </c>
      <c r="O210" s="2" t="str">
        <f>IF(OR(A210="",A210="Total général"),"",'Base  CARBURANT'!$AG$1)</f>
        <v/>
      </c>
      <c r="P210" s="2" t="str">
        <f t="shared" si="26"/>
        <v/>
      </c>
      <c r="Q210" s="2" t="str">
        <f t="shared" si="27"/>
        <v/>
      </c>
    </row>
    <row r="211" spans="1:17" x14ac:dyDescent="0.2">
      <c r="A211"/>
      <c r="B211"/>
      <c r="C211"/>
      <c r="D211"/>
      <c r="E211"/>
      <c r="F211"/>
      <c r="G211"/>
      <c r="I211" s="2" t="str">
        <f>IF(A211="","",IF(A211="Total général",CONCATENATE('Base  PEAGES'!$Q$1," ",RIGHT(I210,17)),D211))</f>
        <v/>
      </c>
      <c r="J211" s="2" t="str">
        <f t="shared" si="21"/>
        <v/>
      </c>
      <c r="K211" s="2" t="str">
        <f t="shared" si="22"/>
        <v/>
      </c>
      <c r="L211" s="2" t="str">
        <f t="shared" si="23"/>
        <v/>
      </c>
      <c r="M211" s="2" t="str">
        <f t="shared" si="24"/>
        <v/>
      </c>
      <c r="N211" s="2" t="str">
        <f t="shared" si="25"/>
        <v/>
      </c>
      <c r="O211" s="2" t="str">
        <f>IF(OR(A211="",A211="Total général"),"",'Base  CARBURANT'!$AG$1)</f>
        <v/>
      </c>
      <c r="P211" s="2" t="str">
        <f t="shared" si="26"/>
        <v/>
      </c>
      <c r="Q211" s="2" t="str">
        <f t="shared" si="27"/>
        <v/>
      </c>
    </row>
    <row r="212" spans="1:17" x14ac:dyDescent="0.2">
      <c r="A212"/>
      <c r="B212"/>
      <c r="C212"/>
      <c r="D212"/>
      <c r="E212"/>
      <c r="F212"/>
      <c r="G212"/>
      <c r="I212" s="2" t="str">
        <f>IF(A212="","",IF(A212="Total général",CONCATENATE('Base  PEAGES'!$Q$1," ",RIGHT(I211,17)),D212))</f>
        <v/>
      </c>
      <c r="J212" s="2" t="str">
        <f t="shared" si="21"/>
        <v/>
      </c>
      <c r="K212" s="2" t="str">
        <f t="shared" si="22"/>
        <v/>
      </c>
      <c r="L212" s="2" t="str">
        <f t="shared" si="23"/>
        <v/>
      </c>
      <c r="M212" s="2" t="str">
        <f t="shared" si="24"/>
        <v/>
      </c>
      <c r="N212" s="2" t="str">
        <f t="shared" si="25"/>
        <v/>
      </c>
      <c r="O212" s="2" t="str">
        <f>IF(OR(A212="",A212="Total général"),"",'Base  CARBURANT'!$AG$1)</f>
        <v/>
      </c>
      <c r="P212" s="2" t="str">
        <f t="shared" si="26"/>
        <v/>
      </c>
      <c r="Q212" s="2" t="str">
        <f t="shared" si="27"/>
        <v/>
      </c>
    </row>
    <row r="213" spans="1:17" x14ac:dyDescent="0.2">
      <c r="A213"/>
      <c r="B213"/>
      <c r="C213"/>
      <c r="D213"/>
      <c r="E213"/>
      <c r="F213"/>
      <c r="G213"/>
      <c r="I213" s="2" t="str">
        <f>IF(A213="","",IF(A213="Total général",CONCATENATE('Base  PEAGES'!$Q$1," ",RIGHT(I212,17)),D213))</f>
        <v/>
      </c>
      <c r="J213" s="2" t="str">
        <f t="shared" si="21"/>
        <v/>
      </c>
      <c r="K213" s="2" t="str">
        <f t="shared" si="22"/>
        <v/>
      </c>
      <c r="L213" s="2" t="str">
        <f t="shared" si="23"/>
        <v/>
      </c>
      <c r="M213" s="2" t="str">
        <f t="shared" si="24"/>
        <v/>
      </c>
      <c r="N213" s="2" t="str">
        <f t="shared" si="25"/>
        <v/>
      </c>
      <c r="O213" s="2" t="str">
        <f>IF(OR(A213="",A213="Total général"),"",'Base  CARBURANT'!$AG$1)</f>
        <v/>
      </c>
      <c r="P213" s="2" t="str">
        <f t="shared" si="26"/>
        <v/>
      </c>
      <c r="Q213" s="2" t="str">
        <f t="shared" si="27"/>
        <v/>
      </c>
    </row>
    <row r="214" spans="1:17" x14ac:dyDescent="0.2">
      <c r="A214"/>
      <c r="B214"/>
      <c r="C214"/>
      <c r="D214"/>
      <c r="E214"/>
      <c r="F214"/>
      <c r="G214"/>
      <c r="I214" s="2" t="str">
        <f>IF(A214="","",IF(A214="Total général",CONCATENATE('Base  PEAGES'!$Q$1," ",RIGHT(I213,17)),D214))</f>
        <v/>
      </c>
      <c r="J214" s="2" t="str">
        <f t="shared" si="21"/>
        <v/>
      </c>
      <c r="K214" s="2" t="str">
        <f t="shared" si="22"/>
        <v/>
      </c>
      <c r="L214" s="2" t="str">
        <f t="shared" si="23"/>
        <v/>
      </c>
      <c r="M214" s="2" t="str">
        <f t="shared" si="24"/>
        <v/>
      </c>
      <c r="N214" s="2" t="str">
        <f t="shared" si="25"/>
        <v/>
      </c>
      <c r="O214" s="2" t="str">
        <f>IF(OR(A214="",A214="Total général"),"",'Base  CARBURANT'!$AG$1)</f>
        <v/>
      </c>
      <c r="P214" s="2" t="str">
        <f t="shared" si="26"/>
        <v/>
      </c>
      <c r="Q214" s="2" t="str">
        <f t="shared" si="27"/>
        <v/>
      </c>
    </row>
    <row r="215" spans="1:17" x14ac:dyDescent="0.2">
      <c r="A215"/>
      <c r="B215"/>
      <c r="C215"/>
      <c r="D215"/>
      <c r="E215"/>
      <c r="F215"/>
      <c r="G215"/>
      <c r="I215" s="2" t="str">
        <f>IF(A215="","",IF(A215="Total général",CONCATENATE('Base  PEAGES'!$Q$1," ",RIGHT(I214,17)),D215))</f>
        <v/>
      </c>
      <c r="J215" s="2" t="str">
        <f t="shared" si="21"/>
        <v/>
      </c>
      <c r="K215" s="2" t="str">
        <f t="shared" si="22"/>
        <v/>
      </c>
      <c r="L215" s="2" t="str">
        <f t="shared" si="23"/>
        <v/>
      </c>
      <c r="M215" s="2" t="str">
        <f t="shared" si="24"/>
        <v/>
      </c>
      <c r="N215" s="2" t="str">
        <f t="shared" si="25"/>
        <v/>
      </c>
      <c r="O215" s="2" t="str">
        <f>IF(OR(A215="",A215="Total général"),"",'Base  CARBURANT'!$AG$1)</f>
        <v/>
      </c>
      <c r="P215" s="2" t="str">
        <f t="shared" si="26"/>
        <v/>
      </c>
      <c r="Q215" s="2" t="str">
        <f t="shared" si="27"/>
        <v/>
      </c>
    </row>
    <row r="216" spans="1:17" x14ac:dyDescent="0.2">
      <c r="A216"/>
      <c r="B216"/>
      <c r="C216"/>
      <c r="D216"/>
      <c r="E216"/>
      <c r="F216"/>
      <c r="G216"/>
      <c r="I216" s="2" t="str">
        <f>IF(A216="","",IF(A216="Total général",CONCATENATE('Base  PEAGES'!$Q$1," ",RIGHT(I215,17)),D216))</f>
        <v/>
      </c>
      <c r="J216" s="2" t="str">
        <f t="shared" si="21"/>
        <v/>
      </c>
      <c r="K216" s="2" t="str">
        <f t="shared" si="22"/>
        <v/>
      </c>
      <c r="L216" s="2" t="str">
        <f t="shared" si="23"/>
        <v/>
      </c>
      <c r="M216" s="2" t="str">
        <f t="shared" si="24"/>
        <v/>
      </c>
      <c r="N216" s="2" t="str">
        <f t="shared" si="25"/>
        <v/>
      </c>
      <c r="O216" s="2" t="str">
        <f>IF(OR(A216="",A216="Total général"),"",'Base  CARBURANT'!$AG$1)</f>
        <v/>
      </c>
      <c r="P216" s="2" t="str">
        <f t="shared" si="26"/>
        <v/>
      </c>
      <c r="Q216" s="2" t="str">
        <f t="shared" si="27"/>
        <v/>
      </c>
    </row>
    <row r="217" spans="1:17" x14ac:dyDescent="0.2">
      <c r="A217"/>
      <c r="B217"/>
      <c r="C217"/>
      <c r="D217"/>
      <c r="E217"/>
      <c r="F217"/>
      <c r="G217"/>
      <c r="I217" s="2" t="str">
        <f>IF(A217="","",IF(A217="Total général",CONCATENATE('Base  PEAGES'!$Q$1," ",RIGHT(I216,17)),D217))</f>
        <v/>
      </c>
      <c r="J217" s="2" t="str">
        <f t="shared" si="21"/>
        <v/>
      </c>
      <c r="K217" s="2" t="str">
        <f t="shared" si="22"/>
        <v/>
      </c>
      <c r="L217" s="2" t="str">
        <f t="shared" si="23"/>
        <v/>
      </c>
      <c r="M217" s="2" t="str">
        <f t="shared" si="24"/>
        <v/>
      </c>
      <c r="N217" s="2" t="str">
        <f t="shared" si="25"/>
        <v/>
      </c>
      <c r="O217" s="2" t="str">
        <f>IF(OR(A217="",A217="Total général"),"",'Base  CARBURANT'!$AG$1)</f>
        <v/>
      </c>
      <c r="P217" s="2" t="str">
        <f t="shared" si="26"/>
        <v/>
      </c>
      <c r="Q217" s="2" t="str">
        <f t="shared" si="27"/>
        <v/>
      </c>
    </row>
    <row r="218" spans="1:17" x14ac:dyDescent="0.2">
      <c r="A218"/>
      <c r="B218"/>
      <c r="C218"/>
      <c r="D218"/>
      <c r="E218"/>
      <c r="F218"/>
      <c r="G218"/>
      <c r="I218" s="2" t="str">
        <f>IF(A218="","",IF(A218="Total général",CONCATENATE('Base  PEAGES'!$Q$1," ",RIGHT(I217,17)),D218))</f>
        <v/>
      </c>
      <c r="J218" s="2" t="str">
        <f t="shared" si="21"/>
        <v/>
      </c>
      <c r="K218" s="2" t="str">
        <f t="shared" si="22"/>
        <v/>
      </c>
      <c r="L218" s="2" t="str">
        <f t="shared" si="23"/>
        <v/>
      </c>
      <c r="M218" s="2" t="str">
        <f t="shared" si="24"/>
        <v/>
      </c>
      <c r="N218" s="2" t="str">
        <f t="shared" si="25"/>
        <v/>
      </c>
      <c r="O218" s="2" t="str">
        <f>IF(OR(A218="",A218="Total général"),"",'Base  CARBURANT'!$AG$1)</f>
        <v/>
      </c>
      <c r="P218" s="2" t="str">
        <f t="shared" si="26"/>
        <v/>
      </c>
      <c r="Q218" s="2" t="str">
        <f t="shared" si="27"/>
        <v/>
      </c>
    </row>
    <row r="219" spans="1:17" x14ac:dyDescent="0.2">
      <c r="A219"/>
      <c r="B219"/>
      <c r="C219"/>
      <c r="D219"/>
      <c r="E219"/>
      <c r="F219"/>
      <c r="G219"/>
      <c r="I219" s="2" t="str">
        <f>IF(A219="","",IF(A219="Total général",CONCATENATE('Base  PEAGES'!$Q$1," ",RIGHT(I218,17)),D219))</f>
        <v/>
      </c>
      <c r="J219" s="2" t="str">
        <f t="shared" si="21"/>
        <v/>
      </c>
      <c r="K219" s="2" t="str">
        <f t="shared" si="22"/>
        <v/>
      </c>
      <c r="L219" s="2" t="str">
        <f t="shared" si="23"/>
        <v/>
      </c>
      <c r="M219" s="2" t="str">
        <f t="shared" si="24"/>
        <v/>
      </c>
      <c r="N219" s="2" t="str">
        <f t="shared" si="25"/>
        <v/>
      </c>
      <c r="O219" s="2" t="str">
        <f>IF(OR(A219="",A219="Total général"),"",'Base  CARBURANT'!$AG$1)</f>
        <v/>
      </c>
      <c r="P219" s="2" t="str">
        <f t="shared" si="26"/>
        <v/>
      </c>
      <c r="Q219" s="2" t="str">
        <f t="shared" si="27"/>
        <v/>
      </c>
    </row>
    <row r="220" spans="1:17" x14ac:dyDescent="0.2">
      <c r="A220"/>
      <c r="B220"/>
      <c r="C220"/>
      <c r="D220"/>
      <c r="E220"/>
      <c r="F220"/>
      <c r="G220"/>
      <c r="I220" s="2" t="str">
        <f>IF(A220="","",IF(A220="Total général",CONCATENATE('Base  PEAGES'!$Q$1," ",RIGHT(I219,17)),D220))</f>
        <v/>
      </c>
      <c r="J220" s="2" t="str">
        <f t="shared" si="21"/>
        <v/>
      </c>
      <c r="K220" s="2" t="str">
        <f t="shared" si="22"/>
        <v/>
      </c>
      <c r="L220" s="2" t="str">
        <f t="shared" si="23"/>
        <v/>
      </c>
      <c r="M220" s="2" t="str">
        <f t="shared" si="24"/>
        <v/>
      </c>
      <c r="N220" s="2" t="str">
        <f t="shared" si="25"/>
        <v/>
      </c>
      <c r="O220" s="2" t="str">
        <f>IF(OR(A220="",A220="Total général"),"",'Base  CARBURANT'!$AG$1)</f>
        <v/>
      </c>
      <c r="P220" s="2" t="str">
        <f t="shared" si="26"/>
        <v/>
      </c>
      <c r="Q220" s="2" t="str">
        <f t="shared" si="27"/>
        <v/>
      </c>
    </row>
    <row r="221" spans="1:17" x14ac:dyDescent="0.2">
      <c r="A221"/>
      <c r="B221"/>
      <c r="C221"/>
      <c r="D221"/>
      <c r="E221"/>
      <c r="F221"/>
      <c r="G221"/>
      <c r="I221" s="2" t="str">
        <f>IF(A221="","",IF(A221="Total général",CONCATENATE('Base  PEAGES'!$Q$1," ",RIGHT(I220,17)),D221))</f>
        <v/>
      </c>
      <c r="J221" s="2" t="str">
        <f t="shared" si="21"/>
        <v/>
      </c>
      <c r="K221" s="2" t="str">
        <f t="shared" si="22"/>
        <v/>
      </c>
      <c r="L221" s="2" t="str">
        <f t="shared" si="23"/>
        <v/>
      </c>
      <c r="M221" s="2" t="str">
        <f t="shared" si="24"/>
        <v/>
      </c>
      <c r="N221" s="2" t="str">
        <f t="shared" si="25"/>
        <v/>
      </c>
      <c r="O221" s="2" t="str">
        <f>IF(OR(A221="",A221="Total général"),"",'Base  CARBURANT'!$AG$1)</f>
        <v/>
      </c>
      <c r="P221" s="2" t="str">
        <f t="shared" si="26"/>
        <v/>
      </c>
      <c r="Q221" s="2" t="str">
        <f t="shared" si="27"/>
        <v/>
      </c>
    </row>
    <row r="222" spans="1:17" x14ac:dyDescent="0.2">
      <c r="A222"/>
      <c r="B222"/>
      <c r="C222"/>
      <c r="D222"/>
      <c r="E222"/>
      <c r="F222"/>
      <c r="G222"/>
      <c r="I222" s="2" t="str">
        <f>IF(A222="","",IF(A222="Total général",CONCATENATE('Base  PEAGES'!$Q$1," ",RIGHT(I221,17)),D222))</f>
        <v/>
      </c>
      <c r="J222" s="2" t="str">
        <f t="shared" si="21"/>
        <v/>
      </c>
      <c r="K222" s="2" t="str">
        <f t="shared" si="22"/>
        <v/>
      </c>
      <c r="L222" s="2" t="str">
        <f t="shared" si="23"/>
        <v/>
      </c>
      <c r="M222" s="2" t="str">
        <f t="shared" si="24"/>
        <v/>
      </c>
      <c r="N222" s="2" t="str">
        <f t="shared" si="25"/>
        <v/>
      </c>
      <c r="O222" s="2" t="str">
        <f>IF(OR(A222="",A222="Total général"),"",'Base  CARBURANT'!$AG$1)</f>
        <v/>
      </c>
      <c r="P222" s="2" t="str">
        <f t="shared" si="26"/>
        <v/>
      </c>
      <c r="Q222" s="2" t="str">
        <f t="shared" si="27"/>
        <v/>
      </c>
    </row>
    <row r="223" spans="1:17" x14ac:dyDescent="0.2">
      <c r="A223"/>
      <c r="B223"/>
      <c r="C223"/>
      <c r="D223"/>
      <c r="E223"/>
      <c r="F223"/>
      <c r="G223"/>
      <c r="I223" s="2" t="str">
        <f>IF(A223="","",IF(A223="Total général",CONCATENATE('Base  PEAGES'!$Q$1," ",RIGHT(I222,17)),D223))</f>
        <v/>
      </c>
      <c r="J223" s="2" t="str">
        <f t="shared" si="21"/>
        <v/>
      </c>
      <c r="K223" s="2" t="str">
        <f t="shared" si="22"/>
        <v/>
      </c>
      <c r="L223" s="2" t="str">
        <f t="shared" si="23"/>
        <v/>
      </c>
      <c r="M223" s="2" t="str">
        <f t="shared" si="24"/>
        <v/>
      </c>
      <c r="N223" s="2" t="str">
        <f t="shared" si="25"/>
        <v/>
      </c>
      <c r="O223" s="2" t="str">
        <f>IF(OR(A223="",A223="Total général"),"",'Base  CARBURANT'!$AG$1)</f>
        <v/>
      </c>
      <c r="P223" s="2" t="str">
        <f t="shared" si="26"/>
        <v/>
      </c>
      <c r="Q223" s="2" t="str">
        <f t="shared" si="27"/>
        <v/>
      </c>
    </row>
    <row r="224" spans="1:17" x14ac:dyDescent="0.2">
      <c r="A224"/>
      <c r="B224"/>
      <c r="C224"/>
      <c r="D224"/>
      <c r="E224"/>
      <c r="F224"/>
      <c r="G224"/>
      <c r="I224" s="2" t="str">
        <f>IF(A224="","",IF(A224="Total général",CONCATENATE('Base  PEAGES'!$Q$1," ",RIGHT(I223,17)),D224))</f>
        <v/>
      </c>
      <c r="J224" s="2" t="str">
        <f t="shared" si="21"/>
        <v/>
      </c>
      <c r="K224" s="2" t="str">
        <f t="shared" si="22"/>
        <v/>
      </c>
      <c r="L224" s="2" t="str">
        <f t="shared" si="23"/>
        <v/>
      </c>
      <c r="M224" s="2" t="str">
        <f t="shared" si="24"/>
        <v/>
      </c>
      <c r="N224" s="2" t="str">
        <f t="shared" si="25"/>
        <v/>
      </c>
      <c r="O224" s="2" t="str">
        <f>IF(OR(A224="",A224="Total général"),"",'Base  CARBURANT'!$AG$1)</f>
        <v/>
      </c>
      <c r="P224" s="2" t="str">
        <f t="shared" si="26"/>
        <v/>
      </c>
      <c r="Q224" s="2" t="str">
        <f t="shared" si="27"/>
        <v/>
      </c>
    </row>
    <row r="225" spans="1:17" x14ac:dyDescent="0.2">
      <c r="A225"/>
      <c r="B225"/>
      <c r="C225"/>
      <c r="D225"/>
      <c r="E225"/>
      <c r="F225"/>
      <c r="G225"/>
      <c r="I225" s="2" t="str">
        <f>IF(A225="","",IF(A225="Total général",CONCATENATE('Base  PEAGES'!$Q$1," ",RIGHT(I224,17)),D225))</f>
        <v/>
      </c>
      <c r="J225" s="2" t="str">
        <f t="shared" si="21"/>
        <v/>
      </c>
      <c r="K225" s="2" t="str">
        <f t="shared" si="22"/>
        <v/>
      </c>
      <c r="L225" s="2" t="str">
        <f t="shared" si="23"/>
        <v/>
      </c>
      <c r="M225" s="2" t="str">
        <f t="shared" si="24"/>
        <v/>
      </c>
      <c r="N225" s="2" t="str">
        <f t="shared" si="25"/>
        <v/>
      </c>
      <c r="O225" s="2" t="str">
        <f>IF(OR(A225="",A225="Total général"),"",'Base  CARBURANT'!$AG$1)</f>
        <v/>
      </c>
      <c r="P225" s="2" t="str">
        <f t="shared" si="26"/>
        <v/>
      </c>
      <c r="Q225" s="2" t="str">
        <f t="shared" si="27"/>
        <v/>
      </c>
    </row>
    <row r="226" spans="1:17" x14ac:dyDescent="0.2">
      <c r="A226"/>
      <c r="B226"/>
      <c r="C226"/>
      <c r="D226"/>
      <c r="E226"/>
      <c r="F226"/>
      <c r="G226"/>
      <c r="I226" s="2" t="str">
        <f>IF(A226="","",IF(A226="Total général",CONCATENATE('Base  PEAGES'!$Q$1," ",RIGHT(I225,17)),D226))</f>
        <v/>
      </c>
      <c r="J226" s="2" t="str">
        <f t="shared" si="21"/>
        <v/>
      </c>
      <c r="K226" s="2" t="str">
        <f t="shared" si="22"/>
        <v/>
      </c>
      <c r="L226" s="2" t="str">
        <f t="shared" si="23"/>
        <v/>
      </c>
      <c r="M226" s="2" t="str">
        <f t="shared" si="24"/>
        <v/>
      </c>
      <c r="N226" s="2" t="str">
        <f t="shared" si="25"/>
        <v/>
      </c>
      <c r="O226" s="2" t="str">
        <f>IF(OR(A226="",A226="Total général"),"",'Base  CARBURANT'!$AG$1)</f>
        <v/>
      </c>
      <c r="P226" s="2" t="str">
        <f t="shared" si="26"/>
        <v/>
      </c>
      <c r="Q226" s="2" t="str">
        <f t="shared" si="27"/>
        <v/>
      </c>
    </row>
    <row r="227" spans="1:17" x14ac:dyDescent="0.2">
      <c r="A227"/>
      <c r="B227"/>
      <c r="C227"/>
      <c r="D227"/>
      <c r="E227"/>
      <c r="F227"/>
      <c r="G227"/>
      <c r="I227" s="2" t="str">
        <f>IF(A227="","",IF(A227="Total général",CONCATENATE('Base  PEAGES'!$Q$1," ",RIGHT(I226,17)),D227))</f>
        <v/>
      </c>
      <c r="J227" s="2" t="str">
        <f t="shared" si="21"/>
        <v/>
      </c>
      <c r="K227" s="2" t="str">
        <f t="shared" si="22"/>
        <v/>
      </c>
      <c r="L227" s="2" t="str">
        <f t="shared" si="23"/>
        <v/>
      </c>
      <c r="M227" s="2" t="str">
        <f t="shared" si="24"/>
        <v/>
      </c>
      <c r="N227" s="2" t="str">
        <f t="shared" si="25"/>
        <v/>
      </c>
      <c r="O227" s="2" t="str">
        <f>IF(OR(A227="",A227="Total général"),"",'Base  CARBURANT'!$AG$1)</f>
        <v/>
      </c>
      <c r="P227" s="2" t="str">
        <f t="shared" si="26"/>
        <v/>
      </c>
      <c r="Q227" s="2" t="str">
        <f t="shared" si="27"/>
        <v/>
      </c>
    </row>
    <row r="228" spans="1:17" x14ac:dyDescent="0.2">
      <c r="A228"/>
      <c r="B228"/>
      <c r="C228"/>
      <c r="D228"/>
      <c r="E228"/>
      <c r="F228"/>
      <c r="G228"/>
      <c r="I228" s="2" t="str">
        <f>IF(A228="","",IF(A228="Total général",CONCATENATE('Base  PEAGES'!$Q$1," ",RIGHT(I227,17)),D228))</f>
        <v/>
      </c>
      <c r="J228" s="2" t="str">
        <f t="shared" si="21"/>
        <v/>
      </c>
      <c r="K228" s="2" t="str">
        <f t="shared" si="22"/>
        <v/>
      </c>
      <c r="L228" s="2" t="str">
        <f t="shared" si="23"/>
        <v/>
      </c>
      <c r="M228" s="2" t="str">
        <f t="shared" si="24"/>
        <v/>
      </c>
      <c r="N228" s="2" t="str">
        <f t="shared" si="25"/>
        <v/>
      </c>
      <c r="O228" s="2" t="str">
        <f>IF(OR(A228="",A228="Total général"),"",'Base  CARBURANT'!$AG$1)</f>
        <v/>
      </c>
      <c r="P228" s="2" t="str">
        <f t="shared" si="26"/>
        <v/>
      </c>
      <c r="Q228" s="2" t="str">
        <f t="shared" si="27"/>
        <v/>
      </c>
    </row>
    <row r="229" spans="1:17" x14ac:dyDescent="0.2">
      <c r="A229"/>
      <c r="B229"/>
      <c r="C229"/>
      <c r="D229"/>
      <c r="E229"/>
      <c r="F229"/>
      <c r="G229"/>
      <c r="I229" s="2" t="str">
        <f>IF(A229="","",IF(A229="Total général",CONCATENATE('Base  PEAGES'!$Q$1," ",RIGHT(I228,17)),D229))</f>
        <v/>
      </c>
      <c r="J229" s="2" t="str">
        <f t="shared" si="21"/>
        <v/>
      </c>
      <c r="K229" s="2" t="str">
        <f t="shared" si="22"/>
        <v/>
      </c>
      <c r="L229" s="2" t="str">
        <f t="shared" si="23"/>
        <v/>
      </c>
      <c r="M229" s="2" t="str">
        <f t="shared" si="24"/>
        <v/>
      </c>
      <c r="N229" s="2" t="str">
        <f t="shared" si="25"/>
        <v/>
      </c>
      <c r="O229" s="2" t="str">
        <f>IF(OR(A229="",A229="Total général"),"",'Base  CARBURANT'!$AG$1)</f>
        <v/>
      </c>
      <c r="P229" s="2" t="str">
        <f t="shared" si="26"/>
        <v/>
      </c>
      <c r="Q229" s="2" t="str">
        <f t="shared" si="27"/>
        <v/>
      </c>
    </row>
    <row r="230" spans="1:17" x14ac:dyDescent="0.2">
      <c r="I230" s="2" t="str">
        <f>IF(A230="","",IF(A230="Total général",CONCATENATE('Base  PEAGES'!$Q$1," ",RIGHT(I229,17)),D230))</f>
        <v/>
      </c>
      <c r="J230" s="2" t="str">
        <f t="shared" si="21"/>
        <v/>
      </c>
      <c r="K230" s="2" t="str">
        <f t="shared" si="22"/>
        <v/>
      </c>
      <c r="L230" s="2" t="str">
        <f t="shared" si="23"/>
        <v/>
      </c>
      <c r="M230" s="2" t="str">
        <f t="shared" si="24"/>
        <v/>
      </c>
      <c r="N230" s="2" t="str">
        <f t="shared" si="25"/>
        <v/>
      </c>
      <c r="O230" s="2" t="str">
        <f>IF(OR(A230="",A230="Total général"),"",'Base  CARBURANT'!$AG$1)</f>
        <v/>
      </c>
      <c r="P230" s="2" t="str">
        <f t="shared" si="26"/>
        <v/>
      </c>
      <c r="Q230" s="2" t="str">
        <f t="shared" si="27"/>
        <v/>
      </c>
    </row>
    <row r="231" spans="1:17" x14ac:dyDescent="0.2">
      <c r="I231" s="2" t="str">
        <f>IF(A231="","",IF(A231="Total général",CONCATENATE('Base  PEAGES'!$Q$1," ",RIGHT(I230,17)),D231))</f>
        <v/>
      </c>
      <c r="J231" s="2" t="str">
        <f t="shared" si="21"/>
        <v/>
      </c>
      <c r="K231" s="2" t="str">
        <f t="shared" si="22"/>
        <v/>
      </c>
      <c r="L231" s="2" t="str">
        <f t="shared" si="23"/>
        <v/>
      </c>
      <c r="M231" s="2" t="str">
        <f t="shared" si="24"/>
        <v/>
      </c>
      <c r="N231" s="2" t="str">
        <f t="shared" si="25"/>
        <v/>
      </c>
      <c r="O231" s="2" t="str">
        <f>IF(OR(A231="",A231="Total général"),"",'Base  CARBURANT'!$AG$1)</f>
        <v/>
      </c>
      <c r="P231" s="2" t="str">
        <f t="shared" si="26"/>
        <v/>
      </c>
      <c r="Q231" s="2" t="str">
        <f t="shared" si="27"/>
        <v/>
      </c>
    </row>
    <row r="232" spans="1:17" x14ac:dyDescent="0.2">
      <c r="I232" s="2" t="str">
        <f>IF(A232="","",IF(A232="Total général",CONCATENATE('Base  PEAGES'!$Q$1," ",RIGHT(I231,17)),D232))</f>
        <v/>
      </c>
      <c r="J232" s="2" t="str">
        <f t="shared" si="21"/>
        <v/>
      </c>
      <c r="K232" s="2" t="str">
        <f t="shared" si="22"/>
        <v/>
      </c>
      <c r="L232" s="2" t="str">
        <f t="shared" si="23"/>
        <v/>
      </c>
      <c r="M232" s="2" t="str">
        <f t="shared" si="24"/>
        <v/>
      </c>
      <c r="N232" s="2" t="str">
        <f t="shared" si="25"/>
        <v/>
      </c>
      <c r="O232" s="2" t="str">
        <f>IF(OR(A232="",A232="Total général"),"",'Base  CARBURANT'!$AG$1)</f>
        <v/>
      </c>
      <c r="P232" s="2" t="str">
        <f t="shared" si="26"/>
        <v/>
      </c>
      <c r="Q232" s="2" t="str">
        <f t="shared" si="27"/>
        <v/>
      </c>
    </row>
    <row r="233" spans="1:17" x14ac:dyDescent="0.2">
      <c r="I233" s="2" t="str">
        <f>IF(A233="","",IF(A233="Total général",CONCATENATE('Base  PEAGES'!$Q$1," ",RIGHT(I232,17)),D233))</f>
        <v/>
      </c>
      <c r="J233" s="2" t="str">
        <f t="shared" si="21"/>
        <v/>
      </c>
      <c r="K233" s="2" t="str">
        <f t="shared" si="22"/>
        <v/>
      </c>
      <c r="L233" s="2" t="str">
        <f t="shared" si="23"/>
        <v/>
      </c>
      <c r="M233" s="2" t="str">
        <f t="shared" si="24"/>
        <v/>
      </c>
      <c r="N233" s="2" t="str">
        <f t="shared" si="25"/>
        <v/>
      </c>
      <c r="O233" s="2" t="str">
        <f>IF(OR(A233="",A233="Total général"),"",'Base  CARBURANT'!$AG$1)</f>
        <v/>
      </c>
      <c r="P233" s="2" t="str">
        <f t="shared" si="26"/>
        <v/>
      </c>
      <c r="Q233" s="2" t="str">
        <f t="shared" si="27"/>
        <v/>
      </c>
    </row>
    <row r="234" spans="1:17" x14ac:dyDescent="0.2">
      <c r="I234" s="2" t="str">
        <f>IF(A234="","",IF(A234="Total général",CONCATENATE('Base  PEAGES'!$Q$1," ",RIGHT(I233,17)),D234))</f>
        <v/>
      </c>
      <c r="J234" s="2" t="str">
        <f t="shared" si="21"/>
        <v/>
      </c>
      <c r="K234" s="2" t="str">
        <f t="shared" si="22"/>
        <v/>
      </c>
      <c r="L234" s="2" t="str">
        <f t="shared" si="23"/>
        <v/>
      </c>
      <c r="M234" s="2" t="str">
        <f t="shared" si="24"/>
        <v/>
      </c>
      <c r="N234" s="2" t="str">
        <f t="shared" si="25"/>
        <v/>
      </c>
      <c r="O234" s="2" t="str">
        <f>IF(OR(A234="",A234="Total général"),"",'Base  CARBURANT'!$AG$1)</f>
        <v/>
      </c>
      <c r="P234" s="2" t="str">
        <f t="shared" si="26"/>
        <v/>
      </c>
      <c r="Q234" s="2" t="str">
        <f t="shared" si="27"/>
        <v/>
      </c>
    </row>
    <row r="235" spans="1:17" x14ac:dyDescent="0.2">
      <c r="I235" s="2" t="str">
        <f>IF(A235="","",IF(A235="Total général",CONCATENATE('Base  PEAGES'!$Q$1," ",RIGHT(I234,17)),D235))</f>
        <v/>
      </c>
      <c r="J235" s="2" t="str">
        <f t="shared" si="21"/>
        <v/>
      </c>
      <c r="K235" s="2" t="str">
        <f t="shared" si="22"/>
        <v/>
      </c>
      <c r="L235" s="2" t="str">
        <f t="shared" si="23"/>
        <v/>
      </c>
      <c r="M235" s="2" t="str">
        <f t="shared" si="24"/>
        <v/>
      </c>
      <c r="N235" s="2" t="str">
        <f t="shared" si="25"/>
        <v/>
      </c>
      <c r="O235" s="2" t="str">
        <f>IF(OR(A235="",A235="Total général"),"",'Base  CARBURANT'!$AG$1)</f>
        <v/>
      </c>
      <c r="P235" s="2" t="str">
        <f t="shared" si="26"/>
        <v/>
      </c>
      <c r="Q235" s="2" t="str">
        <f t="shared" si="27"/>
        <v/>
      </c>
    </row>
    <row r="236" spans="1:17" x14ac:dyDescent="0.2">
      <c r="I236" s="2" t="str">
        <f>IF(A236="","",IF(A236="Total général",CONCATENATE('Base  PEAGES'!$Q$1," ",RIGHT(I235,17)),D236))</f>
        <v/>
      </c>
      <c r="J236" s="2" t="str">
        <f t="shared" si="21"/>
        <v/>
      </c>
      <c r="K236" s="2" t="str">
        <f t="shared" si="22"/>
        <v/>
      </c>
      <c r="L236" s="2" t="str">
        <f t="shared" si="23"/>
        <v/>
      </c>
      <c r="M236" s="2" t="str">
        <f t="shared" si="24"/>
        <v/>
      </c>
      <c r="N236" s="2" t="str">
        <f t="shared" si="25"/>
        <v/>
      </c>
      <c r="O236" s="2" t="str">
        <f>IF(OR(A236="",A236="Total général"),"",'Base  CARBURANT'!$AG$1)</f>
        <v/>
      </c>
      <c r="P236" s="2" t="str">
        <f t="shared" si="26"/>
        <v/>
      </c>
      <c r="Q236" s="2" t="str">
        <f t="shared" si="27"/>
        <v/>
      </c>
    </row>
    <row r="237" spans="1:17" x14ac:dyDescent="0.2">
      <c r="I237" s="2" t="str">
        <f>IF(A237="","",IF(A237="Total général",CONCATENATE('Base  PEAGES'!$Q$1," ",RIGHT(I236,17)),D237))</f>
        <v/>
      </c>
      <c r="J237" s="2" t="str">
        <f t="shared" si="21"/>
        <v/>
      </c>
      <c r="K237" s="2" t="str">
        <f t="shared" si="22"/>
        <v/>
      </c>
      <c r="L237" s="2" t="str">
        <f t="shared" si="23"/>
        <v/>
      </c>
      <c r="M237" s="2" t="str">
        <f t="shared" si="24"/>
        <v/>
      </c>
      <c r="N237" s="2" t="str">
        <f t="shared" si="25"/>
        <v/>
      </c>
      <c r="O237" s="2" t="str">
        <f>IF(OR(A237="",A237="Total général"),"",'Base  CARBURANT'!$AG$1)</f>
        <v/>
      </c>
      <c r="P237" s="2" t="str">
        <f t="shared" si="26"/>
        <v/>
      </c>
      <c r="Q237" s="2" t="str">
        <f t="shared" si="27"/>
        <v/>
      </c>
    </row>
    <row r="238" spans="1:17" x14ac:dyDescent="0.2">
      <c r="I238" s="2" t="str">
        <f>IF(A238="","",IF(A238="Total général",CONCATENATE('Base  PEAGES'!$Q$1," ",RIGHT(I237,17)),D238))</f>
        <v/>
      </c>
      <c r="J238" s="2" t="str">
        <f t="shared" si="21"/>
        <v/>
      </c>
      <c r="K238" s="2" t="str">
        <f t="shared" si="22"/>
        <v/>
      </c>
      <c r="L238" s="2" t="str">
        <f t="shared" si="23"/>
        <v/>
      </c>
      <c r="M238" s="2" t="str">
        <f t="shared" si="24"/>
        <v/>
      </c>
      <c r="N238" s="2" t="str">
        <f t="shared" si="25"/>
        <v/>
      </c>
      <c r="O238" s="2" t="str">
        <f>IF(OR(A238="",A238="Total général"),"",'Base  CARBURANT'!$AG$1)</f>
        <v/>
      </c>
      <c r="P238" s="2" t="str">
        <f t="shared" si="26"/>
        <v/>
      </c>
      <c r="Q238" s="2" t="str">
        <f t="shared" si="27"/>
        <v/>
      </c>
    </row>
    <row r="239" spans="1:17" x14ac:dyDescent="0.2">
      <c r="I239" s="2" t="str">
        <f>IF(A239="","",IF(A239="Total général",CONCATENATE('Base  PEAGES'!$Q$1," ",RIGHT(I238,17)),D239))</f>
        <v/>
      </c>
      <c r="J239" s="2" t="str">
        <f t="shared" si="21"/>
        <v/>
      </c>
      <c r="K239" s="2" t="str">
        <f t="shared" si="22"/>
        <v/>
      </c>
      <c r="L239" s="2" t="str">
        <f t="shared" si="23"/>
        <v/>
      </c>
      <c r="M239" s="2" t="str">
        <f t="shared" si="24"/>
        <v/>
      </c>
      <c r="N239" s="2" t="str">
        <f t="shared" si="25"/>
        <v/>
      </c>
      <c r="O239" s="2" t="str">
        <f>IF(OR(A239="",A239="Total général"),"",'Base  CARBURANT'!$AG$1)</f>
        <v/>
      </c>
      <c r="P239" s="2" t="str">
        <f t="shared" si="26"/>
        <v/>
      </c>
      <c r="Q239" s="2" t="str">
        <f t="shared" si="27"/>
        <v/>
      </c>
    </row>
    <row r="240" spans="1:17" x14ac:dyDescent="0.2">
      <c r="I240" s="2" t="str">
        <f>IF(A240="","",IF(A240="Total général",CONCATENATE('Base  PEAGES'!$Q$1," ",RIGHT(I239,17)),D240))</f>
        <v/>
      </c>
      <c r="J240" s="2" t="str">
        <f t="shared" si="21"/>
        <v/>
      </c>
      <c r="K240" s="2" t="str">
        <f t="shared" si="22"/>
        <v/>
      </c>
      <c r="L240" s="2" t="str">
        <f t="shared" si="23"/>
        <v/>
      </c>
      <c r="M240" s="2" t="str">
        <f t="shared" si="24"/>
        <v/>
      </c>
      <c r="N240" s="2" t="str">
        <f t="shared" si="25"/>
        <v/>
      </c>
      <c r="O240" s="2" t="str">
        <f>IF(OR(A240="",A240="Total général"),"",'Base  CARBURANT'!$AG$1)</f>
        <v/>
      </c>
      <c r="P240" s="2" t="str">
        <f t="shared" si="26"/>
        <v/>
      </c>
      <c r="Q240" s="2" t="str">
        <f t="shared" si="27"/>
        <v/>
      </c>
    </row>
    <row r="241" spans="9:17" x14ac:dyDescent="0.2">
      <c r="I241" s="2" t="str">
        <f>IF(A241="","",IF(A241="Total général",CONCATENATE('Base  PEAGES'!$Q$1," ",RIGHT(I240,17)),D241))</f>
        <v/>
      </c>
      <c r="J241" s="2" t="str">
        <f t="shared" si="21"/>
        <v/>
      </c>
      <c r="K241" s="2" t="str">
        <f t="shared" si="22"/>
        <v/>
      </c>
      <c r="L241" s="2" t="str">
        <f t="shared" si="23"/>
        <v/>
      </c>
      <c r="M241" s="2" t="str">
        <f t="shared" si="24"/>
        <v/>
      </c>
      <c r="N241" s="2" t="str">
        <f t="shared" si="25"/>
        <v/>
      </c>
      <c r="O241" s="2" t="str">
        <f>IF(OR(A241="",A241="Total général"),"",'Base  CARBURANT'!$AG$1)</f>
        <v/>
      </c>
      <c r="P241" s="2" t="str">
        <f t="shared" si="26"/>
        <v/>
      </c>
      <c r="Q241" s="2" t="str">
        <f t="shared" si="27"/>
        <v/>
      </c>
    </row>
    <row r="242" spans="9:17" x14ac:dyDescent="0.2">
      <c r="I242" s="2" t="str">
        <f>IF(A242="","",IF(A242="Total général",CONCATENATE('Base  PEAGES'!$Q$1," ",RIGHT(I241,17)),D242))</f>
        <v/>
      </c>
      <c r="J242" s="2" t="str">
        <f t="shared" si="21"/>
        <v/>
      </c>
      <c r="K242" s="2" t="str">
        <f t="shared" si="22"/>
        <v/>
      </c>
      <c r="L242" s="2" t="str">
        <f t="shared" si="23"/>
        <v/>
      </c>
      <c r="M242" s="2" t="str">
        <f t="shared" si="24"/>
        <v/>
      </c>
      <c r="N242" s="2" t="str">
        <f t="shared" si="25"/>
        <v/>
      </c>
      <c r="O242" s="2" t="str">
        <f>IF(OR(A242="",A242="Total général"),"",'Base  CARBURANT'!$AG$1)</f>
        <v/>
      </c>
      <c r="P242" s="2" t="str">
        <f t="shared" si="26"/>
        <v/>
      </c>
      <c r="Q242" s="2" t="str">
        <f t="shared" si="27"/>
        <v/>
      </c>
    </row>
    <row r="243" spans="9:17" x14ac:dyDescent="0.2">
      <c r="I243" s="2" t="str">
        <f>IF(A243="","",IF(A243="Total général",CONCATENATE('Base  PEAGES'!$Q$1," ",RIGHT(I242,17)),D243))</f>
        <v/>
      </c>
      <c r="J243" s="2" t="str">
        <f t="shared" si="21"/>
        <v/>
      </c>
      <c r="K243" s="2" t="str">
        <f t="shared" si="22"/>
        <v/>
      </c>
      <c r="L243" s="2" t="str">
        <f t="shared" si="23"/>
        <v/>
      </c>
      <c r="M243" s="2" t="str">
        <f t="shared" si="24"/>
        <v/>
      </c>
      <c r="N243" s="2" t="str">
        <f t="shared" si="25"/>
        <v/>
      </c>
      <c r="O243" s="2" t="str">
        <f>IF(OR(A243="",A243="Total général"),"",'Base  CARBURANT'!$AG$1)</f>
        <v/>
      </c>
      <c r="P243" s="2" t="str">
        <f t="shared" si="26"/>
        <v/>
      </c>
      <c r="Q243" s="2" t="str">
        <f t="shared" si="27"/>
        <v/>
      </c>
    </row>
    <row r="244" spans="9:17" x14ac:dyDescent="0.2">
      <c r="I244" s="2" t="str">
        <f>IF(A244="","",IF(A244="Total général",CONCATENATE('Base  PEAGES'!$Q$1," ",RIGHT(I243,17)),D244))</f>
        <v/>
      </c>
      <c r="J244" s="2" t="str">
        <f t="shared" si="21"/>
        <v/>
      </c>
      <c r="K244" s="2" t="str">
        <f t="shared" si="22"/>
        <v/>
      </c>
      <c r="L244" s="2" t="str">
        <f t="shared" si="23"/>
        <v/>
      </c>
      <c r="M244" s="2" t="str">
        <f t="shared" si="24"/>
        <v/>
      </c>
      <c r="N244" s="2" t="str">
        <f t="shared" si="25"/>
        <v/>
      </c>
      <c r="O244" s="2" t="str">
        <f>IF(OR(A244="",A244="Total général"),"",'Base  CARBURANT'!$AG$1)</f>
        <v/>
      </c>
      <c r="P244" s="2" t="str">
        <f t="shared" si="26"/>
        <v/>
      </c>
      <c r="Q244" s="2" t="str">
        <f t="shared" si="27"/>
        <v/>
      </c>
    </row>
    <row r="245" spans="9:17" x14ac:dyDescent="0.2">
      <c r="I245" s="2" t="str">
        <f>IF(A245="","",IF(A245="Total général",CONCATENATE('Base  PEAGES'!$Q$1," ",RIGHT(I244,17)),D245))</f>
        <v/>
      </c>
      <c r="J245" s="2" t="str">
        <f t="shared" si="21"/>
        <v/>
      </c>
      <c r="K245" s="2" t="str">
        <f t="shared" si="22"/>
        <v/>
      </c>
      <c r="L245" s="2" t="str">
        <f t="shared" si="23"/>
        <v/>
      </c>
      <c r="M245" s="2" t="str">
        <f t="shared" si="24"/>
        <v/>
      </c>
      <c r="N245" s="2" t="str">
        <f t="shared" si="25"/>
        <v/>
      </c>
      <c r="O245" s="2" t="str">
        <f>IF(OR(A245="",A245="Total général"),"",'Base  CARBURANT'!$AG$1)</f>
        <v/>
      </c>
      <c r="P245" s="2" t="str">
        <f t="shared" si="26"/>
        <v/>
      </c>
      <c r="Q245" s="2" t="str">
        <f t="shared" si="27"/>
        <v/>
      </c>
    </row>
    <row r="246" spans="9:17" x14ac:dyDescent="0.2">
      <c r="I246" s="2" t="str">
        <f>IF(A246="","",IF(A246="Total général",CONCATENATE('Base  PEAGES'!$Q$1," ",RIGHT(I245,17)),D246))</f>
        <v/>
      </c>
      <c r="J246" s="2" t="str">
        <f t="shared" si="21"/>
        <v/>
      </c>
      <c r="K246" s="2" t="str">
        <f t="shared" si="22"/>
        <v/>
      </c>
      <c r="L246" s="2" t="str">
        <f t="shared" si="23"/>
        <v/>
      </c>
      <c r="M246" s="2" t="str">
        <f t="shared" si="24"/>
        <v/>
      </c>
      <c r="N246" s="2" t="str">
        <f t="shared" si="25"/>
        <v/>
      </c>
      <c r="O246" s="2" t="str">
        <f>IF(OR(A246="",A246="Total général"),"",'Base  CARBURANT'!$AG$1)</f>
        <v/>
      </c>
      <c r="P246" s="2" t="str">
        <f t="shared" si="26"/>
        <v/>
      </c>
      <c r="Q246" s="2" t="str">
        <f t="shared" si="27"/>
        <v/>
      </c>
    </row>
    <row r="247" spans="9:17" x14ac:dyDescent="0.2">
      <c r="I247" s="2" t="str">
        <f>IF(A247="","",IF(A247="Total général",CONCATENATE('Base  PEAGES'!$Q$1," ",RIGHT(I246,17)),D247))</f>
        <v/>
      </c>
      <c r="J247" s="2" t="str">
        <f t="shared" si="21"/>
        <v/>
      </c>
      <c r="K247" s="2" t="str">
        <f t="shared" si="22"/>
        <v/>
      </c>
      <c r="L247" s="2" t="str">
        <f t="shared" si="23"/>
        <v/>
      </c>
      <c r="M247" s="2" t="str">
        <f t="shared" si="24"/>
        <v/>
      </c>
      <c r="N247" s="2" t="str">
        <f t="shared" si="25"/>
        <v/>
      </c>
      <c r="O247" s="2" t="str">
        <f>IF(OR(A247="",A247="Total général"),"",'Base  CARBURANT'!$AG$1)</f>
        <v/>
      </c>
      <c r="P247" s="2" t="str">
        <f t="shared" si="26"/>
        <v/>
      </c>
      <c r="Q247" s="2" t="str">
        <f t="shared" si="27"/>
        <v/>
      </c>
    </row>
    <row r="248" spans="9:17" x14ac:dyDescent="0.2">
      <c r="I248" s="2" t="str">
        <f>IF(A248="","",IF(A248="Total général",CONCATENATE('Base  PEAGES'!$Q$1," ",RIGHT(I247,17)),D248))</f>
        <v/>
      </c>
      <c r="J248" s="2" t="str">
        <f t="shared" si="21"/>
        <v/>
      </c>
      <c r="K248" s="2" t="str">
        <f t="shared" si="22"/>
        <v/>
      </c>
      <c r="L248" s="2" t="str">
        <f t="shared" si="23"/>
        <v/>
      </c>
      <c r="M248" s="2" t="str">
        <f t="shared" si="24"/>
        <v/>
      </c>
      <c r="N248" s="2" t="str">
        <f t="shared" si="25"/>
        <v/>
      </c>
      <c r="O248" s="2" t="str">
        <f>IF(OR(A248="",A248="Total général"),"",'Base  CARBURANT'!$AG$1)</f>
        <v/>
      </c>
      <c r="P248" s="2" t="str">
        <f t="shared" si="26"/>
        <v/>
      </c>
      <c r="Q248" s="2" t="str">
        <f t="shared" si="27"/>
        <v/>
      </c>
    </row>
    <row r="249" spans="9:17" x14ac:dyDescent="0.2">
      <c r="I249" s="2" t="str">
        <f>IF(A249="","",IF(A249="Total général",CONCATENATE('Base  PEAGES'!$Q$1," ",RIGHT(I248,17)),D249))</f>
        <v/>
      </c>
      <c r="J249" s="2" t="str">
        <f t="shared" si="21"/>
        <v/>
      </c>
      <c r="K249" s="2" t="str">
        <f t="shared" si="22"/>
        <v/>
      </c>
      <c r="L249" s="2" t="str">
        <f t="shared" si="23"/>
        <v/>
      </c>
      <c r="M249" s="2" t="str">
        <f t="shared" si="24"/>
        <v/>
      </c>
      <c r="N249" s="2" t="str">
        <f t="shared" si="25"/>
        <v/>
      </c>
      <c r="O249" s="2" t="str">
        <f>IF(OR(A249="",A249="Total général"),"",'Base  CARBURANT'!$AG$1)</f>
        <v/>
      </c>
      <c r="P249" s="2" t="str">
        <f t="shared" si="26"/>
        <v/>
      </c>
      <c r="Q249" s="2" t="str">
        <f t="shared" si="27"/>
        <v/>
      </c>
    </row>
    <row r="250" spans="9:17" x14ac:dyDescent="0.2">
      <c r="I250" s="2" t="str">
        <f>IF(A250="","",IF(A250="Total général",CONCATENATE('Base  PEAGES'!$Q$1," ",RIGHT(I249,17)),D250))</f>
        <v/>
      </c>
      <c r="J250" s="2" t="str">
        <f t="shared" si="21"/>
        <v/>
      </c>
      <c r="K250" s="2" t="str">
        <f t="shared" si="22"/>
        <v/>
      </c>
      <c r="L250" s="2" t="str">
        <f t="shared" si="23"/>
        <v/>
      </c>
      <c r="M250" s="2" t="str">
        <f t="shared" si="24"/>
        <v/>
      </c>
      <c r="N250" s="2" t="str">
        <f t="shared" si="25"/>
        <v/>
      </c>
      <c r="O250" s="2" t="str">
        <f>IF(OR(A250="",A250="Total général"),"",'Base  CARBURANT'!$AG$1)</f>
        <v/>
      </c>
      <c r="P250" s="2" t="str">
        <f t="shared" si="26"/>
        <v/>
      </c>
      <c r="Q250" s="2" t="str">
        <f t="shared" si="27"/>
        <v/>
      </c>
    </row>
    <row r="251" spans="9:17" x14ac:dyDescent="0.2">
      <c r="I251" s="2" t="str">
        <f>IF(A251="","",IF(A251="Total général",CONCATENATE('Base  PEAGES'!$Q$1," ",RIGHT(I250,17)),D251))</f>
        <v/>
      </c>
      <c r="J251" s="2" t="str">
        <f t="shared" si="21"/>
        <v/>
      </c>
      <c r="K251" s="2" t="str">
        <f t="shared" si="22"/>
        <v/>
      </c>
      <c r="L251" s="2" t="str">
        <f t="shared" si="23"/>
        <v/>
      </c>
      <c r="M251" s="2" t="str">
        <f t="shared" si="24"/>
        <v/>
      </c>
      <c r="N251" s="2" t="str">
        <f t="shared" si="25"/>
        <v/>
      </c>
      <c r="O251" s="2" t="str">
        <f>IF(OR(A251="",A251="Total général"),"",'Base  CARBURANT'!$AG$1)</f>
        <v/>
      </c>
      <c r="P251" s="2" t="str">
        <f t="shared" si="26"/>
        <v/>
      </c>
      <c r="Q251" s="2" t="str">
        <f t="shared" si="27"/>
        <v/>
      </c>
    </row>
    <row r="252" spans="9:17" x14ac:dyDescent="0.2">
      <c r="I252" s="2" t="str">
        <f>IF(A252="","",IF(A252="Total général",CONCATENATE('Base  PEAGES'!$Q$1," ",RIGHT(I251,17)),D252))</f>
        <v/>
      </c>
      <c r="J252" s="2" t="str">
        <f t="shared" si="21"/>
        <v/>
      </c>
      <c r="K252" s="2" t="str">
        <f t="shared" si="22"/>
        <v/>
      </c>
      <c r="L252" s="2" t="str">
        <f t="shared" si="23"/>
        <v/>
      </c>
      <c r="M252" s="2" t="str">
        <f t="shared" si="24"/>
        <v/>
      </c>
      <c r="N252" s="2" t="str">
        <f t="shared" si="25"/>
        <v/>
      </c>
      <c r="O252" s="2" t="str">
        <f>IF(OR(A252="",A252="Total général"),"",'Base  CARBURANT'!$AG$1)</f>
        <v/>
      </c>
      <c r="P252" s="2" t="str">
        <f t="shared" si="26"/>
        <v/>
      </c>
      <c r="Q252" s="2" t="str">
        <f t="shared" si="27"/>
        <v/>
      </c>
    </row>
    <row r="253" spans="9:17" x14ac:dyDescent="0.2">
      <c r="I253" s="2" t="str">
        <f>IF(A253="","",IF(A253="Total général",CONCATENATE('Base  PEAGES'!$Q$1," ",RIGHT(I252,17)),D253))</f>
        <v/>
      </c>
      <c r="J253" s="2" t="str">
        <f t="shared" si="21"/>
        <v/>
      </c>
      <c r="K253" s="2" t="str">
        <f t="shared" si="22"/>
        <v/>
      </c>
      <c r="L253" s="2" t="str">
        <f t="shared" si="23"/>
        <v/>
      </c>
      <c r="M253" s="2" t="str">
        <f t="shared" si="24"/>
        <v/>
      </c>
      <c r="N253" s="2" t="str">
        <f t="shared" si="25"/>
        <v/>
      </c>
      <c r="O253" s="2" t="str">
        <f>IF(OR(A253="",A253="Total général"),"",'Base  CARBURANT'!$AG$1)</f>
        <v/>
      </c>
      <c r="P253" s="2" t="str">
        <f t="shared" si="26"/>
        <v/>
      </c>
      <c r="Q253" s="2" t="str">
        <f t="shared" si="27"/>
        <v/>
      </c>
    </row>
    <row r="254" spans="9:17" x14ac:dyDescent="0.2">
      <c r="I254" s="2" t="str">
        <f>IF(A254="","",IF(A254="Total général",CONCATENATE('Base  PEAGES'!$Q$1," ",RIGHT(I253,17)),D254))</f>
        <v/>
      </c>
      <c r="J254" s="2" t="str">
        <f t="shared" si="21"/>
        <v/>
      </c>
      <c r="K254" s="2" t="str">
        <f t="shared" si="22"/>
        <v/>
      </c>
      <c r="L254" s="2" t="str">
        <f t="shared" si="23"/>
        <v/>
      </c>
      <c r="M254" s="2" t="str">
        <f t="shared" si="24"/>
        <v/>
      </c>
      <c r="N254" s="2" t="str">
        <f t="shared" si="25"/>
        <v/>
      </c>
      <c r="O254" s="2" t="str">
        <f>IF(OR(A254="",A254="Total général"),"",'Base  CARBURANT'!$AG$1)</f>
        <v/>
      </c>
      <c r="P254" s="2" t="str">
        <f t="shared" si="26"/>
        <v/>
      </c>
      <c r="Q254" s="2" t="str">
        <f t="shared" si="27"/>
        <v/>
      </c>
    </row>
    <row r="255" spans="9:17" x14ac:dyDescent="0.2">
      <c r="I255" s="2" t="str">
        <f>IF(A255="","",IF(A255="Total général",CONCATENATE('Base  PEAGES'!$Q$1," ",RIGHT(I254,17)),D255))</f>
        <v/>
      </c>
      <c r="J255" s="2" t="str">
        <f t="shared" si="21"/>
        <v/>
      </c>
      <c r="K255" s="2" t="str">
        <f t="shared" si="22"/>
        <v/>
      </c>
      <c r="L255" s="2" t="str">
        <f t="shared" si="23"/>
        <v/>
      </c>
      <c r="M255" s="2" t="str">
        <f t="shared" si="24"/>
        <v/>
      </c>
      <c r="N255" s="2" t="str">
        <f t="shared" si="25"/>
        <v/>
      </c>
      <c r="O255" s="2" t="str">
        <f>IF(OR(A255="",A255="Total général"),"",'Base  CARBURANT'!$AG$1)</f>
        <v/>
      </c>
      <c r="P255" s="2" t="str">
        <f t="shared" si="26"/>
        <v/>
      </c>
      <c r="Q255" s="2" t="str">
        <f t="shared" si="27"/>
        <v/>
      </c>
    </row>
    <row r="256" spans="9:17" x14ac:dyDescent="0.2">
      <c r="I256" s="2" t="str">
        <f>IF(A256="","",IF(A256="Total général",CONCATENATE('Base  PEAGES'!$Q$1," ",RIGHT(I255,17)),D256))</f>
        <v/>
      </c>
      <c r="J256" s="2" t="str">
        <f t="shared" si="21"/>
        <v/>
      </c>
      <c r="K256" s="2" t="str">
        <f t="shared" si="22"/>
        <v/>
      </c>
      <c r="L256" s="2" t="str">
        <f t="shared" si="23"/>
        <v/>
      </c>
      <c r="M256" s="2" t="str">
        <f t="shared" si="24"/>
        <v/>
      </c>
      <c r="N256" s="2" t="str">
        <f t="shared" si="25"/>
        <v/>
      </c>
      <c r="O256" s="2" t="str">
        <f>IF(OR(A256="",A256="Total général"),"",'Base  CARBURANT'!$AG$1)</f>
        <v/>
      </c>
      <c r="P256" s="2" t="str">
        <f t="shared" si="26"/>
        <v/>
      </c>
      <c r="Q256" s="2" t="str">
        <f t="shared" si="27"/>
        <v/>
      </c>
    </row>
    <row r="257" spans="9:17" x14ac:dyDescent="0.2">
      <c r="I257" s="2" t="str">
        <f>IF(A257="","",IF(A257="Total général",CONCATENATE('Base  PEAGES'!$Q$1," ",RIGHT(I256,17)),D257))</f>
        <v/>
      </c>
      <c r="J257" s="2" t="str">
        <f t="shared" si="21"/>
        <v/>
      </c>
      <c r="K257" s="2" t="str">
        <f t="shared" si="22"/>
        <v/>
      </c>
      <c r="L257" s="2" t="str">
        <f t="shared" si="23"/>
        <v/>
      </c>
      <c r="M257" s="2" t="str">
        <f t="shared" si="24"/>
        <v/>
      </c>
      <c r="N257" s="2" t="str">
        <f t="shared" si="25"/>
        <v/>
      </c>
      <c r="O257" s="2" t="str">
        <f>IF(OR(A257="",A257="Total général"),"",'Base  CARBURANT'!$AG$1)</f>
        <v/>
      </c>
      <c r="P257" s="2" t="str">
        <f t="shared" si="26"/>
        <v/>
      </c>
      <c r="Q257" s="2" t="str">
        <f t="shared" si="27"/>
        <v/>
      </c>
    </row>
    <row r="258" spans="9:17" x14ac:dyDescent="0.2">
      <c r="I258" s="2" t="str">
        <f>IF(A258="","",IF(A258="Total général",CONCATENATE('Base  PEAGES'!$Q$1," ",RIGHT(I257,17)),D258))</f>
        <v/>
      </c>
      <c r="J258" s="2" t="str">
        <f t="shared" si="21"/>
        <v/>
      </c>
      <c r="K258" s="2" t="str">
        <f t="shared" si="22"/>
        <v/>
      </c>
      <c r="L258" s="2" t="str">
        <f t="shared" si="23"/>
        <v/>
      </c>
      <c r="M258" s="2" t="str">
        <f t="shared" si="24"/>
        <v/>
      </c>
      <c r="N258" s="2" t="str">
        <f t="shared" si="25"/>
        <v/>
      </c>
      <c r="O258" s="2" t="str">
        <f>IF(OR(A258="",A258="Total général"),"",'Base  CARBURANT'!$AG$1)</f>
        <v/>
      </c>
      <c r="P258" s="2" t="str">
        <f t="shared" si="26"/>
        <v/>
      </c>
      <c r="Q258" s="2" t="str">
        <f t="shared" si="27"/>
        <v/>
      </c>
    </row>
    <row r="259" spans="9:17" x14ac:dyDescent="0.2">
      <c r="I259" s="2" t="str">
        <f>IF(A259="","",IF(A259="Total général",CONCATENATE('Base  PEAGES'!$Q$1," ",RIGHT(I258,17)),D259))</f>
        <v/>
      </c>
      <c r="J259" s="2" t="str">
        <f t="shared" si="21"/>
        <v/>
      </c>
      <c r="K259" s="2" t="str">
        <f t="shared" si="22"/>
        <v/>
      </c>
      <c r="L259" s="2" t="str">
        <f t="shared" si="23"/>
        <v/>
      </c>
      <c r="M259" s="2" t="str">
        <f t="shared" si="24"/>
        <v/>
      </c>
      <c r="N259" s="2" t="str">
        <f t="shared" si="25"/>
        <v/>
      </c>
      <c r="O259" s="2" t="str">
        <f>IF(OR(A259="",A259="Total général"),"",'Base  CARBURANT'!$AG$1)</f>
        <v/>
      </c>
      <c r="P259" s="2" t="str">
        <f t="shared" si="26"/>
        <v/>
      </c>
      <c r="Q259" s="2" t="str">
        <f t="shared" si="27"/>
        <v/>
      </c>
    </row>
    <row r="260" spans="9:17" x14ac:dyDescent="0.2">
      <c r="I260" s="2" t="str">
        <f>IF(A260="","",IF(A260="Total général",CONCATENATE('Base  PEAGES'!$Q$1," ",RIGHT(I259,17)),D260))</f>
        <v/>
      </c>
      <c r="J260" s="2" t="str">
        <f t="shared" si="21"/>
        <v/>
      </c>
      <c r="K260" s="2" t="str">
        <f t="shared" si="22"/>
        <v/>
      </c>
      <c r="L260" s="2" t="str">
        <f t="shared" si="23"/>
        <v/>
      </c>
      <c r="M260" s="2" t="str">
        <f t="shared" si="24"/>
        <v/>
      </c>
      <c r="N260" s="2" t="str">
        <f t="shared" si="25"/>
        <v/>
      </c>
      <c r="O260" s="2" t="str">
        <f>IF(OR(A260="",A260="Total général"),"",'Base  CARBURANT'!$AG$1)</f>
        <v/>
      </c>
      <c r="P260" s="2" t="str">
        <f t="shared" si="26"/>
        <v/>
      </c>
      <c r="Q260" s="2" t="str">
        <f t="shared" si="27"/>
        <v/>
      </c>
    </row>
    <row r="261" spans="9:17" x14ac:dyDescent="0.2">
      <c r="I261" s="2" t="str">
        <f>IF(A261="","",IF(A261="Total général",CONCATENATE('Base  PEAGES'!$Q$1," ",RIGHT(I260,17)),D261))</f>
        <v/>
      </c>
      <c r="J261" s="2" t="str">
        <f t="shared" ref="J261:J324" si="28">IF(A261="","",IF(AND(J260=50,A261="Total général"),21,IF(AND(J260=40,A261="Total général"),31,VALUE(E261))))</f>
        <v/>
      </c>
      <c r="K261" s="2" t="str">
        <f t="shared" ref="K261:K324" si="29">IF(A261="","",IF(A261="Total général",15002,C261))</f>
        <v/>
      </c>
      <c r="L261" s="2" t="str">
        <f t="shared" ref="L261:L324" si="30">IF(A261="","",ROUND(F261,2))</f>
        <v/>
      </c>
      <c r="M261" s="2" t="str">
        <f t="shared" ref="M261:M324" si="31">IF(OR(A261="",A261="Total général"),"",TRIM($F$3))</f>
        <v/>
      </c>
      <c r="N261" s="2" t="str">
        <f t="shared" ref="N261:N324" si="32">IF(OR(A261="",A261="Total général"),"",A261)</f>
        <v/>
      </c>
      <c r="O261" s="2" t="str">
        <f>IF(OR(A261="",A261="Total général"),"",'Base  CARBURANT'!$AG$1)</f>
        <v/>
      </c>
      <c r="P261" s="2" t="str">
        <f t="shared" ref="P261:P324" si="33">IF(OR(A261="",A261="Total général"),"",G261)</f>
        <v/>
      </c>
      <c r="Q261" s="2" t="str">
        <f t="shared" ref="Q261:Q324" si="34">IF(OR(A261="",A261="Total général"),"","L")</f>
        <v/>
      </c>
    </row>
    <row r="262" spans="9:17" x14ac:dyDescent="0.2">
      <c r="I262" s="2" t="str">
        <f>IF(A262="","",IF(A262="Total général",CONCATENATE('Base  PEAGES'!$Q$1," ",RIGHT(I261,17)),D262))</f>
        <v/>
      </c>
      <c r="J262" s="2" t="str">
        <f t="shared" si="28"/>
        <v/>
      </c>
      <c r="K262" s="2" t="str">
        <f t="shared" si="29"/>
        <v/>
      </c>
      <c r="L262" s="2" t="str">
        <f t="shared" si="30"/>
        <v/>
      </c>
      <c r="M262" s="2" t="str">
        <f t="shared" si="31"/>
        <v/>
      </c>
      <c r="N262" s="2" t="str">
        <f t="shared" si="32"/>
        <v/>
      </c>
      <c r="O262" s="2" t="str">
        <f>IF(OR(A262="",A262="Total général"),"",'Base  CARBURANT'!$AG$1)</f>
        <v/>
      </c>
      <c r="P262" s="2" t="str">
        <f t="shared" si="33"/>
        <v/>
      </c>
      <c r="Q262" s="2" t="str">
        <f t="shared" si="34"/>
        <v/>
      </c>
    </row>
    <row r="263" spans="9:17" x14ac:dyDescent="0.2">
      <c r="I263" s="2" t="str">
        <f>IF(A263="","",IF(A263="Total général",CONCATENATE('Base  PEAGES'!$Q$1," ",RIGHT(I262,17)),D263))</f>
        <v/>
      </c>
      <c r="J263" s="2" t="str">
        <f t="shared" si="28"/>
        <v/>
      </c>
      <c r="K263" s="2" t="str">
        <f t="shared" si="29"/>
        <v/>
      </c>
      <c r="L263" s="2" t="str">
        <f t="shared" si="30"/>
        <v/>
      </c>
      <c r="M263" s="2" t="str">
        <f t="shared" si="31"/>
        <v/>
      </c>
      <c r="N263" s="2" t="str">
        <f t="shared" si="32"/>
        <v/>
      </c>
      <c r="O263" s="2" t="str">
        <f>IF(OR(A263="",A263="Total général"),"",'Base  CARBURANT'!$AG$1)</f>
        <v/>
      </c>
      <c r="P263" s="2" t="str">
        <f t="shared" si="33"/>
        <v/>
      </c>
      <c r="Q263" s="2" t="str">
        <f t="shared" si="34"/>
        <v/>
      </c>
    </row>
    <row r="264" spans="9:17" x14ac:dyDescent="0.2">
      <c r="I264" s="2" t="str">
        <f>IF(A264="","",IF(A264="Total général",CONCATENATE('Base  PEAGES'!$Q$1," ",RIGHT(I263,17)),D264))</f>
        <v/>
      </c>
      <c r="J264" s="2" t="str">
        <f t="shared" si="28"/>
        <v/>
      </c>
      <c r="K264" s="2" t="str">
        <f t="shared" si="29"/>
        <v/>
      </c>
      <c r="L264" s="2" t="str">
        <f t="shared" si="30"/>
        <v/>
      </c>
      <c r="M264" s="2" t="str">
        <f t="shared" si="31"/>
        <v/>
      </c>
      <c r="N264" s="2" t="str">
        <f t="shared" si="32"/>
        <v/>
      </c>
      <c r="O264" s="2" t="str">
        <f>IF(OR(A264="",A264="Total général"),"",'Base  CARBURANT'!$AG$1)</f>
        <v/>
      </c>
      <c r="P264" s="2" t="str">
        <f t="shared" si="33"/>
        <v/>
      </c>
      <c r="Q264" s="2" t="str">
        <f t="shared" si="34"/>
        <v/>
      </c>
    </row>
    <row r="265" spans="9:17" x14ac:dyDescent="0.2">
      <c r="I265" s="2" t="str">
        <f>IF(A265="","",IF(A265="Total général",CONCATENATE('Base  PEAGES'!$Q$1," ",RIGHT(I264,17)),D265))</f>
        <v/>
      </c>
      <c r="J265" s="2" t="str">
        <f t="shared" si="28"/>
        <v/>
      </c>
      <c r="K265" s="2" t="str">
        <f t="shared" si="29"/>
        <v/>
      </c>
      <c r="L265" s="2" t="str">
        <f t="shared" si="30"/>
        <v/>
      </c>
      <c r="M265" s="2" t="str">
        <f t="shared" si="31"/>
        <v/>
      </c>
      <c r="N265" s="2" t="str">
        <f t="shared" si="32"/>
        <v/>
      </c>
      <c r="O265" s="2" t="str">
        <f>IF(OR(A265="",A265="Total général"),"",'Base  CARBURANT'!$AG$1)</f>
        <v/>
      </c>
      <c r="P265" s="2" t="str">
        <f t="shared" si="33"/>
        <v/>
      </c>
      <c r="Q265" s="2" t="str">
        <f t="shared" si="34"/>
        <v/>
      </c>
    </row>
    <row r="266" spans="9:17" x14ac:dyDescent="0.2">
      <c r="I266" s="2" t="str">
        <f>IF(A266="","",IF(A266="Total général",CONCATENATE('Base  PEAGES'!$Q$1," ",RIGHT(I265,17)),D266))</f>
        <v/>
      </c>
      <c r="J266" s="2" t="str">
        <f t="shared" si="28"/>
        <v/>
      </c>
      <c r="K266" s="2" t="str">
        <f t="shared" si="29"/>
        <v/>
      </c>
      <c r="L266" s="2" t="str">
        <f t="shared" si="30"/>
        <v/>
      </c>
      <c r="M266" s="2" t="str">
        <f t="shared" si="31"/>
        <v/>
      </c>
      <c r="N266" s="2" t="str">
        <f t="shared" si="32"/>
        <v/>
      </c>
      <c r="O266" s="2" t="str">
        <f>IF(OR(A266="",A266="Total général"),"",'Base  CARBURANT'!$AG$1)</f>
        <v/>
      </c>
      <c r="P266" s="2" t="str">
        <f t="shared" si="33"/>
        <v/>
      </c>
      <c r="Q266" s="2" t="str">
        <f t="shared" si="34"/>
        <v/>
      </c>
    </row>
    <row r="267" spans="9:17" x14ac:dyDescent="0.2">
      <c r="I267" s="2" t="str">
        <f>IF(A267="","",IF(A267="Total général",CONCATENATE('Base  PEAGES'!$Q$1," ",RIGHT(I266,17)),D267))</f>
        <v/>
      </c>
      <c r="J267" s="2" t="str">
        <f t="shared" si="28"/>
        <v/>
      </c>
      <c r="K267" s="2" t="str">
        <f t="shared" si="29"/>
        <v/>
      </c>
      <c r="L267" s="2" t="str">
        <f t="shared" si="30"/>
        <v/>
      </c>
      <c r="M267" s="2" t="str">
        <f t="shared" si="31"/>
        <v/>
      </c>
      <c r="N267" s="2" t="str">
        <f t="shared" si="32"/>
        <v/>
      </c>
      <c r="O267" s="2" t="str">
        <f>IF(OR(A267="",A267="Total général"),"",'Base  CARBURANT'!$AG$1)</f>
        <v/>
      </c>
      <c r="P267" s="2" t="str">
        <f t="shared" si="33"/>
        <v/>
      </c>
      <c r="Q267" s="2" t="str">
        <f t="shared" si="34"/>
        <v/>
      </c>
    </row>
    <row r="268" spans="9:17" x14ac:dyDescent="0.2">
      <c r="I268" s="2" t="str">
        <f>IF(A268="","",IF(A268="Total général",CONCATENATE('Base  PEAGES'!$Q$1," ",RIGHT(I267,17)),D268))</f>
        <v/>
      </c>
      <c r="J268" s="2" t="str">
        <f t="shared" si="28"/>
        <v/>
      </c>
      <c r="K268" s="2" t="str">
        <f t="shared" si="29"/>
        <v/>
      </c>
      <c r="L268" s="2" t="str">
        <f t="shared" si="30"/>
        <v/>
      </c>
      <c r="M268" s="2" t="str">
        <f t="shared" si="31"/>
        <v/>
      </c>
      <c r="N268" s="2" t="str">
        <f t="shared" si="32"/>
        <v/>
      </c>
      <c r="O268" s="2" t="str">
        <f>IF(OR(A268="",A268="Total général"),"",'Base  CARBURANT'!$AG$1)</f>
        <v/>
      </c>
      <c r="P268" s="2" t="str">
        <f t="shared" si="33"/>
        <v/>
      </c>
      <c r="Q268" s="2" t="str">
        <f t="shared" si="34"/>
        <v/>
      </c>
    </row>
    <row r="269" spans="9:17" x14ac:dyDescent="0.2">
      <c r="I269" s="2" t="str">
        <f>IF(A269="","",IF(A269="Total général",CONCATENATE('Base  PEAGES'!$Q$1," ",RIGHT(I268,17)),D269))</f>
        <v/>
      </c>
      <c r="J269" s="2" t="str">
        <f t="shared" si="28"/>
        <v/>
      </c>
      <c r="K269" s="2" t="str">
        <f t="shared" si="29"/>
        <v/>
      </c>
      <c r="L269" s="2" t="str">
        <f t="shared" si="30"/>
        <v/>
      </c>
      <c r="M269" s="2" t="str">
        <f t="shared" si="31"/>
        <v/>
      </c>
      <c r="N269" s="2" t="str">
        <f t="shared" si="32"/>
        <v/>
      </c>
      <c r="O269" s="2" t="str">
        <f>IF(OR(A269="",A269="Total général"),"",'Base  CARBURANT'!$AG$1)</f>
        <v/>
      </c>
      <c r="P269" s="2" t="str">
        <f t="shared" si="33"/>
        <v/>
      </c>
      <c r="Q269" s="2" t="str">
        <f t="shared" si="34"/>
        <v/>
      </c>
    </row>
    <row r="270" spans="9:17" x14ac:dyDescent="0.2">
      <c r="I270" s="2" t="str">
        <f>IF(A270="","",IF(A270="Total général",CONCATENATE('Base  PEAGES'!$Q$1," ",RIGHT(I269,17)),D270))</f>
        <v/>
      </c>
      <c r="J270" s="2" t="str">
        <f t="shared" si="28"/>
        <v/>
      </c>
      <c r="K270" s="2" t="str">
        <f t="shared" si="29"/>
        <v/>
      </c>
      <c r="L270" s="2" t="str">
        <f t="shared" si="30"/>
        <v/>
      </c>
      <c r="M270" s="2" t="str">
        <f t="shared" si="31"/>
        <v/>
      </c>
      <c r="N270" s="2" t="str">
        <f t="shared" si="32"/>
        <v/>
      </c>
      <c r="O270" s="2" t="str">
        <f>IF(OR(A270="",A270="Total général"),"",'Base  CARBURANT'!$AG$1)</f>
        <v/>
      </c>
      <c r="P270" s="2" t="str">
        <f t="shared" si="33"/>
        <v/>
      </c>
      <c r="Q270" s="2" t="str">
        <f t="shared" si="34"/>
        <v/>
      </c>
    </row>
    <row r="271" spans="9:17" x14ac:dyDescent="0.2">
      <c r="I271" s="2" t="str">
        <f>IF(A271="","",IF(A271="Total général",CONCATENATE('Base  PEAGES'!$Q$1," ",RIGHT(I270,17)),D271))</f>
        <v/>
      </c>
      <c r="J271" s="2" t="str">
        <f t="shared" si="28"/>
        <v/>
      </c>
      <c r="K271" s="2" t="str">
        <f t="shared" si="29"/>
        <v/>
      </c>
      <c r="L271" s="2" t="str">
        <f t="shared" si="30"/>
        <v/>
      </c>
      <c r="M271" s="2" t="str">
        <f t="shared" si="31"/>
        <v/>
      </c>
      <c r="N271" s="2" t="str">
        <f t="shared" si="32"/>
        <v/>
      </c>
      <c r="O271" s="2" t="str">
        <f>IF(OR(A271="",A271="Total général"),"",'Base  CARBURANT'!$AG$1)</f>
        <v/>
      </c>
      <c r="P271" s="2" t="str">
        <f t="shared" si="33"/>
        <v/>
      </c>
      <c r="Q271" s="2" t="str">
        <f t="shared" si="34"/>
        <v/>
      </c>
    </row>
    <row r="272" spans="9:17" x14ac:dyDescent="0.2">
      <c r="I272" s="2" t="str">
        <f>IF(A272="","",IF(A272="Total général",CONCATENATE('Base  PEAGES'!$Q$1," ",RIGHT(I271,17)),D272))</f>
        <v/>
      </c>
      <c r="J272" s="2" t="str">
        <f t="shared" si="28"/>
        <v/>
      </c>
      <c r="K272" s="2" t="str">
        <f t="shared" si="29"/>
        <v/>
      </c>
      <c r="L272" s="2" t="str">
        <f t="shared" si="30"/>
        <v/>
      </c>
      <c r="M272" s="2" t="str">
        <f t="shared" si="31"/>
        <v/>
      </c>
      <c r="N272" s="2" t="str">
        <f t="shared" si="32"/>
        <v/>
      </c>
      <c r="O272" s="2" t="str">
        <f>IF(OR(A272="",A272="Total général"),"",'Base  CARBURANT'!$AG$1)</f>
        <v/>
      </c>
      <c r="P272" s="2" t="str">
        <f t="shared" si="33"/>
        <v/>
      </c>
      <c r="Q272" s="2" t="str">
        <f t="shared" si="34"/>
        <v/>
      </c>
    </row>
    <row r="273" spans="9:17" x14ac:dyDescent="0.2">
      <c r="I273" s="2" t="str">
        <f>IF(A273="","",IF(A273="Total général",CONCATENATE('Base  PEAGES'!$Q$1," ",RIGHT(I272,17)),D273))</f>
        <v/>
      </c>
      <c r="J273" s="2" t="str">
        <f t="shared" si="28"/>
        <v/>
      </c>
      <c r="K273" s="2" t="str">
        <f t="shared" si="29"/>
        <v/>
      </c>
      <c r="L273" s="2" t="str">
        <f t="shared" si="30"/>
        <v/>
      </c>
      <c r="M273" s="2" t="str">
        <f t="shared" si="31"/>
        <v/>
      </c>
      <c r="N273" s="2" t="str">
        <f t="shared" si="32"/>
        <v/>
      </c>
      <c r="O273" s="2" t="str">
        <f>IF(OR(A273="",A273="Total général"),"",'Base  CARBURANT'!$AG$1)</f>
        <v/>
      </c>
      <c r="P273" s="2" t="str">
        <f t="shared" si="33"/>
        <v/>
      </c>
      <c r="Q273" s="2" t="str">
        <f t="shared" si="34"/>
        <v/>
      </c>
    </row>
    <row r="274" spans="9:17" x14ac:dyDescent="0.2">
      <c r="I274" s="2" t="str">
        <f>IF(A274="","",IF(A274="Total général",CONCATENATE('Base  PEAGES'!$Q$1," ",RIGHT(I273,17)),D274))</f>
        <v/>
      </c>
      <c r="J274" s="2" t="str">
        <f t="shared" si="28"/>
        <v/>
      </c>
      <c r="K274" s="2" t="str">
        <f t="shared" si="29"/>
        <v/>
      </c>
      <c r="L274" s="2" t="str">
        <f t="shared" si="30"/>
        <v/>
      </c>
      <c r="M274" s="2" t="str">
        <f t="shared" si="31"/>
        <v/>
      </c>
      <c r="N274" s="2" t="str">
        <f t="shared" si="32"/>
        <v/>
      </c>
      <c r="O274" s="2" t="str">
        <f>IF(OR(A274="",A274="Total général"),"",'Base  CARBURANT'!$AG$1)</f>
        <v/>
      </c>
      <c r="P274" s="2" t="str">
        <f t="shared" si="33"/>
        <v/>
      </c>
      <c r="Q274" s="2" t="str">
        <f t="shared" si="34"/>
        <v/>
      </c>
    </row>
    <row r="275" spans="9:17" x14ac:dyDescent="0.2">
      <c r="I275" s="2" t="str">
        <f>IF(A275="","",IF(A275="Total général",CONCATENATE('Base  PEAGES'!$Q$1," ",RIGHT(I274,17)),D275))</f>
        <v/>
      </c>
      <c r="J275" s="2" t="str">
        <f t="shared" si="28"/>
        <v/>
      </c>
      <c r="K275" s="2" t="str">
        <f t="shared" si="29"/>
        <v/>
      </c>
      <c r="L275" s="2" t="str">
        <f t="shared" si="30"/>
        <v/>
      </c>
      <c r="M275" s="2" t="str">
        <f t="shared" si="31"/>
        <v/>
      </c>
      <c r="N275" s="2" t="str">
        <f t="shared" si="32"/>
        <v/>
      </c>
      <c r="O275" s="2" t="str">
        <f>IF(OR(A275="",A275="Total général"),"",'Base  CARBURANT'!$AG$1)</f>
        <v/>
      </c>
      <c r="P275" s="2" t="str">
        <f t="shared" si="33"/>
        <v/>
      </c>
      <c r="Q275" s="2" t="str">
        <f t="shared" si="34"/>
        <v/>
      </c>
    </row>
    <row r="276" spans="9:17" x14ac:dyDescent="0.2">
      <c r="I276" s="2" t="str">
        <f>IF(A276="","",IF(A276="Total général",CONCATENATE('Base  PEAGES'!$Q$1," ",RIGHT(I275,17)),D276))</f>
        <v/>
      </c>
      <c r="J276" s="2" t="str">
        <f t="shared" si="28"/>
        <v/>
      </c>
      <c r="K276" s="2" t="str">
        <f t="shared" si="29"/>
        <v/>
      </c>
      <c r="L276" s="2" t="str">
        <f t="shared" si="30"/>
        <v/>
      </c>
      <c r="M276" s="2" t="str">
        <f t="shared" si="31"/>
        <v/>
      </c>
      <c r="N276" s="2" t="str">
        <f t="shared" si="32"/>
        <v/>
      </c>
      <c r="O276" s="2" t="str">
        <f>IF(OR(A276="",A276="Total général"),"",'Base  CARBURANT'!$AG$1)</f>
        <v/>
      </c>
      <c r="P276" s="2" t="str">
        <f t="shared" si="33"/>
        <v/>
      </c>
      <c r="Q276" s="2" t="str">
        <f t="shared" si="34"/>
        <v/>
      </c>
    </row>
    <row r="277" spans="9:17" x14ac:dyDescent="0.2">
      <c r="I277" s="2" t="str">
        <f>IF(A277="","",IF(A277="Total général",CONCATENATE('Base  PEAGES'!$Q$1," ",RIGHT(I276,17)),D277))</f>
        <v/>
      </c>
      <c r="J277" s="2" t="str">
        <f t="shared" si="28"/>
        <v/>
      </c>
      <c r="K277" s="2" t="str">
        <f t="shared" si="29"/>
        <v/>
      </c>
      <c r="L277" s="2" t="str">
        <f t="shared" si="30"/>
        <v/>
      </c>
      <c r="M277" s="2" t="str">
        <f t="shared" si="31"/>
        <v/>
      </c>
      <c r="N277" s="2" t="str">
        <f t="shared" si="32"/>
        <v/>
      </c>
      <c r="O277" s="2" t="str">
        <f>IF(OR(A277="",A277="Total général"),"",'Base  CARBURANT'!$AG$1)</f>
        <v/>
      </c>
      <c r="P277" s="2" t="str">
        <f t="shared" si="33"/>
        <v/>
      </c>
      <c r="Q277" s="2" t="str">
        <f t="shared" si="34"/>
        <v/>
      </c>
    </row>
    <row r="278" spans="9:17" x14ac:dyDescent="0.2">
      <c r="I278" s="2" t="str">
        <f>IF(A278="","",IF(A278="Total général",CONCATENATE('Base  PEAGES'!$Q$1," ",RIGHT(I277,17)),D278))</f>
        <v/>
      </c>
      <c r="J278" s="2" t="str">
        <f t="shared" si="28"/>
        <v/>
      </c>
      <c r="K278" s="2" t="str">
        <f t="shared" si="29"/>
        <v/>
      </c>
      <c r="L278" s="2" t="str">
        <f t="shared" si="30"/>
        <v/>
      </c>
      <c r="M278" s="2" t="str">
        <f t="shared" si="31"/>
        <v/>
      </c>
      <c r="N278" s="2" t="str">
        <f t="shared" si="32"/>
        <v/>
      </c>
      <c r="O278" s="2" t="str">
        <f>IF(OR(A278="",A278="Total général"),"",'Base  CARBURANT'!$AG$1)</f>
        <v/>
      </c>
      <c r="P278" s="2" t="str">
        <f t="shared" si="33"/>
        <v/>
      </c>
      <c r="Q278" s="2" t="str">
        <f t="shared" si="34"/>
        <v/>
      </c>
    </row>
    <row r="279" spans="9:17" x14ac:dyDescent="0.2">
      <c r="I279" s="2" t="str">
        <f>IF(A279="","",IF(A279="Total général",CONCATENATE('Base  PEAGES'!$Q$1," ",RIGHT(I278,17)),D279))</f>
        <v/>
      </c>
      <c r="J279" s="2" t="str">
        <f t="shared" si="28"/>
        <v/>
      </c>
      <c r="K279" s="2" t="str">
        <f t="shared" si="29"/>
        <v/>
      </c>
      <c r="L279" s="2" t="str">
        <f t="shared" si="30"/>
        <v/>
      </c>
      <c r="M279" s="2" t="str">
        <f t="shared" si="31"/>
        <v/>
      </c>
      <c r="N279" s="2" t="str">
        <f t="shared" si="32"/>
        <v/>
      </c>
      <c r="O279" s="2" t="str">
        <f>IF(OR(A279="",A279="Total général"),"",'Base  CARBURANT'!$AG$1)</f>
        <v/>
      </c>
      <c r="P279" s="2" t="str">
        <f t="shared" si="33"/>
        <v/>
      </c>
      <c r="Q279" s="2" t="str">
        <f t="shared" si="34"/>
        <v/>
      </c>
    </row>
    <row r="280" spans="9:17" x14ac:dyDescent="0.2">
      <c r="I280" s="2" t="str">
        <f>IF(A280="","",IF(A280="Total général",CONCATENATE('Base  PEAGES'!$Q$1," ",RIGHT(I279,17)),D280))</f>
        <v/>
      </c>
      <c r="J280" s="2" t="str">
        <f t="shared" si="28"/>
        <v/>
      </c>
      <c r="K280" s="2" t="str">
        <f t="shared" si="29"/>
        <v/>
      </c>
      <c r="L280" s="2" t="str">
        <f t="shared" si="30"/>
        <v/>
      </c>
      <c r="M280" s="2" t="str">
        <f t="shared" si="31"/>
        <v/>
      </c>
      <c r="N280" s="2" t="str">
        <f t="shared" si="32"/>
        <v/>
      </c>
      <c r="O280" s="2" t="str">
        <f>IF(OR(A280="",A280="Total général"),"",'Base  CARBURANT'!$AG$1)</f>
        <v/>
      </c>
      <c r="P280" s="2" t="str">
        <f t="shared" si="33"/>
        <v/>
      </c>
      <c r="Q280" s="2" t="str">
        <f t="shared" si="34"/>
        <v/>
      </c>
    </row>
    <row r="281" spans="9:17" x14ac:dyDescent="0.2">
      <c r="I281" s="2" t="str">
        <f>IF(A281="","",IF(A281="Total général",CONCATENATE('Base  PEAGES'!$Q$1," ",RIGHT(I280,17)),D281))</f>
        <v/>
      </c>
      <c r="J281" s="2" t="str">
        <f t="shared" si="28"/>
        <v/>
      </c>
      <c r="K281" s="2" t="str">
        <f t="shared" si="29"/>
        <v/>
      </c>
      <c r="L281" s="2" t="str">
        <f t="shared" si="30"/>
        <v/>
      </c>
      <c r="M281" s="2" t="str">
        <f t="shared" si="31"/>
        <v/>
      </c>
      <c r="N281" s="2" t="str">
        <f t="shared" si="32"/>
        <v/>
      </c>
      <c r="O281" s="2" t="str">
        <f>IF(OR(A281="",A281="Total général"),"",'Base  CARBURANT'!$AG$1)</f>
        <v/>
      </c>
      <c r="P281" s="2" t="str">
        <f t="shared" si="33"/>
        <v/>
      </c>
      <c r="Q281" s="2" t="str">
        <f t="shared" si="34"/>
        <v/>
      </c>
    </row>
    <row r="282" spans="9:17" x14ac:dyDescent="0.2">
      <c r="I282" s="2" t="str">
        <f>IF(A282="","",IF(A282="Total général",CONCATENATE('Base  PEAGES'!$Q$1," ",RIGHT(I281,17)),D282))</f>
        <v/>
      </c>
      <c r="J282" s="2" t="str">
        <f t="shared" si="28"/>
        <v/>
      </c>
      <c r="K282" s="2" t="str">
        <f t="shared" si="29"/>
        <v/>
      </c>
      <c r="L282" s="2" t="str">
        <f t="shared" si="30"/>
        <v/>
      </c>
      <c r="M282" s="2" t="str">
        <f t="shared" si="31"/>
        <v/>
      </c>
      <c r="N282" s="2" t="str">
        <f t="shared" si="32"/>
        <v/>
      </c>
      <c r="O282" s="2" t="str">
        <f>IF(OR(A282="",A282="Total général"),"",'Base  CARBURANT'!$AG$1)</f>
        <v/>
      </c>
      <c r="P282" s="2" t="str">
        <f t="shared" si="33"/>
        <v/>
      </c>
      <c r="Q282" s="2" t="str">
        <f t="shared" si="34"/>
        <v/>
      </c>
    </row>
    <row r="283" spans="9:17" x14ac:dyDescent="0.2">
      <c r="I283" s="2" t="str">
        <f>IF(A283="","",IF(A283="Total général",CONCATENATE('Base  PEAGES'!$Q$1," ",RIGHT(I282,17)),D283))</f>
        <v/>
      </c>
      <c r="J283" s="2" t="str">
        <f t="shared" si="28"/>
        <v/>
      </c>
      <c r="K283" s="2" t="str">
        <f t="shared" si="29"/>
        <v/>
      </c>
      <c r="L283" s="2" t="str">
        <f t="shared" si="30"/>
        <v/>
      </c>
      <c r="M283" s="2" t="str">
        <f t="shared" si="31"/>
        <v/>
      </c>
      <c r="N283" s="2" t="str">
        <f t="shared" si="32"/>
        <v/>
      </c>
      <c r="O283" s="2" t="str">
        <f>IF(OR(A283="",A283="Total général"),"",'Base  CARBURANT'!$AG$1)</f>
        <v/>
      </c>
      <c r="P283" s="2" t="str">
        <f t="shared" si="33"/>
        <v/>
      </c>
      <c r="Q283" s="2" t="str">
        <f t="shared" si="34"/>
        <v/>
      </c>
    </row>
    <row r="284" spans="9:17" x14ac:dyDescent="0.2">
      <c r="I284" s="2" t="str">
        <f>IF(A284="","",IF(A284="Total général",CONCATENATE('Base  PEAGES'!$Q$1," ",RIGHT(I283,17)),D284))</f>
        <v/>
      </c>
      <c r="J284" s="2" t="str">
        <f t="shared" si="28"/>
        <v/>
      </c>
      <c r="K284" s="2" t="str">
        <f t="shared" si="29"/>
        <v/>
      </c>
      <c r="L284" s="2" t="str">
        <f t="shared" si="30"/>
        <v/>
      </c>
      <c r="M284" s="2" t="str">
        <f t="shared" si="31"/>
        <v/>
      </c>
      <c r="N284" s="2" t="str">
        <f t="shared" si="32"/>
        <v/>
      </c>
      <c r="O284" s="2" t="str">
        <f>IF(OR(A284="",A284="Total général"),"",'Base  CARBURANT'!$AG$1)</f>
        <v/>
      </c>
      <c r="P284" s="2" t="str">
        <f t="shared" si="33"/>
        <v/>
      </c>
      <c r="Q284" s="2" t="str">
        <f t="shared" si="34"/>
        <v/>
      </c>
    </row>
    <row r="285" spans="9:17" x14ac:dyDescent="0.2">
      <c r="I285" s="2" t="str">
        <f>IF(A285="","",IF(A285="Total général",CONCATENATE('Base  PEAGES'!$Q$1," ",RIGHT(I284,17)),D285))</f>
        <v/>
      </c>
      <c r="J285" s="2" t="str">
        <f t="shared" si="28"/>
        <v/>
      </c>
      <c r="K285" s="2" t="str">
        <f t="shared" si="29"/>
        <v/>
      </c>
      <c r="L285" s="2" t="str">
        <f t="shared" si="30"/>
        <v/>
      </c>
      <c r="M285" s="2" t="str">
        <f t="shared" si="31"/>
        <v/>
      </c>
      <c r="N285" s="2" t="str">
        <f t="shared" si="32"/>
        <v/>
      </c>
      <c r="O285" s="2" t="str">
        <f>IF(OR(A285="",A285="Total général"),"",'Base  CARBURANT'!$AG$1)</f>
        <v/>
      </c>
      <c r="P285" s="2" t="str">
        <f t="shared" si="33"/>
        <v/>
      </c>
      <c r="Q285" s="2" t="str">
        <f t="shared" si="34"/>
        <v/>
      </c>
    </row>
    <row r="286" spans="9:17" x14ac:dyDescent="0.2">
      <c r="I286" s="2" t="str">
        <f>IF(A286="","",IF(A286="Total général",CONCATENATE('Base  PEAGES'!$Q$1," ",RIGHT(I285,17)),D286))</f>
        <v/>
      </c>
      <c r="J286" s="2" t="str">
        <f t="shared" si="28"/>
        <v/>
      </c>
      <c r="K286" s="2" t="str">
        <f t="shared" si="29"/>
        <v/>
      </c>
      <c r="L286" s="2" t="str">
        <f t="shared" si="30"/>
        <v/>
      </c>
      <c r="M286" s="2" t="str">
        <f t="shared" si="31"/>
        <v/>
      </c>
      <c r="N286" s="2" t="str">
        <f t="shared" si="32"/>
        <v/>
      </c>
      <c r="O286" s="2" t="str">
        <f>IF(OR(A286="",A286="Total général"),"",'Base  CARBURANT'!$AG$1)</f>
        <v/>
      </c>
      <c r="P286" s="2" t="str">
        <f t="shared" si="33"/>
        <v/>
      </c>
      <c r="Q286" s="2" t="str">
        <f t="shared" si="34"/>
        <v/>
      </c>
    </row>
    <row r="287" spans="9:17" x14ac:dyDescent="0.2">
      <c r="I287" s="2" t="str">
        <f>IF(A287="","",IF(A287="Total général",CONCATENATE('Base  PEAGES'!$Q$1," ",RIGHT(I286,17)),D287))</f>
        <v/>
      </c>
      <c r="J287" s="2" t="str">
        <f t="shared" si="28"/>
        <v/>
      </c>
      <c r="K287" s="2" t="str">
        <f t="shared" si="29"/>
        <v/>
      </c>
      <c r="L287" s="2" t="str">
        <f t="shared" si="30"/>
        <v/>
      </c>
      <c r="M287" s="2" t="str">
        <f t="shared" si="31"/>
        <v/>
      </c>
      <c r="N287" s="2" t="str">
        <f t="shared" si="32"/>
        <v/>
      </c>
      <c r="O287" s="2" t="str">
        <f>IF(OR(A287="",A287="Total général"),"",'Base  CARBURANT'!$AG$1)</f>
        <v/>
      </c>
      <c r="P287" s="2" t="str">
        <f t="shared" si="33"/>
        <v/>
      </c>
      <c r="Q287" s="2" t="str">
        <f t="shared" si="34"/>
        <v/>
      </c>
    </row>
    <row r="288" spans="9:17" x14ac:dyDescent="0.2">
      <c r="I288" s="2" t="str">
        <f>IF(A288="","",IF(A288="Total général",CONCATENATE('Base  PEAGES'!$Q$1," ",RIGHT(I287,17)),D288))</f>
        <v/>
      </c>
      <c r="J288" s="2" t="str">
        <f t="shared" si="28"/>
        <v/>
      </c>
      <c r="K288" s="2" t="str">
        <f t="shared" si="29"/>
        <v/>
      </c>
      <c r="L288" s="2" t="str">
        <f t="shared" si="30"/>
        <v/>
      </c>
      <c r="M288" s="2" t="str">
        <f t="shared" si="31"/>
        <v/>
      </c>
      <c r="N288" s="2" t="str">
        <f t="shared" si="32"/>
        <v/>
      </c>
      <c r="O288" s="2" t="str">
        <f>IF(OR(A288="",A288="Total général"),"",'Base  CARBURANT'!$AG$1)</f>
        <v/>
      </c>
      <c r="P288" s="2" t="str">
        <f t="shared" si="33"/>
        <v/>
      </c>
      <c r="Q288" s="2" t="str">
        <f t="shared" si="34"/>
        <v/>
      </c>
    </row>
    <row r="289" spans="9:17" x14ac:dyDescent="0.2">
      <c r="I289" s="2" t="str">
        <f>IF(A289="","",IF(A289="Total général",CONCATENATE('Base  PEAGES'!$Q$1," ",RIGHT(I288,17)),D289))</f>
        <v/>
      </c>
      <c r="J289" s="2" t="str">
        <f t="shared" si="28"/>
        <v/>
      </c>
      <c r="K289" s="2" t="str">
        <f t="shared" si="29"/>
        <v/>
      </c>
      <c r="L289" s="2" t="str">
        <f t="shared" si="30"/>
        <v/>
      </c>
      <c r="M289" s="2" t="str">
        <f t="shared" si="31"/>
        <v/>
      </c>
      <c r="N289" s="2" t="str">
        <f t="shared" si="32"/>
        <v/>
      </c>
      <c r="O289" s="2" t="str">
        <f>IF(OR(A289="",A289="Total général"),"",'Base  CARBURANT'!$AG$1)</f>
        <v/>
      </c>
      <c r="P289" s="2" t="str">
        <f t="shared" si="33"/>
        <v/>
      </c>
      <c r="Q289" s="2" t="str">
        <f t="shared" si="34"/>
        <v/>
      </c>
    </row>
    <row r="290" spans="9:17" x14ac:dyDescent="0.2">
      <c r="I290" s="2" t="str">
        <f>IF(A290="","",IF(A290="Total général",CONCATENATE('Base  PEAGES'!$Q$1," ",RIGHT(I289,17)),D290))</f>
        <v/>
      </c>
      <c r="J290" s="2" t="str">
        <f t="shared" si="28"/>
        <v/>
      </c>
      <c r="K290" s="2" t="str">
        <f t="shared" si="29"/>
        <v/>
      </c>
      <c r="L290" s="2" t="str">
        <f t="shared" si="30"/>
        <v/>
      </c>
      <c r="M290" s="2" t="str">
        <f t="shared" si="31"/>
        <v/>
      </c>
      <c r="N290" s="2" t="str">
        <f t="shared" si="32"/>
        <v/>
      </c>
      <c r="O290" s="2" t="str">
        <f>IF(OR(A290="",A290="Total général"),"",'Base  CARBURANT'!$AG$1)</f>
        <v/>
      </c>
      <c r="P290" s="2" t="str">
        <f t="shared" si="33"/>
        <v/>
      </c>
      <c r="Q290" s="2" t="str">
        <f t="shared" si="34"/>
        <v/>
      </c>
    </row>
    <row r="291" spans="9:17" x14ac:dyDescent="0.2">
      <c r="I291" s="2" t="str">
        <f>IF(A291="","",IF(A291="Total général",CONCATENATE('Base  PEAGES'!$Q$1," ",RIGHT(I290,17)),D291))</f>
        <v/>
      </c>
      <c r="J291" s="2" t="str">
        <f t="shared" si="28"/>
        <v/>
      </c>
      <c r="K291" s="2" t="str">
        <f t="shared" si="29"/>
        <v/>
      </c>
      <c r="L291" s="2" t="str">
        <f t="shared" si="30"/>
        <v/>
      </c>
      <c r="M291" s="2" t="str">
        <f t="shared" si="31"/>
        <v/>
      </c>
      <c r="N291" s="2" t="str">
        <f t="shared" si="32"/>
        <v/>
      </c>
      <c r="O291" s="2" t="str">
        <f>IF(OR(A291="",A291="Total général"),"",'Base  CARBURANT'!$AG$1)</f>
        <v/>
      </c>
      <c r="P291" s="2" t="str">
        <f t="shared" si="33"/>
        <v/>
      </c>
      <c r="Q291" s="2" t="str">
        <f t="shared" si="34"/>
        <v/>
      </c>
    </row>
    <row r="292" spans="9:17" x14ac:dyDescent="0.2">
      <c r="I292" s="2" t="str">
        <f>IF(A292="","",IF(A292="Total général",CONCATENATE('Base  PEAGES'!$Q$1," ",RIGHT(I291,17)),D292))</f>
        <v/>
      </c>
      <c r="J292" s="2" t="str">
        <f t="shared" si="28"/>
        <v/>
      </c>
      <c r="K292" s="2" t="str">
        <f t="shared" si="29"/>
        <v/>
      </c>
      <c r="L292" s="2" t="str">
        <f t="shared" si="30"/>
        <v/>
      </c>
      <c r="M292" s="2" t="str">
        <f t="shared" si="31"/>
        <v/>
      </c>
      <c r="N292" s="2" t="str">
        <f t="shared" si="32"/>
        <v/>
      </c>
      <c r="O292" s="2" t="str">
        <f>IF(OR(A292="",A292="Total général"),"",'Base  CARBURANT'!$AG$1)</f>
        <v/>
      </c>
      <c r="P292" s="2" t="str">
        <f t="shared" si="33"/>
        <v/>
      </c>
      <c r="Q292" s="2" t="str">
        <f t="shared" si="34"/>
        <v/>
      </c>
    </row>
    <row r="293" spans="9:17" x14ac:dyDescent="0.2">
      <c r="I293" s="2" t="str">
        <f>IF(A293="","",IF(A293="Total général",CONCATENATE('Base  PEAGES'!$Q$1," ",RIGHT(I292,17)),D293))</f>
        <v/>
      </c>
      <c r="J293" s="2" t="str">
        <f t="shared" si="28"/>
        <v/>
      </c>
      <c r="K293" s="2" t="str">
        <f t="shared" si="29"/>
        <v/>
      </c>
      <c r="L293" s="2" t="str">
        <f t="shared" si="30"/>
        <v/>
      </c>
      <c r="M293" s="2" t="str">
        <f t="shared" si="31"/>
        <v/>
      </c>
      <c r="N293" s="2" t="str">
        <f t="shared" si="32"/>
        <v/>
      </c>
      <c r="O293" s="2" t="str">
        <f>IF(OR(A293="",A293="Total général"),"",'Base  CARBURANT'!$AG$1)</f>
        <v/>
      </c>
      <c r="P293" s="2" t="str">
        <f t="shared" si="33"/>
        <v/>
      </c>
      <c r="Q293" s="2" t="str">
        <f t="shared" si="34"/>
        <v/>
      </c>
    </row>
    <row r="294" spans="9:17" x14ac:dyDescent="0.2">
      <c r="I294" s="2" t="str">
        <f>IF(A294="","",IF(A294="Total général",CONCATENATE('Base  PEAGES'!$Q$1," ",RIGHT(I293,17)),D294))</f>
        <v/>
      </c>
      <c r="J294" s="2" t="str">
        <f t="shared" si="28"/>
        <v/>
      </c>
      <c r="K294" s="2" t="str">
        <f t="shared" si="29"/>
        <v/>
      </c>
      <c r="L294" s="2" t="str">
        <f t="shared" si="30"/>
        <v/>
      </c>
      <c r="M294" s="2" t="str">
        <f t="shared" si="31"/>
        <v/>
      </c>
      <c r="N294" s="2" t="str">
        <f t="shared" si="32"/>
        <v/>
      </c>
      <c r="O294" s="2" t="str">
        <f>IF(OR(A294="",A294="Total général"),"",'Base  CARBURANT'!$AG$1)</f>
        <v/>
      </c>
      <c r="P294" s="2" t="str">
        <f t="shared" si="33"/>
        <v/>
      </c>
      <c r="Q294" s="2" t="str">
        <f t="shared" si="34"/>
        <v/>
      </c>
    </row>
    <row r="295" spans="9:17" x14ac:dyDescent="0.2">
      <c r="I295" s="2" t="str">
        <f>IF(A295="","",IF(A295="Total général",CONCATENATE('Base  PEAGES'!$Q$1," ",RIGHT(I294,17)),D295))</f>
        <v/>
      </c>
      <c r="J295" s="2" t="str">
        <f t="shared" si="28"/>
        <v/>
      </c>
      <c r="K295" s="2" t="str">
        <f t="shared" si="29"/>
        <v/>
      </c>
      <c r="L295" s="2" t="str">
        <f t="shared" si="30"/>
        <v/>
      </c>
      <c r="M295" s="2" t="str">
        <f t="shared" si="31"/>
        <v/>
      </c>
      <c r="N295" s="2" t="str">
        <f t="shared" si="32"/>
        <v/>
      </c>
      <c r="O295" s="2" t="str">
        <f>IF(OR(A295="",A295="Total général"),"",'Base  CARBURANT'!$AG$1)</f>
        <v/>
      </c>
      <c r="P295" s="2" t="str">
        <f t="shared" si="33"/>
        <v/>
      </c>
      <c r="Q295" s="2" t="str">
        <f t="shared" si="34"/>
        <v/>
      </c>
    </row>
    <row r="296" spans="9:17" x14ac:dyDescent="0.2">
      <c r="I296" s="2" t="str">
        <f>IF(A296="","",IF(A296="Total général",CONCATENATE('Base  PEAGES'!$Q$1," ",RIGHT(I295,17)),D296))</f>
        <v/>
      </c>
      <c r="J296" s="2" t="str">
        <f t="shared" si="28"/>
        <v/>
      </c>
      <c r="K296" s="2" t="str">
        <f t="shared" si="29"/>
        <v/>
      </c>
      <c r="L296" s="2" t="str">
        <f t="shared" si="30"/>
        <v/>
      </c>
      <c r="M296" s="2" t="str">
        <f t="shared" si="31"/>
        <v/>
      </c>
      <c r="N296" s="2" t="str">
        <f t="shared" si="32"/>
        <v/>
      </c>
      <c r="O296" s="2" t="str">
        <f>IF(OR(A296="",A296="Total général"),"",'Base  CARBURANT'!$AG$1)</f>
        <v/>
      </c>
      <c r="P296" s="2" t="str">
        <f t="shared" si="33"/>
        <v/>
      </c>
      <c r="Q296" s="2" t="str">
        <f t="shared" si="34"/>
        <v/>
      </c>
    </row>
    <row r="297" spans="9:17" x14ac:dyDescent="0.2">
      <c r="I297" s="2" t="str">
        <f>IF(A297="","",IF(A297="Total général",CONCATENATE('Base  PEAGES'!$Q$1," ",RIGHT(I296,17)),D297))</f>
        <v/>
      </c>
      <c r="J297" s="2" t="str">
        <f t="shared" si="28"/>
        <v/>
      </c>
      <c r="K297" s="2" t="str">
        <f t="shared" si="29"/>
        <v/>
      </c>
      <c r="L297" s="2" t="str">
        <f t="shared" si="30"/>
        <v/>
      </c>
      <c r="M297" s="2" t="str">
        <f t="shared" si="31"/>
        <v/>
      </c>
      <c r="N297" s="2" t="str">
        <f t="shared" si="32"/>
        <v/>
      </c>
      <c r="O297" s="2" t="str">
        <f>IF(OR(A297="",A297="Total général"),"",'Base  CARBURANT'!$AG$1)</f>
        <v/>
      </c>
      <c r="P297" s="2" t="str">
        <f t="shared" si="33"/>
        <v/>
      </c>
      <c r="Q297" s="2" t="str">
        <f t="shared" si="34"/>
        <v/>
      </c>
    </row>
    <row r="298" spans="9:17" x14ac:dyDescent="0.2">
      <c r="I298" s="2" t="str">
        <f>IF(A298="","",IF(A298="Total général",CONCATENATE('Base  PEAGES'!$Q$1," ",RIGHT(I297,17)),D298))</f>
        <v/>
      </c>
      <c r="J298" s="2" t="str">
        <f t="shared" si="28"/>
        <v/>
      </c>
      <c r="K298" s="2" t="str">
        <f t="shared" si="29"/>
        <v/>
      </c>
      <c r="L298" s="2" t="str">
        <f t="shared" si="30"/>
        <v/>
      </c>
      <c r="M298" s="2" t="str">
        <f t="shared" si="31"/>
        <v/>
      </c>
      <c r="N298" s="2" t="str">
        <f t="shared" si="32"/>
        <v/>
      </c>
      <c r="O298" s="2" t="str">
        <f>IF(OR(A298="",A298="Total général"),"",'Base  CARBURANT'!$AG$1)</f>
        <v/>
      </c>
      <c r="P298" s="2" t="str">
        <f t="shared" si="33"/>
        <v/>
      </c>
      <c r="Q298" s="2" t="str">
        <f t="shared" si="34"/>
        <v/>
      </c>
    </row>
    <row r="299" spans="9:17" x14ac:dyDescent="0.2">
      <c r="I299" s="2" t="str">
        <f>IF(A299="","",IF(A299="Total général",CONCATENATE('Base  PEAGES'!$Q$1," ",RIGHT(I298,17)),D299))</f>
        <v/>
      </c>
      <c r="J299" s="2" t="str">
        <f t="shared" si="28"/>
        <v/>
      </c>
      <c r="K299" s="2" t="str">
        <f t="shared" si="29"/>
        <v/>
      </c>
      <c r="L299" s="2" t="str">
        <f t="shared" si="30"/>
        <v/>
      </c>
      <c r="M299" s="2" t="str">
        <f t="shared" si="31"/>
        <v/>
      </c>
      <c r="N299" s="2" t="str">
        <f t="shared" si="32"/>
        <v/>
      </c>
      <c r="O299" s="2" t="str">
        <f>IF(OR(A299="",A299="Total général"),"",'Base  CARBURANT'!$AG$1)</f>
        <v/>
      </c>
      <c r="P299" s="2" t="str">
        <f t="shared" si="33"/>
        <v/>
      </c>
      <c r="Q299" s="2" t="str">
        <f t="shared" si="34"/>
        <v/>
      </c>
    </row>
    <row r="300" spans="9:17" x14ac:dyDescent="0.2">
      <c r="I300" s="2" t="str">
        <f>IF(A300="","",IF(A300="Total général",CONCATENATE('Base  PEAGES'!$Q$1," ",RIGHT(I299,17)),D300))</f>
        <v/>
      </c>
      <c r="J300" s="2" t="str">
        <f t="shared" si="28"/>
        <v/>
      </c>
      <c r="K300" s="2" t="str">
        <f t="shared" si="29"/>
        <v/>
      </c>
      <c r="L300" s="2" t="str">
        <f t="shared" si="30"/>
        <v/>
      </c>
      <c r="M300" s="2" t="str">
        <f t="shared" si="31"/>
        <v/>
      </c>
      <c r="N300" s="2" t="str">
        <f t="shared" si="32"/>
        <v/>
      </c>
      <c r="O300" s="2" t="str">
        <f>IF(OR(A300="",A300="Total général"),"",'Base  CARBURANT'!$AG$1)</f>
        <v/>
      </c>
      <c r="P300" s="2" t="str">
        <f t="shared" si="33"/>
        <v/>
      </c>
      <c r="Q300" s="2" t="str">
        <f t="shared" si="34"/>
        <v/>
      </c>
    </row>
    <row r="301" spans="9:17" x14ac:dyDescent="0.2">
      <c r="I301" s="2" t="str">
        <f>IF(A301="","",IF(A301="Total général",CONCATENATE('Base  PEAGES'!$Q$1," ",RIGHT(I300,17)),D301))</f>
        <v/>
      </c>
      <c r="J301" s="2" t="str">
        <f t="shared" si="28"/>
        <v/>
      </c>
      <c r="K301" s="2" t="str">
        <f t="shared" si="29"/>
        <v/>
      </c>
      <c r="L301" s="2" t="str">
        <f t="shared" si="30"/>
        <v/>
      </c>
      <c r="M301" s="2" t="str">
        <f t="shared" si="31"/>
        <v/>
      </c>
      <c r="N301" s="2" t="str">
        <f t="shared" si="32"/>
        <v/>
      </c>
      <c r="O301" s="2" t="str">
        <f>IF(OR(A301="",A301="Total général"),"",'Base  CARBURANT'!$AG$1)</f>
        <v/>
      </c>
      <c r="P301" s="2" t="str">
        <f t="shared" si="33"/>
        <v/>
      </c>
      <c r="Q301" s="2" t="str">
        <f t="shared" si="34"/>
        <v/>
      </c>
    </row>
    <row r="302" spans="9:17" x14ac:dyDescent="0.2">
      <c r="I302" s="2" t="str">
        <f>IF(A302="","",IF(A302="Total général",CONCATENATE('Base  PEAGES'!$Q$1," ",RIGHT(I301,17)),D302))</f>
        <v/>
      </c>
      <c r="J302" s="2" t="str">
        <f t="shared" si="28"/>
        <v/>
      </c>
      <c r="K302" s="2" t="str">
        <f t="shared" si="29"/>
        <v/>
      </c>
      <c r="L302" s="2" t="str">
        <f t="shared" si="30"/>
        <v/>
      </c>
      <c r="M302" s="2" t="str">
        <f t="shared" si="31"/>
        <v/>
      </c>
      <c r="N302" s="2" t="str">
        <f t="shared" si="32"/>
        <v/>
      </c>
      <c r="O302" s="2" t="str">
        <f>IF(OR(A302="",A302="Total général"),"",'Base  CARBURANT'!$AG$1)</f>
        <v/>
      </c>
      <c r="P302" s="2" t="str">
        <f t="shared" si="33"/>
        <v/>
      </c>
      <c r="Q302" s="2" t="str">
        <f t="shared" si="34"/>
        <v/>
      </c>
    </row>
    <row r="303" spans="9:17" x14ac:dyDescent="0.2">
      <c r="I303" s="2" t="str">
        <f>IF(A303="","",IF(A303="Total général",CONCATENATE('Base  PEAGES'!$Q$1," ",RIGHT(I302,17)),D303))</f>
        <v/>
      </c>
      <c r="J303" s="2" t="str">
        <f t="shared" si="28"/>
        <v/>
      </c>
      <c r="K303" s="2" t="str">
        <f t="shared" si="29"/>
        <v/>
      </c>
      <c r="L303" s="2" t="str">
        <f t="shared" si="30"/>
        <v/>
      </c>
      <c r="M303" s="2" t="str">
        <f t="shared" si="31"/>
        <v/>
      </c>
      <c r="N303" s="2" t="str">
        <f t="shared" si="32"/>
        <v/>
      </c>
      <c r="O303" s="2" t="str">
        <f>IF(OR(A303="",A303="Total général"),"",'Base  CARBURANT'!$AG$1)</f>
        <v/>
      </c>
      <c r="P303" s="2" t="str">
        <f t="shared" si="33"/>
        <v/>
      </c>
      <c r="Q303" s="2" t="str">
        <f t="shared" si="34"/>
        <v/>
      </c>
    </row>
    <row r="304" spans="9:17" x14ac:dyDescent="0.2">
      <c r="I304" s="2" t="str">
        <f>IF(A304="","",IF(A304="Total général",CONCATENATE('Base  PEAGES'!$Q$1," ",RIGHT(I303,17)),D304))</f>
        <v/>
      </c>
      <c r="J304" s="2" t="str">
        <f t="shared" si="28"/>
        <v/>
      </c>
      <c r="K304" s="2" t="str">
        <f t="shared" si="29"/>
        <v/>
      </c>
      <c r="L304" s="2" t="str">
        <f t="shared" si="30"/>
        <v/>
      </c>
      <c r="M304" s="2" t="str">
        <f t="shared" si="31"/>
        <v/>
      </c>
      <c r="N304" s="2" t="str">
        <f t="shared" si="32"/>
        <v/>
      </c>
      <c r="O304" s="2" t="str">
        <f>IF(OR(A304="",A304="Total général"),"",'Base  CARBURANT'!$AG$1)</f>
        <v/>
      </c>
      <c r="P304" s="2" t="str">
        <f t="shared" si="33"/>
        <v/>
      </c>
      <c r="Q304" s="2" t="str">
        <f t="shared" si="34"/>
        <v/>
      </c>
    </row>
    <row r="305" spans="9:17" x14ac:dyDescent="0.2">
      <c r="I305" s="2" t="str">
        <f>IF(A305="","",IF(A305="Total général",CONCATENATE('Base  PEAGES'!$Q$1," ",RIGHT(I304,17)),D305))</f>
        <v/>
      </c>
      <c r="J305" s="2" t="str">
        <f t="shared" si="28"/>
        <v/>
      </c>
      <c r="K305" s="2" t="str">
        <f t="shared" si="29"/>
        <v/>
      </c>
      <c r="L305" s="2" t="str">
        <f t="shared" si="30"/>
        <v/>
      </c>
      <c r="M305" s="2" t="str">
        <f t="shared" si="31"/>
        <v/>
      </c>
      <c r="N305" s="2" t="str">
        <f t="shared" si="32"/>
        <v/>
      </c>
      <c r="O305" s="2" t="str">
        <f>IF(OR(A305="",A305="Total général"),"",'Base  CARBURANT'!$AG$1)</f>
        <v/>
      </c>
      <c r="P305" s="2" t="str">
        <f t="shared" si="33"/>
        <v/>
      </c>
      <c r="Q305" s="2" t="str">
        <f t="shared" si="34"/>
        <v/>
      </c>
    </row>
    <row r="306" spans="9:17" x14ac:dyDescent="0.2">
      <c r="I306" s="2" t="str">
        <f>IF(A306="","",IF(A306="Total général",CONCATENATE('Base  PEAGES'!$Q$1," ",RIGHT(I305,17)),D306))</f>
        <v/>
      </c>
      <c r="J306" s="2" t="str">
        <f t="shared" si="28"/>
        <v/>
      </c>
      <c r="K306" s="2" t="str">
        <f t="shared" si="29"/>
        <v/>
      </c>
      <c r="L306" s="2" t="str">
        <f t="shared" si="30"/>
        <v/>
      </c>
      <c r="M306" s="2" t="str">
        <f t="shared" si="31"/>
        <v/>
      </c>
      <c r="N306" s="2" t="str">
        <f t="shared" si="32"/>
        <v/>
      </c>
      <c r="O306" s="2" t="str">
        <f>IF(OR(A306="",A306="Total général"),"",'Base  CARBURANT'!$AG$1)</f>
        <v/>
      </c>
      <c r="P306" s="2" t="str">
        <f t="shared" si="33"/>
        <v/>
      </c>
      <c r="Q306" s="2" t="str">
        <f t="shared" si="34"/>
        <v/>
      </c>
    </row>
    <row r="307" spans="9:17" x14ac:dyDescent="0.2">
      <c r="I307" s="2" t="str">
        <f>IF(A307="","",IF(A307="Total général",CONCATENATE('Base  PEAGES'!$Q$1," ",RIGHT(I306,17)),D307))</f>
        <v/>
      </c>
      <c r="J307" s="2" t="str">
        <f t="shared" si="28"/>
        <v/>
      </c>
      <c r="K307" s="2" t="str">
        <f t="shared" si="29"/>
        <v/>
      </c>
      <c r="L307" s="2" t="str">
        <f t="shared" si="30"/>
        <v/>
      </c>
      <c r="M307" s="2" t="str">
        <f t="shared" si="31"/>
        <v/>
      </c>
      <c r="N307" s="2" t="str">
        <f t="shared" si="32"/>
        <v/>
      </c>
      <c r="O307" s="2" t="str">
        <f>IF(OR(A307="",A307="Total général"),"",'Base  CARBURANT'!$AG$1)</f>
        <v/>
      </c>
      <c r="P307" s="2" t="str">
        <f t="shared" si="33"/>
        <v/>
      </c>
      <c r="Q307" s="2" t="str">
        <f t="shared" si="34"/>
        <v/>
      </c>
    </row>
    <row r="308" spans="9:17" x14ac:dyDescent="0.2">
      <c r="I308" s="2" t="str">
        <f>IF(A308="","",IF(A308="Total général",CONCATENATE('Base  PEAGES'!$Q$1," ",RIGHT(I307,17)),D308))</f>
        <v/>
      </c>
      <c r="J308" s="2" t="str">
        <f t="shared" si="28"/>
        <v/>
      </c>
      <c r="K308" s="2" t="str">
        <f t="shared" si="29"/>
        <v/>
      </c>
      <c r="L308" s="2" t="str">
        <f t="shared" si="30"/>
        <v/>
      </c>
      <c r="M308" s="2" t="str">
        <f t="shared" si="31"/>
        <v/>
      </c>
      <c r="N308" s="2" t="str">
        <f t="shared" si="32"/>
        <v/>
      </c>
      <c r="O308" s="2" t="str">
        <f>IF(OR(A308="",A308="Total général"),"",'Base  CARBURANT'!$AG$1)</f>
        <v/>
      </c>
      <c r="P308" s="2" t="str">
        <f t="shared" si="33"/>
        <v/>
      </c>
      <c r="Q308" s="2" t="str">
        <f t="shared" si="34"/>
        <v/>
      </c>
    </row>
    <row r="309" spans="9:17" x14ac:dyDescent="0.2">
      <c r="I309" s="2" t="str">
        <f>IF(A309="","",IF(A309="Total général",CONCATENATE('Base  PEAGES'!$Q$1," ",RIGHT(I308,17)),D309))</f>
        <v/>
      </c>
      <c r="J309" s="2" t="str">
        <f t="shared" si="28"/>
        <v/>
      </c>
      <c r="K309" s="2" t="str">
        <f t="shared" si="29"/>
        <v/>
      </c>
      <c r="L309" s="2" t="str">
        <f t="shared" si="30"/>
        <v/>
      </c>
      <c r="M309" s="2" t="str">
        <f t="shared" si="31"/>
        <v/>
      </c>
      <c r="N309" s="2" t="str">
        <f t="shared" si="32"/>
        <v/>
      </c>
      <c r="O309" s="2" t="str">
        <f>IF(OR(A309="",A309="Total général"),"",'Base  CARBURANT'!$AG$1)</f>
        <v/>
      </c>
      <c r="P309" s="2" t="str">
        <f t="shared" si="33"/>
        <v/>
      </c>
      <c r="Q309" s="2" t="str">
        <f t="shared" si="34"/>
        <v/>
      </c>
    </row>
    <row r="310" spans="9:17" x14ac:dyDescent="0.2">
      <c r="I310" s="2" t="str">
        <f>IF(A310="","",IF(A310="Total général",CONCATENATE('Base  PEAGES'!$Q$1," ",RIGHT(I309,17)),D310))</f>
        <v/>
      </c>
      <c r="J310" s="2" t="str">
        <f t="shared" si="28"/>
        <v/>
      </c>
      <c r="K310" s="2" t="str">
        <f t="shared" si="29"/>
        <v/>
      </c>
      <c r="L310" s="2" t="str">
        <f t="shared" si="30"/>
        <v/>
      </c>
      <c r="M310" s="2" t="str">
        <f t="shared" si="31"/>
        <v/>
      </c>
      <c r="N310" s="2" t="str">
        <f t="shared" si="32"/>
        <v/>
      </c>
      <c r="O310" s="2" t="str">
        <f>IF(OR(A310="",A310="Total général"),"",'Base  CARBURANT'!$AG$1)</f>
        <v/>
      </c>
      <c r="P310" s="2" t="str">
        <f t="shared" si="33"/>
        <v/>
      </c>
      <c r="Q310" s="2" t="str">
        <f t="shared" si="34"/>
        <v/>
      </c>
    </row>
    <row r="311" spans="9:17" x14ac:dyDescent="0.2">
      <c r="I311" s="2" t="str">
        <f>IF(A311="","",IF(A311="Total général",CONCATENATE('Base  PEAGES'!$Q$1," ",RIGHT(I310,17)),D311))</f>
        <v/>
      </c>
      <c r="J311" s="2" t="str">
        <f t="shared" si="28"/>
        <v/>
      </c>
      <c r="K311" s="2" t="str">
        <f t="shared" si="29"/>
        <v/>
      </c>
      <c r="L311" s="2" t="str">
        <f t="shared" si="30"/>
        <v/>
      </c>
      <c r="M311" s="2" t="str">
        <f t="shared" si="31"/>
        <v/>
      </c>
      <c r="N311" s="2" t="str">
        <f t="shared" si="32"/>
        <v/>
      </c>
      <c r="O311" s="2" t="str">
        <f>IF(OR(A311="",A311="Total général"),"",'Base  CARBURANT'!$AG$1)</f>
        <v/>
      </c>
      <c r="P311" s="2" t="str">
        <f t="shared" si="33"/>
        <v/>
      </c>
      <c r="Q311" s="2" t="str">
        <f t="shared" si="34"/>
        <v/>
      </c>
    </row>
    <row r="312" spans="9:17" x14ac:dyDescent="0.2">
      <c r="I312" s="2" t="str">
        <f>IF(A312="","",IF(A312="Total général",CONCATENATE('Base  PEAGES'!$Q$1," ",RIGHT(I311,17)),D312))</f>
        <v/>
      </c>
      <c r="J312" s="2" t="str">
        <f t="shared" si="28"/>
        <v/>
      </c>
      <c r="K312" s="2" t="str">
        <f t="shared" si="29"/>
        <v/>
      </c>
      <c r="L312" s="2" t="str">
        <f t="shared" si="30"/>
        <v/>
      </c>
      <c r="M312" s="2" t="str">
        <f t="shared" si="31"/>
        <v/>
      </c>
      <c r="N312" s="2" t="str">
        <f t="shared" si="32"/>
        <v/>
      </c>
      <c r="O312" s="2" t="str">
        <f>IF(OR(A312="",A312="Total général"),"",'Base  CARBURANT'!$AG$1)</f>
        <v/>
      </c>
      <c r="P312" s="2" t="str">
        <f t="shared" si="33"/>
        <v/>
      </c>
      <c r="Q312" s="2" t="str">
        <f t="shared" si="34"/>
        <v/>
      </c>
    </row>
    <row r="313" spans="9:17" x14ac:dyDescent="0.2">
      <c r="I313" s="2" t="str">
        <f>IF(A313="","",IF(A313="Total général",CONCATENATE('Base  PEAGES'!$Q$1," ",RIGHT(I312,17)),D313))</f>
        <v/>
      </c>
      <c r="J313" s="2" t="str">
        <f t="shared" si="28"/>
        <v/>
      </c>
      <c r="K313" s="2" t="str">
        <f t="shared" si="29"/>
        <v/>
      </c>
      <c r="L313" s="2" t="str">
        <f t="shared" si="30"/>
        <v/>
      </c>
      <c r="M313" s="2" t="str">
        <f t="shared" si="31"/>
        <v/>
      </c>
      <c r="N313" s="2" t="str">
        <f t="shared" si="32"/>
        <v/>
      </c>
      <c r="O313" s="2" t="str">
        <f>IF(OR(A313="",A313="Total général"),"",'Base  CARBURANT'!$AG$1)</f>
        <v/>
      </c>
      <c r="P313" s="2" t="str">
        <f t="shared" si="33"/>
        <v/>
      </c>
      <c r="Q313" s="2" t="str">
        <f t="shared" si="34"/>
        <v/>
      </c>
    </row>
    <row r="314" spans="9:17" x14ac:dyDescent="0.2">
      <c r="I314" s="2" t="str">
        <f>IF(A314="","",IF(A314="Total général",CONCATENATE('Base  PEAGES'!$Q$1," ",RIGHT(I313,17)),D314))</f>
        <v/>
      </c>
      <c r="J314" s="2" t="str">
        <f t="shared" si="28"/>
        <v/>
      </c>
      <c r="K314" s="2" t="str">
        <f t="shared" si="29"/>
        <v/>
      </c>
      <c r="L314" s="2" t="str">
        <f t="shared" si="30"/>
        <v/>
      </c>
      <c r="M314" s="2" t="str">
        <f t="shared" si="31"/>
        <v/>
      </c>
      <c r="N314" s="2" t="str">
        <f t="shared" si="32"/>
        <v/>
      </c>
      <c r="O314" s="2" t="str">
        <f>IF(OR(A314="",A314="Total général"),"",'Base  CARBURANT'!$AG$1)</f>
        <v/>
      </c>
      <c r="P314" s="2" t="str">
        <f t="shared" si="33"/>
        <v/>
      </c>
      <c r="Q314" s="2" t="str">
        <f t="shared" si="34"/>
        <v/>
      </c>
    </row>
    <row r="315" spans="9:17" x14ac:dyDescent="0.2">
      <c r="I315" s="2" t="str">
        <f>IF(A315="","",IF(A315="Total général",CONCATENATE('Base  PEAGES'!$Q$1," ",RIGHT(I314,17)),D315))</f>
        <v/>
      </c>
      <c r="J315" s="2" t="str">
        <f t="shared" si="28"/>
        <v/>
      </c>
      <c r="K315" s="2" t="str">
        <f t="shared" si="29"/>
        <v/>
      </c>
      <c r="L315" s="2" t="str">
        <f t="shared" si="30"/>
        <v/>
      </c>
      <c r="M315" s="2" t="str">
        <f t="shared" si="31"/>
        <v/>
      </c>
      <c r="N315" s="2" t="str">
        <f t="shared" si="32"/>
        <v/>
      </c>
      <c r="O315" s="2" t="str">
        <f>IF(OR(A315="",A315="Total général"),"",'Base  CARBURANT'!$AG$1)</f>
        <v/>
      </c>
      <c r="P315" s="2" t="str">
        <f t="shared" si="33"/>
        <v/>
      </c>
      <c r="Q315" s="2" t="str">
        <f t="shared" si="34"/>
        <v/>
      </c>
    </row>
    <row r="316" spans="9:17" x14ac:dyDescent="0.2">
      <c r="I316" s="2" t="str">
        <f>IF(A316="","",IF(A316="Total général",CONCATENATE('Base  PEAGES'!$Q$1," ",RIGHT(I315,17)),D316))</f>
        <v/>
      </c>
      <c r="J316" s="2" t="str">
        <f t="shared" si="28"/>
        <v/>
      </c>
      <c r="K316" s="2" t="str">
        <f t="shared" si="29"/>
        <v/>
      </c>
      <c r="L316" s="2" t="str">
        <f t="shared" si="30"/>
        <v/>
      </c>
      <c r="M316" s="2" t="str">
        <f t="shared" si="31"/>
        <v/>
      </c>
      <c r="N316" s="2" t="str">
        <f t="shared" si="32"/>
        <v/>
      </c>
      <c r="O316" s="2" t="str">
        <f>IF(OR(A316="",A316="Total général"),"",'Base  CARBURANT'!$AG$1)</f>
        <v/>
      </c>
      <c r="P316" s="2" t="str">
        <f t="shared" si="33"/>
        <v/>
      </c>
      <c r="Q316" s="2" t="str">
        <f t="shared" si="34"/>
        <v/>
      </c>
    </row>
    <row r="317" spans="9:17" x14ac:dyDescent="0.2">
      <c r="I317" s="2" t="str">
        <f>IF(A317="","",IF(A317="Total général",CONCATENATE('Base  PEAGES'!$Q$1," ",RIGHT(I316,17)),D317))</f>
        <v/>
      </c>
      <c r="J317" s="2" t="str">
        <f t="shared" si="28"/>
        <v/>
      </c>
      <c r="K317" s="2" t="str">
        <f t="shared" si="29"/>
        <v/>
      </c>
      <c r="L317" s="2" t="str">
        <f t="shared" si="30"/>
        <v/>
      </c>
      <c r="M317" s="2" t="str">
        <f t="shared" si="31"/>
        <v/>
      </c>
      <c r="N317" s="2" t="str">
        <f t="shared" si="32"/>
        <v/>
      </c>
      <c r="O317" s="2" t="str">
        <f>IF(OR(A317="",A317="Total général"),"",'Base  CARBURANT'!$AG$1)</f>
        <v/>
      </c>
      <c r="P317" s="2" t="str">
        <f t="shared" si="33"/>
        <v/>
      </c>
      <c r="Q317" s="2" t="str">
        <f t="shared" si="34"/>
        <v/>
      </c>
    </row>
    <row r="318" spans="9:17" x14ac:dyDescent="0.2">
      <c r="I318" s="2" t="str">
        <f>IF(A318="","",IF(A318="Total général",CONCATENATE('Base  PEAGES'!$Q$1," ",RIGHT(I317,17)),D318))</f>
        <v/>
      </c>
      <c r="J318" s="2" t="str">
        <f t="shared" si="28"/>
        <v/>
      </c>
      <c r="K318" s="2" t="str">
        <f t="shared" si="29"/>
        <v/>
      </c>
      <c r="L318" s="2" t="str">
        <f t="shared" si="30"/>
        <v/>
      </c>
      <c r="M318" s="2" t="str">
        <f t="shared" si="31"/>
        <v/>
      </c>
      <c r="N318" s="2" t="str">
        <f t="shared" si="32"/>
        <v/>
      </c>
      <c r="O318" s="2" t="str">
        <f>IF(OR(A318="",A318="Total général"),"",'Base  CARBURANT'!$AG$1)</f>
        <v/>
      </c>
      <c r="P318" s="2" t="str">
        <f t="shared" si="33"/>
        <v/>
      </c>
      <c r="Q318" s="2" t="str">
        <f t="shared" si="34"/>
        <v/>
      </c>
    </row>
    <row r="319" spans="9:17" x14ac:dyDescent="0.2">
      <c r="I319" s="2" t="str">
        <f>IF(A319="","",IF(A319="Total général",CONCATENATE('Base  PEAGES'!$Q$1," ",RIGHT(I318,17)),D319))</f>
        <v/>
      </c>
      <c r="J319" s="2" t="str">
        <f t="shared" si="28"/>
        <v/>
      </c>
      <c r="K319" s="2" t="str">
        <f t="shared" si="29"/>
        <v/>
      </c>
      <c r="L319" s="2" t="str">
        <f t="shared" si="30"/>
        <v/>
      </c>
      <c r="M319" s="2" t="str">
        <f t="shared" si="31"/>
        <v/>
      </c>
      <c r="N319" s="2" t="str">
        <f t="shared" si="32"/>
        <v/>
      </c>
      <c r="O319" s="2" t="str">
        <f>IF(OR(A319="",A319="Total général"),"",'Base  CARBURANT'!$AG$1)</f>
        <v/>
      </c>
      <c r="P319" s="2" t="str">
        <f t="shared" si="33"/>
        <v/>
      </c>
      <c r="Q319" s="2" t="str">
        <f t="shared" si="34"/>
        <v/>
      </c>
    </row>
    <row r="320" spans="9:17" x14ac:dyDescent="0.2">
      <c r="I320" s="2" t="str">
        <f>IF(A320="","",IF(A320="Total général",CONCATENATE('Base  PEAGES'!$Q$1," ",RIGHT(I319,17)),D320))</f>
        <v/>
      </c>
      <c r="J320" s="2" t="str">
        <f t="shared" si="28"/>
        <v/>
      </c>
      <c r="K320" s="2" t="str">
        <f t="shared" si="29"/>
        <v/>
      </c>
      <c r="L320" s="2" t="str">
        <f t="shared" si="30"/>
        <v/>
      </c>
      <c r="M320" s="2" t="str">
        <f t="shared" si="31"/>
        <v/>
      </c>
      <c r="N320" s="2" t="str">
        <f t="shared" si="32"/>
        <v/>
      </c>
      <c r="O320" s="2" t="str">
        <f>IF(OR(A320="",A320="Total général"),"",'Base  CARBURANT'!$AG$1)</f>
        <v/>
      </c>
      <c r="P320" s="2" t="str">
        <f t="shared" si="33"/>
        <v/>
      </c>
      <c r="Q320" s="2" t="str">
        <f t="shared" si="34"/>
        <v/>
      </c>
    </row>
    <row r="321" spans="9:17" x14ac:dyDescent="0.2">
      <c r="I321" s="2" t="str">
        <f>IF(A321="","",IF(A321="Total général",CONCATENATE('Base  PEAGES'!$Q$1," ",RIGHT(I320,17)),D321))</f>
        <v/>
      </c>
      <c r="J321" s="2" t="str">
        <f t="shared" si="28"/>
        <v/>
      </c>
      <c r="K321" s="2" t="str">
        <f t="shared" si="29"/>
        <v/>
      </c>
      <c r="L321" s="2" t="str">
        <f t="shared" si="30"/>
        <v/>
      </c>
      <c r="M321" s="2" t="str">
        <f t="shared" si="31"/>
        <v/>
      </c>
      <c r="N321" s="2" t="str">
        <f t="shared" si="32"/>
        <v/>
      </c>
      <c r="O321" s="2" t="str">
        <f>IF(OR(A321="",A321="Total général"),"",'Base  CARBURANT'!$AG$1)</f>
        <v/>
      </c>
      <c r="P321" s="2" t="str">
        <f t="shared" si="33"/>
        <v/>
      </c>
      <c r="Q321" s="2" t="str">
        <f t="shared" si="34"/>
        <v/>
      </c>
    </row>
    <row r="322" spans="9:17" x14ac:dyDescent="0.2">
      <c r="I322" s="2" t="str">
        <f>IF(A322="","",IF(A322="Total général",CONCATENATE('Base  PEAGES'!$Q$1," ",RIGHT(I321,17)),D322))</f>
        <v/>
      </c>
      <c r="J322" s="2" t="str">
        <f t="shared" si="28"/>
        <v/>
      </c>
      <c r="K322" s="2" t="str">
        <f t="shared" si="29"/>
        <v/>
      </c>
      <c r="L322" s="2" t="str">
        <f t="shared" si="30"/>
        <v/>
      </c>
      <c r="M322" s="2" t="str">
        <f t="shared" si="31"/>
        <v/>
      </c>
      <c r="N322" s="2" t="str">
        <f t="shared" si="32"/>
        <v/>
      </c>
      <c r="O322" s="2" t="str">
        <f>IF(OR(A322="",A322="Total général"),"",'Base  CARBURANT'!$AG$1)</f>
        <v/>
      </c>
      <c r="P322" s="2" t="str">
        <f t="shared" si="33"/>
        <v/>
      </c>
      <c r="Q322" s="2" t="str">
        <f t="shared" si="34"/>
        <v/>
      </c>
    </row>
    <row r="323" spans="9:17" x14ac:dyDescent="0.2">
      <c r="I323" s="2" t="str">
        <f>IF(A323="","",IF(A323="Total général",CONCATENATE('Base  PEAGES'!$Q$1," ",RIGHT(I322,17)),D323))</f>
        <v/>
      </c>
      <c r="J323" s="2" t="str">
        <f t="shared" si="28"/>
        <v/>
      </c>
      <c r="K323" s="2" t="str">
        <f t="shared" si="29"/>
        <v/>
      </c>
      <c r="L323" s="2" t="str">
        <f t="shared" si="30"/>
        <v/>
      </c>
      <c r="M323" s="2" t="str">
        <f t="shared" si="31"/>
        <v/>
      </c>
      <c r="N323" s="2" t="str">
        <f t="shared" si="32"/>
        <v/>
      </c>
      <c r="O323" s="2" t="str">
        <f>IF(OR(A323="",A323="Total général"),"",'Base  CARBURANT'!$AG$1)</f>
        <v/>
      </c>
      <c r="P323" s="2" t="str">
        <f t="shared" si="33"/>
        <v/>
      </c>
      <c r="Q323" s="2" t="str">
        <f t="shared" si="34"/>
        <v/>
      </c>
    </row>
    <row r="324" spans="9:17" x14ac:dyDescent="0.2">
      <c r="I324" s="2" t="str">
        <f>IF(A324="","",IF(A324="Total général",CONCATENATE('Base  PEAGES'!$Q$1," ",RIGHT(I323,17)),D324))</f>
        <v/>
      </c>
      <c r="J324" s="2" t="str">
        <f t="shared" si="28"/>
        <v/>
      </c>
      <c r="K324" s="2" t="str">
        <f t="shared" si="29"/>
        <v/>
      </c>
      <c r="L324" s="2" t="str">
        <f t="shared" si="30"/>
        <v/>
      </c>
      <c r="M324" s="2" t="str">
        <f t="shared" si="31"/>
        <v/>
      </c>
      <c r="N324" s="2" t="str">
        <f t="shared" si="32"/>
        <v/>
      </c>
      <c r="O324" s="2" t="str">
        <f>IF(OR(A324="",A324="Total général"),"",'Base  CARBURANT'!$AG$1)</f>
        <v/>
      </c>
      <c r="P324" s="2" t="str">
        <f t="shared" si="33"/>
        <v/>
      </c>
      <c r="Q324" s="2" t="str">
        <f t="shared" si="34"/>
        <v/>
      </c>
    </row>
    <row r="325" spans="9:17" x14ac:dyDescent="0.2">
      <c r="I325" s="2" t="str">
        <f>IF(A325="","",IF(A325="Total général",CONCATENATE('Base  PEAGES'!$Q$1," ",RIGHT(I324,17)),D325))</f>
        <v/>
      </c>
      <c r="J325" s="2" t="str">
        <f t="shared" ref="J325:J388" si="35">IF(A325="","",IF(AND(J324=50,A325="Total général"),21,IF(AND(J324=40,A325="Total général"),31,VALUE(E325))))</f>
        <v/>
      </c>
      <c r="K325" s="2" t="str">
        <f t="shared" ref="K325:K388" si="36">IF(A325="","",IF(A325="Total général",15002,C325))</f>
        <v/>
      </c>
      <c r="L325" s="2" t="str">
        <f t="shared" ref="L325:L388" si="37">IF(A325="","",ROUND(F325,2))</f>
        <v/>
      </c>
      <c r="M325" s="2" t="str">
        <f t="shared" ref="M325:M388" si="38">IF(OR(A325="",A325="Total général"),"",TRIM($F$3))</f>
        <v/>
      </c>
      <c r="N325" s="2" t="str">
        <f t="shared" ref="N325:N388" si="39">IF(OR(A325="",A325="Total général"),"",A325)</f>
        <v/>
      </c>
      <c r="O325" s="2" t="str">
        <f>IF(OR(A325="",A325="Total général"),"",'Base  CARBURANT'!$AG$1)</f>
        <v/>
      </c>
      <c r="P325" s="2" t="str">
        <f t="shared" ref="P325:P388" si="40">IF(OR(A325="",A325="Total général"),"",G325)</f>
        <v/>
      </c>
      <c r="Q325" s="2" t="str">
        <f t="shared" ref="Q325:Q388" si="41">IF(OR(A325="",A325="Total général"),"","L")</f>
        <v/>
      </c>
    </row>
    <row r="326" spans="9:17" x14ac:dyDescent="0.2">
      <c r="I326" s="2" t="str">
        <f>IF(A326="","",IF(A326="Total général",CONCATENATE('Base  PEAGES'!$Q$1," ",RIGHT(I325,17)),D326))</f>
        <v/>
      </c>
      <c r="J326" s="2" t="str">
        <f t="shared" si="35"/>
        <v/>
      </c>
      <c r="K326" s="2" t="str">
        <f t="shared" si="36"/>
        <v/>
      </c>
      <c r="L326" s="2" t="str">
        <f t="shared" si="37"/>
        <v/>
      </c>
      <c r="M326" s="2" t="str">
        <f t="shared" si="38"/>
        <v/>
      </c>
      <c r="N326" s="2" t="str">
        <f t="shared" si="39"/>
        <v/>
      </c>
      <c r="O326" s="2" t="str">
        <f>IF(OR(A326="",A326="Total général"),"",'Base  CARBURANT'!$AG$1)</f>
        <v/>
      </c>
      <c r="P326" s="2" t="str">
        <f t="shared" si="40"/>
        <v/>
      </c>
      <c r="Q326" s="2" t="str">
        <f t="shared" si="41"/>
        <v/>
      </c>
    </row>
    <row r="327" spans="9:17" x14ac:dyDescent="0.2">
      <c r="I327" s="2" t="str">
        <f>IF(A327="","",IF(A327="Total général",CONCATENATE('Base  PEAGES'!$Q$1," ",RIGHT(I326,17)),D327))</f>
        <v/>
      </c>
      <c r="J327" s="2" t="str">
        <f t="shared" si="35"/>
        <v/>
      </c>
      <c r="K327" s="2" t="str">
        <f t="shared" si="36"/>
        <v/>
      </c>
      <c r="L327" s="2" t="str">
        <f t="shared" si="37"/>
        <v/>
      </c>
      <c r="M327" s="2" t="str">
        <f t="shared" si="38"/>
        <v/>
      </c>
      <c r="N327" s="2" t="str">
        <f t="shared" si="39"/>
        <v/>
      </c>
      <c r="O327" s="2" t="str">
        <f>IF(OR(A327="",A327="Total général"),"",'Base  CARBURANT'!$AG$1)</f>
        <v/>
      </c>
      <c r="P327" s="2" t="str">
        <f t="shared" si="40"/>
        <v/>
      </c>
      <c r="Q327" s="2" t="str">
        <f t="shared" si="41"/>
        <v/>
      </c>
    </row>
    <row r="328" spans="9:17" x14ac:dyDescent="0.2">
      <c r="I328" s="2" t="str">
        <f>IF(A328="","",IF(A328="Total général",CONCATENATE('Base  PEAGES'!$Q$1," ",RIGHT(I327,17)),D328))</f>
        <v/>
      </c>
      <c r="J328" s="2" t="str">
        <f t="shared" si="35"/>
        <v/>
      </c>
      <c r="K328" s="2" t="str">
        <f t="shared" si="36"/>
        <v/>
      </c>
      <c r="L328" s="2" t="str">
        <f t="shared" si="37"/>
        <v/>
      </c>
      <c r="M328" s="2" t="str">
        <f t="shared" si="38"/>
        <v/>
      </c>
      <c r="N328" s="2" t="str">
        <f t="shared" si="39"/>
        <v/>
      </c>
      <c r="O328" s="2" t="str">
        <f>IF(OR(A328="",A328="Total général"),"",'Base  CARBURANT'!$AG$1)</f>
        <v/>
      </c>
      <c r="P328" s="2" t="str">
        <f t="shared" si="40"/>
        <v/>
      </c>
      <c r="Q328" s="2" t="str">
        <f t="shared" si="41"/>
        <v/>
      </c>
    </row>
    <row r="329" spans="9:17" x14ac:dyDescent="0.2">
      <c r="I329" s="2" t="str">
        <f>IF(A329="","",IF(A329="Total général",CONCATENATE('Base  PEAGES'!$Q$1," ",RIGHT(I328,17)),D329))</f>
        <v/>
      </c>
      <c r="J329" s="2" t="str">
        <f t="shared" si="35"/>
        <v/>
      </c>
      <c r="K329" s="2" t="str">
        <f t="shared" si="36"/>
        <v/>
      </c>
      <c r="L329" s="2" t="str">
        <f t="shared" si="37"/>
        <v/>
      </c>
      <c r="M329" s="2" t="str">
        <f t="shared" si="38"/>
        <v/>
      </c>
      <c r="N329" s="2" t="str">
        <f t="shared" si="39"/>
        <v/>
      </c>
      <c r="O329" s="2" t="str">
        <f>IF(OR(A329="",A329="Total général"),"",'Base  CARBURANT'!$AG$1)</f>
        <v/>
      </c>
      <c r="P329" s="2" t="str">
        <f t="shared" si="40"/>
        <v/>
      </c>
      <c r="Q329" s="2" t="str">
        <f t="shared" si="41"/>
        <v/>
      </c>
    </row>
    <row r="330" spans="9:17" x14ac:dyDescent="0.2">
      <c r="I330" s="2" t="str">
        <f>IF(A330="","",IF(A330="Total général",CONCATENATE('Base  PEAGES'!$Q$1," ",RIGHT(I329,17)),D330))</f>
        <v/>
      </c>
      <c r="J330" s="2" t="str">
        <f t="shared" si="35"/>
        <v/>
      </c>
      <c r="K330" s="2" t="str">
        <f t="shared" si="36"/>
        <v/>
      </c>
      <c r="L330" s="2" t="str">
        <f t="shared" si="37"/>
        <v/>
      </c>
      <c r="M330" s="2" t="str">
        <f t="shared" si="38"/>
        <v/>
      </c>
      <c r="N330" s="2" t="str">
        <f t="shared" si="39"/>
        <v/>
      </c>
      <c r="O330" s="2" t="str">
        <f>IF(OR(A330="",A330="Total général"),"",'Base  CARBURANT'!$AG$1)</f>
        <v/>
      </c>
      <c r="P330" s="2" t="str">
        <f t="shared" si="40"/>
        <v/>
      </c>
      <c r="Q330" s="2" t="str">
        <f t="shared" si="41"/>
        <v/>
      </c>
    </row>
    <row r="331" spans="9:17" x14ac:dyDescent="0.2">
      <c r="I331" s="2" t="str">
        <f>IF(A331="","",IF(A331="Total général",CONCATENATE('Base  PEAGES'!$Q$1," ",RIGHT(I330,17)),D331))</f>
        <v/>
      </c>
      <c r="J331" s="2" t="str">
        <f t="shared" si="35"/>
        <v/>
      </c>
      <c r="K331" s="2" t="str">
        <f t="shared" si="36"/>
        <v/>
      </c>
      <c r="L331" s="2" t="str">
        <f t="shared" si="37"/>
        <v/>
      </c>
      <c r="M331" s="2" t="str">
        <f t="shared" si="38"/>
        <v/>
      </c>
      <c r="N331" s="2" t="str">
        <f t="shared" si="39"/>
        <v/>
      </c>
      <c r="O331" s="2" t="str">
        <f>IF(OR(A331="",A331="Total général"),"",'Base  CARBURANT'!$AG$1)</f>
        <v/>
      </c>
      <c r="P331" s="2" t="str">
        <f t="shared" si="40"/>
        <v/>
      </c>
      <c r="Q331" s="2" t="str">
        <f t="shared" si="41"/>
        <v/>
      </c>
    </row>
    <row r="332" spans="9:17" x14ac:dyDescent="0.2">
      <c r="I332" s="2" t="str">
        <f>IF(A332="","",IF(A332="Total général",CONCATENATE('Base  PEAGES'!$Q$1," ",RIGHT(I331,17)),D332))</f>
        <v/>
      </c>
      <c r="J332" s="2" t="str">
        <f t="shared" si="35"/>
        <v/>
      </c>
      <c r="K332" s="2" t="str">
        <f t="shared" si="36"/>
        <v/>
      </c>
      <c r="L332" s="2" t="str">
        <f t="shared" si="37"/>
        <v/>
      </c>
      <c r="M332" s="2" t="str">
        <f t="shared" si="38"/>
        <v/>
      </c>
      <c r="N332" s="2" t="str">
        <f t="shared" si="39"/>
        <v/>
      </c>
      <c r="O332" s="2" t="str">
        <f>IF(OR(A332="",A332="Total général"),"",'Base  CARBURANT'!$AG$1)</f>
        <v/>
      </c>
      <c r="P332" s="2" t="str">
        <f t="shared" si="40"/>
        <v/>
      </c>
      <c r="Q332" s="2" t="str">
        <f t="shared" si="41"/>
        <v/>
      </c>
    </row>
    <row r="333" spans="9:17" x14ac:dyDescent="0.2">
      <c r="I333" s="2" t="str">
        <f>IF(A333="","",IF(A333="Total général",CONCATENATE('Base  PEAGES'!$Q$1," ",RIGHT(I332,17)),D333))</f>
        <v/>
      </c>
      <c r="J333" s="2" t="str">
        <f t="shared" si="35"/>
        <v/>
      </c>
      <c r="K333" s="2" t="str">
        <f t="shared" si="36"/>
        <v/>
      </c>
      <c r="L333" s="2" t="str">
        <f t="shared" si="37"/>
        <v/>
      </c>
      <c r="M333" s="2" t="str">
        <f t="shared" si="38"/>
        <v/>
      </c>
      <c r="N333" s="2" t="str">
        <f t="shared" si="39"/>
        <v/>
      </c>
      <c r="O333" s="2" t="str">
        <f>IF(OR(A333="",A333="Total général"),"",'Base  CARBURANT'!$AG$1)</f>
        <v/>
      </c>
      <c r="P333" s="2" t="str">
        <f t="shared" si="40"/>
        <v/>
      </c>
      <c r="Q333" s="2" t="str">
        <f t="shared" si="41"/>
        <v/>
      </c>
    </row>
    <row r="334" spans="9:17" x14ac:dyDescent="0.2">
      <c r="I334" s="2" t="str">
        <f>IF(A334="","",IF(A334="Total général",CONCATENATE('Base  PEAGES'!$Q$1," ",RIGHT(I333,17)),D334))</f>
        <v/>
      </c>
      <c r="J334" s="2" t="str">
        <f t="shared" si="35"/>
        <v/>
      </c>
      <c r="K334" s="2" t="str">
        <f t="shared" si="36"/>
        <v/>
      </c>
      <c r="L334" s="2" t="str">
        <f t="shared" si="37"/>
        <v/>
      </c>
      <c r="M334" s="2" t="str">
        <f t="shared" si="38"/>
        <v/>
      </c>
      <c r="N334" s="2" t="str">
        <f t="shared" si="39"/>
        <v/>
      </c>
      <c r="O334" s="2" t="str">
        <f>IF(OR(A334="",A334="Total général"),"",'Base  CARBURANT'!$AG$1)</f>
        <v/>
      </c>
      <c r="P334" s="2" t="str">
        <f t="shared" si="40"/>
        <v/>
      </c>
      <c r="Q334" s="2" t="str">
        <f t="shared" si="41"/>
        <v/>
      </c>
    </row>
    <row r="335" spans="9:17" x14ac:dyDescent="0.2">
      <c r="I335" s="2" t="str">
        <f>IF(A335="","",IF(A335="Total général",CONCATENATE('Base  PEAGES'!$Q$1," ",RIGHT(I334,17)),D335))</f>
        <v/>
      </c>
      <c r="J335" s="2" t="str">
        <f t="shared" si="35"/>
        <v/>
      </c>
      <c r="K335" s="2" t="str">
        <f t="shared" si="36"/>
        <v/>
      </c>
      <c r="L335" s="2" t="str">
        <f t="shared" si="37"/>
        <v/>
      </c>
      <c r="M335" s="2" t="str">
        <f t="shared" si="38"/>
        <v/>
      </c>
      <c r="N335" s="2" t="str">
        <f t="shared" si="39"/>
        <v/>
      </c>
      <c r="O335" s="2" t="str">
        <f>IF(OR(A335="",A335="Total général"),"",'Base  CARBURANT'!$AG$1)</f>
        <v/>
      </c>
      <c r="P335" s="2" t="str">
        <f t="shared" si="40"/>
        <v/>
      </c>
      <c r="Q335" s="2" t="str">
        <f t="shared" si="41"/>
        <v/>
      </c>
    </row>
    <row r="336" spans="9:17" x14ac:dyDescent="0.2">
      <c r="I336" s="2" t="str">
        <f>IF(A336="","",IF(A336="Total général",CONCATENATE('Base  PEAGES'!$Q$1," ",RIGHT(I335,17)),D336))</f>
        <v/>
      </c>
      <c r="J336" s="2" t="str">
        <f t="shared" si="35"/>
        <v/>
      </c>
      <c r="K336" s="2" t="str">
        <f t="shared" si="36"/>
        <v/>
      </c>
      <c r="L336" s="2" t="str">
        <f t="shared" si="37"/>
        <v/>
      </c>
      <c r="M336" s="2" t="str">
        <f t="shared" si="38"/>
        <v/>
      </c>
      <c r="N336" s="2" t="str">
        <f t="shared" si="39"/>
        <v/>
      </c>
      <c r="O336" s="2" t="str">
        <f>IF(OR(A336="",A336="Total général"),"",'Base  CARBURANT'!$AG$1)</f>
        <v/>
      </c>
      <c r="P336" s="2" t="str">
        <f t="shared" si="40"/>
        <v/>
      </c>
      <c r="Q336" s="2" t="str">
        <f t="shared" si="41"/>
        <v/>
      </c>
    </row>
    <row r="337" spans="9:17" x14ac:dyDescent="0.2">
      <c r="I337" s="2" t="str">
        <f>IF(A337="","",IF(A337="Total général",CONCATENATE('Base  PEAGES'!$Q$1," ",RIGHT(I336,17)),D337))</f>
        <v/>
      </c>
      <c r="J337" s="2" t="str">
        <f t="shared" si="35"/>
        <v/>
      </c>
      <c r="K337" s="2" t="str">
        <f t="shared" si="36"/>
        <v/>
      </c>
      <c r="L337" s="2" t="str">
        <f t="shared" si="37"/>
        <v/>
      </c>
      <c r="M337" s="2" t="str">
        <f t="shared" si="38"/>
        <v/>
      </c>
      <c r="N337" s="2" t="str">
        <f t="shared" si="39"/>
        <v/>
      </c>
      <c r="O337" s="2" t="str">
        <f>IF(OR(A337="",A337="Total général"),"",'Base  CARBURANT'!$AG$1)</f>
        <v/>
      </c>
      <c r="P337" s="2" t="str">
        <f t="shared" si="40"/>
        <v/>
      </c>
      <c r="Q337" s="2" t="str">
        <f t="shared" si="41"/>
        <v/>
      </c>
    </row>
    <row r="338" spans="9:17" x14ac:dyDescent="0.2">
      <c r="I338" s="2" t="str">
        <f>IF(A338="","",IF(A338="Total général",CONCATENATE('Base  PEAGES'!$Q$1," ",RIGHT(I337,17)),D338))</f>
        <v/>
      </c>
      <c r="J338" s="2" t="str">
        <f t="shared" si="35"/>
        <v/>
      </c>
      <c r="K338" s="2" t="str">
        <f t="shared" si="36"/>
        <v/>
      </c>
      <c r="L338" s="2" t="str">
        <f t="shared" si="37"/>
        <v/>
      </c>
      <c r="M338" s="2" t="str">
        <f t="shared" si="38"/>
        <v/>
      </c>
      <c r="N338" s="2" t="str">
        <f t="shared" si="39"/>
        <v/>
      </c>
      <c r="O338" s="2" t="str">
        <f>IF(OR(A338="",A338="Total général"),"",'Base  CARBURANT'!$AG$1)</f>
        <v/>
      </c>
      <c r="P338" s="2" t="str">
        <f t="shared" si="40"/>
        <v/>
      </c>
      <c r="Q338" s="2" t="str">
        <f t="shared" si="41"/>
        <v/>
      </c>
    </row>
    <row r="339" spans="9:17" x14ac:dyDescent="0.2">
      <c r="I339" s="2" t="str">
        <f>IF(A339="","",IF(A339="Total général",CONCATENATE('Base  PEAGES'!$Q$1," ",RIGHT(I338,17)),D339))</f>
        <v/>
      </c>
      <c r="J339" s="2" t="str">
        <f t="shared" si="35"/>
        <v/>
      </c>
      <c r="K339" s="2" t="str">
        <f t="shared" si="36"/>
        <v/>
      </c>
      <c r="L339" s="2" t="str">
        <f t="shared" si="37"/>
        <v/>
      </c>
      <c r="M339" s="2" t="str">
        <f t="shared" si="38"/>
        <v/>
      </c>
      <c r="N339" s="2" t="str">
        <f t="shared" si="39"/>
        <v/>
      </c>
      <c r="O339" s="2" t="str">
        <f>IF(OR(A339="",A339="Total général"),"",'Base  CARBURANT'!$AG$1)</f>
        <v/>
      </c>
      <c r="P339" s="2" t="str">
        <f t="shared" si="40"/>
        <v/>
      </c>
      <c r="Q339" s="2" t="str">
        <f t="shared" si="41"/>
        <v/>
      </c>
    </row>
    <row r="340" spans="9:17" x14ac:dyDescent="0.2">
      <c r="I340" s="2" t="str">
        <f>IF(A340="","",IF(A340="Total général",CONCATENATE('Base  PEAGES'!$Q$1," ",RIGHT(I339,17)),D340))</f>
        <v/>
      </c>
      <c r="J340" s="2" t="str">
        <f t="shared" si="35"/>
        <v/>
      </c>
      <c r="K340" s="2" t="str">
        <f t="shared" si="36"/>
        <v/>
      </c>
      <c r="L340" s="2" t="str">
        <f t="shared" si="37"/>
        <v/>
      </c>
      <c r="M340" s="2" t="str">
        <f t="shared" si="38"/>
        <v/>
      </c>
      <c r="N340" s="2" t="str">
        <f t="shared" si="39"/>
        <v/>
      </c>
      <c r="O340" s="2" t="str">
        <f>IF(OR(A340="",A340="Total général"),"",'Base  CARBURANT'!$AG$1)</f>
        <v/>
      </c>
      <c r="P340" s="2" t="str">
        <f t="shared" si="40"/>
        <v/>
      </c>
      <c r="Q340" s="2" t="str">
        <f t="shared" si="41"/>
        <v/>
      </c>
    </row>
    <row r="341" spans="9:17" x14ac:dyDescent="0.2">
      <c r="I341" s="2" t="str">
        <f>IF(A341="","",IF(A341="Total général",CONCATENATE('Base  PEAGES'!$Q$1," ",RIGHT(I340,17)),D341))</f>
        <v/>
      </c>
      <c r="J341" s="2" t="str">
        <f t="shared" si="35"/>
        <v/>
      </c>
      <c r="K341" s="2" t="str">
        <f t="shared" si="36"/>
        <v/>
      </c>
      <c r="L341" s="2" t="str">
        <f t="shared" si="37"/>
        <v/>
      </c>
      <c r="M341" s="2" t="str">
        <f t="shared" si="38"/>
        <v/>
      </c>
      <c r="N341" s="2" t="str">
        <f t="shared" si="39"/>
        <v/>
      </c>
      <c r="O341" s="2" t="str">
        <f>IF(OR(A341="",A341="Total général"),"",'Base  CARBURANT'!$AG$1)</f>
        <v/>
      </c>
      <c r="P341" s="2" t="str">
        <f t="shared" si="40"/>
        <v/>
      </c>
      <c r="Q341" s="2" t="str">
        <f t="shared" si="41"/>
        <v/>
      </c>
    </row>
    <row r="342" spans="9:17" x14ac:dyDescent="0.2">
      <c r="I342" s="2" t="str">
        <f>IF(A342="","",IF(A342="Total général",CONCATENATE('Base  PEAGES'!$Q$1," ",RIGHT(I341,17)),D342))</f>
        <v/>
      </c>
      <c r="J342" s="2" t="str">
        <f t="shared" si="35"/>
        <v/>
      </c>
      <c r="K342" s="2" t="str">
        <f t="shared" si="36"/>
        <v/>
      </c>
      <c r="L342" s="2" t="str">
        <f t="shared" si="37"/>
        <v/>
      </c>
      <c r="M342" s="2" t="str">
        <f t="shared" si="38"/>
        <v/>
      </c>
      <c r="N342" s="2" t="str">
        <f t="shared" si="39"/>
        <v/>
      </c>
      <c r="O342" s="2" t="str">
        <f>IF(OR(A342="",A342="Total général"),"",'Base  CARBURANT'!$AG$1)</f>
        <v/>
      </c>
      <c r="P342" s="2" t="str">
        <f t="shared" si="40"/>
        <v/>
      </c>
      <c r="Q342" s="2" t="str">
        <f t="shared" si="41"/>
        <v/>
      </c>
    </row>
    <row r="343" spans="9:17" x14ac:dyDescent="0.2">
      <c r="I343" s="2" t="str">
        <f>IF(A343="","",IF(A343="Total général",CONCATENATE('Base  PEAGES'!$Q$1," ",RIGHT(I342,17)),D343))</f>
        <v/>
      </c>
      <c r="J343" s="2" t="str">
        <f t="shared" si="35"/>
        <v/>
      </c>
      <c r="K343" s="2" t="str">
        <f t="shared" si="36"/>
        <v/>
      </c>
      <c r="L343" s="2" t="str">
        <f t="shared" si="37"/>
        <v/>
      </c>
      <c r="M343" s="2" t="str">
        <f t="shared" si="38"/>
        <v/>
      </c>
      <c r="N343" s="2" t="str">
        <f t="shared" si="39"/>
        <v/>
      </c>
      <c r="O343" s="2" t="str">
        <f>IF(OR(A343="",A343="Total général"),"",'Base  CARBURANT'!$AG$1)</f>
        <v/>
      </c>
      <c r="P343" s="2" t="str">
        <f t="shared" si="40"/>
        <v/>
      </c>
      <c r="Q343" s="2" t="str">
        <f t="shared" si="41"/>
        <v/>
      </c>
    </row>
    <row r="344" spans="9:17" x14ac:dyDescent="0.2">
      <c r="I344" s="2" t="str">
        <f>IF(A344="","",IF(A344="Total général",CONCATENATE('Base  PEAGES'!$Q$1," ",RIGHT(I343,17)),D344))</f>
        <v/>
      </c>
      <c r="J344" s="2" t="str">
        <f t="shared" si="35"/>
        <v/>
      </c>
      <c r="K344" s="2" t="str">
        <f t="shared" si="36"/>
        <v/>
      </c>
      <c r="L344" s="2" t="str">
        <f t="shared" si="37"/>
        <v/>
      </c>
      <c r="M344" s="2" t="str">
        <f t="shared" si="38"/>
        <v/>
      </c>
      <c r="N344" s="2" t="str">
        <f t="shared" si="39"/>
        <v/>
      </c>
      <c r="O344" s="2" t="str">
        <f>IF(OR(A344="",A344="Total général"),"",'Base  CARBURANT'!$AG$1)</f>
        <v/>
      </c>
      <c r="P344" s="2" t="str">
        <f t="shared" si="40"/>
        <v/>
      </c>
      <c r="Q344" s="2" t="str">
        <f t="shared" si="41"/>
        <v/>
      </c>
    </row>
    <row r="345" spans="9:17" x14ac:dyDescent="0.2">
      <c r="I345" s="2" t="str">
        <f>IF(A345="","",IF(A345="Total général",CONCATENATE('Base  PEAGES'!$Q$1," ",RIGHT(I344,17)),D345))</f>
        <v/>
      </c>
      <c r="J345" s="2" t="str">
        <f t="shared" si="35"/>
        <v/>
      </c>
      <c r="K345" s="2" t="str">
        <f t="shared" si="36"/>
        <v/>
      </c>
      <c r="L345" s="2" t="str">
        <f t="shared" si="37"/>
        <v/>
      </c>
      <c r="M345" s="2" t="str">
        <f t="shared" si="38"/>
        <v/>
      </c>
      <c r="N345" s="2" t="str">
        <f t="shared" si="39"/>
        <v/>
      </c>
      <c r="O345" s="2" t="str">
        <f>IF(OR(A345="",A345="Total général"),"",'Base  CARBURANT'!$AG$1)</f>
        <v/>
      </c>
      <c r="P345" s="2" t="str">
        <f t="shared" si="40"/>
        <v/>
      </c>
      <c r="Q345" s="2" t="str">
        <f t="shared" si="41"/>
        <v/>
      </c>
    </row>
    <row r="346" spans="9:17" x14ac:dyDescent="0.2">
      <c r="I346" s="2" t="str">
        <f>IF(A346="","",IF(A346="Total général",CONCATENATE('Base  PEAGES'!$Q$1," ",RIGHT(I345,17)),D346))</f>
        <v/>
      </c>
      <c r="J346" s="2" t="str">
        <f t="shared" si="35"/>
        <v/>
      </c>
      <c r="K346" s="2" t="str">
        <f t="shared" si="36"/>
        <v/>
      </c>
      <c r="L346" s="2" t="str">
        <f t="shared" si="37"/>
        <v/>
      </c>
      <c r="M346" s="2" t="str">
        <f t="shared" si="38"/>
        <v/>
      </c>
      <c r="N346" s="2" t="str">
        <f t="shared" si="39"/>
        <v/>
      </c>
      <c r="O346" s="2" t="str">
        <f>IF(OR(A346="",A346="Total général"),"",'Base  CARBURANT'!$AG$1)</f>
        <v/>
      </c>
      <c r="P346" s="2" t="str">
        <f t="shared" si="40"/>
        <v/>
      </c>
      <c r="Q346" s="2" t="str">
        <f t="shared" si="41"/>
        <v/>
      </c>
    </row>
    <row r="347" spans="9:17" x14ac:dyDescent="0.2">
      <c r="I347" s="2" t="str">
        <f>IF(A347="","",IF(A347="Total général",CONCATENATE('Base  PEAGES'!$Q$1," ",RIGHT(I346,17)),D347))</f>
        <v/>
      </c>
      <c r="J347" s="2" t="str">
        <f t="shared" si="35"/>
        <v/>
      </c>
      <c r="K347" s="2" t="str">
        <f t="shared" si="36"/>
        <v/>
      </c>
      <c r="L347" s="2" t="str">
        <f t="shared" si="37"/>
        <v/>
      </c>
      <c r="M347" s="2" t="str">
        <f t="shared" si="38"/>
        <v/>
      </c>
      <c r="N347" s="2" t="str">
        <f t="shared" si="39"/>
        <v/>
      </c>
      <c r="O347" s="2" t="str">
        <f>IF(OR(A347="",A347="Total général"),"",'Base  CARBURANT'!$AG$1)</f>
        <v/>
      </c>
      <c r="P347" s="2" t="str">
        <f t="shared" si="40"/>
        <v/>
      </c>
      <c r="Q347" s="2" t="str">
        <f t="shared" si="41"/>
        <v/>
      </c>
    </row>
    <row r="348" spans="9:17" x14ac:dyDescent="0.2">
      <c r="I348" s="2" t="str">
        <f>IF(A348="","",IF(A348="Total général",CONCATENATE('Base  PEAGES'!$Q$1," ",RIGHT(I347,17)),D348))</f>
        <v/>
      </c>
      <c r="J348" s="2" t="str">
        <f t="shared" si="35"/>
        <v/>
      </c>
      <c r="K348" s="2" t="str">
        <f t="shared" si="36"/>
        <v/>
      </c>
      <c r="L348" s="2" t="str">
        <f t="shared" si="37"/>
        <v/>
      </c>
      <c r="M348" s="2" t="str">
        <f t="shared" si="38"/>
        <v/>
      </c>
      <c r="N348" s="2" t="str">
        <f t="shared" si="39"/>
        <v/>
      </c>
      <c r="O348" s="2" t="str">
        <f>IF(OR(A348="",A348="Total général"),"",'Base  CARBURANT'!$AG$1)</f>
        <v/>
      </c>
      <c r="P348" s="2" t="str">
        <f t="shared" si="40"/>
        <v/>
      </c>
      <c r="Q348" s="2" t="str">
        <f t="shared" si="41"/>
        <v/>
      </c>
    </row>
    <row r="349" spans="9:17" x14ac:dyDescent="0.2">
      <c r="I349" s="2" t="str">
        <f>IF(A349="","",IF(A349="Total général",CONCATENATE('Base  PEAGES'!$Q$1," ",RIGHT(I348,17)),D349))</f>
        <v/>
      </c>
      <c r="J349" s="2" t="str">
        <f t="shared" si="35"/>
        <v/>
      </c>
      <c r="K349" s="2" t="str">
        <f t="shared" si="36"/>
        <v/>
      </c>
      <c r="L349" s="2" t="str">
        <f t="shared" si="37"/>
        <v/>
      </c>
      <c r="M349" s="2" t="str">
        <f t="shared" si="38"/>
        <v/>
      </c>
      <c r="N349" s="2" t="str">
        <f t="shared" si="39"/>
        <v/>
      </c>
      <c r="O349" s="2" t="str">
        <f>IF(OR(A349="",A349="Total général"),"",'Base  CARBURANT'!$AG$1)</f>
        <v/>
      </c>
      <c r="P349" s="2" t="str">
        <f t="shared" si="40"/>
        <v/>
      </c>
      <c r="Q349" s="2" t="str">
        <f t="shared" si="41"/>
        <v/>
      </c>
    </row>
    <row r="350" spans="9:17" x14ac:dyDescent="0.2">
      <c r="I350" s="2" t="str">
        <f>IF(A350="","",IF(A350="Total général",CONCATENATE('Base  PEAGES'!$Q$1," ",RIGHT(I349,17)),D350))</f>
        <v/>
      </c>
      <c r="J350" s="2" t="str">
        <f t="shared" si="35"/>
        <v/>
      </c>
      <c r="K350" s="2" t="str">
        <f t="shared" si="36"/>
        <v/>
      </c>
      <c r="L350" s="2" t="str">
        <f t="shared" si="37"/>
        <v/>
      </c>
      <c r="M350" s="2" t="str">
        <f t="shared" si="38"/>
        <v/>
      </c>
      <c r="N350" s="2" t="str">
        <f t="shared" si="39"/>
        <v/>
      </c>
      <c r="O350" s="2" t="str">
        <f>IF(OR(A350="",A350="Total général"),"",'Base  CARBURANT'!$AG$1)</f>
        <v/>
      </c>
      <c r="P350" s="2" t="str">
        <f t="shared" si="40"/>
        <v/>
      </c>
      <c r="Q350" s="2" t="str">
        <f t="shared" si="41"/>
        <v/>
      </c>
    </row>
    <row r="351" spans="9:17" x14ac:dyDescent="0.2">
      <c r="I351" s="2" t="str">
        <f>IF(A351="","",IF(A351="Total général",CONCATENATE('Base  PEAGES'!$Q$1," ",RIGHT(I350,17)),D351))</f>
        <v/>
      </c>
      <c r="J351" s="2" t="str">
        <f t="shared" si="35"/>
        <v/>
      </c>
      <c r="K351" s="2" t="str">
        <f t="shared" si="36"/>
        <v/>
      </c>
      <c r="L351" s="2" t="str">
        <f t="shared" si="37"/>
        <v/>
      </c>
      <c r="M351" s="2" t="str">
        <f t="shared" si="38"/>
        <v/>
      </c>
      <c r="N351" s="2" t="str">
        <f t="shared" si="39"/>
        <v/>
      </c>
      <c r="O351" s="2" t="str">
        <f>IF(OR(A351="",A351="Total général"),"",'Base  CARBURANT'!$AG$1)</f>
        <v/>
      </c>
      <c r="P351" s="2" t="str">
        <f t="shared" si="40"/>
        <v/>
      </c>
      <c r="Q351" s="2" t="str">
        <f t="shared" si="41"/>
        <v/>
      </c>
    </row>
    <row r="352" spans="9:17" x14ac:dyDescent="0.2">
      <c r="I352" s="2" t="str">
        <f>IF(A352="","",IF(A352="Total général",CONCATENATE('Base  PEAGES'!$Q$1," ",RIGHT(I351,17)),D352))</f>
        <v/>
      </c>
      <c r="J352" s="2" t="str">
        <f t="shared" si="35"/>
        <v/>
      </c>
      <c r="K352" s="2" t="str">
        <f t="shared" si="36"/>
        <v/>
      </c>
      <c r="L352" s="2" t="str">
        <f t="shared" si="37"/>
        <v/>
      </c>
      <c r="M352" s="2" t="str">
        <f t="shared" si="38"/>
        <v/>
      </c>
      <c r="N352" s="2" t="str">
        <f t="shared" si="39"/>
        <v/>
      </c>
      <c r="O352" s="2" t="str">
        <f>IF(OR(A352="",A352="Total général"),"",'Base  CARBURANT'!$AG$1)</f>
        <v/>
      </c>
      <c r="P352" s="2" t="str">
        <f t="shared" si="40"/>
        <v/>
      </c>
      <c r="Q352" s="2" t="str">
        <f t="shared" si="41"/>
        <v/>
      </c>
    </row>
    <row r="353" spans="9:17" x14ac:dyDescent="0.2">
      <c r="I353" s="2" t="str">
        <f>IF(A353="","",IF(A353="Total général",CONCATENATE('Base  PEAGES'!$Q$1," ",RIGHT(I352,17)),D353))</f>
        <v/>
      </c>
      <c r="J353" s="2" t="str">
        <f t="shared" si="35"/>
        <v/>
      </c>
      <c r="K353" s="2" t="str">
        <f t="shared" si="36"/>
        <v/>
      </c>
      <c r="L353" s="2" t="str">
        <f t="shared" si="37"/>
        <v/>
      </c>
      <c r="M353" s="2" t="str">
        <f t="shared" si="38"/>
        <v/>
      </c>
      <c r="N353" s="2" t="str">
        <f t="shared" si="39"/>
        <v/>
      </c>
      <c r="O353" s="2" t="str">
        <f>IF(OR(A353="",A353="Total général"),"",'Base  CARBURANT'!$AG$1)</f>
        <v/>
      </c>
      <c r="P353" s="2" t="str">
        <f t="shared" si="40"/>
        <v/>
      </c>
      <c r="Q353" s="2" t="str">
        <f t="shared" si="41"/>
        <v/>
      </c>
    </row>
    <row r="354" spans="9:17" x14ac:dyDescent="0.2">
      <c r="I354" s="2" t="str">
        <f>IF(A354="","",IF(A354="Total général",CONCATENATE('Base  PEAGES'!$Q$1," ",RIGHT(I353,17)),D354))</f>
        <v/>
      </c>
      <c r="J354" s="2" t="str">
        <f t="shared" si="35"/>
        <v/>
      </c>
      <c r="K354" s="2" t="str">
        <f t="shared" si="36"/>
        <v/>
      </c>
      <c r="L354" s="2" t="str">
        <f t="shared" si="37"/>
        <v/>
      </c>
      <c r="M354" s="2" t="str">
        <f t="shared" si="38"/>
        <v/>
      </c>
      <c r="N354" s="2" t="str">
        <f t="shared" si="39"/>
        <v/>
      </c>
      <c r="O354" s="2" t="str">
        <f>IF(OR(A354="",A354="Total général"),"",'Base  CARBURANT'!$AG$1)</f>
        <v/>
      </c>
      <c r="P354" s="2" t="str">
        <f t="shared" si="40"/>
        <v/>
      </c>
      <c r="Q354" s="2" t="str">
        <f t="shared" si="41"/>
        <v/>
      </c>
    </row>
    <row r="355" spans="9:17" x14ac:dyDescent="0.2">
      <c r="I355" s="2" t="str">
        <f>IF(A355="","",IF(A355="Total général",CONCATENATE('Base  PEAGES'!$Q$1," ",RIGHT(I354,17)),D355))</f>
        <v/>
      </c>
      <c r="J355" s="2" t="str">
        <f t="shared" si="35"/>
        <v/>
      </c>
      <c r="K355" s="2" t="str">
        <f t="shared" si="36"/>
        <v/>
      </c>
      <c r="L355" s="2" t="str">
        <f t="shared" si="37"/>
        <v/>
      </c>
      <c r="M355" s="2" t="str">
        <f t="shared" si="38"/>
        <v/>
      </c>
      <c r="N355" s="2" t="str">
        <f t="shared" si="39"/>
        <v/>
      </c>
      <c r="O355" s="2" t="str">
        <f>IF(OR(A355="",A355="Total général"),"",'Base  CARBURANT'!$AG$1)</f>
        <v/>
      </c>
      <c r="P355" s="2" t="str">
        <f t="shared" si="40"/>
        <v/>
      </c>
      <c r="Q355" s="2" t="str">
        <f t="shared" si="41"/>
        <v/>
      </c>
    </row>
    <row r="356" spans="9:17" x14ac:dyDescent="0.2">
      <c r="I356" s="2" t="str">
        <f>IF(A356="","",IF(A356="Total général",CONCATENATE('Base  PEAGES'!$Q$1," ",RIGHT(I355,17)),D356))</f>
        <v/>
      </c>
      <c r="J356" s="2" t="str">
        <f t="shared" si="35"/>
        <v/>
      </c>
      <c r="K356" s="2" t="str">
        <f t="shared" si="36"/>
        <v/>
      </c>
      <c r="L356" s="2" t="str">
        <f t="shared" si="37"/>
        <v/>
      </c>
      <c r="M356" s="2" t="str">
        <f t="shared" si="38"/>
        <v/>
      </c>
      <c r="N356" s="2" t="str">
        <f t="shared" si="39"/>
        <v/>
      </c>
      <c r="O356" s="2" t="str">
        <f>IF(OR(A356="",A356="Total général"),"",'Base  CARBURANT'!$AG$1)</f>
        <v/>
      </c>
      <c r="P356" s="2" t="str">
        <f t="shared" si="40"/>
        <v/>
      </c>
      <c r="Q356" s="2" t="str">
        <f t="shared" si="41"/>
        <v/>
      </c>
    </row>
    <row r="357" spans="9:17" x14ac:dyDescent="0.2">
      <c r="I357" s="2" t="str">
        <f>IF(A357="","",IF(A357="Total général",CONCATENATE('Base  PEAGES'!$Q$1," ",RIGHT(I356,17)),D357))</f>
        <v/>
      </c>
      <c r="J357" s="2" t="str">
        <f t="shared" si="35"/>
        <v/>
      </c>
      <c r="K357" s="2" t="str">
        <f t="shared" si="36"/>
        <v/>
      </c>
      <c r="L357" s="2" t="str">
        <f t="shared" si="37"/>
        <v/>
      </c>
      <c r="M357" s="2" t="str">
        <f t="shared" si="38"/>
        <v/>
      </c>
      <c r="N357" s="2" t="str">
        <f t="shared" si="39"/>
        <v/>
      </c>
      <c r="O357" s="2" t="str">
        <f>IF(OR(A357="",A357="Total général"),"",'Base  CARBURANT'!$AG$1)</f>
        <v/>
      </c>
      <c r="P357" s="2" t="str">
        <f t="shared" si="40"/>
        <v/>
      </c>
      <c r="Q357" s="2" t="str">
        <f t="shared" si="41"/>
        <v/>
      </c>
    </row>
    <row r="358" spans="9:17" x14ac:dyDescent="0.2">
      <c r="I358" s="2" t="str">
        <f>IF(A358="","",IF(A358="Total général",CONCATENATE('Base  PEAGES'!$Q$1," ",RIGHT(I357,17)),D358))</f>
        <v/>
      </c>
      <c r="J358" s="2" t="str">
        <f t="shared" si="35"/>
        <v/>
      </c>
      <c r="K358" s="2" t="str">
        <f t="shared" si="36"/>
        <v/>
      </c>
      <c r="L358" s="2" t="str">
        <f t="shared" si="37"/>
        <v/>
      </c>
      <c r="M358" s="2" t="str">
        <f t="shared" si="38"/>
        <v/>
      </c>
      <c r="N358" s="2" t="str">
        <f t="shared" si="39"/>
        <v/>
      </c>
      <c r="O358" s="2" t="str">
        <f>IF(OR(A358="",A358="Total général"),"",'Base  CARBURANT'!$AG$1)</f>
        <v/>
      </c>
      <c r="P358" s="2" t="str">
        <f t="shared" si="40"/>
        <v/>
      </c>
      <c r="Q358" s="2" t="str">
        <f t="shared" si="41"/>
        <v/>
      </c>
    </row>
    <row r="359" spans="9:17" x14ac:dyDescent="0.2">
      <c r="I359" s="2" t="str">
        <f>IF(A359="","",IF(A359="Total général",CONCATENATE('Base  PEAGES'!$Q$1," ",RIGHT(I358,17)),D359))</f>
        <v/>
      </c>
      <c r="J359" s="2" t="str">
        <f t="shared" si="35"/>
        <v/>
      </c>
      <c r="K359" s="2" t="str">
        <f t="shared" si="36"/>
        <v/>
      </c>
      <c r="L359" s="2" t="str">
        <f t="shared" si="37"/>
        <v/>
      </c>
      <c r="M359" s="2" t="str">
        <f t="shared" si="38"/>
        <v/>
      </c>
      <c r="N359" s="2" t="str">
        <f t="shared" si="39"/>
        <v/>
      </c>
      <c r="O359" s="2" t="str">
        <f>IF(OR(A359="",A359="Total général"),"",'Base  CARBURANT'!$AG$1)</f>
        <v/>
      </c>
      <c r="P359" s="2" t="str">
        <f t="shared" si="40"/>
        <v/>
      </c>
      <c r="Q359" s="2" t="str">
        <f t="shared" si="41"/>
        <v/>
      </c>
    </row>
    <row r="360" spans="9:17" x14ac:dyDescent="0.2">
      <c r="I360" s="2" t="str">
        <f>IF(A360="","",IF(A360="Total général",CONCATENATE('Base  PEAGES'!$Q$1," ",RIGHT(I359,17)),D360))</f>
        <v/>
      </c>
      <c r="J360" s="2" t="str">
        <f t="shared" si="35"/>
        <v/>
      </c>
      <c r="K360" s="2" t="str">
        <f t="shared" si="36"/>
        <v/>
      </c>
      <c r="L360" s="2" t="str">
        <f t="shared" si="37"/>
        <v/>
      </c>
      <c r="M360" s="2" t="str">
        <f t="shared" si="38"/>
        <v/>
      </c>
      <c r="N360" s="2" t="str">
        <f t="shared" si="39"/>
        <v/>
      </c>
      <c r="O360" s="2" t="str">
        <f>IF(OR(A360="",A360="Total général"),"",'Base  CARBURANT'!$AG$1)</f>
        <v/>
      </c>
      <c r="P360" s="2" t="str">
        <f t="shared" si="40"/>
        <v/>
      </c>
      <c r="Q360" s="2" t="str">
        <f t="shared" si="41"/>
        <v/>
      </c>
    </row>
    <row r="361" spans="9:17" x14ac:dyDescent="0.2">
      <c r="I361" s="2" t="str">
        <f>IF(A361="","",IF(A361="Total général",CONCATENATE('Base  PEAGES'!$Q$1," ",RIGHT(I360,17)),D361))</f>
        <v/>
      </c>
      <c r="J361" s="2" t="str">
        <f t="shared" si="35"/>
        <v/>
      </c>
      <c r="K361" s="2" t="str">
        <f t="shared" si="36"/>
        <v/>
      </c>
      <c r="L361" s="2" t="str">
        <f t="shared" si="37"/>
        <v/>
      </c>
      <c r="M361" s="2" t="str">
        <f t="shared" si="38"/>
        <v/>
      </c>
      <c r="N361" s="2" t="str">
        <f t="shared" si="39"/>
        <v/>
      </c>
      <c r="O361" s="2" t="str">
        <f>IF(OR(A361="",A361="Total général"),"",'Base  CARBURANT'!$AG$1)</f>
        <v/>
      </c>
      <c r="P361" s="2" t="str">
        <f t="shared" si="40"/>
        <v/>
      </c>
      <c r="Q361" s="2" t="str">
        <f t="shared" si="41"/>
        <v/>
      </c>
    </row>
    <row r="362" spans="9:17" x14ac:dyDescent="0.2">
      <c r="I362" s="2" t="str">
        <f>IF(A362="","",IF(A362="Total général",CONCATENATE('Base  PEAGES'!$Q$1," ",RIGHT(I361,17)),D362))</f>
        <v/>
      </c>
      <c r="J362" s="2" t="str">
        <f t="shared" si="35"/>
        <v/>
      </c>
      <c r="K362" s="2" t="str">
        <f t="shared" si="36"/>
        <v/>
      </c>
      <c r="L362" s="2" t="str">
        <f t="shared" si="37"/>
        <v/>
      </c>
      <c r="M362" s="2" t="str">
        <f t="shared" si="38"/>
        <v/>
      </c>
      <c r="N362" s="2" t="str">
        <f t="shared" si="39"/>
        <v/>
      </c>
      <c r="O362" s="2" t="str">
        <f>IF(OR(A362="",A362="Total général"),"",'Base  CARBURANT'!$AG$1)</f>
        <v/>
      </c>
      <c r="P362" s="2" t="str">
        <f t="shared" si="40"/>
        <v/>
      </c>
      <c r="Q362" s="2" t="str">
        <f t="shared" si="41"/>
        <v/>
      </c>
    </row>
    <row r="363" spans="9:17" x14ac:dyDescent="0.2">
      <c r="I363" s="2" t="str">
        <f>IF(A363="","",IF(A363="Total général",CONCATENATE('Base  PEAGES'!$Q$1," ",RIGHT(I362,17)),D363))</f>
        <v/>
      </c>
      <c r="J363" s="2" t="str">
        <f t="shared" si="35"/>
        <v/>
      </c>
      <c r="K363" s="2" t="str">
        <f t="shared" si="36"/>
        <v/>
      </c>
      <c r="L363" s="2" t="str">
        <f t="shared" si="37"/>
        <v/>
      </c>
      <c r="M363" s="2" t="str">
        <f t="shared" si="38"/>
        <v/>
      </c>
      <c r="N363" s="2" t="str">
        <f t="shared" si="39"/>
        <v/>
      </c>
      <c r="O363" s="2" t="str">
        <f>IF(OR(A363="",A363="Total général"),"",'Base  CARBURANT'!$AG$1)</f>
        <v/>
      </c>
      <c r="P363" s="2" t="str">
        <f t="shared" si="40"/>
        <v/>
      </c>
      <c r="Q363" s="2" t="str">
        <f t="shared" si="41"/>
        <v/>
      </c>
    </row>
    <row r="364" spans="9:17" x14ac:dyDescent="0.2">
      <c r="I364" s="2" t="str">
        <f>IF(A364="","",IF(A364="Total général",CONCATENATE('Base  PEAGES'!$Q$1," ",RIGHT(I363,17)),D364))</f>
        <v/>
      </c>
      <c r="J364" s="2" t="str">
        <f t="shared" si="35"/>
        <v/>
      </c>
      <c r="K364" s="2" t="str">
        <f t="shared" si="36"/>
        <v/>
      </c>
      <c r="L364" s="2" t="str">
        <f t="shared" si="37"/>
        <v/>
      </c>
      <c r="M364" s="2" t="str">
        <f t="shared" si="38"/>
        <v/>
      </c>
      <c r="N364" s="2" t="str">
        <f t="shared" si="39"/>
        <v/>
      </c>
      <c r="O364" s="2" t="str">
        <f>IF(OR(A364="",A364="Total général"),"",'Base  CARBURANT'!$AG$1)</f>
        <v/>
      </c>
      <c r="P364" s="2" t="str">
        <f t="shared" si="40"/>
        <v/>
      </c>
      <c r="Q364" s="2" t="str">
        <f t="shared" si="41"/>
        <v/>
      </c>
    </row>
    <row r="365" spans="9:17" x14ac:dyDescent="0.2">
      <c r="I365" s="2" t="str">
        <f>IF(A365="","",IF(A365="Total général",CONCATENATE('Base  PEAGES'!$Q$1," ",RIGHT(I364,17)),D365))</f>
        <v/>
      </c>
      <c r="J365" s="2" t="str">
        <f t="shared" si="35"/>
        <v/>
      </c>
      <c r="K365" s="2" t="str">
        <f t="shared" si="36"/>
        <v/>
      </c>
      <c r="L365" s="2" t="str">
        <f t="shared" si="37"/>
        <v/>
      </c>
      <c r="M365" s="2" t="str">
        <f t="shared" si="38"/>
        <v/>
      </c>
      <c r="N365" s="2" t="str">
        <f t="shared" si="39"/>
        <v/>
      </c>
      <c r="O365" s="2" t="str">
        <f>IF(OR(A365="",A365="Total général"),"",'Base  CARBURANT'!$AG$1)</f>
        <v/>
      </c>
      <c r="P365" s="2" t="str">
        <f t="shared" si="40"/>
        <v/>
      </c>
      <c r="Q365" s="2" t="str">
        <f t="shared" si="41"/>
        <v/>
      </c>
    </row>
    <row r="366" spans="9:17" x14ac:dyDescent="0.2">
      <c r="I366" s="2" t="str">
        <f>IF(A366="","",IF(A366="Total général",CONCATENATE('Base  PEAGES'!$Q$1," ",RIGHT(I365,17)),D366))</f>
        <v/>
      </c>
      <c r="J366" s="2" t="str">
        <f t="shared" si="35"/>
        <v/>
      </c>
      <c r="K366" s="2" t="str">
        <f t="shared" si="36"/>
        <v/>
      </c>
      <c r="L366" s="2" t="str">
        <f t="shared" si="37"/>
        <v/>
      </c>
      <c r="M366" s="2" t="str">
        <f t="shared" si="38"/>
        <v/>
      </c>
      <c r="N366" s="2" t="str">
        <f t="shared" si="39"/>
        <v/>
      </c>
      <c r="O366" s="2" t="str">
        <f>IF(OR(A366="",A366="Total général"),"",'Base  CARBURANT'!$AG$1)</f>
        <v/>
      </c>
      <c r="P366" s="2" t="str">
        <f t="shared" si="40"/>
        <v/>
      </c>
      <c r="Q366" s="2" t="str">
        <f t="shared" si="41"/>
        <v/>
      </c>
    </row>
    <row r="367" spans="9:17" x14ac:dyDescent="0.2">
      <c r="I367" s="2" t="str">
        <f>IF(A367="","",IF(A367="Total général",CONCATENATE('Base  PEAGES'!$Q$1," ",RIGHT(I366,17)),D367))</f>
        <v/>
      </c>
      <c r="J367" s="2" t="str">
        <f t="shared" si="35"/>
        <v/>
      </c>
      <c r="K367" s="2" t="str">
        <f t="shared" si="36"/>
        <v/>
      </c>
      <c r="L367" s="2" t="str">
        <f t="shared" si="37"/>
        <v/>
      </c>
      <c r="M367" s="2" t="str">
        <f t="shared" si="38"/>
        <v/>
      </c>
      <c r="N367" s="2" t="str">
        <f t="shared" si="39"/>
        <v/>
      </c>
      <c r="O367" s="2" t="str">
        <f>IF(OR(A367="",A367="Total général"),"",'Base  CARBURANT'!$AG$1)</f>
        <v/>
      </c>
      <c r="P367" s="2" t="str">
        <f t="shared" si="40"/>
        <v/>
      </c>
      <c r="Q367" s="2" t="str">
        <f t="shared" si="41"/>
        <v/>
      </c>
    </row>
    <row r="368" spans="9:17" x14ac:dyDescent="0.2">
      <c r="I368" s="2" t="str">
        <f>IF(A368="","",IF(A368="Total général",CONCATENATE('Base  PEAGES'!$Q$1," ",RIGHT(I367,17)),D368))</f>
        <v/>
      </c>
      <c r="J368" s="2" t="str">
        <f t="shared" si="35"/>
        <v/>
      </c>
      <c r="K368" s="2" t="str">
        <f t="shared" si="36"/>
        <v/>
      </c>
      <c r="L368" s="2" t="str">
        <f t="shared" si="37"/>
        <v/>
      </c>
      <c r="M368" s="2" t="str">
        <f t="shared" si="38"/>
        <v/>
      </c>
      <c r="N368" s="2" t="str">
        <f t="shared" si="39"/>
        <v/>
      </c>
      <c r="O368" s="2" t="str">
        <f>IF(OR(A368="",A368="Total général"),"",'Base  CARBURANT'!$AG$1)</f>
        <v/>
      </c>
      <c r="P368" s="2" t="str">
        <f t="shared" si="40"/>
        <v/>
      </c>
      <c r="Q368" s="2" t="str">
        <f t="shared" si="41"/>
        <v/>
      </c>
    </row>
    <row r="369" spans="9:17" x14ac:dyDescent="0.2">
      <c r="I369" s="2" t="str">
        <f>IF(A369="","",IF(A369="Total général",CONCATENATE('Base  PEAGES'!$Q$1," ",RIGHT(I368,17)),D369))</f>
        <v/>
      </c>
      <c r="J369" s="2" t="str">
        <f t="shared" si="35"/>
        <v/>
      </c>
      <c r="K369" s="2" t="str">
        <f t="shared" si="36"/>
        <v/>
      </c>
      <c r="L369" s="2" t="str">
        <f t="shared" si="37"/>
        <v/>
      </c>
      <c r="M369" s="2" t="str">
        <f t="shared" si="38"/>
        <v/>
      </c>
      <c r="N369" s="2" t="str">
        <f t="shared" si="39"/>
        <v/>
      </c>
      <c r="O369" s="2" t="str">
        <f>IF(OR(A369="",A369="Total général"),"",'Base  CARBURANT'!$AG$1)</f>
        <v/>
      </c>
      <c r="P369" s="2" t="str">
        <f t="shared" si="40"/>
        <v/>
      </c>
      <c r="Q369" s="2" t="str">
        <f t="shared" si="41"/>
        <v/>
      </c>
    </row>
    <row r="370" spans="9:17" x14ac:dyDescent="0.2">
      <c r="I370" s="2" t="str">
        <f>IF(A370="","",IF(A370="Total général",CONCATENATE('Base  PEAGES'!$Q$1," ",RIGHT(I369,17)),D370))</f>
        <v/>
      </c>
      <c r="J370" s="2" t="str">
        <f t="shared" si="35"/>
        <v/>
      </c>
      <c r="K370" s="2" t="str">
        <f t="shared" si="36"/>
        <v/>
      </c>
      <c r="L370" s="2" t="str">
        <f t="shared" si="37"/>
        <v/>
      </c>
      <c r="M370" s="2" t="str">
        <f t="shared" si="38"/>
        <v/>
      </c>
      <c r="N370" s="2" t="str">
        <f t="shared" si="39"/>
        <v/>
      </c>
      <c r="O370" s="2" t="str">
        <f>IF(OR(A370="",A370="Total général"),"",'Base  CARBURANT'!$AG$1)</f>
        <v/>
      </c>
      <c r="P370" s="2" t="str">
        <f t="shared" si="40"/>
        <v/>
      </c>
      <c r="Q370" s="2" t="str">
        <f t="shared" si="41"/>
        <v/>
      </c>
    </row>
    <row r="371" spans="9:17" x14ac:dyDescent="0.2">
      <c r="I371" s="2" t="str">
        <f>IF(A371="","",IF(A371="Total général",CONCATENATE('Base  PEAGES'!$Q$1," ",RIGHT(I370,17)),D371))</f>
        <v/>
      </c>
      <c r="J371" s="2" t="str">
        <f t="shared" si="35"/>
        <v/>
      </c>
      <c r="K371" s="2" t="str">
        <f t="shared" si="36"/>
        <v/>
      </c>
      <c r="L371" s="2" t="str">
        <f t="shared" si="37"/>
        <v/>
      </c>
      <c r="M371" s="2" t="str">
        <f t="shared" si="38"/>
        <v/>
      </c>
      <c r="N371" s="2" t="str">
        <f t="shared" si="39"/>
        <v/>
      </c>
      <c r="O371" s="2" t="str">
        <f>IF(OR(A371="",A371="Total général"),"",'Base  CARBURANT'!$AG$1)</f>
        <v/>
      </c>
      <c r="P371" s="2" t="str">
        <f t="shared" si="40"/>
        <v/>
      </c>
      <c r="Q371" s="2" t="str">
        <f t="shared" si="41"/>
        <v/>
      </c>
    </row>
    <row r="372" spans="9:17" x14ac:dyDescent="0.2">
      <c r="I372" s="2" t="str">
        <f>IF(A372="","",IF(A372="Total général",CONCATENATE('Base  PEAGES'!$Q$1," ",RIGHT(I371,17)),D372))</f>
        <v/>
      </c>
      <c r="J372" s="2" t="str">
        <f t="shared" si="35"/>
        <v/>
      </c>
      <c r="K372" s="2" t="str">
        <f t="shared" si="36"/>
        <v/>
      </c>
      <c r="L372" s="2" t="str">
        <f t="shared" si="37"/>
        <v/>
      </c>
      <c r="M372" s="2" t="str">
        <f t="shared" si="38"/>
        <v/>
      </c>
      <c r="N372" s="2" t="str">
        <f t="shared" si="39"/>
        <v/>
      </c>
      <c r="O372" s="2" t="str">
        <f>IF(OR(A372="",A372="Total général"),"",'Base  CARBURANT'!$AG$1)</f>
        <v/>
      </c>
      <c r="P372" s="2" t="str">
        <f t="shared" si="40"/>
        <v/>
      </c>
      <c r="Q372" s="2" t="str">
        <f t="shared" si="41"/>
        <v/>
      </c>
    </row>
    <row r="373" spans="9:17" x14ac:dyDescent="0.2">
      <c r="I373" s="2" t="str">
        <f>IF(A373="","",IF(A373="Total général",CONCATENATE('Base  PEAGES'!$Q$1," ",RIGHT(I372,17)),D373))</f>
        <v/>
      </c>
      <c r="J373" s="2" t="str">
        <f t="shared" si="35"/>
        <v/>
      </c>
      <c r="K373" s="2" t="str">
        <f t="shared" si="36"/>
        <v/>
      </c>
      <c r="L373" s="2" t="str">
        <f t="shared" si="37"/>
        <v/>
      </c>
      <c r="M373" s="2" t="str">
        <f t="shared" si="38"/>
        <v/>
      </c>
      <c r="N373" s="2" t="str">
        <f t="shared" si="39"/>
        <v/>
      </c>
      <c r="O373" s="2" t="str">
        <f>IF(OR(A373="",A373="Total général"),"",'Base  CARBURANT'!$AG$1)</f>
        <v/>
      </c>
      <c r="P373" s="2" t="str">
        <f t="shared" si="40"/>
        <v/>
      </c>
      <c r="Q373" s="2" t="str">
        <f t="shared" si="41"/>
        <v/>
      </c>
    </row>
    <row r="374" spans="9:17" x14ac:dyDescent="0.2">
      <c r="I374" s="2" t="str">
        <f>IF(A374="","",IF(A374="Total général",CONCATENATE('Base  PEAGES'!$Q$1," ",RIGHT(I373,17)),D374))</f>
        <v/>
      </c>
      <c r="J374" s="2" t="str">
        <f t="shared" si="35"/>
        <v/>
      </c>
      <c r="K374" s="2" t="str">
        <f t="shared" si="36"/>
        <v/>
      </c>
      <c r="L374" s="2" t="str">
        <f t="shared" si="37"/>
        <v/>
      </c>
      <c r="M374" s="2" t="str">
        <f t="shared" si="38"/>
        <v/>
      </c>
      <c r="N374" s="2" t="str">
        <f t="shared" si="39"/>
        <v/>
      </c>
      <c r="O374" s="2" t="str">
        <f>IF(OR(A374="",A374="Total général"),"",'Base  CARBURANT'!$AG$1)</f>
        <v/>
      </c>
      <c r="P374" s="2" t="str">
        <f t="shared" si="40"/>
        <v/>
      </c>
      <c r="Q374" s="2" t="str">
        <f t="shared" si="41"/>
        <v/>
      </c>
    </row>
    <row r="375" spans="9:17" x14ac:dyDescent="0.2">
      <c r="I375" s="2" t="str">
        <f>IF(A375="","",IF(A375="Total général",CONCATENATE('Base  PEAGES'!$Q$1," ",RIGHT(I374,17)),D375))</f>
        <v/>
      </c>
      <c r="J375" s="2" t="str">
        <f t="shared" si="35"/>
        <v/>
      </c>
      <c r="K375" s="2" t="str">
        <f t="shared" si="36"/>
        <v/>
      </c>
      <c r="L375" s="2" t="str">
        <f t="shared" si="37"/>
        <v/>
      </c>
      <c r="M375" s="2" t="str">
        <f t="shared" si="38"/>
        <v/>
      </c>
      <c r="N375" s="2" t="str">
        <f t="shared" si="39"/>
        <v/>
      </c>
      <c r="O375" s="2" t="str">
        <f>IF(OR(A375="",A375="Total général"),"",'Base  CARBURANT'!$AG$1)</f>
        <v/>
      </c>
      <c r="P375" s="2" t="str">
        <f t="shared" si="40"/>
        <v/>
      </c>
      <c r="Q375" s="2" t="str">
        <f t="shared" si="41"/>
        <v/>
      </c>
    </row>
    <row r="376" spans="9:17" x14ac:dyDescent="0.2">
      <c r="I376" s="2" t="str">
        <f>IF(A376="","",IF(A376="Total général",CONCATENATE('Base  PEAGES'!$Q$1," ",RIGHT(I375,17)),D376))</f>
        <v/>
      </c>
      <c r="J376" s="2" t="str">
        <f t="shared" si="35"/>
        <v/>
      </c>
      <c r="K376" s="2" t="str">
        <f t="shared" si="36"/>
        <v/>
      </c>
      <c r="L376" s="2" t="str">
        <f t="shared" si="37"/>
        <v/>
      </c>
      <c r="M376" s="2" t="str">
        <f t="shared" si="38"/>
        <v/>
      </c>
      <c r="N376" s="2" t="str">
        <f t="shared" si="39"/>
        <v/>
      </c>
      <c r="O376" s="2" t="str">
        <f>IF(OR(A376="",A376="Total général"),"",'Base  CARBURANT'!$AG$1)</f>
        <v/>
      </c>
      <c r="P376" s="2" t="str">
        <f t="shared" si="40"/>
        <v/>
      </c>
      <c r="Q376" s="2" t="str">
        <f t="shared" si="41"/>
        <v/>
      </c>
    </row>
    <row r="377" spans="9:17" x14ac:dyDescent="0.2">
      <c r="I377" s="2" t="str">
        <f>IF(A377="","",IF(A377="Total général",CONCATENATE('Base  PEAGES'!$Q$1," ",RIGHT(I376,17)),D377))</f>
        <v/>
      </c>
      <c r="J377" s="2" t="str">
        <f t="shared" si="35"/>
        <v/>
      </c>
      <c r="K377" s="2" t="str">
        <f t="shared" si="36"/>
        <v/>
      </c>
      <c r="L377" s="2" t="str">
        <f t="shared" si="37"/>
        <v/>
      </c>
      <c r="M377" s="2" t="str">
        <f t="shared" si="38"/>
        <v/>
      </c>
      <c r="N377" s="2" t="str">
        <f t="shared" si="39"/>
        <v/>
      </c>
      <c r="O377" s="2" t="str">
        <f>IF(OR(A377="",A377="Total général"),"",'Base  CARBURANT'!$AG$1)</f>
        <v/>
      </c>
      <c r="P377" s="2" t="str">
        <f t="shared" si="40"/>
        <v/>
      </c>
      <c r="Q377" s="2" t="str">
        <f t="shared" si="41"/>
        <v/>
      </c>
    </row>
    <row r="378" spans="9:17" x14ac:dyDescent="0.2">
      <c r="I378" s="2" t="str">
        <f>IF(A378="","",IF(A378="Total général",CONCATENATE('Base  PEAGES'!$Q$1," ",RIGHT(I377,17)),D378))</f>
        <v/>
      </c>
      <c r="J378" s="2" t="str">
        <f t="shared" si="35"/>
        <v/>
      </c>
      <c r="K378" s="2" t="str">
        <f t="shared" si="36"/>
        <v/>
      </c>
      <c r="L378" s="2" t="str">
        <f t="shared" si="37"/>
        <v/>
      </c>
      <c r="M378" s="2" t="str">
        <f t="shared" si="38"/>
        <v/>
      </c>
      <c r="N378" s="2" t="str">
        <f t="shared" si="39"/>
        <v/>
      </c>
      <c r="O378" s="2" t="str">
        <f>IF(OR(A378="",A378="Total général"),"",'Base  CARBURANT'!$AG$1)</f>
        <v/>
      </c>
      <c r="P378" s="2" t="str">
        <f t="shared" si="40"/>
        <v/>
      </c>
      <c r="Q378" s="2" t="str">
        <f t="shared" si="41"/>
        <v/>
      </c>
    </row>
    <row r="379" spans="9:17" x14ac:dyDescent="0.2">
      <c r="I379" s="2" t="str">
        <f>IF(A379="","",IF(A379="Total général",CONCATENATE('Base  PEAGES'!$Q$1," ",RIGHT(I378,17)),D379))</f>
        <v/>
      </c>
      <c r="J379" s="2" t="str">
        <f t="shared" si="35"/>
        <v/>
      </c>
      <c r="K379" s="2" t="str">
        <f t="shared" si="36"/>
        <v/>
      </c>
      <c r="L379" s="2" t="str">
        <f t="shared" si="37"/>
        <v/>
      </c>
      <c r="M379" s="2" t="str">
        <f t="shared" si="38"/>
        <v/>
      </c>
      <c r="N379" s="2" t="str">
        <f t="shared" si="39"/>
        <v/>
      </c>
      <c r="O379" s="2" t="str">
        <f>IF(OR(A379="",A379="Total général"),"",'Base  CARBURANT'!$AG$1)</f>
        <v/>
      </c>
      <c r="P379" s="2" t="str">
        <f t="shared" si="40"/>
        <v/>
      </c>
      <c r="Q379" s="2" t="str">
        <f t="shared" si="41"/>
        <v/>
      </c>
    </row>
    <row r="380" spans="9:17" x14ac:dyDescent="0.2">
      <c r="I380" s="2" t="str">
        <f>IF(A380="","",IF(A380="Total général",CONCATENATE('Base  PEAGES'!$Q$1," ",RIGHT(I379,17)),D380))</f>
        <v/>
      </c>
      <c r="J380" s="2" t="str">
        <f t="shared" si="35"/>
        <v/>
      </c>
      <c r="K380" s="2" t="str">
        <f t="shared" si="36"/>
        <v/>
      </c>
      <c r="L380" s="2" t="str">
        <f t="shared" si="37"/>
        <v/>
      </c>
      <c r="M380" s="2" t="str">
        <f t="shared" si="38"/>
        <v/>
      </c>
      <c r="N380" s="2" t="str">
        <f t="shared" si="39"/>
        <v/>
      </c>
      <c r="O380" s="2" t="str">
        <f>IF(OR(A380="",A380="Total général"),"",'Base  CARBURANT'!$AG$1)</f>
        <v/>
      </c>
      <c r="P380" s="2" t="str">
        <f t="shared" si="40"/>
        <v/>
      </c>
      <c r="Q380" s="2" t="str">
        <f t="shared" si="41"/>
        <v/>
      </c>
    </row>
    <row r="381" spans="9:17" x14ac:dyDescent="0.2">
      <c r="I381" s="2" t="str">
        <f>IF(A381="","",IF(A381="Total général",CONCATENATE('Base  PEAGES'!$Q$1," ",RIGHT(I380,17)),D381))</f>
        <v/>
      </c>
      <c r="J381" s="2" t="str">
        <f t="shared" si="35"/>
        <v/>
      </c>
      <c r="K381" s="2" t="str">
        <f t="shared" si="36"/>
        <v/>
      </c>
      <c r="L381" s="2" t="str">
        <f t="shared" si="37"/>
        <v/>
      </c>
      <c r="M381" s="2" t="str">
        <f t="shared" si="38"/>
        <v/>
      </c>
      <c r="N381" s="2" t="str">
        <f t="shared" si="39"/>
        <v/>
      </c>
      <c r="O381" s="2" t="str">
        <f>IF(OR(A381="",A381="Total général"),"",'Base  CARBURANT'!$AG$1)</f>
        <v/>
      </c>
      <c r="P381" s="2" t="str">
        <f t="shared" si="40"/>
        <v/>
      </c>
      <c r="Q381" s="2" t="str">
        <f t="shared" si="41"/>
        <v/>
      </c>
    </row>
    <row r="382" spans="9:17" x14ac:dyDescent="0.2">
      <c r="I382" s="2" t="str">
        <f>IF(A382="","",IF(A382="Total général",CONCATENATE('Base  PEAGES'!$Q$1," ",RIGHT(I381,17)),D382))</f>
        <v/>
      </c>
      <c r="J382" s="2" t="str">
        <f t="shared" si="35"/>
        <v/>
      </c>
      <c r="K382" s="2" t="str">
        <f t="shared" si="36"/>
        <v/>
      </c>
      <c r="L382" s="2" t="str">
        <f t="shared" si="37"/>
        <v/>
      </c>
      <c r="M382" s="2" t="str">
        <f t="shared" si="38"/>
        <v/>
      </c>
      <c r="N382" s="2" t="str">
        <f t="shared" si="39"/>
        <v/>
      </c>
      <c r="O382" s="2" t="str">
        <f>IF(OR(A382="",A382="Total général"),"",'Base  CARBURANT'!$AG$1)</f>
        <v/>
      </c>
      <c r="P382" s="2" t="str">
        <f t="shared" si="40"/>
        <v/>
      </c>
      <c r="Q382" s="2" t="str">
        <f t="shared" si="41"/>
        <v/>
      </c>
    </row>
    <row r="383" spans="9:17" x14ac:dyDescent="0.2">
      <c r="I383" s="2" t="str">
        <f>IF(A383="","",IF(A383="Total général",CONCATENATE('Base  PEAGES'!$Q$1," ",RIGHT(I382,17)),D383))</f>
        <v/>
      </c>
      <c r="J383" s="2" t="str">
        <f t="shared" si="35"/>
        <v/>
      </c>
      <c r="K383" s="2" t="str">
        <f t="shared" si="36"/>
        <v/>
      </c>
      <c r="L383" s="2" t="str">
        <f t="shared" si="37"/>
        <v/>
      </c>
      <c r="M383" s="2" t="str">
        <f t="shared" si="38"/>
        <v/>
      </c>
      <c r="N383" s="2" t="str">
        <f t="shared" si="39"/>
        <v/>
      </c>
      <c r="O383" s="2" t="str">
        <f>IF(OR(A383="",A383="Total général"),"",'Base  CARBURANT'!$AG$1)</f>
        <v/>
      </c>
      <c r="P383" s="2" t="str">
        <f t="shared" si="40"/>
        <v/>
      </c>
      <c r="Q383" s="2" t="str">
        <f t="shared" si="41"/>
        <v/>
      </c>
    </row>
    <row r="384" spans="9:17" x14ac:dyDescent="0.2">
      <c r="I384" s="2" t="str">
        <f>IF(A384="","",IF(A384="Total général",CONCATENATE('Base  PEAGES'!$Q$1," ",RIGHT(I383,17)),D384))</f>
        <v/>
      </c>
      <c r="J384" s="2" t="str">
        <f t="shared" si="35"/>
        <v/>
      </c>
      <c r="K384" s="2" t="str">
        <f t="shared" si="36"/>
        <v/>
      </c>
      <c r="L384" s="2" t="str">
        <f t="shared" si="37"/>
        <v/>
      </c>
      <c r="M384" s="2" t="str">
        <f t="shared" si="38"/>
        <v/>
      </c>
      <c r="N384" s="2" t="str">
        <f t="shared" si="39"/>
        <v/>
      </c>
      <c r="O384" s="2" t="str">
        <f>IF(OR(A384="",A384="Total général"),"",'Base  CARBURANT'!$AG$1)</f>
        <v/>
      </c>
      <c r="P384" s="2" t="str">
        <f t="shared" si="40"/>
        <v/>
      </c>
      <c r="Q384" s="2" t="str">
        <f t="shared" si="41"/>
        <v/>
      </c>
    </row>
    <row r="385" spans="9:17" x14ac:dyDescent="0.2">
      <c r="I385" s="2" t="str">
        <f>IF(A385="","",IF(A385="Total général",CONCATENATE('Base  PEAGES'!$Q$1," ",RIGHT(I384,17)),D385))</f>
        <v/>
      </c>
      <c r="J385" s="2" t="str">
        <f t="shared" si="35"/>
        <v/>
      </c>
      <c r="K385" s="2" t="str">
        <f t="shared" si="36"/>
        <v/>
      </c>
      <c r="L385" s="2" t="str">
        <f t="shared" si="37"/>
        <v/>
      </c>
      <c r="M385" s="2" t="str">
        <f t="shared" si="38"/>
        <v/>
      </c>
      <c r="N385" s="2" t="str">
        <f t="shared" si="39"/>
        <v/>
      </c>
      <c r="O385" s="2" t="str">
        <f>IF(OR(A385="",A385="Total général"),"",'Base  CARBURANT'!$AG$1)</f>
        <v/>
      </c>
      <c r="P385" s="2" t="str">
        <f t="shared" si="40"/>
        <v/>
      </c>
      <c r="Q385" s="2" t="str">
        <f t="shared" si="41"/>
        <v/>
      </c>
    </row>
    <row r="386" spans="9:17" x14ac:dyDescent="0.2">
      <c r="I386" s="2" t="str">
        <f>IF(A386="","",IF(A386="Total général",CONCATENATE('Base  PEAGES'!$Q$1," ",RIGHT(I385,17)),D386))</f>
        <v/>
      </c>
      <c r="J386" s="2" t="str">
        <f t="shared" si="35"/>
        <v/>
      </c>
      <c r="K386" s="2" t="str">
        <f t="shared" si="36"/>
        <v/>
      </c>
      <c r="L386" s="2" t="str">
        <f t="shared" si="37"/>
        <v/>
      </c>
      <c r="M386" s="2" t="str">
        <f t="shared" si="38"/>
        <v/>
      </c>
      <c r="N386" s="2" t="str">
        <f t="shared" si="39"/>
        <v/>
      </c>
      <c r="O386" s="2" t="str">
        <f>IF(OR(A386="",A386="Total général"),"",'Base  CARBURANT'!$AG$1)</f>
        <v/>
      </c>
      <c r="P386" s="2" t="str">
        <f t="shared" si="40"/>
        <v/>
      </c>
      <c r="Q386" s="2" t="str">
        <f t="shared" si="41"/>
        <v/>
      </c>
    </row>
    <row r="387" spans="9:17" x14ac:dyDescent="0.2">
      <c r="I387" s="2" t="str">
        <f>IF(A387="","",IF(A387="Total général",CONCATENATE('Base  PEAGES'!$Q$1," ",RIGHT(I386,17)),D387))</f>
        <v/>
      </c>
      <c r="J387" s="2" t="str">
        <f t="shared" si="35"/>
        <v/>
      </c>
      <c r="K387" s="2" t="str">
        <f t="shared" si="36"/>
        <v/>
      </c>
      <c r="L387" s="2" t="str">
        <f t="shared" si="37"/>
        <v/>
      </c>
      <c r="M387" s="2" t="str">
        <f t="shared" si="38"/>
        <v/>
      </c>
      <c r="N387" s="2" t="str">
        <f t="shared" si="39"/>
        <v/>
      </c>
      <c r="O387" s="2" t="str">
        <f>IF(OR(A387="",A387="Total général"),"",'Base  CARBURANT'!$AG$1)</f>
        <v/>
      </c>
      <c r="P387" s="2" t="str">
        <f t="shared" si="40"/>
        <v/>
      </c>
      <c r="Q387" s="2" t="str">
        <f t="shared" si="41"/>
        <v/>
      </c>
    </row>
    <row r="388" spans="9:17" x14ac:dyDescent="0.2">
      <c r="I388" s="2" t="str">
        <f>IF(A388="","",IF(A388="Total général",CONCATENATE('Base  PEAGES'!$Q$1," ",RIGHT(I387,17)),D388))</f>
        <v/>
      </c>
      <c r="J388" s="2" t="str">
        <f t="shared" si="35"/>
        <v/>
      </c>
      <c r="K388" s="2" t="str">
        <f t="shared" si="36"/>
        <v/>
      </c>
      <c r="L388" s="2" t="str">
        <f t="shared" si="37"/>
        <v/>
      </c>
      <c r="M388" s="2" t="str">
        <f t="shared" si="38"/>
        <v/>
      </c>
      <c r="N388" s="2" t="str">
        <f t="shared" si="39"/>
        <v/>
      </c>
      <c r="O388" s="2" t="str">
        <f>IF(OR(A388="",A388="Total général"),"",'Base  CARBURANT'!$AG$1)</f>
        <v/>
      </c>
      <c r="P388" s="2" t="str">
        <f t="shared" si="40"/>
        <v/>
      </c>
      <c r="Q388" s="2" t="str">
        <f t="shared" si="41"/>
        <v/>
      </c>
    </row>
    <row r="389" spans="9:17" x14ac:dyDescent="0.2">
      <c r="I389" s="2" t="str">
        <f>IF(A389="","",IF(A389="Total général",CONCATENATE('Base  PEAGES'!$Q$1," ",RIGHT(I388,17)),D389))</f>
        <v/>
      </c>
      <c r="J389" s="2" t="str">
        <f t="shared" ref="J389:J452" si="42">IF(A389="","",IF(AND(J388=50,A389="Total général"),21,IF(AND(J388=40,A389="Total général"),31,VALUE(E389))))</f>
        <v/>
      </c>
      <c r="K389" s="2" t="str">
        <f t="shared" ref="K389:K452" si="43">IF(A389="","",IF(A389="Total général",15002,C389))</f>
        <v/>
      </c>
      <c r="L389" s="2" t="str">
        <f t="shared" ref="L389:L452" si="44">IF(A389="","",ROUND(F389,2))</f>
        <v/>
      </c>
      <c r="M389" s="2" t="str">
        <f t="shared" ref="M389:M452" si="45">IF(OR(A389="",A389="Total général"),"",TRIM($F$3))</f>
        <v/>
      </c>
      <c r="N389" s="2" t="str">
        <f t="shared" ref="N389:N452" si="46">IF(OR(A389="",A389="Total général"),"",A389)</f>
        <v/>
      </c>
      <c r="O389" s="2" t="str">
        <f>IF(OR(A389="",A389="Total général"),"",'Base  CARBURANT'!$AG$1)</f>
        <v/>
      </c>
      <c r="P389" s="2" t="str">
        <f t="shared" ref="P389:P452" si="47">IF(OR(A389="",A389="Total général"),"",G389)</f>
        <v/>
      </c>
      <c r="Q389" s="2" t="str">
        <f t="shared" ref="Q389:Q452" si="48">IF(OR(A389="",A389="Total général"),"","L")</f>
        <v/>
      </c>
    </row>
    <row r="390" spans="9:17" x14ac:dyDescent="0.2">
      <c r="I390" s="2" t="str">
        <f>IF(A390="","",IF(A390="Total général",CONCATENATE('Base  PEAGES'!$Q$1," ",RIGHT(I389,17)),D390))</f>
        <v/>
      </c>
      <c r="J390" s="2" t="str">
        <f t="shared" si="42"/>
        <v/>
      </c>
      <c r="K390" s="2" t="str">
        <f t="shared" si="43"/>
        <v/>
      </c>
      <c r="L390" s="2" t="str">
        <f t="shared" si="44"/>
        <v/>
      </c>
      <c r="M390" s="2" t="str">
        <f t="shared" si="45"/>
        <v/>
      </c>
      <c r="N390" s="2" t="str">
        <f t="shared" si="46"/>
        <v/>
      </c>
      <c r="O390" s="2" t="str">
        <f>IF(OR(A390="",A390="Total général"),"",'Base  CARBURANT'!$AG$1)</f>
        <v/>
      </c>
      <c r="P390" s="2" t="str">
        <f t="shared" si="47"/>
        <v/>
      </c>
      <c r="Q390" s="2" t="str">
        <f t="shared" si="48"/>
        <v/>
      </c>
    </row>
    <row r="391" spans="9:17" x14ac:dyDescent="0.2">
      <c r="I391" s="2" t="str">
        <f>IF(A391="","",IF(A391="Total général",CONCATENATE('Base  PEAGES'!$Q$1," ",RIGHT(I390,17)),D391))</f>
        <v/>
      </c>
      <c r="J391" s="2" t="str">
        <f t="shared" si="42"/>
        <v/>
      </c>
      <c r="K391" s="2" t="str">
        <f t="shared" si="43"/>
        <v/>
      </c>
      <c r="L391" s="2" t="str">
        <f t="shared" si="44"/>
        <v/>
      </c>
      <c r="M391" s="2" t="str">
        <f t="shared" si="45"/>
        <v/>
      </c>
      <c r="N391" s="2" t="str">
        <f t="shared" si="46"/>
        <v/>
      </c>
      <c r="O391" s="2" t="str">
        <f>IF(OR(A391="",A391="Total général"),"",'Base  CARBURANT'!$AG$1)</f>
        <v/>
      </c>
      <c r="P391" s="2" t="str">
        <f t="shared" si="47"/>
        <v/>
      </c>
      <c r="Q391" s="2" t="str">
        <f t="shared" si="48"/>
        <v/>
      </c>
    </row>
    <row r="392" spans="9:17" x14ac:dyDescent="0.2">
      <c r="I392" s="2" t="str">
        <f>IF(A392="","",IF(A392="Total général",CONCATENATE('Base  PEAGES'!$Q$1," ",RIGHT(I391,17)),D392))</f>
        <v/>
      </c>
      <c r="J392" s="2" t="str">
        <f t="shared" si="42"/>
        <v/>
      </c>
      <c r="K392" s="2" t="str">
        <f t="shared" si="43"/>
        <v/>
      </c>
      <c r="L392" s="2" t="str">
        <f t="shared" si="44"/>
        <v/>
      </c>
      <c r="M392" s="2" t="str">
        <f t="shared" si="45"/>
        <v/>
      </c>
      <c r="N392" s="2" t="str">
        <f t="shared" si="46"/>
        <v/>
      </c>
      <c r="O392" s="2" t="str">
        <f>IF(OR(A392="",A392="Total général"),"",'Base  CARBURANT'!$AG$1)</f>
        <v/>
      </c>
      <c r="P392" s="2" t="str">
        <f t="shared" si="47"/>
        <v/>
      </c>
      <c r="Q392" s="2" t="str">
        <f t="shared" si="48"/>
        <v/>
      </c>
    </row>
    <row r="393" spans="9:17" x14ac:dyDescent="0.2">
      <c r="I393" s="2" t="str">
        <f>IF(A393="","",IF(A393="Total général",CONCATENATE('Base  PEAGES'!$Q$1," ",RIGHT(I392,17)),D393))</f>
        <v/>
      </c>
      <c r="J393" s="2" t="str">
        <f t="shared" si="42"/>
        <v/>
      </c>
      <c r="K393" s="2" t="str">
        <f t="shared" si="43"/>
        <v/>
      </c>
      <c r="L393" s="2" t="str">
        <f t="shared" si="44"/>
        <v/>
      </c>
      <c r="M393" s="2" t="str">
        <f t="shared" si="45"/>
        <v/>
      </c>
      <c r="N393" s="2" t="str">
        <f t="shared" si="46"/>
        <v/>
      </c>
      <c r="O393" s="2" t="str">
        <f>IF(OR(A393="",A393="Total général"),"",'Base  CARBURANT'!$AG$1)</f>
        <v/>
      </c>
      <c r="P393" s="2" t="str">
        <f t="shared" si="47"/>
        <v/>
      </c>
      <c r="Q393" s="2" t="str">
        <f t="shared" si="48"/>
        <v/>
      </c>
    </row>
    <row r="394" spans="9:17" x14ac:dyDescent="0.2">
      <c r="I394" s="2" t="str">
        <f>IF(A394="","",IF(A394="Total général",CONCATENATE('Base  PEAGES'!$Q$1," ",RIGHT(I393,17)),D394))</f>
        <v/>
      </c>
      <c r="J394" s="2" t="str">
        <f t="shared" si="42"/>
        <v/>
      </c>
      <c r="K394" s="2" t="str">
        <f t="shared" si="43"/>
        <v/>
      </c>
      <c r="L394" s="2" t="str">
        <f t="shared" si="44"/>
        <v/>
      </c>
      <c r="M394" s="2" t="str">
        <f t="shared" si="45"/>
        <v/>
      </c>
      <c r="N394" s="2" t="str">
        <f t="shared" si="46"/>
        <v/>
      </c>
      <c r="O394" s="2" t="str">
        <f>IF(OR(A394="",A394="Total général"),"",'Base  CARBURANT'!$AG$1)</f>
        <v/>
      </c>
      <c r="P394" s="2" t="str">
        <f t="shared" si="47"/>
        <v/>
      </c>
      <c r="Q394" s="2" t="str">
        <f t="shared" si="48"/>
        <v/>
      </c>
    </row>
    <row r="395" spans="9:17" x14ac:dyDescent="0.2">
      <c r="I395" s="2" t="str">
        <f>IF(A395="","",IF(A395="Total général",CONCATENATE('Base  PEAGES'!$Q$1," ",RIGHT(I394,17)),D395))</f>
        <v/>
      </c>
      <c r="J395" s="2" t="str">
        <f t="shared" si="42"/>
        <v/>
      </c>
      <c r="K395" s="2" t="str">
        <f t="shared" si="43"/>
        <v/>
      </c>
      <c r="L395" s="2" t="str">
        <f t="shared" si="44"/>
        <v/>
      </c>
      <c r="M395" s="2" t="str">
        <f t="shared" si="45"/>
        <v/>
      </c>
      <c r="N395" s="2" t="str">
        <f t="shared" si="46"/>
        <v/>
      </c>
      <c r="O395" s="2" t="str">
        <f>IF(OR(A395="",A395="Total général"),"",'Base  CARBURANT'!$AG$1)</f>
        <v/>
      </c>
      <c r="P395" s="2" t="str">
        <f t="shared" si="47"/>
        <v/>
      </c>
      <c r="Q395" s="2" t="str">
        <f t="shared" si="48"/>
        <v/>
      </c>
    </row>
    <row r="396" spans="9:17" x14ac:dyDescent="0.2">
      <c r="I396" s="2" t="str">
        <f>IF(A396="","",IF(A396="Total général",CONCATENATE('Base  PEAGES'!$Q$1," ",RIGHT(I395,17)),D396))</f>
        <v/>
      </c>
      <c r="J396" s="2" t="str">
        <f t="shared" si="42"/>
        <v/>
      </c>
      <c r="K396" s="2" t="str">
        <f t="shared" si="43"/>
        <v/>
      </c>
      <c r="L396" s="2" t="str">
        <f t="shared" si="44"/>
        <v/>
      </c>
      <c r="M396" s="2" t="str">
        <f t="shared" si="45"/>
        <v/>
      </c>
      <c r="N396" s="2" t="str">
        <f t="shared" si="46"/>
        <v/>
      </c>
      <c r="O396" s="2" t="str">
        <f>IF(OR(A396="",A396="Total général"),"",'Base  CARBURANT'!$AG$1)</f>
        <v/>
      </c>
      <c r="P396" s="2" t="str">
        <f t="shared" si="47"/>
        <v/>
      </c>
      <c r="Q396" s="2" t="str">
        <f t="shared" si="48"/>
        <v/>
      </c>
    </row>
    <row r="397" spans="9:17" x14ac:dyDescent="0.2">
      <c r="I397" s="2" t="str">
        <f>IF(A397="","",IF(A397="Total général",CONCATENATE('Base  PEAGES'!$Q$1," ",RIGHT(I396,17)),D397))</f>
        <v/>
      </c>
      <c r="J397" s="2" t="str">
        <f t="shared" si="42"/>
        <v/>
      </c>
      <c r="K397" s="2" t="str">
        <f t="shared" si="43"/>
        <v/>
      </c>
      <c r="L397" s="2" t="str">
        <f t="shared" si="44"/>
        <v/>
      </c>
      <c r="M397" s="2" t="str">
        <f t="shared" si="45"/>
        <v/>
      </c>
      <c r="N397" s="2" t="str">
        <f t="shared" si="46"/>
        <v/>
      </c>
      <c r="O397" s="2" t="str">
        <f>IF(OR(A397="",A397="Total général"),"",'Base  CARBURANT'!$AG$1)</f>
        <v/>
      </c>
      <c r="P397" s="2" t="str">
        <f t="shared" si="47"/>
        <v/>
      </c>
      <c r="Q397" s="2" t="str">
        <f t="shared" si="48"/>
        <v/>
      </c>
    </row>
    <row r="398" spans="9:17" x14ac:dyDescent="0.2">
      <c r="I398" s="2" t="str">
        <f>IF(A398="","",IF(A398="Total général",CONCATENATE('Base  PEAGES'!$Q$1," ",RIGHT(I397,17)),D398))</f>
        <v/>
      </c>
      <c r="J398" s="2" t="str">
        <f t="shared" si="42"/>
        <v/>
      </c>
      <c r="K398" s="2" t="str">
        <f t="shared" si="43"/>
        <v/>
      </c>
      <c r="L398" s="2" t="str">
        <f t="shared" si="44"/>
        <v/>
      </c>
      <c r="M398" s="2" t="str">
        <f t="shared" si="45"/>
        <v/>
      </c>
      <c r="N398" s="2" t="str">
        <f t="shared" si="46"/>
        <v/>
      </c>
      <c r="O398" s="2" t="str">
        <f>IF(OR(A398="",A398="Total général"),"",'Base  CARBURANT'!$AG$1)</f>
        <v/>
      </c>
      <c r="P398" s="2" t="str">
        <f t="shared" si="47"/>
        <v/>
      </c>
      <c r="Q398" s="2" t="str">
        <f t="shared" si="48"/>
        <v/>
      </c>
    </row>
    <row r="399" spans="9:17" x14ac:dyDescent="0.2">
      <c r="I399" s="2" t="str">
        <f>IF(A399="","",IF(A399="Total général",CONCATENATE('Base  PEAGES'!$Q$1," ",RIGHT(I398,17)),D399))</f>
        <v/>
      </c>
      <c r="J399" s="2" t="str">
        <f t="shared" si="42"/>
        <v/>
      </c>
      <c r="K399" s="2" t="str">
        <f t="shared" si="43"/>
        <v/>
      </c>
      <c r="L399" s="2" t="str">
        <f t="shared" si="44"/>
        <v/>
      </c>
      <c r="M399" s="2" t="str">
        <f t="shared" si="45"/>
        <v/>
      </c>
      <c r="N399" s="2" t="str">
        <f t="shared" si="46"/>
        <v/>
      </c>
      <c r="O399" s="2" t="str">
        <f>IF(OR(A399="",A399="Total général"),"",'Base  CARBURANT'!$AG$1)</f>
        <v/>
      </c>
      <c r="P399" s="2" t="str">
        <f t="shared" si="47"/>
        <v/>
      </c>
      <c r="Q399" s="2" t="str">
        <f t="shared" si="48"/>
        <v/>
      </c>
    </row>
    <row r="400" spans="9:17" x14ac:dyDescent="0.2">
      <c r="I400" s="2" t="str">
        <f>IF(A400="","",IF(A400="Total général",CONCATENATE('Base  PEAGES'!$Q$1," ",RIGHT(I399,17)),D400))</f>
        <v/>
      </c>
      <c r="J400" s="2" t="str">
        <f t="shared" si="42"/>
        <v/>
      </c>
      <c r="K400" s="2" t="str">
        <f t="shared" si="43"/>
        <v/>
      </c>
      <c r="L400" s="2" t="str">
        <f t="shared" si="44"/>
        <v/>
      </c>
      <c r="M400" s="2" t="str">
        <f t="shared" si="45"/>
        <v/>
      </c>
      <c r="N400" s="2" t="str">
        <f t="shared" si="46"/>
        <v/>
      </c>
      <c r="O400" s="2" t="str">
        <f>IF(OR(A400="",A400="Total général"),"",'Base  CARBURANT'!$AG$1)</f>
        <v/>
      </c>
      <c r="P400" s="2" t="str">
        <f t="shared" si="47"/>
        <v/>
      </c>
      <c r="Q400" s="2" t="str">
        <f t="shared" si="48"/>
        <v/>
      </c>
    </row>
    <row r="401" spans="9:17" x14ac:dyDescent="0.2">
      <c r="I401" s="2" t="str">
        <f>IF(A401="","",IF(A401="Total général",CONCATENATE('Base  PEAGES'!$Q$1," ",RIGHT(I400,17)),D401))</f>
        <v/>
      </c>
      <c r="J401" s="2" t="str">
        <f t="shared" si="42"/>
        <v/>
      </c>
      <c r="K401" s="2" t="str">
        <f t="shared" si="43"/>
        <v/>
      </c>
      <c r="L401" s="2" t="str">
        <f t="shared" si="44"/>
        <v/>
      </c>
      <c r="M401" s="2" t="str">
        <f t="shared" si="45"/>
        <v/>
      </c>
      <c r="N401" s="2" t="str">
        <f t="shared" si="46"/>
        <v/>
      </c>
      <c r="O401" s="2" t="str">
        <f>IF(OR(A401="",A401="Total général"),"",'Base  CARBURANT'!$AG$1)</f>
        <v/>
      </c>
      <c r="P401" s="2" t="str">
        <f t="shared" si="47"/>
        <v/>
      </c>
      <c r="Q401" s="2" t="str">
        <f t="shared" si="48"/>
        <v/>
      </c>
    </row>
    <row r="402" spans="9:17" x14ac:dyDescent="0.2">
      <c r="I402" s="2" t="str">
        <f>IF(A402="","",IF(A402="Total général",CONCATENATE('Base  PEAGES'!$Q$1," ",RIGHT(I401,17)),D402))</f>
        <v/>
      </c>
      <c r="J402" s="2" t="str">
        <f t="shared" si="42"/>
        <v/>
      </c>
      <c r="K402" s="2" t="str">
        <f t="shared" si="43"/>
        <v/>
      </c>
      <c r="L402" s="2" t="str">
        <f t="shared" si="44"/>
        <v/>
      </c>
      <c r="M402" s="2" t="str">
        <f t="shared" si="45"/>
        <v/>
      </c>
      <c r="N402" s="2" t="str">
        <f t="shared" si="46"/>
        <v/>
      </c>
      <c r="O402" s="2" t="str">
        <f>IF(OR(A402="",A402="Total général"),"",'Base  CARBURANT'!$AG$1)</f>
        <v/>
      </c>
      <c r="P402" s="2" t="str">
        <f t="shared" si="47"/>
        <v/>
      </c>
      <c r="Q402" s="2" t="str">
        <f t="shared" si="48"/>
        <v/>
      </c>
    </row>
    <row r="403" spans="9:17" x14ac:dyDescent="0.2">
      <c r="I403" s="2" t="str">
        <f>IF(A403="","",IF(A403="Total général",CONCATENATE('Base  PEAGES'!$Q$1," ",RIGHT(I402,17)),D403))</f>
        <v/>
      </c>
      <c r="J403" s="2" t="str">
        <f t="shared" si="42"/>
        <v/>
      </c>
      <c r="K403" s="2" t="str">
        <f t="shared" si="43"/>
        <v/>
      </c>
      <c r="L403" s="2" t="str">
        <f t="shared" si="44"/>
        <v/>
      </c>
      <c r="M403" s="2" t="str">
        <f t="shared" si="45"/>
        <v/>
      </c>
      <c r="N403" s="2" t="str">
        <f t="shared" si="46"/>
        <v/>
      </c>
      <c r="O403" s="2" t="str">
        <f>IF(OR(A403="",A403="Total général"),"",'Base  CARBURANT'!$AG$1)</f>
        <v/>
      </c>
      <c r="P403" s="2" t="str">
        <f t="shared" si="47"/>
        <v/>
      </c>
      <c r="Q403" s="2" t="str">
        <f t="shared" si="48"/>
        <v/>
      </c>
    </row>
    <row r="404" spans="9:17" x14ac:dyDescent="0.2">
      <c r="I404" s="2" t="str">
        <f>IF(A404="","",IF(A404="Total général",CONCATENATE('Base  PEAGES'!$Q$1," ",RIGHT(I403,17)),D404))</f>
        <v/>
      </c>
      <c r="J404" s="2" t="str">
        <f t="shared" si="42"/>
        <v/>
      </c>
      <c r="K404" s="2" t="str">
        <f t="shared" si="43"/>
        <v/>
      </c>
      <c r="L404" s="2" t="str">
        <f t="shared" si="44"/>
        <v/>
      </c>
      <c r="M404" s="2" t="str">
        <f t="shared" si="45"/>
        <v/>
      </c>
      <c r="N404" s="2" t="str">
        <f t="shared" si="46"/>
        <v/>
      </c>
      <c r="O404" s="2" t="str">
        <f>IF(OR(A404="",A404="Total général"),"",'Base  CARBURANT'!$AG$1)</f>
        <v/>
      </c>
      <c r="P404" s="2" t="str">
        <f t="shared" si="47"/>
        <v/>
      </c>
      <c r="Q404" s="2" t="str">
        <f t="shared" si="48"/>
        <v/>
      </c>
    </row>
    <row r="405" spans="9:17" x14ac:dyDescent="0.2">
      <c r="I405" s="2" t="str">
        <f>IF(A405="","",IF(A405="Total général",CONCATENATE('Base  PEAGES'!$Q$1," ",RIGHT(I404,17)),D405))</f>
        <v/>
      </c>
      <c r="J405" s="2" t="str">
        <f t="shared" si="42"/>
        <v/>
      </c>
      <c r="K405" s="2" t="str">
        <f t="shared" si="43"/>
        <v/>
      </c>
      <c r="L405" s="2" t="str">
        <f t="shared" si="44"/>
        <v/>
      </c>
      <c r="M405" s="2" t="str">
        <f t="shared" si="45"/>
        <v/>
      </c>
      <c r="N405" s="2" t="str">
        <f t="shared" si="46"/>
        <v/>
      </c>
      <c r="O405" s="2" t="str">
        <f>IF(OR(A405="",A405="Total général"),"",'Base  CARBURANT'!$AG$1)</f>
        <v/>
      </c>
      <c r="P405" s="2" t="str">
        <f t="shared" si="47"/>
        <v/>
      </c>
      <c r="Q405" s="2" t="str">
        <f t="shared" si="48"/>
        <v/>
      </c>
    </row>
    <row r="406" spans="9:17" x14ac:dyDescent="0.2">
      <c r="I406" s="2" t="str">
        <f>IF(A406="","",IF(A406="Total général",CONCATENATE('Base  PEAGES'!$Q$1," ",RIGHT(I405,17)),D406))</f>
        <v/>
      </c>
      <c r="J406" s="2" t="str">
        <f t="shared" si="42"/>
        <v/>
      </c>
      <c r="K406" s="2" t="str">
        <f t="shared" si="43"/>
        <v/>
      </c>
      <c r="L406" s="2" t="str">
        <f t="shared" si="44"/>
        <v/>
      </c>
      <c r="M406" s="2" t="str">
        <f t="shared" si="45"/>
        <v/>
      </c>
      <c r="N406" s="2" t="str">
        <f t="shared" si="46"/>
        <v/>
      </c>
      <c r="O406" s="2" t="str">
        <f>IF(OR(A406="",A406="Total général"),"",'Base  CARBURANT'!$AG$1)</f>
        <v/>
      </c>
      <c r="P406" s="2" t="str">
        <f t="shared" si="47"/>
        <v/>
      </c>
      <c r="Q406" s="2" t="str">
        <f t="shared" si="48"/>
        <v/>
      </c>
    </row>
    <row r="407" spans="9:17" x14ac:dyDescent="0.2">
      <c r="I407" s="2" t="str">
        <f>IF(A407="","",IF(A407="Total général",CONCATENATE('Base  PEAGES'!$Q$1," ",RIGHT(I406,17)),D407))</f>
        <v/>
      </c>
      <c r="J407" s="2" t="str">
        <f t="shared" si="42"/>
        <v/>
      </c>
      <c r="K407" s="2" t="str">
        <f t="shared" si="43"/>
        <v/>
      </c>
      <c r="L407" s="2" t="str">
        <f t="shared" si="44"/>
        <v/>
      </c>
      <c r="M407" s="2" t="str">
        <f t="shared" si="45"/>
        <v/>
      </c>
      <c r="N407" s="2" t="str">
        <f t="shared" si="46"/>
        <v/>
      </c>
      <c r="O407" s="2" t="str">
        <f>IF(OR(A407="",A407="Total général"),"",'Base  CARBURANT'!$AG$1)</f>
        <v/>
      </c>
      <c r="P407" s="2" t="str">
        <f t="shared" si="47"/>
        <v/>
      </c>
      <c r="Q407" s="2" t="str">
        <f t="shared" si="48"/>
        <v/>
      </c>
    </row>
    <row r="408" spans="9:17" x14ac:dyDescent="0.2">
      <c r="I408" s="2" t="str">
        <f>IF(A408="","",IF(A408="Total général",CONCATENATE('Base  PEAGES'!$Q$1," ",RIGHT(I407,17)),D408))</f>
        <v/>
      </c>
      <c r="J408" s="2" t="str">
        <f t="shared" si="42"/>
        <v/>
      </c>
      <c r="K408" s="2" t="str">
        <f t="shared" si="43"/>
        <v/>
      </c>
      <c r="L408" s="2" t="str">
        <f t="shared" si="44"/>
        <v/>
      </c>
      <c r="M408" s="2" t="str">
        <f t="shared" si="45"/>
        <v/>
      </c>
      <c r="N408" s="2" t="str">
        <f t="shared" si="46"/>
        <v/>
      </c>
      <c r="O408" s="2" t="str">
        <f>IF(OR(A408="",A408="Total général"),"",'Base  CARBURANT'!$AG$1)</f>
        <v/>
      </c>
      <c r="P408" s="2" t="str">
        <f t="shared" si="47"/>
        <v/>
      </c>
      <c r="Q408" s="2" t="str">
        <f t="shared" si="48"/>
        <v/>
      </c>
    </row>
    <row r="409" spans="9:17" x14ac:dyDescent="0.2">
      <c r="I409" s="2" t="str">
        <f>IF(A409="","",IF(A409="Total général",CONCATENATE('Base  PEAGES'!$Q$1," ",RIGHT(I408,17)),D409))</f>
        <v/>
      </c>
      <c r="J409" s="2" t="str">
        <f t="shared" si="42"/>
        <v/>
      </c>
      <c r="K409" s="2" t="str">
        <f t="shared" si="43"/>
        <v/>
      </c>
      <c r="L409" s="2" t="str">
        <f t="shared" si="44"/>
        <v/>
      </c>
      <c r="M409" s="2" t="str">
        <f t="shared" si="45"/>
        <v/>
      </c>
      <c r="N409" s="2" t="str">
        <f t="shared" si="46"/>
        <v/>
      </c>
      <c r="O409" s="2" t="str">
        <f>IF(OR(A409="",A409="Total général"),"",'Base  CARBURANT'!$AG$1)</f>
        <v/>
      </c>
      <c r="P409" s="2" t="str">
        <f t="shared" si="47"/>
        <v/>
      </c>
      <c r="Q409" s="2" t="str">
        <f t="shared" si="48"/>
        <v/>
      </c>
    </row>
    <row r="410" spans="9:17" x14ac:dyDescent="0.2">
      <c r="I410" s="2" t="str">
        <f>IF(A410="","",IF(A410="Total général",CONCATENATE('Base  PEAGES'!$Q$1," ",RIGHT(I409,17)),D410))</f>
        <v/>
      </c>
      <c r="J410" s="2" t="str">
        <f t="shared" si="42"/>
        <v/>
      </c>
      <c r="K410" s="2" t="str">
        <f t="shared" si="43"/>
        <v/>
      </c>
      <c r="L410" s="2" t="str">
        <f t="shared" si="44"/>
        <v/>
      </c>
      <c r="M410" s="2" t="str">
        <f t="shared" si="45"/>
        <v/>
      </c>
      <c r="N410" s="2" t="str">
        <f t="shared" si="46"/>
        <v/>
      </c>
      <c r="O410" s="2" t="str">
        <f>IF(OR(A410="",A410="Total général"),"",'Base  CARBURANT'!$AG$1)</f>
        <v/>
      </c>
      <c r="P410" s="2" t="str">
        <f t="shared" si="47"/>
        <v/>
      </c>
      <c r="Q410" s="2" t="str">
        <f t="shared" si="48"/>
        <v/>
      </c>
    </row>
    <row r="411" spans="9:17" x14ac:dyDescent="0.2">
      <c r="I411" s="2" t="str">
        <f>IF(A411="","",IF(A411="Total général",CONCATENATE('Base  PEAGES'!$Q$1," ",RIGHT(I410,17)),D411))</f>
        <v/>
      </c>
      <c r="J411" s="2" t="str">
        <f t="shared" si="42"/>
        <v/>
      </c>
      <c r="K411" s="2" t="str">
        <f t="shared" si="43"/>
        <v/>
      </c>
      <c r="L411" s="2" t="str">
        <f t="shared" si="44"/>
        <v/>
      </c>
      <c r="M411" s="2" t="str">
        <f t="shared" si="45"/>
        <v/>
      </c>
      <c r="N411" s="2" t="str">
        <f t="shared" si="46"/>
        <v/>
      </c>
      <c r="O411" s="2" t="str">
        <f>IF(OR(A411="",A411="Total général"),"",'Base  CARBURANT'!$AG$1)</f>
        <v/>
      </c>
      <c r="P411" s="2" t="str">
        <f t="shared" si="47"/>
        <v/>
      </c>
      <c r="Q411" s="2" t="str">
        <f t="shared" si="48"/>
        <v/>
      </c>
    </row>
    <row r="412" spans="9:17" x14ac:dyDescent="0.2">
      <c r="I412" s="2" t="str">
        <f>IF(A412="","",IF(A412="Total général",CONCATENATE('Base  PEAGES'!$Q$1," ",RIGHT(I411,17)),D412))</f>
        <v/>
      </c>
      <c r="J412" s="2" t="str">
        <f t="shared" si="42"/>
        <v/>
      </c>
      <c r="K412" s="2" t="str">
        <f t="shared" si="43"/>
        <v/>
      </c>
      <c r="L412" s="2" t="str">
        <f t="shared" si="44"/>
        <v/>
      </c>
      <c r="M412" s="2" t="str">
        <f t="shared" si="45"/>
        <v/>
      </c>
      <c r="N412" s="2" t="str">
        <f t="shared" si="46"/>
        <v/>
      </c>
      <c r="O412" s="2" t="str">
        <f>IF(OR(A412="",A412="Total général"),"",'Base  CARBURANT'!$AG$1)</f>
        <v/>
      </c>
      <c r="P412" s="2" t="str">
        <f t="shared" si="47"/>
        <v/>
      </c>
      <c r="Q412" s="2" t="str">
        <f t="shared" si="48"/>
        <v/>
      </c>
    </row>
    <row r="413" spans="9:17" x14ac:dyDescent="0.2">
      <c r="I413" s="2" t="str">
        <f>IF(A413="","",IF(A413="Total général",CONCATENATE('Base  PEAGES'!$Q$1," ",RIGHT(I412,17)),D413))</f>
        <v/>
      </c>
      <c r="J413" s="2" t="str">
        <f t="shared" si="42"/>
        <v/>
      </c>
      <c r="K413" s="2" t="str">
        <f t="shared" si="43"/>
        <v/>
      </c>
      <c r="L413" s="2" t="str">
        <f t="shared" si="44"/>
        <v/>
      </c>
      <c r="M413" s="2" t="str">
        <f t="shared" si="45"/>
        <v/>
      </c>
      <c r="N413" s="2" t="str">
        <f t="shared" si="46"/>
        <v/>
      </c>
      <c r="O413" s="2" t="str">
        <f>IF(OR(A413="",A413="Total général"),"",'Base  CARBURANT'!$AG$1)</f>
        <v/>
      </c>
      <c r="P413" s="2" t="str">
        <f t="shared" si="47"/>
        <v/>
      </c>
      <c r="Q413" s="2" t="str">
        <f t="shared" si="48"/>
        <v/>
      </c>
    </row>
    <row r="414" spans="9:17" x14ac:dyDescent="0.2">
      <c r="I414" s="2" t="str">
        <f>IF(A414="","",IF(A414="Total général",CONCATENATE('Base  PEAGES'!$Q$1," ",RIGHT(I413,17)),D414))</f>
        <v/>
      </c>
      <c r="J414" s="2" t="str">
        <f t="shared" si="42"/>
        <v/>
      </c>
      <c r="K414" s="2" t="str">
        <f t="shared" si="43"/>
        <v/>
      </c>
      <c r="L414" s="2" t="str">
        <f t="shared" si="44"/>
        <v/>
      </c>
      <c r="M414" s="2" t="str">
        <f t="shared" si="45"/>
        <v/>
      </c>
      <c r="N414" s="2" t="str">
        <f t="shared" si="46"/>
        <v/>
      </c>
      <c r="O414" s="2" t="str">
        <f>IF(OR(A414="",A414="Total général"),"",'Base  CARBURANT'!$AG$1)</f>
        <v/>
      </c>
      <c r="P414" s="2" t="str">
        <f t="shared" si="47"/>
        <v/>
      </c>
      <c r="Q414" s="2" t="str">
        <f t="shared" si="48"/>
        <v/>
      </c>
    </row>
    <row r="415" spans="9:17" x14ac:dyDescent="0.2">
      <c r="I415" s="2" t="str">
        <f>IF(A415="","",IF(A415="Total général",CONCATENATE('Base  PEAGES'!$Q$1," ",RIGHT(I414,17)),D415))</f>
        <v/>
      </c>
      <c r="J415" s="2" t="str">
        <f t="shared" si="42"/>
        <v/>
      </c>
      <c r="K415" s="2" t="str">
        <f t="shared" si="43"/>
        <v/>
      </c>
      <c r="L415" s="2" t="str">
        <f t="shared" si="44"/>
        <v/>
      </c>
      <c r="M415" s="2" t="str">
        <f t="shared" si="45"/>
        <v/>
      </c>
      <c r="N415" s="2" t="str">
        <f t="shared" si="46"/>
        <v/>
      </c>
      <c r="O415" s="2" t="str">
        <f>IF(OR(A415="",A415="Total général"),"",'Base  CARBURANT'!$AG$1)</f>
        <v/>
      </c>
      <c r="P415" s="2" t="str">
        <f t="shared" si="47"/>
        <v/>
      </c>
      <c r="Q415" s="2" t="str">
        <f t="shared" si="48"/>
        <v/>
      </c>
    </row>
    <row r="416" spans="9:17" x14ac:dyDescent="0.2">
      <c r="I416" s="2" t="str">
        <f>IF(A416="","",IF(A416="Total général",CONCATENATE('Base  PEAGES'!$Q$1," ",RIGHT(I415,17)),D416))</f>
        <v/>
      </c>
      <c r="J416" s="2" t="str">
        <f t="shared" si="42"/>
        <v/>
      </c>
      <c r="K416" s="2" t="str">
        <f t="shared" si="43"/>
        <v/>
      </c>
      <c r="L416" s="2" t="str">
        <f t="shared" si="44"/>
        <v/>
      </c>
      <c r="M416" s="2" t="str">
        <f t="shared" si="45"/>
        <v/>
      </c>
      <c r="N416" s="2" t="str">
        <f t="shared" si="46"/>
        <v/>
      </c>
      <c r="O416" s="2" t="str">
        <f>IF(OR(A416="",A416="Total général"),"",'Base  CARBURANT'!$AG$1)</f>
        <v/>
      </c>
      <c r="P416" s="2" t="str">
        <f t="shared" si="47"/>
        <v/>
      </c>
      <c r="Q416" s="2" t="str">
        <f t="shared" si="48"/>
        <v/>
      </c>
    </row>
    <row r="417" spans="9:17" x14ac:dyDescent="0.2">
      <c r="I417" s="2" t="str">
        <f>IF(A417="","",IF(A417="Total général",CONCATENATE('Base  PEAGES'!$Q$1," ",RIGHT(I416,17)),D417))</f>
        <v/>
      </c>
      <c r="J417" s="2" t="str">
        <f t="shared" si="42"/>
        <v/>
      </c>
      <c r="K417" s="2" t="str">
        <f t="shared" si="43"/>
        <v/>
      </c>
      <c r="L417" s="2" t="str">
        <f t="shared" si="44"/>
        <v/>
      </c>
      <c r="M417" s="2" t="str">
        <f t="shared" si="45"/>
        <v/>
      </c>
      <c r="N417" s="2" t="str">
        <f t="shared" si="46"/>
        <v/>
      </c>
      <c r="O417" s="2" t="str">
        <f>IF(OR(A417="",A417="Total général"),"",'Base  CARBURANT'!$AG$1)</f>
        <v/>
      </c>
      <c r="P417" s="2" t="str">
        <f t="shared" si="47"/>
        <v/>
      </c>
      <c r="Q417" s="2" t="str">
        <f t="shared" si="48"/>
        <v/>
      </c>
    </row>
    <row r="418" spans="9:17" x14ac:dyDescent="0.2">
      <c r="I418" s="2" t="str">
        <f>IF(A418="","",IF(A418="Total général",CONCATENATE('Base  PEAGES'!$Q$1," ",RIGHT(I417,17)),D418))</f>
        <v/>
      </c>
      <c r="J418" s="2" t="str">
        <f t="shared" si="42"/>
        <v/>
      </c>
      <c r="K418" s="2" t="str">
        <f t="shared" si="43"/>
        <v/>
      </c>
      <c r="L418" s="2" t="str">
        <f t="shared" si="44"/>
        <v/>
      </c>
      <c r="M418" s="2" t="str">
        <f t="shared" si="45"/>
        <v/>
      </c>
      <c r="N418" s="2" t="str">
        <f t="shared" si="46"/>
        <v/>
      </c>
      <c r="O418" s="2" t="str">
        <f>IF(OR(A418="",A418="Total général"),"",'Base  CARBURANT'!$AG$1)</f>
        <v/>
      </c>
      <c r="P418" s="2" t="str">
        <f t="shared" si="47"/>
        <v/>
      </c>
      <c r="Q418" s="2" t="str">
        <f t="shared" si="48"/>
        <v/>
      </c>
    </row>
    <row r="419" spans="9:17" x14ac:dyDescent="0.2">
      <c r="I419" s="2" t="str">
        <f>IF(A419="","",IF(A419="Total général",CONCATENATE('Base  PEAGES'!$Q$1," ",RIGHT(I418,17)),D419))</f>
        <v/>
      </c>
      <c r="J419" s="2" t="str">
        <f t="shared" si="42"/>
        <v/>
      </c>
      <c r="K419" s="2" t="str">
        <f t="shared" si="43"/>
        <v/>
      </c>
      <c r="L419" s="2" t="str">
        <f t="shared" si="44"/>
        <v/>
      </c>
      <c r="M419" s="2" t="str">
        <f t="shared" si="45"/>
        <v/>
      </c>
      <c r="N419" s="2" t="str">
        <f t="shared" si="46"/>
        <v/>
      </c>
      <c r="O419" s="2" t="str">
        <f>IF(OR(A419="",A419="Total général"),"",'Base  CARBURANT'!$AG$1)</f>
        <v/>
      </c>
      <c r="P419" s="2" t="str">
        <f t="shared" si="47"/>
        <v/>
      </c>
      <c r="Q419" s="2" t="str">
        <f t="shared" si="48"/>
        <v/>
      </c>
    </row>
    <row r="420" spans="9:17" x14ac:dyDescent="0.2">
      <c r="I420" s="2" t="str">
        <f>IF(A420="","",IF(A420="Total général",CONCATENATE('Base  PEAGES'!$Q$1," ",RIGHT(I419,17)),D420))</f>
        <v/>
      </c>
      <c r="J420" s="2" t="str">
        <f t="shared" si="42"/>
        <v/>
      </c>
      <c r="K420" s="2" t="str">
        <f t="shared" si="43"/>
        <v/>
      </c>
      <c r="L420" s="2" t="str">
        <f t="shared" si="44"/>
        <v/>
      </c>
      <c r="M420" s="2" t="str">
        <f t="shared" si="45"/>
        <v/>
      </c>
      <c r="N420" s="2" t="str">
        <f t="shared" si="46"/>
        <v/>
      </c>
      <c r="O420" s="2" t="str">
        <f>IF(OR(A420="",A420="Total général"),"",'Base  CARBURANT'!$AG$1)</f>
        <v/>
      </c>
      <c r="P420" s="2" t="str">
        <f t="shared" si="47"/>
        <v/>
      </c>
      <c r="Q420" s="2" t="str">
        <f t="shared" si="48"/>
        <v/>
      </c>
    </row>
    <row r="421" spans="9:17" x14ac:dyDescent="0.2">
      <c r="I421" s="2" t="str">
        <f>IF(A421="","",IF(A421="Total général",CONCATENATE('Base  PEAGES'!$Q$1," ",RIGHT(I420,17)),D421))</f>
        <v/>
      </c>
      <c r="J421" s="2" t="str">
        <f t="shared" si="42"/>
        <v/>
      </c>
      <c r="K421" s="2" t="str">
        <f t="shared" si="43"/>
        <v/>
      </c>
      <c r="L421" s="2" t="str">
        <f t="shared" si="44"/>
        <v/>
      </c>
      <c r="M421" s="2" t="str">
        <f t="shared" si="45"/>
        <v/>
      </c>
      <c r="N421" s="2" t="str">
        <f t="shared" si="46"/>
        <v/>
      </c>
      <c r="O421" s="2" t="str">
        <f>IF(OR(A421="",A421="Total général"),"",'Base  CARBURANT'!$AG$1)</f>
        <v/>
      </c>
      <c r="P421" s="2" t="str">
        <f t="shared" si="47"/>
        <v/>
      </c>
      <c r="Q421" s="2" t="str">
        <f t="shared" si="48"/>
        <v/>
      </c>
    </row>
    <row r="422" spans="9:17" x14ac:dyDescent="0.2">
      <c r="I422" s="2" t="str">
        <f>IF(A422="","",IF(A422="Total général",CONCATENATE('Base  PEAGES'!$Q$1," ",RIGHT(I421,17)),D422))</f>
        <v/>
      </c>
      <c r="J422" s="2" t="str">
        <f t="shared" si="42"/>
        <v/>
      </c>
      <c r="K422" s="2" t="str">
        <f t="shared" si="43"/>
        <v/>
      </c>
      <c r="L422" s="2" t="str">
        <f t="shared" si="44"/>
        <v/>
      </c>
      <c r="M422" s="2" t="str">
        <f t="shared" si="45"/>
        <v/>
      </c>
      <c r="N422" s="2" t="str">
        <f t="shared" si="46"/>
        <v/>
      </c>
      <c r="O422" s="2" t="str">
        <f>IF(OR(A422="",A422="Total général"),"",'Base  CARBURANT'!$AG$1)</f>
        <v/>
      </c>
      <c r="P422" s="2" t="str">
        <f t="shared" si="47"/>
        <v/>
      </c>
      <c r="Q422" s="2" t="str">
        <f t="shared" si="48"/>
        <v/>
      </c>
    </row>
    <row r="423" spans="9:17" x14ac:dyDescent="0.2">
      <c r="I423" s="2" t="str">
        <f>IF(A423="","",IF(A423="Total général",CONCATENATE('Base  PEAGES'!$Q$1," ",RIGHT(I422,17)),D423))</f>
        <v/>
      </c>
      <c r="J423" s="2" t="str">
        <f t="shared" si="42"/>
        <v/>
      </c>
      <c r="K423" s="2" t="str">
        <f t="shared" si="43"/>
        <v/>
      </c>
      <c r="L423" s="2" t="str">
        <f t="shared" si="44"/>
        <v/>
      </c>
      <c r="M423" s="2" t="str">
        <f t="shared" si="45"/>
        <v/>
      </c>
      <c r="N423" s="2" t="str">
        <f t="shared" si="46"/>
        <v/>
      </c>
      <c r="O423" s="2" t="str">
        <f>IF(OR(A423="",A423="Total général"),"",'Base  CARBURANT'!$AG$1)</f>
        <v/>
      </c>
      <c r="P423" s="2" t="str">
        <f t="shared" si="47"/>
        <v/>
      </c>
      <c r="Q423" s="2" t="str">
        <f t="shared" si="48"/>
        <v/>
      </c>
    </row>
    <row r="424" spans="9:17" x14ac:dyDescent="0.2">
      <c r="I424" s="2" t="str">
        <f>IF(A424="","",IF(A424="Total général",CONCATENATE('Base  PEAGES'!$Q$1," ",RIGHT(I423,17)),D424))</f>
        <v/>
      </c>
      <c r="J424" s="2" t="str">
        <f t="shared" si="42"/>
        <v/>
      </c>
      <c r="K424" s="2" t="str">
        <f t="shared" si="43"/>
        <v/>
      </c>
      <c r="L424" s="2" t="str">
        <f t="shared" si="44"/>
        <v/>
      </c>
      <c r="M424" s="2" t="str">
        <f t="shared" si="45"/>
        <v/>
      </c>
      <c r="N424" s="2" t="str">
        <f t="shared" si="46"/>
        <v/>
      </c>
      <c r="O424" s="2" t="str">
        <f>IF(OR(A424="",A424="Total général"),"",'Base  CARBURANT'!$AG$1)</f>
        <v/>
      </c>
      <c r="P424" s="2" t="str">
        <f t="shared" si="47"/>
        <v/>
      </c>
      <c r="Q424" s="2" t="str">
        <f t="shared" si="48"/>
        <v/>
      </c>
    </row>
    <row r="425" spans="9:17" x14ac:dyDescent="0.2">
      <c r="I425" s="2" t="str">
        <f>IF(A425="","",IF(A425="Total général",CONCATENATE('Base  PEAGES'!$Q$1," ",RIGHT(I424,17)),D425))</f>
        <v/>
      </c>
      <c r="J425" s="2" t="str">
        <f t="shared" si="42"/>
        <v/>
      </c>
      <c r="K425" s="2" t="str">
        <f t="shared" si="43"/>
        <v/>
      </c>
      <c r="L425" s="2" t="str">
        <f t="shared" si="44"/>
        <v/>
      </c>
      <c r="M425" s="2" t="str">
        <f t="shared" si="45"/>
        <v/>
      </c>
      <c r="N425" s="2" t="str">
        <f t="shared" si="46"/>
        <v/>
      </c>
      <c r="O425" s="2" t="str">
        <f>IF(OR(A425="",A425="Total général"),"",'Base  CARBURANT'!$AG$1)</f>
        <v/>
      </c>
      <c r="P425" s="2" t="str">
        <f t="shared" si="47"/>
        <v/>
      </c>
      <c r="Q425" s="2" t="str">
        <f t="shared" si="48"/>
        <v/>
      </c>
    </row>
    <row r="426" spans="9:17" x14ac:dyDescent="0.2">
      <c r="I426" s="2" t="str">
        <f>IF(A426="","",IF(A426="Total général",CONCATENATE('Base  PEAGES'!$Q$1," ",RIGHT(I425,17)),D426))</f>
        <v/>
      </c>
      <c r="J426" s="2" t="str">
        <f t="shared" si="42"/>
        <v/>
      </c>
      <c r="K426" s="2" t="str">
        <f t="shared" si="43"/>
        <v/>
      </c>
      <c r="L426" s="2" t="str">
        <f t="shared" si="44"/>
        <v/>
      </c>
      <c r="M426" s="2" t="str">
        <f t="shared" si="45"/>
        <v/>
      </c>
      <c r="N426" s="2" t="str">
        <f t="shared" si="46"/>
        <v/>
      </c>
      <c r="O426" s="2" t="str">
        <f>IF(OR(A426="",A426="Total général"),"",'Base  CARBURANT'!$AG$1)</f>
        <v/>
      </c>
      <c r="P426" s="2" t="str">
        <f t="shared" si="47"/>
        <v/>
      </c>
      <c r="Q426" s="2" t="str">
        <f t="shared" si="48"/>
        <v/>
      </c>
    </row>
    <row r="427" spans="9:17" x14ac:dyDescent="0.2">
      <c r="I427" s="2" t="str">
        <f>IF(A427="","",IF(A427="Total général",CONCATENATE('Base  PEAGES'!$Q$1," ",RIGHT(I426,17)),D427))</f>
        <v/>
      </c>
      <c r="J427" s="2" t="str">
        <f t="shared" si="42"/>
        <v/>
      </c>
      <c r="K427" s="2" t="str">
        <f t="shared" si="43"/>
        <v/>
      </c>
      <c r="L427" s="2" t="str">
        <f t="shared" si="44"/>
        <v/>
      </c>
      <c r="M427" s="2" t="str">
        <f t="shared" si="45"/>
        <v/>
      </c>
      <c r="N427" s="2" t="str">
        <f t="shared" si="46"/>
        <v/>
      </c>
      <c r="O427" s="2" t="str">
        <f>IF(OR(A427="",A427="Total général"),"",'Base  CARBURANT'!$AG$1)</f>
        <v/>
      </c>
      <c r="P427" s="2" t="str">
        <f t="shared" si="47"/>
        <v/>
      </c>
      <c r="Q427" s="2" t="str">
        <f t="shared" si="48"/>
        <v/>
      </c>
    </row>
    <row r="428" spans="9:17" x14ac:dyDescent="0.2">
      <c r="I428" s="2" t="str">
        <f>IF(A428="","",IF(A428="Total général",CONCATENATE('Base  PEAGES'!$Q$1," ",RIGHT(I427,17)),D428))</f>
        <v/>
      </c>
      <c r="J428" s="2" t="str">
        <f t="shared" si="42"/>
        <v/>
      </c>
      <c r="K428" s="2" t="str">
        <f t="shared" si="43"/>
        <v/>
      </c>
      <c r="L428" s="2" t="str">
        <f t="shared" si="44"/>
        <v/>
      </c>
      <c r="M428" s="2" t="str">
        <f t="shared" si="45"/>
        <v/>
      </c>
      <c r="N428" s="2" t="str">
        <f t="shared" si="46"/>
        <v/>
      </c>
      <c r="O428" s="2" t="str">
        <f>IF(OR(A428="",A428="Total général"),"",'Base  CARBURANT'!$AG$1)</f>
        <v/>
      </c>
      <c r="P428" s="2" t="str">
        <f t="shared" si="47"/>
        <v/>
      </c>
      <c r="Q428" s="2" t="str">
        <f t="shared" si="48"/>
        <v/>
      </c>
    </row>
    <row r="429" spans="9:17" x14ac:dyDescent="0.2">
      <c r="I429" s="2" t="str">
        <f>IF(A429="","",IF(A429="Total général",CONCATENATE('Base  PEAGES'!$Q$1," ",RIGHT(I428,17)),D429))</f>
        <v/>
      </c>
      <c r="J429" s="2" t="str">
        <f t="shared" si="42"/>
        <v/>
      </c>
      <c r="K429" s="2" t="str">
        <f t="shared" si="43"/>
        <v/>
      </c>
      <c r="L429" s="2" t="str">
        <f t="shared" si="44"/>
        <v/>
      </c>
      <c r="M429" s="2" t="str">
        <f t="shared" si="45"/>
        <v/>
      </c>
      <c r="N429" s="2" t="str">
        <f t="shared" si="46"/>
        <v/>
      </c>
      <c r="O429" s="2" t="str">
        <f>IF(OR(A429="",A429="Total général"),"",'Base  CARBURANT'!$AG$1)</f>
        <v/>
      </c>
      <c r="P429" s="2" t="str">
        <f t="shared" si="47"/>
        <v/>
      </c>
      <c r="Q429" s="2" t="str">
        <f t="shared" si="48"/>
        <v/>
      </c>
    </row>
    <row r="430" spans="9:17" x14ac:dyDescent="0.2">
      <c r="I430" s="2" t="str">
        <f>IF(A430="","",IF(A430="Total général",CONCATENATE('Base  PEAGES'!$Q$1," ",RIGHT(I429,17)),D430))</f>
        <v/>
      </c>
      <c r="J430" s="2" t="str">
        <f t="shared" si="42"/>
        <v/>
      </c>
      <c r="K430" s="2" t="str">
        <f t="shared" si="43"/>
        <v/>
      </c>
      <c r="L430" s="2" t="str">
        <f t="shared" si="44"/>
        <v/>
      </c>
      <c r="M430" s="2" t="str">
        <f t="shared" si="45"/>
        <v/>
      </c>
      <c r="N430" s="2" t="str">
        <f t="shared" si="46"/>
        <v/>
      </c>
      <c r="O430" s="2" t="str">
        <f>IF(OR(A430="",A430="Total général"),"",'Base  CARBURANT'!$AG$1)</f>
        <v/>
      </c>
      <c r="P430" s="2" t="str">
        <f t="shared" si="47"/>
        <v/>
      </c>
      <c r="Q430" s="2" t="str">
        <f t="shared" si="48"/>
        <v/>
      </c>
    </row>
    <row r="431" spans="9:17" x14ac:dyDescent="0.2">
      <c r="I431" s="2" t="str">
        <f>IF(A431="","",IF(A431="Total général",CONCATENATE('Base  PEAGES'!$Q$1," ",RIGHT(I430,17)),D431))</f>
        <v/>
      </c>
      <c r="J431" s="2" t="str">
        <f t="shared" si="42"/>
        <v/>
      </c>
      <c r="K431" s="2" t="str">
        <f t="shared" si="43"/>
        <v/>
      </c>
      <c r="L431" s="2" t="str">
        <f t="shared" si="44"/>
        <v/>
      </c>
      <c r="M431" s="2" t="str">
        <f t="shared" si="45"/>
        <v/>
      </c>
      <c r="N431" s="2" t="str">
        <f t="shared" si="46"/>
        <v/>
      </c>
      <c r="O431" s="2" t="str">
        <f>IF(OR(A431="",A431="Total général"),"",'Base  CARBURANT'!$AG$1)</f>
        <v/>
      </c>
      <c r="P431" s="2" t="str">
        <f t="shared" si="47"/>
        <v/>
      </c>
      <c r="Q431" s="2" t="str">
        <f t="shared" si="48"/>
        <v/>
      </c>
    </row>
    <row r="432" spans="9:17" x14ac:dyDescent="0.2">
      <c r="I432" s="2" t="str">
        <f>IF(A432="","",IF(A432="Total général",CONCATENATE('Base  PEAGES'!$Q$1," ",RIGHT(I431,17)),D432))</f>
        <v/>
      </c>
      <c r="J432" s="2" t="str">
        <f t="shared" si="42"/>
        <v/>
      </c>
      <c r="K432" s="2" t="str">
        <f t="shared" si="43"/>
        <v/>
      </c>
      <c r="L432" s="2" t="str">
        <f t="shared" si="44"/>
        <v/>
      </c>
      <c r="M432" s="2" t="str">
        <f t="shared" si="45"/>
        <v/>
      </c>
      <c r="N432" s="2" t="str">
        <f t="shared" si="46"/>
        <v/>
      </c>
      <c r="O432" s="2" t="str">
        <f>IF(OR(A432="",A432="Total général"),"",'Base  CARBURANT'!$AG$1)</f>
        <v/>
      </c>
      <c r="P432" s="2" t="str">
        <f t="shared" si="47"/>
        <v/>
      </c>
      <c r="Q432" s="2" t="str">
        <f t="shared" si="48"/>
        <v/>
      </c>
    </row>
    <row r="433" spans="9:17" x14ac:dyDescent="0.2">
      <c r="I433" s="2" t="str">
        <f>IF(A433="","",IF(A433="Total général",CONCATENATE('Base  PEAGES'!$Q$1," ",RIGHT(I432,17)),D433))</f>
        <v/>
      </c>
      <c r="J433" s="2" t="str">
        <f t="shared" si="42"/>
        <v/>
      </c>
      <c r="K433" s="2" t="str">
        <f t="shared" si="43"/>
        <v/>
      </c>
      <c r="L433" s="2" t="str">
        <f t="shared" si="44"/>
        <v/>
      </c>
      <c r="M433" s="2" t="str">
        <f t="shared" si="45"/>
        <v/>
      </c>
      <c r="N433" s="2" t="str">
        <f t="shared" si="46"/>
        <v/>
      </c>
      <c r="O433" s="2" t="str">
        <f>IF(OR(A433="",A433="Total général"),"",'Base  CARBURANT'!$AG$1)</f>
        <v/>
      </c>
      <c r="P433" s="2" t="str">
        <f t="shared" si="47"/>
        <v/>
      </c>
      <c r="Q433" s="2" t="str">
        <f t="shared" si="48"/>
        <v/>
      </c>
    </row>
    <row r="434" spans="9:17" x14ac:dyDescent="0.2">
      <c r="I434" s="2" t="str">
        <f>IF(A434="","",IF(A434="Total général",CONCATENATE('Base  PEAGES'!$Q$1," ",RIGHT(I433,17)),D434))</f>
        <v/>
      </c>
      <c r="J434" s="2" t="str">
        <f t="shared" si="42"/>
        <v/>
      </c>
      <c r="K434" s="2" t="str">
        <f t="shared" si="43"/>
        <v/>
      </c>
      <c r="L434" s="2" t="str">
        <f t="shared" si="44"/>
        <v/>
      </c>
      <c r="M434" s="2" t="str">
        <f t="shared" si="45"/>
        <v/>
      </c>
      <c r="N434" s="2" t="str">
        <f t="shared" si="46"/>
        <v/>
      </c>
      <c r="O434" s="2" t="str">
        <f>IF(OR(A434="",A434="Total général"),"",'Base  CARBURANT'!$AG$1)</f>
        <v/>
      </c>
      <c r="P434" s="2" t="str">
        <f t="shared" si="47"/>
        <v/>
      </c>
      <c r="Q434" s="2" t="str">
        <f t="shared" si="48"/>
        <v/>
      </c>
    </row>
    <row r="435" spans="9:17" x14ac:dyDescent="0.2">
      <c r="I435" s="2" t="str">
        <f>IF(A435="","",IF(A435="Total général",CONCATENATE('Base  PEAGES'!$Q$1," ",RIGHT(I434,17)),D435))</f>
        <v/>
      </c>
      <c r="J435" s="2" t="str">
        <f t="shared" si="42"/>
        <v/>
      </c>
      <c r="K435" s="2" t="str">
        <f t="shared" si="43"/>
        <v/>
      </c>
      <c r="L435" s="2" t="str">
        <f t="shared" si="44"/>
        <v/>
      </c>
      <c r="M435" s="2" t="str">
        <f t="shared" si="45"/>
        <v/>
      </c>
      <c r="N435" s="2" t="str">
        <f t="shared" si="46"/>
        <v/>
      </c>
      <c r="O435" s="2" t="str">
        <f>IF(OR(A435="",A435="Total général"),"",'Base  CARBURANT'!$AG$1)</f>
        <v/>
      </c>
      <c r="P435" s="2" t="str">
        <f t="shared" si="47"/>
        <v/>
      </c>
      <c r="Q435" s="2" t="str">
        <f t="shared" si="48"/>
        <v/>
      </c>
    </row>
    <row r="436" spans="9:17" x14ac:dyDescent="0.2">
      <c r="I436" s="2" t="str">
        <f>IF(A436="","",IF(A436="Total général",CONCATENATE('Base  PEAGES'!$Q$1," ",RIGHT(I435,17)),D436))</f>
        <v/>
      </c>
      <c r="J436" s="2" t="str">
        <f t="shared" si="42"/>
        <v/>
      </c>
      <c r="K436" s="2" t="str">
        <f t="shared" si="43"/>
        <v/>
      </c>
      <c r="L436" s="2" t="str">
        <f t="shared" si="44"/>
        <v/>
      </c>
      <c r="M436" s="2" t="str">
        <f t="shared" si="45"/>
        <v/>
      </c>
      <c r="N436" s="2" t="str">
        <f t="shared" si="46"/>
        <v/>
      </c>
      <c r="O436" s="2" t="str">
        <f>IF(OR(A436="",A436="Total général"),"",'Base  CARBURANT'!$AG$1)</f>
        <v/>
      </c>
      <c r="P436" s="2" t="str">
        <f t="shared" si="47"/>
        <v/>
      </c>
      <c r="Q436" s="2" t="str">
        <f t="shared" si="48"/>
        <v/>
      </c>
    </row>
    <row r="437" spans="9:17" x14ac:dyDescent="0.2">
      <c r="I437" s="2" t="str">
        <f>IF(A437="","",IF(A437="Total général",CONCATENATE('Base  PEAGES'!$Q$1," ",RIGHT(I436,17)),D437))</f>
        <v/>
      </c>
      <c r="J437" s="2" t="str">
        <f t="shared" si="42"/>
        <v/>
      </c>
      <c r="K437" s="2" t="str">
        <f t="shared" si="43"/>
        <v/>
      </c>
      <c r="L437" s="2" t="str">
        <f t="shared" si="44"/>
        <v/>
      </c>
      <c r="M437" s="2" t="str">
        <f t="shared" si="45"/>
        <v/>
      </c>
      <c r="N437" s="2" t="str">
        <f t="shared" si="46"/>
        <v/>
      </c>
      <c r="O437" s="2" t="str">
        <f>IF(OR(A437="",A437="Total général"),"",'Base  CARBURANT'!$AG$1)</f>
        <v/>
      </c>
      <c r="P437" s="2" t="str">
        <f t="shared" si="47"/>
        <v/>
      </c>
      <c r="Q437" s="2" t="str">
        <f t="shared" si="48"/>
        <v/>
      </c>
    </row>
    <row r="438" spans="9:17" x14ac:dyDescent="0.2">
      <c r="I438" s="2" t="str">
        <f>IF(A438="","",IF(A438="Total général",CONCATENATE('Base  PEAGES'!$Q$1," ",RIGHT(I437,17)),D438))</f>
        <v/>
      </c>
      <c r="J438" s="2" t="str">
        <f t="shared" si="42"/>
        <v/>
      </c>
      <c r="K438" s="2" t="str">
        <f t="shared" si="43"/>
        <v/>
      </c>
      <c r="L438" s="2" t="str">
        <f t="shared" si="44"/>
        <v/>
      </c>
      <c r="M438" s="2" t="str">
        <f t="shared" si="45"/>
        <v/>
      </c>
      <c r="N438" s="2" t="str">
        <f t="shared" si="46"/>
        <v/>
      </c>
      <c r="O438" s="2" t="str">
        <f>IF(OR(A438="",A438="Total général"),"",'Base  CARBURANT'!$AG$1)</f>
        <v/>
      </c>
      <c r="P438" s="2" t="str">
        <f t="shared" si="47"/>
        <v/>
      </c>
      <c r="Q438" s="2" t="str">
        <f t="shared" si="48"/>
        <v/>
      </c>
    </row>
    <row r="439" spans="9:17" x14ac:dyDescent="0.2">
      <c r="I439" s="2" t="str">
        <f>IF(A439="","",IF(A439="Total général",CONCATENATE('Base  PEAGES'!$Q$1," ",RIGHT(I438,17)),D439))</f>
        <v/>
      </c>
      <c r="J439" s="2" t="str">
        <f t="shared" si="42"/>
        <v/>
      </c>
      <c r="K439" s="2" t="str">
        <f t="shared" si="43"/>
        <v/>
      </c>
      <c r="L439" s="2" t="str">
        <f t="shared" si="44"/>
        <v/>
      </c>
      <c r="M439" s="2" t="str">
        <f t="shared" si="45"/>
        <v/>
      </c>
      <c r="N439" s="2" t="str">
        <f t="shared" si="46"/>
        <v/>
      </c>
      <c r="O439" s="2" t="str">
        <f>IF(OR(A439="",A439="Total général"),"",'Base  CARBURANT'!$AG$1)</f>
        <v/>
      </c>
      <c r="P439" s="2" t="str">
        <f t="shared" si="47"/>
        <v/>
      </c>
      <c r="Q439" s="2" t="str">
        <f t="shared" si="48"/>
        <v/>
      </c>
    </row>
    <row r="440" spans="9:17" x14ac:dyDescent="0.2">
      <c r="I440" s="2" t="str">
        <f>IF(A440="","",IF(A440="Total général",CONCATENATE('Base  PEAGES'!$Q$1," ",RIGHT(I439,17)),D440))</f>
        <v/>
      </c>
      <c r="J440" s="2" t="str">
        <f t="shared" si="42"/>
        <v/>
      </c>
      <c r="K440" s="2" t="str">
        <f t="shared" si="43"/>
        <v/>
      </c>
      <c r="L440" s="2" t="str">
        <f t="shared" si="44"/>
        <v/>
      </c>
      <c r="M440" s="2" t="str">
        <f t="shared" si="45"/>
        <v/>
      </c>
      <c r="N440" s="2" t="str">
        <f t="shared" si="46"/>
        <v/>
      </c>
      <c r="O440" s="2" t="str">
        <f>IF(OR(A440="",A440="Total général"),"",'Base  CARBURANT'!$AG$1)</f>
        <v/>
      </c>
      <c r="P440" s="2" t="str">
        <f t="shared" si="47"/>
        <v/>
      </c>
      <c r="Q440" s="2" t="str">
        <f t="shared" si="48"/>
        <v/>
      </c>
    </row>
    <row r="441" spans="9:17" x14ac:dyDescent="0.2">
      <c r="I441" s="2" t="str">
        <f>IF(A441="","",IF(A441="Total général",CONCATENATE('Base  PEAGES'!$Q$1," ",RIGHT(I440,17)),D441))</f>
        <v/>
      </c>
      <c r="J441" s="2" t="str">
        <f t="shared" si="42"/>
        <v/>
      </c>
      <c r="K441" s="2" t="str">
        <f t="shared" si="43"/>
        <v/>
      </c>
      <c r="L441" s="2" t="str">
        <f t="shared" si="44"/>
        <v/>
      </c>
      <c r="M441" s="2" t="str">
        <f t="shared" si="45"/>
        <v/>
      </c>
      <c r="N441" s="2" t="str">
        <f t="shared" si="46"/>
        <v/>
      </c>
      <c r="O441" s="2" t="str">
        <f>IF(OR(A441="",A441="Total général"),"",'Base  CARBURANT'!$AG$1)</f>
        <v/>
      </c>
      <c r="P441" s="2" t="str">
        <f t="shared" si="47"/>
        <v/>
      </c>
      <c r="Q441" s="2" t="str">
        <f t="shared" si="48"/>
        <v/>
      </c>
    </row>
    <row r="442" spans="9:17" x14ac:dyDescent="0.2">
      <c r="I442" s="2" t="str">
        <f>IF(A442="","",IF(A442="Total général",CONCATENATE('Base  PEAGES'!$Q$1," ",RIGHT(I441,17)),D442))</f>
        <v/>
      </c>
      <c r="J442" s="2" t="str">
        <f t="shared" si="42"/>
        <v/>
      </c>
      <c r="K442" s="2" t="str">
        <f t="shared" si="43"/>
        <v/>
      </c>
      <c r="L442" s="2" t="str">
        <f t="shared" si="44"/>
        <v/>
      </c>
      <c r="M442" s="2" t="str">
        <f t="shared" si="45"/>
        <v/>
      </c>
      <c r="N442" s="2" t="str">
        <f t="shared" si="46"/>
        <v/>
      </c>
      <c r="O442" s="2" t="str">
        <f>IF(OR(A442="",A442="Total général"),"",'Base  CARBURANT'!$AG$1)</f>
        <v/>
      </c>
      <c r="P442" s="2" t="str">
        <f t="shared" si="47"/>
        <v/>
      </c>
      <c r="Q442" s="2" t="str">
        <f t="shared" si="48"/>
        <v/>
      </c>
    </row>
    <row r="443" spans="9:17" x14ac:dyDescent="0.2">
      <c r="I443" s="2" t="str">
        <f>IF(A443="","",IF(A443="Total général",CONCATENATE('Base  PEAGES'!$Q$1," ",RIGHT(I442,17)),D443))</f>
        <v/>
      </c>
      <c r="J443" s="2" t="str">
        <f t="shared" si="42"/>
        <v/>
      </c>
      <c r="K443" s="2" t="str">
        <f t="shared" si="43"/>
        <v/>
      </c>
      <c r="L443" s="2" t="str">
        <f t="shared" si="44"/>
        <v/>
      </c>
      <c r="M443" s="2" t="str">
        <f t="shared" si="45"/>
        <v/>
      </c>
      <c r="N443" s="2" t="str">
        <f t="shared" si="46"/>
        <v/>
      </c>
      <c r="O443" s="2" t="str">
        <f>IF(OR(A443="",A443="Total général"),"",'Base  CARBURANT'!$AG$1)</f>
        <v/>
      </c>
      <c r="P443" s="2" t="str">
        <f t="shared" si="47"/>
        <v/>
      </c>
      <c r="Q443" s="2" t="str">
        <f t="shared" si="48"/>
        <v/>
      </c>
    </row>
    <row r="444" spans="9:17" x14ac:dyDescent="0.2">
      <c r="I444" s="2" t="str">
        <f>IF(A444="","",IF(A444="Total général",CONCATENATE('Base  PEAGES'!$Q$1," ",RIGHT(I443,17)),D444))</f>
        <v/>
      </c>
      <c r="J444" s="2" t="str">
        <f t="shared" si="42"/>
        <v/>
      </c>
      <c r="K444" s="2" t="str">
        <f t="shared" si="43"/>
        <v/>
      </c>
      <c r="L444" s="2" t="str">
        <f t="shared" si="44"/>
        <v/>
      </c>
      <c r="M444" s="2" t="str">
        <f t="shared" si="45"/>
        <v/>
      </c>
      <c r="N444" s="2" t="str">
        <f t="shared" si="46"/>
        <v/>
      </c>
      <c r="O444" s="2" t="str">
        <f>IF(OR(A444="",A444="Total général"),"",'Base  CARBURANT'!$AG$1)</f>
        <v/>
      </c>
      <c r="P444" s="2" t="str">
        <f t="shared" si="47"/>
        <v/>
      </c>
      <c r="Q444" s="2" t="str">
        <f t="shared" si="48"/>
        <v/>
      </c>
    </row>
    <row r="445" spans="9:17" x14ac:dyDescent="0.2">
      <c r="I445" s="2" t="str">
        <f>IF(A445="","",IF(A445="Total général",CONCATENATE('Base  PEAGES'!$Q$1," ",RIGHT(I444,17)),D445))</f>
        <v/>
      </c>
      <c r="J445" s="2" t="str">
        <f t="shared" si="42"/>
        <v/>
      </c>
      <c r="K445" s="2" t="str">
        <f t="shared" si="43"/>
        <v/>
      </c>
      <c r="L445" s="2" t="str">
        <f t="shared" si="44"/>
        <v/>
      </c>
      <c r="M445" s="2" t="str">
        <f t="shared" si="45"/>
        <v/>
      </c>
      <c r="N445" s="2" t="str">
        <f t="shared" si="46"/>
        <v/>
      </c>
      <c r="O445" s="2" t="str">
        <f>IF(OR(A445="",A445="Total général"),"",'Base  CARBURANT'!$AG$1)</f>
        <v/>
      </c>
      <c r="P445" s="2" t="str">
        <f t="shared" si="47"/>
        <v/>
      </c>
      <c r="Q445" s="2" t="str">
        <f t="shared" si="48"/>
        <v/>
      </c>
    </row>
    <row r="446" spans="9:17" x14ac:dyDescent="0.2">
      <c r="I446" s="2" t="str">
        <f>IF(A446="","",IF(A446="Total général",CONCATENATE('Base  PEAGES'!$Q$1," ",RIGHT(I445,17)),D446))</f>
        <v/>
      </c>
      <c r="J446" s="2" t="str">
        <f t="shared" si="42"/>
        <v/>
      </c>
      <c r="K446" s="2" t="str">
        <f t="shared" si="43"/>
        <v/>
      </c>
      <c r="L446" s="2" t="str">
        <f t="shared" si="44"/>
        <v/>
      </c>
      <c r="M446" s="2" t="str">
        <f t="shared" si="45"/>
        <v/>
      </c>
      <c r="N446" s="2" t="str">
        <f t="shared" si="46"/>
        <v/>
      </c>
      <c r="O446" s="2" t="str">
        <f>IF(OR(A446="",A446="Total général"),"",'Base  CARBURANT'!$AG$1)</f>
        <v/>
      </c>
      <c r="P446" s="2" t="str">
        <f t="shared" si="47"/>
        <v/>
      </c>
      <c r="Q446" s="2" t="str">
        <f t="shared" si="48"/>
        <v/>
      </c>
    </row>
    <row r="447" spans="9:17" x14ac:dyDescent="0.2">
      <c r="I447" s="2" t="str">
        <f>IF(A447="","",IF(A447="Total général",CONCATENATE('Base  PEAGES'!$Q$1," ",RIGHT(I446,17)),D447))</f>
        <v/>
      </c>
      <c r="J447" s="2" t="str">
        <f t="shared" si="42"/>
        <v/>
      </c>
      <c r="K447" s="2" t="str">
        <f t="shared" si="43"/>
        <v/>
      </c>
      <c r="L447" s="2" t="str">
        <f t="shared" si="44"/>
        <v/>
      </c>
      <c r="M447" s="2" t="str">
        <f t="shared" si="45"/>
        <v/>
      </c>
      <c r="N447" s="2" t="str">
        <f t="shared" si="46"/>
        <v/>
      </c>
      <c r="O447" s="2" t="str">
        <f>IF(OR(A447="",A447="Total général"),"",'Base  CARBURANT'!$AG$1)</f>
        <v/>
      </c>
      <c r="P447" s="2" t="str">
        <f t="shared" si="47"/>
        <v/>
      </c>
      <c r="Q447" s="2" t="str">
        <f t="shared" si="48"/>
        <v/>
      </c>
    </row>
    <row r="448" spans="9:17" x14ac:dyDescent="0.2">
      <c r="I448" s="2" t="str">
        <f>IF(A448="","",IF(A448="Total général",CONCATENATE('Base  PEAGES'!$Q$1," ",RIGHT(I447,17)),D448))</f>
        <v/>
      </c>
      <c r="J448" s="2" t="str">
        <f t="shared" si="42"/>
        <v/>
      </c>
      <c r="K448" s="2" t="str">
        <f t="shared" si="43"/>
        <v/>
      </c>
      <c r="L448" s="2" t="str">
        <f t="shared" si="44"/>
        <v/>
      </c>
      <c r="M448" s="2" t="str">
        <f t="shared" si="45"/>
        <v/>
      </c>
      <c r="N448" s="2" t="str">
        <f t="shared" si="46"/>
        <v/>
      </c>
      <c r="O448" s="2" t="str">
        <f>IF(OR(A448="",A448="Total général"),"",'Base  CARBURANT'!$AG$1)</f>
        <v/>
      </c>
      <c r="P448" s="2" t="str">
        <f t="shared" si="47"/>
        <v/>
      </c>
      <c r="Q448" s="2" t="str">
        <f t="shared" si="48"/>
        <v/>
      </c>
    </row>
    <row r="449" spans="9:17" x14ac:dyDescent="0.2">
      <c r="I449" s="2" t="str">
        <f>IF(A449="","",IF(A449="Total général",CONCATENATE('Base  PEAGES'!$Q$1," ",RIGHT(I448,17)),D449))</f>
        <v/>
      </c>
      <c r="J449" s="2" t="str">
        <f t="shared" si="42"/>
        <v/>
      </c>
      <c r="K449" s="2" t="str">
        <f t="shared" si="43"/>
        <v/>
      </c>
      <c r="L449" s="2" t="str">
        <f t="shared" si="44"/>
        <v/>
      </c>
      <c r="M449" s="2" t="str">
        <f t="shared" si="45"/>
        <v/>
      </c>
      <c r="N449" s="2" t="str">
        <f t="shared" si="46"/>
        <v/>
      </c>
      <c r="O449" s="2" t="str">
        <f>IF(OR(A449="",A449="Total général"),"",'Base  CARBURANT'!$AG$1)</f>
        <v/>
      </c>
      <c r="P449" s="2" t="str">
        <f t="shared" si="47"/>
        <v/>
      </c>
      <c r="Q449" s="2" t="str">
        <f t="shared" si="48"/>
        <v/>
      </c>
    </row>
    <row r="450" spans="9:17" x14ac:dyDescent="0.2">
      <c r="I450" s="2" t="str">
        <f>IF(A450="","",IF(A450="Total général",CONCATENATE('Base  PEAGES'!$Q$1," ",RIGHT(I449,17)),D450))</f>
        <v/>
      </c>
      <c r="J450" s="2" t="str">
        <f t="shared" si="42"/>
        <v/>
      </c>
      <c r="K450" s="2" t="str">
        <f t="shared" si="43"/>
        <v/>
      </c>
      <c r="L450" s="2" t="str">
        <f t="shared" si="44"/>
        <v/>
      </c>
      <c r="M450" s="2" t="str">
        <f t="shared" si="45"/>
        <v/>
      </c>
      <c r="N450" s="2" t="str">
        <f t="shared" si="46"/>
        <v/>
      </c>
      <c r="O450" s="2" t="str">
        <f>IF(OR(A450="",A450="Total général"),"",'Base  CARBURANT'!$AG$1)</f>
        <v/>
      </c>
      <c r="P450" s="2" t="str">
        <f t="shared" si="47"/>
        <v/>
      </c>
      <c r="Q450" s="2" t="str">
        <f t="shared" si="48"/>
        <v/>
      </c>
    </row>
    <row r="451" spans="9:17" x14ac:dyDescent="0.2">
      <c r="I451" s="2" t="str">
        <f>IF(A451="","",IF(A451="Total général",CONCATENATE('Base  PEAGES'!$Q$1," ",RIGHT(I450,17)),D451))</f>
        <v/>
      </c>
      <c r="J451" s="2" t="str">
        <f t="shared" si="42"/>
        <v/>
      </c>
      <c r="K451" s="2" t="str">
        <f t="shared" si="43"/>
        <v/>
      </c>
      <c r="L451" s="2" t="str">
        <f t="shared" si="44"/>
        <v/>
      </c>
      <c r="M451" s="2" t="str">
        <f t="shared" si="45"/>
        <v/>
      </c>
      <c r="N451" s="2" t="str">
        <f t="shared" si="46"/>
        <v/>
      </c>
      <c r="O451" s="2" t="str">
        <f>IF(OR(A451="",A451="Total général"),"",'Base  CARBURANT'!$AG$1)</f>
        <v/>
      </c>
      <c r="P451" s="2" t="str">
        <f t="shared" si="47"/>
        <v/>
      </c>
      <c r="Q451" s="2" t="str">
        <f t="shared" si="48"/>
        <v/>
      </c>
    </row>
    <row r="452" spans="9:17" x14ac:dyDescent="0.2">
      <c r="I452" s="2" t="str">
        <f>IF(A452="","",IF(A452="Total général",CONCATENATE('Base  PEAGES'!$Q$1," ",RIGHT(I451,17)),D452))</f>
        <v/>
      </c>
      <c r="J452" s="2" t="str">
        <f t="shared" si="42"/>
        <v/>
      </c>
      <c r="K452" s="2" t="str">
        <f t="shared" si="43"/>
        <v/>
      </c>
      <c r="L452" s="2" t="str">
        <f t="shared" si="44"/>
        <v/>
      </c>
      <c r="M452" s="2" t="str">
        <f t="shared" si="45"/>
        <v/>
      </c>
      <c r="N452" s="2" t="str">
        <f t="shared" si="46"/>
        <v/>
      </c>
      <c r="O452" s="2" t="str">
        <f>IF(OR(A452="",A452="Total général"),"",'Base  CARBURANT'!$AG$1)</f>
        <v/>
      </c>
      <c r="P452" s="2" t="str">
        <f t="shared" si="47"/>
        <v/>
      </c>
      <c r="Q452" s="2" t="str">
        <f t="shared" si="48"/>
        <v/>
      </c>
    </row>
    <row r="453" spans="9:17" x14ac:dyDescent="0.2">
      <c r="I453" s="2" t="str">
        <f>IF(A453="","",IF(A453="Total général",CONCATENATE('Base  PEAGES'!$Q$1," ",RIGHT(I452,17)),D453))</f>
        <v/>
      </c>
      <c r="J453" s="2" t="str">
        <f t="shared" ref="J453:J516" si="49">IF(A453="","",IF(AND(J452=50,A453="Total général"),21,IF(AND(J452=40,A453="Total général"),31,VALUE(E453))))</f>
        <v/>
      </c>
      <c r="K453" s="2" t="str">
        <f t="shared" ref="K453:K516" si="50">IF(A453="","",IF(A453="Total général",15002,C453))</f>
        <v/>
      </c>
      <c r="L453" s="2" t="str">
        <f t="shared" ref="L453:L516" si="51">IF(A453="","",ROUND(F453,2))</f>
        <v/>
      </c>
      <c r="M453" s="2" t="str">
        <f t="shared" ref="M453:M516" si="52">IF(OR(A453="",A453="Total général"),"",TRIM($F$3))</f>
        <v/>
      </c>
      <c r="N453" s="2" t="str">
        <f t="shared" ref="N453:N516" si="53">IF(OR(A453="",A453="Total général"),"",A453)</f>
        <v/>
      </c>
      <c r="O453" s="2" t="str">
        <f>IF(OR(A453="",A453="Total général"),"",'Base  CARBURANT'!$AG$1)</f>
        <v/>
      </c>
      <c r="P453" s="2" t="str">
        <f t="shared" ref="P453:P516" si="54">IF(OR(A453="",A453="Total général"),"",G453)</f>
        <v/>
      </c>
      <c r="Q453" s="2" t="str">
        <f t="shared" ref="Q453:Q516" si="55">IF(OR(A453="",A453="Total général"),"","L")</f>
        <v/>
      </c>
    </row>
    <row r="454" spans="9:17" x14ac:dyDescent="0.2">
      <c r="I454" s="2" t="str">
        <f>IF(A454="","",IF(A454="Total général",CONCATENATE('Base  PEAGES'!$Q$1," ",RIGHT(I453,17)),D454))</f>
        <v/>
      </c>
      <c r="J454" s="2" t="str">
        <f t="shared" si="49"/>
        <v/>
      </c>
      <c r="K454" s="2" t="str">
        <f t="shared" si="50"/>
        <v/>
      </c>
      <c r="L454" s="2" t="str">
        <f t="shared" si="51"/>
        <v/>
      </c>
      <c r="M454" s="2" t="str">
        <f t="shared" si="52"/>
        <v/>
      </c>
      <c r="N454" s="2" t="str">
        <f t="shared" si="53"/>
        <v/>
      </c>
      <c r="O454" s="2" t="str">
        <f>IF(OR(A454="",A454="Total général"),"",'Base  CARBURANT'!$AG$1)</f>
        <v/>
      </c>
      <c r="P454" s="2" t="str">
        <f t="shared" si="54"/>
        <v/>
      </c>
      <c r="Q454" s="2" t="str">
        <f t="shared" si="55"/>
        <v/>
      </c>
    </row>
    <row r="455" spans="9:17" x14ac:dyDescent="0.2">
      <c r="I455" s="2" t="str">
        <f>IF(A455="","",IF(A455="Total général",CONCATENATE('Base  PEAGES'!$Q$1," ",RIGHT(I454,17)),D455))</f>
        <v/>
      </c>
      <c r="J455" s="2" t="str">
        <f t="shared" si="49"/>
        <v/>
      </c>
      <c r="K455" s="2" t="str">
        <f t="shared" si="50"/>
        <v/>
      </c>
      <c r="L455" s="2" t="str">
        <f t="shared" si="51"/>
        <v/>
      </c>
      <c r="M455" s="2" t="str">
        <f t="shared" si="52"/>
        <v/>
      </c>
      <c r="N455" s="2" t="str">
        <f t="shared" si="53"/>
        <v/>
      </c>
      <c r="O455" s="2" t="str">
        <f>IF(OR(A455="",A455="Total général"),"",'Base  CARBURANT'!$AG$1)</f>
        <v/>
      </c>
      <c r="P455" s="2" t="str">
        <f t="shared" si="54"/>
        <v/>
      </c>
      <c r="Q455" s="2" t="str">
        <f t="shared" si="55"/>
        <v/>
      </c>
    </row>
    <row r="456" spans="9:17" x14ac:dyDescent="0.2">
      <c r="I456" s="2" t="str">
        <f>IF(A456="","",IF(A456="Total général",CONCATENATE('Base  PEAGES'!$Q$1," ",RIGHT(I455,17)),D456))</f>
        <v/>
      </c>
      <c r="J456" s="2" t="str">
        <f t="shared" si="49"/>
        <v/>
      </c>
      <c r="K456" s="2" t="str">
        <f t="shared" si="50"/>
        <v/>
      </c>
      <c r="L456" s="2" t="str">
        <f t="shared" si="51"/>
        <v/>
      </c>
      <c r="M456" s="2" t="str">
        <f t="shared" si="52"/>
        <v/>
      </c>
      <c r="N456" s="2" t="str">
        <f t="shared" si="53"/>
        <v/>
      </c>
      <c r="O456" s="2" t="str">
        <f>IF(OR(A456="",A456="Total général"),"",'Base  CARBURANT'!$AG$1)</f>
        <v/>
      </c>
      <c r="P456" s="2" t="str">
        <f t="shared" si="54"/>
        <v/>
      </c>
      <c r="Q456" s="2" t="str">
        <f t="shared" si="55"/>
        <v/>
      </c>
    </row>
    <row r="457" spans="9:17" x14ac:dyDescent="0.2">
      <c r="I457" s="2" t="str">
        <f>IF(A457="","",IF(A457="Total général",CONCATENATE('Base  PEAGES'!$Q$1," ",RIGHT(I456,17)),D457))</f>
        <v/>
      </c>
      <c r="J457" s="2" t="str">
        <f t="shared" si="49"/>
        <v/>
      </c>
      <c r="K457" s="2" t="str">
        <f t="shared" si="50"/>
        <v/>
      </c>
      <c r="L457" s="2" t="str">
        <f t="shared" si="51"/>
        <v/>
      </c>
      <c r="M457" s="2" t="str">
        <f t="shared" si="52"/>
        <v/>
      </c>
      <c r="N457" s="2" t="str">
        <f t="shared" si="53"/>
        <v/>
      </c>
      <c r="O457" s="2" t="str">
        <f>IF(OR(A457="",A457="Total général"),"",'Base  CARBURANT'!$AG$1)</f>
        <v/>
      </c>
      <c r="P457" s="2" t="str">
        <f t="shared" si="54"/>
        <v/>
      </c>
      <c r="Q457" s="2" t="str">
        <f t="shared" si="55"/>
        <v/>
      </c>
    </row>
    <row r="458" spans="9:17" x14ac:dyDescent="0.2">
      <c r="I458" s="2" t="str">
        <f>IF(A458="","",IF(A458="Total général",CONCATENATE('Base  PEAGES'!$Q$1," ",RIGHT(I457,17)),D458))</f>
        <v/>
      </c>
      <c r="J458" s="2" t="str">
        <f t="shared" si="49"/>
        <v/>
      </c>
      <c r="K458" s="2" t="str">
        <f t="shared" si="50"/>
        <v/>
      </c>
      <c r="L458" s="2" t="str">
        <f t="shared" si="51"/>
        <v/>
      </c>
      <c r="M458" s="2" t="str">
        <f t="shared" si="52"/>
        <v/>
      </c>
      <c r="N458" s="2" t="str">
        <f t="shared" si="53"/>
        <v/>
      </c>
      <c r="O458" s="2" t="str">
        <f>IF(OR(A458="",A458="Total général"),"",'Base  CARBURANT'!$AG$1)</f>
        <v/>
      </c>
      <c r="P458" s="2" t="str">
        <f t="shared" si="54"/>
        <v/>
      </c>
      <c r="Q458" s="2" t="str">
        <f t="shared" si="55"/>
        <v/>
      </c>
    </row>
    <row r="459" spans="9:17" x14ac:dyDescent="0.2">
      <c r="I459" s="2" t="str">
        <f>IF(A459="","",IF(A459="Total général",CONCATENATE('Base  PEAGES'!$Q$1," ",RIGHT(I458,17)),D459))</f>
        <v/>
      </c>
      <c r="J459" s="2" t="str">
        <f t="shared" si="49"/>
        <v/>
      </c>
      <c r="K459" s="2" t="str">
        <f t="shared" si="50"/>
        <v/>
      </c>
      <c r="L459" s="2" t="str">
        <f t="shared" si="51"/>
        <v/>
      </c>
      <c r="M459" s="2" t="str">
        <f t="shared" si="52"/>
        <v/>
      </c>
      <c r="N459" s="2" t="str">
        <f t="shared" si="53"/>
        <v/>
      </c>
      <c r="O459" s="2" t="str">
        <f>IF(OR(A459="",A459="Total général"),"",'Base  CARBURANT'!$AG$1)</f>
        <v/>
      </c>
      <c r="P459" s="2" t="str">
        <f t="shared" si="54"/>
        <v/>
      </c>
      <c r="Q459" s="2" t="str">
        <f t="shared" si="55"/>
        <v/>
      </c>
    </row>
    <row r="460" spans="9:17" x14ac:dyDescent="0.2">
      <c r="I460" s="2" t="str">
        <f>IF(A460="","",IF(A460="Total général",CONCATENATE('Base  PEAGES'!$Q$1," ",RIGHT(I459,17)),D460))</f>
        <v/>
      </c>
      <c r="J460" s="2" t="str">
        <f t="shared" si="49"/>
        <v/>
      </c>
      <c r="K460" s="2" t="str">
        <f t="shared" si="50"/>
        <v/>
      </c>
      <c r="L460" s="2" t="str">
        <f t="shared" si="51"/>
        <v/>
      </c>
      <c r="M460" s="2" t="str">
        <f t="shared" si="52"/>
        <v/>
      </c>
      <c r="N460" s="2" t="str">
        <f t="shared" si="53"/>
        <v/>
      </c>
      <c r="O460" s="2" t="str">
        <f>IF(OR(A460="",A460="Total général"),"",'Base  CARBURANT'!$AG$1)</f>
        <v/>
      </c>
      <c r="P460" s="2" t="str">
        <f t="shared" si="54"/>
        <v/>
      </c>
      <c r="Q460" s="2" t="str">
        <f t="shared" si="55"/>
        <v/>
      </c>
    </row>
    <row r="461" spans="9:17" x14ac:dyDescent="0.2">
      <c r="I461" s="2" t="str">
        <f>IF(A461="","",IF(A461="Total général",CONCATENATE('Base  PEAGES'!$Q$1," ",RIGHT(I460,17)),D461))</f>
        <v/>
      </c>
      <c r="J461" s="2" t="str">
        <f t="shared" si="49"/>
        <v/>
      </c>
      <c r="K461" s="2" t="str">
        <f t="shared" si="50"/>
        <v/>
      </c>
      <c r="L461" s="2" t="str">
        <f t="shared" si="51"/>
        <v/>
      </c>
      <c r="M461" s="2" t="str">
        <f t="shared" si="52"/>
        <v/>
      </c>
      <c r="N461" s="2" t="str">
        <f t="shared" si="53"/>
        <v/>
      </c>
      <c r="O461" s="2" t="str">
        <f>IF(OR(A461="",A461="Total général"),"",'Base  CARBURANT'!$AG$1)</f>
        <v/>
      </c>
      <c r="P461" s="2" t="str">
        <f t="shared" si="54"/>
        <v/>
      </c>
      <c r="Q461" s="2" t="str">
        <f t="shared" si="55"/>
        <v/>
      </c>
    </row>
    <row r="462" spans="9:17" x14ac:dyDescent="0.2">
      <c r="I462" s="2" t="str">
        <f>IF(A462="","",IF(A462="Total général",CONCATENATE('Base  PEAGES'!$Q$1," ",RIGHT(I461,17)),D462))</f>
        <v/>
      </c>
      <c r="J462" s="2" t="str">
        <f t="shared" si="49"/>
        <v/>
      </c>
      <c r="K462" s="2" t="str">
        <f t="shared" si="50"/>
        <v/>
      </c>
      <c r="L462" s="2" t="str">
        <f t="shared" si="51"/>
        <v/>
      </c>
      <c r="M462" s="2" t="str">
        <f t="shared" si="52"/>
        <v/>
      </c>
      <c r="N462" s="2" t="str">
        <f t="shared" si="53"/>
        <v/>
      </c>
      <c r="O462" s="2" t="str">
        <f>IF(OR(A462="",A462="Total général"),"",'Base  CARBURANT'!$AG$1)</f>
        <v/>
      </c>
      <c r="P462" s="2" t="str">
        <f t="shared" si="54"/>
        <v/>
      </c>
      <c r="Q462" s="2" t="str">
        <f t="shared" si="55"/>
        <v/>
      </c>
    </row>
    <row r="463" spans="9:17" x14ac:dyDescent="0.2">
      <c r="I463" s="2" t="str">
        <f>IF(A463="","",IF(A463="Total général",CONCATENATE('Base  PEAGES'!$Q$1," ",RIGHT(I462,17)),D463))</f>
        <v/>
      </c>
      <c r="J463" s="2" t="str">
        <f t="shared" si="49"/>
        <v/>
      </c>
      <c r="K463" s="2" t="str">
        <f t="shared" si="50"/>
        <v/>
      </c>
      <c r="L463" s="2" t="str">
        <f t="shared" si="51"/>
        <v/>
      </c>
      <c r="M463" s="2" t="str">
        <f t="shared" si="52"/>
        <v/>
      </c>
      <c r="N463" s="2" t="str">
        <f t="shared" si="53"/>
        <v/>
      </c>
      <c r="O463" s="2" t="str">
        <f>IF(OR(A463="",A463="Total général"),"",'Base  CARBURANT'!$AG$1)</f>
        <v/>
      </c>
      <c r="P463" s="2" t="str">
        <f t="shared" si="54"/>
        <v/>
      </c>
      <c r="Q463" s="2" t="str">
        <f t="shared" si="55"/>
        <v/>
      </c>
    </row>
    <row r="464" spans="9:17" x14ac:dyDescent="0.2">
      <c r="I464" s="2" t="str">
        <f>IF(A464="","",IF(A464="Total général",CONCATENATE('Base  PEAGES'!$Q$1," ",RIGHT(I463,17)),D464))</f>
        <v/>
      </c>
      <c r="J464" s="2" t="str">
        <f t="shared" si="49"/>
        <v/>
      </c>
      <c r="K464" s="2" t="str">
        <f t="shared" si="50"/>
        <v/>
      </c>
      <c r="L464" s="2" t="str">
        <f t="shared" si="51"/>
        <v/>
      </c>
      <c r="M464" s="2" t="str">
        <f t="shared" si="52"/>
        <v/>
      </c>
      <c r="N464" s="2" t="str">
        <f t="shared" si="53"/>
        <v/>
      </c>
      <c r="O464" s="2" t="str">
        <f>IF(OR(A464="",A464="Total général"),"",'Base  CARBURANT'!$AG$1)</f>
        <v/>
      </c>
      <c r="P464" s="2" t="str">
        <f t="shared" si="54"/>
        <v/>
      </c>
      <c r="Q464" s="2" t="str">
        <f t="shared" si="55"/>
        <v/>
      </c>
    </row>
    <row r="465" spans="9:17" x14ac:dyDescent="0.2">
      <c r="I465" s="2" t="str">
        <f>IF(A465="","",IF(A465="Total général",CONCATENATE('Base  PEAGES'!$Q$1," ",RIGHT(I464,17)),D465))</f>
        <v/>
      </c>
      <c r="J465" s="2" t="str">
        <f t="shared" si="49"/>
        <v/>
      </c>
      <c r="K465" s="2" t="str">
        <f t="shared" si="50"/>
        <v/>
      </c>
      <c r="L465" s="2" t="str">
        <f t="shared" si="51"/>
        <v/>
      </c>
      <c r="M465" s="2" t="str">
        <f t="shared" si="52"/>
        <v/>
      </c>
      <c r="N465" s="2" t="str">
        <f t="shared" si="53"/>
        <v/>
      </c>
      <c r="O465" s="2" t="str">
        <f>IF(OR(A465="",A465="Total général"),"",'Base  CARBURANT'!$AG$1)</f>
        <v/>
      </c>
      <c r="P465" s="2" t="str">
        <f t="shared" si="54"/>
        <v/>
      </c>
      <c r="Q465" s="2" t="str">
        <f t="shared" si="55"/>
        <v/>
      </c>
    </row>
    <row r="466" spans="9:17" x14ac:dyDescent="0.2">
      <c r="I466" s="2" t="str">
        <f>IF(A466="","",IF(A466="Total général",CONCATENATE('Base  PEAGES'!$Q$1," ",RIGHT(I465,17)),D466))</f>
        <v/>
      </c>
      <c r="J466" s="2" t="str">
        <f t="shared" si="49"/>
        <v/>
      </c>
      <c r="K466" s="2" t="str">
        <f t="shared" si="50"/>
        <v/>
      </c>
      <c r="L466" s="2" t="str">
        <f t="shared" si="51"/>
        <v/>
      </c>
      <c r="M466" s="2" t="str">
        <f t="shared" si="52"/>
        <v/>
      </c>
      <c r="N466" s="2" t="str">
        <f t="shared" si="53"/>
        <v/>
      </c>
      <c r="O466" s="2" t="str">
        <f>IF(OR(A466="",A466="Total général"),"",'Base  CARBURANT'!$AG$1)</f>
        <v/>
      </c>
      <c r="P466" s="2" t="str">
        <f t="shared" si="54"/>
        <v/>
      </c>
      <c r="Q466" s="2" t="str">
        <f t="shared" si="55"/>
        <v/>
      </c>
    </row>
    <row r="467" spans="9:17" x14ac:dyDescent="0.2">
      <c r="I467" s="2" t="str">
        <f>IF(A467="","",IF(A467="Total général",CONCATENATE('Base  PEAGES'!$Q$1," ",RIGHT(I466,17)),D467))</f>
        <v/>
      </c>
      <c r="J467" s="2" t="str">
        <f t="shared" si="49"/>
        <v/>
      </c>
      <c r="K467" s="2" t="str">
        <f t="shared" si="50"/>
        <v/>
      </c>
      <c r="L467" s="2" t="str">
        <f t="shared" si="51"/>
        <v/>
      </c>
      <c r="M467" s="2" t="str">
        <f t="shared" si="52"/>
        <v/>
      </c>
      <c r="N467" s="2" t="str">
        <f t="shared" si="53"/>
        <v/>
      </c>
      <c r="O467" s="2" t="str">
        <f>IF(OR(A467="",A467="Total général"),"",'Base  CARBURANT'!$AG$1)</f>
        <v/>
      </c>
      <c r="P467" s="2" t="str">
        <f t="shared" si="54"/>
        <v/>
      </c>
      <c r="Q467" s="2" t="str">
        <f t="shared" si="55"/>
        <v/>
      </c>
    </row>
    <row r="468" spans="9:17" x14ac:dyDescent="0.2">
      <c r="I468" s="2" t="str">
        <f>IF(A468="","",IF(A468="Total général",CONCATENATE('Base  PEAGES'!$Q$1," ",RIGHT(I467,17)),D468))</f>
        <v/>
      </c>
      <c r="J468" s="2" t="str">
        <f t="shared" si="49"/>
        <v/>
      </c>
      <c r="K468" s="2" t="str">
        <f t="shared" si="50"/>
        <v/>
      </c>
      <c r="L468" s="2" t="str">
        <f t="shared" si="51"/>
        <v/>
      </c>
      <c r="M468" s="2" t="str">
        <f t="shared" si="52"/>
        <v/>
      </c>
      <c r="N468" s="2" t="str">
        <f t="shared" si="53"/>
        <v/>
      </c>
      <c r="O468" s="2" t="str">
        <f>IF(OR(A468="",A468="Total général"),"",'Base  CARBURANT'!$AG$1)</f>
        <v/>
      </c>
      <c r="P468" s="2" t="str">
        <f t="shared" si="54"/>
        <v/>
      </c>
      <c r="Q468" s="2" t="str">
        <f t="shared" si="55"/>
        <v/>
      </c>
    </row>
    <row r="469" spans="9:17" x14ac:dyDescent="0.2">
      <c r="I469" s="2" t="str">
        <f>IF(A469="","",IF(A469="Total général",CONCATENATE('Base  PEAGES'!$Q$1," ",RIGHT(I468,17)),D469))</f>
        <v/>
      </c>
      <c r="J469" s="2" t="str">
        <f t="shared" si="49"/>
        <v/>
      </c>
      <c r="K469" s="2" t="str">
        <f t="shared" si="50"/>
        <v/>
      </c>
      <c r="L469" s="2" t="str">
        <f t="shared" si="51"/>
        <v/>
      </c>
      <c r="M469" s="2" t="str">
        <f t="shared" si="52"/>
        <v/>
      </c>
      <c r="N469" s="2" t="str">
        <f t="shared" si="53"/>
        <v/>
      </c>
      <c r="O469" s="2" t="str">
        <f>IF(OR(A469="",A469="Total général"),"",'Base  CARBURANT'!$AG$1)</f>
        <v/>
      </c>
      <c r="P469" s="2" t="str">
        <f t="shared" si="54"/>
        <v/>
      </c>
      <c r="Q469" s="2" t="str">
        <f t="shared" si="55"/>
        <v/>
      </c>
    </row>
    <row r="470" spans="9:17" x14ac:dyDescent="0.2">
      <c r="I470" s="2" t="str">
        <f>IF(A470="","",IF(A470="Total général",CONCATENATE('Base  PEAGES'!$Q$1," ",RIGHT(I469,17)),D470))</f>
        <v/>
      </c>
      <c r="J470" s="2" t="str">
        <f t="shared" si="49"/>
        <v/>
      </c>
      <c r="K470" s="2" t="str">
        <f t="shared" si="50"/>
        <v/>
      </c>
      <c r="L470" s="2" t="str">
        <f t="shared" si="51"/>
        <v/>
      </c>
      <c r="M470" s="2" t="str">
        <f t="shared" si="52"/>
        <v/>
      </c>
      <c r="N470" s="2" t="str">
        <f t="shared" si="53"/>
        <v/>
      </c>
      <c r="O470" s="2" t="str">
        <f>IF(OR(A470="",A470="Total général"),"",'Base  CARBURANT'!$AG$1)</f>
        <v/>
      </c>
      <c r="P470" s="2" t="str">
        <f t="shared" si="54"/>
        <v/>
      </c>
      <c r="Q470" s="2" t="str">
        <f t="shared" si="55"/>
        <v/>
      </c>
    </row>
    <row r="471" spans="9:17" x14ac:dyDescent="0.2">
      <c r="I471" s="2" t="str">
        <f>IF(A471="","",IF(A471="Total général",CONCATENATE('Base  PEAGES'!$Q$1," ",RIGHT(I470,17)),D471))</f>
        <v/>
      </c>
      <c r="J471" s="2" t="str">
        <f t="shared" si="49"/>
        <v/>
      </c>
      <c r="K471" s="2" t="str">
        <f t="shared" si="50"/>
        <v/>
      </c>
      <c r="L471" s="2" t="str">
        <f t="shared" si="51"/>
        <v/>
      </c>
      <c r="M471" s="2" t="str">
        <f t="shared" si="52"/>
        <v/>
      </c>
      <c r="N471" s="2" t="str">
        <f t="shared" si="53"/>
        <v/>
      </c>
      <c r="O471" s="2" t="str">
        <f>IF(OR(A471="",A471="Total général"),"",'Base  CARBURANT'!$AG$1)</f>
        <v/>
      </c>
      <c r="P471" s="2" t="str">
        <f t="shared" si="54"/>
        <v/>
      </c>
      <c r="Q471" s="2" t="str">
        <f t="shared" si="55"/>
        <v/>
      </c>
    </row>
    <row r="472" spans="9:17" x14ac:dyDescent="0.2">
      <c r="I472" s="2" t="str">
        <f>IF(A472="","",IF(A472="Total général",CONCATENATE('Base  PEAGES'!$Q$1," ",RIGHT(I471,17)),D472))</f>
        <v/>
      </c>
      <c r="J472" s="2" t="str">
        <f t="shared" si="49"/>
        <v/>
      </c>
      <c r="K472" s="2" t="str">
        <f t="shared" si="50"/>
        <v/>
      </c>
      <c r="L472" s="2" t="str">
        <f t="shared" si="51"/>
        <v/>
      </c>
      <c r="M472" s="2" t="str">
        <f t="shared" si="52"/>
        <v/>
      </c>
      <c r="N472" s="2" t="str">
        <f t="shared" si="53"/>
        <v/>
      </c>
      <c r="O472" s="2" t="str">
        <f>IF(OR(A472="",A472="Total général"),"",'Base  CARBURANT'!$AG$1)</f>
        <v/>
      </c>
      <c r="P472" s="2" t="str">
        <f t="shared" si="54"/>
        <v/>
      </c>
      <c r="Q472" s="2" t="str">
        <f t="shared" si="55"/>
        <v/>
      </c>
    </row>
    <row r="473" spans="9:17" x14ac:dyDescent="0.2">
      <c r="I473" s="2" t="str">
        <f>IF(A473="","",IF(A473="Total général",CONCATENATE('Base  PEAGES'!$Q$1," ",RIGHT(I472,17)),D473))</f>
        <v/>
      </c>
      <c r="J473" s="2" t="str">
        <f t="shared" si="49"/>
        <v/>
      </c>
      <c r="K473" s="2" t="str">
        <f t="shared" si="50"/>
        <v/>
      </c>
      <c r="L473" s="2" t="str">
        <f t="shared" si="51"/>
        <v/>
      </c>
      <c r="M473" s="2" t="str">
        <f t="shared" si="52"/>
        <v/>
      </c>
      <c r="N473" s="2" t="str">
        <f t="shared" si="53"/>
        <v/>
      </c>
      <c r="O473" s="2" t="str">
        <f>IF(OR(A473="",A473="Total général"),"",'Base  CARBURANT'!$AG$1)</f>
        <v/>
      </c>
      <c r="P473" s="2" t="str">
        <f t="shared" si="54"/>
        <v/>
      </c>
      <c r="Q473" s="2" t="str">
        <f t="shared" si="55"/>
        <v/>
      </c>
    </row>
    <row r="474" spans="9:17" x14ac:dyDescent="0.2">
      <c r="I474" s="2" t="str">
        <f>IF(A474="","",IF(A474="Total général",CONCATENATE('Base  PEAGES'!$Q$1," ",RIGHT(I473,17)),D474))</f>
        <v/>
      </c>
      <c r="J474" s="2" t="str">
        <f t="shared" si="49"/>
        <v/>
      </c>
      <c r="K474" s="2" t="str">
        <f t="shared" si="50"/>
        <v/>
      </c>
      <c r="L474" s="2" t="str">
        <f t="shared" si="51"/>
        <v/>
      </c>
      <c r="M474" s="2" t="str">
        <f t="shared" si="52"/>
        <v/>
      </c>
      <c r="N474" s="2" t="str">
        <f t="shared" si="53"/>
        <v/>
      </c>
      <c r="O474" s="2" t="str">
        <f>IF(OR(A474="",A474="Total général"),"",'Base  CARBURANT'!$AG$1)</f>
        <v/>
      </c>
      <c r="P474" s="2" t="str">
        <f t="shared" si="54"/>
        <v/>
      </c>
      <c r="Q474" s="2" t="str">
        <f t="shared" si="55"/>
        <v/>
      </c>
    </row>
    <row r="475" spans="9:17" x14ac:dyDescent="0.2">
      <c r="I475" s="2" t="str">
        <f>IF(A475="","",IF(A475="Total général",CONCATENATE('Base  PEAGES'!$Q$1," ",RIGHT(I474,17)),D475))</f>
        <v/>
      </c>
      <c r="J475" s="2" t="str">
        <f t="shared" si="49"/>
        <v/>
      </c>
      <c r="K475" s="2" t="str">
        <f t="shared" si="50"/>
        <v/>
      </c>
      <c r="L475" s="2" t="str">
        <f t="shared" si="51"/>
        <v/>
      </c>
      <c r="M475" s="2" t="str">
        <f t="shared" si="52"/>
        <v/>
      </c>
      <c r="N475" s="2" t="str">
        <f t="shared" si="53"/>
        <v/>
      </c>
      <c r="O475" s="2" t="str">
        <f>IF(OR(A475="",A475="Total général"),"",'Base  CARBURANT'!$AG$1)</f>
        <v/>
      </c>
      <c r="P475" s="2" t="str">
        <f t="shared" si="54"/>
        <v/>
      </c>
      <c r="Q475" s="2" t="str">
        <f t="shared" si="55"/>
        <v/>
      </c>
    </row>
    <row r="476" spans="9:17" x14ac:dyDescent="0.2">
      <c r="I476" s="2" t="str">
        <f>IF(A476="","",IF(A476="Total général",CONCATENATE('Base  PEAGES'!$Q$1," ",RIGHT(I475,17)),D476))</f>
        <v/>
      </c>
      <c r="J476" s="2" t="str">
        <f t="shared" si="49"/>
        <v/>
      </c>
      <c r="K476" s="2" t="str">
        <f t="shared" si="50"/>
        <v/>
      </c>
      <c r="L476" s="2" t="str">
        <f t="shared" si="51"/>
        <v/>
      </c>
      <c r="M476" s="2" t="str">
        <f t="shared" si="52"/>
        <v/>
      </c>
      <c r="N476" s="2" t="str">
        <f t="shared" si="53"/>
        <v/>
      </c>
      <c r="O476" s="2" t="str">
        <f>IF(OR(A476="",A476="Total général"),"",'Base  CARBURANT'!$AG$1)</f>
        <v/>
      </c>
      <c r="P476" s="2" t="str">
        <f t="shared" si="54"/>
        <v/>
      </c>
      <c r="Q476" s="2" t="str">
        <f t="shared" si="55"/>
        <v/>
      </c>
    </row>
    <row r="477" spans="9:17" x14ac:dyDescent="0.2">
      <c r="I477" s="2" t="str">
        <f>IF(A477="","",IF(A477="Total général",CONCATENATE('Base  PEAGES'!$Q$1," ",RIGHT(I476,17)),D477))</f>
        <v/>
      </c>
      <c r="J477" s="2" t="str">
        <f t="shared" si="49"/>
        <v/>
      </c>
      <c r="K477" s="2" t="str">
        <f t="shared" si="50"/>
        <v/>
      </c>
      <c r="L477" s="2" t="str">
        <f t="shared" si="51"/>
        <v/>
      </c>
      <c r="M477" s="2" t="str">
        <f t="shared" si="52"/>
        <v/>
      </c>
      <c r="N477" s="2" t="str">
        <f t="shared" si="53"/>
        <v/>
      </c>
      <c r="O477" s="2" t="str">
        <f>IF(OR(A477="",A477="Total général"),"",'Base  CARBURANT'!$AG$1)</f>
        <v/>
      </c>
      <c r="P477" s="2" t="str">
        <f t="shared" si="54"/>
        <v/>
      </c>
      <c r="Q477" s="2" t="str">
        <f t="shared" si="55"/>
        <v/>
      </c>
    </row>
    <row r="478" spans="9:17" x14ac:dyDescent="0.2">
      <c r="I478" s="2" t="str">
        <f>IF(A478="","",IF(A478="Total général",CONCATENATE('Base  PEAGES'!$Q$1," ",RIGHT(I477,17)),D478))</f>
        <v/>
      </c>
      <c r="J478" s="2" t="str">
        <f t="shared" si="49"/>
        <v/>
      </c>
      <c r="K478" s="2" t="str">
        <f t="shared" si="50"/>
        <v/>
      </c>
      <c r="L478" s="2" t="str">
        <f t="shared" si="51"/>
        <v/>
      </c>
      <c r="M478" s="2" t="str">
        <f t="shared" si="52"/>
        <v/>
      </c>
      <c r="N478" s="2" t="str">
        <f t="shared" si="53"/>
        <v/>
      </c>
      <c r="O478" s="2" t="str">
        <f>IF(OR(A478="",A478="Total général"),"",'Base  CARBURANT'!$AG$1)</f>
        <v/>
      </c>
      <c r="P478" s="2" t="str">
        <f t="shared" si="54"/>
        <v/>
      </c>
      <c r="Q478" s="2" t="str">
        <f t="shared" si="55"/>
        <v/>
      </c>
    </row>
    <row r="479" spans="9:17" x14ac:dyDescent="0.2">
      <c r="I479" s="2" t="str">
        <f>IF(A479="","",IF(A479="Total général",CONCATENATE('Base  PEAGES'!$Q$1," ",RIGHT(I478,17)),D479))</f>
        <v/>
      </c>
      <c r="J479" s="2" t="str">
        <f t="shared" si="49"/>
        <v/>
      </c>
      <c r="K479" s="2" t="str">
        <f t="shared" si="50"/>
        <v/>
      </c>
      <c r="L479" s="2" t="str">
        <f t="shared" si="51"/>
        <v/>
      </c>
      <c r="M479" s="2" t="str">
        <f t="shared" si="52"/>
        <v/>
      </c>
      <c r="N479" s="2" t="str">
        <f t="shared" si="53"/>
        <v/>
      </c>
      <c r="O479" s="2" t="str">
        <f>IF(OR(A479="",A479="Total général"),"",'Base  CARBURANT'!$AG$1)</f>
        <v/>
      </c>
      <c r="P479" s="2" t="str">
        <f t="shared" si="54"/>
        <v/>
      </c>
      <c r="Q479" s="2" t="str">
        <f t="shared" si="55"/>
        <v/>
      </c>
    </row>
    <row r="480" spans="9:17" x14ac:dyDescent="0.2">
      <c r="I480" s="2" t="str">
        <f>IF(A480="","",IF(A480="Total général",CONCATENATE('Base  PEAGES'!$Q$1," ",RIGHT(I479,17)),D480))</f>
        <v/>
      </c>
      <c r="J480" s="2" t="str">
        <f t="shared" si="49"/>
        <v/>
      </c>
      <c r="K480" s="2" t="str">
        <f t="shared" si="50"/>
        <v/>
      </c>
      <c r="L480" s="2" t="str">
        <f t="shared" si="51"/>
        <v/>
      </c>
      <c r="M480" s="2" t="str">
        <f t="shared" si="52"/>
        <v/>
      </c>
      <c r="N480" s="2" t="str">
        <f t="shared" si="53"/>
        <v/>
      </c>
      <c r="O480" s="2" t="str">
        <f>IF(OR(A480="",A480="Total général"),"",'Base  CARBURANT'!$AG$1)</f>
        <v/>
      </c>
      <c r="P480" s="2" t="str">
        <f t="shared" si="54"/>
        <v/>
      </c>
      <c r="Q480" s="2" t="str">
        <f t="shared" si="55"/>
        <v/>
      </c>
    </row>
    <row r="481" spans="9:17" x14ac:dyDescent="0.2">
      <c r="I481" s="2" t="str">
        <f>IF(A481="","",IF(A481="Total général",CONCATENATE('Base  PEAGES'!$Q$1," ",RIGHT(I480,17)),D481))</f>
        <v/>
      </c>
      <c r="J481" s="2" t="str">
        <f t="shared" si="49"/>
        <v/>
      </c>
      <c r="K481" s="2" t="str">
        <f t="shared" si="50"/>
        <v/>
      </c>
      <c r="L481" s="2" t="str">
        <f t="shared" si="51"/>
        <v/>
      </c>
      <c r="M481" s="2" t="str">
        <f t="shared" si="52"/>
        <v/>
      </c>
      <c r="N481" s="2" t="str">
        <f t="shared" si="53"/>
        <v/>
      </c>
      <c r="O481" s="2" t="str">
        <f>IF(OR(A481="",A481="Total général"),"",'Base  CARBURANT'!$AG$1)</f>
        <v/>
      </c>
      <c r="P481" s="2" t="str">
        <f t="shared" si="54"/>
        <v/>
      </c>
      <c r="Q481" s="2" t="str">
        <f t="shared" si="55"/>
        <v/>
      </c>
    </row>
    <row r="482" spans="9:17" x14ac:dyDescent="0.2">
      <c r="I482" s="2" t="str">
        <f>IF(A482="","",IF(A482="Total général",CONCATENATE('Base  PEAGES'!$Q$1," ",RIGHT(I481,17)),D482))</f>
        <v/>
      </c>
      <c r="J482" s="2" t="str">
        <f t="shared" si="49"/>
        <v/>
      </c>
      <c r="K482" s="2" t="str">
        <f t="shared" si="50"/>
        <v/>
      </c>
      <c r="L482" s="2" t="str">
        <f t="shared" si="51"/>
        <v/>
      </c>
      <c r="M482" s="2" t="str">
        <f t="shared" si="52"/>
        <v/>
      </c>
      <c r="N482" s="2" t="str">
        <f t="shared" si="53"/>
        <v/>
      </c>
      <c r="O482" s="2" t="str">
        <f>IF(OR(A482="",A482="Total général"),"",'Base  CARBURANT'!$AG$1)</f>
        <v/>
      </c>
      <c r="P482" s="2" t="str">
        <f t="shared" si="54"/>
        <v/>
      </c>
      <c r="Q482" s="2" t="str">
        <f t="shared" si="55"/>
        <v/>
      </c>
    </row>
    <row r="483" spans="9:17" x14ac:dyDescent="0.2">
      <c r="I483" s="2" t="str">
        <f>IF(A483="","",IF(A483="Total général",CONCATENATE('Base  PEAGES'!$Q$1," ",RIGHT(I482,17)),D483))</f>
        <v/>
      </c>
      <c r="J483" s="2" t="str">
        <f t="shared" si="49"/>
        <v/>
      </c>
      <c r="K483" s="2" t="str">
        <f t="shared" si="50"/>
        <v/>
      </c>
      <c r="L483" s="2" t="str">
        <f t="shared" si="51"/>
        <v/>
      </c>
      <c r="M483" s="2" t="str">
        <f t="shared" si="52"/>
        <v/>
      </c>
      <c r="N483" s="2" t="str">
        <f t="shared" si="53"/>
        <v/>
      </c>
      <c r="O483" s="2" t="str">
        <f>IF(OR(A483="",A483="Total général"),"",'Base  CARBURANT'!$AG$1)</f>
        <v/>
      </c>
      <c r="P483" s="2" t="str">
        <f t="shared" si="54"/>
        <v/>
      </c>
      <c r="Q483" s="2" t="str">
        <f t="shared" si="55"/>
        <v/>
      </c>
    </row>
    <row r="484" spans="9:17" x14ac:dyDescent="0.2">
      <c r="I484" s="2" t="str">
        <f>IF(A484="","",IF(A484="Total général",CONCATENATE('Base  PEAGES'!$Q$1," ",RIGHT(I483,17)),D484))</f>
        <v/>
      </c>
      <c r="J484" s="2" t="str">
        <f t="shared" si="49"/>
        <v/>
      </c>
      <c r="K484" s="2" t="str">
        <f t="shared" si="50"/>
        <v/>
      </c>
      <c r="L484" s="2" t="str">
        <f t="shared" si="51"/>
        <v/>
      </c>
      <c r="M484" s="2" t="str">
        <f t="shared" si="52"/>
        <v/>
      </c>
      <c r="N484" s="2" t="str">
        <f t="shared" si="53"/>
        <v/>
      </c>
      <c r="O484" s="2" t="str">
        <f>IF(OR(A484="",A484="Total général"),"",'Base  CARBURANT'!$AG$1)</f>
        <v/>
      </c>
      <c r="P484" s="2" t="str">
        <f t="shared" si="54"/>
        <v/>
      </c>
      <c r="Q484" s="2" t="str">
        <f t="shared" si="55"/>
        <v/>
      </c>
    </row>
    <row r="485" spans="9:17" x14ac:dyDescent="0.2">
      <c r="I485" s="2" t="str">
        <f>IF(A485="","",IF(A485="Total général",CONCATENATE('Base  PEAGES'!$Q$1," ",RIGHT(I484,17)),D485))</f>
        <v/>
      </c>
      <c r="J485" s="2" t="str">
        <f t="shared" si="49"/>
        <v/>
      </c>
      <c r="K485" s="2" t="str">
        <f t="shared" si="50"/>
        <v/>
      </c>
      <c r="L485" s="2" t="str">
        <f t="shared" si="51"/>
        <v/>
      </c>
      <c r="M485" s="2" t="str">
        <f t="shared" si="52"/>
        <v/>
      </c>
      <c r="N485" s="2" t="str">
        <f t="shared" si="53"/>
        <v/>
      </c>
      <c r="O485" s="2" t="str">
        <f>IF(OR(A485="",A485="Total général"),"",'Base  CARBURANT'!$AG$1)</f>
        <v/>
      </c>
      <c r="P485" s="2" t="str">
        <f t="shared" si="54"/>
        <v/>
      </c>
      <c r="Q485" s="2" t="str">
        <f t="shared" si="55"/>
        <v/>
      </c>
    </row>
    <row r="486" spans="9:17" x14ac:dyDescent="0.2">
      <c r="I486" s="2" t="str">
        <f>IF(A486="","",IF(A486="Total général",CONCATENATE('Base  PEAGES'!$Q$1," ",RIGHT(I485,17)),D486))</f>
        <v/>
      </c>
      <c r="J486" s="2" t="str">
        <f t="shared" si="49"/>
        <v/>
      </c>
      <c r="K486" s="2" t="str">
        <f t="shared" si="50"/>
        <v/>
      </c>
      <c r="L486" s="2" t="str">
        <f t="shared" si="51"/>
        <v/>
      </c>
      <c r="M486" s="2" t="str">
        <f t="shared" si="52"/>
        <v/>
      </c>
      <c r="N486" s="2" t="str">
        <f t="shared" si="53"/>
        <v/>
      </c>
      <c r="O486" s="2" t="str">
        <f>IF(OR(A486="",A486="Total général"),"",'Base  CARBURANT'!$AG$1)</f>
        <v/>
      </c>
      <c r="P486" s="2" t="str">
        <f t="shared" si="54"/>
        <v/>
      </c>
      <c r="Q486" s="2" t="str">
        <f t="shared" si="55"/>
        <v/>
      </c>
    </row>
    <row r="487" spans="9:17" x14ac:dyDescent="0.2">
      <c r="I487" s="2" t="str">
        <f>IF(A487="","",IF(A487="Total général",CONCATENATE('Base  PEAGES'!$Q$1," ",RIGHT(I486,17)),D487))</f>
        <v/>
      </c>
      <c r="J487" s="2" t="str">
        <f t="shared" si="49"/>
        <v/>
      </c>
      <c r="K487" s="2" t="str">
        <f t="shared" si="50"/>
        <v/>
      </c>
      <c r="L487" s="2" t="str">
        <f t="shared" si="51"/>
        <v/>
      </c>
      <c r="M487" s="2" t="str">
        <f t="shared" si="52"/>
        <v/>
      </c>
      <c r="N487" s="2" t="str">
        <f t="shared" si="53"/>
        <v/>
      </c>
      <c r="O487" s="2" t="str">
        <f>IF(OR(A487="",A487="Total général"),"",'Base  CARBURANT'!$AG$1)</f>
        <v/>
      </c>
      <c r="P487" s="2" t="str">
        <f t="shared" si="54"/>
        <v/>
      </c>
      <c r="Q487" s="2" t="str">
        <f t="shared" si="55"/>
        <v/>
      </c>
    </row>
    <row r="488" spans="9:17" x14ac:dyDescent="0.2">
      <c r="I488" s="2" t="str">
        <f>IF(A488="","",IF(A488="Total général",CONCATENATE('Base  PEAGES'!$Q$1," ",RIGHT(I487,17)),D488))</f>
        <v/>
      </c>
      <c r="J488" s="2" t="str">
        <f t="shared" si="49"/>
        <v/>
      </c>
      <c r="K488" s="2" t="str">
        <f t="shared" si="50"/>
        <v/>
      </c>
      <c r="L488" s="2" t="str">
        <f t="shared" si="51"/>
        <v/>
      </c>
      <c r="M488" s="2" t="str">
        <f t="shared" si="52"/>
        <v/>
      </c>
      <c r="N488" s="2" t="str">
        <f t="shared" si="53"/>
        <v/>
      </c>
      <c r="O488" s="2" t="str">
        <f>IF(OR(A488="",A488="Total général"),"",'Base  CARBURANT'!$AG$1)</f>
        <v/>
      </c>
      <c r="P488" s="2" t="str">
        <f t="shared" si="54"/>
        <v/>
      </c>
      <c r="Q488" s="2" t="str">
        <f t="shared" si="55"/>
        <v/>
      </c>
    </row>
    <row r="489" spans="9:17" x14ac:dyDescent="0.2">
      <c r="I489" s="2" t="str">
        <f>IF(A489="","",IF(A489="Total général",CONCATENATE('Base  PEAGES'!$Q$1," ",RIGHT(I488,17)),D489))</f>
        <v/>
      </c>
      <c r="J489" s="2" t="str">
        <f t="shared" si="49"/>
        <v/>
      </c>
      <c r="K489" s="2" t="str">
        <f t="shared" si="50"/>
        <v/>
      </c>
      <c r="L489" s="2" t="str">
        <f t="shared" si="51"/>
        <v/>
      </c>
      <c r="M489" s="2" t="str">
        <f t="shared" si="52"/>
        <v/>
      </c>
      <c r="N489" s="2" t="str">
        <f t="shared" si="53"/>
        <v/>
      </c>
      <c r="O489" s="2" t="str">
        <f>IF(OR(A489="",A489="Total général"),"",'Base  CARBURANT'!$AG$1)</f>
        <v/>
      </c>
      <c r="P489" s="2" t="str">
        <f t="shared" si="54"/>
        <v/>
      </c>
      <c r="Q489" s="2" t="str">
        <f t="shared" si="55"/>
        <v/>
      </c>
    </row>
    <row r="490" spans="9:17" x14ac:dyDescent="0.2">
      <c r="I490" s="2" t="str">
        <f>IF(A490="","",IF(A490="Total général",CONCATENATE('Base  PEAGES'!$Q$1," ",RIGHT(I489,17)),D490))</f>
        <v/>
      </c>
      <c r="J490" s="2" t="str">
        <f t="shared" si="49"/>
        <v/>
      </c>
      <c r="K490" s="2" t="str">
        <f t="shared" si="50"/>
        <v/>
      </c>
      <c r="L490" s="2" t="str">
        <f t="shared" si="51"/>
        <v/>
      </c>
      <c r="M490" s="2" t="str">
        <f t="shared" si="52"/>
        <v/>
      </c>
      <c r="N490" s="2" t="str">
        <f t="shared" si="53"/>
        <v/>
      </c>
      <c r="O490" s="2" t="str">
        <f>IF(OR(A490="",A490="Total général"),"",'Base  CARBURANT'!$AG$1)</f>
        <v/>
      </c>
      <c r="P490" s="2" t="str">
        <f t="shared" si="54"/>
        <v/>
      </c>
      <c r="Q490" s="2" t="str">
        <f t="shared" si="55"/>
        <v/>
      </c>
    </row>
    <row r="491" spans="9:17" x14ac:dyDescent="0.2">
      <c r="I491" s="2" t="str">
        <f>IF(A491="","",IF(A491="Total général",CONCATENATE('Base  PEAGES'!$Q$1," ",RIGHT(I490,17)),D491))</f>
        <v/>
      </c>
      <c r="J491" s="2" t="str">
        <f t="shared" si="49"/>
        <v/>
      </c>
      <c r="K491" s="2" t="str">
        <f t="shared" si="50"/>
        <v/>
      </c>
      <c r="L491" s="2" t="str">
        <f t="shared" si="51"/>
        <v/>
      </c>
      <c r="M491" s="2" t="str">
        <f t="shared" si="52"/>
        <v/>
      </c>
      <c r="N491" s="2" t="str">
        <f t="shared" si="53"/>
        <v/>
      </c>
      <c r="O491" s="2" t="str">
        <f>IF(OR(A491="",A491="Total général"),"",'Base  CARBURANT'!$AG$1)</f>
        <v/>
      </c>
      <c r="P491" s="2" t="str">
        <f t="shared" si="54"/>
        <v/>
      </c>
      <c r="Q491" s="2" t="str">
        <f t="shared" si="55"/>
        <v/>
      </c>
    </row>
    <row r="492" spans="9:17" x14ac:dyDescent="0.2">
      <c r="I492" s="2" t="str">
        <f>IF(A492="","",IF(A492="Total général",CONCATENATE('Base  PEAGES'!$Q$1," ",RIGHT(I491,17)),D492))</f>
        <v/>
      </c>
      <c r="J492" s="2" t="str">
        <f t="shared" si="49"/>
        <v/>
      </c>
      <c r="K492" s="2" t="str">
        <f t="shared" si="50"/>
        <v/>
      </c>
      <c r="L492" s="2" t="str">
        <f t="shared" si="51"/>
        <v/>
      </c>
      <c r="M492" s="2" t="str">
        <f t="shared" si="52"/>
        <v/>
      </c>
      <c r="N492" s="2" t="str">
        <f t="shared" si="53"/>
        <v/>
      </c>
      <c r="O492" s="2" t="str">
        <f>IF(OR(A492="",A492="Total général"),"",'Base  CARBURANT'!$AG$1)</f>
        <v/>
      </c>
      <c r="P492" s="2" t="str">
        <f t="shared" si="54"/>
        <v/>
      </c>
      <c r="Q492" s="2" t="str">
        <f t="shared" si="55"/>
        <v/>
      </c>
    </row>
    <row r="493" spans="9:17" x14ac:dyDescent="0.2">
      <c r="I493" s="2" t="str">
        <f>IF(A493="","",IF(A493="Total général",CONCATENATE('Base  PEAGES'!$Q$1," ",RIGHT(I492,17)),D493))</f>
        <v/>
      </c>
      <c r="J493" s="2" t="str">
        <f t="shared" si="49"/>
        <v/>
      </c>
      <c r="K493" s="2" t="str">
        <f t="shared" si="50"/>
        <v/>
      </c>
      <c r="L493" s="2" t="str">
        <f t="shared" si="51"/>
        <v/>
      </c>
      <c r="M493" s="2" t="str">
        <f t="shared" si="52"/>
        <v/>
      </c>
      <c r="N493" s="2" t="str">
        <f t="shared" si="53"/>
        <v/>
      </c>
      <c r="O493" s="2" t="str">
        <f>IF(OR(A493="",A493="Total général"),"",'Base  CARBURANT'!$AG$1)</f>
        <v/>
      </c>
      <c r="P493" s="2" t="str">
        <f t="shared" si="54"/>
        <v/>
      </c>
      <c r="Q493" s="2" t="str">
        <f t="shared" si="55"/>
        <v/>
      </c>
    </row>
    <row r="494" spans="9:17" x14ac:dyDescent="0.2">
      <c r="I494" s="2" t="str">
        <f>IF(A494="","",IF(A494="Total général",CONCATENATE('Base  PEAGES'!$Q$1," ",RIGHT(I493,17)),D494))</f>
        <v/>
      </c>
      <c r="J494" s="2" t="str">
        <f t="shared" si="49"/>
        <v/>
      </c>
      <c r="K494" s="2" t="str">
        <f t="shared" si="50"/>
        <v/>
      </c>
      <c r="L494" s="2" t="str">
        <f t="shared" si="51"/>
        <v/>
      </c>
      <c r="M494" s="2" t="str">
        <f t="shared" si="52"/>
        <v/>
      </c>
      <c r="N494" s="2" t="str">
        <f t="shared" si="53"/>
        <v/>
      </c>
      <c r="O494" s="2" t="str">
        <f>IF(OR(A494="",A494="Total général"),"",'Base  CARBURANT'!$AG$1)</f>
        <v/>
      </c>
      <c r="P494" s="2" t="str">
        <f t="shared" si="54"/>
        <v/>
      </c>
      <c r="Q494" s="2" t="str">
        <f t="shared" si="55"/>
        <v/>
      </c>
    </row>
    <row r="495" spans="9:17" x14ac:dyDescent="0.2">
      <c r="I495" s="2" t="str">
        <f>IF(A495="","",IF(A495="Total général",CONCATENATE('Base  PEAGES'!$Q$1," ",RIGHT(I494,17)),D495))</f>
        <v/>
      </c>
      <c r="J495" s="2" t="str">
        <f t="shared" si="49"/>
        <v/>
      </c>
      <c r="K495" s="2" t="str">
        <f t="shared" si="50"/>
        <v/>
      </c>
      <c r="L495" s="2" t="str">
        <f t="shared" si="51"/>
        <v/>
      </c>
      <c r="M495" s="2" t="str">
        <f t="shared" si="52"/>
        <v/>
      </c>
      <c r="N495" s="2" t="str">
        <f t="shared" si="53"/>
        <v/>
      </c>
      <c r="O495" s="2" t="str">
        <f>IF(OR(A495="",A495="Total général"),"",'Base  CARBURANT'!$AG$1)</f>
        <v/>
      </c>
      <c r="P495" s="2" t="str">
        <f t="shared" si="54"/>
        <v/>
      </c>
      <c r="Q495" s="2" t="str">
        <f t="shared" si="55"/>
        <v/>
      </c>
    </row>
    <row r="496" spans="9:17" x14ac:dyDescent="0.2">
      <c r="I496" s="2" t="str">
        <f>IF(A496="","",IF(A496="Total général",CONCATENATE('Base  PEAGES'!$Q$1," ",RIGHT(I495,17)),D496))</f>
        <v/>
      </c>
      <c r="J496" s="2" t="str">
        <f t="shared" si="49"/>
        <v/>
      </c>
      <c r="K496" s="2" t="str">
        <f t="shared" si="50"/>
        <v/>
      </c>
      <c r="L496" s="2" t="str">
        <f t="shared" si="51"/>
        <v/>
      </c>
      <c r="M496" s="2" t="str">
        <f t="shared" si="52"/>
        <v/>
      </c>
      <c r="N496" s="2" t="str">
        <f t="shared" si="53"/>
        <v/>
      </c>
      <c r="O496" s="2" t="str">
        <f>IF(OR(A496="",A496="Total général"),"",'Base  CARBURANT'!$AG$1)</f>
        <v/>
      </c>
      <c r="P496" s="2" t="str">
        <f t="shared" si="54"/>
        <v/>
      </c>
      <c r="Q496" s="2" t="str">
        <f t="shared" si="55"/>
        <v/>
      </c>
    </row>
    <row r="497" spans="9:17" x14ac:dyDescent="0.2">
      <c r="I497" s="2" t="str">
        <f>IF(A497="","",IF(A497="Total général",CONCATENATE('Base  PEAGES'!$Q$1," ",RIGHT(I496,17)),D497))</f>
        <v/>
      </c>
      <c r="J497" s="2" t="str">
        <f t="shared" si="49"/>
        <v/>
      </c>
      <c r="K497" s="2" t="str">
        <f t="shared" si="50"/>
        <v/>
      </c>
      <c r="L497" s="2" t="str">
        <f t="shared" si="51"/>
        <v/>
      </c>
      <c r="M497" s="2" t="str">
        <f t="shared" si="52"/>
        <v/>
      </c>
      <c r="N497" s="2" t="str">
        <f t="shared" si="53"/>
        <v/>
      </c>
      <c r="O497" s="2" t="str">
        <f>IF(OR(A497="",A497="Total général"),"",'Base  CARBURANT'!$AG$1)</f>
        <v/>
      </c>
      <c r="P497" s="2" t="str">
        <f t="shared" si="54"/>
        <v/>
      </c>
      <c r="Q497" s="2" t="str">
        <f t="shared" si="55"/>
        <v/>
      </c>
    </row>
    <row r="498" spans="9:17" x14ac:dyDescent="0.2">
      <c r="I498" s="2" t="str">
        <f>IF(A498="","",IF(A498="Total général",CONCATENATE('Base  PEAGES'!$Q$1," ",RIGHT(I497,17)),D498))</f>
        <v/>
      </c>
      <c r="J498" s="2" t="str">
        <f t="shared" si="49"/>
        <v/>
      </c>
      <c r="K498" s="2" t="str">
        <f t="shared" si="50"/>
        <v/>
      </c>
      <c r="L498" s="2" t="str">
        <f t="shared" si="51"/>
        <v/>
      </c>
      <c r="M498" s="2" t="str">
        <f t="shared" si="52"/>
        <v/>
      </c>
      <c r="N498" s="2" t="str">
        <f t="shared" si="53"/>
        <v/>
      </c>
      <c r="O498" s="2" t="str">
        <f>IF(OR(A498="",A498="Total général"),"",'Base  CARBURANT'!$AG$1)</f>
        <v/>
      </c>
      <c r="P498" s="2" t="str">
        <f t="shared" si="54"/>
        <v/>
      </c>
      <c r="Q498" s="2" t="str">
        <f t="shared" si="55"/>
        <v/>
      </c>
    </row>
    <row r="499" spans="9:17" x14ac:dyDescent="0.2">
      <c r="I499" s="2" t="str">
        <f>IF(A499="","",IF(A499="Total général",CONCATENATE('Base  PEAGES'!$Q$1," ",RIGHT(I498,17)),D499))</f>
        <v/>
      </c>
      <c r="J499" s="2" t="str">
        <f t="shared" si="49"/>
        <v/>
      </c>
      <c r="K499" s="2" t="str">
        <f t="shared" si="50"/>
        <v/>
      </c>
      <c r="L499" s="2" t="str">
        <f t="shared" si="51"/>
        <v/>
      </c>
      <c r="M499" s="2" t="str">
        <f t="shared" si="52"/>
        <v/>
      </c>
      <c r="N499" s="2" t="str">
        <f t="shared" si="53"/>
        <v/>
      </c>
      <c r="O499" s="2" t="str">
        <f>IF(OR(A499="",A499="Total général"),"",'Base  CARBURANT'!$AG$1)</f>
        <v/>
      </c>
      <c r="P499" s="2" t="str">
        <f t="shared" si="54"/>
        <v/>
      </c>
      <c r="Q499" s="2" t="str">
        <f t="shared" si="55"/>
        <v/>
      </c>
    </row>
    <row r="500" spans="9:17" x14ac:dyDescent="0.2">
      <c r="I500" s="2" t="str">
        <f>IF(A500="","",IF(A500="Total général",CONCATENATE('Base  PEAGES'!$Q$1," ",RIGHT(I499,17)),D500))</f>
        <v/>
      </c>
      <c r="J500" s="2" t="str">
        <f t="shared" si="49"/>
        <v/>
      </c>
      <c r="K500" s="2" t="str">
        <f t="shared" si="50"/>
        <v/>
      </c>
      <c r="L500" s="2" t="str">
        <f t="shared" si="51"/>
        <v/>
      </c>
      <c r="M500" s="2" t="str">
        <f t="shared" si="52"/>
        <v/>
      </c>
      <c r="N500" s="2" t="str">
        <f t="shared" si="53"/>
        <v/>
      </c>
      <c r="O500" s="2" t="str">
        <f>IF(OR(A500="",A500="Total général"),"",'Base  CARBURANT'!$AG$1)</f>
        <v/>
      </c>
      <c r="P500" s="2" t="str">
        <f t="shared" si="54"/>
        <v/>
      </c>
      <c r="Q500" s="2" t="str">
        <f t="shared" si="55"/>
        <v/>
      </c>
    </row>
    <row r="501" spans="9:17" x14ac:dyDescent="0.2">
      <c r="I501" s="2" t="str">
        <f>IF(A501="","",IF(A501="Total général",CONCATENATE('Base  PEAGES'!$Q$1," ",RIGHT(I500,17)),D501))</f>
        <v/>
      </c>
      <c r="J501" s="2" t="str">
        <f t="shared" si="49"/>
        <v/>
      </c>
      <c r="K501" s="2" t="str">
        <f t="shared" si="50"/>
        <v/>
      </c>
      <c r="L501" s="2" t="str">
        <f t="shared" si="51"/>
        <v/>
      </c>
      <c r="M501" s="2" t="str">
        <f t="shared" si="52"/>
        <v/>
      </c>
      <c r="N501" s="2" t="str">
        <f t="shared" si="53"/>
        <v/>
      </c>
      <c r="O501" s="2" t="str">
        <f>IF(OR(A501="",A501="Total général"),"",'Base  CARBURANT'!$AG$1)</f>
        <v/>
      </c>
      <c r="P501" s="2" t="str">
        <f t="shared" si="54"/>
        <v/>
      </c>
      <c r="Q501" s="2" t="str">
        <f t="shared" si="55"/>
        <v/>
      </c>
    </row>
    <row r="502" spans="9:17" x14ac:dyDescent="0.2">
      <c r="I502" s="2" t="str">
        <f>IF(A502="","",IF(A502="Total général",CONCATENATE('Base  PEAGES'!$Q$1," ",RIGHT(I501,17)),D502))</f>
        <v/>
      </c>
      <c r="J502" s="2" t="str">
        <f t="shared" si="49"/>
        <v/>
      </c>
      <c r="K502" s="2" t="str">
        <f t="shared" si="50"/>
        <v/>
      </c>
      <c r="L502" s="2" t="str">
        <f t="shared" si="51"/>
        <v/>
      </c>
      <c r="M502" s="2" t="str">
        <f t="shared" si="52"/>
        <v/>
      </c>
      <c r="N502" s="2" t="str">
        <f t="shared" si="53"/>
        <v/>
      </c>
      <c r="O502" s="2" t="str">
        <f>IF(OR(A502="",A502="Total général"),"",'Base  CARBURANT'!$AG$1)</f>
        <v/>
      </c>
      <c r="P502" s="2" t="str">
        <f t="shared" si="54"/>
        <v/>
      </c>
      <c r="Q502" s="2" t="str">
        <f t="shared" si="55"/>
        <v/>
      </c>
    </row>
    <row r="503" spans="9:17" x14ac:dyDescent="0.2">
      <c r="I503" s="2" t="str">
        <f>IF(A503="","",IF(A503="Total général",CONCATENATE('Base  PEAGES'!$Q$1," ",RIGHT(I502,17)),D503))</f>
        <v/>
      </c>
      <c r="J503" s="2" t="str">
        <f t="shared" si="49"/>
        <v/>
      </c>
      <c r="K503" s="2" t="str">
        <f t="shared" si="50"/>
        <v/>
      </c>
      <c r="L503" s="2" t="str">
        <f t="shared" si="51"/>
        <v/>
      </c>
      <c r="M503" s="2" t="str">
        <f t="shared" si="52"/>
        <v/>
      </c>
      <c r="N503" s="2" t="str">
        <f t="shared" si="53"/>
        <v/>
      </c>
      <c r="O503" s="2" t="str">
        <f>IF(OR(A503="",A503="Total général"),"",'Base  CARBURANT'!$AG$1)</f>
        <v/>
      </c>
      <c r="P503" s="2" t="str">
        <f t="shared" si="54"/>
        <v/>
      </c>
      <c r="Q503" s="2" t="str">
        <f t="shared" si="55"/>
        <v/>
      </c>
    </row>
    <row r="504" spans="9:17" x14ac:dyDescent="0.2">
      <c r="I504" s="2" t="str">
        <f>IF(A504="","",IF(A504="Total général",CONCATENATE('Base  PEAGES'!$Q$1," ",RIGHT(I503,17)),D504))</f>
        <v/>
      </c>
      <c r="J504" s="2" t="str">
        <f t="shared" si="49"/>
        <v/>
      </c>
      <c r="K504" s="2" t="str">
        <f t="shared" si="50"/>
        <v/>
      </c>
      <c r="L504" s="2" t="str">
        <f t="shared" si="51"/>
        <v/>
      </c>
      <c r="M504" s="2" t="str">
        <f t="shared" si="52"/>
        <v/>
      </c>
      <c r="N504" s="2" t="str">
        <f t="shared" si="53"/>
        <v/>
      </c>
      <c r="O504" s="2" t="str">
        <f>IF(OR(A504="",A504="Total général"),"",'Base  CARBURANT'!$AG$1)</f>
        <v/>
      </c>
      <c r="P504" s="2" t="str">
        <f t="shared" si="54"/>
        <v/>
      </c>
      <c r="Q504" s="2" t="str">
        <f t="shared" si="55"/>
        <v/>
      </c>
    </row>
    <row r="505" spans="9:17" x14ac:dyDescent="0.2">
      <c r="I505" s="2" t="str">
        <f>IF(A505="","",IF(A505="Total général",CONCATENATE('Base  PEAGES'!$Q$1," ",RIGHT(I504,17)),D505))</f>
        <v/>
      </c>
      <c r="J505" s="2" t="str">
        <f t="shared" si="49"/>
        <v/>
      </c>
      <c r="K505" s="2" t="str">
        <f t="shared" si="50"/>
        <v/>
      </c>
      <c r="L505" s="2" t="str">
        <f t="shared" si="51"/>
        <v/>
      </c>
      <c r="M505" s="2" t="str">
        <f t="shared" si="52"/>
        <v/>
      </c>
      <c r="N505" s="2" t="str">
        <f t="shared" si="53"/>
        <v/>
      </c>
      <c r="O505" s="2" t="str">
        <f>IF(OR(A505="",A505="Total général"),"",'Base  CARBURANT'!$AG$1)</f>
        <v/>
      </c>
      <c r="P505" s="2" t="str">
        <f t="shared" si="54"/>
        <v/>
      </c>
      <c r="Q505" s="2" t="str">
        <f t="shared" si="55"/>
        <v/>
      </c>
    </row>
    <row r="506" spans="9:17" x14ac:dyDescent="0.2">
      <c r="I506" s="2" t="str">
        <f>IF(A506="","",IF(A506="Total général",CONCATENATE('Base  PEAGES'!$Q$1," ",RIGHT(I505,17)),D506))</f>
        <v/>
      </c>
      <c r="J506" s="2" t="str">
        <f t="shared" si="49"/>
        <v/>
      </c>
      <c r="K506" s="2" t="str">
        <f t="shared" si="50"/>
        <v/>
      </c>
      <c r="L506" s="2" t="str">
        <f t="shared" si="51"/>
        <v/>
      </c>
      <c r="M506" s="2" t="str">
        <f t="shared" si="52"/>
        <v/>
      </c>
      <c r="N506" s="2" t="str">
        <f t="shared" si="53"/>
        <v/>
      </c>
      <c r="O506" s="2" t="str">
        <f>IF(OR(A506="",A506="Total général"),"",'Base  CARBURANT'!$AG$1)</f>
        <v/>
      </c>
      <c r="P506" s="2" t="str">
        <f t="shared" si="54"/>
        <v/>
      </c>
      <c r="Q506" s="2" t="str">
        <f t="shared" si="55"/>
        <v/>
      </c>
    </row>
    <row r="507" spans="9:17" x14ac:dyDescent="0.2">
      <c r="I507" s="2" t="str">
        <f>IF(A507="","",IF(A507="Total général",CONCATENATE('Base  PEAGES'!$Q$1," ",RIGHT(I506,17)),D507))</f>
        <v/>
      </c>
      <c r="J507" s="2" t="str">
        <f t="shared" si="49"/>
        <v/>
      </c>
      <c r="K507" s="2" t="str">
        <f t="shared" si="50"/>
        <v/>
      </c>
      <c r="L507" s="2" t="str">
        <f t="shared" si="51"/>
        <v/>
      </c>
      <c r="M507" s="2" t="str">
        <f t="shared" si="52"/>
        <v/>
      </c>
      <c r="N507" s="2" t="str">
        <f t="shared" si="53"/>
        <v/>
      </c>
      <c r="O507" s="2" t="str">
        <f>IF(OR(A507="",A507="Total général"),"",'Base  CARBURANT'!$AG$1)</f>
        <v/>
      </c>
      <c r="P507" s="2" t="str">
        <f t="shared" si="54"/>
        <v/>
      </c>
      <c r="Q507" s="2" t="str">
        <f t="shared" si="55"/>
        <v/>
      </c>
    </row>
    <row r="508" spans="9:17" x14ac:dyDescent="0.2">
      <c r="I508" s="2" t="str">
        <f>IF(A508="","",IF(A508="Total général",CONCATENATE('Base  PEAGES'!$Q$1," ",RIGHT(I507,17)),D508))</f>
        <v/>
      </c>
      <c r="J508" s="2" t="str">
        <f t="shared" si="49"/>
        <v/>
      </c>
      <c r="K508" s="2" t="str">
        <f t="shared" si="50"/>
        <v/>
      </c>
      <c r="L508" s="2" t="str">
        <f t="shared" si="51"/>
        <v/>
      </c>
      <c r="M508" s="2" t="str">
        <f t="shared" si="52"/>
        <v/>
      </c>
      <c r="N508" s="2" t="str">
        <f t="shared" si="53"/>
        <v/>
      </c>
      <c r="O508" s="2" t="str">
        <f>IF(OR(A508="",A508="Total général"),"",'Base  CARBURANT'!$AG$1)</f>
        <v/>
      </c>
      <c r="P508" s="2" t="str">
        <f t="shared" si="54"/>
        <v/>
      </c>
      <c r="Q508" s="2" t="str">
        <f t="shared" si="55"/>
        <v/>
      </c>
    </row>
    <row r="509" spans="9:17" x14ac:dyDescent="0.2">
      <c r="I509" s="2" t="str">
        <f>IF(A509="","",IF(A509="Total général",CONCATENATE('Base  PEAGES'!$Q$1," ",RIGHT(I508,17)),D509))</f>
        <v/>
      </c>
      <c r="J509" s="2" t="str">
        <f t="shared" si="49"/>
        <v/>
      </c>
      <c r="K509" s="2" t="str">
        <f t="shared" si="50"/>
        <v/>
      </c>
      <c r="L509" s="2" t="str">
        <f t="shared" si="51"/>
        <v/>
      </c>
      <c r="M509" s="2" t="str">
        <f t="shared" si="52"/>
        <v/>
      </c>
      <c r="N509" s="2" t="str">
        <f t="shared" si="53"/>
        <v/>
      </c>
      <c r="O509" s="2" t="str">
        <f>IF(OR(A509="",A509="Total général"),"",'Base  CARBURANT'!$AG$1)</f>
        <v/>
      </c>
      <c r="P509" s="2" t="str">
        <f t="shared" si="54"/>
        <v/>
      </c>
      <c r="Q509" s="2" t="str">
        <f t="shared" si="55"/>
        <v/>
      </c>
    </row>
    <row r="510" spans="9:17" x14ac:dyDescent="0.2">
      <c r="I510" s="2" t="str">
        <f>IF(A510="","",IF(A510="Total général",CONCATENATE('Base  PEAGES'!$Q$1," ",RIGHT(I509,17)),D510))</f>
        <v/>
      </c>
      <c r="J510" s="2" t="str">
        <f t="shared" si="49"/>
        <v/>
      </c>
      <c r="K510" s="2" t="str">
        <f t="shared" si="50"/>
        <v/>
      </c>
      <c r="L510" s="2" t="str">
        <f t="shared" si="51"/>
        <v/>
      </c>
      <c r="M510" s="2" t="str">
        <f t="shared" si="52"/>
        <v/>
      </c>
      <c r="N510" s="2" t="str">
        <f t="shared" si="53"/>
        <v/>
      </c>
      <c r="O510" s="2" t="str">
        <f>IF(OR(A510="",A510="Total général"),"",'Base  CARBURANT'!$AG$1)</f>
        <v/>
      </c>
      <c r="P510" s="2" t="str">
        <f t="shared" si="54"/>
        <v/>
      </c>
      <c r="Q510" s="2" t="str">
        <f t="shared" si="55"/>
        <v/>
      </c>
    </row>
    <row r="511" spans="9:17" x14ac:dyDescent="0.2">
      <c r="I511" s="2" t="str">
        <f>IF(A511="","",IF(A511="Total général",CONCATENATE('Base  PEAGES'!$Q$1," ",RIGHT(I510,17)),D511))</f>
        <v/>
      </c>
      <c r="J511" s="2" t="str">
        <f t="shared" si="49"/>
        <v/>
      </c>
      <c r="K511" s="2" t="str">
        <f t="shared" si="50"/>
        <v/>
      </c>
      <c r="L511" s="2" t="str">
        <f t="shared" si="51"/>
        <v/>
      </c>
      <c r="M511" s="2" t="str">
        <f t="shared" si="52"/>
        <v/>
      </c>
      <c r="N511" s="2" t="str">
        <f t="shared" si="53"/>
        <v/>
      </c>
      <c r="O511" s="2" t="str">
        <f>IF(OR(A511="",A511="Total général"),"",'Base  CARBURANT'!$AG$1)</f>
        <v/>
      </c>
      <c r="P511" s="2" t="str">
        <f t="shared" si="54"/>
        <v/>
      </c>
      <c r="Q511" s="2" t="str">
        <f t="shared" si="55"/>
        <v/>
      </c>
    </row>
    <row r="512" spans="9:17" x14ac:dyDescent="0.2">
      <c r="I512" s="2" t="str">
        <f>IF(A512="","",IF(A512="Total général",CONCATENATE('Base  PEAGES'!$Q$1," ",RIGHT(I511,17)),D512))</f>
        <v/>
      </c>
      <c r="J512" s="2" t="str">
        <f t="shared" si="49"/>
        <v/>
      </c>
      <c r="K512" s="2" t="str">
        <f t="shared" si="50"/>
        <v/>
      </c>
      <c r="L512" s="2" t="str">
        <f t="shared" si="51"/>
        <v/>
      </c>
      <c r="M512" s="2" t="str">
        <f t="shared" si="52"/>
        <v/>
      </c>
      <c r="N512" s="2" t="str">
        <f t="shared" si="53"/>
        <v/>
      </c>
      <c r="O512" s="2" t="str">
        <f>IF(OR(A512="",A512="Total général"),"",'Base  CARBURANT'!$AG$1)</f>
        <v/>
      </c>
      <c r="P512" s="2" t="str">
        <f t="shared" si="54"/>
        <v/>
      </c>
      <c r="Q512" s="2" t="str">
        <f t="shared" si="55"/>
        <v/>
      </c>
    </row>
    <row r="513" spans="9:17" x14ac:dyDescent="0.2">
      <c r="I513" s="2" t="str">
        <f>IF(A513="","",IF(A513="Total général",CONCATENATE('Base  PEAGES'!$Q$1," ",RIGHT(I512,17)),D513))</f>
        <v/>
      </c>
      <c r="J513" s="2" t="str">
        <f t="shared" si="49"/>
        <v/>
      </c>
      <c r="K513" s="2" t="str">
        <f t="shared" si="50"/>
        <v/>
      </c>
      <c r="L513" s="2" t="str">
        <f t="shared" si="51"/>
        <v/>
      </c>
      <c r="M513" s="2" t="str">
        <f t="shared" si="52"/>
        <v/>
      </c>
      <c r="N513" s="2" t="str">
        <f t="shared" si="53"/>
        <v/>
      </c>
      <c r="O513" s="2" t="str">
        <f>IF(OR(A513="",A513="Total général"),"",'Base  CARBURANT'!$AG$1)</f>
        <v/>
      </c>
      <c r="P513" s="2" t="str">
        <f t="shared" si="54"/>
        <v/>
      </c>
      <c r="Q513" s="2" t="str">
        <f t="shared" si="55"/>
        <v/>
      </c>
    </row>
    <row r="514" spans="9:17" x14ac:dyDescent="0.2">
      <c r="I514" s="2" t="str">
        <f>IF(A514="","",IF(A514="Total général",CONCATENATE('Base  PEAGES'!$Q$1," ",RIGHT(I513,17)),D514))</f>
        <v/>
      </c>
      <c r="J514" s="2" t="str">
        <f t="shared" si="49"/>
        <v/>
      </c>
      <c r="K514" s="2" t="str">
        <f t="shared" si="50"/>
        <v/>
      </c>
      <c r="L514" s="2" t="str">
        <f t="shared" si="51"/>
        <v/>
      </c>
      <c r="M514" s="2" t="str">
        <f t="shared" si="52"/>
        <v/>
      </c>
      <c r="N514" s="2" t="str">
        <f t="shared" si="53"/>
        <v/>
      </c>
      <c r="O514" s="2" t="str">
        <f>IF(OR(A514="",A514="Total général"),"",'Base  CARBURANT'!$AG$1)</f>
        <v/>
      </c>
      <c r="P514" s="2" t="str">
        <f t="shared" si="54"/>
        <v/>
      </c>
      <c r="Q514" s="2" t="str">
        <f t="shared" si="55"/>
        <v/>
      </c>
    </row>
    <row r="515" spans="9:17" x14ac:dyDescent="0.2">
      <c r="I515" s="2" t="str">
        <f>IF(A515="","",IF(A515="Total général",CONCATENATE('Base  PEAGES'!$Q$1," ",RIGHT(I514,17)),D515))</f>
        <v/>
      </c>
      <c r="J515" s="2" t="str">
        <f t="shared" si="49"/>
        <v/>
      </c>
      <c r="K515" s="2" t="str">
        <f t="shared" si="50"/>
        <v/>
      </c>
      <c r="L515" s="2" t="str">
        <f t="shared" si="51"/>
        <v/>
      </c>
      <c r="M515" s="2" t="str">
        <f t="shared" si="52"/>
        <v/>
      </c>
      <c r="N515" s="2" t="str">
        <f t="shared" si="53"/>
        <v/>
      </c>
      <c r="O515" s="2" t="str">
        <f>IF(OR(A515="",A515="Total général"),"",'Base  CARBURANT'!$AG$1)</f>
        <v/>
      </c>
      <c r="P515" s="2" t="str">
        <f t="shared" si="54"/>
        <v/>
      </c>
      <c r="Q515" s="2" t="str">
        <f t="shared" si="55"/>
        <v/>
      </c>
    </row>
    <row r="516" spans="9:17" x14ac:dyDescent="0.2">
      <c r="I516" s="2" t="str">
        <f>IF(A516="","",IF(A516="Total général",CONCATENATE('Base  PEAGES'!$Q$1," ",RIGHT(I515,17)),D516))</f>
        <v/>
      </c>
      <c r="J516" s="2" t="str">
        <f t="shared" si="49"/>
        <v/>
      </c>
      <c r="K516" s="2" t="str">
        <f t="shared" si="50"/>
        <v/>
      </c>
      <c r="L516" s="2" t="str">
        <f t="shared" si="51"/>
        <v/>
      </c>
      <c r="M516" s="2" t="str">
        <f t="shared" si="52"/>
        <v/>
      </c>
      <c r="N516" s="2" t="str">
        <f t="shared" si="53"/>
        <v/>
      </c>
      <c r="O516" s="2" t="str">
        <f>IF(OR(A516="",A516="Total général"),"",'Base  CARBURANT'!$AG$1)</f>
        <v/>
      </c>
      <c r="P516" s="2" t="str">
        <f t="shared" si="54"/>
        <v/>
      </c>
      <c r="Q516" s="2" t="str">
        <f t="shared" si="55"/>
        <v/>
      </c>
    </row>
    <row r="517" spans="9:17" x14ac:dyDescent="0.2">
      <c r="I517" s="2" t="str">
        <f>IF(A517="","",IF(A517="Total général",CONCATENATE('Base  PEAGES'!$Q$1," ",RIGHT(I516,17)),D517))</f>
        <v/>
      </c>
      <c r="J517" s="2" t="str">
        <f t="shared" ref="J517:J580" si="56">IF(A517="","",IF(AND(J516=50,A517="Total général"),21,IF(AND(J516=40,A517="Total général"),31,VALUE(E517))))</f>
        <v/>
      </c>
      <c r="K517" s="2" t="str">
        <f t="shared" ref="K517:K580" si="57">IF(A517="","",IF(A517="Total général",15002,C517))</f>
        <v/>
      </c>
      <c r="L517" s="2" t="str">
        <f t="shared" ref="L517:L580" si="58">IF(A517="","",ROUND(F517,2))</f>
        <v/>
      </c>
      <c r="M517" s="2" t="str">
        <f t="shared" ref="M517:M580" si="59">IF(OR(A517="",A517="Total général"),"",TRIM($F$3))</f>
        <v/>
      </c>
      <c r="N517" s="2" t="str">
        <f t="shared" ref="N517:N580" si="60">IF(OR(A517="",A517="Total général"),"",A517)</f>
        <v/>
      </c>
      <c r="O517" s="2" t="str">
        <f>IF(OR(A517="",A517="Total général"),"",'Base  CARBURANT'!$AG$1)</f>
        <v/>
      </c>
      <c r="P517" s="2" t="str">
        <f t="shared" ref="P517:P580" si="61">IF(OR(A517="",A517="Total général"),"",G517)</f>
        <v/>
      </c>
      <c r="Q517" s="2" t="str">
        <f t="shared" ref="Q517:Q580" si="62">IF(OR(A517="",A517="Total général"),"","L")</f>
        <v/>
      </c>
    </row>
    <row r="518" spans="9:17" x14ac:dyDescent="0.2">
      <c r="I518" s="2" t="str">
        <f>IF(A518="","",IF(A518="Total général",CONCATENATE('Base  PEAGES'!$Q$1," ",RIGHT(I517,17)),D518))</f>
        <v/>
      </c>
      <c r="J518" s="2" t="str">
        <f t="shared" si="56"/>
        <v/>
      </c>
      <c r="K518" s="2" t="str">
        <f t="shared" si="57"/>
        <v/>
      </c>
      <c r="L518" s="2" t="str">
        <f t="shared" si="58"/>
        <v/>
      </c>
      <c r="M518" s="2" t="str">
        <f t="shared" si="59"/>
        <v/>
      </c>
      <c r="N518" s="2" t="str">
        <f t="shared" si="60"/>
        <v/>
      </c>
      <c r="O518" s="2" t="str">
        <f>IF(OR(A518="",A518="Total général"),"",'Base  CARBURANT'!$AG$1)</f>
        <v/>
      </c>
      <c r="P518" s="2" t="str">
        <f t="shared" si="61"/>
        <v/>
      </c>
      <c r="Q518" s="2" t="str">
        <f t="shared" si="62"/>
        <v/>
      </c>
    </row>
    <row r="519" spans="9:17" x14ac:dyDescent="0.2">
      <c r="I519" s="2" t="str">
        <f>IF(A519="","",IF(A519="Total général",CONCATENATE('Base  PEAGES'!$Q$1," ",RIGHT(I518,17)),D519))</f>
        <v/>
      </c>
      <c r="J519" s="2" t="str">
        <f t="shared" si="56"/>
        <v/>
      </c>
      <c r="K519" s="2" t="str">
        <f t="shared" si="57"/>
        <v/>
      </c>
      <c r="L519" s="2" t="str">
        <f t="shared" si="58"/>
        <v/>
      </c>
      <c r="M519" s="2" t="str">
        <f t="shared" si="59"/>
        <v/>
      </c>
      <c r="N519" s="2" t="str">
        <f t="shared" si="60"/>
        <v/>
      </c>
      <c r="O519" s="2" t="str">
        <f>IF(OR(A519="",A519="Total général"),"",'Base  CARBURANT'!$AG$1)</f>
        <v/>
      </c>
      <c r="P519" s="2" t="str">
        <f t="shared" si="61"/>
        <v/>
      </c>
      <c r="Q519" s="2" t="str">
        <f t="shared" si="62"/>
        <v/>
      </c>
    </row>
    <row r="520" spans="9:17" x14ac:dyDescent="0.2">
      <c r="I520" s="2" t="str">
        <f>IF(A520="","",IF(A520="Total général",CONCATENATE('Base  PEAGES'!$Q$1," ",RIGHT(I519,17)),D520))</f>
        <v/>
      </c>
      <c r="J520" s="2" t="str">
        <f t="shared" si="56"/>
        <v/>
      </c>
      <c r="K520" s="2" t="str">
        <f t="shared" si="57"/>
        <v/>
      </c>
      <c r="L520" s="2" t="str">
        <f t="shared" si="58"/>
        <v/>
      </c>
      <c r="M520" s="2" t="str">
        <f t="shared" si="59"/>
        <v/>
      </c>
      <c r="N520" s="2" t="str">
        <f t="shared" si="60"/>
        <v/>
      </c>
      <c r="O520" s="2" t="str">
        <f>IF(OR(A520="",A520="Total général"),"",'Base  CARBURANT'!$AG$1)</f>
        <v/>
      </c>
      <c r="P520" s="2" t="str">
        <f t="shared" si="61"/>
        <v/>
      </c>
      <c r="Q520" s="2" t="str">
        <f t="shared" si="62"/>
        <v/>
      </c>
    </row>
    <row r="521" spans="9:17" x14ac:dyDescent="0.2">
      <c r="I521" s="2" t="str">
        <f>IF(A521="","",IF(A521="Total général",CONCATENATE('Base  PEAGES'!$Q$1," ",RIGHT(I520,17)),D521))</f>
        <v/>
      </c>
      <c r="J521" s="2" t="str">
        <f t="shared" si="56"/>
        <v/>
      </c>
      <c r="K521" s="2" t="str">
        <f t="shared" si="57"/>
        <v/>
      </c>
      <c r="L521" s="2" t="str">
        <f t="shared" si="58"/>
        <v/>
      </c>
      <c r="M521" s="2" t="str">
        <f t="shared" si="59"/>
        <v/>
      </c>
      <c r="N521" s="2" t="str">
        <f t="shared" si="60"/>
        <v/>
      </c>
      <c r="O521" s="2" t="str">
        <f>IF(OR(A521="",A521="Total général"),"",'Base  CARBURANT'!$AG$1)</f>
        <v/>
      </c>
      <c r="P521" s="2" t="str">
        <f t="shared" si="61"/>
        <v/>
      </c>
      <c r="Q521" s="2" t="str">
        <f t="shared" si="62"/>
        <v/>
      </c>
    </row>
    <row r="522" spans="9:17" x14ac:dyDescent="0.2">
      <c r="I522" s="2" t="str">
        <f>IF(A522="","",IF(A522="Total général",CONCATENATE('Base  PEAGES'!$Q$1," ",RIGHT(I521,17)),D522))</f>
        <v/>
      </c>
      <c r="J522" s="2" t="str">
        <f t="shared" si="56"/>
        <v/>
      </c>
      <c r="K522" s="2" t="str">
        <f t="shared" si="57"/>
        <v/>
      </c>
      <c r="L522" s="2" t="str">
        <f t="shared" si="58"/>
        <v/>
      </c>
      <c r="M522" s="2" t="str">
        <f t="shared" si="59"/>
        <v/>
      </c>
      <c r="N522" s="2" t="str">
        <f t="shared" si="60"/>
        <v/>
      </c>
      <c r="O522" s="2" t="str">
        <f>IF(OR(A522="",A522="Total général"),"",'Base  CARBURANT'!$AG$1)</f>
        <v/>
      </c>
      <c r="P522" s="2" t="str">
        <f t="shared" si="61"/>
        <v/>
      </c>
      <c r="Q522" s="2" t="str">
        <f t="shared" si="62"/>
        <v/>
      </c>
    </row>
    <row r="523" spans="9:17" x14ac:dyDescent="0.2">
      <c r="I523" s="2" t="str">
        <f>IF(A523="","",IF(A523="Total général",CONCATENATE('Base  PEAGES'!$Q$1," ",RIGHT(I522,17)),D523))</f>
        <v/>
      </c>
      <c r="J523" s="2" t="str">
        <f t="shared" si="56"/>
        <v/>
      </c>
      <c r="K523" s="2" t="str">
        <f t="shared" si="57"/>
        <v/>
      </c>
      <c r="L523" s="2" t="str">
        <f t="shared" si="58"/>
        <v/>
      </c>
      <c r="M523" s="2" t="str">
        <f t="shared" si="59"/>
        <v/>
      </c>
      <c r="N523" s="2" t="str">
        <f t="shared" si="60"/>
        <v/>
      </c>
      <c r="O523" s="2" t="str">
        <f>IF(OR(A523="",A523="Total général"),"",'Base  CARBURANT'!$AG$1)</f>
        <v/>
      </c>
      <c r="P523" s="2" t="str">
        <f t="shared" si="61"/>
        <v/>
      </c>
      <c r="Q523" s="2" t="str">
        <f t="shared" si="62"/>
        <v/>
      </c>
    </row>
    <row r="524" spans="9:17" x14ac:dyDescent="0.2">
      <c r="I524" s="2" t="str">
        <f>IF(A524="","",IF(A524="Total général",CONCATENATE('Base  PEAGES'!$Q$1," ",RIGHT(I523,17)),D524))</f>
        <v/>
      </c>
      <c r="J524" s="2" t="str">
        <f t="shared" si="56"/>
        <v/>
      </c>
      <c r="K524" s="2" t="str">
        <f t="shared" si="57"/>
        <v/>
      </c>
      <c r="L524" s="2" t="str">
        <f t="shared" si="58"/>
        <v/>
      </c>
      <c r="M524" s="2" t="str">
        <f t="shared" si="59"/>
        <v/>
      </c>
      <c r="N524" s="2" t="str">
        <f t="shared" si="60"/>
        <v/>
      </c>
      <c r="O524" s="2" t="str">
        <f>IF(OR(A524="",A524="Total général"),"",'Base  CARBURANT'!$AG$1)</f>
        <v/>
      </c>
      <c r="P524" s="2" t="str">
        <f t="shared" si="61"/>
        <v/>
      </c>
      <c r="Q524" s="2" t="str">
        <f t="shared" si="62"/>
        <v/>
      </c>
    </row>
    <row r="525" spans="9:17" x14ac:dyDescent="0.2">
      <c r="I525" s="2" t="str">
        <f>IF(A525="","",IF(A525="Total général",CONCATENATE('Base  PEAGES'!$Q$1," ",RIGHT(I524,17)),D525))</f>
        <v/>
      </c>
      <c r="J525" s="2" t="str">
        <f t="shared" si="56"/>
        <v/>
      </c>
      <c r="K525" s="2" t="str">
        <f t="shared" si="57"/>
        <v/>
      </c>
      <c r="L525" s="2" t="str">
        <f t="shared" si="58"/>
        <v/>
      </c>
      <c r="M525" s="2" t="str">
        <f t="shared" si="59"/>
        <v/>
      </c>
      <c r="N525" s="2" t="str">
        <f t="shared" si="60"/>
        <v/>
      </c>
      <c r="O525" s="2" t="str">
        <f>IF(OR(A525="",A525="Total général"),"",'Base  CARBURANT'!$AG$1)</f>
        <v/>
      </c>
      <c r="P525" s="2" t="str">
        <f t="shared" si="61"/>
        <v/>
      </c>
      <c r="Q525" s="2" t="str">
        <f t="shared" si="62"/>
        <v/>
      </c>
    </row>
    <row r="526" spans="9:17" x14ac:dyDescent="0.2">
      <c r="I526" s="2" t="str">
        <f>IF(A526="","",IF(A526="Total général",CONCATENATE('Base  PEAGES'!$Q$1," ",RIGHT(I525,17)),D526))</f>
        <v/>
      </c>
      <c r="J526" s="2" t="str">
        <f t="shared" si="56"/>
        <v/>
      </c>
      <c r="K526" s="2" t="str">
        <f t="shared" si="57"/>
        <v/>
      </c>
      <c r="L526" s="2" t="str">
        <f t="shared" si="58"/>
        <v/>
      </c>
      <c r="M526" s="2" t="str">
        <f t="shared" si="59"/>
        <v/>
      </c>
      <c r="N526" s="2" t="str">
        <f t="shared" si="60"/>
        <v/>
      </c>
      <c r="O526" s="2" t="str">
        <f>IF(OR(A526="",A526="Total général"),"",'Base  CARBURANT'!$AG$1)</f>
        <v/>
      </c>
      <c r="P526" s="2" t="str">
        <f t="shared" si="61"/>
        <v/>
      </c>
      <c r="Q526" s="2" t="str">
        <f t="shared" si="62"/>
        <v/>
      </c>
    </row>
    <row r="527" spans="9:17" x14ac:dyDescent="0.2">
      <c r="I527" s="2" t="str">
        <f>IF(A527="","",IF(A527="Total général",CONCATENATE('Base  PEAGES'!$Q$1," ",RIGHT(I526,17)),D527))</f>
        <v/>
      </c>
      <c r="J527" s="2" t="str">
        <f t="shared" si="56"/>
        <v/>
      </c>
      <c r="K527" s="2" t="str">
        <f t="shared" si="57"/>
        <v/>
      </c>
      <c r="L527" s="2" t="str">
        <f t="shared" si="58"/>
        <v/>
      </c>
      <c r="M527" s="2" t="str">
        <f t="shared" si="59"/>
        <v/>
      </c>
      <c r="N527" s="2" t="str">
        <f t="shared" si="60"/>
        <v/>
      </c>
      <c r="O527" s="2" t="str">
        <f>IF(OR(A527="",A527="Total général"),"",'Base  CARBURANT'!$AG$1)</f>
        <v/>
      </c>
      <c r="P527" s="2" t="str">
        <f t="shared" si="61"/>
        <v/>
      </c>
      <c r="Q527" s="2" t="str">
        <f t="shared" si="62"/>
        <v/>
      </c>
    </row>
    <row r="528" spans="9:17" x14ac:dyDescent="0.2">
      <c r="I528" s="2" t="str">
        <f>IF(A528="","",IF(A528="Total général",CONCATENATE('Base  PEAGES'!$Q$1," ",RIGHT(I527,17)),D528))</f>
        <v/>
      </c>
      <c r="J528" s="2" t="str">
        <f t="shared" si="56"/>
        <v/>
      </c>
      <c r="K528" s="2" t="str">
        <f t="shared" si="57"/>
        <v/>
      </c>
      <c r="L528" s="2" t="str">
        <f t="shared" si="58"/>
        <v/>
      </c>
      <c r="M528" s="2" t="str">
        <f t="shared" si="59"/>
        <v/>
      </c>
      <c r="N528" s="2" t="str">
        <f t="shared" si="60"/>
        <v/>
      </c>
      <c r="O528" s="2" t="str">
        <f>IF(OR(A528="",A528="Total général"),"",'Base  CARBURANT'!$AG$1)</f>
        <v/>
      </c>
      <c r="P528" s="2" t="str">
        <f t="shared" si="61"/>
        <v/>
      </c>
      <c r="Q528" s="2" t="str">
        <f t="shared" si="62"/>
        <v/>
      </c>
    </row>
    <row r="529" spans="9:17" x14ac:dyDescent="0.2">
      <c r="I529" s="2" t="str">
        <f>IF(A529="","",IF(A529="Total général",CONCATENATE('Base  PEAGES'!$Q$1," ",RIGHT(I528,17)),D529))</f>
        <v/>
      </c>
      <c r="J529" s="2" t="str">
        <f t="shared" si="56"/>
        <v/>
      </c>
      <c r="K529" s="2" t="str">
        <f t="shared" si="57"/>
        <v/>
      </c>
      <c r="L529" s="2" t="str">
        <f t="shared" si="58"/>
        <v/>
      </c>
      <c r="M529" s="2" t="str">
        <f t="shared" si="59"/>
        <v/>
      </c>
      <c r="N529" s="2" t="str">
        <f t="shared" si="60"/>
        <v/>
      </c>
      <c r="O529" s="2" t="str">
        <f>IF(OR(A529="",A529="Total général"),"",'Base  CARBURANT'!$AG$1)</f>
        <v/>
      </c>
      <c r="P529" s="2" t="str">
        <f t="shared" si="61"/>
        <v/>
      </c>
      <c r="Q529" s="2" t="str">
        <f t="shared" si="62"/>
        <v/>
      </c>
    </row>
    <row r="530" spans="9:17" x14ac:dyDescent="0.2">
      <c r="I530" s="2" t="str">
        <f>IF(A530="","",IF(A530="Total général",CONCATENATE('Base  PEAGES'!$Q$1," ",RIGHT(I529,17)),D530))</f>
        <v/>
      </c>
      <c r="J530" s="2" t="str">
        <f t="shared" si="56"/>
        <v/>
      </c>
      <c r="K530" s="2" t="str">
        <f t="shared" si="57"/>
        <v/>
      </c>
      <c r="L530" s="2" t="str">
        <f t="shared" si="58"/>
        <v/>
      </c>
      <c r="M530" s="2" t="str">
        <f t="shared" si="59"/>
        <v/>
      </c>
      <c r="N530" s="2" t="str">
        <f t="shared" si="60"/>
        <v/>
      </c>
      <c r="O530" s="2" t="str">
        <f>IF(OR(A530="",A530="Total général"),"",'Base  CARBURANT'!$AG$1)</f>
        <v/>
      </c>
      <c r="P530" s="2" t="str">
        <f t="shared" si="61"/>
        <v/>
      </c>
      <c r="Q530" s="2" t="str">
        <f t="shared" si="62"/>
        <v/>
      </c>
    </row>
    <row r="531" spans="9:17" x14ac:dyDescent="0.2">
      <c r="I531" s="2" t="str">
        <f>IF(A531="","",IF(A531="Total général",CONCATENATE('Base  PEAGES'!$Q$1," ",RIGHT(I530,17)),D531))</f>
        <v/>
      </c>
      <c r="J531" s="2" t="str">
        <f t="shared" si="56"/>
        <v/>
      </c>
      <c r="K531" s="2" t="str">
        <f t="shared" si="57"/>
        <v/>
      </c>
      <c r="L531" s="2" t="str">
        <f t="shared" si="58"/>
        <v/>
      </c>
      <c r="M531" s="2" t="str">
        <f t="shared" si="59"/>
        <v/>
      </c>
      <c r="N531" s="2" t="str">
        <f t="shared" si="60"/>
        <v/>
      </c>
      <c r="O531" s="2" t="str">
        <f>IF(OR(A531="",A531="Total général"),"",'Base  CARBURANT'!$AG$1)</f>
        <v/>
      </c>
      <c r="P531" s="2" t="str">
        <f t="shared" si="61"/>
        <v/>
      </c>
      <c r="Q531" s="2" t="str">
        <f t="shared" si="62"/>
        <v/>
      </c>
    </row>
    <row r="532" spans="9:17" x14ac:dyDescent="0.2">
      <c r="I532" s="2" t="str">
        <f>IF(A532="","",IF(A532="Total général",CONCATENATE('Base  PEAGES'!$Q$1," ",RIGHT(I531,17)),D532))</f>
        <v/>
      </c>
      <c r="J532" s="2" t="str">
        <f t="shared" si="56"/>
        <v/>
      </c>
      <c r="K532" s="2" t="str">
        <f t="shared" si="57"/>
        <v/>
      </c>
      <c r="L532" s="2" t="str">
        <f t="shared" si="58"/>
        <v/>
      </c>
      <c r="M532" s="2" t="str">
        <f t="shared" si="59"/>
        <v/>
      </c>
      <c r="N532" s="2" t="str">
        <f t="shared" si="60"/>
        <v/>
      </c>
      <c r="O532" s="2" t="str">
        <f>IF(OR(A532="",A532="Total général"),"",'Base  CARBURANT'!$AG$1)</f>
        <v/>
      </c>
      <c r="P532" s="2" t="str">
        <f t="shared" si="61"/>
        <v/>
      </c>
      <c r="Q532" s="2" t="str">
        <f t="shared" si="62"/>
        <v/>
      </c>
    </row>
    <row r="533" spans="9:17" x14ac:dyDescent="0.2">
      <c r="I533" s="2" t="str">
        <f>IF(A533="","",IF(A533="Total général",CONCATENATE('Base  PEAGES'!$Q$1," ",RIGHT(I532,17)),D533))</f>
        <v/>
      </c>
      <c r="J533" s="2" t="str">
        <f t="shared" si="56"/>
        <v/>
      </c>
      <c r="K533" s="2" t="str">
        <f t="shared" si="57"/>
        <v/>
      </c>
      <c r="L533" s="2" t="str">
        <f t="shared" si="58"/>
        <v/>
      </c>
      <c r="M533" s="2" t="str">
        <f t="shared" si="59"/>
        <v/>
      </c>
      <c r="N533" s="2" t="str">
        <f t="shared" si="60"/>
        <v/>
      </c>
      <c r="O533" s="2" t="str">
        <f>IF(OR(A533="",A533="Total général"),"",'Base  CARBURANT'!$AG$1)</f>
        <v/>
      </c>
      <c r="P533" s="2" t="str">
        <f t="shared" si="61"/>
        <v/>
      </c>
      <c r="Q533" s="2" t="str">
        <f t="shared" si="62"/>
        <v/>
      </c>
    </row>
    <row r="534" spans="9:17" x14ac:dyDescent="0.2">
      <c r="I534" s="2" t="str">
        <f>IF(A534="","",IF(A534="Total général",CONCATENATE('Base  PEAGES'!$Q$1," ",RIGHT(I533,17)),D534))</f>
        <v/>
      </c>
      <c r="J534" s="2" t="str">
        <f t="shared" si="56"/>
        <v/>
      </c>
      <c r="K534" s="2" t="str">
        <f t="shared" si="57"/>
        <v/>
      </c>
      <c r="L534" s="2" t="str">
        <f t="shared" si="58"/>
        <v/>
      </c>
      <c r="M534" s="2" t="str">
        <f t="shared" si="59"/>
        <v/>
      </c>
      <c r="N534" s="2" t="str">
        <f t="shared" si="60"/>
        <v/>
      </c>
      <c r="O534" s="2" t="str">
        <f>IF(OR(A534="",A534="Total général"),"",'Base  CARBURANT'!$AG$1)</f>
        <v/>
      </c>
      <c r="P534" s="2" t="str">
        <f t="shared" si="61"/>
        <v/>
      </c>
      <c r="Q534" s="2" t="str">
        <f t="shared" si="62"/>
        <v/>
      </c>
    </row>
    <row r="535" spans="9:17" x14ac:dyDescent="0.2">
      <c r="I535" s="2" t="str">
        <f>IF(A535="","",IF(A535="Total général",CONCATENATE('Base  PEAGES'!$Q$1," ",RIGHT(I534,17)),D535))</f>
        <v/>
      </c>
      <c r="J535" s="2" t="str">
        <f t="shared" si="56"/>
        <v/>
      </c>
      <c r="K535" s="2" t="str">
        <f t="shared" si="57"/>
        <v/>
      </c>
      <c r="L535" s="2" t="str">
        <f t="shared" si="58"/>
        <v/>
      </c>
      <c r="M535" s="2" t="str">
        <f t="shared" si="59"/>
        <v/>
      </c>
      <c r="N535" s="2" t="str">
        <f t="shared" si="60"/>
        <v/>
      </c>
      <c r="O535" s="2" t="str">
        <f>IF(OR(A535="",A535="Total général"),"",'Base  CARBURANT'!$AG$1)</f>
        <v/>
      </c>
      <c r="P535" s="2" t="str">
        <f t="shared" si="61"/>
        <v/>
      </c>
      <c r="Q535" s="2" t="str">
        <f t="shared" si="62"/>
        <v/>
      </c>
    </row>
    <row r="536" spans="9:17" x14ac:dyDescent="0.2">
      <c r="I536" s="2" t="str">
        <f>IF(A536="","",IF(A536="Total général",CONCATENATE('Base  PEAGES'!$Q$1," ",RIGHT(I535,17)),D536))</f>
        <v/>
      </c>
      <c r="J536" s="2" t="str">
        <f t="shared" si="56"/>
        <v/>
      </c>
      <c r="K536" s="2" t="str">
        <f t="shared" si="57"/>
        <v/>
      </c>
      <c r="L536" s="2" t="str">
        <f t="shared" si="58"/>
        <v/>
      </c>
      <c r="M536" s="2" t="str">
        <f t="shared" si="59"/>
        <v/>
      </c>
      <c r="N536" s="2" t="str">
        <f t="shared" si="60"/>
        <v/>
      </c>
      <c r="O536" s="2" t="str">
        <f>IF(OR(A536="",A536="Total général"),"",'Base  CARBURANT'!$AG$1)</f>
        <v/>
      </c>
      <c r="P536" s="2" t="str">
        <f t="shared" si="61"/>
        <v/>
      </c>
      <c r="Q536" s="2" t="str">
        <f t="shared" si="62"/>
        <v/>
      </c>
    </row>
    <row r="537" spans="9:17" x14ac:dyDescent="0.2">
      <c r="I537" s="2" t="str">
        <f>IF(A537="","",IF(A537="Total général",CONCATENATE('Base  PEAGES'!$Q$1," ",RIGHT(I536,17)),D537))</f>
        <v/>
      </c>
      <c r="J537" s="2" t="str">
        <f t="shared" si="56"/>
        <v/>
      </c>
      <c r="K537" s="2" t="str">
        <f t="shared" si="57"/>
        <v/>
      </c>
      <c r="L537" s="2" t="str">
        <f t="shared" si="58"/>
        <v/>
      </c>
      <c r="M537" s="2" t="str">
        <f t="shared" si="59"/>
        <v/>
      </c>
      <c r="N537" s="2" t="str">
        <f t="shared" si="60"/>
        <v/>
      </c>
      <c r="O537" s="2" t="str">
        <f>IF(OR(A537="",A537="Total général"),"",'Base  CARBURANT'!$AG$1)</f>
        <v/>
      </c>
      <c r="P537" s="2" t="str">
        <f t="shared" si="61"/>
        <v/>
      </c>
      <c r="Q537" s="2" t="str">
        <f t="shared" si="62"/>
        <v/>
      </c>
    </row>
    <row r="538" spans="9:17" x14ac:dyDescent="0.2">
      <c r="I538" s="2" t="str">
        <f>IF(A538="","",IF(A538="Total général",CONCATENATE('Base  PEAGES'!$Q$1," ",RIGHT(I537,17)),D538))</f>
        <v/>
      </c>
      <c r="J538" s="2" t="str">
        <f t="shared" si="56"/>
        <v/>
      </c>
      <c r="K538" s="2" t="str">
        <f t="shared" si="57"/>
        <v/>
      </c>
      <c r="L538" s="2" t="str">
        <f t="shared" si="58"/>
        <v/>
      </c>
      <c r="M538" s="2" t="str">
        <f t="shared" si="59"/>
        <v/>
      </c>
      <c r="N538" s="2" t="str">
        <f t="shared" si="60"/>
        <v/>
      </c>
      <c r="O538" s="2" t="str">
        <f>IF(OR(A538="",A538="Total général"),"",'Base  CARBURANT'!$AG$1)</f>
        <v/>
      </c>
      <c r="P538" s="2" t="str">
        <f t="shared" si="61"/>
        <v/>
      </c>
      <c r="Q538" s="2" t="str">
        <f t="shared" si="62"/>
        <v/>
      </c>
    </row>
    <row r="539" spans="9:17" x14ac:dyDescent="0.2">
      <c r="I539" s="2" t="str">
        <f>IF(A539="","",IF(A539="Total général",CONCATENATE('Base  PEAGES'!$Q$1," ",RIGHT(I538,17)),D539))</f>
        <v/>
      </c>
      <c r="J539" s="2" t="str">
        <f t="shared" si="56"/>
        <v/>
      </c>
      <c r="K539" s="2" t="str">
        <f t="shared" si="57"/>
        <v/>
      </c>
      <c r="L539" s="2" t="str">
        <f t="shared" si="58"/>
        <v/>
      </c>
      <c r="M539" s="2" t="str">
        <f t="shared" si="59"/>
        <v/>
      </c>
      <c r="N539" s="2" t="str">
        <f t="shared" si="60"/>
        <v/>
      </c>
      <c r="O539" s="2" t="str">
        <f>IF(OR(A539="",A539="Total général"),"",'Base  CARBURANT'!$AG$1)</f>
        <v/>
      </c>
      <c r="P539" s="2" t="str">
        <f t="shared" si="61"/>
        <v/>
      </c>
      <c r="Q539" s="2" t="str">
        <f t="shared" si="62"/>
        <v/>
      </c>
    </row>
    <row r="540" spans="9:17" x14ac:dyDescent="0.2">
      <c r="I540" s="2" t="str">
        <f>IF(A540="","",IF(A540="Total général",CONCATENATE('Base  PEAGES'!$Q$1," ",RIGHT(I539,17)),D540))</f>
        <v/>
      </c>
      <c r="J540" s="2" t="str">
        <f t="shared" si="56"/>
        <v/>
      </c>
      <c r="K540" s="2" t="str">
        <f t="shared" si="57"/>
        <v/>
      </c>
      <c r="L540" s="2" t="str">
        <f t="shared" si="58"/>
        <v/>
      </c>
      <c r="M540" s="2" t="str">
        <f t="shared" si="59"/>
        <v/>
      </c>
      <c r="N540" s="2" t="str">
        <f t="shared" si="60"/>
        <v/>
      </c>
      <c r="O540" s="2" t="str">
        <f>IF(OR(A540="",A540="Total général"),"",'Base  CARBURANT'!$AG$1)</f>
        <v/>
      </c>
      <c r="P540" s="2" t="str">
        <f t="shared" si="61"/>
        <v/>
      </c>
      <c r="Q540" s="2" t="str">
        <f t="shared" si="62"/>
        <v/>
      </c>
    </row>
    <row r="541" spans="9:17" x14ac:dyDescent="0.2">
      <c r="I541" s="2" t="str">
        <f>IF(A541="","",IF(A541="Total général",CONCATENATE('Base  PEAGES'!$Q$1," ",RIGHT(I540,17)),D541))</f>
        <v/>
      </c>
      <c r="J541" s="2" t="str">
        <f t="shared" si="56"/>
        <v/>
      </c>
      <c r="K541" s="2" t="str">
        <f t="shared" si="57"/>
        <v/>
      </c>
      <c r="L541" s="2" t="str">
        <f t="shared" si="58"/>
        <v/>
      </c>
      <c r="M541" s="2" t="str">
        <f t="shared" si="59"/>
        <v/>
      </c>
      <c r="N541" s="2" t="str">
        <f t="shared" si="60"/>
        <v/>
      </c>
      <c r="O541" s="2" t="str">
        <f>IF(OR(A541="",A541="Total général"),"",'Base  CARBURANT'!$AG$1)</f>
        <v/>
      </c>
      <c r="P541" s="2" t="str">
        <f t="shared" si="61"/>
        <v/>
      </c>
      <c r="Q541" s="2" t="str">
        <f t="shared" si="62"/>
        <v/>
      </c>
    </row>
    <row r="542" spans="9:17" x14ac:dyDescent="0.2">
      <c r="I542" s="2" t="str">
        <f>IF(A542="","",IF(A542="Total général",CONCATENATE('Base  PEAGES'!$Q$1," ",RIGHT(I541,17)),D542))</f>
        <v/>
      </c>
      <c r="J542" s="2" t="str">
        <f t="shared" si="56"/>
        <v/>
      </c>
      <c r="K542" s="2" t="str">
        <f t="shared" si="57"/>
        <v/>
      </c>
      <c r="L542" s="2" t="str">
        <f t="shared" si="58"/>
        <v/>
      </c>
      <c r="M542" s="2" t="str">
        <f t="shared" si="59"/>
        <v/>
      </c>
      <c r="N542" s="2" t="str">
        <f t="shared" si="60"/>
        <v/>
      </c>
      <c r="O542" s="2" t="str">
        <f>IF(OR(A542="",A542="Total général"),"",'Base  CARBURANT'!$AG$1)</f>
        <v/>
      </c>
      <c r="P542" s="2" t="str">
        <f t="shared" si="61"/>
        <v/>
      </c>
      <c r="Q542" s="2" t="str">
        <f t="shared" si="62"/>
        <v/>
      </c>
    </row>
    <row r="543" spans="9:17" x14ac:dyDescent="0.2">
      <c r="I543" s="2" t="str">
        <f>IF(A543="","",IF(A543="Total général",CONCATENATE('Base  PEAGES'!$Q$1," ",RIGHT(I542,17)),D543))</f>
        <v/>
      </c>
      <c r="J543" s="2" t="str">
        <f t="shared" si="56"/>
        <v/>
      </c>
      <c r="K543" s="2" t="str">
        <f t="shared" si="57"/>
        <v/>
      </c>
      <c r="L543" s="2" t="str">
        <f t="shared" si="58"/>
        <v/>
      </c>
      <c r="M543" s="2" t="str">
        <f t="shared" si="59"/>
        <v/>
      </c>
      <c r="N543" s="2" t="str">
        <f t="shared" si="60"/>
        <v/>
      </c>
      <c r="O543" s="2" t="str">
        <f>IF(OR(A543="",A543="Total général"),"",'Base  CARBURANT'!$AG$1)</f>
        <v/>
      </c>
      <c r="P543" s="2" t="str">
        <f t="shared" si="61"/>
        <v/>
      </c>
      <c r="Q543" s="2" t="str">
        <f t="shared" si="62"/>
        <v/>
      </c>
    </row>
    <row r="544" spans="9:17" x14ac:dyDescent="0.2">
      <c r="I544" s="2" t="str">
        <f>IF(A544="","",IF(A544="Total général",CONCATENATE('Base  PEAGES'!$Q$1," ",RIGHT(I543,17)),D544))</f>
        <v/>
      </c>
      <c r="J544" s="2" t="str">
        <f t="shared" si="56"/>
        <v/>
      </c>
      <c r="K544" s="2" t="str">
        <f t="shared" si="57"/>
        <v/>
      </c>
      <c r="L544" s="2" t="str">
        <f t="shared" si="58"/>
        <v/>
      </c>
      <c r="M544" s="2" t="str">
        <f t="shared" si="59"/>
        <v/>
      </c>
      <c r="N544" s="2" t="str">
        <f t="shared" si="60"/>
        <v/>
      </c>
      <c r="O544" s="2" t="str">
        <f>IF(OR(A544="",A544="Total général"),"",'Base  CARBURANT'!$AG$1)</f>
        <v/>
      </c>
      <c r="P544" s="2" t="str">
        <f t="shared" si="61"/>
        <v/>
      </c>
      <c r="Q544" s="2" t="str">
        <f t="shared" si="62"/>
        <v/>
      </c>
    </row>
    <row r="545" spans="9:17" x14ac:dyDescent="0.2">
      <c r="I545" s="2" t="str">
        <f>IF(A545="","",IF(A545="Total général",CONCATENATE('Base  PEAGES'!$Q$1," ",RIGHT(I544,17)),D545))</f>
        <v/>
      </c>
      <c r="J545" s="2" t="str">
        <f t="shared" si="56"/>
        <v/>
      </c>
      <c r="K545" s="2" t="str">
        <f t="shared" si="57"/>
        <v/>
      </c>
      <c r="L545" s="2" t="str">
        <f t="shared" si="58"/>
        <v/>
      </c>
      <c r="M545" s="2" t="str">
        <f t="shared" si="59"/>
        <v/>
      </c>
      <c r="N545" s="2" t="str">
        <f t="shared" si="60"/>
        <v/>
      </c>
      <c r="O545" s="2" t="str">
        <f>IF(OR(A545="",A545="Total général"),"",'Base  CARBURANT'!$AG$1)</f>
        <v/>
      </c>
      <c r="P545" s="2" t="str">
        <f t="shared" si="61"/>
        <v/>
      </c>
      <c r="Q545" s="2" t="str">
        <f t="shared" si="62"/>
        <v/>
      </c>
    </row>
    <row r="546" spans="9:17" x14ac:dyDescent="0.2">
      <c r="I546" s="2" t="str">
        <f>IF(A546="","",IF(A546="Total général",CONCATENATE('Base  PEAGES'!$Q$1," ",RIGHT(I545,17)),D546))</f>
        <v/>
      </c>
      <c r="J546" s="2" t="str">
        <f t="shared" si="56"/>
        <v/>
      </c>
      <c r="K546" s="2" t="str">
        <f t="shared" si="57"/>
        <v/>
      </c>
      <c r="L546" s="2" t="str">
        <f t="shared" si="58"/>
        <v/>
      </c>
      <c r="M546" s="2" t="str">
        <f t="shared" si="59"/>
        <v/>
      </c>
      <c r="N546" s="2" t="str">
        <f t="shared" si="60"/>
        <v/>
      </c>
      <c r="O546" s="2" t="str">
        <f>IF(OR(A546="",A546="Total général"),"",'Base  CARBURANT'!$AG$1)</f>
        <v/>
      </c>
      <c r="P546" s="2" t="str">
        <f t="shared" si="61"/>
        <v/>
      </c>
      <c r="Q546" s="2" t="str">
        <f t="shared" si="62"/>
        <v/>
      </c>
    </row>
    <row r="547" spans="9:17" x14ac:dyDescent="0.2">
      <c r="I547" s="2" t="str">
        <f>IF(A547="","",IF(A547="Total général",CONCATENATE('Base  PEAGES'!$Q$1," ",RIGHT(I546,17)),D547))</f>
        <v/>
      </c>
      <c r="J547" s="2" t="str">
        <f t="shared" si="56"/>
        <v/>
      </c>
      <c r="K547" s="2" t="str">
        <f t="shared" si="57"/>
        <v/>
      </c>
      <c r="L547" s="2" t="str">
        <f t="shared" si="58"/>
        <v/>
      </c>
      <c r="M547" s="2" t="str">
        <f t="shared" si="59"/>
        <v/>
      </c>
      <c r="N547" s="2" t="str">
        <f t="shared" si="60"/>
        <v/>
      </c>
      <c r="O547" s="2" t="str">
        <f>IF(OR(A547="",A547="Total général"),"",'Base  CARBURANT'!$AG$1)</f>
        <v/>
      </c>
      <c r="P547" s="2" t="str">
        <f t="shared" si="61"/>
        <v/>
      </c>
      <c r="Q547" s="2" t="str">
        <f t="shared" si="62"/>
        <v/>
      </c>
    </row>
    <row r="548" spans="9:17" x14ac:dyDescent="0.2">
      <c r="I548" s="2" t="str">
        <f>IF(A548="","",IF(A548="Total général",CONCATENATE('Base  PEAGES'!$Q$1," ",RIGHT(I547,17)),D548))</f>
        <v/>
      </c>
      <c r="J548" s="2" t="str">
        <f t="shared" si="56"/>
        <v/>
      </c>
      <c r="K548" s="2" t="str">
        <f t="shared" si="57"/>
        <v/>
      </c>
      <c r="L548" s="2" t="str">
        <f t="shared" si="58"/>
        <v/>
      </c>
      <c r="M548" s="2" t="str">
        <f t="shared" si="59"/>
        <v/>
      </c>
      <c r="N548" s="2" t="str">
        <f t="shared" si="60"/>
        <v/>
      </c>
      <c r="O548" s="2" t="str">
        <f>IF(OR(A548="",A548="Total général"),"",'Base  CARBURANT'!$AG$1)</f>
        <v/>
      </c>
      <c r="P548" s="2" t="str">
        <f t="shared" si="61"/>
        <v/>
      </c>
      <c r="Q548" s="2" t="str">
        <f t="shared" si="62"/>
        <v/>
      </c>
    </row>
    <row r="549" spans="9:17" x14ac:dyDescent="0.2">
      <c r="I549" s="2" t="str">
        <f>IF(A549="","",IF(A549="Total général",CONCATENATE('Base  PEAGES'!$Q$1," ",RIGHT(I548,17)),D549))</f>
        <v/>
      </c>
      <c r="J549" s="2" t="str">
        <f t="shared" si="56"/>
        <v/>
      </c>
      <c r="K549" s="2" t="str">
        <f t="shared" si="57"/>
        <v/>
      </c>
      <c r="L549" s="2" t="str">
        <f t="shared" si="58"/>
        <v/>
      </c>
      <c r="M549" s="2" t="str">
        <f t="shared" si="59"/>
        <v/>
      </c>
      <c r="N549" s="2" t="str">
        <f t="shared" si="60"/>
        <v/>
      </c>
      <c r="O549" s="2" t="str">
        <f>IF(OR(A549="",A549="Total général"),"",'Base  CARBURANT'!$AG$1)</f>
        <v/>
      </c>
      <c r="P549" s="2" t="str">
        <f t="shared" si="61"/>
        <v/>
      </c>
      <c r="Q549" s="2" t="str">
        <f t="shared" si="62"/>
        <v/>
      </c>
    </row>
    <row r="550" spans="9:17" x14ac:dyDescent="0.2">
      <c r="I550" s="2" t="str">
        <f>IF(A550="","",IF(A550="Total général",CONCATENATE('Base  PEAGES'!$Q$1," ",RIGHT(I549,17)),D550))</f>
        <v/>
      </c>
      <c r="J550" s="2" t="str">
        <f t="shared" si="56"/>
        <v/>
      </c>
      <c r="K550" s="2" t="str">
        <f t="shared" si="57"/>
        <v/>
      </c>
      <c r="L550" s="2" t="str">
        <f t="shared" si="58"/>
        <v/>
      </c>
      <c r="M550" s="2" t="str">
        <f t="shared" si="59"/>
        <v/>
      </c>
      <c r="N550" s="2" t="str">
        <f t="shared" si="60"/>
        <v/>
      </c>
      <c r="O550" s="2" t="str">
        <f>IF(OR(A550="",A550="Total général"),"",'Base  CARBURANT'!$AG$1)</f>
        <v/>
      </c>
      <c r="P550" s="2" t="str">
        <f t="shared" si="61"/>
        <v/>
      </c>
      <c r="Q550" s="2" t="str">
        <f t="shared" si="62"/>
        <v/>
      </c>
    </row>
    <row r="551" spans="9:17" x14ac:dyDescent="0.2">
      <c r="I551" s="2" t="str">
        <f>IF(A551="","",IF(A551="Total général",CONCATENATE('Base  PEAGES'!$Q$1," ",RIGHT(I550,17)),D551))</f>
        <v/>
      </c>
      <c r="J551" s="2" t="str">
        <f t="shared" si="56"/>
        <v/>
      </c>
      <c r="K551" s="2" t="str">
        <f t="shared" si="57"/>
        <v/>
      </c>
      <c r="L551" s="2" t="str">
        <f t="shared" si="58"/>
        <v/>
      </c>
      <c r="M551" s="2" t="str">
        <f t="shared" si="59"/>
        <v/>
      </c>
      <c r="N551" s="2" t="str">
        <f t="shared" si="60"/>
        <v/>
      </c>
      <c r="O551" s="2" t="str">
        <f>IF(OR(A551="",A551="Total général"),"",'Base  CARBURANT'!$AG$1)</f>
        <v/>
      </c>
      <c r="P551" s="2" t="str">
        <f t="shared" si="61"/>
        <v/>
      </c>
      <c r="Q551" s="2" t="str">
        <f t="shared" si="62"/>
        <v/>
      </c>
    </row>
    <row r="552" spans="9:17" x14ac:dyDescent="0.2">
      <c r="I552" s="2" t="str">
        <f>IF(A552="","",IF(A552="Total général",CONCATENATE('Base  PEAGES'!$Q$1," ",RIGHT(I551,17)),D552))</f>
        <v/>
      </c>
      <c r="J552" s="2" t="str">
        <f t="shared" si="56"/>
        <v/>
      </c>
      <c r="K552" s="2" t="str">
        <f t="shared" si="57"/>
        <v/>
      </c>
      <c r="L552" s="2" t="str">
        <f t="shared" si="58"/>
        <v/>
      </c>
      <c r="M552" s="2" t="str">
        <f t="shared" si="59"/>
        <v/>
      </c>
      <c r="N552" s="2" t="str">
        <f t="shared" si="60"/>
        <v/>
      </c>
      <c r="O552" s="2" t="str">
        <f>IF(OR(A552="",A552="Total général"),"",'Base  CARBURANT'!$AG$1)</f>
        <v/>
      </c>
      <c r="P552" s="2" t="str">
        <f t="shared" si="61"/>
        <v/>
      </c>
      <c r="Q552" s="2" t="str">
        <f t="shared" si="62"/>
        <v/>
      </c>
    </row>
    <row r="553" spans="9:17" x14ac:dyDescent="0.2">
      <c r="I553" s="2" t="str">
        <f>IF(A553="","",IF(A553="Total général",CONCATENATE('Base  PEAGES'!$Q$1," ",RIGHT(I552,17)),D553))</f>
        <v/>
      </c>
      <c r="J553" s="2" t="str">
        <f t="shared" si="56"/>
        <v/>
      </c>
      <c r="K553" s="2" t="str">
        <f t="shared" si="57"/>
        <v/>
      </c>
      <c r="L553" s="2" t="str">
        <f t="shared" si="58"/>
        <v/>
      </c>
      <c r="M553" s="2" t="str">
        <f t="shared" si="59"/>
        <v/>
      </c>
      <c r="N553" s="2" t="str">
        <f t="shared" si="60"/>
        <v/>
      </c>
      <c r="O553" s="2" t="str">
        <f>IF(OR(A553="",A553="Total général"),"",'Base  CARBURANT'!$AG$1)</f>
        <v/>
      </c>
      <c r="P553" s="2" t="str">
        <f t="shared" si="61"/>
        <v/>
      </c>
      <c r="Q553" s="2" t="str">
        <f t="shared" si="62"/>
        <v/>
      </c>
    </row>
    <row r="554" spans="9:17" x14ac:dyDescent="0.2">
      <c r="I554" s="2" t="str">
        <f>IF(A554="","",IF(A554="Total général",CONCATENATE('Base  PEAGES'!$Q$1," ",RIGHT(I553,17)),D554))</f>
        <v/>
      </c>
      <c r="J554" s="2" t="str">
        <f t="shared" si="56"/>
        <v/>
      </c>
      <c r="K554" s="2" t="str">
        <f t="shared" si="57"/>
        <v/>
      </c>
      <c r="L554" s="2" t="str">
        <f t="shared" si="58"/>
        <v/>
      </c>
      <c r="M554" s="2" t="str">
        <f t="shared" si="59"/>
        <v/>
      </c>
      <c r="N554" s="2" t="str">
        <f t="shared" si="60"/>
        <v/>
      </c>
      <c r="O554" s="2" t="str">
        <f>IF(OR(A554="",A554="Total général"),"",'Base  CARBURANT'!$AG$1)</f>
        <v/>
      </c>
      <c r="P554" s="2" t="str">
        <f t="shared" si="61"/>
        <v/>
      </c>
      <c r="Q554" s="2" t="str">
        <f t="shared" si="62"/>
        <v/>
      </c>
    </row>
    <row r="555" spans="9:17" x14ac:dyDescent="0.2">
      <c r="I555" s="2" t="str">
        <f>IF(A555="","",IF(A555="Total général",CONCATENATE('Base  PEAGES'!$Q$1," ",RIGHT(I554,17)),D555))</f>
        <v/>
      </c>
      <c r="J555" s="2" t="str">
        <f t="shared" si="56"/>
        <v/>
      </c>
      <c r="K555" s="2" t="str">
        <f t="shared" si="57"/>
        <v/>
      </c>
      <c r="L555" s="2" t="str">
        <f t="shared" si="58"/>
        <v/>
      </c>
      <c r="M555" s="2" t="str">
        <f t="shared" si="59"/>
        <v/>
      </c>
      <c r="N555" s="2" t="str">
        <f t="shared" si="60"/>
        <v/>
      </c>
      <c r="O555" s="2" t="str">
        <f>IF(OR(A555="",A555="Total général"),"",'Base  CARBURANT'!$AG$1)</f>
        <v/>
      </c>
      <c r="P555" s="2" t="str">
        <f t="shared" si="61"/>
        <v/>
      </c>
      <c r="Q555" s="2" t="str">
        <f t="shared" si="62"/>
        <v/>
      </c>
    </row>
    <row r="556" spans="9:17" x14ac:dyDescent="0.2">
      <c r="I556" s="2" t="str">
        <f>IF(A556="","",IF(A556="Total général",CONCATENATE('Base  PEAGES'!$Q$1," ",RIGHT(I555,17)),D556))</f>
        <v/>
      </c>
      <c r="J556" s="2" t="str">
        <f t="shared" si="56"/>
        <v/>
      </c>
      <c r="K556" s="2" t="str">
        <f t="shared" si="57"/>
        <v/>
      </c>
      <c r="L556" s="2" t="str">
        <f t="shared" si="58"/>
        <v/>
      </c>
      <c r="M556" s="2" t="str">
        <f t="shared" si="59"/>
        <v/>
      </c>
      <c r="N556" s="2" t="str">
        <f t="shared" si="60"/>
        <v/>
      </c>
      <c r="O556" s="2" t="str">
        <f>IF(OR(A556="",A556="Total général"),"",'Base  CARBURANT'!$AG$1)</f>
        <v/>
      </c>
      <c r="P556" s="2" t="str">
        <f t="shared" si="61"/>
        <v/>
      </c>
      <c r="Q556" s="2" t="str">
        <f t="shared" si="62"/>
        <v/>
      </c>
    </row>
    <row r="557" spans="9:17" x14ac:dyDescent="0.2">
      <c r="I557" s="2" t="str">
        <f>IF(A557="","",IF(A557="Total général",CONCATENATE('Base  PEAGES'!$Q$1," ",RIGHT(I556,17)),D557))</f>
        <v/>
      </c>
      <c r="J557" s="2" t="str">
        <f t="shared" si="56"/>
        <v/>
      </c>
      <c r="K557" s="2" t="str">
        <f t="shared" si="57"/>
        <v/>
      </c>
      <c r="L557" s="2" t="str">
        <f t="shared" si="58"/>
        <v/>
      </c>
      <c r="M557" s="2" t="str">
        <f t="shared" si="59"/>
        <v/>
      </c>
      <c r="N557" s="2" t="str">
        <f t="shared" si="60"/>
        <v/>
      </c>
      <c r="O557" s="2" t="str">
        <f>IF(OR(A557="",A557="Total général"),"",'Base  CARBURANT'!$AG$1)</f>
        <v/>
      </c>
      <c r="P557" s="2" t="str">
        <f t="shared" si="61"/>
        <v/>
      </c>
      <c r="Q557" s="2" t="str">
        <f t="shared" si="62"/>
        <v/>
      </c>
    </row>
    <row r="558" spans="9:17" x14ac:dyDescent="0.2">
      <c r="I558" s="2" t="str">
        <f>IF(A558="","",IF(A558="Total général",CONCATENATE('Base  PEAGES'!$Q$1," ",RIGHT(I557,17)),D558))</f>
        <v/>
      </c>
      <c r="J558" s="2" t="str">
        <f t="shared" si="56"/>
        <v/>
      </c>
      <c r="K558" s="2" t="str">
        <f t="shared" si="57"/>
        <v/>
      </c>
      <c r="L558" s="2" t="str">
        <f t="shared" si="58"/>
        <v/>
      </c>
      <c r="M558" s="2" t="str">
        <f t="shared" si="59"/>
        <v/>
      </c>
      <c r="N558" s="2" t="str">
        <f t="shared" si="60"/>
        <v/>
      </c>
      <c r="O558" s="2" t="str">
        <f>IF(OR(A558="",A558="Total général"),"",'Base  CARBURANT'!$AG$1)</f>
        <v/>
      </c>
      <c r="P558" s="2" t="str">
        <f t="shared" si="61"/>
        <v/>
      </c>
      <c r="Q558" s="2" t="str">
        <f t="shared" si="62"/>
        <v/>
      </c>
    </row>
    <row r="559" spans="9:17" x14ac:dyDescent="0.2">
      <c r="I559" s="2" t="str">
        <f>IF(A559="","",IF(A559="Total général",CONCATENATE('Base  PEAGES'!$Q$1," ",RIGHT(I558,17)),D559))</f>
        <v/>
      </c>
      <c r="J559" s="2" t="str">
        <f t="shared" si="56"/>
        <v/>
      </c>
      <c r="K559" s="2" t="str">
        <f t="shared" si="57"/>
        <v/>
      </c>
      <c r="L559" s="2" t="str">
        <f t="shared" si="58"/>
        <v/>
      </c>
      <c r="M559" s="2" t="str">
        <f t="shared" si="59"/>
        <v/>
      </c>
      <c r="N559" s="2" t="str">
        <f t="shared" si="60"/>
        <v/>
      </c>
      <c r="O559" s="2" t="str">
        <f>IF(OR(A559="",A559="Total général"),"",'Base  CARBURANT'!$AG$1)</f>
        <v/>
      </c>
      <c r="P559" s="2" t="str">
        <f t="shared" si="61"/>
        <v/>
      </c>
      <c r="Q559" s="2" t="str">
        <f t="shared" si="62"/>
        <v/>
      </c>
    </row>
    <row r="560" spans="9:17" x14ac:dyDescent="0.2">
      <c r="I560" s="2" t="str">
        <f>IF(A560="","",IF(A560="Total général",CONCATENATE('Base  PEAGES'!$Q$1," ",RIGHT(I559,17)),D560))</f>
        <v/>
      </c>
      <c r="J560" s="2" t="str">
        <f t="shared" si="56"/>
        <v/>
      </c>
      <c r="K560" s="2" t="str">
        <f t="shared" si="57"/>
        <v/>
      </c>
      <c r="L560" s="2" t="str">
        <f t="shared" si="58"/>
        <v/>
      </c>
      <c r="M560" s="2" t="str">
        <f t="shared" si="59"/>
        <v/>
      </c>
      <c r="N560" s="2" t="str">
        <f t="shared" si="60"/>
        <v/>
      </c>
      <c r="O560" s="2" t="str">
        <f>IF(OR(A560="",A560="Total général"),"",'Base  CARBURANT'!$AG$1)</f>
        <v/>
      </c>
      <c r="P560" s="2" t="str">
        <f t="shared" si="61"/>
        <v/>
      </c>
      <c r="Q560" s="2" t="str">
        <f t="shared" si="62"/>
        <v/>
      </c>
    </row>
    <row r="561" spans="9:17" x14ac:dyDescent="0.2">
      <c r="I561" s="2" t="str">
        <f>IF(A561="","",IF(A561="Total général",CONCATENATE('Base  PEAGES'!$Q$1," ",RIGHT(I560,17)),D561))</f>
        <v/>
      </c>
      <c r="J561" s="2" t="str">
        <f t="shared" si="56"/>
        <v/>
      </c>
      <c r="K561" s="2" t="str">
        <f t="shared" si="57"/>
        <v/>
      </c>
      <c r="L561" s="2" t="str">
        <f t="shared" si="58"/>
        <v/>
      </c>
      <c r="M561" s="2" t="str">
        <f t="shared" si="59"/>
        <v/>
      </c>
      <c r="N561" s="2" t="str">
        <f t="shared" si="60"/>
        <v/>
      </c>
      <c r="O561" s="2" t="str">
        <f>IF(OR(A561="",A561="Total général"),"",'Base  CARBURANT'!$AG$1)</f>
        <v/>
      </c>
      <c r="P561" s="2" t="str">
        <f t="shared" si="61"/>
        <v/>
      </c>
      <c r="Q561" s="2" t="str">
        <f t="shared" si="62"/>
        <v/>
      </c>
    </row>
    <row r="562" spans="9:17" x14ac:dyDescent="0.2">
      <c r="I562" s="2" t="str">
        <f>IF(A562="","",IF(A562="Total général",CONCATENATE('Base  PEAGES'!$Q$1," ",RIGHT(I561,17)),D562))</f>
        <v/>
      </c>
      <c r="J562" s="2" t="str">
        <f t="shared" si="56"/>
        <v/>
      </c>
      <c r="K562" s="2" t="str">
        <f t="shared" si="57"/>
        <v/>
      </c>
      <c r="L562" s="2" t="str">
        <f t="shared" si="58"/>
        <v/>
      </c>
      <c r="M562" s="2" t="str">
        <f t="shared" si="59"/>
        <v/>
      </c>
      <c r="N562" s="2" t="str">
        <f t="shared" si="60"/>
        <v/>
      </c>
      <c r="O562" s="2" t="str">
        <f>IF(OR(A562="",A562="Total général"),"",'Base  CARBURANT'!$AG$1)</f>
        <v/>
      </c>
      <c r="P562" s="2" t="str">
        <f t="shared" si="61"/>
        <v/>
      </c>
      <c r="Q562" s="2" t="str">
        <f t="shared" si="62"/>
        <v/>
      </c>
    </row>
    <row r="563" spans="9:17" x14ac:dyDescent="0.2">
      <c r="I563" s="2" t="str">
        <f>IF(A563="","",IF(A563="Total général",CONCATENATE('Base  PEAGES'!$Q$1," ",RIGHT(I562,17)),D563))</f>
        <v/>
      </c>
      <c r="J563" s="2" t="str">
        <f t="shared" si="56"/>
        <v/>
      </c>
      <c r="K563" s="2" t="str">
        <f t="shared" si="57"/>
        <v/>
      </c>
      <c r="L563" s="2" t="str">
        <f t="shared" si="58"/>
        <v/>
      </c>
      <c r="M563" s="2" t="str">
        <f t="shared" si="59"/>
        <v/>
      </c>
      <c r="N563" s="2" t="str">
        <f t="shared" si="60"/>
        <v/>
      </c>
      <c r="O563" s="2" t="str">
        <f>IF(OR(A563="",A563="Total général"),"",'Base  CARBURANT'!$AG$1)</f>
        <v/>
      </c>
      <c r="P563" s="2" t="str">
        <f t="shared" si="61"/>
        <v/>
      </c>
      <c r="Q563" s="2" t="str">
        <f t="shared" si="62"/>
        <v/>
      </c>
    </row>
    <row r="564" spans="9:17" x14ac:dyDescent="0.2">
      <c r="I564" s="2" t="str">
        <f>IF(A564="","",IF(A564="Total général",CONCATENATE('Base  PEAGES'!$Q$1," ",RIGHT(I563,17)),D564))</f>
        <v/>
      </c>
      <c r="J564" s="2" t="str">
        <f t="shared" si="56"/>
        <v/>
      </c>
      <c r="K564" s="2" t="str">
        <f t="shared" si="57"/>
        <v/>
      </c>
      <c r="L564" s="2" t="str">
        <f t="shared" si="58"/>
        <v/>
      </c>
      <c r="M564" s="2" t="str">
        <f t="shared" si="59"/>
        <v/>
      </c>
      <c r="N564" s="2" t="str">
        <f t="shared" si="60"/>
        <v/>
      </c>
      <c r="O564" s="2" t="str">
        <f>IF(OR(A564="",A564="Total général"),"",'Base  CARBURANT'!$AG$1)</f>
        <v/>
      </c>
      <c r="P564" s="2" t="str">
        <f t="shared" si="61"/>
        <v/>
      </c>
      <c r="Q564" s="2" t="str">
        <f t="shared" si="62"/>
        <v/>
      </c>
    </row>
    <row r="565" spans="9:17" x14ac:dyDescent="0.2">
      <c r="I565" s="2" t="str">
        <f>IF(A565="","",IF(A565="Total général",CONCATENATE('Base  PEAGES'!$Q$1," ",RIGHT(I564,17)),D565))</f>
        <v/>
      </c>
      <c r="J565" s="2" t="str">
        <f t="shared" si="56"/>
        <v/>
      </c>
      <c r="K565" s="2" t="str">
        <f t="shared" si="57"/>
        <v/>
      </c>
      <c r="L565" s="2" t="str">
        <f t="shared" si="58"/>
        <v/>
      </c>
      <c r="M565" s="2" t="str">
        <f t="shared" si="59"/>
        <v/>
      </c>
      <c r="N565" s="2" t="str">
        <f t="shared" si="60"/>
        <v/>
      </c>
      <c r="O565" s="2" t="str">
        <f>IF(OR(A565="",A565="Total général"),"",'Base  CARBURANT'!$AG$1)</f>
        <v/>
      </c>
      <c r="P565" s="2" t="str">
        <f t="shared" si="61"/>
        <v/>
      </c>
      <c r="Q565" s="2" t="str">
        <f t="shared" si="62"/>
        <v/>
      </c>
    </row>
    <row r="566" spans="9:17" x14ac:dyDescent="0.2">
      <c r="I566" s="2" t="str">
        <f>IF(A566="","",IF(A566="Total général",CONCATENATE('Base  PEAGES'!$Q$1," ",RIGHT(I565,17)),D566))</f>
        <v/>
      </c>
      <c r="J566" s="2" t="str">
        <f t="shared" si="56"/>
        <v/>
      </c>
      <c r="K566" s="2" t="str">
        <f t="shared" si="57"/>
        <v/>
      </c>
      <c r="L566" s="2" t="str">
        <f t="shared" si="58"/>
        <v/>
      </c>
      <c r="M566" s="2" t="str">
        <f t="shared" si="59"/>
        <v/>
      </c>
      <c r="N566" s="2" t="str">
        <f t="shared" si="60"/>
        <v/>
      </c>
      <c r="O566" s="2" t="str">
        <f>IF(OR(A566="",A566="Total général"),"",'Base  CARBURANT'!$AG$1)</f>
        <v/>
      </c>
      <c r="P566" s="2" t="str">
        <f t="shared" si="61"/>
        <v/>
      </c>
      <c r="Q566" s="2" t="str">
        <f t="shared" si="62"/>
        <v/>
      </c>
    </row>
    <row r="567" spans="9:17" x14ac:dyDescent="0.2">
      <c r="I567" s="2" t="str">
        <f>IF(A567="","",IF(A567="Total général",CONCATENATE('Base  PEAGES'!$Q$1," ",RIGHT(I566,17)),D567))</f>
        <v/>
      </c>
      <c r="J567" s="2" t="str">
        <f t="shared" si="56"/>
        <v/>
      </c>
      <c r="K567" s="2" t="str">
        <f t="shared" si="57"/>
        <v/>
      </c>
      <c r="L567" s="2" t="str">
        <f t="shared" si="58"/>
        <v/>
      </c>
      <c r="M567" s="2" t="str">
        <f t="shared" si="59"/>
        <v/>
      </c>
      <c r="N567" s="2" t="str">
        <f t="shared" si="60"/>
        <v/>
      </c>
      <c r="O567" s="2" t="str">
        <f>IF(OR(A567="",A567="Total général"),"",'Base  CARBURANT'!$AG$1)</f>
        <v/>
      </c>
      <c r="P567" s="2" t="str">
        <f t="shared" si="61"/>
        <v/>
      </c>
      <c r="Q567" s="2" t="str">
        <f t="shared" si="62"/>
        <v/>
      </c>
    </row>
    <row r="568" spans="9:17" x14ac:dyDescent="0.2">
      <c r="I568" s="2" t="str">
        <f>IF(A568="","",IF(A568="Total général",CONCATENATE('Base  PEAGES'!$Q$1," ",RIGHT(I567,17)),D568))</f>
        <v/>
      </c>
      <c r="J568" s="2" t="str">
        <f t="shared" si="56"/>
        <v/>
      </c>
      <c r="K568" s="2" t="str">
        <f t="shared" si="57"/>
        <v/>
      </c>
      <c r="L568" s="2" t="str">
        <f t="shared" si="58"/>
        <v/>
      </c>
      <c r="M568" s="2" t="str">
        <f t="shared" si="59"/>
        <v/>
      </c>
      <c r="N568" s="2" t="str">
        <f t="shared" si="60"/>
        <v/>
      </c>
      <c r="O568" s="2" t="str">
        <f>IF(OR(A568="",A568="Total général"),"",'Base  CARBURANT'!$AG$1)</f>
        <v/>
      </c>
      <c r="P568" s="2" t="str">
        <f t="shared" si="61"/>
        <v/>
      </c>
      <c r="Q568" s="2" t="str">
        <f t="shared" si="62"/>
        <v/>
      </c>
    </row>
    <row r="569" spans="9:17" x14ac:dyDescent="0.2">
      <c r="I569" s="2" t="str">
        <f>IF(A569="","",IF(A569="Total général",CONCATENATE('Base  PEAGES'!$Q$1," ",RIGHT(I568,17)),D569))</f>
        <v/>
      </c>
      <c r="J569" s="2" t="str">
        <f t="shared" si="56"/>
        <v/>
      </c>
      <c r="K569" s="2" t="str">
        <f t="shared" si="57"/>
        <v/>
      </c>
      <c r="L569" s="2" t="str">
        <f t="shared" si="58"/>
        <v/>
      </c>
      <c r="M569" s="2" t="str">
        <f t="shared" si="59"/>
        <v/>
      </c>
      <c r="N569" s="2" t="str">
        <f t="shared" si="60"/>
        <v/>
      </c>
      <c r="O569" s="2" t="str">
        <f>IF(OR(A569="",A569="Total général"),"",'Base  CARBURANT'!$AG$1)</f>
        <v/>
      </c>
      <c r="P569" s="2" t="str">
        <f t="shared" si="61"/>
        <v/>
      </c>
      <c r="Q569" s="2" t="str">
        <f t="shared" si="62"/>
        <v/>
      </c>
    </row>
    <row r="570" spans="9:17" x14ac:dyDescent="0.2">
      <c r="I570" s="2" t="str">
        <f>IF(A570="","",IF(A570="Total général",CONCATENATE('Base  PEAGES'!$Q$1," ",RIGHT(I569,17)),D570))</f>
        <v/>
      </c>
      <c r="J570" s="2" t="str">
        <f t="shared" si="56"/>
        <v/>
      </c>
      <c r="K570" s="2" t="str">
        <f t="shared" si="57"/>
        <v/>
      </c>
      <c r="L570" s="2" t="str">
        <f t="shared" si="58"/>
        <v/>
      </c>
      <c r="M570" s="2" t="str">
        <f t="shared" si="59"/>
        <v/>
      </c>
      <c r="N570" s="2" t="str">
        <f t="shared" si="60"/>
        <v/>
      </c>
      <c r="O570" s="2" t="str">
        <f>IF(OR(A570="",A570="Total général"),"",'Base  CARBURANT'!$AG$1)</f>
        <v/>
      </c>
      <c r="P570" s="2" t="str">
        <f t="shared" si="61"/>
        <v/>
      </c>
      <c r="Q570" s="2" t="str">
        <f t="shared" si="62"/>
        <v/>
      </c>
    </row>
    <row r="571" spans="9:17" x14ac:dyDescent="0.2">
      <c r="I571" s="2" t="str">
        <f>IF(A571="","",IF(A571="Total général",CONCATENATE('Base  PEAGES'!$Q$1," ",RIGHT(I570,17)),D571))</f>
        <v/>
      </c>
      <c r="J571" s="2" t="str">
        <f t="shared" si="56"/>
        <v/>
      </c>
      <c r="K571" s="2" t="str">
        <f t="shared" si="57"/>
        <v/>
      </c>
      <c r="L571" s="2" t="str">
        <f t="shared" si="58"/>
        <v/>
      </c>
      <c r="M571" s="2" t="str">
        <f t="shared" si="59"/>
        <v/>
      </c>
      <c r="N571" s="2" t="str">
        <f t="shared" si="60"/>
        <v/>
      </c>
      <c r="O571" s="2" t="str">
        <f>IF(OR(A571="",A571="Total général"),"",'Base  CARBURANT'!$AG$1)</f>
        <v/>
      </c>
      <c r="P571" s="2" t="str">
        <f t="shared" si="61"/>
        <v/>
      </c>
      <c r="Q571" s="2" t="str">
        <f t="shared" si="62"/>
        <v/>
      </c>
    </row>
    <row r="572" spans="9:17" x14ac:dyDescent="0.2">
      <c r="I572" s="2" t="str">
        <f>IF(A572="","",IF(A572="Total général",CONCATENATE('Base  PEAGES'!$Q$1," ",RIGHT(I571,17)),D572))</f>
        <v/>
      </c>
      <c r="J572" s="2" t="str">
        <f t="shared" si="56"/>
        <v/>
      </c>
      <c r="K572" s="2" t="str">
        <f t="shared" si="57"/>
        <v/>
      </c>
      <c r="L572" s="2" t="str">
        <f t="shared" si="58"/>
        <v/>
      </c>
      <c r="M572" s="2" t="str">
        <f t="shared" si="59"/>
        <v/>
      </c>
      <c r="N572" s="2" t="str">
        <f t="shared" si="60"/>
        <v/>
      </c>
      <c r="O572" s="2" t="str">
        <f>IF(OR(A572="",A572="Total général"),"",'Base  CARBURANT'!$AG$1)</f>
        <v/>
      </c>
      <c r="P572" s="2" t="str">
        <f t="shared" si="61"/>
        <v/>
      </c>
      <c r="Q572" s="2" t="str">
        <f t="shared" si="62"/>
        <v/>
      </c>
    </row>
    <row r="573" spans="9:17" x14ac:dyDescent="0.2">
      <c r="I573" s="2" t="str">
        <f>IF(A573="","",IF(A573="Total général",CONCATENATE('Base  PEAGES'!$Q$1," ",RIGHT(I572,17)),D573))</f>
        <v/>
      </c>
      <c r="J573" s="2" t="str">
        <f t="shared" si="56"/>
        <v/>
      </c>
      <c r="K573" s="2" t="str">
        <f t="shared" si="57"/>
        <v/>
      </c>
      <c r="L573" s="2" t="str">
        <f t="shared" si="58"/>
        <v/>
      </c>
      <c r="M573" s="2" t="str">
        <f t="shared" si="59"/>
        <v/>
      </c>
      <c r="N573" s="2" t="str">
        <f t="shared" si="60"/>
        <v/>
      </c>
      <c r="O573" s="2" t="str">
        <f>IF(OR(A573="",A573="Total général"),"",'Base  CARBURANT'!$AG$1)</f>
        <v/>
      </c>
      <c r="P573" s="2" t="str">
        <f t="shared" si="61"/>
        <v/>
      </c>
      <c r="Q573" s="2" t="str">
        <f t="shared" si="62"/>
        <v/>
      </c>
    </row>
    <row r="574" spans="9:17" x14ac:dyDescent="0.2">
      <c r="I574" s="2" t="str">
        <f>IF(A574="","",IF(A574="Total général",CONCATENATE('Base  PEAGES'!$Q$1," ",RIGHT(I573,17)),D574))</f>
        <v/>
      </c>
      <c r="J574" s="2" t="str">
        <f t="shared" si="56"/>
        <v/>
      </c>
      <c r="K574" s="2" t="str">
        <f t="shared" si="57"/>
        <v/>
      </c>
      <c r="L574" s="2" t="str">
        <f t="shared" si="58"/>
        <v/>
      </c>
      <c r="M574" s="2" t="str">
        <f t="shared" si="59"/>
        <v/>
      </c>
      <c r="N574" s="2" t="str">
        <f t="shared" si="60"/>
        <v/>
      </c>
      <c r="O574" s="2" t="str">
        <f>IF(OR(A574="",A574="Total général"),"",'Base  CARBURANT'!$AG$1)</f>
        <v/>
      </c>
      <c r="P574" s="2" t="str">
        <f t="shared" si="61"/>
        <v/>
      </c>
      <c r="Q574" s="2" t="str">
        <f t="shared" si="62"/>
        <v/>
      </c>
    </row>
    <row r="575" spans="9:17" x14ac:dyDescent="0.2">
      <c r="I575" s="2" t="str">
        <f>IF(A575="","",IF(A575="Total général",CONCATENATE('Base  PEAGES'!$Q$1," ",RIGHT(I574,17)),D575))</f>
        <v/>
      </c>
      <c r="J575" s="2" t="str">
        <f t="shared" si="56"/>
        <v/>
      </c>
      <c r="K575" s="2" t="str">
        <f t="shared" si="57"/>
        <v/>
      </c>
      <c r="L575" s="2" t="str">
        <f t="shared" si="58"/>
        <v/>
      </c>
      <c r="M575" s="2" t="str">
        <f t="shared" si="59"/>
        <v/>
      </c>
      <c r="N575" s="2" t="str">
        <f t="shared" si="60"/>
        <v/>
      </c>
      <c r="O575" s="2" t="str">
        <f>IF(OR(A575="",A575="Total général"),"",'Base  CARBURANT'!$AG$1)</f>
        <v/>
      </c>
      <c r="P575" s="2" t="str">
        <f t="shared" si="61"/>
        <v/>
      </c>
      <c r="Q575" s="2" t="str">
        <f t="shared" si="62"/>
        <v/>
      </c>
    </row>
    <row r="576" spans="9:17" x14ac:dyDescent="0.2">
      <c r="I576" s="2" t="str">
        <f>IF(A576="","",IF(A576="Total général",CONCATENATE('Base  PEAGES'!$Q$1," ",RIGHT(I575,17)),D576))</f>
        <v/>
      </c>
      <c r="J576" s="2" t="str">
        <f t="shared" si="56"/>
        <v/>
      </c>
      <c r="K576" s="2" t="str">
        <f t="shared" si="57"/>
        <v/>
      </c>
      <c r="L576" s="2" t="str">
        <f t="shared" si="58"/>
        <v/>
      </c>
      <c r="M576" s="2" t="str">
        <f t="shared" si="59"/>
        <v/>
      </c>
      <c r="N576" s="2" t="str">
        <f t="shared" si="60"/>
        <v/>
      </c>
      <c r="O576" s="2" t="str">
        <f>IF(OR(A576="",A576="Total général"),"",'Base  CARBURANT'!$AG$1)</f>
        <v/>
      </c>
      <c r="P576" s="2" t="str">
        <f t="shared" si="61"/>
        <v/>
      </c>
      <c r="Q576" s="2" t="str">
        <f t="shared" si="62"/>
        <v/>
      </c>
    </row>
    <row r="577" spans="9:17" x14ac:dyDescent="0.2">
      <c r="I577" s="2" t="str">
        <f>IF(A577="","",IF(A577="Total général",CONCATENATE('Base  PEAGES'!$Q$1," ",RIGHT(I576,17)),D577))</f>
        <v/>
      </c>
      <c r="J577" s="2" t="str">
        <f t="shared" si="56"/>
        <v/>
      </c>
      <c r="K577" s="2" t="str">
        <f t="shared" si="57"/>
        <v/>
      </c>
      <c r="L577" s="2" t="str">
        <f t="shared" si="58"/>
        <v/>
      </c>
      <c r="M577" s="2" t="str">
        <f t="shared" si="59"/>
        <v/>
      </c>
      <c r="N577" s="2" t="str">
        <f t="shared" si="60"/>
        <v/>
      </c>
      <c r="O577" s="2" t="str">
        <f>IF(OR(A577="",A577="Total général"),"",'Base  CARBURANT'!$AG$1)</f>
        <v/>
      </c>
      <c r="P577" s="2" t="str">
        <f t="shared" si="61"/>
        <v/>
      </c>
      <c r="Q577" s="2" t="str">
        <f t="shared" si="62"/>
        <v/>
      </c>
    </row>
    <row r="578" spans="9:17" x14ac:dyDescent="0.2">
      <c r="I578" s="2" t="str">
        <f>IF(A578="","",IF(A578="Total général",CONCATENATE('Base  PEAGES'!$Q$1," ",RIGHT(I577,17)),D578))</f>
        <v/>
      </c>
      <c r="J578" s="2" t="str">
        <f t="shared" si="56"/>
        <v/>
      </c>
      <c r="K578" s="2" t="str">
        <f t="shared" si="57"/>
        <v/>
      </c>
      <c r="L578" s="2" t="str">
        <f t="shared" si="58"/>
        <v/>
      </c>
      <c r="M578" s="2" t="str">
        <f t="shared" si="59"/>
        <v/>
      </c>
      <c r="N578" s="2" t="str">
        <f t="shared" si="60"/>
        <v/>
      </c>
      <c r="O578" s="2" t="str">
        <f>IF(OR(A578="",A578="Total général"),"",'Base  CARBURANT'!$AG$1)</f>
        <v/>
      </c>
      <c r="P578" s="2" t="str">
        <f t="shared" si="61"/>
        <v/>
      </c>
      <c r="Q578" s="2" t="str">
        <f t="shared" si="62"/>
        <v/>
      </c>
    </row>
    <row r="579" spans="9:17" x14ac:dyDescent="0.2">
      <c r="I579" s="2" t="str">
        <f>IF(A579="","",IF(A579="Total général",CONCATENATE('Base  PEAGES'!$Q$1," ",RIGHT(I578,17)),D579))</f>
        <v/>
      </c>
      <c r="J579" s="2" t="str">
        <f t="shared" si="56"/>
        <v/>
      </c>
      <c r="K579" s="2" t="str">
        <f t="shared" si="57"/>
        <v/>
      </c>
      <c r="L579" s="2" t="str">
        <f t="shared" si="58"/>
        <v/>
      </c>
      <c r="M579" s="2" t="str">
        <f t="shared" si="59"/>
        <v/>
      </c>
      <c r="N579" s="2" t="str">
        <f t="shared" si="60"/>
        <v/>
      </c>
      <c r="O579" s="2" t="str">
        <f>IF(OR(A579="",A579="Total général"),"",'Base  CARBURANT'!$AG$1)</f>
        <v/>
      </c>
      <c r="P579" s="2" t="str">
        <f t="shared" si="61"/>
        <v/>
      </c>
      <c r="Q579" s="2" t="str">
        <f t="shared" si="62"/>
        <v/>
      </c>
    </row>
    <row r="580" spans="9:17" x14ac:dyDescent="0.2">
      <c r="I580" s="2" t="str">
        <f>IF(A580="","",IF(A580="Total général",CONCATENATE('Base  PEAGES'!$Q$1," ",RIGHT(I579,17)),D580))</f>
        <v/>
      </c>
      <c r="J580" s="2" t="str">
        <f t="shared" si="56"/>
        <v/>
      </c>
      <c r="K580" s="2" t="str">
        <f t="shared" si="57"/>
        <v/>
      </c>
      <c r="L580" s="2" t="str">
        <f t="shared" si="58"/>
        <v/>
      </c>
      <c r="M580" s="2" t="str">
        <f t="shared" si="59"/>
        <v/>
      </c>
      <c r="N580" s="2" t="str">
        <f t="shared" si="60"/>
        <v/>
      </c>
      <c r="O580" s="2" t="str">
        <f>IF(OR(A580="",A580="Total général"),"",'Base  CARBURANT'!$AG$1)</f>
        <v/>
      </c>
      <c r="P580" s="2" t="str">
        <f t="shared" si="61"/>
        <v/>
      </c>
      <c r="Q580" s="2" t="str">
        <f t="shared" si="62"/>
        <v/>
      </c>
    </row>
    <row r="581" spans="9:17" x14ac:dyDescent="0.2">
      <c r="I581" s="2" t="str">
        <f>IF(A581="","",IF(A581="Total général",CONCATENATE('Base  PEAGES'!$Q$1," ",RIGHT(I580,17)),D581))</f>
        <v/>
      </c>
      <c r="J581" s="2" t="str">
        <f t="shared" ref="J581:J599" si="63">IF(A581="","",IF(AND(J580=50,A581="Total général"),21,IF(AND(J580=40,A581="Total général"),31,VALUE(E581))))</f>
        <v/>
      </c>
      <c r="K581" s="2" t="str">
        <f t="shared" ref="K581:K599" si="64">IF(A581="","",IF(A581="Total général",15002,C581))</f>
        <v/>
      </c>
      <c r="L581" s="2" t="str">
        <f t="shared" ref="L581:L599" si="65">IF(A581="","",ROUND(F581,2))</f>
        <v/>
      </c>
      <c r="M581" s="2" t="str">
        <f t="shared" ref="M581:M599" si="66">IF(OR(A581="",A581="Total général"),"",TRIM($F$3))</f>
        <v/>
      </c>
      <c r="N581" s="2" t="str">
        <f t="shared" ref="N581:N599" si="67">IF(OR(A581="",A581="Total général"),"",A581)</f>
        <v/>
      </c>
      <c r="O581" s="2" t="str">
        <f>IF(OR(A581="",A581="Total général"),"",'Base  CARBURANT'!$AG$1)</f>
        <v/>
      </c>
      <c r="P581" s="2" t="str">
        <f t="shared" ref="P581:P599" si="68">IF(OR(A581="",A581="Total général"),"",G581)</f>
        <v/>
      </c>
      <c r="Q581" s="2" t="str">
        <f t="shared" ref="Q581:Q599" si="69">IF(OR(A581="",A581="Total général"),"","L")</f>
        <v/>
      </c>
    </row>
    <row r="582" spans="9:17" x14ac:dyDescent="0.2">
      <c r="I582" s="2" t="str">
        <f>IF(A582="","",IF(A582="Total général",CONCATENATE('Base  PEAGES'!$Q$1," ",RIGHT(I581,17)),D582))</f>
        <v/>
      </c>
      <c r="J582" s="2" t="str">
        <f t="shared" si="63"/>
        <v/>
      </c>
      <c r="K582" s="2" t="str">
        <f t="shared" si="64"/>
        <v/>
      </c>
      <c r="L582" s="2" t="str">
        <f t="shared" si="65"/>
        <v/>
      </c>
      <c r="M582" s="2" t="str">
        <f t="shared" si="66"/>
        <v/>
      </c>
      <c r="N582" s="2" t="str">
        <f t="shared" si="67"/>
        <v/>
      </c>
      <c r="O582" s="2" t="str">
        <f>IF(OR(A582="",A582="Total général"),"",'Base  CARBURANT'!$AG$1)</f>
        <v/>
      </c>
      <c r="P582" s="2" t="str">
        <f t="shared" si="68"/>
        <v/>
      </c>
      <c r="Q582" s="2" t="str">
        <f t="shared" si="69"/>
        <v/>
      </c>
    </row>
    <row r="583" spans="9:17" x14ac:dyDescent="0.2">
      <c r="I583" s="2" t="str">
        <f>IF(A583="","",IF(A583="Total général",CONCATENATE('Base  PEAGES'!$Q$1," ",RIGHT(I582,17)),D583))</f>
        <v/>
      </c>
      <c r="J583" s="2" t="str">
        <f t="shared" si="63"/>
        <v/>
      </c>
      <c r="K583" s="2" t="str">
        <f t="shared" si="64"/>
        <v/>
      </c>
      <c r="L583" s="2" t="str">
        <f t="shared" si="65"/>
        <v/>
      </c>
      <c r="M583" s="2" t="str">
        <f t="shared" si="66"/>
        <v/>
      </c>
      <c r="N583" s="2" t="str">
        <f t="shared" si="67"/>
        <v/>
      </c>
      <c r="O583" s="2" t="str">
        <f>IF(OR(A583="",A583="Total général"),"",'Base  CARBURANT'!$AG$1)</f>
        <v/>
      </c>
      <c r="P583" s="2" t="str">
        <f t="shared" si="68"/>
        <v/>
      </c>
      <c r="Q583" s="2" t="str">
        <f t="shared" si="69"/>
        <v/>
      </c>
    </row>
    <row r="584" spans="9:17" x14ac:dyDescent="0.2">
      <c r="I584" s="2" t="str">
        <f>IF(A584="","",IF(A584="Total général",CONCATENATE('Base  PEAGES'!$Q$1," ",RIGHT(I583,17)),D584))</f>
        <v/>
      </c>
      <c r="J584" s="2" t="str">
        <f t="shared" si="63"/>
        <v/>
      </c>
      <c r="K584" s="2" t="str">
        <f t="shared" si="64"/>
        <v/>
      </c>
      <c r="L584" s="2" t="str">
        <f t="shared" si="65"/>
        <v/>
      </c>
      <c r="M584" s="2" t="str">
        <f t="shared" si="66"/>
        <v/>
      </c>
      <c r="N584" s="2" t="str">
        <f t="shared" si="67"/>
        <v/>
      </c>
      <c r="O584" s="2" t="str">
        <f>IF(OR(A584="",A584="Total général"),"",'Base  CARBURANT'!$AG$1)</f>
        <v/>
      </c>
      <c r="P584" s="2" t="str">
        <f t="shared" si="68"/>
        <v/>
      </c>
      <c r="Q584" s="2" t="str">
        <f t="shared" si="69"/>
        <v/>
      </c>
    </row>
    <row r="585" spans="9:17" x14ac:dyDescent="0.2">
      <c r="I585" s="2" t="str">
        <f>IF(A585="","",IF(A585="Total général",CONCATENATE('Base  PEAGES'!$Q$1," ",RIGHT(I584,17)),D585))</f>
        <v/>
      </c>
      <c r="J585" s="2" t="str">
        <f t="shared" si="63"/>
        <v/>
      </c>
      <c r="K585" s="2" t="str">
        <f t="shared" si="64"/>
        <v/>
      </c>
      <c r="L585" s="2" t="str">
        <f t="shared" si="65"/>
        <v/>
      </c>
      <c r="M585" s="2" t="str">
        <f t="shared" si="66"/>
        <v/>
      </c>
      <c r="N585" s="2" t="str">
        <f t="shared" si="67"/>
        <v/>
      </c>
      <c r="O585" s="2" t="str">
        <f>IF(OR(A585="",A585="Total général"),"",'Base  CARBURANT'!$AG$1)</f>
        <v/>
      </c>
      <c r="P585" s="2" t="str">
        <f t="shared" si="68"/>
        <v/>
      </c>
      <c r="Q585" s="2" t="str">
        <f t="shared" si="69"/>
        <v/>
      </c>
    </row>
    <row r="586" spans="9:17" x14ac:dyDescent="0.2">
      <c r="I586" s="2" t="str">
        <f>IF(A586="","",IF(A586="Total général",CONCATENATE('Base  PEAGES'!$Q$1," ",RIGHT(I585,17)),D586))</f>
        <v/>
      </c>
      <c r="J586" s="2" t="str">
        <f t="shared" si="63"/>
        <v/>
      </c>
      <c r="K586" s="2" t="str">
        <f t="shared" si="64"/>
        <v/>
      </c>
      <c r="L586" s="2" t="str">
        <f t="shared" si="65"/>
        <v/>
      </c>
      <c r="M586" s="2" t="str">
        <f t="shared" si="66"/>
        <v/>
      </c>
      <c r="N586" s="2" t="str">
        <f t="shared" si="67"/>
        <v/>
      </c>
      <c r="O586" s="2" t="str">
        <f>IF(OR(A586="",A586="Total général"),"",'Base  CARBURANT'!$AG$1)</f>
        <v/>
      </c>
      <c r="P586" s="2" t="str">
        <f t="shared" si="68"/>
        <v/>
      </c>
      <c r="Q586" s="2" t="str">
        <f t="shared" si="69"/>
        <v/>
      </c>
    </row>
    <row r="587" spans="9:17" x14ac:dyDescent="0.2">
      <c r="I587" s="2" t="str">
        <f>IF(A587="","",IF(A587="Total général",CONCATENATE('Base  PEAGES'!$Q$1," ",RIGHT(I586,17)),D587))</f>
        <v/>
      </c>
      <c r="J587" s="2" t="str">
        <f t="shared" si="63"/>
        <v/>
      </c>
      <c r="K587" s="2" t="str">
        <f t="shared" si="64"/>
        <v/>
      </c>
      <c r="L587" s="2" t="str">
        <f t="shared" si="65"/>
        <v/>
      </c>
      <c r="M587" s="2" t="str">
        <f t="shared" si="66"/>
        <v/>
      </c>
      <c r="N587" s="2" t="str">
        <f t="shared" si="67"/>
        <v/>
      </c>
      <c r="O587" s="2" t="str">
        <f>IF(OR(A587="",A587="Total général"),"",'Base  CARBURANT'!$AG$1)</f>
        <v/>
      </c>
      <c r="P587" s="2" t="str">
        <f t="shared" si="68"/>
        <v/>
      </c>
      <c r="Q587" s="2" t="str">
        <f t="shared" si="69"/>
        <v/>
      </c>
    </row>
    <row r="588" spans="9:17" x14ac:dyDescent="0.2">
      <c r="I588" s="2" t="str">
        <f>IF(A588="","",IF(A588="Total général",CONCATENATE('Base  PEAGES'!$Q$1," ",RIGHT(I587,17)),D588))</f>
        <v/>
      </c>
      <c r="J588" s="2" t="str">
        <f t="shared" si="63"/>
        <v/>
      </c>
      <c r="K588" s="2" t="str">
        <f t="shared" si="64"/>
        <v/>
      </c>
      <c r="L588" s="2" t="str">
        <f t="shared" si="65"/>
        <v/>
      </c>
      <c r="M588" s="2" t="str">
        <f t="shared" si="66"/>
        <v/>
      </c>
      <c r="N588" s="2" t="str">
        <f t="shared" si="67"/>
        <v/>
      </c>
      <c r="O588" s="2" t="str">
        <f>IF(OR(A588="",A588="Total général"),"",'Base  CARBURANT'!$AG$1)</f>
        <v/>
      </c>
      <c r="P588" s="2" t="str">
        <f t="shared" si="68"/>
        <v/>
      </c>
      <c r="Q588" s="2" t="str">
        <f t="shared" si="69"/>
        <v/>
      </c>
    </row>
    <row r="589" spans="9:17" x14ac:dyDescent="0.2">
      <c r="I589" s="2" t="str">
        <f>IF(A589="","",IF(A589="Total général",CONCATENATE('Base  PEAGES'!$Q$1," ",RIGHT(I588,17)),D589))</f>
        <v/>
      </c>
      <c r="J589" s="2" t="str">
        <f t="shared" si="63"/>
        <v/>
      </c>
      <c r="K589" s="2" t="str">
        <f t="shared" si="64"/>
        <v/>
      </c>
      <c r="L589" s="2" t="str">
        <f t="shared" si="65"/>
        <v/>
      </c>
      <c r="M589" s="2" t="str">
        <f t="shared" si="66"/>
        <v/>
      </c>
      <c r="N589" s="2" t="str">
        <f t="shared" si="67"/>
        <v/>
      </c>
      <c r="O589" s="2" t="str">
        <f>IF(OR(A589="",A589="Total général"),"",'Base  CARBURANT'!$AG$1)</f>
        <v/>
      </c>
      <c r="P589" s="2" t="str">
        <f t="shared" si="68"/>
        <v/>
      </c>
      <c r="Q589" s="2" t="str">
        <f t="shared" si="69"/>
        <v/>
      </c>
    </row>
    <row r="590" spans="9:17" x14ac:dyDescent="0.2">
      <c r="I590" s="2" t="str">
        <f>IF(A590="","",IF(A590="Total général",CONCATENATE('Base  PEAGES'!$Q$1," ",RIGHT(I589,17)),D590))</f>
        <v/>
      </c>
      <c r="J590" s="2" t="str">
        <f t="shared" si="63"/>
        <v/>
      </c>
      <c r="K590" s="2" t="str">
        <f t="shared" si="64"/>
        <v/>
      </c>
      <c r="L590" s="2" t="str">
        <f t="shared" si="65"/>
        <v/>
      </c>
      <c r="M590" s="2" t="str">
        <f t="shared" si="66"/>
        <v/>
      </c>
      <c r="N590" s="2" t="str">
        <f t="shared" si="67"/>
        <v/>
      </c>
      <c r="O590" s="2" t="str">
        <f>IF(OR(A590="",A590="Total général"),"",'Base  CARBURANT'!$AG$1)</f>
        <v/>
      </c>
      <c r="P590" s="2" t="str">
        <f t="shared" si="68"/>
        <v/>
      </c>
      <c r="Q590" s="2" t="str">
        <f t="shared" si="69"/>
        <v/>
      </c>
    </row>
    <row r="591" spans="9:17" x14ac:dyDescent="0.2">
      <c r="I591" s="2" t="str">
        <f>IF(A591="","",IF(A591="Total général",CONCATENATE('Base  PEAGES'!$Q$1," ",RIGHT(I590,17)),D591))</f>
        <v/>
      </c>
      <c r="J591" s="2" t="str">
        <f t="shared" si="63"/>
        <v/>
      </c>
      <c r="K591" s="2" t="str">
        <f t="shared" si="64"/>
        <v/>
      </c>
      <c r="L591" s="2" t="str">
        <f t="shared" si="65"/>
        <v/>
      </c>
      <c r="M591" s="2" t="str">
        <f t="shared" si="66"/>
        <v/>
      </c>
      <c r="N591" s="2" t="str">
        <f t="shared" si="67"/>
        <v/>
      </c>
      <c r="O591" s="2" t="str">
        <f>IF(OR(A591="",A591="Total général"),"",'Base  CARBURANT'!$AG$1)</f>
        <v/>
      </c>
      <c r="P591" s="2" t="str">
        <f t="shared" si="68"/>
        <v/>
      </c>
      <c r="Q591" s="2" t="str">
        <f t="shared" si="69"/>
        <v/>
      </c>
    </row>
    <row r="592" spans="9:17" x14ac:dyDescent="0.2">
      <c r="I592" s="2" t="str">
        <f>IF(A592="","",IF(A592="Total général",CONCATENATE('Base  PEAGES'!$Q$1," ",RIGHT(I591,17)),D592))</f>
        <v/>
      </c>
      <c r="J592" s="2" t="str">
        <f t="shared" si="63"/>
        <v/>
      </c>
      <c r="K592" s="2" t="str">
        <f t="shared" si="64"/>
        <v/>
      </c>
      <c r="L592" s="2" t="str">
        <f t="shared" si="65"/>
        <v/>
      </c>
      <c r="M592" s="2" t="str">
        <f t="shared" si="66"/>
        <v/>
      </c>
      <c r="N592" s="2" t="str">
        <f t="shared" si="67"/>
        <v/>
      </c>
      <c r="O592" s="2" t="str">
        <f>IF(OR(A592="",A592="Total général"),"",'Base  CARBURANT'!$AG$1)</f>
        <v/>
      </c>
      <c r="P592" s="2" t="str">
        <f t="shared" si="68"/>
        <v/>
      </c>
      <c r="Q592" s="2" t="str">
        <f t="shared" si="69"/>
        <v/>
      </c>
    </row>
    <row r="593" spans="9:17" x14ac:dyDescent="0.2">
      <c r="I593" s="2" t="str">
        <f>IF(A593="","",IF(A593="Total général",CONCATENATE('Base  PEAGES'!$Q$1," ",RIGHT(I592,17)),D593))</f>
        <v/>
      </c>
      <c r="J593" s="2" t="str">
        <f t="shared" si="63"/>
        <v/>
      </c>
      <c r="K593" s="2" t="str">
        <f t="shared" si="64"/>
        <v/>
      </c>
      <c r="L593" s="2" t="str">
        <f t="shared" si="65"/>
        <v/>
      </c>
      <c r="M593" s="2" t="str">
        <f t="shared" si="66"/>
        <v/>
      </c>
      <c r="N593" s="2" t="str">
        <f t="shared" si="67"/>
        <v/>
      </c>
      <c r="O593" s="2" t="str">
        <f>IF(OR(A593="",A593="Total général"),"",'Base  CARBURANT'!$AG$1)</f>
        <v/>
      </c>
      <c r="P593" s="2" t="str">
        <f t="shared" si="68"/>
        <v/>
      </c>
      <c r="Q593" s="2" t="str">
        <f t="shared" si="69"/>
        <v/>
      </c>
    </row>
    <row r="594" spans="9:17" x14ac:dyDescent="0.2">
      <c r="I594" s="2" t="str">
        <f>IF(A594="","",IF(A594="Total général",CONCATENATE('Base  PEAGES'!$Q$1," ",RIGHT(I593,17)),D594))</f>
        <v/>
      </c>
      <c r="J594" s="2" t="str">
        <f t="shared" si="63"/>
        <v/>
      </c>
      <c r="K594" s="2" t="str">
        <f t="shared" si="64"/>
        <v/>
      </c>
      <c r="L594" s="2" t="str">
        <f t="shared" si="65"/>
        <v/>
      </c>
      <c r="M594" s="2" t="str">
        <f t="shared" si="66"/>
        <v/>
      </c>
      <c r="N594" s="2" t="str">
        <f t="shared" si="67"/>
        <v/>
      </c>
      <c r="O594" s="2" t="str">
        <f>IF(OR(A594="",A594="Total général"),"",'Base  CARBURANT'!$AG$1)</f>
        <v/>
      </c>
      <c r="P594" s="2" t="str">
        <f t="shared" si="68"/>
        <v/>
      </c>
      <c r="Q594" s="2" t="str">
        <f t="shared" si="69"/>
        <v/>
      </c>
    </row>
    <row r="595" spans="9:17" x14ac:dyDescent="0.2">
      <c r="I595" s="2" t="str">
        <f>IF(A595="","",IF(A595="Total général",CONCATENATE('Base  PEAGES'!$Q$1," ",RIGHT(I594,17)),D595))</f>
        <v/>
      </c>
      <c r="J595" s="2" t="str">
        <f t="shared" si="63"/>
        <v/>
      </c>
      <c r="K595" s="2" t="str">
        <f t="shared" si="64"/>
        <v/>
      </c>
      <c r="L595" s="2" t="str">
        <f t="shared" si="65"/>
        <v/>
      </c>
      <c r="M595" s="2" t="str">
        <f t="shared" si="66"/>
        <v/>
      </c>
      <c r="N595" s="2" t="str">
        <f t="shared" si="67"/>
        <v/>
      </c>
      <c r="O595" s="2" t="str">
        <f>IF(OR(A595="",A595="Total général"),"",'Base  CARBURANT'!$AG$1)</f>
        <v/>
      </c>
      <c r="P595" s="2" t="str">
        <f t="shared" si="68"/>
        <v/>
      </c>
      <c r="Q595" s="2" t="str">
        <f t="shared" si="69"/>
        <v/>
      </c>
    </row>
    <row r="596" spans="9:17" x14ac:dyDescent="0.2">
      <c r="I596" s="2" t="str">
        <f>IF(A596="","",IF(A596="Total général",CONCATENATE('Base  PEAGES'!$Q$1," ",RIGHT(I595,17)),D596))</f>
        <v/>
      </c>
      <c r="J596" s="2" t="str">
        <f t="shared" si="63"/>
        <v/>
      </c>
      <c r="K596" s="2" t="str">
        <f t="shared" si="64"/>
        <v/>
      </c>
      <c r="L596" s="2" t="str">
        <f t="shared" si="65"/>
        <v/>
      </c>
      <c r="M596" s="2" t="str">
        <f t="shared" si="66"/>
        <v/>
      </c>
      <c r="N596" s="2" t="str">
        <f t="shared" si="67"/>
        <v/>
      </c>
      <c r="O596" s="2" t="str">
        <f>IF(OR(A596="",A596="Total général"),"",'Base  CARBURANT'!$AG$1)</f>
        <v/>
      </c>
      <c r="P596" s="2" t="str">
        <f t="shared" si="68"/>
        <v/>
      </c>
      <c r="Q596" s="2" t="str">
        <f t="shared" si="69"/>
        <v/>
      </c>
    </row>
    <row r="597" spans="9:17" x14ac:dyDescent="0.2">
      <c r="I597" s="2" t="str">
        <f>IF(A597="","",IF(A597="Total général",CONCATENATE('Base  PEAGES'!$Q$1," ",RIGHT(I596,17)),D597))</f>
        <v/>
      </c>
      <c r="J597" s="2" t="str">
        <f t="shared" si="63"/>
        <v/>
      </c>
      <c r="K597" s="2" t="str">
        <f t="shared" si="64"/>
        <v/>
      </c>
      <c r="L597" s="2" t="str">
        <f t="shared" si="65"/>
        <v/>
      </c>
      <c r="M597" s="2" t="str">
        <f t="shared" si="66"/>
        <v/>
      </c>
      <c r="N597" s="2" t="str">
        <f t="shared" si="67"/>
        <v/>
      </c>
      <c r="O597" s="2" t="str">
        <f>IF(OR(A597="",A597="Total général"),"",'Base  CARBURANT'!$AG$1)</f>
        <v/>
      </c>
      <c r="P597" s="2" t="str">
        <f t="shared" si="68"/>
        <v/>
      </c>
      <c r="Q597" s="2" t="str">
        <f t="shared" si="69"/>
        <v/>
      </c>
    </row>
    <row r="598" spans="9:17" x14ac:dyDescent="0.2">
      <c r="I598" s="2" t="str">
        <f>IF(A598="","",IF(A598="Total général",CONCATENATE('Base  PEAGES'!$Q$1," ",RIGHT(I597,17)),D598))</f>
        <v/>
      </c>
      <c r="J598" s="2" t="str">
        <f t="shared" si="63"/>
        <v/>
      </c>
      <c r="K598" s="2" t="str">
        <f t="shared" si="64"/>
        <v/>
      </c>
      <c r="L598" s="2" t="str">
        <f t="shared" si="65"/>
        <v/>
      </c>
      <c r="M598" s="2" t="str">
        <f t="shared" si="66"/>
        <v/>
      </c>
      <c r="N598" s="2" t="str">
        <f t="shared" si="67"/>
        <v/>
      </c>
      <c r="O598" s="2" t="str">
        <f>IF(OR(A598="",A598="Total général"),"",'Base  CARBURANT'!$AG$1)</f>
        <v/>
      </c>
      <c r="P598" s="2" t="str">
        <f t="shared" si="68"/>
        <v/>
      </c>
      <c r="Q598" s="2" t="str">
        <f t="shared" si="69"/>
        <v/>
      </c>
    </row>
    <row r="599" spans="9:17" x14ac:dyDescent="0.2">
      <c r="I599" s="2" t="str">
        <f>IF(A599="","",IF(A599="Total général",CONCATENATE('Base  PEAGES'!$Q$1," ",RIGHT(I598,17)),D599))</f>
        <v/>
      </c>
      <c r="J599" s="2" t="str">
        <f t="shared" si="63"/>
        <v/>
      </c>
      <c r="K599" s="2" t="str">
        <f t="shared" si="64"/>
        <v/>
      </c>
      <c r="L599" s="2" t="str">
        <f t="shared" si="65"/>
        <v/>
      </c>
      <c r="M599" s="2" t="str">
        <f t="shared" si="66"/>
        <v/>
      </c>
      <c r="N599" s="2" t="str">
        <f t="shared" si="67"/>
        <v/>
      </c>
      <c r="O599" s="2" t="str">
        <f>IF(OR(A599="",A599="Total général"),"",'Base  CARBURANT'!$AG$1)</f>
        <v/>
      </c>
      <c r="P599" s="2" t="str">
        <f t="shared" si="68"/>
        <v/>
      </c>
      <c r="Q599" s="2" t="str">
        <f t="shared" si="69"/>
        <v/>
      </c>
    </row>
  </sheetData>
  <autoFilter ref="I3:Q3" xr:uid="{00000000-0009-0000-0000-000003000000}"/>
  <mergeCells count="1">
    <mergeCell ref="I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FFFF"/>
  </sheetPr>
  <dimension ref="A1:N599"/>
  <sheetViews>
    <sheetView zoomScale="90" zoomScaleNormal="90" workbookViewId="0">
      <selection activeCell="H26" sqref="H26"/>
    </sheetView>
  </sheetViews>
  <sheetFormatPr baseColWidth="10" defaultRowHeight="12.75" x14ac:dyDescent="0.2"/>
  <cols>
    <col min="1" max="1" width="8.85546875" style="2" customWidth="1"/>
    <col min="2" max="2" width="14.42578125" style="2" bestFit="1" customWidth="1"/>
    <col min="3" max="3" width="10.7109375" style="2" customWidth="1"/>
    <col min="4" max="4" width="42.85546875" style="2" bestFit="1" customWidth="1"/>
    <col min="5" max="5" width="3.28515625" style="2" customWidth="1"/>
    <col min="6" max="6" width="9.140625" style="2" bestFit="1" customWidth="1"/>
    <col min="7" max="7" width="2" style="2" customWidth="1"/>
    <col min="8" max="8" width="46.7109375" style="2" bestFit="1" customWidth="1"/>
    <col min="9" max="9" width="5.5703125" style="2" customWidth="1"/>
    <col min="10" max="10" width="11.5703125" style="2" customWidth="1"/>
    <col min="11" max="11" width="12.140625" style="23" customWidth="1"/>
    <col min="12" max="12" width="8.85546875" style="2" customWidth="1"/>
    <col min="13" max="13" width="11.5703125" style="2" customWidth="1"/>
    <col min="14" max="14" width="10.42578125" style="2" customWidth="1"/>
    <col min="15" max="16384" width="11.42578125" style="2"/>
  </cols>
  <sheetData>
    <row r="1" spans="1:14" x14ac:dyDescent="0.2">
      <c r="H1" s="45" t="s">
        <v>44</v>
      </c>
      <c r="I1" s="45"/>
      <c r="J1" s="45"/>
      <c r="K1" s="45"/>
      <c r="L1" s="45"/>
      <c r="M1" s="45"/>
    </row>
    <row r="2" spans="1:14" x14ac:dyDescent="0.2">
      <c r="H2" s="5"/>
      <c r="I2" s="5"/>
      <c r="J2" s="5"/>
      <c r="K2" s="6"/>
      <c r="L2" s="5"/>
      <c r="M2" s="5"/>
    </row>
    <row r="3" spans="1:14" x14ac:dyDescent="0.2">
      <c r="A3" s="24" t="s">
        <v>107</v>
      </c>
      <c r="B3" s="24" t="s">
        <v>49</v>
      </c>
      <c r="C3" s="24" t="s">
        <v>42</v>
      </c>
      <c r="D3" s="24" t="s">
        <v>34</v>
      </c>
      <c r="E3" s="24" t="s">
        <v>35</v>
      </c>
      <c r="F3" s="2" t="s">
        <v>56</v>
      </c>
      <c r="H3" s="7" t="s">
        <v>34</v>
      </c>
      <c r="I3" s="7" t="s">
        <v>35</v>
      </c>
      <c r="J3" s="7" t="s">
        <v>42</v>
      </c>
      <c r="K3" s="22" t="s">
        <v>37</v>
      </c>
      <c r="L3" s="7" t="s">
        <v>38</v>
      </c>
      <c r="M3" s="7" t="s">
        <v>39</v>
      </c>
      <c r="N3" s="7" t="s">
        <v>55</v>
      </c>
    </row>
    <row r="4" spans="1:14" x14ac:dyDescent="0.2">
      <c r="A4" s="2" t="s">
        <v>25</v>
      </c>
      <c r="B4" s="2" t="s">
        <v>93</v>
      </c>
      <c r="C4" s="2">
        <v>111101</v>
      </c>
      <c r="D4" s="2" t="s">
        <v>105</v>
      </c>
      <c r="E4" s="2" t="s">
        <v>43</v>
      </c>
      <c r="F4" s="23">
        <v>213.48999999915799</v>
      </c>
      <c r="H4" s="2" t="str">
        <f>IF(A4="","",IF(A4="Total général",CONCATENATE(SUBSTITUTE('Base  PEAGES'!$Q$1,"-","/")," ",RIGHT(H3,20)),D4))</f>
        <v>07/2018 EM-935-WL 2EME QUINZ CARBURANT</v>
      </c>
      <c r="I4" s="2">
        <f t="shared" ref="I4:I35" si="0">IF(A4="","",IF(AND(I3=50,A4="Total général"),21,IF(AND(I3=40,A4="Total général"),31,VALUE(E4))))</f>
        <v>40</v>
      </c>
      <c r="J4" s="2">
        <f t="shared" ref="J4:J35" si="1">IF(A4="","",IF(A4="Total général",15002,C4))</f>
        <v>111101</v>
      </c>
      <c r="K4" s="23">
        <f>IF(A4="","",IF(A4="Total général",ROUND(F4+SUM(VG!L:L)*1.2,2)+SUM('SHELL PEAGES'!L:L)*1.2,F4))</f>
        <v>213.49</v>
      </c>
      <c r="L4" s="2" t="str">
        <f t="shared" ref="L4:L35" si="2">IF(OR(A4="",A4="Total général"),"",TRIM($F$3))</f>
        <v>V9</v>
      </c>
      <c r="M4" s="2" t="str">
        <f t="shared" ref="M4:M35" si="3">IF(OR(A4="",A4="Total général"),"",A4)</f>
        <v>NAC02</v>
      </c>
      <c r="N4" s="2" t="str">
        <f>IF(OR(A4="",A4="Total général"),"",'Base  CARBURANT'!$AG$1)</f>
        <v>07/2018</v>
      </c>
    </row>
    <row r="5" spans="1:14" x14ac:dyDescent="0.2">
      <c r="A5" s="2" t="s">
        <v>25</v>
      </c>
      <c r="B5" s="2" t="s">
        <v>83</v>
      </c>
      <c r="C5" s="2">
        <v>111101</v>
      </c>
      <c r="D5" s="2" t="s">
        <v>103</v>
      </c>
      <c r="E5" s="2" t="s">
        <v>43</v>
      </c>
      <c r="F5" s="23">
        <v>210.174999999178</v>
      </c>
      <c r="H5" s="2" t="str">
        <f>IF(A5="","",IF(A5="Total général",CONCATENATE(SUBSTITUTE('Base  PEAGES'!$Q$1,"-","/")," ",RIGHT(H4,20)),D5))</f>
        <v>07/2018 EP-194-PE 2EME QUINZ CARBURANT</v>
      </c>
      <c r="I5" s="2">
        <f t="shared" si="0"/>
        <v>40</v>
      </c>
      <c r="J5" s="2">
        <f t="shared" si="1"/>
        <v>111101</v>
      </c>
      <c r="K5" s="23">
        <f>IF(A5="","",IF(A5="Total général",ROUND(F5+SUM(VG!L:L)*1.2,2)+SUM('SHELL PEAGES'!L:L)*1.2,F5))</f>
        <v>210.17</v>
      </c>
      <c r="L5" s="2" t="str">
        <f t="shared" si="2"/>
        <v>V9</v>
      </c>
      <c r="M5" s="2" t="str">
        <f t="shared" si="3"/>
        <v>NAC02</v>
      </c>
      <c r="N5" s="2" t="str">
        <f>IF(OR(A5="",A5="Total général"),"",'Base  CARBURANT'!$AG$1)</f>
        <v>07/2018</v>
      </c>
    </row>
    <row r="6" spans="1:14" x14ac:dyDescent="0.2">
      <c r="A6" s="2" t="s">
        <v>26</v>
      </c>
      <c r="B6" s="2" t="s">
        <v>83</v>
      </c>
      <c r="C6" s="2">
        <v>111101</v>
      </c>
      <c r="D6" s="2" t="s">
        <v>103</v>
      </c>
      <c r="E6" s="2" t="s">
        <v>43</v>
      </c>
      <c r="F6" s="23">
        <v>216.804999999138</v>
      </c>
      <c r="H6" s="2" t="str">
        <f>IF(A6="","",IF(A6="Total général",CONCATENATE(SUBSTITUTE('Base  PEAGES'!$Q$1,"-","/")," ",RIGHT(H5,20)),D6))</f>
        <v>07/2018 EP-194-PE 2EME QUINZ CARBURANT</v>
      </c>
      <c r="I6" s="2">
        <f t="shared" si="0"/>
        <v>40</v>
      </c>
      <c r="J6" s="2">
        <f t="shared" si="1"/>
        <v>111101</v>
      </c>
      <c r="K6" s="23">
        <f>IF(A6="","",IF(A6="Total général",ROUND(F6+SUM(VG!L:L)*1.2,2)+SUM('SHELL PEAGES'!L:L)*1.2,F6))</f>
        <v>216.8</v>
      </c>
      <c r="L6" s="2" t="str">
        <f t="shared" si="2"/>
        <v>V9</v>
      </c>
      <c r="M6" s="2" t="str">
        <f t="shared" si="3"/>
        <v>NAC05</v>
      </c>
      <c r="N6" s="2" t="str">
        <f>IF(OR(A6="",A6="Total général"),"",'Base  CARBURANT'!$AG$1)</f>
        <v>07/2018</v>
      </c>
    </row>
    <row r="7" spans="1:14" x14ac:dyDescent="0.2">
      <c r="A7" s="2" t="s">
        <v>27</v>
      </c>
      <c r="B7" s="2" t="s">
        <v>93</v>
      </c>
      <c r="C7" s="2">
        <v>111101</v>
      </c>
      <c r="D7" s="2" t="s">
        <v>105</v>
      </c>
      <c r="E7" s="2" t="s">
        <v>43</v>
      </c>
      <c r="F7" s="23">
        <v>220.11999999911799</v>
      </c>
      <c r="H7" s="2" t="str">
        <f>IF(A7="","",IF(A7="Total général",CONCATENATE(SUBSTITUTE('Base  PEAGES'!$Q$1,"-","/")," ",RIGHT(H6,20)),D7))</f>
        <v>07/2018 EM-935-WL 2EME QUINZ CARBURANT</v>
      </c>
      <c r="I7" s="2">
        <f t="shared" si="0"/>
        <v>40</v>
      </c>
      <c r="J7" s="2">
        <f t="shared" si="1"/>
        <v>111101</v>
      </c>
      <c r="K7" s="23">
        <f>IF(A7="","",IF(A7="Total général",ROUND(F7+SUM(VG!L:L)*1.2,2)+SUM('SHELL PEAGES'!L:L)*1.2,F7))</f>
        <v>220.12</v>
      </c>
      <c r="L7" s="2" t="str">
        <f t="shared" si="2"/>
        <v>V9</v>
      </c>
      <c r="M7" s="2" t="str">
        <f t="shared" si="3"/>
        <v>NAC09</v>
      </c>
      <c r="N7" s="2" t="str">
        <f>IF(OR(A7="",A7="Total général"),"",'Base  CARBURANT'!$AG$1)</f>
        <v>07/2018</v>
      </c>
    </row>
    <row r="8" spans="1:14" x14ac:dyDescent="0.2">
      <c r="A8" s="2" t="s">
        <v>28</v>
      </c>
      <c r="B8" s="2" t="s">
        <v>93</v>
      </c>
      <c r="C8" s="2">
        <v>111101</v>
      </c>
      <c r="D8" s="2" t="s">
        <v>105</v>
      </c>
      <c r="E8" s="2" t="s">
        <v>43</v>
      </c>
      <c r="F8" s="23">
        <v>226.749999999078</v>
      </c>
      <c r="H8" s="2" t="str">
        <f>IF(A8="","",IF(A8="Total général",CONCATENATE(SUBSTITUTE('Base  PEAGES'!$Q$1,"-","/")," ",RIGHT(H7,20)),D8))</f>
        <v>07/2018 EM-935-WL 2EME QUINZ CARBURANT</v>
      </c>
      <c r="I8" s="2">
        <f t="shared" si="0"/>
        <v>40</v>
      </c>
      <c r="J8" s="2">
        <f t="shared" si="1"/>
        <v>111101</v>
      </c>
      <c r="K8" s="23">
        <f>IF(A8="","",IF(A8="Total général",ROUND(F8+SUM(VG!L:L)*1.2,2)+SUM('SHELL PEAGES'!L:L)*1.2,F8))</f>
        <v>226.75</v>
      </c>
      <c r="L8" s="2" t="str">
        <f t="shared" si="2"/>
        <v>V9</v>
      </c>
      <c r="M8" s="2" t="str">
        <f t="shared" si="3"/>
        <v>NAC10</v>
      </c>
      <c r="N8" s="2" t="str">
        <f>IF(OR(A8="",A8="Total général"),"",'Base  CARBURANT'!$AG$1)</f>
        <v>07/2018</v>
      </c>
    </row>
    <row r="9" spans="1:14" x14ac:dyDescent="0.2">
      <c r="A9" s="2" t="s">
        <v>28</v>
      </c>
      <c r="B9" s="2" t="s">
        <v>83</v>
      </c>
      <c r="C9" s="2">
        <v>111101</v>
      </c>
      <c r="D9" s="2" t="s">
        <v>103</v>
      </c>
      <c r="E9" s="2" t="s">
        <v>43</v>
      </c>
      <c r="F9" s="23">
        <v>453.499999998156</v>
      </c>
      <c r="H9" s="2" t="str">
        <f>IF(A9="","",IF(A9="Total général",CONCATENATE(SUBSTITUTE('Base  PEAGES'!$Q$1,"-","/")," ",RIGHT(H8,20)),D9))</f>
        <v>07/2018 EP-194-PE 2EME QUINZ CARBURANT</v>
      </c>
      <c r="I9" s="2">
        <f t="shared" si="0"/>
        <v>40</v>
      </c>
      <c r="J9" s="2">
        <f t="shared" si="1"/>
        <v>111101</v>
      </c>
      <c r="K9" s="23">
        <f>IF(A9="","",IF(A9="Total général",ROUND(F9+SUM(VG!L:L)*1.2,2)+SUM('SHELL PEAGES'!L:L)*1.2,F9))</f>
        <v>453.5</v>
      </c>
      <c r="L9" s="2" t="str">
        <f t="shared" si="2"/>
        <v>V9</v>
      </c>
      <c r="M9" s="2" t="str">
        <f t="shared" si="3"/>
        <v>NAC10</v>
      </c>
      <c r="N9" s="2" t="str">
        <f>IF(OR(A9="",A9="Total général"),"",'Base  CARBURANT'!$AG$1)</f>
        <v>07/2018</v>
      </c>
    </row>
    <row r="10" spans="1:14" x14ac:dyDescent="0.2">
      <c r="A10" s="2" t="s">
        <v>29</v>
      </c>
      <c r="B10" s="2" t="s">
        <v>93</v>
      </c>
      <c r="C10" s="2">
        <v>111101</v>
      </c>
      <c r="D10" s="2" t="s">
        <v>105</v>
      </c>
      <c r="E10" s="2" t="s">
        <v>43</v>
      </c>
      <c r="F10" s="23">
        <v>233.37999999903801</v>
      </c>
      <c r="H10" s="2" t="str">
        <f>IF(A10="","",IF(A10="Total général",CONCATENATE(SUBSTITUTE('Base  PEAGES'!$Q$1,"-","/")," ",RIGHT(H9,20)),D10))</f>
        <v>07/2018 EM-935-WL 2EME QUINZ CARBURANT</v>
      </c>
      <c r="I10" s="2">
        <f t="shared" si="0"/>
        <v>40</v>
      </c>
      <c r="J10" s="2">
        <f t="shared" si="1"/>
        <v>111101</v>
      </c>
      <c r="K10" s="23">
        <f>IF(A10="","",IF(A10="Total général",ROUND(F10+SUM(VG!L:L)*1.2,2)+SUM('SHELL PEAGES'!L:L)*1.2,F10))</f>
        <v>233.38</v>
      </c>
      <c r="L10" s="2" t="str">
        <f t="shared" si="2"/>
        <v>V9</v>
      </c>
      <c r="M10" s="2" t="str">
        <f t="shared" si="3"/>
        <v>NAC14</v>
      </c>
      <c r="N10" s="2" t="str">
        <f>IF(OR(A10="",A10="Total général"),"",'Base  CARBURANT'!$AG$1)</f>
        <v>07/2018</v>
      </c>
    </row>
    <row r="11" spans="1:14" x14ac:dyDescent="0.2">
      <c r="A11" s="2" t="s">
        <v>29</v>
      </c>
      <c r="B11" s="2" t="s">
        <v>83</v>
      </c>
      <c r="C11" s="2">
        <v>111101</v>
      </c>
      <c r="D11" s="2" t="s">
        <v>103</v>
      </c>
      <c r="E11" s="2" t="s">
        <v>43</v>
      </c>
      <c r="F11" s="23">
        <v>236.69499999901799</v>
      </c>
      <c r="H11" s="2" t="str">
        <f>IF(A11="","",IF(A11="Total général",CONCATENATE(SUBSTITUTE('Base  PEAGES'!$Q$1,"-","/")," ",RIGHT(H10,20)),D11))</f>
        <v>07/2018 EP-194-PE 2EME QUINZ CARBURANT</v>
      </c>
      <c r="I11" s="2">
        <f t="shared" si="0"/>
        <v>40</v>
      </c>
      <c r="J11" s="2">
        <f t="shared" si="1"/>
        <v>111101</v>
      </c>
      <c r="K11" s="23">
        <f>IF(A11="","",IF(A11="Total général",ROUND(F11+SUM(VG!L:L)*1.2,2)+SUM('SHELL PEAGES'!L:L)*1.2,F11))</f>
        <v>236.69</v>
      </c>
      <c r="L11" s="2" t="str">
        <f t="shared" si="2"/>
        <v>V9</v>
      </c>
      <c r="M11" s="2" t="str">
        <f t="shared" si="3"/>
        <v>NAC14</v>
      </c>
      <c r="N11" s="2" t="str">
        <f>IF(OR(A11="",A11="Total général"),"",'Base  CARBURANT'!$AG$1)</f>
        <v>07/2018</v>
      </c>
    </row>
    <row r="12" spans="1:14" x14ac:dyDescent="0.2">
      <c r="A12" s="2" t="s">
        <v>30</v>
      </c>
      <c r="B12" s="2" t="s">
        <v>93</v>
      </c>
      <c r="C12" s="2">
        <v>111101</v>
      </c>
      <c r="D12" s="2" t="s">
        <v>105</v>
      </c>
      <c r="E12" s="2" t="s">
        <v>43</v>
      </c>
      <c r="F12" s="23">
        <v>486.649999997956</v>
      </c>
      <c r="H12" s="2" t="str">
        <f>IF(A12="","",IF(A12="Total général",CONCATENATE(SUBSTITUTE('Base  PEAGES'!$Q$1,"-","/")," ",RIGHT(H11,20)),D12))</f>
        <v>07/2018 EM-935-WL 2EME QUINZ CARBURANT</v>
      </c>
      <c r="I12" s="2">
        <f t="shared" si="0"/>
        <v>40</v>
      </c>
      <c r="J12" s="2">
        <f t="shared" si="1"/>
        <v>111101</v>
      </c>
      <c r="K12" s="23">
        <f>IF(A12="","",IF(A12="Total général",ROUND(F12+SUM(VG!L:L)*1.2,2)+SUM('SHELL PEAGES'!L:L)*1.2,F12))</f>
        <v>486.65</v>
      </c>
      <c r="L12" s="2" t="str">
        <f t="shared" si="2"/>
        <v>V9</v>
      </c>
      <c r="M12" s="2" t="str">
        <f t="shared" si="3"/>
        <v>NAC16</v>
      </c>
      <c r="N12" s="2" t="str">
        <f>IF(OR(A12="",A12="Total général"),"",'Base  CARBURANT'!$AG$1)</f>
        <v>07/2018</v>
      </c>
    </row>
    <row r="13" spans="1:14" x14ac:dyDescent="0.2">
      <c r="A13" s="2" t="s">
        <v>30</v>
      </c>
      <c r="B13" s="2" t="s">
        <v>83</v>
      </c>
      <c r="C13" s="2">
        <v>111101</v>
      </c>
      <c r="D13" s="2" t="s">
        <v>103</v>
      </c>
      <c r="E13" s="2" t="s">
        <v>43</v>
      </c>
      <c r="F13" s="23">
        <v>493.27999999791598</v>
      </c>
      <c r="H13" s="2" t="str">
        <f>IF(A13="","",IF(A13="Total général",CONCATENATE(SUBSTITUTE('Base  PEAGES'!$Q$1,"-","/")," ",RIGHT(H12,20)),D13))</f>
        <v>07/2018 EP-194-PE 2EME QUINZ CARBURANT</v>
      </c>
      <c r="I13" s="2">
        <f t="shared" si="0"/>
        <v>40</v>
      </c>
      <c r="J13" s="2">
        <f t="shared" si="1"/>
        <v>111101</v>
      </c>
      <c r="K13" s="23">
        <f>IF(A13="","",IF(A13="Total général",ROUND(F13+SUM(VG!L:L)*1.2,2)+SUM('SHELL PEAGES'!L:L)*1.2,F13))</f>
        <v>493.28</v>
      </c>
      <c r="L13" s="2" t="str">
        <f t="shared" si="2"/>
        <v>V9</v>
      </c>
      <c r="M13" s="2" t="str">
        <f t="shared" si="3"/>
        <v>NAC16</v>
      </c>
      <c r="N13" s="2" t="str">
        <f>IF(OR(A13="",A13="Total général"),"",'Base  CARBURANT'!$AG$1)</f>
        <v>07/2018</v>
      </c>
    </row>
    <row r="14" spans="1:14" x14ac:dyDescent="0.2">
      <c r="A14" s="2" t="s">
        <v>31</v>
      </c>
      <c r="B14" s="2" t="s">
        <v>93</v>
      </c>
      <c r="C14" s="2">
        <v>111101</v>
      </c>
      <c r="D14" s="2" t="s">
        <v>105</v>
      </c>
      <c r="E14" s="2" t="s">
        <v>43</v>
      </c>
      <c r="F14" s="23">
        <v>253.269999998918</v>
      </c>
      <c r="H14" s="2" t="str">
        <f>IF(A14="","",IF(A14="Total général",CONCATENATE(SUBSTITUTE('Base  PEAGES'!$Q$1,"-","/")," ",RIGHT(H13,20)),D14))</f>
        <v>07/2018 EM-935-WL 2EME QUINZ CARBURANT</v>
      </c>
      <c r="I14" s="2">
        <f t="shared" si="0"/>
        <v>40</v>
      </c>
      <c r="J14" s="2">
        <f t="shared" si="1"/>
        <v>111101</v>
      </c>
      <c r="K14" s="23">
        <f>IF(A14="","",IF(A14="Total général",ROUND(F14+SUM(VG!L:L)*1.2,2)+SUM('SHELL PEAGES'!L:L)*1.2,F14))</f>
        <v>253.27</v>
      </c>
      <c r="L14" s="2" t="str">
        <f t="shared" si="2"/>
        <v>V9</v>
      </c>
      <c r="M14" s="2" t="str">
        <f t="shared" si="3"/>
        <v>NAC17</v>
      </c>
      <c r="N14" s="2" t="str">
        <f>IF(OR(A14="",A14="Total général"),"",'Base  CARBURANT'!$AG$1)</f>
        <v>07/2018</v>
      </c>
    </row>
    <row r="15" spans="1:14" x14ac:dyDescent="0.2">
      <c r="A15" s="2" t="s">
        <v>31</v>
      </c>
      <c r="B15" s="2" t="s">
        <v>83</v>
      </c>
      <c r="C15" s="2">
        <v>111101</v>
      </c>
      <c r="D15" s="2" t="s">
        <v>103</v>
      </c>
      <c r="E15" s="2" t="s">
        <v>43</v>
      </c>
      <c r="F15" s="23">
        <v>256.58499999889801</v>
      </c>
      <c r="H15" s="2" t="str">
        <f>IF(A15="","",IF(A15="Total général",CONCATENATE(SUBSTITUTE('Base  PEAGES'!$Q$1,"-","/")," ",RIGHT(H14,20)),D15))</f>
        <v>07/2018 EP-194-PE 2EME QUINZ CARBURANT</v>
      </c>
      <c r="I15" s="2">
        <f t="shared" si="0"/>
        <v>40</v>
      </c>
      <c r="J15" s="2">
        <f t="shared" si="1"/>
        <v>111101</v>
      </c>
      <c r="K15" s="23">
        <f>IF(A15="","",IF(A15="Total général",ROUND(F15+SUM(VG!L:L)*1.2,2)+SUM('SHELL PEAGES'!L:L)*1.2,F15))</f>
        <v>256.58</v>
      </c>
      <c r="L15" s="2" t="str">
        <f t="shared" si="2"/>
        <v>V9</v>
      </c>
      <c r="M15" s="2" t="str">
        <f t="shared" si="3"/>
        <v>NAC17</v>
      </c>
      <c r="N15" s="2" t="str">
        <f>IF(OR(A15="",A15="Total général"),"",'Base  CARBURANT'!$AG$1)</f>
        <v>07/2018</v>
      </c>
    </row>
    <row r="16" spans="1:14" x14ac:dyDescent="0.2">
      <c r="A16" s="2" t="s">
        <v>7</v>
      </c>
      <c r="B16" s="2" t="s">
        <v>93</v>
      </c>
      <c r="C16" s="2">
        <v>111101</v>
      </c>
      <c r="D16" s="2" t="s">
        <v>105</v>
      </c>
      <c r="E16" s="2" t="s">
        <v>43</v>
      </c>
      <c r="F16" s="23">
        <v>259.899999998878</v>
      </c>
      <c r="H16" s="2" t="str">
        <f>IF(A16="","",IF(A16="Total général",CONCATENATE(SUBSTITUTE('Base  PEAGES'!$Q$1,"-","/")," ",RIGHT(H15,20)),D16))</f>
        <v>07/2018 EM-935-WL 2EME QUINZ CARBURANT</v>
      </c>
      <c r="I16" s="2">
        <f t="shared" si="0"/>
        <v>40</v>
      </c>
      <c r="J16" s="2">
        <f t="shared" si="1"/>
        <v>111101</v>
      </c>
      <c r="K16" s="23">
        <f>IF(A16="","",IF(A16="Total général",ROUND(F16+SUM(VG!L:L)*1.2,2)+SUM('SHELL PEAGES'!L:L)*1.2,F16))</f>
        <v>259.89999999999998</v>
      </c>
      <c r="L16" s="2" t="str">
        <f t="shared" si="2"/>
        <v>V9</v>
      </c>
      <c r="M16" s="2" t="str">
        <f t="shared" si="3"/>
        <v>NAC18</v>
      </c>
      <c r="N16" s="2" t="str">
        <f>IF(OR(A16="",A16="Total général"),"",'Base  CARBURANT'!$AG$1)</f>
        <v>07/2018</v>
      </c>
    </row>
    <row r="17" spans="1:14" x14ac:dyDescent="0.2">
      <c r="A17" s="2" t="s">
        <v>32</v>
      </c>
      <c r="B17" s="2" t="s">
        <v>93</v>
      </c>
      <c r="C17" s="2">
        <v>111101</v>
      </c>
      <c r="D17" s="2" t="s">
        <v>105</v>
      </c>
      <c r="E17" s="2" t="s">
        <v>43</v>
      </c>
      <c r="F17" s="23">
        <v>266.52999999883798</v>
      </c>
      <c r="H17" s="2" t="str">
        <f>IF(A17="","",IF(A17="Total général",CONCATENATE(SUBSTITUTE('Base  PEAGES'!$Q$1,"-","/")," ",RIGHT(H16,20)),D17))</f>
        <v>07/2018 EM-935-WL 2EME QUINZ CARBURANT</v>
      </c>
      <c r="I17" s="2">
        <f t="shared" si="0"/>
        <v>40</v>
      </c>
      <c r="J17" s="2">
        <f t="shared" si="1"/>
        <v>111101</v>
      </c>
      <c r="K17" s="23">
        <f>IF(A17="","",IF(A17="Total général",ROUND(F17+SUM(VG!L:L)*1.2,2)+SUM('SHELL PEAGES'!L:L)*1.2,F17))</f>
        <v>266.52999999999997</v>
      </c>
      <c r="L17" s="2" t="str">
        <f t="shared" si="2"/>
        <v>V9</v>
      </c>
      <c r="M17" s="2" t="str">
        <f t="shared" si="3"/>
        <v>NAC20</v>
      </c>
      <c r="N17" s="2" t="str">
        <f>IF(OR(A17="",A17="Total général"),"",'Base  CARBURANT'!$AG$1)</f>
        <v>07/2018</v>
      </c>
    </row>
    <row r="18" spans="1:14" x14ac:dyDescent="0.2">
      <c r="A18" s="2" t="s">
        <v>32</v>
      </c>
      <c r="B18" s="2" t="s">
        <v>83</v>
      </c>
      <c r="C18" s="2">
        <v>111101</v>
      </c>
      <c r="D18" s="2" t="s">
        <v>103</v>
      </c>
      <c r="E18" s="2" t="s">
        <v>43</v>
      </c>
      <c r="F18" s="23">
        <v>263.21499999885799</v>
      </c>
      <c r="H18" s="2" t="str">
        <f>IF(A18="","",IF(A18="Total général",CONCATENATE(SUBSTITUTE('Base  PEAGES'!$Q$1,"-","/")," ",RIGHT(H17,20)),D18))</f>
        <v>07/2018 EP-194-PE 2EME QUINZ CARBURANT</v>
      </c>
      <c r="I18" s="2">
        <f t="shared" si="0"/>
        <v>40</v>
      </c>
      <c r="J18" s="2">
        <f t="shared" si="1"/>
        <v>111101</v>
      </c>
      <c r="K18" s="23">
        <f>IF(A18="","",IF(A18="Total général",ROUND(F18+SUM(VG!L:L)*1.2,2)+SUM('SHELL PEAGES'!L:L)*1.2,F18))</f>
        <v>263.20999999999998</v>
      </c>
      <c r="L18" s="2" t="str">
        <f t="shared" si="2"/>
        <v>V9</v>
      </c>
      <c r="M18" s="2" t="str">
        <f t="shared" si="3"/>
        <v>NAC20</v>
      </c>
      <c r="N18" s="2" t="str">
        <f>IF(OR(A18="",A18="Total général"),"",'Base  CARBURANT'!$AG$1)</f>
        <v>07/2018</v>
      </c>
    </row>
    <row r="19" spans="1:14" x14ac:dyDescent="0.2">
      <c r="A19" s="2" t="s">
        <v>11</v>
      </c>
      <c r="F19" s="23">
        <v>4290.3449999821396</v>
      </c>
      <c r="H19" s="2" t="str">
        <f>IF(A19="","",IF(A19="Total général",CONCATENATE(SUBSTITUTE('Base  PEAGES'!$Q$1,"-","/")," ",RIGHT(H18,20)),D19))</f>
        <v>07/2018 2EME QUINZ CARBURANT</v>
      </c>
      <c r="I19" s="2">
        <f t="shared" si="0"/>
        <v>31</v>
      </c>
      <c r="J19" s="2">
        <f t="shared" si="1"/>
        <v>15002</v>
      </c>
      <c r="K19" s="23">
        <f>IF(A19="","",IF(A19="Total général",ROUND(F19+SUM(VG!L:L)*1.2,2)+SUM('SHELL PEAGES'!L:L)*1.2,F19))</f>
        <v>17372.07</v>
      </c>
      <c r="L19" s="2" t="str">
        <f t="shared" si="2"/>
        <v/>
      </c>
      <c r="M19" s="2" t="str">
        <f t="shared" si="3"/>
        <v/>
      </c>
      <c r="N19" s="2" t="str">
        <f>IF(OR(A19="",A19="Total général"),"",'Base  CARBURANT'!$AG$1)</f>
        <v/>
      </c>
    </row>
    <row r="20" spans="1:14" x14ac:dyDescent="0.2">
      <c r="A20"/>
      <c r="B20"/>
      <c r="C20"/>
      <c r="D20"/>
      <c r="E20"/>
      <c r="F20"/>
      <c r="H20" s="2" t="str">
        <f>IF(A20="","",IF(A20="Total général",CONCATENATE(SUBSTITUTE('Base  PEAGES'!$Q$1,"-","/")," ",RIGHT(H19,20)),D20))</f>
        <v/>
      </c>
      <c r="I20" s="2" t="str">
        <f t="shared" si="0"/>
        <v/>
      </c>
      <c r="J20" s="2" t="str">
        <f t="shared" si="1"/>
        <v/>
      </c>
      <c r="K20" s="23" t="str">
        <f>IF(A20="","",IF(A20="Total général",ROUND(F20+SUM(VG!L:L)*1.2,2)+SUM('SHELL PEAGES'!L:L)*1.2,F20))</f>
        <v/>
      </c>
      <c r="L20" s="2" t="str">
        <f t="shared" si="2"/>
        <v/>
      </c>
      <c r="M20" s="2" t="str">
        <f t="shared" si="3"/>
        <v/>
      </c>
      <c r="N20" s="2" t="str">
        <f>IF(OR(A20="",A20="Total général"),"",'Base  CARBURANT'!$AG$1)</f>
        <v/>
      </c>
    </row>
    <row r="21" spans="1:14" x14ac:dyDescent="0.2">
      <c r="A21"/>
      <c r="B21"/>
      <c r="C21"/>
      <c r="D21"/>
      <c r="E21"/>
      <c r="F21"/>
      <c r="H21" s="2" t="str">
        <f>IF(A21="","",IF(A21="Total général",CONCATENATE(SUBSTITUTE('Base  PEAGES'!$Q$1,"-","/")," ",RIGHT(H20,20)),D21))</f>
        <v/>
      </c>
      <c r="I21" s="2" t="str">
        <f t="shared" si="0"/>
        <v/>
      </c>
      <c r="J21" s="2" t="str">
        <f t="shared" si="1"/>
        <v/>
      </c>
      <c r="K21" s="23" t="str">
        <f>IF(A21="","",IF(A21="Total général",ROUND(F21+SUM(VG!L:L)*1.2,2)+SUM('SHELL PEAGES'!L:L)*1.2,F21))</f>
        <v/>
      </c>
      <c r="L21" s="2" t="str">
        <f t="shared" si="2"/>
        <v/>
      </c>
      <c r="M21" s="2" t="str">
        <f t="shared" si="3"/>
        <v/>
      </c>
      <c r="N21" s="2" t="str">
        <f>IF(OR(A21="",A21="Total général"),"",'Base  CARBURANT'!$AG$1)</f>
        <v/>
      </c>
    </row>
    <row r="22" spans="1:14" x14ac:dyDescent="0.2">
      <c r="A22"/>
      <c r="B22"/>
      <c r="C22"/>
      <c r="D22"/>
      <c r="E22"/>
      <c r="F22"/>
      <c r="H22" s="2" t="str">
        <f>IF(A22="","",IF(A22="Total général",CONCATENATE(SUBSTITUTE('Base  PEAGES'!$Q$1,"-","/")," ",RIGHT(H21,20)),D22))</f>
        <v/>
      </c>
      <c r="I22" s="2" t="str">
        <f t="shared" si="0"/>
        <v/>
      </c>
      <c r="J22" s="2" t="str">
        <f t="shared" si="1"/>
        <v/>
      </c>
      <c r="K22" s="23" t="str">
        <f>IF(A22="","",IF(A22="Total général",ROUND(F22+SUM(VG!L:L)*1.2,2)+SUM('SHELL PEAGES'!L:L)*1.2,F22))</f>
        <v/>
      </c>
      <c r="L22" s="2" t="str">
        <f t="shared" si="2"/>
        <v/>
      </c>
      <c r="M22" s="2" t="str">
        <f t="shared" si="3"/>
        <v/>
      </c>
      <c r="N22" s="2" t="str">
        <f>IF(OR(A22="",A22="Total général"),"",'Base  CARBURANT'!$AG$1)</f>
        <v/>
      </c>
    </row>
    <row r="23" spans="1:14" x14ac:dyDescent="0.2">
      <c r="A23"/>
      <c r="B23"/>
      <c r="C23"/>
      <c r="D23"/>
      <c r="E23"/>
      <c r="F23"/>
      <c r="H23" s="2" t="str">
        <f>IF(A23="","",IF(A23="Total général",CONCATENATE(SUBSTITUTE('Base  PEAGES'!$Q$1,"-","/")," ",RIGHT(H22,20)),D23))</f>
        <v/>
      </c>
      <c r="I23" s="2" t="str">
        <f t="shared" si="0"/>
        <v/>
      </c>
      <c r="J23" s="2" t="str">
        <f t="shared" si="1"/>
        <v/>
      </c>
      <c r="K23" s="23" t="str">
        <f>IF(A23="","",IF(A23="Total général",ROUND(F23+SUM(VG!L:L)*1.2,2)+SUM('SHELL PEAGES'!L:L)*1.2,F23))</f>
        <v/>
      </c>
      <c r="L23" s="2" t="str">
        <f t="shared" si="2"/>
        <v/>
      </c>
      <c r="M23" s="2" t="str">
        <f t="shared" si="3"/>
        <v/>
      </c>
      <c r="N23" s="2" t="str">
        <f>IF(OR(A23="",A23="Total général"),"",'Base  CARBURANT'!$AG$1)</f>
        <v/>
      </c>
    </row>
    <row r="24" spans="1:14" x14ac:dyDescent="0.2">
      <c r="A24"/>
      <c r="B24"/>
      <c r="C24"/>
      <c r="D24"/>
      <c r="E24"/>
      <c r="F24"/>
      <c r="H24" s="2" t="str">
        <f>IF(A24="","",IF(A24="Total général",CONCATENATE(SUBSTITUTE('Base  PEAGES'!$Q$1,"-","/")," ",RIGHT(H23,20)),D24))</f>
        <v/>
      </c>
      <c r="I24" s="2" t="str">
        <f t="shared" si="0"/>
        <v/>
      </c>
      <c r="J24" s="2" t="str">
        <f t="shared" si="1"/>
        <v/>
      </c>
      <c r="K24" s="23" t="str">
        <f>IF(A24="","",IF(A24="Total général",ROUND(F24+SUM(VG!L:L)*1.2,2)+SUM('SHELL PEAGES'!L:L)*1.2,F24))</f>
        <v/>
      </c>
      <c r="L24" s="2" t="str">
        <f t="shared" si="2"/>
        <v/>
      </c>
      <c r="M24" s="2" t="str">
        <f t="shared" si="3"/>
        <v/>
      </c>
      <c r="N24" s="2" t="str">
        <f>IF(OR(A24="",A24="Total général"),"",'Base  CARBURANT'!$AG$1)</f>
        <v/>
      </c>
    </row>
    <row r="25" spans="1:14" x14ac:dyDescent="0.2">
      <c r="A25"/>
      <c r="B25"/>
      <c r="C25"/>
      <c r="D25"/>
      <c r="E25"/>
      <c r="F25"/>
      <c r="H25" s="2" t="str">
        <f>IF(A25="","",IF(A25="Total général",CONCATENATE(SUBSTITUTE('Base  PEAGES'!$Q$1,"-","/")," ",RIGHT(H24,20)),D25))</f>
        <v/>
      </c>
      <c r="I25" s="2" t="str">
        <f t="shared" si="0"/>
        <v/>
      </c>
      <c r="J25" s="2" t="str">
        <f t="shared" si="1"/>
        <v/>
      </c>
      <c r="K25" s="23" t="str">
        <f>IF(A25="","",IF(A25="Total général",ROUND(F25+SUM(VG!L:L)*1.2,2)+SUM('SHELL PEAGES'!L:L)*1.2,F25))</f>
        <v/>
      </c>
      <c r="L25" s="2" t="str">
        <f t="shared" si="2"/>
        <v/>
      </c>
      <c r="M25" s="2" t="str">
        <f t="shared" si="3"/>
        <v/>
      </c>
      <c r="N25" s="2" t="str">
        <f>IF(OR(A25="",A25="Total général"),"",'Base  CARBURANT'!$AG$1)</f>
        <v/>
      </c>
    </row>
    <row r="26" spans="1:14" x14ac:dyDescent="0.2">
      <c r="A26"/>
      <c r="B26"/>
      <c r="C26"/>
      <c r="D26"/>
      <c r="E26"/>
      <c r="F26"/>
      <c r="H26" s="2" t="str">
        <f>IF(A26="","",IF(A26="Total général",CONCATENATE(SUBSTITUTE('Base  PEAGES'!$Q$1,"-","/")," ",RIGHT(H25,20)),D26))</f>
        <v/>
      </c>
      <c r="I26" s="2" t="str">
        <f t="shared" si="0"/>
        <v/>
      </c>
      <c r="J26" s="2" t="str">
        <f t="shared" si="1"/>
        <v/>
      </c>
      <c r="K26" s="23" t="str">
        <f>IF(A26="","",IF(A26="Total général",ROUND(F26+SUM(VG!L:L)*1.2,2)+SUM('SHELL PEAGES'!L:L)*1.2,F26))</f>
        <v/>
      </c>
      <c r="L26" s="2" t="str">
        <f t="shared" si="2"/>
        <v/>
      </c>
      <c r="M26" s="2" t="str">
        <f t="shared" si="3"/>
        <v/>
      </c>
      <c r="N26" s="2" t="str">
        <f>IF(OR(A26="",A26="Total général"),"",'Base  CARBURANT'!$AG$1)</f>
        <v/>
      </c>
    </row>
    <row r="27" spans="1:14" x14ac:dyDescent="0.2">
      <c r="A27"/>
      <c r="B27"/>
      <c r="C27"/>
      <c r="D27"/>
      <c r="E27"/>
      <c r="F27"/>
      <c r="H27" s="2" t="str">
        <f>IF(A27="","",IF(A27="Total général",CONCATENATE(SUBSTITUTE('Base  PEAGES'!$Q$1,"-","/")," ",RIGHT(H26,20)),D27))</f>
        <v/>
      </c>
      <c r="I27" s="2" t="str">
        <f t="shared" si="0"/>
        <v/>
      </c>
      <c r="J27" s="2" t="str">
        <f t="shared" si="1"/>
        <v/>
      </c>
      <c r="K27" s="23" t="str">
        <f>IF(A27="","",IF(A27="Total général",ROUND(F27+SUM(VG!L:L)*1.2,2)+SUM('SHELL PEAGES'!L:L)*1.2,F27))</f>
        <v/>
      </c>
      <c r="L27" s="2" t="str">
        <f t="shared" si="2"/>
        <v/>
      </c>
      <c r="M27" s="2" t="str">
        <f t="shared" si="3"/>
        <v/>
      </c>
      <c r="N27" s="2" t="str">
        <f>IF(OR(A27="",A27="Total général"),"",'Base  CARBURANT'!$AG$1)</f>
        <v/>
      </c>
    </row>
    <row r="28" spans="1:14" x14ac:dyDescent="0.2">
      <c r="A28"/>
      <c r="B28"/>
      <c r="C28"/>
      <c r="D28"/>
      <c r="E28"/>
      <c r="F28"/>
      <c r="H28" s="2" t="str">
        <f>IF(A28="","",IF(A28="Total général",CONCATENATE(SUBSTITUTE('Base  PEAGES'!$Q$1,"-","/")," ",RIGHT(H27,20)),D28))</f>
        <v/>
      </c>
      <c r="I28" s="2" t="str">
        <f t="shared" si="0"/>
        <v/>
      </c>
      <c r="J28" s="2" t="str">
        <f t="shared" si="1"/>
        <v/>
      </c>
      <c r="K28" s="23" t="str">
        <f>IF(A28="","",IF(A28="Total général",ROUND(F28+SUM(VG!L:L)*1.2,2)+SUM('SHELL PEAGES'!L:L)*1.2,F28))</f>
        <v/>
      </c>
      <c r="L28" s="2" t="str">
        <f t="shared" si="2"/>
        <v/>
      </c>
      <c r="M28" s="2" t="str">
        <f t="shared" si="3"/>
        <v/>
      </c>
      <c r="N28" s="2" t="str">
        <f>IF(OR(A28="",A28="Total général"),"",'Base  CARBURANT'!$AG$1)</f>
        <v/>
      </c>
    </row>
    <row r="29" spans="1:14" x14ac:dyDescent="0.2">
      <c r="A29"/>
      <c r="B29"/>
      <c r="C29"/>
      <c r="D29"/>
      <c r="E29"/>
      <c r="F29"/>
      <c r="H29" s="2" t="str">
        <f>IF(A29="","",IF(A29="Total général",CONCATENATE(SUBSTITUTE('Base  PEAGES'!$Q$1,"-","/")," ",RIGHT(H28,20)),D29))</f>
        <v/>
      </c>
      <c r="I29" s="2" t="str">
        <f t="shared" si="0"/>
        <v/>
      </c>
      <c r="J29" s="2" t="str">
        <f t="shared" si="1"/>
        <v/>
      </c>
      <c r="K29" s="23" t="str">
        <f>IF(A29="","",IF(A29="Total général",ROUND(F29+SUM(VG!L:L)*1.2,2)+SUM('SHELL PEAGES'!L:L)*1.2,F29))</f>
        <v/>
      </c>
      <c r="L29" s="2" t="str">
        <f t="shared" si="2"/>
        <v/>
      </c>
      <c r="M29" s="2" t="str">
        <f t="shared" si="3"/>
        <v/>
      </c>
      <c r="N29" s="2" t="str">
        <f>IF(OR(A29="",A29="Total général"),"",'Base  CARBURANT'!$AG$1)</f>
        <v/>
      </c>
    </row>
    <row r="30" spans="1:14" x14ac:dyDescent="0.2">
      <c r="A30"/>
      <c r="B30"/>
      <c r="C30"/>
      <c r="D30"/>
      <c r="E30"/>
      <c r="F30"/>
      <c r="H30" s="2" t="str">
        <f>IF(A30="","",IF(A30="Total général",CONCATENATE(SUBSTITUTE('Base  PEAGES'!$Q$1,"-","/")," ",RIGHT(H29,20)),D30))</f>
        <v/>
      </c>
      <c r="I30" s="2" t="str">
        <f t="shared" si="0"/>
        <v/>
      </c>
      <c r="J30" s="2" t="str">
        <f t="shared" si="1"/>
        <v/>
      </c>
      <c r="K30" s="23" t="str">
        <f>IF(A30="","",IF(A30="Total général",ROUND(F30+SUM(VG!L:L)*1.2,2)+SUM('SHELL PEAGES'!L:L)*1.2,F30))</f>
        <v/>
      </c>
      <c r="L30" s="2" t="str">
        <f t="shared" si="2"/>
        <v/>
      </c>
      <c r="M30" s="2" t="str">
        <f t="shared" si="3"/>
        <v/>
      </c>
      <c r="N30" s="2" t="str">
        <f>IF(OR(A30="",A30="Total général"),"",'Base  CARBURANT'!$AG$1)</f>
        <v/>
      </c>
    </row>
    <row r="31" spans="1:14" x14ac:dyDescent="0.2">
      <c r="A31"/>
      <c r="B31"/>
      <c r="C31"/>
      <c r="D31"/>
      <c r="E31"/>
      <c r="F31"/>
      <c r="H31" s="2" t="str">
        <f>IF(A31="","",IF(A31="Total général",CONCATENATE(SUBSTITUTE('Base  PEAGES'!$Q$1,"-","/")," ",RIGHT(H30,20)),D31))</f>
        <v/>
      </c>
      <c r="I31" s="2" t="str">
        <f t="shared" si="0"/>
        <v/>
      </c>
      <c r="J31" s="2" t="str">
        <f t="shared" si="1"/>
        <v/>
      </c>
      <c r="K31" s="23" t="str">
        <f>IF(A31="","",IF(A31="Total général",ROUND(F31+SUM(VG!L:L)*1.2,2)+SUM('SHELL PEAGES'!L:L)*1.2,F31))</f>
        <v/>
      </c>
      <c r="L31" s="2" t="str">
        <f t="shared" si="2"/>
        <v/>
      </c>
      <c r="M31" s="2" t="str">
        <f t="shared" si="3"/>
        <v/>
      </c>
      <c r="N31" s="2" t="str">
        <f>IF(OR(A31="",A31="Total général"),"",'Base  CARBURANT'!$AG$1)</f>
        <v/>
      </c>
    </row>
    <row r="32" spans="1:14" x14ac:dyDescent="0.2">
      <c r="A32"/>
      <c r="B32"/>
      <c r="C32"/>
      <c r="D32"/>
      <c r="E32"/>
      <c r="F32"/>
      <c r="H32" s="2" t="str">
        <f>IF(A32="","",IF(A32="Total général",CONCATENATE(SUBSTITUTE('Base  PEAGES'!$Q$1,"-","/")," ",RIGHT(H31,20)),D32))</f>
        <v/>
      </c>
      <c r="I32" s="2" t="str">
        <f t="shared" si="0"/>
        <v/>
      </c>
      <c r="J32" s="2" t="str">
        <f t="shared" si="1"/>
        <v/>
      </c>
      <c r="K32" s="23" t="str">
        <f>IF(A32="","",IF(A32="Total général",ROUND(F32+SUM(VG!L:L)*1.2,2)+SUM('SHELL PEAGES'!L:L)*1.2,F32))</f>
        <v/>
      </c>
      <c r="L32" s="2" t="str">
        <f t="shared" si="2"/>
        <v/>
      </c>
      <c r="M32" s="2" t="str">
        <f t="shared" si="3"/>
        <v/>
      </c>
      <c r="N32" s="2" t="str">
        <f>IF(OR(A32="",A32="Total général"),"",'Base  CARBURANT'!$AG$1)</f>
        <v/>
      </c>
    </row>
    <row r="33" spans="1:14" x14ac:dyDescent="0.2">
      <c r="A33"/>
      <c r="B33"/>
      <c r="C33"/>
      <c r="D33"/>
      <c r="E33"/>
      <c r="F33"/>
      <c r="H33" s="2" t="str">
        <f>IF(A33="","",IF(A33="Total général",CONCATENATE(SUBSTITUTE('Base  PEAGES'!$Q$1,"-","/")," ",RIGHT(H32,20)),D33))</f>
        <v/>
      </c>
      <c r="I33" s="2" t="str">
        <f t="shared" si="0"/>
        <v/>
      </c>
      <c r="J33" s="2" t="str">
        <f t="shared" si="1"/>
        <v/>
      </c>
      <c r="K33" s="23" t="str">
        <f>IF(A33="","",IF(A33="Total général",ROUND(F33+SUM(VG!L:L)*1.2,2)+SUM('SHELL PEAGES'!L:L)*1.2,F33))</f>
        <v/>
      </c>
      <c r="L33" s="2" t="str">
        <f t="shared" si="2"/>
        <v/>
      </c>
      <c r="M33" s="2" t="str">
        <f t="shared" si="3"/>
        <v/>
      </c>
      <c r="N33" s="2" t="str">
        <f>IF(OR(A33="",A33="Total général"),"",'Base  CARBURANT'!$AG$1)</f>
        <v/>
      </c>
    </row>
    <row r="34" spans="1:14" x14ac:dyDescent="0.2">
      <c r="A34"/>
      <c r="B34"/>
      <c r="C34"/>
      <c r="D34"/>
      <c r="E34"/>
      <c r="F34"/>
      <c r="H34" s="2" t="str">
        <f>IF(A34="","",IF(A34="Total général",CONCATENATE(SUBSTITUTE('Base  PEAGES'!$Q$1,"-","/")," ",RIGHT(H33,20)),D34))</f>
        <v/>
      </c>
      <c r="I34" s="2" t="str">
        <f t="shared" si="0"/>
        <v/>
      </c>
      <c r="J34" s="2" t="str">
        <f t="shared" si="1"/>
        <v/>
      </c>
      <c r="K34" s="23" t="str">
        <f>IF(A34="","",IF(A34="Total général",ROUND(F34+SUM(VG!L:L)*1.2,2)+SUM('SHELL PEAGES'!L:L)*1.2,F34))</f>
        <v/>
      </c>
      <c r="L34" s="2" t="str">
        <f t="shared" si="2"/>
        <v/>
      </c>
      <c r="M34" s="2" t="str">
        <f t="shared" si="3"/>
        <v/>
      </c>
      <c r="N34" s="2" t="str">
        <f>IF(OR(A34="",A34="Total général"),"",'Base  CARBURANT'!$AG$1)</f>
        <v/>
      </c>
    </row>
    <row r="35" spans="1:14" x14ac:dyDescent="0.2">
      <c r="A35"/>
      <c r="B35"/>
      <c r="C35"/>
      <c r="D35"/>
      <c r="E35"/>
      <c r="F35"/>
      <c r="H35" s="2" t="str">
        <f>IF(A35="","",IF(A35="Total général",CONCATENATE(SUBSTITUTE('Base  PEAGES'!$Q$1,"-","/")," ",RIGHT(H34,20)),D35))</f>
        <v/>
      </c>
      <c r="I35" s="2" t="str">
        <f t="shared" si="0"/>
        <v/>
      </c>
      <c r="J35" s="2" t="str">
        <f t="shared" si="1"/>
        <v/>
      </c>
      <c r="K35" s="23" t="str">
        <f>IF(A35="","",IF(A35="Total général",ROUND(F35+SUM(VG!L:L)*1.2,2)+SUM('SHELL PEAGES'!L:L)*1.2,F35))</f>
        <v/>
      </c>
      <c r="L35" s="2" t="str">
        <f t="shared" si="2"/>
        <v/>
      </c>
      <c r="M35" s="2" t="str">
        <f t="shared" si="3"/>
        <v/>
      </c>
      <c r="N35" s="2" t="str">
        <f>IF(OR(A35="",A35="Total général"),"",'Base  CARBURANT'!$AG$1)</f>
        <v/>
      </c>
    </row>
    <row r="36" spans="1:14" x14ac:dyDescent="0.2">
      <c r="A36"/>
      <c r="B36"/>
      <c r="C36"/>
      <c r="D36"/>
      <c r="E36"/>
      <c r="F36"/>
      <c r="H36" s="2" t="str">
        <f>IF(A36="","",IF(A36="Total général",CONCATENATE(SUBSTITUTE('Base  PEAGES'!$Q$1,"-","/")," ",RIGHT(H35,20)),D36))</f>
        <v/>
      </c>
      <c r="I36" s="2" t="str">
        <f t="shared" ref="I36:I67" si="4">IF(A36="","",IF(AND(I35=50,A36="Total général"),21,IF(AND(I35=40,A36="Total général"),31,VALUE(E36))))</f>
        <v/>
      </c>
      <c r="J36" s="2" t="str">
        <f t="shared" ref="J36:J67" si="5">IF(A36="","",IF(A36="Total général",15002,C36))</f>
        <v/>
      </c>
      <c r="K36" s="23" t="str">
        <f>IF(A36="","",IF(A36="Total général",ROUND(F36+SUM(VG!L:L)*1.2,2)+SUM('SHELL PEAGES'!L:L)*1.2,F36))</f>
        <v/>
      </c>
      <c r="L36" s="2" t="str">
        <f t="shared" ref="L36:L67" si="6">IF(OR(A36="",A36="Total général"),"",TRIM($F$3))</f>
        <v/>
      </c>
      <c r="M36" s="2" t="str">
        <f t="shared" ref="M36:M67" si="7">IF(OR(A36="",A36="Total général"),"",A36)</f>
        <v/>
      </c>
      <c r="N36" s="2" t="str">
        <f>IF(OR(A36="",A36="Total général"),"",'Base  CARBURANT'!$AG$1)</f>
        <v/>
      </c>
    </row>
    <row r="37" spans="1:14" x14ac:dyDescent="0.2">
      <c r="A37"/>
      <c r="B37"/>
      <c r="C37"/>
      <c r="D37"/>
      <c r="E37"/>
      <c r="F37"/>
      <c r="H37" s="2" t="str">
        <f>IF(A37="","",IF(A37="Total général",CONCATENATE(SUBSTITUTE('Base  PEAGES'!$Q$1,"-","/")," ",RIGHT(H36,20)),D37))</f>
        <v/>
      </c>
      <c r="I37" s="2" t="str">
        <f t="shared" si="4"/>
        <v/>
      </c>
      <c r="J37" s="2" t="str">
        <f t="shared" si="5"/>
        <v/>
      </c>
      <c r="K37" s="23" t="str">
        <f>IF(A37="","",IF(A37="Total général",ROUND(F37+SUM(VG!L:L)*1.2,2)+SUM('SHELL PEAGES'!L:L)*1.2,F37))</f>
        <v/>
      </c>
      <c r="L37" s="2" t="str">
        <f t="shared" si="6"/>
        <v/>
      </c>
      <c r="M37" s="2" t="str">
        <f t="shared" si="7"/>
        <v/>
      </c>
      <c r="N37" s="2" t="str">
        <f>IF(OR(A37="",A37="Total général"),"",'Base  CARBURANT'!$AG$1)</f>
        <v/>
      </c>
    </row>
    <row r="38" spans="1:14" x14ac:dyDescent="0.2">
      <c r="A38"/>
      <c r="B38"/>
      <c r="C38"/>
      <c r="D38"/>
      <c r="E38"/>
      <c r="F38"/>
      <c r="H38" s="2" t="str">
        <f>IF(A38="","",IF(A38="Total général",CONCATENATE(SUBSTITUTE('Base  PEAGES'!$Q$1,"-","/")," ",RIGHT(H37,20)),D38))</f>
        <v/>
      </c>
      <c r="I38" s="2" t="str">
        <f t="shared" si="4"/>
        <v/>
      </c>
      <c r="J38" s="2" t="str">
        <f t="shared" si="5"/>
        <v/>
      </c>
      <c r="K38" s="23" t="str">
        <f>IF(A38="","",IF(A38="Total général",ROUND(F38+SUM(VG!L:L)*1.2,2)+SUM('SHELL PEAGES'!L:L)*1.2,F38))</f>
        <v/>
      </c>
      <c r="L38" s="2" t="str">
        <f t="shared" si="6"/>
        <v/>
      </c>
      <c r="M38" s="2" t="str">
        <f t="shared" si="7"/>
        <v/>
      </c>
      <c r="N38" s="2" t="str">
        <f>IF(OR(A38="",A38="Total général"),"",'Base  CARBURANT'!$AG$1)</f>
        <v/>
      </c>
    </row>
    <row r="39" spans="1:14" x14ac:dyDescent="0.2">
      <c r="A39"/>
      <c r="B39"/>
      <c r="C39"/>
      <c r="D39"/>
      <c r="E39"/>
      <c r="F39"/>
      <c r="H39" s="2" t="str">
        <f>IF(A39="","",IF(A39="Total général",CONCATENATE(SUBSTITUTE('Base  PEAGES'!$Q$1,"-","/")," ",RIGHT(H38,20)),D39))</f>
        <v/>
      </c>
      <c r="I39" s="2" t="str">
        <f t="shared" si="4"/>
        <v/>
      </c>
      <c r="J39" s="2" t="str">
        <f t="shared" si="5"/>
        <v/>
      </c>
      <c r="K39" s="23" t="str">
        <f>IF(A39="","",IF(A39="Total général",ROUND(F39+SUM(VG!L:L)*1.2,2)+SUM('SHELL PEAGES'!L:L)*1.2,F39))</f>
        <v/>
      </c>
      <c r="L39" s="2" t="str">
        <f t="shared" si="6"/>
        <v/>
      </c>
      <c r="M39" s="2" t="str">
        <f t="shared" si="7"/>
        <v/>
      </c>
      <c r="N39" s="2" t="str">
        <f>IF(OR(A39="",A39="Total général"),"",'Base  CARBURANT'!$AG$1)</f>
        <v/>
      </c>
    </row>
    <row r="40" spans="1:14" x14ac:dyDescent="0.2">
      <c r="A40"/>
      <c r="B40"/>
      <c r="C40"/>
      <c r="D40"/>
      <c r="E40"/>
      <c r="F40"/>
      <c r="H40" s="2" t="str">
        <f>IF(A40="","",IF(A40="Total général",CONCATENATE(SUBSTITUTE('Base  PEAGES'!$Q$1,"-","/")," ",RIGHT(H39,20)),D40))</f>
        <v/>
      </c>
      <c r="I40" s="2" t="str">
        <f t="shared" si="4"/>
        <v/>
      </c>
      <c r="J40" s="2" t="str">
        <f t="shared" si="5"/>
        <v/>
      </c>
      <c r="K40" s="23" t="str">
        <f>IF(A40="","",IF(A40="Total général",ROUND(F40+SUM(VG!L:L)*1.2,2)+SUM('SHELL PEAGES'!L:L)*1.2,F40))</f>
        <v/>
      </c>
      <c r="L40" s="2" t="str">
        <f t="shared" si="6"/>
        <v/>
      </c>
      <c r="M40" s="2" t="str">
        <f t="shared" si="7"/>
        <v/>
      </c>
      <c r="N40" s="2" t="str">
        <f>IF(OR(A40="",A40="Total général"),"",'Base  CARBURANT'!$AG$1)</f>
        <v/>
      </c>
    </row>
    <row r="41" spans="1:14" x14ac:dyDescent="0.2">
      <c r="A41"/>
      <c r="B41"/>
      <c r="C41"/>
      <c r="D41"/>
      <c r="E41"/>
      <c r="F41"/>
      <c r="H41" s="2" t="str">
        <f>IF(A41="","",IF(A41="Total général",CONCATENATE(SUBSTITUTE('Base  PEAGES'!$Q$1,"-","/")," ",RIGHT(H40,20)),D41))</f>
        <v/>
      </c>
      <c r="I41" s="2" t="str">
        <f t="shared" si="4"/>
        <v/>
      </c>
      <c r="J41" s="2" t="str">
        <f t="shared" si="5"/>
        <v/>
      </c>
      <c r="K41" s="23" t="str">
        <f>IF(A41="","",IF(A41="Total général",ROUND(F41+SUM(VG!L:L)*1.2,2)+SUM('SHELL PEAGES'!L:L)*1.2,F41))</f>
        <v/>
      </c>
      <c r="L41" s="2" t="str">
        <f t="shared" si="6"/>
        <v/>
      </c>
      <c r="M41" s="2" t="str">
        <f t="shared" si="7"/>
        <v/>
      </c>
      <c r="N41" s="2" t="str">
        <f>IF(OR(A41="",A41="Total général"),"",'Base  CARBURANT'!$AG$1)</f>
        <v/>
      </c>
    </row>
    <row r="42" spans="1:14" x14ac:dyDescent="0.2">
      <c r="A42"/>
      <c r="B42"/>
      <c r="C42"/>
      <c r="D42"/>
      <c r="E42"/>
      <c r="F42"/>
      <c r="H42" s="2" t="str">
        <f>IF(A42="","",IF(A42="Total général",CONCATENATE(SUBSTITUTE('Base  PEAGES'!$Q$1,"-","/")," ",RIGHT(H41,20)),D42))</f>
        <v/>
      </c>
      <c r="I42" s="2" t="str">
        <f t="shared" si="4"/>
        <v/>
      </c>
      <c r="J42" s="2" t="str">
        <f t="shared" si="5"/>
        <v/>
      </c>
      <c r="K42" s="23" t="str">
        <f>IF(A42="","",IF(A42="Total général",ROUND(F42+SUM(VG!L:L)*1.2,2)+SUM('SHELL PEAGES'!L:L)*1.2,F42))</f>
        <v/>
      </c>
      <c r="L42" s="2" t="str">
        <f t="shared" si="6"/>
        <v/>
      </c>
      <c r="M42" s="2" t="str">
        <f t="shared" si="7"/>
        <v/>
      </c>
      <c r="N42" s="2" t="str">
        <f>IF(OR(A42="",A42="Total général"),"",'Base  CARBURANT'!$AG$1)</f>
        <v/>
      </c>
    </row>
    <row r="43" spans="1:14" x14ac:dyDescent="0.2">
      <c r="A43"/>
      <c r="B43"/>
      <c r="C43"/>
      <c r="D43"/>
      <c r="E43"/>
      <c r="F43"/>
      <c r="H43" s="2" t="str">
        <f>IF(A43="","",IF(A43="Total général",CONCATENATE(SUBSTITUTE('Base  PEAGES'!$Q$1,"-","/")," ",RIGHT(H42,20)),D43))</f>
        <v/>
      </c>
      <c r="I43" s="2" t="str">
        <f t="shared" si="4"/>
        <v/>
      </c>
      <c r="J43" s="2" t="str">
        <f t="shared" si="5"/>
        <v/>
      </c>
      <c r="K43" s="23" t="str">
        <f>IF(A43="","",IF(A43="Total général",ROUND(F43+SUM(VG!L:L)*1.2,2)+SUM('SHELL PEAGES'!L:L)*1.2,F43))</f>
        <v/>
      </c>
      <c r="L43" s="2" t="str">
        <f t="shared" si="6"/>
        <v/>
      </c>
      <c r="M43" s="2" t="str">
        <f t="shared" si="7"/>
        <v/>
      </c>
      <c r="N43" s="2" t="str">
        <f>IF(OR(A43="",A43="Total général"),"",'Base  CARBURANT'!$AG$1)</f>
        <v/>
      </c>
    </row>
    <row r="44" spans="1:14" x14ac:dyDescent="0.2">
      <c r="A44"/>
      <c r="B44"/>
      <c r="C44"/>
      <c r="D44"/>
      <c r="E44"/>
      <c r="F44"/>
      <c r="H44" s="2" t="str">
        <f>IF(A44="","",IF(A44="Total général",CONCATENATE(SUBSTITUTE('Base  PEAGES'!$Q$1,"-","/")," ",RIGHT(H43,20)),D44))</f>
        <v/>
      </c>
      <c r="I44" s="2" t="str">
        <f t="shared" si="4"/>
        <v/>
      </c>
      <c r="J44" s="2" t="str">
        <f t="shared" si="5"/>
        <v/>
      </c>
      <c r="K44" s="23" t="str">
        <f>IF(A44="","",IF(A44="Total général",ROUND(F44+SUM(VG!L:L)*1.2,2)+SUM('SHELL PEAGES'!L:L)*1.2,F44))</f>
        <v/>
      </c>
      <c r="L44" s="2" t="str">
        <f t="shared" si="6"/>
        <v/>
      </c>
      <c r="M44" s="2" t="str">
        <f t="shared" si="7"/>
        <v/>
      </c>
      <c r="N44" s="2" t="str">
        <f>IF(OR(A44="",A44="Total général"),"",'Base  CARBURANT'!$AG$1)</f>
        <v/>
      </c>
    </row>
    <row r="45" spans="1:14" x14ac:dyDescent="0.2">
      <c r="A45"/>
      <c r="B45"/>
      <c r="C45"/>
      <c r="D45"/>
      <c r="E45"/>
      <c r="F45"/>
      <c r="H45" s="2" t="str">
        <f>IF(A45="","",IF(A45="Total général",CONCATENATE(SUBSTITUTE('Base  PEAGES'!$Q$1,"-","/")," ",RIGHT(H44,20)),D45))</f>
        <v/>
      </c>
      <c r="I45" s="2" t="str">
        <f t="shared" si="4"/>
        <v/>
      </c>
      <c r="J45" s="2" t="str">
        <f t="shared" si="5"/>
        <v/>
      </c>
      <c r="K45" s="23" t="str">
        <f>IF(A45="","",IF(A45="Total général",ROUND(F45+SUM(VG!L:L)*1.2,2)+SUM('SHELL PEAGES'!L:L)*1.2,F45))</f>
        <v/>
      </c>
      <c r="L45" s="2" t="str">
        <f t="shared" si="6"/>
        <v/>
      </c>
      <c r="M45" s="2" t="str">
        <f t="shared" si="7"/>
        <v/>
      </c>
      <c r="N45" s="2" t="str">
        <f>IF(OR(A45="",A45="Total général"),"",'Base  CARBURANT'!$AG$1)</f>
        <v/>
      </c>
    </row>
    <row r="46" spans="1:14" x14ac:dyDescent="0.2">
      <c r="A46"/>
      <c r="B46"/>
      <c r="C46"/>
      <c r="D46"/>
      <c r="E46"/>
      <c r="F46"/>
      <c r="H46" s="2" t="str">
        <f>IF(A46="","",IF(A46="Total général",CONCATENATE(SUBSTITUTE('Base  PEAGES'!$Q$1,"-","/")," ",RIGHT(H45,20)),D46))</f>
        <v/>
      </c>
      <c r="I46" s="2" t="str">
        <f t="shared" si="4"/>
        <v/>
      </c>
      <c r="J46" s="2" t="str">
        <f t="shared" si="5"/>
        <v/>
      </c>
      <c r="K46" s="23" t="str">
        <f>IF(A46="","",IF(A46="Total général",ROUND(F46+SUM(VG!L:L)*1.2,2)+SUM('SHELL PEAGES'!L:L)*1.2,F46))</f>
        <v/>
      </c>
      <c r="L46" s="2" t="str">
        <f t="shared" si="6"/>
        <v/>
      </c>
      <c r="M46" s="2" t="str">
        <f t="shared" si="7"/>
        <v/>
      </c>
      <c r="N46" s="2" t="str">
        <f>IF(OR(A46="",A46="Total général"),"",'Base  CARBURANT'!$AG$1)</f>
        <v/>
      </c>
    </row>
    <row r="47" spans="1:14" x14ac:dyDescent="0.2">
      <c r="A47"/>
      <c r="B47"/>
      <c r="C47"/>
      <c r="D47"/>
      <c r="E47"/>
      <c r="F47"/>
      <c r="H47" s="2" t="str">
        <f>IF(A47="","",IF(A47="Total général",CONCATENATE(SUBSTITUTE('Base  PEAGES'!$Q$1,"-","/")," ",RIGHT(H46,20)),D47))</f>
        <v/>
      </c>
      <c r="I47" s="2" t="str">
        <f t="shared" si="4"/>
        <v/>
      </c>
      <c r="J47" s="2" t="str">
        <f t="shared" si="5"/>
        <v/>
      </c>
      <c r="K47" s="23" t="str">
        <f>IF(A47="","",IF(A47="Total général",ROUND(F47+SUM(VG!L:L)*1.2,2)+SUM('SHELL PEAGES'!L:L)*1.2,F47))</f>
        <v/>
      </c>
      <c r="L47" s="2" t="str">
        <f t="shared" si="6"/>
        <v/>
      </c>
      <c r="M47" s="2" t="str">
        <f t="shared" si="7"/>
        <v/>
      </c>
      <c r="N47" s="2" t="str">
        <f>IF(OR(A47="",A47="Total général"),"",'Base  CARBURANT'!$AG$1)</f>
        <v/>
      </c>
    </row>
    <row r="48" spans="1:14" x14ac:dyDescent="0.2">
      <c r="A48"/>
      <c r="B48"/>
      <c r="C48"/>
      <c r="D48"/>
      <c r="E48"/>
      <c r="F48"/>
      <c r="H48" s="2" t="str">
        <f>IF(A48="","",IF(A48="Total général",CONCATENATE(SUBSTITUTE('Base  PEAGES'!$Q$1,"-","/")," ",RIGHT(H47,20)),D48))</f>
        <v/>
      </c>
      <c r="I48" s="2" t="str">
        <f t="shared" si="4"/>
        <v/>
      </c>
      <c r="J48" s="2" t="str">
        <f t="shared" si="5"/>
        <v/>
      </c>
      <c r="K48" s="23" t="str">
        <f>IF(A48="","",IF(A48="Total général",ROUND(F48+SUM(VG!L:L)*1.2,2)+SUM('SHELL PEAGES'!L:L)*1.2,F48))</f>
        <v/>
      </c>
      <c r="L48" s="2" t="str">
        <f t="shared" si="6"/>
        <v/>
      </c>
      <c r="M48" s="2" t="str">
        <f t="shared" si="7"/>
        <v/>
      </c>
      <c r="N48" s="2" t="str">
        <f>IF(OR(A48="",A48="Total général"),"",'Base  CARBURANT'!$AG$1)</f>
        <v/>
      </c>
    </row>
    <row r="49" spans="1:14" x14ac:dyDescent="0.2">
      <c r="A49"/>
      <c r="B49"/>
      <c r="C49"/>
      <c r="D49"/>
      <c r="E49"/>
      <c r="F49"/>
      <c r="H49" s="2" t="str">
        <f>IF(A49="","",IF(A49="Total général",CONCATENATE(SUBSTITUTE('Base  PEAGES'!$Q$1,"-","/")," ",RIGHT(H48,20)),D49))</f>
        <v/>
      </c>
      <c r="I49" s="2" t="str">
        <f t="shared" si="4"/>
        <v/>
      </c>
      <c r="J49" s="2" t="str">
        <f t="shared" si="5"/>
        <v/>
      </c>
      <c r="K49" s="23" t="str">
        <f>IF(A49="","",IF(A49="Total général",ROUND(F49+SUM(VG!L:L)*1.2,2)+SUM('SHELL PEAGES'!L:L)*1.2,F49))</f>
        <v/>
      </c>
      <c r="L49" s="2" t="str">
        <f t="shared" si="6"/>
        <v/>
      </c>
      <c r="M49" s="2" t="str">
        <f t="shared" si="7"/>
        <v/>
      </c>
      <c r="N49" s="2" t="str">
        <f>IF(OR(A49="",A49="Total général"),"",'Base  CARBURANT'!$AG$1)</f>
        <v/>
      </c>
    </row>
    <row r="50" spans="1:14" x14ac:dyDescent="0.2">
      <c r="A50"/>
      <c r="B50"/>
      <c r="C50"/>
      <c r="D50"/>
      <c r="E50"/>
      <c r="F50"/>
      <c r="H50" s="2" t="str">
        <f>IF(A50="","",IF(A50="Total général",CONCATENATE(SUBSTITUTE('Base  PEAGES'!$Q$1,"-","/")," ",RIGHT(H49,20)),D50))</f>
        <v/>
      </c>
      <c r="I50" s="2" t="str">
        <f t="shared" si="4"/>
        <v/>
      </c>
      <c r="J50" s="2" t="str">
        <f t="shared" si="5"/>
        <v/>
      </c>
      <c r="K50" s="23" t="str">
        <f>IF(A50="","",IF(A50="Total général",ROUND(F50+SUM(VG!L:L)*1.2,2)+SUM('SHELL PEAGES'!L:L)*1.2,F50))</f>
        <v/>
      </c>
      <c r="L50" s="2" t="str">
        <f t="shared" si="6"/>
        <v/>
      </c>
      <c r="M50" s="2" t="str">
        <f t="shared" si="7"/>
        <v/>
      </c>
      <c r="N50" s="2" t="str">
        <f>IF(OR(A50="",A50="Total général"),"",'Base  CARBURANT'!$AG$1)</f>
        <v/>
      </c>
    </row>
    <row r="51" spans="1:14" x14ac:dyDescent="0.2">
      <c r="A51"/>
      <c r="B51"/>
      <c r="C51"/>
      <c r="D51"/>
      <c r="E51"/>
      <c r="F51"/>
      <c r="H51" s="2" t="str">
        <f>IF(A51="","",IF(A51="Total général",CONCATENATE(SUBSTITUTE('Base  PEAGES'!$Q$1,"-","/")," ",RIGHT(H50,20)),D51))</f>
        <v/>
      </c>
      <c r="I51" s="2" t="str">
        <f t="shared" si="4"/>
        <v/>
      </c>
      <c r="J51" s="2" t="str">
        <f t="shared" si="5"/>
        <v/>
      </c>
      <c r="K51" s="23" t="str">
        <f>IF(A51="","",IF(A51="Total général",ROUND(F51+SUM(VG!L:L)*1.2,2)+SUM('SHELL PEAGES'!L:L)*1.2,F51))</f>
        <v/>
      </c>
      <c r="L51" s="2" t="str">
        <f t="shared" si="6"/>
        <v/>
      </c>
      <c r="M51" s="2" t="str">
        <f t="shared" si="7"/>
        <v/>
      </c>
      <c r="N51" s="2" t="str">
        <f>IF(OR(A51="",A51="Total général"),"",'Base  CARBURANT'!$AG$1)</f>
        <v/>
      </c>
    </row>
    <row r="52" spans="1:14" x14ac:dyDescent="0.2">
      <c r="A52"/>
      <c r="B52"/>
      <c r="C52"/>
      <c r="D52"/>
      <c r="E52"/>
      <c r="F52"/>
      <c r="H52" s="2" t="str">
        <f>IF(A52="","",IF(A52="Total général",CONCATENATE(SUBSTITUTE('Base  PEAGES'!$Q$1,"-","/")," ",RIGHT(H51,20)),D52))</f>
        <v/>
      </c>
      <c r="I52" s="2" t="str">
        <f t="shared" si="4"/>
        <v/>
      </c>
      <c r="J52" s="2" t="str">
        <f t="shared" si="5"/>
        <v/>
      </c>
      <c r="K52" s="23" t="str">
        <f>IF(A52="","",IF(A52="Total général",ROUND(F52+SUM(VG!L:L)*1.2,2)+SUM('SHELL PEAGES'!L:L)*1.2,F52))</f>
        <v/>
      </c>
      <c r="L52" s="2" t="str">
        <f t="shared" si="6"/>
        <v/>
      </c>
      <c r="M52" s="2" t="str">
        <f t="shared" si="7"/>
        <v/>
      </c>
      <c r="N52" s="2" t="str">
        <f>IF(OR(A52="",A52="Total général"),"",'Base  CARBURANT'!$AG$1)</f>
        <v/>
      </c>
    </row>
    <row r="53" spans="1:14" x14ac:dyDescent="0.2">
      <c r="A53"/>
      <c r="B53"/>
      <c r="C53"/>
      <c r="D53"/>
      <c r="E53"/>
      <c r="F53"/>
      <c r="H53" s="2" t="str">
        <f>IF(A53="","",IF(A53="Total général",CONCATENATE(SUBSTITUTE('Base  PEAGES'!$Q$1,"-","/")," ",RIGHT(H52,20)),D53))</f>
        <v/>
      </c>
      <c r="I53" s="2" t="str">
        <f t="shared" si="4"/>
        <v/>
      </c>
      <c r="J53" s="2" t="str">
        <f t="shared" si="5"/>
        <v/>
      </c>
      <c r="K53" s="23" t="str">
        <f>IF(A53="","",IF(A53="Total général",ROUND(F53+SUM(VG!L:L)*1.2,2)+SUM('SHELL PEAGES'!L:L)*1.2,F53))</f>
        <v/>
      </c>
      <c r="L53" s="2" t="str">
        <f t="shared" si="6"/>
        <v/>
      </c>
      <c r="M53" s="2" t="str">
        <f t="shared" si="7"/>
        <v/>
      </c>
      <c r="N53" s="2" t="str">
        <f>IF(OR(A53="",A53="Total général"),"",'Base  CARBURANT'!$AG$1)</f>
        <v/>
      </c>
    </row>
    <row r="54" spans="1:14" x14ac:dyDescent="0.2">
      <c r="A54"/>
      <c r="B54"/>
      <c r="C54"/>
      <c r="D54"/>
      <c r="E54"/>
      <c r="F54"/>
      <c r="H54" s="2" t="str">
        <f>IF(A54="","",IF(A54="Total général",CONCATENATE(SUBSTITUTE('Base  PEAGES'!$Q$1,"-","/")," ",RIGHT(H53,20)),D54))</f>
        <v/>
      </c>
      <c r="I54" s="2" t="str">
        <f t="shared" si="4"/>
        <v/>
      </c>
      <c r="J54" s="2" t="str">
        <f t="shared" si="5"/>
        <v/>
      </c>
      <c r="K54" s="23" t="str">
        <f>IF(A54="","",IF(A54="Total général",ROUND(F54+SUM(VG!L:L)*1.2,2)+SUM('SHELL PEAGES'!L:L)*1.2,F54))</f>
        <v/>
      </c>
      <c r="L54" s="2" t="str">
        <f t="shared" si="6"/>
        <v/>
      </c>
      <c r="M54" s="2" t="str">
        <f t="shared" si="7"/>
        <v/>
      </c>
      <c r="N54" s="2" t="str">
        <f>IF(OR(A54="",A54="Total général"),"",'Base  CARBURANT'!$AG$1)</f>
        <v/>
      </c>
    </row>
    <row r="55" spans="1:14" x14ac:dyDescent="0.2">
      <c r="A55"/>
      <c r="B55"/>
      <c r="C55"/>
      <c r="D55"/>
      <c r="E55"/>
      <c r="F55"/>
      <c r="H55" s="2" t="str">
        <f>IF(A55="","",IF(A55="Total général",CONCATENATE(SUBSTITUTE('Base  PEAGES'!$Q$1,"-","/")," ",RIGHT(H54,20)),D55))</f>
        <v/>
      </c>
      <c r="I55" s="2" t="str">
        <f t="shared" si="4"/>
        <v/>
      </c>
      <c r="J55" s="2" t="str">
        <f t="shared" si="5"/>
        <v/>
      </c>
      <c r="K55" s="23" t="str">
        <f>IF(A55="","",IF(A55="Total général",ROUND(F55+SUM(VG!L:L)*1.2,2)+SUM('SHELL PEAGES'!L:L)*1.2,F55))</f>
        <v/>
      </c>
      <c r="L55" s="2" t="str">
        <f t="shared" si="6"/>
        <v/>
      </c>
      <c r="M55" s="2" t="str">
        <f t="shared" si="7"/>
        <v/>
      </c>
      <c r="N55" s="2" t="str">
        <f>IF(OR(A55="",A55="Total général"),"",'Base  CARBURANT'!$AG$1)</f>
        <v/>
      </c>
    </row>
    <row r="56" spans="1:14" x14ac:dyDescent="0.2">
      <c r="A56"/>
      <c r="B56"/>
      <c r="C56"/>
      <c r="D56"/>
      <c r="E56"/>
      <c r="F56"/>
      <c r="H56" s="2" t="str">
        <f>IF(A56="","",IF(A56="Total général",CONCATENATE(SUBSTITUTE('Base  PEAGES'!$Q$1,"-","/")," ",RIGHT(H55,20)),D56))</f>
        <v/>
      </c>
      <c r="I56" s="2" t="str">
        <f t="shared" si="4"/>
        <v/>
      </c>
      <c r="J56" s="2" t="str">
        <f t="shared" si="5"/>
        <v/>
      </c>
      <c r="K56" s="23" t="str">
        <f>IF(A56="","",IF(A56="Total général",ROUND(F56+SUM(VG!L:L)*1.2,2)+SUM('SHELL PEAGES'!L:L)*1.2,F56))</f>
        <v/>
      </c>
      <c r="L56" s="2" t="str">
        <f t="shared" si="6"/>
        <v/>
      </c>
      <c r="M56" s="2" t="str">
        <f t="shared" si="7"/>
        <v/>
      </c>
      <c r="N56" s="2" t="str">
        <f>IF(OR(A56="",A56="Total général"),"",'Base  CARBURANT'!$AG$1)</f>
        <v/>
      </c>
    </row>
    <row r="57" spans="1:14" x14ac:dyDescent="0.2">
      <c r="A57"/>
      <c r="B57"/>
      <c r="C57"/>
      <c r="D57"/>
      <c r="E57"/>
      <c r="F57"/>
      <c r="H57" s="2" t="str">
        <f>IF(A57="","",IF(A57="Total général",CONCATENATE(SUBSTITUTE('Base  PEAGES'!$Q$1,"-","/")," ",RIGHT(H56,20)),D57))</f>
        <v/>
      </c>
      <c r="I57" s="2" t="str">
        <f t="shared" si="4"/>
        <v/>
      </c>
      <c r="J57" s="2" t="str">
        <f t="shared" si="5"/>
        <v/>
      </c>
      <c r="K57" s="23" t="str">
        <f>IF(A57="","",IF(A57="Total général",ROUND(F57+SUM(VG!L:L)*1.2,2)+SUM('SHELL PEAGES'!L:L)*1.2,F57))</f>
        <v/>
      </c>
      <c r="L57" s="2" t="str">
        <f t="shared" si="6"/>
        <v/>
      </c>
      <c r="M57" s="2" t="str">
        <f t="shared" si="7"/>
        <v/>
      </c>
      <c r="N57" s="2" t="str">
        <f>IF(OR(A57="",A57="Total général"),"",'Base  CARBURANT'!$AG$1)</f>
        <v/>
      </c>
    </row>
    <row r="58" spans="1:14" x14ac:dyDescent="0.2">
      <c r="A58"/>
      <c r="B58"/>
      <c r="C58"/>
      <c r="D58"/>
      <c r="E58"/>
      <c r="F58"/>
      <c r="H58" s="2" t="str">
        <f>IF(A58="","",IF(A58="Total général",CONCATENATE(SUBSTITUTE('Base  PEAGES'!$Q$1,"-","/")," ",RIGHT(H57,20)),D58))</f>
        <v/>
      </c>
      <c r="I58" s="2" t="str">
        <f t="shared" si="4"/>
        <v/>
      </c>
      <c r="J58" s="2" t="str">
        <f t="shared" si="5"/>
        <v/>
      </c>
      <c r="K58" s="23" t="str">
        <f>IF(A58="","",IF(A58="Total général",ROUND(F58+SUM(VG!L:L)*1.2,2)+SUM('SHELL PEAGES'!L:L)*1.2,F58))</f>
        <v/>
      </c>
      <c r="L58" s="2" t="str">
        <f t="shared" si="6"/>
        <v/>
      </c>
      <c r="M58" s="2" t="str">
        <f t="shared" si="7"/>
        <v/>
      </c>
      <c r="N58" s="2" t="str">
        <f>IF(OR(A58="",A58="Total général"),"",'Base  CARBURANT'!$AG$1)</f>
        <v/>
      </c>
    </row>
    <row r="59" spans="1:14" x14ac:dyDescent="0.2">
      <c r="A59"/>
      <c r="B59"/>
      <c r="C59"/>
      <c r="D59"/>
      <c r="E59"/>
      <c r="F59"/>
      <c r="H59" s="2" t="str">
        <f>IF(A59="","",IF(A59="Total général",CONCATENATE(SUBSTITUTE('Base  PEAGES'!$Q$1,"-","/")," ",RIGHT(H58,20)),D59))</f>
        <v/>
      </c>
      <c r="I59" s="2" t="str">
        <f t="shared" si="4"/>
        <v/>
      </c>
      <c r="J59" s="2" t="str">
        <f t="shared" si="5"/>
        <v/>
      </c>
      <c r="K59" s="23" t="str">
        <f>IF(A59="","",IF(A59="Total général",ROUND(F59+SUM(VG!L:L)*1.2,2)+SUM('SHELL PEAGES'!L:L)*1.2,F59))</f>
        <v/>
      </c>
      <c r="L59" s="2" t="str">
        <f t="shared" si="6"/>
        <v/>
      </c>
      <c r="M59" s="2" t="str">
        <f t="shared" si="7"/>
        <v/>
      </c>
      <c r="N59" s="2" t="str">
        <f>IF(OR(A59="",A59="Total général"),"",'Base  CARBURANT'!$AG$1)</f>
        <v/>
      </c>
    </row>
    <row r="60" spans="1:14" x14ac:dyDescent="0.2">
      <c r="A60"/>
      <c r="B60"/>
      <c r="C60"/>
      <c r="D60"/>
      <c r="E60"/>
      <c r="F60"/>
      <c r="H60" s="2" t="str">
        <f>IF(A60="","",IF(A60="Total général",CONCATENATE(SUBSTITUTE('Base  PEAGES'!$Q$1,"-","/")," ",RIGHT(H59,20)),D60))</f>
        <v/>
      </c>
      <c r="I60" s="2" t="str">
        <f t="shared" si="4"/>
        <v/>
      </c>
      <c r="J60" s="2" t="str">
        <f t="shared" si="5"/>
        <v/>
      </c>
      <c r="K60" s="23" t="str">
        <f>IF(A60="","",IF(A60="Total général",ROUND(F60+SUM(VG!L:L)*1.2,2)+SUM('SHELL PEAGES'!L:L)*1.2,F60))</f>
        <v/>
      </c>
      <c r="L60" s="2" t="str">
        <f t="shared" si="6"/>
        <v/>
      </c>
      <c r="M60" s="2" t="str">
        <f t="shared" si="7"/>
        <v/>
      </c>
      <c r="N60" s="2" t="str">
        <f>IF(OR(A60="",A60="Total général"),"",'Base  CARBURANT'!$AG$1)</f>
        <v/>
      </c>
    </row>
    <row r="61" spans="1:14" x14ac:dyDescent="0.2">
      <c r="A61"/>
      <c r="B61"/>
      <c r="C61"/>
      <c r="D61"/>
      <c r="E61"/>
      <c r="F61"/>
      <c r="H61" s="2" t="str">
        <f>IF(A61="","",IF(A61="Total général",CONCATENATE(SUBSTITUTE('Base  PEAGES'!$Q$1,"-","/")," ",RIGHT(H60,20)),D61))</f>
        <v/>
      </c>
      <c r="I61" s="2" t="str">
        <f t="shared" si="4"/>
        <v/>
      </c>
      <c r="J61" s="2" t="str">
        <f t="shared" si="5"/>
        <v/>
      </c>
      <c r="K61" s="23" t="str">
        <f>IF(A61="","",IF(A61="Total général",ROUND(F61+SUM(VG!L:L)*1.2,2)+SUM('SHELL PEAGES'!L:L)*1.2,F61))</f>
        <v/>
      </c>
      <c r="L61" s="2" t="str">
        <f t="shared" si="6"/>
        <v/>
      </c>
      <c r="M61" s="2" t="str">
        <f t="shared" si="7"/>
        <v/>
      </c>
      <c r="N61" s="2" t="str">
        <f>IF(OR(A61="",A61="Total général"),"",'Base  CARBURANT'!$AG$1)</f>
        <v/>
      </c>
    </row>
    <row r="62" spans="1:14" x14ac:dyDescent="0.2">
      <c r="A62"/>
      <c r="B62"/>
      <c r="C62"/>
      <c r="D62"/>
      <c r="E62"/>
      <c r="F62"/>
      <c r="H62" s="2" t="str">
        <f>IF(A62="","",IF(A62="Total général",CONCATENATE(SUBSTITUTE('Base  PEAGES'!$Q$1,"-","/")," ",RIGHT(H61,20)),D62))</f>
        <v/>
      </c>
      <c r="I62" s="2" t="str">
        <f t="shared" si="4"/>
        <v/>
      </c>
      <c r="J62" s="2" t="str">
        <f t="shared" si="5"/>
        <v/>
      </c>
      <c r="K62" s="23" t="str">
        <f>IF(A62="","",IF(A62="Total général",ROUND(F62+SUM(VG!L:L)*1.2,2)+SUM('SHELL PEAGES'!L:L)*1.2,F62))</f>
        <v/>
      </c>
      <c r="L62" s="2" t="str">
        <f t="shared" si="6"/>
        <v/>
      </c>
      <c r="M62" s="2" t="str">
        <f t="shared" si="7"/>
        <v/>
      </c>
      <c r="N62" s="2" t="str">
        <f>IF(OR(A62="",A62="Total général"),"",'Base  CARBURANT'!$AG$1)</f>
        <v/>
      </c>
    </row>
    <row r="63" spans="1:14" x14ac:dyDescent="0.2">
      <c r="A63"/>
      <c r="B63"/>
      <c r="C63"/>
      <c r="D63"/>
      <c r="E63"/>
      <c r="F63"/>
      <c r="H63" s="2" t="str">
        <f>IF(A63="","",IF(A63="Total général",CONCATENATE(SUBSTITUTE('Base  PEAGES'!$Q$1,"-","/")," ",RIGHT(H62,20)),D63))</f>
        <v/>
      </c>
      <c r="I63" s="2" t="str">
        <f t="shared" si="4"/>
        <v/>
      </c>
      <c r="J63" s="2" t="str">
        <f t="shared" si="5"/>
        <v/>
      </c>
      <c r="K63" s="23" t="str">
        <f>IF(A63="","",IF(A63="Total général",ROUND(F63+SUM(VG!L:L)*1.2,2)+SUM('SHELL PEAGES'!L:L)*1.2,F63))</f>
        <v/>
      </c>
      <c r="L63" s="2" t="str">
        <f t="shared" si="6"/>
        <v/>
      </c>
      <c r="M63" s="2" t="str">
        <f t="shared" si="7"/>
        <v/>
      </c>
      <c r="N63" s="2" t="str">
        <f>IF(OR(A63="",A63="Total général"),"",'Base  CARBURANT'!$AG$1)</f>
        <v/>
      </c>
    </row>
    <row r="64" spans="1:14" x14ac:dyDescent="0.2">
      <c r="A64"/>
      <c r="B64"/>
      <c r="C64"/>
      <c r="D64"/>
      <c r="E64"/>
      <c r="F64"/>
      <c r="H64" s="2" t="str">
        <f>IF(A64="","",IF(A64="Total général",CONCATENATE(SUBSTITUTE('Base  PEAGES'!$Q$1,"-","/")," ",RIGHT(H63,20)),D64))</f>
        <v/>
      </c>
      <c r="I64" s="2" t="str">
        <f t="shared" si="4"/>
        <v/>
      </c>
      <c r="J64" s="2" t="str">
        <f t="shared" si="5"/>
        <v/>
      </c>
      <c r="K64" s="23" t="str">
        <f>IF(A64="","",IF(A64="Total général",ROUND(F64+SUM(VG!L:L)*1.2,2)+SUM('SHELL PEAGES'!L:L)*1.2,F64))</f>
        <v/>
      </c>
      <c r="L64" s="2" t="str">
        <f t="shared" si="6"/>
        <v/>
      </c>
      <c r="M64" s="2" t="str">
        <f t="shared" si="7"/>
        <v/>
      </c>
      <c r="N64" s="2" t="str">
        <f>IF(OR(A64="",A64="Total général"),"",'Base  CARBURANT'!$AG$1)</f>
        <v/>
      </c>
    </row>
    <row r="65" spans="1:14" x14ac:dyDescent="0.2">
      <c r="A65"/>
      <c r="B65"/>
      <c r="C65"/>
      <c r="D65"/>
      <c r="E65"/>
      <c r="F65"/>
      <c r="H65" s="2" t="str">
        <f>IF(A65="","",IF(A65="Total général",CONCATENATE(SUBSTITUTE('Base  PEAGES'!$Q$1,"-","/")," ",RIGHT(H64,20)),D65))</f>
        <v/>
      </c>
      <c r="I65" s="2" t="str">
        <f t="shared" si="4"/>
        <v/>
      </c>
      <c r="J65" s="2" t="str">
        <f t="shared" si="5"/>
        <v/>
      </c>
      <c r="K65" s="23" t="str">
        <f>IF(A65="","",IF(A65="Total général",ROUND(F65+SUM(VG!L:L)*1.2,2)+SUM('SHELL PEAGES'!L:L)*1.2,F65))</f>
        <v/>
      </c>
      <c r="L65" s="2" t="str">
        <f t="shared" si="6"/>
        <v/>
      </c>
      <c r="M65" s="2" t="str">
        <f t="shared" si="7"/>
        <v/>
      </c>
      <c r="N65" s="2" t="str">
        <f>IF(OR(A65="",A65="Total général"),"",'Base  CARBURANT'!$AG$1)</f>
        <v/>
      </c>
    </row>
    <row r="66" spans="1:14" x14ac:dyDescent="0.2">
      <c r="A66"/>
      <c r="B66"/>
      <c r="C66"/>
      <c r="D66"/>
      <c r="E66"/>
      <c r="F66"/>
      <c r="H66" s="2" t="str">
        <f>IF(A66="","",IF(A66="Total général",CONCATENATE(SUBSTITUTE('Base  PEAGES'!$Q$1,"-","/")," ",RIGHT(H65,20)),D66))</f>
        <v/>
      </c>
      <c r="I66" s="2" t="str">
        <f t="shared" si="4"/>
        <v/>
      </c>
      <c r="J66" s="2" t="str">
        <f t="shared" si="5"/>
        <v/>
      </c>
      <c r="K66" s="23" t="str">
        <f>IF(A66="","",IF(A66="Total général",ROUND(F66+SUM(VG!L:L)*1.2,2)+SUM('SHELL PEAGES'!L:L)*1.2,F66))</f>
        <v/>
      </c>
      <c r="L66" s="2" t="str">
        <f t="shared" si="6"/>
        <v/>
      </c>
      <c r="M66" s="2" t="str">
        <f t="shared" si="7"/>
        <v/>
      </c>
      <c r="N66" s="2" t="str">
        <f>IF(OR(A66="",A66="Total général"),"",'Base  CARBURANT'!$AG$1)</f>
        <v/>
      </c>
    </row>
    <row r="67" spans="1:14" x14ac:dyDescent="0.2">
      <c r="A67"/>
      <c r="B67"/>
      <c r="C67"/>
      <c r="D67"/>
      <c r="E67"/>
      <c r="F67"/>
      <c r="H67" s="2" t="str">
        <f>IF(A67="","",IF(A67="Total général",CONCATENATE(SUBSTITUTE('Base  PEAGES'!$Q$1,"-","/")," ",RIGHT(H66,20)),D67))</f>
        <v/>
      </c>
      <c r="I67" s="2" t="str">
        <f t="shared" si="4"/>
        <v/>
      </c>
      <c r="J67" s="2" t="str">
        <f t="shared" si="5"/>
        <v/>
      </c>
      <c r="K67" s="23" t="str">
        <f>IF(A67="","",IF(A67="Total général",ROUND(F67+SUM(VG!L:L)*1.2,2)+SUM('SHELL PEAGES'!L:L)*1.2,F67))</f>
        <v/>
      </c>
      <c r="L67" s="2" t="str">
        <f t="shared" si="6"/>
        <v/>
      </c>
      <c r="M67" s="2" t="str">
        <f t="shared" si="7"/>
        <v/>
      </c>
      <c r="N67" s="2" t="str">
        <f>IF(OR(A67="",A67="Total général"),"",'Base  CARBURANT'!$AG$1)</f>
        <v/>
      </c>
    </row>
    <row r="68" spans="1:14" x14ac:dyDescent="0.2">
      <c r="A68"/>
      <c r="B68"/>
      <c r="C68"/>
      <c r="D68"/>
      <c r="E68"/>
      <c r="F68"/>
      <c r="H68" s="2" t="str">
        <f>IF(A68="","",IF(A68="Total général",CONCATENATE(SUBSTITUTE('Base  PEAGES'!$Q$1,"-","/")," ",RIGHT(H67,20)),D68))</f>
        <v/>
      </c>
      <c r="I68" s="2" t="str">
        <f t="shared" ref="I68:I99" si="8">IF(A68="","",IF(AND(I67=50,A68="Total général"),21,IF(AND(I67=40,A68="Total général"),31,VALUE(E68))))</f>
        <v/>
      </c>
      <c r="J68" s="2" t="str">
        <f t="shared" ref="J68:J99" si="9">IF(A68="","",IF(A68="Total général",15002,C68))</f>
        <v/>
      </c>
      <c r="K68" s="23" t="str">
        <f>IF(A68="","",IF(A68="Total général",ROUND(F68+SUM(VG!L:L)*1.2,2)+SUM('SHELL PEAGES'!L:L)*1.2,F68))</f>
        <v/>
      </c>
      <c r="L68" s="2" t="str">
        <f t="shared" ref="L68:L99" si="10">IF(OR(A68="",A68="Total général"),"",TRIM($F$3))</f>
        <v/>
      </c>
      <c r="M68" s="2" t="str">
        <f t="shared" ref="M68:M99" si="11">IF(OR(A68="",A68="Total général"),"",A68)</f>
        <v/>
      </c>
      <c r="N68" s="2" t="str">
        <f>IF(OR(A68="",A68="Total général"),"",'Base  CARBURANT'!$AG$1)</f>
        <v/>
      </c>
    </row>
    <row r="69" spans="1:14" x14ac:dyDescent="0.2">
      <c r="A69"/>
      <c r="B69"/>
      <c r="C69"/>
      <c r="D69"/>
      <c r="E69"/>
      <c r="F69"/>
      <c r="H69" s="2" t="str">
        <f>IF(A69="","",IF(A69="Total général",CONCATENATE(SUBSTITUTE('Base  PEAGES'!$Q$1,"-","/")," ",RIGHT(H68,20)),D69))</f>
        <v/>
      </c>
      <c r="I69" s="2" t="str">
        <f t="shared" si="8"/>
        <v/>
      </c>
      <c r="J69" s="2" t="str">
        <f t="shared" si="9"/>
        <v/>
      </c>
      <c r="K69" s="23" t="str">
        <f>IF(A69="","",IF(A69="Total général",ROUND(F69+SUM(VG!L:L)*1.2,2)+SUM('SHELL PEAGES'!L:L)*1.2,F69))</f>
        <v/>
      </c>
      <c r="L69" s="2" t="str">
        <f t="shared" si="10"/>
        <v/>
      </c>
      <c r="M69" s="2" t="str">
        <f t="shared" si="11"/>
        <v/>
      </c>
      <c r="N69" s="2" t="str">
        <f>IF(OR(A69="",A69="Total général"),"",'Base  CARBURANT'!$AG$1)</f>
        <v/>
      </c>
    </row>
    <row r="70" spans="1:14" x14ac:dyDescent="0.2">
      <c r="A70"/>
      <c r="B70"/>
      <c r="C70"/>
      <c r="D70"/>
      <c r="E70"/>
      <c r="F70"/>
      <c r="H70" s="2" t="str">
        <f>IF(A70="","",IF(A70="Total général",CONCATENATE(SUBSTITUTE('Base  PEAGES'!$Q$1,"-","/")," ",RIGHT(H69,20)),D70))</f>
        <v/>
      </c>
      <c r="I70" s="2" t="str">
        <f t="shared" si="8"/>
        <v/>
      </c>
      <c r="J70" s="2" t="str">
        <f t="shared" si="9"/>
        <v/>
      </c>
      <c r="K70" s="23" t="str">
        <f>IF(A70="","",IF(A70="Total général",ROUND(F70+SUM(VG!L:L)*1.2,2)+SUM('SHELL PEAGES'!L:L)*1.2,F70))</f>
        <v/>
      </c>
      <c r="L70" s="2" t="str">
        <f t="shared" si="10"/>
        <v/>
      </c>
      <c r="M70" s="2" t="str">
        <f t="shared" si="11"/>
        <v/>
      </c>
      <c r="N70" s="2" t="str">
        <f>IF(OR(A70="",A70="Total général"),"",'Base  CARBURANT'!$AG$1)</f>
        <v/>
      </c>
    </row>
    <row r="71" spans="1:14" x14ac:dyDescent="0.2">
      <c r="A71"/>
      <c r="B71"/>
      <c r="C71"/>
      <c r="D71"/>
      <c r="E71"/>
      <c r="F71"/>
      <c r="H71" s="2" t="str">
        <f>IF(A71="","",IF(A71="Total général",CONCATENATE(SUBSTITUTE('Base  PEAGES'!$Q$1,"-","/")," ",RIGHT(H70,20)),D71))</f>
        <v/>
      </c>
      <c r="I71" s="2" t="str">
        <f t="shared" si="8"/>
        <v/>
      </c>
      <c r="J71" s="2" t="str">
        <f t="shared" si="9"/>
        <v/>
      </c>
      <c r="K71" s="23" t="str">
        <f>IF(A71="","",IF(A71="Total général",ROUND(F71+SUM(VG!L:L)*1.2,2)+SUM('SHELL PEAGES'!L:L)*1.2,F71))</f>
        <v/>
      </c>
      <c r="L71" s="2" t="str">
        <f t="shared" si="10"/>
        <v/>
      </c>
      <c r="M71" s="2" t="str">
        <f t="shared" si="11"/>
        <v/>
      </c>
      <c r="N71" s="2" t="str">
        <f>IF(OR(A71="",A71="Total général"),"",'Base  CARBURANT'!$AG$1)</f>
        <v/>
      </c>
    </row>
    <row r="72" spans="1:14" x14ac:dyDescent="0.2">
      <c r="A72"/>
      <c r="B72"/>
      <c r="C72"/>
      <c r="D72"/>
      <c r="E72"/>
      <c r="F72"/>
      <c r="H72" s="2" t="str">
        <f>IF(A72="","",IF(A72="Total général",CONCATENATE(SUBSTITUTE('Base  PEAGES'!$Q$1,"-","/")," ",RIGHT(H71,20)),D72))</f>
        <v/>
      </c>
      <c r="I72" s="2" t="str">
        <f t="shared" si="8"/>
        <v/>
      </c>
      <c r="J72" s="2" t="str">
        <f t="shared" si="9"/>
        <v/>
      </c>
      <c r="K72" s="23" t="str">
        <f>IF(A72="","",IF(A72="Total général",ROUND(F72+SUM(VG!L:L)*1.2,2)+SUM('SHELL PEAGES'!L:L)*1.2,F72))</f>
        <v/>
      </c>
      <c r="L72" s="2" t="str">
        <f t="shared" si="10"/>
        <v/>
      </c>
      <c r="M72" s="2" t="str">
        <f t="shared" si="11"/>
        <v/>
      </c>
      <c r="N72" s="2" t="str">
        <f>IF(OR(A72="",A72="Total général"),"",'Base  CARBURANT'!$AG$1)</f>
        <v/>
      </c>
    </row>
    <row r="73" spans="1:14" x14ac:dyDescent="0.2">
      <c r="A73"/>
      <c r="B73"/>
      <c r="C73"/>
      <c r="D73"/>
      <c r="E73"/>
      <c r="F73"/>
      <c r="H73" s="2" t="str">
        <f>IF(A73="","",IF(A73="Total général",CONCATENATE(SUBSTITUTE('Base  PEAGES'!$Q$1,"-","/")," ",RIGHT(H72,20)),D73))</f>
        <v/>
      </c>
      <c r="I73" s="2" t="str">
        <f t="shared" si="8"/>
        <v/>
      </c>
      <c r="J73" s="2" t="str">
        <f t="shared" si="9"/>
        <v/>
      </c>
      <c r="K73" s="23" t="str">
        <f>IF(A73="","",IF(A73="Total général",ROUND(F73+SUM(VG!L:L)*1.2,2)+SUM('SHELL PEAGES'!L:L)*1.2,F73))</f>
        <v/>
      </c>
      <c r="L73" s="2" t="str">
        <f t="shared" si="10"/>
        <v/>
      </c>
      <c r="M73" s="2" t="str">
        <f t="shared" si="11"/>
        <v/>
      </c>
      <c r="N73" s="2" t="str">
        <f>IF(OR(A73="",A73="Total général"),"",'Base  CARBURANT'!$AG$1)</f>
        <v/>
      </c>
    </row>
    <row r="74" spans="1:14" x14ac:dyDescent="0.2">
      <c r="A74"/>
      <c r="B74"/>
      <c r="C74"/>
      <c r="D74"/>
      <c r="E74"/>
      <c r="F74"/>
      <c r="H74" s="2" t="str">
        <f>IF(A74="","",IF(A74="Total général",CONCATENATE(SUBSTITUTE('Base  PEAGES'!$Q$1,"-","/")," ",RIGHT(H73,20)),D74))</f>
        <v/>
      </c>
      <c r="I74" s="2" t="str">
        <f t="shared" si="8"/>
        <v/>
      </c>
      <c r="J74" s="2" t="str">
        <f t="shared" si="9"/>
        <v/>
      </c>
      <c r="K74" s="23" t="str">
        <f>IF(A74="","",IF(A74="Total général",ROUND(F74+SUM(VG!L:L)*1.2,2)+SUM('SHELL PEAGES'!L:L)*1.2,F74))</f>
        <v/>
      </c>
      <c r="L74" s="2" t="str">
        <f t="shared" si="10"/>
        <v/>
      </c>
      <c r="M74" s="2" t="str">
        <f t="shared" si="11"/>
        <v/>
      </c>
      <c r="N74" s="2" t="str">
        <f>IF(OR(A74="",A74="Total général"),"",'Base  CARBURANT'!$AG$1)</f>
        <v/>
      </c>
    </row>
    <row r="75" spans="1:14" x14ac:dyDescent="0.2">
      <c r="A75"/>
      <c r="B75"/>
      <c r="C75"/>
      <c r="D75"/>
      <c r="E75"/>
      <c r="F75"/>
      <c r="H75" s="2" t="str">
        <f>IF(A75="","",IF(A75="Total général",CONCATENATE(SUBSTITUTE('Base  PEAGES'!$Q$1,"-","/")," ",RIGHT(H74,20)),D75))</f>
        <v/>
      </c>
      <c r="I75" s="2" t="str">
        <f t="shared" si="8"/>
        <v/>
      </c>
      <c r="J75" s="2" t="str">
        <f t="shared" si="9"/>
        <v/>
      </c>
      <c r="K75" s="23" t="str">
        <f>IF(A75="","",IF(A75="Total général",ROUND(F75+SUM(VG!L:L)*1.2,2)+SUM('SHELL PEAGES'!L:L)*1.2,F75))</f>
        <v/>
      </c>
      <c r="L75" s="2" t="str">
        <f t="shared" si="10"/>
        <v/>
      </c>
      <c r="M75" s="2" t="str">
        <f t="shared" si="11"/>
        <v/>
      </c>
      <c r="N75" s="2" t="str">
        <f>IF(OR(A75="",A75="Total général"),"",'Base  CARBURANT'!$AG$1)</f>
        <v/>
      </c>
    </row>
    <row r="76" spans="1:14" x14ac:dyDescent="0.2">
      <c r="A76"/>
      <c r="B76"/>
      <c r="C76"/>
      <c r="D76"/>
      <c r="E76"/>
      <c r="F76"/>
      <c r="H76" s="2" t="str">
        <f>IF(A76="","",IF(A76="Total général",CONCATENATE(SUBSTITUTE('Base  PEAGES'!$Q$1,"-","/")," ",RIGHT(H75,20)),D76))</f>
        <v/>
      </c>
      <c r="I76" s="2" t="str">
        <f t="shared" si="8"/>
        <v/>
      </c>
      <c r="J76" s="2" t="str">
        <f t="shared" si="9"/>
        <v/>
      </c>
      <c r="K76" s="23" t="str">
        <f>IF(A76="","",IF(A76="Total général",ROUND(F76+SUM(VG!L:L)*1.2,2)+SUM('SHELL PEAGES'!L:L)*1.2,F76))</f>
        <v/>
      </c>
      <c r="L76" s="2" t="str">
        <f t="shared" si="10"/>
        <v/>
      </c>
      <c r="M76" s="2" t="str">
        <f t="shared" si="11"/>
        <v/>
      </c>
      <c r="N76" s="2" t="str">
        <f>IF(OR(A76="",A76="Total général"),"",'Base  CARBURANT'!$AG$1)</f>
        <v/>
      </c>
    </row>
    <row r="77" spans="1:14" x14ac:dyDescent="0.2">
      <c r="A77"/>
      <c r="B77"/>
      <c r="C77"/>
      <c r="D77"/>
      <c r="E77"/>
      <c r="F77"/>
      <c r="H77" s="2" t="str">
        <f>IF(A77="","",IF(A77="Total général",CONCATENATE(SUBSTITUTE('Base  PEAGES'!$Q$1,"-","/")," ",RIGHT(H76,20)),D77))</f>
        <v/>
      </c>
      <c r="I77" s="2" t="str">
        <f t="shared" si="8"/>
        <v/>
      </c>
      <c r="J77" s="2" t="str">
        <f t="shared" si="9"/>
        <v/>
      </c>
      <c r="K77" s="23" t="str">
        <f>IF(A77="","",IF(A77="Total général",ROUND(F77+SUM(VG!L:L)*1.2,2)+SUM('SHELL PEAGES'!L:L)*1.2,F77))</f>
        <v/>
      </c>
      <c r="L77" s="2" t="str">
        <f t="shared" si="10"/>
        <v/>
      </c>
      <c r="M77" s="2" t="str">
        <f t="shared" si="11"/>
        <v/>
      </c>
      <c r="N77" s="2" t="str">
        <f>IF(OR(A77="",A77="Total général"),"",'Base  CARBURANT'!$AG$1)</f>
        <v/>
      </c>
    </row>
    <row r="78" spans="1:14" x14ac:dyDescent="0.2">
      <c r="A78"/>
      <c r="B78"/>
      <c r="C78"/>
      <c r="D78"/>
      <c r="E78"/>
      <c r="F78"/>
      <c r="H78" s="2" t="str">
        <f>IF(A78="","",IF(A78="Total général",CONCATENATE(SUBSTITUTE('Base  PEAGES'!$Q$1,"-","/")," ",RIGHT(H77,20)),D78))</f>
        <v/>
      </c>
      <c r="I78" s="2" t="str">
        <f t="shared" si="8"/>
        <v/>
      </c>
      <c r="J78" s="2" t="str">
        <f t="shared" si="9"/>
        <v/>
      </c>
      <c r="K78" s="23" t="str">
        <f>IF(A78="","",IF(A78="Total général",ROUND(F78+SUM(VG!L:L)*1.2,2)+SUM('SHELL PEAGES'!L:L)*1.2,F78))</f>
        <v/>
      </c>
      <c r="L78" s="2" t="str">
        <f t="shared" si="10"/>
        <v/>
      </c>
      <c r="M78" s="2" t="str">
        <f t="shared" si="11"/>
        <v/>
      </c>
      <c r="N78" s="2" t="str">
        <f>IF(OR(A78="",A78="Total général"),"",'Base  CARBURANT'!$AG$1)</f>
        <v/>
      </c>
    </row>
    <row r="79" spans="1:14" x14ac:dyDescent="0.2">
      <c r="A79"/>
      <c r="B79"/>
      <c r="C79"/>
      <c r="D79"/>
      <c r="E79"/>
      <c r="F79"/>
      <c r="H79" s="2" t="str">
        <f>IF(A79="","",IF(A79="Total général",CONCATENATE(SUBSTITUTE('Base  PEAGES'!$Q$1,"-","/")," ",RIGHT(H78,20)),D79))</f>
        <v/>
      </c>
      <c r="I79" s="2" t="str">
        <f t="shared" si="8"/>
        <v/>
      </c>
      <c r="J79" s="2" t="str">
        <f t="shared" si="9"/>
        <v/>
      </c>
      <c r="K79" s="23" t="str">
        <f>IF(A79="","",IF(A79="Total général",ROUND(F79+SUM(VG!L:L)*1.2,2)+SUM('SHELL PEAGES'!L:L)*1.2,F79))</f>
        <v/>
      </c>
      <c r="L79" s="2" t="str">
        <f t="shared" si="10"/>
        <v/>
      </c>
      <c r="M79" s="2" t="str">
        <f t="shared" si="11"/>
        <v/>
      </c>
      <c r="N79" s="2" t="str">
        <f>IF(OR(A79="",A79="Total général"),"",'Base  CARBURANT'!$AG$1)</f>
        <v/>
      </c>
    </row>
    <row r="80" spans="1:14" x14ac:dyDescent="0.2">
      <c r="A80"/>
      <c r="B80"/>
      <c r="C80"/>
      <c r="D80"/>
      <c r="E80"/>
      <c r="F80"/>
      <c r="H80" s="2" t="str">
        <f>IF(A80="","",IF(A80="Total général",CONCATENATE(SUBSTITUTE('Base  PEAGES'!$Q$1,"-","/")," ",RIGHT(H79,20)),D80))</f>
        <v/>
      </c>
      <c r="I80" s="2" t="str">
        <f t="shared" si="8"/>
        <v/>
      </c>
      <c r="J80" s="2" t="str">
        <f t="shared" si="9"/>
        <v/>
      </c>
      <c r="K80" s="23" t="str">
        <f>IF(A80="","",IF(A80="Total général",ROUND(F80+SUM(VG!L:L)*1.2,2)+SUM('SHELL PEAGES'!L:L)*1.2,F80))</f>
        <v/>
      </c>
      <c r="L80" s="2" t="str">
        <f t="shared" si="10"/>
        <v/>
      </c>
      <c r="M80" s="2" t="str">
        <f t="shared" si="11"/>
        <v/>
      </c>
      <c r="N80" s="2" t="str">
        <f>IF(OR(A80="",A80="Total général"),"",'Base  CARBURANT'!$AG$1)</f>
        <v/>
      </c>
    </row>
    <row r="81" spans="1:14" x14ac:dyDescent="0.2">
      <c r="A81"/>
      <c r="B81"/>
      <c r="C81"/>
      <c r="D81"/>
      <c r="E81"/>
      <c r="F81"/>
      <c r="H81" s="2" t="str">
        <f>IF(A81="","",IF(A81="Total général",CONCATENATE(SUBSTITUTE('Base  PEAGES'!$Q$1,"-","/")," ",RIGHT(H80,20)),D81))</f>
        <v/>
      </c>
      <c r="I81" s="2" t="str">
        <f t="shared" si="8"/>
        <v/>
      </c>
      <c r="J81" s="2" t="str">
        <f t="shared" si="9"/>
        <v/>
      </c>
      <c r="K81" s="23" t="str">
        <f>IF(A81="","",IF(A81="Total général",ROUND(F81+SUM(VG!L:L)*1.2,2)+SUM('SHELL PEAGES'!L:L)*1.2,F81))</f>
        <v/>
      </c>
      <c r="L81" s="2" t="str">
        <f t="shared" si="10"/>
        <v/>
      </c>
      <c r="M81" s="2" t="str">
        <f t="shared" si="11"/>
        <v/>
      </c>
      <c r="N81" s="2" t="str">
        <f>IF(OR(A81="",A81="Total général"),"",'Base  CARBURANT'!$AG$1)</f>
        <v/>
      </c>
    </row>
    <row r="82" spans="1:14" x14ac:dyDescent="0.2">
      <c r="A82"/>
      <c r="B82"/>
      <c r="C82"/>
      <c r="D82"/>
      <c r="E82"/>
      <c r="F82"/>
      <c r="H82" s="2" t="str">
        <f>IF(A82="","",IF(A82="Total général",CONCATENATE(SUBSTITUTE('Base  PEAGES'!$Q$1,"-","/")," ",RIGHT(H81,20)),D82))</f>
        <v/>
      </c>
      <c r="I82" s="2" t="str">
        <f t="shared" si="8"/>
        <v/>
      </c>
      <c r="J82" s="2" t="str">
        <f t="shared" si="9"/>
        <v/>
      </c>
      <c r="K82" s="23" t="str">
        <f>IF(A82="","",IF(A82="Total général",ROUND(F82+SUM(VG!L:L)*1.2,2)+SUM('SHELL PEAGES'!L:L)*1.2,F82))</f>
        <v/>
      </c>
      <c r="L82" s="2" t="str">
        <f t="shared" si="10"/>
        <v/>
      </c>
      <c r="M82" s="2" t="str">
        <f t="shared" si="11"/>
        <v/>
      </c>
      <c r="N82" s="2" t="str">
        <f>IF(OR(A82="",A82="Total général"),"",'Base  CARBURANT'!$AG$1)</f>
        <v/>
      </c>
    </row>
    <row r="83" spans="1:14" x14ac:dyDescent="0.2">
      <c r="A83"/>
      <c r="B83"/>
      <c r="C83"/>
      <c r="D83"/>
      <c r="E83"/>
      <c r="F83"/>
      <c r="H83" s="2" t="str">
        <f>IF(A83="","",IF(A83="Total général",CONCATENATE(SUBSTITUTE('Base  PEAGES'!$Q$1,"-","/")," ",RIGHT(H82,20)),D83))</f>
        <v/>
      </c>
      <c r="I83" s="2" t="str">
        <f t="shared" si="8"/>
        <v/>
      </c>
      <c r="J83" s="2" t="str">
        <f t="shared" si="9"/>
        <v/>
      </c>
      <c r="K83" s="23" t="str">
        <f>IF(A83="","",IF(A83="Total général",ROUND(F83+SUM(VG!L:L)*1.2,2)+SUM('SHELL PEAGES'!L:L)*1.2,F83))</f>
        <v/>
      </c>
      <c r="L83" s="2" t="str">
        <f t="shared" si="10"/>
        <v/>
      </c>
      <c r="M83" s="2" t="str">
        <f t="shared" si="11"/>
        <v/>
      </c>
      <c r="N83" s="2" t="str">
        <f>IF(OR(A83="",A83="Total général"),"",'Base  CARBURANT'!$AG$1)</f>
        <v/>
      </c>
    </row>
    <row r="84" spans="1:14" x14ac:dyDescent="0.2">
      <c r="A84"/>
      <c r="B84"/>
      <c r="C84"/>
      <c r="D84"/>
      <c r="E84"/>
      <c r="F84"/>
      <c r="H84" s="2" t="str">
        <f>IF(A84="","",IF(A84="Total général",CONCATENATE(SUBSTITUTE('Base  PEAGES'!$Q$1,"-","/")," ",RIGHT(H83,20)),D84))</f>
        <v/>
      </c>
      <c r="I84" s="2" t="str">
        <f t="shared" si="8"/>
        <v/>
      </c>
      <c r="J84" s="2" t="str">
        <f t="shared" si="9"/>
        <v/>
      </c>
      <c r="K84" s="23" t="str">
        <f>IF(A84="","",IF(A84="Total général",ROUND(F84+SUM(VG!L:L)*1.2,2)+SUM('SHELL PEAGES'!L:L)*1.2,F84))</f>
        <v/>
      </c>
      <c r="L84" s="2" t="str">
        <f t="shared" si="10"/>
        <v/>
      </c>
      <c r="M84" s="2" t="str">
        <f t="shared" si="11"/>
        <v/>
      </c>
      <c r="N84" s="2" t="str">
        <f>IF(OR(A84="",A84="Total général"),"",'Base  CARBURANT'!$AG$1)</f>
        <v/>
      </c>
    </row>
    <row r="85" spans="1:14" x14ac:dyDescent="0.2">
      <c r="A85"/>
      <c r="B85"/>
      <c r="C85"/>
      <c r="D85"/>
      <c r="E85"/>
      <c r="F85"/>
      <c r="H85" s="2" t="str">
        <f>IF(A85="","",IF(A85="Total général",CONCATENATE(SUBSTITUTE('Base  PEAGES'!$Q$1,"-","/")," ",RIGHT(H84,20)),D85))</f>
        <v/>
      </c>
      <c r="I85" s="2" t="str">
        <f t="shared" si="8"/>
        <v/>
      </c>
      <c r="J85" s="2" t="str">
        <f t="shared" si="9"/>
        <v/>
      </c>
      <c r="K85" s="23" t="str">
        <f>IF(A85="","",IF(A85="Total général",ROUND(F85+SUM(VG!L:L)*1.2,2)+SUM('SHELL PEAGES'!L:L)*1.2,F85))</f>
        <v/>
      </c>
      <c r="L85" s="2" t="str">
        <f t="shared" si="10"/>
        <v/>
      </c>
      <c r="M85" s="2" t="str">
        <f t="shared" si="11"/>
        <v/>
      </c>
      <c r="N85" s="2" t="str">
        <f>IF(OR(A85="",A85="Total général"),"",'Base  CARBURANT'!$AG$1)</f>
        <v/>
      </c>
    </row>
    <row r="86" spans="1:14" x14ac:dyDescent="0.2">
      <c r="A86"/>
      <c r="B86"/>
      <c r="C86"/>
      <c r="D86"/>
      <c r="E86"/>
      <c r="F86"/>
      <c r="H86" s="2" t="str">
        <f>IF(A86="","",IF(A86="Total général",CONCATENATE(SUBSTITUTE('Base  PEAGES'!$Q$1,"-","/")," ",RIGHT(H85,20)),D86))</f>
        <v/>
      </c>
      <c r="I86" s="2" t="str">
        <f t="shared" si="8"/>
        <v/>
      </c>
      <c r="J86" s="2" t="str">
        <f t="shared" si="9"/>
        <v/>
      </c>
      <c r="K86" s="23" t="str">
        <f>IF(A86="","",IF(A86="Total général",ROUND(F86+SUM(VG!L:L)*1.2,2)+SUM('SHELL PEAGES'!L:L)*1.2,F86))</f>
        <v/>
      </c>
      <c r="L86" s="2" t="str">
        <f t="shared" si="10"/>
        <v/>
      </c>
      <c r="M86" s="2" t="str">
        <f t="shared" si="11"/>
        <v/>
      </c>
      <c r="N86" s="2" t="str">
        <f>IF(OR(A86="",A86="Total général"),"",'Base  CARBURANT'!$AG$1)</f>
        <v/>
      </c>
    </row>
    <row r="87" spans="1:14" x14ac:dyDescent="0.2">
      <c r="A87"/>
      <c r="B87"/>
      <c r="C87"/>
      <c r="D87"/>
      <c r="E87"/>
      <c r="F87"/>
      <c r="H87" s="2" t="str">
        <f>IF(A87="","",IF(A87="Total général",CONCATENATE(SUBSTITUTE('Base  PEAGES'!$Q$1,"-","/")," ",RIGHT(H86,20)),D87))</f>
        <v/>
      </c>
      <c r="I87" s="2" t="str">
        <f t="shared" si="8"/>
        <v/>
      </c>
      <c r="J87" s="2" t="str">
        <f t="shared" si="9"/>
        <v/>
      </c>
      <c r="K87" s="23" t="str">
        <f>IF(A87="","",IF(A87="Total général",ROUND(F87+SUM(VG!L:L)*1.2,2)+SUM('SHELL PEAGES'!L:L)*1.2,F87))</f>
        <v/>
      </c>
      <c r="L87" s="2" t="str">
        <f t="shared" si="10"/>
        <v/>
      </c>
      <c r="M87" s="2" t="str">
        <f t="shared" si="11"/>
        <v/>
      </c>
      <c r="N87" s="2" t="str">
        <f>IF(OR(A87="",A87="Total général"),"",'Base  CARBURANT'!$AG$1)</f>
        <v/>
      </c>
    </row>
    <row r="88" spans="1:14" x14ac:dyDescent="0.2">
      <c r="A88"/>
      <c r="B88"/>
      <c r="C88"/>
      <c r="D88"/>
      <c r="E88"/>
      <c r="F88"/>
      <c r="H88" s="2" t="str">
        <f>IF(A88="","",IF(A88="Total général",CONCATENATE(SUBSTITUTE('Base  PEAGES'!$Q$1,"-","/")," ",RIGHT(H87,20)),D88))</f>
        <v/>
      </c>
      <c r="I88" s="2" t="str">
        <f t="shared" si="8"/>
        <v/>
      </c>
      <c r="J88" s="2" t="str">
        <f t="shared" si="9"/>
        <v/>
      </c>
      <c r="K88" s="23" t="str">
        <f>IF(A88="","",IF(A88="Total général",ROUND(F88+SUM(VG!L:L)*1.2,2)+SUM('SHELL PEAGES'!L:L)*1.2,F88))</f>
        <v/>
      </c>
      <c r="L88" s="2" t="str">
        <f t="shared" si="10"/>
        <v/>
      </c>
      <c r="M88" s="2" t="str">
        <f t="shared" si="11"/>
        <v/>
      </c>
      <c r="N88" s="2" t="str">
        <f>IF(OR(A88="",A88="Total général"),"",'Base  CARBURANT'!$AG$1)</f>
        <v/>
      </c>
    </row>
    <row r="89" spans="1:14" x14ac:dyDescent="0.2">
      <c r="A89"/>
      <c r="B89"/>
      <c r="C89"/>
      <c r="D89"/>
      <c r="E89"/>
      <c r="F89"/>
      <c r="H89" s="2" t="str">
        <f>IF(A89="","",IF(A89="Total général",CONCATENATE(SUBSTITUTE('Base  PEAGES'!$Q$1,"-","/")," ",RIGHT(H88,20)),D89))</f>
        <v/>
      </c>
      <c r="I89" s="2" t="str">
        <f t="shared" si="8"/>
        <v/>
      </c>
      <c r="J89" s="2" t="str">
        <f t="shared" si="9"/>
        <v/>
      </c>
      <c r="K89" s="23" t="str">
        <f>IF(A89="","",IF(A89="Total général",ROUND(F89+SUM(VG!L:L)*1.2,2)+SUM('SHELL PEAGES'!L:L)*1.2,F89))</f>
        <v/>
      </c>
      <c r="L89" s="2" t="str">
        <f t="shared" si="10"/>
        <v/>
      </c>
      <c r="M89" s="2" t="str">
        <f t="shared" si="11"/>
        <v/>
      </c>
      <c r="N89" s="2" t="str">
        <f>IF(OR(A89="",A89="Total général"),"",'Base  CARBURANT'!$AG$1)</f>
        <v/>
      </c>
    </row>
    <row r="90" spans="1:14" x14ac:dyDescent="0.2">
      <c r="A90"/>
      <c r="B90"/>
      <c r="C90"/>
      <c r="D90"/>
      <c r="E90"/>
      <c r="F90"/>
      <c r="H90" s="2" t="str">
        <f>IF(A90="","",IF(A90="Total général",CONCATENATE(SUBSTITUTE('Base  PEAGES'!$Q$1,"-","/")," ",RIGHT(H89,20)),D90))</f>
        <v/>
      </c>
      <c r="I90" s="2" t="str">
        <f t="shared" si="8"/>
        <v/>
      </c>
      <c r="J90" s="2" t="str">
        <f t="shared" si="9"/>
        <v/>
      </c>
      <c r="K90" s="23" t="str">
        <f>IF(A90="","",IF(A90="Total général",ROUND(F90+SUM(VG!L:L)*1.2,2)+SUM('SHELL PEAGES'!L:L)*1.2,F90))</f>
        <v/>
      </c>
      <c r="L90" s="2" t="str">
        <f t="shared" si="10"/>
        <v/>
      </c>
      <c r="M90" s="2" t="str">
        <f t="shared" si="11"/>
        <v/>
      </c>
      <c r="N90" s="2" t="str">
        <f>IF(OR(A90="",A90="Total général"),"",'Base  CARBURANT'!$AG$1)</f>
        <v/>
      </c>
    </row>
    <row r="91" spans="1:14" x14ac:dyDescent="0.2">
      <c r="A91"/>
      <c r="B91"/>
      <c r="C91"/>
      <c r="D91"/>
      <c r="E91"/>
      <c r="F91"/>
      <c r="H91" s="2" t="str">
        <f>IF(A91="","",IF(A91="Total général",CONCATENATE(SUBSTITUTE('Base  PEAGES'!$Q$1,"-","/")," ",RIGHT(H90,20)),D91))</f>
        <v/>
      </c>
      <c r="I91" s="2" t="str">
        <f t="shared" si="8"/>
        <v/>
      </c>
      <c r="J91" s="2" t="str">
        <f t="shared" si="9"/>
        <v/>
      </c>
      <c r="K91" s="23" t="str">
        <f>IF(A91="","",IF(A91="Total général",ROUND(F91+SUM(VG!L:L)*1.2,2)+SUM('SHELL PEAGES'!L:L)*1.2,F91))</f>
        <v/>
      </c>
      <c r="L91" s="2" t="str">
        <f t="shared" si="10"/>
        <v/>
      </c>
      <c r="M91" s="2" t="str">
        <f t="shared" si="11"/>
        <v/>
      </c>
      <c r="N91" s="2" t="str">
        <f>IF(OR(A91="",A91="Total général"),"",'Base  CARBURANT'!$AG$1)</f>
        <v/>
      </c>
    </row>
    <row r="92" spans="1:14" x14ac:dyDescent="0.2">
      <c r="A92"/>
      <c r="B92"/>
      <c r="C92"/>
      <c r="D92"/>
      <c r="E92"/>
      <c r="F92"/>
      <c r="H92" s="2" t="str">
        <f>IF(A92="","",IF(A92="Total général",CONCATENATE(SUBSTITUTE('Base  PEAGES'!$Q$1,"-","/")," ",RIGHT(H91,20)),D92))</f>
        <v/>
      </c>
      <c r="I92" s="2" t="str">
        <f t="shared" si="8"/>
        <v/>
      </c>
      <c r="J92" s="2" t="str">
        <f t="shared" si="9"/>
        <v/>
      </c>
      <c r="K92" s="23" t="str">
        <f>IF(A92="","",IF(A92="Total général",ROUND(F92+SUM(VG!L:L)*1.2,2)+SUM('SHELL PEAGES'!L:L)*1.2,F92))</f>
        <v/>
      </c>
      <c r="L92" s="2" t="str">
        <f t="shared" si="10"/>
        <v/>
      </c>
      <c r="M92" s="2" t="str">
        <f t="shared" si="11"/>
        <v/>
      </c>
      <c r="N92" s="2" t="str">
        <f>IF(OR(A92="",A92="Total général"),"",'Base  CARBURANT'!$AG$1)</f>
        <v/>
      </c>
    </row>
    <row r="93" spans="1:14" x14ac:dyDescent="0.2">
      <c r="A93"/>
      <c r="B93"/>
      <c r="C93"/>
      <c r="D93"/>
      <c r="E93"/>
      <c r="F93"/>
      <c r="H93" s="2" t="str">
        <f>IF(A93="","",IF(A93="Total général",CONCATENATE(SUBSTITUTE('Base  PEAGES'!$Q$1,"-","/")," ",RIGHT(H92,20)),D93))</f>
        <v/>
      </c>
      <c r="I93" s="2" t="str">
        <f t="shared" si="8"/>
        <v/>
      </c>
      <c r="J93" s="2" t="str">
        <f t="shared" si="9"/>
        <v/>
      </c>
      <c r="K93" s="23" t="str">
        <f>IF(A93="","",IF(A93="Total général",ROUND(F93+SUM(VG!L:L)*1.2,2)+SUM('SHELL PEAGES'!L:L)*1.2,F93))</f>
        <v/>
      </c>
      <c r="L93" s="2" t="str">
        <f t="shared" si="10"/>
        <v/>
      </c>
      <c r="M93" s="2" t="str">
        <f t="shared" si="11"/>
        <v/>
      </c>
      <c r="N93" s="2" t="str">
        <f>IF(OR(A93="",A93="Total général"),"",'Base  CARBURANT'!$AG$1)</f>
        <v/>
      </c>
    </row>
    <row r="94" spans="1:14" x14ac:dyDescent="0.2">
      <c r="A94"/>
      <c r="B94"/>
      <c r="C94"/>
      <c r="D94"/>
      <c r="E94"/>
      <c r="F94"/>
      <c r="H94" s="2" t="str">
        <f>IF(A94="","",IF(A94="Total général",CONCATENATE(SUBSTITUTE('Base  PEAGES'!$Q$1,"-","/")," ",RIGHT(H93,20)),D94))</f>
        <v/>
      </c>
      <c r="I94" s="2" t="str">
        <f t="shared" si="8"/>
        <v/>
      </c>
      <c r="J94" s="2" t="str">
        <f t="shared" si="9"/>
        <v/>
      </c>
      <c r="K94" s="23" t="str">
        <f>IF(A94="","",IF(A94="Total général",ROUND(F94+SUM(VG!L:L)*1.2,2)+SUM('SHELL PEAGES'!L:L)*1.2,F94))</f>
        <v/>
      </c>
      <c r="L94" s="2" t="str">
        <f t="shared" si="10"/>
        <v/>
      </c>
      <c r="M94" s="2" t="str">
        <f t="shared" si="11"/>
        <v/>
      </c>
      <c r="N94" s="2" t="str">
        <f>IF(OR(A94="",A94="Total général"),"",'Base  CARBURANT'!$AG$1)</f>
        <v/>
      </c>
    </row>
    <row r="95" spans="1:14" x14ac:dyDescent="0.2">
      <c r="A95"/>
      <c r="B95"/>
      <c r="C95"/>
      <c r="D95"/>
      <c r="E95"/>
      <c r="F95"/>
      <c r="H95" s="2" t="str">
        <f>IF(A95="","",IF(A95="Total général",CONCATENATE(SUBSTITUTE('Base  PEAGES'!$Q$1,"-","/")," ",RIGHT(H94,20)),D95))</f>
        <v/>
      </c>
      <c r="I95" s="2" t="str">
        <f t="shared" si="8"/>
        <v/>
      </c>
      <c r="J95" s="2" t="str">
        <f t="shared" si="9"/>
        <v/>
      </c>
      <c r="K95" s="23" t="str">
        <f>IF(A95="","",IF(A95="Total général",ROUND(F95+SUM(VG!L:L)*1.2,2)+SUM('SHELL PEAGES'!L:L)*1.2,F95))</f>
        <v/>
      </c>
      <c r="L95" s="2" t="str">
        <f t="shared" si="10"/>
        <v/>
      </c>
      <c r="M95" s="2" t="str">
        <f t="shared" si="11"/>
        <v/>
      </c>
      <c r="N95" s="2" t="str">
        <f>IF(OR(A95="",A95="Total général"),"",'Base  CARBURANT'!$AG$1)</f>
        <v/>
      </c>
    </row>
    <row r="96" spans="1:14" x14ac:dyDescent="0.2">
      <c r="A96"/>
      <c r="B96"/>
      <c r="C96"/>
      <c r="D96"/>
      <c r="E96"/>
      <c r="F96"/>
      <c r="H96" s="2" t="str">
        <f>IF(A96="","",IF(A96="Total général",CONCATENATE(SUBSTITUTE('Base  PEAGES'!$Q$1,"-","/")," ",RIGHT(H95,20)),D96))</f>
        <v/>
      </c>
      <c r="I96" s="2" t="str">
        <f t="shared" si="8"/>
        <v/>
      </c>
      <c r="J96" s="2" t="str">
        <f t="shared" si="9"/>
        <v/>
      </c>
      <c r="K96" s="23" t="str">
        <f>IF(A96="","",IF(A96="Total général",ROUND(F96+SUM(VG!L:L)*1.2,2)+SUM('SHELL PEAGES'!L:L)*1.2,F96))</f>
        <v/>
      </c>
      <c r="L96" s="2" t="str">
        <f t="shared" si="10"/>
        <v/>
      </c>
      <c r="M96" s="2" t="str">
        <f t="shared" si="11"/>
        <v/>
      </c>
      <c r="N96" s="2" t="str">
        <f>IF(OR(A96="",A96="Total général"),"",'Base  CARBURANT'!$AG$1)</f>
        <v/>
      </c>
    </row>
    <row r="97" spans="1:14" x14ac:dyDescent="0.2">
      <c r="A97"/>
      <c r="B97"/>
      <c r="C97"/>
      <c r="D97"/>
      <c r="E97"/>
      <c r="F97"/>
      <c r="H97" s="2" t="str">
        <f>IF(A97="","",IF(A97="Total général",CONCATENATE(SUBSTITUTE('Base  PEAGES'!$Q$1,"-","/")," ",RIGHT(H96,20)),D97))</f>
        <v/>
      </c>
      <c r="I97" s="2" t="str">
        <f t="shared" si="8"/>
        <v/>
      </c>
      <c r="J97" s="2" t="str">
        <f t="shared" si="9"/>
        <v/>
      </c>
      <c r="K97" s="23" t="str">
        <f>IF(A97="","",IF(A97="Total général",ROUND(F97+SUM(VG!L:L)*1.2,2)+SUM('SHELL PEAGES'!L:L)*1.2,F97))</f>
        <v/>
      </c>
      <c r="L97" s="2" t="str">
        <f t="shared" si="10"/>
        <v/>
      </c>
      <c r="M97" s="2" t="str">
        <f t="shared" si="11"/>
        <v/>
      </c>
      <c r="N97" s="2" t="str">
        <f>IF(OR(A97="",A97="Total général"),"",'Base  CARBURANT'!$AG$1)</f>
        <v/>
      </c>
    </row>
    <row r="98" spans="1:14" x14ac:dyDescent="0.2">
      <c r="A98"/>
      <c r="B98"/>
      <c r="C98"/>
      <c r="D98"/>
      <c r="E98"/>
      <c r="F98"/>
      <c r="H98" s="2" t="str">
        <f>IF(A98="","",IF(A98="Total général",CONCATENATE(SUBSTITUTE('Base  PEAGES'!$Q$1,"-","/")," ",RIGHT(H97,20)),D98))</f>
        <v/>
      </c>
      <c r="I98" s="2" t="str">
        <f t="shared" si="8"/>
        <v/>
      </c>
      <c r="J98" s="2" t="str">
        <f t="shared" si="9"/>
        <v/>
      </c>
      <c r="K98" s="23" t="str">
        <f>IF(A98="","",IF(A98="Total général",ROUND(F98+SUM(VG!L:L)*1.2,2)+SUM('SHELL PEAGES'!L:L)*1.2,F98))</f>
        <v/>
      </c>
      <c r="L98" s="2" t="str">
        <f t="shared" si="10"/>
        <v/>
      </c>
      <c r="M98" s="2" t="str">
        <f t="shared" si="11"/>
        <v/>
      </c>
      <c r="N98" s="2" t="str">
        <f>IF(OR(A98="",A98="Total général"),"",'Base  CARBURANT'!$AG$1)</f>
        <v/>
      </c>
    </row>
    <row r="99" spans="1:14" x14ac:dyDescent="0.2">
      <c r="A99"/>
      <c r="B99"/>
      <c r="C99"/>
      <c r="D99"/>
      <c r="E99"/>
      <c r="F99"/>
      <c r="H99" s="2" t="str">
        <f>IF(A99="","",IF(A99="Total général",CONCATENATE(SUBSTITUTE('Base  PEAGES'!$Q$1,"-","/")," ",RIGHT(H98,20)),D99))</f>
        <v/>
      </c>
      <c r="I99" s="2" t="str">
        <f t="shared" si="8"/>
        <v/>
      </c>
      <c r="J99" s="2" t="str">
        <f t="shared" si="9"/>
        <v/>
      </c>
      <c r="K99" s="23" t="str">
        <f>IF(A99="","",IF(A99="Total général",ROUND(F99+SUM(VG!L:L)*1.2,2)+SUM('SHELL PEAGES'!L:L)*1.2,F99))</f>
        <v/>
      </c>
      <c r="L99" s="2" t="str">
        <f t="shared" si="10"/>
        <v/>
      </c>
      <c r="M99" s="2" t="str">
        <f t="shared" si="11"/>
        <v/>
      </c>
      <c r="N99" s="2" t="str">
        <f>IF(OR(A99="",A99="Total général"),"",'Base  CARBURANT'!$AG$1)</f>
        <v/>
      </c>
    </row>
    <row r="100" spans="1:14" x14ac:dyDescent="0.2">
      <c r="A100"/>
      <c r="B100"/>
      <c r="C100"/>
      <c r="D100"/>
      <c r="E100"/>
      <c r="F100"/>
      <c r="H100" s="2" t="str">
        <f>IF(A100="","",IF(A100="Total général",CONCATENATE(SUBSTITUTE('Base  PEAGES'!$Q$1,"-","/")," ",RIGHT(H99,20)),D100))</f>
        <v/>
      </c>
      <c r="I100" s="2" t="str">
        <f t="shared" ref="I100:I131" si="12">IF(A100="","",IF(AND(I99=50,A100="Total général"),21,IF(AND(I99=40,A100="Total général"),31,VALUE(E100))))</f>
        <v/>
      </c>
      <c r="J100" s="2" t="str">
        <f t="shared" ref="J100:J131" si="13">IF(A100="","",IF(A100="Total général",15002,C100))</f>
        <v/>
      </c>
      <c r="K100" s="23" t="str">
        <f>IF(A100="","",IF(A100="Total général",ROUND(F100+SUM(VG!L:L)*1.2,2)+SUM('SHELL PEAGES'!L:L)*1.2,F100))</f>
        <v/>
      </c>
      <c r="L100" s="2" t="str">
        <f t="shared" ref="L100:L131" si="14">IF(OR(A100="",A100="Total général"),"",TRIM($F$3))</f>
        <v/>
      </c>
      <c r="M100" s="2" t="str">
        <f t="shared" ref="M100:M131" si="15">IF(OR(A100="",A100="Total général"),"",A100)</f>
        <v/>
      </c>
      <c r="N100" s="2" t="str">
        <f>IF(OR(A100="",A100="Total général"),"",'Base  CARBURANT'!$AG$1)</f>
        <v/>
      </c>
    </row>
    <row r="101" spans="1:14" x14ac:dyDescent="0.2">
      <c r="A101"/>
      <c r="B101"/>
      <c r="C101"/>
      <c r="D101"/>
      <c r="E101"/>
      <c r="F101"/>
      <c r="H101" s="2" t="str">
        <f>IF(A101="","",IF(A101="Total général",CONCATENATE(SUBSTITUTE('Base  PEAGES'!$Q$1,"-","/")," ",RIGHT(H100,20)),D101))</f>
        <v/>
      </c>
      <c r="I101" s="2" t="str">
        <f t="shared" si="12"/>
        <v/>
      </c>
      <c r="J101" s="2" t="str">
        <f t="shared" si="13"/>
        <v/>
      </c>
      <c r="K101" s="23" t="str">
        <f>IF(A101="","",IF(A101="Total général",ROUND(F101+SUM(VG!L:L)*1.2,2)+SUM('SHELL PEAGES'!L:L)*1.2,F101))</f>
        <v/>
      </c>
      <c r="L101" s="2" t="str">
        <f t="shared" si="14"/>
        <v/>
      </c>
      <c r="M101" s="2" t="str">
        <f t="shared" si="15"/>
        <v/>
      </c>
      <c r="N101" s="2" t="str">
        <f>IF(OR(A101="",A101="Total général"),"",'Base  CARBURANT'!$AG$1)</f>
        <v/>
      </c>
    </row>
    <row r="102" spans="1:14" x14ac:dyDescent="0.2">
      <c r="A102"/>
      <c r="B102"/>
      <c r="C102"/>
      <c r="D102"/>
      <c r="E102"/>
      <c r="F102"/>
      <c r="H102" s="2" t="str">
        <f>IF(A102="","",IF(A102="Total général",CONCATENATE(SUBSTITUTE('Base  PEAGES'!$Q$1,"-","/")," ",RIGHT(H101,20)),D102))</f>
        <v/>
      </c>
      <c r="I102" s="2" t="str">
        <f t="shared" si="12"/>
        <v/>
      </c>
      <c r="J102" s="2" t="str">
        <f t="shared" si="13"/>
        <v/>
      </c>
      <c r="K102" s="23" t="str">
        <f>IF(A102="","",IF(A102="Total général",ROUND(F102+SUM(VG!L:L)*1.2,2)+SUM('SHELL PEAGES'!L:L)*1.2,F102))</f>
        <v/>
      </c>
      <c r="L102" s="2" t="str">
        <f t="shared" si="14"/>
        <v/>
      </c>
      <c r="M102" s="2" t="str">
        <f t="shared" si="15"/>
        <v/>
      </c>
      <c r="N102" s="2" t="str">
        <f>IF(OR(A102="",A102="Total général"),"",'Base  CARBURANT'!$AG$1)</f>
        <v/>
      </c>
    </row>
    <row r="103" spans="1:14" x14ac:dyDescent="0.2">
      <c r="A103"/>
      <c r="B103"/>
      <c r="C103"/>
      <c r="D103"/>
      <c r="E103"/>
      <c r="F103"/>
      <c r="H103" s="2" t="str">
        <f>IF(A103="","",IF(A103="Total général",CONCATENATE(SUBSTITUTE('Base  PEAGES'!$Q$1,"-","/")," ",RIGHT(H102,20)),D103))</f>
        <v/>
      </c>
      <c r="I103" s="2" t="str">
        <f t="shared" si="12"/>
        <v/>
      </c>
      <c r="J103" s="2" t="str">
        <f t="shared" si="13"/>
        <v/>
      </c>
      <c r="K103" s="23" t="str">
        <f>IF(A103="","",IF(A103="Total général",ROUND(F103+SUM(VG!L:L)*1.2,2)+SUM('SHELL PEAGES'!L:L)*1.2,F103))</f>
        <v/>
      </c>
      <c r="L103" s="2" t="str">
        <f t="shared" si="14"/>
        <v/>
      </c>
      <c r="M103" s="2" t="str">
        <f t="shared" si="15"/>
        <v/>
      </c>
      <c r="N103" s="2" t="str">
        <f>IF(OR(A103="",A103="Total général"),"",'Base  CARBURANT'!$AG$1)</f>
        <v/>
      </c>
    </row>
    <row r="104" spans="1:14" x14ac:dyDescent="0.2">
      <c r="A104"/>
      <c r="B104"/>
      <c r="C104"/>
      <c r="D104"/>
      <c r="E104"/>
      <c r="F104"/>
      <c r="H104" s="2" t="str">
        <f>IF(A104="","",IF(A104="Total général",CONCATENATE(SUBSTITUTE('Base  PEAGES'!$Q$1,"-","/")," ",RIGHT(H103,20)),D104))</f>
        <v/>
      </c>
      <c r="I104" s="2" t="str">
        <f t="shared" si="12"/>
        <v/>
      </c>
      <c r="J104" s="2" t="str">
        <f t="shared" si="13"/>
        <v/>
      </c>
      <c r="K104" s="23" t="str">
        <f>IF(A104="","",IF(A104="Total général",ROUND(F104+SUM(VG!L:L)*1.2,2)+SUM('SHELL PEAGES'!L:L)*1.2,F104))</f>
        <v/>
      </c>
      <c r="L104" s="2" t="str">
        <f t="shared" si="14"/>
        <v/>
      </c>
      <c r="M104" s="2" t="str">
        <f t="shared" si="15"/>
        <v/>
      </c>
      <c r="N104" s="2" t="str">
        <f>IF(OR(A104="",A104="Total général"),"",'Base  CARBURANT'!$AG$1)</f>
        <v/>
      </c>
    </row>
    <row r="105" spans="1:14" x14ac:dyDescent="0.2">
      <c r="A105"/>
      <c r="B105"/>
      <c r="C105"/>
      <c r="D105"/>
      <c r="E105"/>
      <c r="F105"/>
      <c r="H105" s="2" t="str">
        <f>IF(A105="","",IF(A105="Total général",CONCATENATE(SUBSTITUTE('Base  PEAGES'!$Q$1,"-","/")," ",RIGHT(H104,20)),D105))</f>
        <v/>
      </c>
      <c r="I105" s="2" t="str">
        <f t="shared" si="12"/>
        <v/>
      </c>
      <c r="J105" s="2" t="str">
        <f t="shared" si="13"/>
        <v/>
      </c>
      <c r="K105" s="23" t="str">
        <f>IF(A105="","",IF(A105="Total général",ROUND(F105+SUM(VG!L:L)*1.2,2)+SUM('SHELL PEAGES'!L:L)*1.2,F105))</f>
        <v/>
      </c>
      <c r="L105" s="2" t="str">
        <f t="shared" si="14"/>
        <v/>
      </c>
      <c r="M105" s="2" t="str">
        <f t="shared" si="15"/>
        <v/>
      </c>
      <c r="N105" s="2" t="str">
        <f>IF(OR(A105="",A105="Total général"),"",'Base  CARBURANT'!$AG$1)</f>
        <v/>
      </c>
    </row>
    <row r="106" spans="1:14" x14ac:dyDescent="0.2">
      <c r="A106"/>
      <c r="B106"/>
      <c r="C106"/>
      <c r="D106"/>
      <c r="E106"/>
      <c r="F106"/>
      <c r="H106" s="2" t="str">
        <f>IF(A106="","",IF(A106="Total général",CONCATENATE(SUBSTITUTE('Base  PEAGES'!$Q$1,"-","/")," ",RIGHT(H105,20)),D106))</f>
        <v/>
      </c>
      <c r="I106" s="2" t="str">
        <f t="shared" si="12"/>
        <v/>
      </c>
      <c r="J106" s="2" t="str">
        <f t="shared" si="13"/>
        <v/>
      </c>
      <c r="K106" s="23" t="str">
        <f>IF(A106="","",IF(A106="Total général",ROUND(F106+SUM(VG!L:L)*1.2,2)+SUM('SHELL PEAGES'!L:L)*1.2,F106))</f>
        <v/>
      </c>
      <c r="L106" s="2" t="str">
        <f t="shared" si="14"/>
        <v/>
      </c>
      <c r="M106" s="2" t="str">
        <f t="shared" si="15"/>
        <v/>
      </c>
      <c r="N106" s="2" t="str">
        <f>IF(OR(A106="",A106="Total général"),"",'Base  CARBURANT'!$AG$1)</f>
        <v/>
      </c>
    </row>
    <row r="107" spans="1:14" x14ac:dyDescent="0.2">
      <c r="A107"/>
      <c r="B107"/>
      <c r="C107"/>
      <c r="D107"/>
      <c r="E107"/>
      <c r="F107"/>
      <c r="H107" s="2" t="str">
        <f>IF(A107="","",IF(A107="Total général",CONCATENATE(SUBSTITUTE('Base  PEAGES'!$Q$1,"-","/")," ",RIGHT(H106,20)),D107))</f>
        <v/>
      </c>
      <c r="I107" s="2" t="str">
        <f t="shared" si="12"/>
        <v/>
      </c>
      <c r="J107" s="2" t="str">
        <f t="shared" si="13"/>
        <v/>
      </c>
      <c r="K107" s="23" t="str">
        <f>IF(A107="","",IF(A107="Total général",ROUND(F107+SUM(VG!L:L)*1.2,2)+SUM('SHELL PEAGES'!L:L)*1.2,F107))</f>
        <v/>
      </c>
      <c r="L107" s="2" t="str">
        <f t="shared" si="14"/>
        <v/>
      </c>
      <c r="M107" s="2" t="str">
        <f t="shared" si="15"/>
        <v/>
      </c>
      <c r="N107" s="2" t="str">
        <f>IF(OR(A107="",A107="Total général"),"",'Base  CARBURANT'!$AG$1)</f>
        <v/>
      </c>
    </row>
    <row r="108" spans="1:14" x14ac:dyDescent="0.2">
      <c r="A108"/>
      <c r="B108"/>
      <c r="C108"/>
      <c r="D108"/>
      <c r="E108"/>
      <c r="F108"/>
      <c r="H108" s="2" t="str">
        <f>IF(A108="","",IF(A108="Total général",CONCATENATE(SUBSTITUTE('Base  PEAGES'!$Q$1,"-","/")," ",RIGHT(H107,20)),D108))</f>
        <v/>
      </c>
      <c r="I108" s="2" t="str">
        <f t="shared" si="12"/>
        <v/>
      </c>
      <c r="J108" s="2" t="str">
        <f t="shared" si="13"/>
        <v/>
      </c>
      <c r="K108" s="23" t="str">
        <f>IF(A108="","",IF(A108="Total général",ROUND(F108+SUM(VG!L:L)*1.2,2)+SUM('SHELL PEAGES'!L:L)*1.2,F108))</f>
        <v/>
      </c>
      <c r="L108" s="2" t="str">
        <f t="shared" si="14"/>
        <v/>
      </c>
      <c r="M108" s="2" t="str">
        <f t="shared" si="15"/>
        <v/>
      </c>
      <c r="N108" s="2" t="str">
        <f>IF(OR(A108="",A108="Total général"),"",'Base  CARBURANT'!$AG$1)</f>
        <v/>
      </c>
    </row>
    <row r="109" spans="1:14" x14ac:dyDescent="0.2">
      <c r="A109"/>
      <c r="B109"/>
      <c r="C109"/>
      <c r="D109"/>
      <c r="E109"/>
      <c r="F109"/>
      <c r="H109" s="2" t="str">
        <f>IF(A109="","",IF(A109="Total général",CONCATENATE(SUBSTITUTE('Base  PEAGES'!$Q$1,"-","/")," ",RIGHT(H108,20)),D109))</f>
        <v/>
      </c>
      <c r="I109" s="2" t="str">
        <f t="shared" si="12"/>
        <v/>
      </c>
      <c r="J109" s="2" t="str">
        <f t="shared" si="13"/>
        <v/>
      </c>
      <c r="K109" s="23" t="str">
        <f>IF(A109="","",IF(A109="Total général",ROUND(F109+SUM(VG!L:L)*1.2,2)+SUM('SHELL PEAGES'!L:L)*1.2,F109))</f>
        <v/>
      </c>
      <c r="L109" s="2" t="str">
        <f t="shared" si="14"/>
        <v/>
      </c>
      <c r="M109" s="2" t="str">
        <f t="shared" si="15"/>
        <v/>
      </c>
      <c r="N109" s="2" t="str">
        <f>IF(OR(A109="",A109="Total général"),"",'Base  CARBURANT'!$AG$1)</f>
        <v/>
      </c>
    </row>
    <row r="110" spans="1:14" x14ac:dyDescent="0.2">
      <c r="A110"/>
      <c r="B110"/>
      <c r="C110"/>
      <c r="D110"/>
      <c r="E110"/>
      <c r="F110"/>
      <c r="H110" s="2" t="str">
        <f>IF(A110="","",IF(A110="Total général",CONCATENATE(SUBSTITUTE('Base  PEAGES'!$Q$1,"-","/")," ",RIGHT(H109,20)),D110))</f>
        <v/>
      </c>
      <c r="I110" s="2" t="str">
        <f t="shared" si="12"/>
        <v/>
      </c>
      <c r="J110" s="2" t="str">
        <f t="shared" si="13"/>
        <v/>
      </c>
      <c r="K110" s="23" t="str">
        <f>IF(A110="","",IF(A110="Total général",ROUND(F110+SUM(VG!L:L)*1.2,2)+SUM('SHELL PEAGES'!L:L)*1.2,F110))</f>
        <v/>
      </c>
      <c r="L110" s="2" t="str">
        <f t="shared" si="14"/>
        <v/>
      </c>
      <c r="M110" s="2" t="str">
        <f t="shared" si="15"/>
        <v/>
      </c>
      <c r="N110" s="2" t="str">
        <f>IF(OR(A110="",A110="Total général"),"",'Base  CARBURANT'!$AG$1)</f>
        <v/>
      </c>
    </row>
    <row r="111" spans="1:14" x14ac:dyDescent="0.2">
      <c r="A111"/>
      <c r="B111"/>
      <c r="C111"/>
      <c r="D111"/>
      <c r="E111"/>
      <c r="F111"/>
      <c r="H111" s="2" t="str">
        <f>IF(A111="","",IF(A111="Total général",CONCATENATE(SUBSTITUTE('Base  PEAGES'!$Q$1,"-","/")," ",RIGHT(H110,20)),D111))</f>
        <v/>
      </c>
      <c r="I111" s="2" t="str">
        <f t="shared" si="12"/>
        <v/>
      </c>
      <c r="J111" s="2" t="str">
        <f t="shared" si="13"/>
        <v/>
      </c>
      <c r="K111" s="23" t="str">
        <f>IF(A111="","",IF(A111="Total général",ROUND(F111+SUM(VG!L:L)*1.2,2)+SUM('SHELL PEAGES'!L:L)*1.2,F111))</f>
        <v/>
      </c>
      <c r="L111" s="2" t="str">
        <f t="shared" si="14"/>
        <v/>
      </c>
      <c r="M111" s="2" t="str">
        <f t="shared" si="15"/>
        <v/>
      </c>
      <c r="N111" s="2" t="str">
        <f>IF(OR(A111="",A111="Total général"),"",'Base  CARBURANT'!$AG$1)</f>
        <v/>
      </c>
    </row>
    <row r="112" spans="1:14" x14ac:dyDescent="0.2">
      <c r="A112"/>
      <c r="B112"/>
      <c r="C112"/>
      <c r="D112"/>
      <c r="E112"/>
      <c r="F112"/>
      <c r="H112" s="2" t="str">
        <f>IF(A112="","",IF(A112="Total général",CONCATENATE(SUBSTITUTE('Base  PEAGES'!$Q$1,"-","/")," ",RIGHT(H111,20)),D112))</f>
        <v/>
      </c>
      <c r="I112" s="2" t="str">
        <f t="shared" si="12"/>
        <v/>
      </c>
      <c r="J112" s="2" t="str">
        <f t="shared" si="13"/>
        <v/>
      </c>
      <c r="K112" s="23" t="str">
        <f>IF(A112="","",IF(A112="Total général",ROUND(F112+SUM(VG!L:L)*1.2,2)+SUM('SHELL PEAGES'!L:L)*1.2,F112))</f>
        <v/>
      </c>
      <c r="L112" s="2" t="str">
        <f t="shared" si="14"/>
        <v/>
      </c>
      <c r="M112" s="2" t="str">
        <f t="shared" si="15"/>
        <v/>
      </c>
      <c r="N112" s="2" t="str">
        <f>IF(OR(A112="",A112="Total général"),"",'Base  CARBURANT'!$AG$1)</f>
        <v/>
      </c>
    </row>
    <row r="113" spans="1:14" x14ac:dyDescent="0.2">
      <c r="A113"/>
      <c r="B113"/>
      <c r="C113"/>
      <c r="D113"/>
      <c r="E113"/>
      <c r="F113"/>
      <c r="H113" s="2" t="str">
        <f>IF(A113="","",IF(A113="Total général",CONCATENATE(SUBSTITUTE('Base  PEAGES'!$Q$1,"-","/")," ",RIGHT(H112,20)),D113))</f>
        <v/>
      </c>
      <c r="I113" s="2" t="str">
        <f t="shared" si="12"/>
        <v/>
      </c>
      <c r="J113" s="2" t="str">
        <f t="shared" si="13"/>
        <v/>
      </c>
      <c r="K113" s="23" t="str">
        <f>IF(A113="","",IF(A113="Total général",ROUND(F113+SUM(VG!L:L)*1.2,2)+SUM('SHELL PEAGES'!L:L)*1.2,F113))</f>
        <v/>
      </c>
      <c r="L113" s="2" t="str">
        <f t="shared" si="14"/>
        <v/>
      </c>
      <c r="M113" s="2" t="str">
        <f t="shared" si="15"/>
        <v/>
      </c>
      <c r="N113" s="2" t="str">
        <f>IF(OR(A113="",A113="Total général"),"",'Base  CARBURANT'!$AG$1)</f>
        <v/>
      </c>
    </row>
    <row r="114" spans="1:14" x14ac:dyDescent="0.2">
      <c r="A114"/>
      <c r="B114"/>
      <c r="C114"/>
      <c r="D114"/>
      <c r="E114"/>
      <c r="F114"/>
      <c r="H114" s="2" t="str">
        <f>IF(A114="","",IF(A114="Total général",CONCATENATE(SUBSTITUTE('Base  PEAGES'!$Q$1,"-","/")," ",RIGHT(H113,20)),D114))</f>
        <v/>
      </c>
      <c r="I114" s="2" t="str">
        <f t="shared" si="12"/>
        <v/>
      </c>
      <c r="J114" s="2" t="str">
        <f t="shared" si="13"/>
        <v/>
      </c>
      <c r="K114" s="23" t="str">
        <f>IF(A114="","",IF(A114="Total général",ROUND(F114+SUM(VG!L:L)*1.2,2)+SUM('SHELL PEAGES'!L:L)*1.2,F114))</f>
        <v/>
      </c>
      <c r="L114" s="2" t="str">
        <f t="shared" si="14"/>
        <v/>
      </c>
      <c r="M114" s="2" t="str">
        <f t="shared" si="15"/>
        <v/>
      </c>
      <c r="N114" s="2" t="str">
        <f>IF(OR(A114="",A114="Total général"),"",'Base  CARBURANT'!$AG$1)</f>
        <v/>
      </c>
    </row>
    <row r="115" spans="1:14" x14ac:dyDescent="0.2">
      <c r="A115"/>
      <c r="B115"/>
      <c r="C115"/>
      <c r="D115"/>
      <c r="E115"/>
      <c r="F115"/>
      <c r="H115" s="2" t="str">
        <f>IF(A115="","",IF(A115="Total général",CONCATENATE(SUBSTITUTE('Base  PEAGES'!$Q$1,"-","/")," ",RIGHT(H114,20)),D115))</f>
        <v/>
      </c>
      <c r="I115" s="2" t="str">
        <f t="shared" si="12"/>
        <v/>
      </c>
      <c r="J115" s="2" t="str">
        <f t="shared" si="13"/>
        <v/>
      </c>
      <c r="K115" s="23" t="str">
        <f>IF(A115="","",IF(A115="Total général",ROUND(F115+SUM(VG!L:L)*1.2,2)+SUM('SHELL PEAGES'!L:L)*1.2,F115))</f>
        <v/>
      </c>
      <c r="L115" s="2" t="str">
        <f t="shared" si="14"/>
        <v/>
      </c>
      <c r="M115" s="2" t="str">
        <f t="shared" si="15"/>
        <v/>
      </c>
      <c r="N115" s="2" t="str">
        <f>IF(OR(A115="",A115="Total général"),"",'Base  CARBURANT'!$AG$1)</f>
        <v/>
      </c>
    </row>
    <row r="116" spans="1:14" x14ac:dyDescent="0.2">
      <c r="A116"/>
      <c r="B116"/>
      <c r="C116"/>
      <c r="D116"/>
      <c r="E116"/>
      <c r="F116"/>
      <c r="H116" s="2" t="str">
        <f>IF(A116="","",IF(A116="Total général",CONCATENATE(SUBSTITUTE('Base  PEAGES'!$Q$1,"-","/")," ",RIGHT(H115,20)),D116))</f>
        <v/>
      </c>
      <c r="I116" s="2" t="str">
        <f t="shared" si="12"/>
        <v/>
      </c>
      <c r="J116" s="2" t="str">
        <f t="shared" si="13"/>
        <v/>
      </c>
      <c r="K116" s="23" t="str">
        <f>IF(A116="","",IF(A116="Total général",ROUND(F116+SUM(VG!L:L)*1.2,2)+SUM('SHELL PEAGES'!L:L)*1.2,F116))</f>
        <v/>
      </c>
      <c r="L116" s="2" t="str">
        <f t="shared" si="14"/>
        <v/>
      </c>
      <c r="M116" s="2" t="str">
        <f t="shared" si="15"/>
        <v/>
      </c>
      <c r="N116" s="2" t="str">
        <f>IF(OR(A116="",A116="Total général"),"",'Base  CARBURANT'!$AG$1)</f>
        <v/>
      </c>
    </row>
    <row r="117" spans="1:14" x14ac:dyDescent="0.2">
      <c r="A117"/>
      <c r="B117"/>
      <c r="C117"/>
      <c r="D117"/>
      <c r="E117"/>
      <c r="F117"/>
      <c r="H117" s="2" t="str">
        <f>IF(A117="","",IF(A117="Total général",CONCATENATE(SUBSTITUTE('Base  PEAGES'!$Q$1,"-","/")," ",RIGHT(H116,20)),D117))</f>
        <v/>
      </c>
      <c r="I117" s="2" t="str">
        <f t="shared" si="12"/>
        <v/>
      </c>
      <c r="J117" s="2" t="str">
        <f t="shared" si="13"/>
        <v/>
      </c>
      <c r="K117" s="23" t="str">
        <f>IF(A117="","",IF(A117="Total général",ROUND(F117+SUM(VG!L:L)*1.2,2)+SUM('SHELL PEAGES'!L:L)*1.2,F117))</f>
        <v/>
      </c>
      <c r="L117" s="2" t="str">
        <f t="shared" si="14"/>
        <v/>
      </c>
      <c r="M117" s="2" t="str">
        <f t="shared" si="15"/>
        <v/>
      </c>
      <c r="N117" s="2" t="str">
        <f>IF(OR(A117="",A117="Total général"),"",'Base  CARBURANT'!$AG$1)</f>
        <v/>
      </c>
    </row>
    <row r="118" spans="1:14" x14ac:dyDescent="0.2">
      <c r="A118"/>
      <c r="B118"/>
      <c r="C118"/>
      <c r="D118"/>
      <c r="E118"/>
      <c r="F118"/>
      <c r="H118" s="2" t="str">
        <f>IF(A118="","",IF(A118="Total général",CONCATENATE(SUBSTITUTE('Base  PEAGES'!$Q$1,"-","/")," ",RIGHT(H117,20)),D118))</f>
        <v/>
      </c>
      <c r="I118" s="2" t="str">
        <f t="shared" si="12"/>
        <v/>
      </c>
      <c r="J118" s="2" t="str">
        <f t="shared" si="13"/>
        <v/>
      </c>
      <c r="K118" s="23" t="str">
        <f>IF(A118="","",IF(A118="Total général",ROUND(F118+SUM(VG!L:L)*1.2,2)+SUM('SHELL PEAGES'!L:L)*1.2,F118))</f>
        <v/>
      </c>
      <c r="L118" s="2" t="str">
        <f t="shared" si="14"/>
        <v/>
      </c>
      <c r="M118" s="2" t="str">
        <f t="shared" si="15"/>
        <v/>
      </c>
      <c r="N118" s="2" t="str">
        <f>IF(OR(A118="",A118="Total général"),"",'Base  CARBURANT'!$AG$1)</f>
        <v/>
      </c>
    </row>
    <row r="119" spans="1:14" x14ac:dyDescent="0.2">
      <c r="A119"/>
      <c r="B119"/>
      <c r="C119"/>
      <c r="D119"/>
      <c r="E119"/>
      <c r="F119"/>
      <c r="H119" s="2" t="str">
        <f>IF(A119="","",IF(A119="Total général",CONCATENATE(SUBSTITUTE('Base  PEAGES'!$Q$1,"-","/")," ",RIGHT(H118,20)),D119))</f>
        <v/>
      </c>
      <c r="I119" s="2" t="str">
        <f t="shared" si="12"/>
        <v/>
      </c>
      <c r="J119" s="2" t="str">
        <f t="shared" si="13"/>
        <v/>
      </c>
      <c r="K119" s="23" t="str">
        <f>IF(A119="","",IF(A119="Total général",ROUND(F119+SUM(VG!L:L)*1.2,2)+SUM('SHELL PEAGES'!L:L)*1.2,F119))</f>
        <v/>
      </c>
      <c r="L119" s="2" t="str">
        <f t="shared" si="14"/>
        <v/>
      </c>
      <c r="M119" s="2" t="str">
        <f t="shared" si="15"/>
        <v/>
      </c>
      <c r="N119" s="2" t="str">
        <f>IF(OR(A119="",A119="Total général"),"",'Base  CARBURANT'!$AG$1)</f>
        <v/>
      </c>
    </row>
    <row r="120" spans="1:14" x14ac:dyDescent="0.2">
      <c r="A120"/>
      <c r="B120"/>
      <c r="C120"/>
      <c r="D120"/>
      <c r="E120"/>
      <c r="F120"/>
      <c r="H120" s="2" t="str">
        <f>IF(A120="","",IF(A120="Total général",CONCATENATE(SUBSTITUTE('Base  PEAGES'!$Q$1,"-","/")," ",RIGHT(H119,20)),D120))</f>
        <v/>
      </c>
      <c r="I120" s="2" t="str">
        <f t="shared" si="12"/>
        <v/>
      </c>
      <c r="J120" s="2" t="str">
        <f t="shared" si="13"/>
        <v/>
      </c>
      <c r="K120" s="23" t="str">
        <f>IF(A120="","",IF(A120="Total général",ROUND(F120+SUM(VG!L:L)*1.2,2)+SUM('SHELL PEAGES'!L:L)*1.2,F120))</f>
        <v/>
      </c>
      <c r="L120" s="2" t="str">
        <f t="shared" si="14"/>
        <v/>
      </c>
      <c r="M120" s="2" t="str">
        <f t="shared" si="15"/>
        <v/>
      </c>
      <c r="N120" s="2" t="str">
        <f>IF(OR(A120="",A120="Total général"),"",'Base  CARBURANT'!$AG$1)</f>
        <v/>
      </c>
    </row>
    <row r="121" spans="1:14" x14ac:dyDescent="0.2">
      <c r="A121"/>
      <c r="B121"/>
      <c r="C121"/>
      <c r="D121"/>
      <c r="E121"/>
      <c r="F121"/>
      <c r="H121" s="2" t="str">
        <f>IF(A121="","",IF(A121="Total général",CONCATENATE(SUBSTITUTE('Base  PEAGES'!$Q$1,"-","/")," ",RIGHT(H120,20)),D121))</f>
        <v/>
      </c>
      <c r="I121" s="2" t="str">
        <f t="shared" si="12"/>
        <v/>
      </c>
      <c r="J121" s="2" t="str">
        <f t="shared" si="13"/>
        <v/>
      </c>
      <c r="K121" s="23" t="str">
        <f>IF(A121="","",IF(A121="Total général",ROUND(F121+SUM(VG!L:L)*1.2,2)+SUM('SHELL PEAGES'!L:L)*1.2,F121))</f>
        <v/>
      </c>
      <c r="L121" s="2" t="str">
        <f t="shared" si="14"/>
        <v/>
      </c>
      <c r="M121" s="2" t="str">
        <f t="shared" si="15"/>
        <v/>
      </c>
      <c r="N121" s="2" t="str">
        <f>IF(OR(A121="",A121="Total général"),"",'Base  CARBURANT'!$AG$1)</f>
        <v/>
      </c>
    </row>
    <row r="122" spans="1:14" x14ac:dyDescent="0.2">
      <c r="A122"/>
      <c r="B122"/>
      <c r="C122"/>
      <c r="D122"/>
      <c r="E122"/>
      <c r="F122"/>
      <c r="H122" s="2" t="str">
        <f>IF(A122="","",IF(A122="Total général",CONCATENATE(SUBSTITUTE('Base  PEAGES'!$Q$1,"-","/")," ",RIGHT(H121,20)),D122))</f>
        <v/>
      </c>
      <c r="I122" s="2" t="str">
        <f t="shared" si="12"/>
        <v/>
      </c>
      <c r="J122" s="2" t="str">
        <f t="shared" si="13"/>
        <v/>
      </c>
      <c r="K122" s="23" t="str">
        <f>IF(A122="","",IF(A122="Total général",ROUND(F122+SUM(VG!L:L)*1.2,2)+SUM('SHELL PEAGES'!L:L)*1.2,F122))</f>
        <v/>
      </c>
      <c r="L122" s="2" t="str">
        <f t="shared" si="14"/>
        <v/>
      </c>
      <c r="M122" s="2" t="str">
        <f t="shared" si="15"/>
        <v/>
      </c>
      <c r="N122" s="2" t="str">
        <f>IF(OR(A122="",A122="Total général"),"",'Base  CARBURANT'!$AG$1)</f>
        <v/>
      </c>
    </row>
    <row r="123" spans="1:14" x14ac:dyDescent="0.2">
      <c r="A123"/>
      <c r="B123"/>
      <c r="C123"/>
      <c r="D123"/>
      <c r="E123"/>
      <c r="F123"/>
      <c r="H123" s="2" t="str">
        <f>IF(A123="","",IF(A123="Total général",CONCATENATE(SUBSTITUTE('Base  PEAGES'!$Q$1,"-","/")," ",RIGHT(H122,20)),D123))</f>
        <v/>
      </c>
      <c r="I123" s="2" t="str">
        <f t="shared" si="12"/>
        <v/>
      </c>
      <c r="J123" s="2" t="str">
        <f t="shared" si="13"/>
        <v/>
      </c>
      <c r="K123" s="23" t="str">
        <f>IF(A123="","",IF(A123="Total général",ROUND(F123+SUM(VG!L:L)*1.2,2)+SUM('SHELL PEAGES'!L:L)*1.2,F123))</f>
        <v/>
      </c>
      <c r="L123" s="2" t="str">
        <f t="shared" si="14"/>
        <v/>
      </c>
      <c r="M123" s="2" t="str">
        <f t="shared" si="15"/>
        <v/>
      </c>
      <c r="N123" s="2" t="str">
        <f>IF(OR(A123="",A123="Total général"),"",'Base  CARBURANT'!$AG$1)</f>
        <v/>
      </c>
    </row>
    <row r="124" spans="1:14" x14ac:dyDescent="0.2">
      <c r="A124"/>
      <c r="B124"/>
      <c r="C124"/>
      <c r="D124"/>
      <c r="E124"/>
      <c r="F124"/>
      <c r="H124" s="2" t="str">
        <f>IF(A124="","",IF(A124="Total général",CONCATENATE(SUBSTITUTE('Base  PEAGES'!$Q$1,"-","/")," ",RIGHT(H123,20)),D124))</f>
        <v/>
      </c>
      <c r="I124" s="2" t="str">
        <f t="shared" si="12"/>
        <v/>
      </c>
      <c r="J124" s="2" t="str">
        <f t="shared" si="13"/>
        <v/>
      </c>
      <c r="K124" s="23" t="str">
        <f>IF(A124="","",IF(A124="Total général",ROUND(F124+SUM(VG!L:L)*1.2,2)+SUM('SHELL PEAGES'!L:L)*1.2,F124))</f>
        <v/>
      </c>
      <c r="L124" s="2" t="str">
        <f t="shared" si="14"/>
        <v/>
      </c>
      <c r="M124" s="2" t="str">
        <f t="shared" si="15"/>
        <v/>
      </c>
      <c r="N124" s="2" t="str">
        <f>IF(OR(A124="",A124="Total général"),"",'Base  CARBURANT'!$AG$1)</f>
        <v/>
      </c>
    </row>
    <row r="125" spans="1:14" x14ac:dyDescent="0.2">
      <c r="A125"/>
      <c r="B125"/>
      <c r="C125"/>
      <c r="D125"/>
      <c r="E125"/>
      <c r="F125"/>
      <c r="H125" s="2" t="str">
        <f>IF(A125="","",IF(A125="Total général",CONCATENATE(SUBSTITUTE('Base  PEAGES'!$Q$1,"-","/")," ",RIGHT(H124,20)),D125))</f>
        <v/>
      </c>
      <c r="I125" s="2" t="str">
        <f t="shared" si="12"/>
        <v/>
      </c>
      <c r="J125" s="2" t="str">
        <f t="shared" si="13"/>
        <v/>
      </c>
      <c r="K125" s="23" t="str">
        <f>IF(A125="","",IF(A125="Total général",ROUND(F125+SUM(VG!L:L)*1.2,2)+SUM('SHELL PEAGES'!L:L)*1.2,F125))</f>
        <v/>
      </c>
      <c r="L125" s="2" t="str">
        <f t="shared" si="14"/>
        <v/>
      </c>
      <c r="M125" s="2" t="str">
        <f t="shared" si="15"/>
        <v/>
      </c>
      <c r="N125" s="2" t="str">
        <f>IF(OR(A125="",A125="Total général"),"",'Base  CARBURANT'!$AG$1)</f>
        <v/>
      </c>
    </row>
    <row r="126" spans="1:14" x14ac:dyDescent="0.2">
      <c r="A126"/>
      <c r="B126"/>
      <c r="C126"/>
      <c r="D126"/>
      <c r="E126"/>
      <c r="F126"/>
      <c r="H126" s="2" t="str">
        <f>IF(A126="","",IF(A126="Total général",CONCATENATE(SUBSTITUTE('Base  PEAGES'!$Q$1,"-","/")," ",RIGHT(H125,20)),D126))</f>
        <v/>
      </c>
      <c r="I126" s="2" t="str">
        <f t="shared" si="12"/>
        <v/>
      </c>
      <c r="J126" s="2" t="str">
        <f t="shared" si="13"/>
        <v/>
      </c>
      <c r="K126" s="23" t="str">
        <f>IF(A126="","",IF(A126="Total général",ROUND(F126+SUM(VG!L:L)*1.2,2)+SUM('SHELL PEAGES'!L:L)*1.2,F126))</f>
        <v/>
      </c>
      <c r="L126" s="2" t="str">
        <f t="shared" si="14"/>
        <v/>
      </c>
      <c r="M126" s="2" t="str">
        <f t="shared" si="15"/>
        <v/>
      </c>
      <c r="N126" s="2" t="str">
        <f>IF(OR(A126="",A126="Total général"),"",'Base  CARBURANT'!$AG$1)</f>
        <v/>
      </c>
    </row>
    <row r="127" spans="1:14" x14ac:dyDescent="0.2">
      <c r="A127"/>
      <c r="B127"/>
      <c r="C127"/>
      <c r="D127"/>
      <c r="E127"/>
      <c r="F127"/>
      <c r="H127" s="2" t="str">
        <f>IF(A127="","",IF(A127="Total général",CONCATENATE(SUBSTITUTE('Base  PEAGES'!$Q$1,"-","/")," ",RIGHT(H126,20)),D127))</f>
        <v/>
      </c>
      <c r="I127" s="2" t="str">
        <f t="shared" si="12"/>
        <v/>
      </c>
      <c r="J127" s="2" t="str">
        <f t="shared" si="13"/>
        <v/>
      </c>
      <c r="K127" s="23" t="str">
        <f>IF(A127="","",IF(A127="Total général",ROUND(F127+SUM(VG!L:L)*1.2,2)+SUM('SHELL PEAGES'!L:L)*1.2,F127))</f>
        <v/>
      </c>
      <c r="L127" s="2" t="str">
        <f t="shared" si="14"/>
        <v/>
      </c>
      <c r="M127" s="2" t="str">
        <f t="shared" si="15"/>
        <v/>
      </c>
      <c r="N127" s="2" t="str">
        <f>IF(OR(A127="",A127="Total général"),"",'Base  CARBURANT'!$AG$1)</f>
        <v/>
      </c>
    </row>
    <row r="128" spans="1:14" x14ac:dyDescent="0.2">
      <c r="A128"/>
      <c r="B128"/>
      <c r="C128"/>
      <c r="D128"/>
      <c r="E128"/>
      <c r="F128"/>
      <c r="H128" s="2" t="str">
        <f>IF(A128="","",IF(A128="Total général",CONCATENATE(SUBSTITUTE('Base  PEAGES'!$Q$1,"-","/")," ",RIGHT(H127,20)),D128))</f>
        <v/>
      </c>
      <c r="I128" s="2" t="str">
        <f t="shared" si="12"/>
        <v/>
      </c>
      <c r="J128" s="2" t="str">
        <f t="shared" si="13"/>
        <v/>
      </c>
      <c r="K128" s="23" t="str">
        <f>IF(A128="","",IF(A128="Total général",ROUND(F128+SUM(VG!L:L)*1.2,2)+SUM('SHELL PEAGES'!L:L)*1.2,F128))</f>
        <v/>
      </c>
      <c r="L128" s="2" t="str">
        <f t="shared" si="14"/>
        <v/>
      </c>
      <c r="M128" s="2" t="str">
        <f t="shared" si="15"/>
        <v/>
      </c>
      <c r="N128" s="2" t="str">
        <f>IF(OR(A128="",A128="Total général"),"",'Base  CARBURANT'!$AG$1)</f>
        <v/>
      </c>
    </row>
    <row r="129" spans="1:14" x14ac:dyDescent="0.2">
      <c r="A129"/>
      <c r="B129"/>
      <c r="C129"/>
      <c r="D129"/>
      <c r="E129"/>
      <c r="F129"/>
      <c r="H129" s="2" t="str">
        <f>IF(A129="","",IF(A129="Total général",CONCATENATE(SUBSTITUTE('Base  PEAGES'!$Q$1,"-","/")," ",RIGHT(H128,20)),D129))</f>
        <v/>
      </c>
      <c r="I129" s="2" t="str">
        <f t="shared" si="12"/>
        <v/>
      </c>
      <c r="J129" s="2" t="str">
        <f t="shared" si="13"/>
        <v/>
      </c>
      <c r="K129" s="23" t="str">
        <f>IF(A129="","",IF(A129="Total général",ROUND(F129+SUM(VG!L:L)*1.2,2)+SUM('SHELL PEAGES'!L:L)*1.2,F129))</f>
        <v/>
      </c>
      <c r="L129" s="2" t="str">
        <f t="shared" si="14"/>
        <v/>
      </c>
      <c r="M129" s="2" t="str">
        <f t="shared" si="15"/>
        <v/>
      </c>
      <c r="N129" s="2" t="str">
        <f>IF(OR(A129="",A129="Total général"),"",'Base  CARBURANT'!$AG$1)</f>
        <v/>
      </c>
    </row>
    <row r="130" spans="1:14" x14ac:dyDescent="0.2">
      <c r="A130"/>
      <c r="B130"/>
      <c r="C130"/>
      <c r="D130"/>
      <c r="E130"/>
      <c r="F130"/>
      <c r="H130" s="2" t="str">
        <f>IF(A130="","",IF(A130="Total général",CONCATENATE(SUBSTITUTE('Base  PEAGES'!$Q$1,"-","/")," ",RIGHT(H129,20)),D130))</f>
        <v/>
      </c>
      <c r="I130" s="2" t="str">
        <f t="shared" si="12"/>
        <v/>
      </c>
      <c r="J130" s="2" t="str">
        <f t="shared" si="13"/>
        <v/>
      </c>
      <c r="K130" s="23" t="str">
        <f>IF(A130="","",IF(A130="Total général",ROUND(F130+SUM(VG!L:L)*1.2,2)+SUM('SHELL PEAGES'!L:L)*1.2,F130))</f>
        <v/>
      </c>
      <c r="L130" s="2" t="str">
        <f t="shared" si="14"/>
        <v/>
      </c>
      <c r="M130" s="2" t="str">
        <f t="shared" si="15"/>
        <v/>
      </c>
      <c r="N130" s="2" t="str">
        <f>IF(OR(A130="",A130="Total général"),"",'Base  CARBURANT'!$AG$1)</f>
        <v/>
      </c>
    </row>
    <row r="131" spans="1:14" x14ac:dyDescent="0.2">
      <c r="A131"/>
      <c r="B131"/>
      <c r="C131"/>
      <c r="D131"/>
      <c r="E131"/>
      <c r="F131"/>
      <c r="H131" s="2" t="str">
        <f>IF(A131="","",IF(A131="Total général",CONCATENATE(SUBSTITUTE('Base  PEAGES'!$Q$1,"-","/")," ",RIGHT(H130,20)),D131))</f>
        <v/>
      </c>
      <c r="I131" s="2" t="str">
        <f t="shared" si="12"/>
        <v/>
      </c>
      <c r="J131" s="2" t="str">
        <f t="shared" si="13"/>
        <v/>
      </c>
      <c r="K131" s="23" t="str">
        <f>IF(A131="","",IF(A131="Total général",ROUND(F131+SUM(VG!L:L)*1.2,2)+SUM('SHELL PEAGES'!L:L)*1.2,F131))</f>
        <v/>
      </c>
      <c r="L131" s="2" t="str">
        <f t="shared" si="14"/>
        <v/>
      </c>
      <c r="M131" s="2" t="str">
        <f t="shared" si="15"/>
        <v/>
      </c>
      <c r="N131" s="2" t="str">
        <f>IF(OR(A131="",A131="Total général"),"",'Base  CARBURANT'!$AG$1)</f>
        <v/>
      </c>
    </row>
    <row r="132" spans="1:14" x14ac:dyDescent="0.2">
      <c r="A132"/>
      <c r="B132"/>
      <c r="C132"/>
      <c r="D132"/>
      <c r="E132"/>
      <c r="F132"/>
      <c r="H132" s="2" t="str">
        <f>IF(A132="","",IF(A132="Total général",CONCATENATE(SUBSTITUTE('Base  PEAGES'!$Q$1,"-","/")," ",RIGHT(H131,20)),D132))</f>
        <v/>
      </c>
      <c r="I132" s="2" t="str">
        <f t="shared" ref="I132:I160" si="16">IF(A132="","",IF(AND(I131=50,A132="Total général"),21,IF(AND(I131=40,A132="Total général"),31,VALUE(E132))))</f>
        <v/>
      </c>
      <c r="J132" s="2" t="str">
        <f t="shared" ref="J132:J159" si="17">IF(A132="","",IF(A132="Total général",15002,C132))</f>
        <v/>
      </c>
      <c r="K132" s="23" t="str">
        <f>IF(A132="","",IF(A132="Total général",ROUND(F132+SUM(VG!L:L)*1.2,2)+SUM('SHELL PEAGES'!L:L)*1.2,F132))</f>
        <v/>
      </c>
      <c r="L132" s="2" t="str">
        <f t="shared" ref="L132:L160" si="18">IF(OR(A132="",A132="Total général"),"",TRIM($F$3))</f>
        <v/>
      </c>
      <c r="M132" s="2" t="str">
        <f t="shared" ref="M132:M160" si="19">IF(OR(A132="",A132="Total général"),"",A132)</f>
        <v/>
      </c>
      <c r="N132" s="2" t="str">
        <f>IF(OR(A132="",A132="Total général"),"",'Base  CARBURANT'!$AG$1)</f>
        <v/>
      </c>
    </row>
    <row r="133" spans="1:14" x14ac:dyDescent="0.2">
      <c r="A133"/>
      <c r="B133"/>
      <c r="C133"/>
      <c r="D133"/>
      <c r="E133"/>
      <c r="F133"/>
      <c r="H133" s="2" t="str">
        <f>IF(A133="","",IF(A133="Total général",CONCATENATE(SUBSTITUTE('Base  PEAGES'!$Q$1,"-","/")," ",RIGHT(H132,20)),D133))</f>
        <v/>
      </c>
      <c r="I133" s="2" t="str">
        <f t="shared" si="16"/>
        <v/>
      </c>
      <c r="J133" s="2" t="str">
        <f t="shared" si="17"/>
        <v/>
      </c>
      <c r="K133" s="23" t="str">
        <f>IF(A133="","",IF(A133="Total général",ROUND(F133+SUM(VG!L:L)*1.2,2)+SUM('SHELL PEAGES'!L:L)*1.2,F133))</f>
        <v/>
      </c>
      <c r="L133" s="2" t="str">
        <f t="shared" si="18"/>
        <v/>
      </c>
      <c r="M133" s="2" t="str">
        <f t="shared" si="19"/>
        <v/>
      </c>
      <c r="N133" s="2" t="str">
        <f>IF(OR(A133="",A133="Total général"),"",'Base  CARBURANT'!$AG$1)</f>
        <v/>
      </c>
    </row>
    <row r="134" spans="1:14" x14ac:dyDescent="0.2">
      <c r="A134"/>
      <c r="B134"/>
      <c r="C134"/>
      <c r="D134"/>
      <c r="E134"/>
      <c r="F134"/>
      <c r="H134" s="2" t="str">
        <f>IF(A134="","",IF(A134="Total général",CONCATENATE(SUBSTITUTE('Base  PEAGES'!$Q$1,"-","/")," ",RIGHT(H133,20)),D134))</f>
        <v/>
      </c>
      <c r="I134" s="2" t="str">
        <f t="shared" si="16"/>
        <v/>
      </c>
      <c r="J134" s="2" t="str">
        <f t="shared" si="17"/>
        <v/>
      </c>
      <c r="K134" s="23" t="str">
        <f>IF(A134="","",IF(A134="Total général",ROUND(F134+SUM(VG!L:L)*1.2,2)+SUM('SHELL PEAGES'!L:L)*1.2,F134))</f>
        <v/>
      </c>
      <c r="L134" s="2" t="str">
        <f t="shared" si="18"/>
        <v/>
      </c>
      <c r="M134" s="2" t="str">
        <f t="shared" si="19"/>
        <v/>
      </c>
      <c r="N134" s="2" t="str">
        <f>IF(OR(A134="",A134="Total général"),"",'Base  CARBURANT'!$AG$1)</f>
        <v/>
      </c>
    </row>
    <row r="135" spans="1:14" x14ac:dyDescent="0.2">
      <c r="A135"/>
      <c r="B135"/>
      <c r="C135"/>
      <c r="D135"/>
      <c r="E135"/>
      <c r="F135"/>
      <c r="H135" s="2" t="str">
        <f>IF(A135="","",IF(A135="Total général",CONCATENATE(SUBSTITUTE('Base  PEAGES'!$Q$1,"-","/")," ",RIGHT(H134,20)),D135))</f>
        <v/>
      </c>
      <c r="I135" s="2" t="str">
        <f t="shared" si="16"/>
        <v/>
      </c>
      <c r="J135" s="2" t="str">
        <f t="shared" si="17"/>
        <v/>
      </c>
      <c r="K135" s="23" t="str">
        <f>IF(A135="","",IF(A135="Total général",ROUND(F135+SUM(VG!L:L)*1.2,2)+SUM('SHELL PEAGES'!L:L)*1.2,F135))</f>
        <v/>
      </c>
      <c r="L135" s="2" t="str">
        <f t="shared" si="18"/>
        <v/>
      </c>
      <c r="M135" s="2" t="str">
        <f t="shared" si="19"/>
        <v/>
      </c>
      <c r="N135" s="2" t="str">
        <f>IF(OR(A135="",A135="Total général"),"",'Base  CARBURANT'!$AG$1)</f>
        <v/>
      </c>
    </row>
    <row r="136" spans="1:14" x14ac:dyDescent="0.2">
      <c r="A136"/>
      <c r="B136"/>
      <c r="C136"/>
      <c r="D136"/>
      <c r="E136"/>
      <c r="F136"/>
      <c r="H136" s="2" t="str">
        <f>IF(A136="","",IF(A136="Total général",CONCATENATE(SUBSTITUTE('Base  PEAGES'!$Q$1,"-","/")," ",RIGHT(H135,20)),D136))</f>
        <v/>
      </c>
      <c r="I136" s="2" t="str">
        <f t="shared" si="16"/>
        <v/>
      </c>
      <c r="J136" s="2" t="str">
        <f t="shared" si="17"/>
        <v/>
      </c>
      <c r="K136" s="23" t="str">
        <f>IF(A136="","",IF(A136="Total général",ROUND(F136+SUM(VG!L:L)*1.2,2)+SUM('SHELL PEAGES'!L:L)*1.2,F136))</f>
        <v/>
      </c>
      <c r="L136" s="2" t="str">
        <f t="shared" si="18"/>
        <v/>
      </c>
      <c r="M136" s="2" t="str">
        <f t="shared" si="19"/>
        <v/>
      </c>
      <c r="N136" s="2" t="str">
        <f>IF(OR(A136="",A136="Total général"),"",'Base  CARBURANT'!$AG$1)</f>
        <v/>
      </c>
    </row>
    <row r="137" spans="1:14" x14ac:dyDescent="0.2">
      <c r="A137"/>
      <c r="B137"/>
      <c r="C137"/>
      <c r="D137"/>
      <c r="E137"/>
      <c r="F137"/>
      <c r="H137" s="2" t="str">
        <f>IF(A137="","",IF(A137="Total général",CONCATENATE(SUBSTITUTE('Base  PEAGES'!$Q$1,"-","/")," ",RIGHT(H136,20)),D137))</f>
        <v/>
      </c>
      <c r="I137" s="2" t="str">
        <f t="shared" si="16"/>
        <v/>
      </c>
      <c r="J137" s="2" t="str">
        <f t="shared" si="17"/>
        <v/>
      </c>
      <c r="K137" s="23" t="str">
        <f>IF(A137="","",IF(A137="Total général",ROUND(F137+SUM(VG!L:L)*1.2,2)+SUM('SHELL PEAGES'!L:L)*1.2,F137))</f>
        <v/>
      </c>
      <c r="L137" s="2" t="str">
        <f t="shared" si="18"/>
        <v/>
      </c>
      <c r="M137" s="2" t="str">
        <f t="shared" si="19"/>
        <v/>
      </c>
      <c r="N137" s="2" t="str">
        <f>IF(OR(A137="",A137="Total général"),"",'Base  CARBURANT'!$AG$1)</f>
        <v/>
      </c>
    </row>
    <row r="138" spans="1:14" x14ac:dyDescent="0.2">
      <c r="A138"/>
      <c r="B138"/>
      <c r="C138"/>
      <c r="D138"/>
      <c r="E138"/>
      <c r="F138"/>
      <c r="H138" s="2" t="str">
        <f>IF(A138="","",IF(A138="Total général",CONCATENATE(SUBSTITUTE('Base  PEAGES'!$Q$1,"-","/")," ",RIGHT(H137,20)),D138))</f>
        <v/>
      </c>
      <c r="I138" s="2" t="str">
        <f t="shared" si="16"/>
        <v/>
      </c>
      <c r="J138" s="2" t="str">
        <f t="shared" si="17"/>
        <v/>
      </c>
      <c r="K138" s="23" t="str">
        <f>IF(A138="","",IF(A138="Total général",ROUND(F138+SUM(VG!L:L)*1.2,2)+SUM('SHELL PEAGES'!L:L)*1.2,F138))</f>
        <v/>
      </c>
      <c r="L138" s="2" t="str">
        <f t="shared" si="18"/>
        <v/>
      </c>
      <c r="M138" s="2" t="str">
        <f t="shared" si="19"/>
        <v/>
      </c>
      <c r="N138" s="2" t="str">
        <f>IF(OR(A138="",A138="Total général"),"",'Base  CARBURANT'!$AG$1)</f>
        <v/>
      </c>
    </row>
    <row r="139" spans="1:14" x14ac:dyDescent="0.2">
      <c r="A139"/>
      <c r="B139"/>
      <c r="C139"/>
      <c r="D139"/>
      <c r="E139"/>
      <c r="F139"/>
      <c r="H139" s="2" t="str">
        <f>IF(A139="","",IF(A139="Total général",CONCATENATE(SUBSTITUTE('Base  PEAGES'!$Q$1,"-","/")," ",RIGHT(H138,20)),D139))</f>
        <v/>
      </c>
      <c r="I139" s="2" t="str">
        <f t="shared" si="16"/>
        <v/>
      </c>
      <c r="J139" s="2" t="str">
        <f t="shared" si="17"/>
        <v/>
      </c>
      <c r="K139" s="23" t="str">
        <f>IF(A139="","",IF(A139="Total général",ROUND(F139+SUM(VG!L:L)*1.2,2)+SUM('SHELL PEAGES'!L:L)*1.2,F139))</f>
        <v/>
      </c>
      <c r="L139" s="2" t="str">
        <f t="shared" si="18"/>
        <v/>
      </c>
      <c r="M139" s="2" t="str">
        <f t="shared" si="19"/>
        <v/>
      </c>
      <c r="N139" s="2" t="str">
        <f>IF(OR(A139="",A139="Total général"),"",'Base  CARBURANT'!$AG$1)</f>
        <v/>
      </c>
    </row>
    <row r="140" spans="1:14" x14ac:dyDescent="0.2">
      <c r="A140"/>
      <c r="B140"/>
      <c r="C140"/>
      <c r="D140"/>
      <c r="E140"/>
      <c r="F140"/>
      <c r="H140" s="2" t="str">
        <f>IF(A140="","",IF(A140="Total général",CONCATENATE(SUBSTITUTE('Base  PEAGES'!$Q$1,"-","/")," ",RIGHT(H139,20)),D140))</f>
        <v/>
      </c>
      <c r="I140" s="2" t="str">
        <f t="shared" si="16"/>
        <v/>
      </c>
      <c r="J140" s="2" t="str">
        <f t="shared" si="17"/>
        <v/>
      </c>
      <c r="K140" s="23" t="str">
        <f>IF(A140="","",IF(A140="Total général",ROUND(F140+SUM(VG!L:L)*1.2,2)+SUM('SHELL PEAGES'!L:L)*1.2,F140))</f>
        <v/>
      </c>
      <c r="L140" s="2" t="str">
        <f t="shared" si="18"/>
        <v/>
      </c>
      <c r="M140" s="2" t="str">
        <f t="shared" si="19"/>
        <v/>
      </c>
      <c r="N140" s="2" t="str">
        <f>IF(OR(A140="",A140="Total général"),"",'Base  CARBURANT'!$AG$1)</f>
        <v/>
      </c>
    </row>
    <row r="141" spans="1:14" x14ac:dyDescent="0.2">
      <c r="A141"/>
      <c r="B141"/>
      <c r="C141"/>
      <c r="D141"/>
      <c r="E141"/>
      <c r="F141"/>
      <c r="H141" s="2" t="str">
        <f>IF(A141="","",IF(A141="Total général",CONCATENATE(SUBSTITUTE('Base  PEAGES'!$Q$1,"-","/")," ",RIGHT(H140,20)),D141))</f>
        <v/>
      </c>
      <c r="I141" s="2" t="str">
        <f t="shared" si="16"/>
        <v/>
      </c>
      <c r="J141" s="2" t="str">
        <f t="shared" si="17"/>
        <v/>
      </c>
      <c r="K141" s="23" t="str">
        <f>IF(A141="","",IF(A141="Total général",ROUND(F141+SUM(VG!L:L)*1.2,2)+SUM('SHELL PEAGES'!L:L)*1.2,F141))</f>
        <v/>
      </c>
      <c r="L141" s="2" t="str">
        <f t="shared" si="18"/>
        <v/>
      </c>
      <c r="M141" s="2" t="str">
        <f t="shared" si="19"/>
        <v/>
      </c>
      <c r="N141" s="2" t="str">
        <f>IF(OR(A141="",A141="Total général"),"",'Base  CARBURANT'!$AG$1)</f>
        <v/>
      </c>
    </row>
    <row r="142" spans="1:14" x14ac:dyDescent="0.2">
      <c r="A142"/>
      <c r="B142"/>
      <c r="C142"/>
      <c r="D142"/>
      <c r="E142"/>
      <c r="F142"/>
      <c r="H142" s="2" t="str">
        <f>IF(A142="","",IF(A142="Total général",CONCATENATE(SUBSTITUTE('Base  PEAGES'!$Q$1,"-","/")," ",RIGHT(H141,20)),D142))</f>
        <v/>
      </c>
      <c r="I142" s="2" t="str">
        <f t="shared" si="16"/>
        <v/>
      </c>
      <c r="J142" s="2" t="str">
        <f t="shared" si="17"/>
        <v/>
      </c>
      <c r="K142" s="23" t="str">
        <f>IF(A142="","",IF(A142="Total général",ROUND(F142+SUM(VG!L:L)*1.2,2)+SUM('SHELL PEAGES'!L:L)*1.2,F142))</f>
        <v/>
      </c>
      <c r="L142" s="2" t="str">
        <f t="shared" si="18"/>
        <v/>
      </c>
      <c r="M142" s="2" t="str">
        <f t="shared" si="19"/>
        <v/>
      </c>
      <c r="N142" s="2" t="str">
        <f>IF(OR(A142="",A142="Total général"),"",'Base  CARBURANT'!$AG$1)</f>
        <v/>
      </c>
    </row>
    <row r="143" spans="1:14" x14ac:dyDescent="0.2">
      <c r="A143"/>
      <c r="B143"/>
      <c r="C143"/>
      <c r="D143"/>
      <c r="E143"/>
      <c r="F143"/>
      <c r="H143" s="2" t="str">
        <f>IF(A143="","",IF(A143="Total général",CONCATENATE(SUBSTITUTE('Base  PEAGES'!$Q$1,"-","/")," ",RIGHT(H142,20)),D143))</f>
        <v/>
      </c>
      <c r="I143" s="2" t="str">
        <f t="shared" si="16"/>
        <v/>
      </c>
      <c r="J143" s="2" t="str">
        <f t="shared" si="17"/>
        <v/>
      </c>
      <c r="K143" s="23" t="str">
        <f>IF(A143="","",IF(A143="Total général",ROUND(F143+SUM(VG!L:L)*1.2,2)+SUM('SHELL PEAGES'!L:L)*1.2,F143))</f>
        <v/>
      </c>
      <c r="L143" s="2" t="str">
        <f t="shared" si="18"/>
        <v/>
      </c>
      <c r="M143" s="2" t="str">
        <f t="shared" si="19"/>
        <v/>
      </c>
      <c r="N143" s="2" t="str">
        <f>IF(OR(A143="",A143="Total général"),"",'Base  CARBURANT'!$AG$1)</f>
        <v/>
      </c>
    </row>
    <row r="144" spans="1:14" x14ac:dyDescent="0.2">
      <c r="A144"/>
      <c r="B144"/>
      <c r="C144"/>
      <c r="D144"/>
      <c r="E144"/>
      <c r="F144"/>
      <c r="H144" s="2" t="str">
        <f>IF(A144="","",IF(A144="Total général",CONCATENATE(SUBSTITUTE('Base  PEAGES'!$Q$1,"-","/")," ",RIGHT(H143,20)),D144))</f>
        <v/>
      </c>
      <c r="I144" s="2" t="str">
        <f t="shared" si="16"/>
        <v/>
      </c>
      <c r="J144" s="2" t="str">
        <f t="shared" si="17"/>
        <v/>
      </c>
      <c r="K144" s="23" t="str">
        <f>IF(A144="","",IF(A144="Total général",ROUND(F144+SUM(VG!L:L)*1.2,2)+SUM('SHELL PEAGES'!L:L)*1.2,F144))</f>
        <v/>
      </c>
      <c r="L144" s="2" t="str">
        <f t="shared" si="18"/>
        <v/>
      </c>
      <c r="M144" s="2" t="str">
        <f t="shared" si="19"/>
        <v/>
      </c>
      <c r="N144" s="2" t="str">
        <f>IF(OR(A144="",A144="Total général"),"",'Base  CARBURANT'!$AG$1)</f>
        <v/>
      </c>
    </row>
    <row r="145" spans="1:14" x14ac:dyDescent="0.2">
      <c r="A145"/>
      <c r="B145"/>
      <c r="C145"/>
      <c r="D145"/>
      <c r="E145"/>
      <c r="F145"/>
      <c r="H145" s="2" t="str">
        <f>IF(A145="","",IF(A145="Total général",CONCATENATE(SUBSTITUTE('Base  PEAGES'!$Q$1,"-","/")," ",RIGHT(H144,20)),D145))</f>
        <v/>
      </c>
      <c r="I145" s="2" t="str">
        <f t="shared" si="16"/>
        <v/>
      </c>
      <c r="J145" s="2" t="str">
        <f t="shared" si="17"/>
        <v/>
      </c>
      <c r="K145" s="23" t="str">
        <f>IF(A145="","",IF(A145="Total général",ROUND(F145+SUM(VG!L:L)*1.2,2)+SUM('SHELL PEAGES'!L:L)*1.2,F145))</f>
        <v/>
      </c>
      <c r="L145" s="2" t="str">
        <f t="shared" si="18"/>
        <v/>
      </c>
      <c r="M145" s="2" t="str">
        <f t="shared" si="19"/>
        <v/>
      </c>
      <c r="N145" s="2" t="str">
        <f>IF(OR(A145="",A145="Total général"),"",'Base  CARBURANT'!$AG$1)</f>
        <v/>
      </c>
    </row>
    <row r="146" spans="1:14" x14ac:dyDescent="0.2">
      <c r="A146"/>
      <c r="B146"/>
      <c r="C146"/>
      <c r="D146"/>
      <c r="E146"/>
      <c r="F146"/>
      <c r="H146" s="2" t="str">
        <f>IF(A146="","",IF(A146="Total général",CONCATENATE(SUBSTITUTE('Base  PEAGES'!$Q$1,"-","/")," ",RIGHT(H145,20)),D146))</f>
        <v/>
      </c>
      <c r="I146" s="2" t="str">
        <f t="shared" si="16"/>
        <v/>
      </c>
      <c r="J146" s="2" t="str">
        <f t="shared" si="17"/>
        <v/>
      </c>
      <c r="K146" s="23" t="str">
        <f>IF(A146="","",IF(A146="Total général",ROUND(F146+SUM(VG!L:L)*1.2,2)+SUM('SHELL PEAGES'!L:L)*1.2,F146))</f>
        <v/>
      </c>
      <c r="L146" s="2" t="str">
        <f t="shared" si="18"/>
        <v/>
      </c>
      <c r="M146" s="2" t="str">
        <f t="shared" si="19"/>
        <v/>
      </c>
      <c r="N146" s="2" t="str">
        <f>IF(OR(A146="",A146="Total général"),"",'Base  CARBURANT'!$AG$1)</f>
        <v/>
      </c>
    </row>
    <row r="147" spans="1:14" x14ac:dyDescent="0.2">
      <c r="A147"/>
      <c r="B147"/>
      <c r="C147"/>
      <c r="D147"/>
      <c r="E147"/>
      <c r="F147"/>
      <c r="H147" s="2" t="str">
        <f>IF(A147="","",IF(A147="Total général",CONCATENATE(SUBSTITUTE('Base  PEAGES'!$Q$1,"-","/")," ",RIGHT(H146,20)),D147))</f>
        <v/>
      </c>
      <c r="I147" s="2" t="str">
        <f t="shared" si="16"/>
        <v/>
      </c>
      <c r="J147" s="2" t="str">
        <f t="shared" si="17"/>
        <v/>
      </c>
      <c r="K147" s="23" t="str">
        <f>IF(A147="","",IF(A147="Total général",ROUND(F147+SUM(VG!L:L)*1.2,2)+SUM('SHELL PEAGES'!L:L)*1.2,F147))</f>
        <v/>
      </c>
      <c r="L147" s="2" t="str">
        <f t="shared" si="18"/>
        <v/>
      </c>
      <c r="M147" s="2" t="str">
        <f t="shared" si="19"/>
        <v/>
      </c>
      <c r="N147" s="2" t="str">
        <f>IF(OR(A147="",A147="Total général"),"",'Base  CARBURANT'!$AG$1)</f>
        <v/>
      </c>
    </row>
    <row r="148" spans="1:14" x14ac:dyDescent="0.2">
      <c r="A148"/>
      <c r="B148"/>
      <c r="C148"/>
      <c r="D148"/>
      <c r="E148"/>
      <c r="F148"/>
      <c r="H148" s="2" t="str">
        <f>IF(A148="","",IF(A148="Total général",CONCATENATE(SUBSTITUTE('Base  PEAGES'!$Q$1,"-","/")," ",RIGHT(H147,20)),D148))</f>
        <v/>
      </c>
      <c r="I148" s="2" t="str">
        <f t="shared" si="16"/>
        <v/>
      </c>
      <c r="J148" s="2" t="str">
        <f t="shared" si="17"/>
        <v/>
      </c>
      <c r="K148" s="23" t="str">
        <f>IF(A148="","",IF(A148="Total général",ROUND(F148+SUM(VG!L:L)*1.2,2)+SUM('SHELL PEAGES'!L:L)*1.2,F148))</f>
        <v/>
      </c>
      <c r="L148" s="2" t="str">
        <f t="shared" si="18"/>
        <v/>
      </c>
      <c r="M148" s="2" t="str">
        <f t="shared" si="19"/>
        <v/>
      </c>
      <c r="N148" s="2" t="str">
        <f>IF(OR(A148="",A148="Total général"),"",'Base  CARBURANT'!$AG$1)</f>
        <v/>
      </c>
    </row>
    <row r="149" spans="1:14" x14ac:dyDescent="0.2">
      <c r="A149"/>
      <c r="B149"/>
      <c r="C149"/>
      <c r="D149"/>
      <c r="E149"/>
      <c r="F149"/>
      <c r="H149" s="2" t="str">
        <f>IF(A149="","",IF(A149="Total général",CONCATENATE(SUBSTITUTE('Base  PEAGES'!$Q$1,"-","/")," ",RIGHT(H148,20)),D149))</f>
        <v/>
      </c>
      <c r="I149" s="2" t="str">
        <f t="shared" si="16"/>
        <v/>
      </c>
      <c r="J149" s="2" t="str">
        <f t="shared" si="17"/>
        <v/>
      </c>
      <c r="K149" s="23" t="str">
        <f>IF(A149="","",IF(A149="Total général",ROUND(F149+SUM(VG!L:L)*1.2,2)+SUM('SHELL PEAGES'!L:L)*1.2,F149))</f>
        <v/>
      </c>
      <c r="L149" s="2" t="str">
        <f t="shared" si="18"/>
        <v/>
      </c>
      <c r="M149" s="2" t="str">
        <f t="shared" si="19"/>
        <v/>
      </c>
      <c r="N149" s="2" t="str">
        <f>IF(OR(A149="",A149="Total général"),"",'Base  CARBURANT'!$AG$1)</f>
        <v/>
      </c>
    </row>
    <row r="150" spans="1:14" x14ac:dyDescent="0.2">
      <c r="A150"/>
      <c r="B150"/>
      <c r="C150"/>
      <c r="D150"/>
      <c r="E150"/>
      <c r="F150"/>
      <c r="H150" s="2" t="str">
        <f>IF(A150="","",IF(A150="Total général",CONCATENATE(SUBSTITUTE('Base  PEAGES'!$Q$1,"-","/")," ",RIGHT(H149,20)),D150))</f>
        <v/>
      </c>
      <c r="I150" s="2" t="str">
        <f t="shared" si="16"/>
        <v/>
      </c>
      <c r="J150" s="2" t="str">
        <f t="shared" si="17"/>
        <v/>
      </c>
      <c r="K150" s="23" t="str">
        <f>IF(A150="","",IF(A150="Total général",ROUND(F150+SUM(VG!L:L)*1.2,2)+SUM('SHELL PEAGES'!L:L)*1.2,F150))</f>
        <v/>
      </c>
      <c r="L150" s="2" t="str">
        <f t="shared" si="18"/>
        <v/>
      </c>
      <c r="M150" s="2" t="str">
        <f t="shared" si="19"/>
        <v/>
      </c>
      <c r="N150" s="2" t="str">
        <f>IF(OR(A150="",A150="Total général"),"",'Base  CARBURANT'!$AG$1)</f>
        <v/>
      </c>
    </row>
    <row r="151" spans="1:14" x14ac:dyDescent="0.2">
      <c r="A151"/>
      <c r="B151"/>
      <c r="C151"/>
      <c r="D151"/>
      <c r="E151"/>
      <c r="F151"/>
      <c r="H151" s="2" t="str">
        <f>IF(A151="","",IF(A151="Total général",CONCATENATE(SUBSTITUTE('Base  PEAGES'!$Q$1,"-","/")," ",RIGHT(H150,20)),D151))</f>
        <v/>
      </c>
      <c r="I151" s="2" t="str">
        <f t="shared" si="16"/>
        <v/>
      </c>
      <c r="J151" s="2" t="str">
        <f t="shared" si="17"/>
        <v/>
      </c>
      <c r="K151" s="23" t="str">
        <f>IF(A151="","",IF(A151="Total général",ROUND(F151+SUM(VG!L:L)*1.2,2)+SUM('SHELL PEAGES'!L:L)*1.2,F151))</f>
        <v/>
      </c>
      <c r="L151" s="2" t="str">
        <f t="shared" si="18"/>
        <v/>
      </c>
      <c r="M151" s="2" t="str">
        <f t="shared" si="19"/>
        <v/>
      </c>
      <c r="N151" s="2" t="str">
        <f>IF(OR(A151="",A151="Total général"),"",'Base  CARBURANT'!$AG$1)</f>
        <v/>
      </c>
    </row>
    <row r="152" spans="1:14" x14ac:dyDescent="0.2">
      <c r="A152"/>
      <c r="B152"/>
      <c r="C152"/>
      <c r="D152"/>
      <c r="E152"/>
      <c r="F152"/>
      <c r="H152" s="2" t="str">
        <f>IF(A152="","",IF(A152="Total général",CONCATENATE(SUBSTITUTE('Base  PEAGES'!$Q$1,"-","/")," ",RIGHT(H151,20)),D152))</f>
        <v/>
      </c>
      <c r="I152" s="2" t="str">
        <f t="shared" si="16"/>
        <v/>
      </c>
      <c r="J152" s="2" t="str">
        <f t="shared" si="17"/>
        <v/>
      </c>
      <c r="K152" s="23" t="str">
        <f>IF(A152="","",IF(A152="Total général",ROUND(F152+SUM(VG!L:L)*1.2,2)+SUM('SHELL PEAGES'!L:L)*1.2,F152))</f>
        <v/>
      </c>
      <c r="L152" s="2" t="str">
        <f t="shared" si="18"/>
        <v/>
      </c>
      <c r="M152" s="2" t="str">
        <f t="shared" si="19"/>
        <v/>
      </c>
      <c r="N152" s="2" t="str">
        <f>IF(OR(A152="",A152="Total général"),"",'Base  CARBURANT'!$AG$1)</f>
        <v/>
      </c>
    </row>
    <row r="153" spans="1:14" x14ac:dyDescent="0.2">
      <c r="A153"/>
      <c r="B153"/>
      <c r="C153"/>
      <c r="D153"/>
      <c r="E153"/>
      <c r="F153"/>
      <c r="H153" s="2" t="str">
        <f>IF(A153="","",IF(A153="Total général",CONCATENATE(SUBSTITUTE('Base  PEAGES'!$Q$1,"-","/")," ",RIGHT(H152,20)),D153))</f>
        <v/>
      </c>
      <c r="I153" s="2" t="str">
        <f t="shared" si="16"/>
        <v/>
      </c>
      <c r="J153" s="2" t="str">
        <f t="shared" si="17"/>
        <v/>
      </c>
      <c r="K153" s="23" t="str">
        <f>IF(A153="","",IF(A153="Total général",ROUND(F153+SUM(VG!L:L)*1.2,2)+SUM('SHELL PEAGES'!L:L)*1.2,F153))</f>
        <v/>
      </c>
      <c r="L153" s="2" t="str">
        <f t="shared" si="18"/>
        <v/>
      </c>
      <c r="M153" s="2" t="str">
        <f t="shared" si="19"/>
        <v/>
      </c>
      <c r="N153" s="2" t="str">
        <f>IF(OR(A153="",A153="Total général"),"",'Base  CARBURANT'!$AG$1)</f>
        <v/>
      </c>
    </row>
    <row r="154" spans="1:14" x14ac:dyDescent="0.2">
      <c r="A154"/>
      <c r="B154"/>
      <c r="C154"/>
      <c r="D154"/>
      <c r="E154"/>
      <c r="F154"/>
      <c r="H154" s="2" t="str">
        <f>IF(A154="","",IF(A154="Total général",CONCATENATE(SUBSTITUTE('Base  PEAGES'!$Q$1,"-","/")," ",RIGHT(H153,20)),D154))</f>
        <v/>
      </c>
      <c r="I154" s="2" t="str">
        <f t="shared" si="16"/>
        <v/>
      </c>
      <c r="J154" s="2" t="str">
        <f t="shared" si="17"/>
        <v/>
      </c>
      <c r="K154" s="23" t="str">
        <f>IF(A154="","",IF(A154="Total général",ROUND(F154+SUM(VG!L:L)*1.2,2)+SUM('SHELL PEAGES'!L:L)*1.2,F154))</f>
        <v/>
      </c>
      <c r="L154" s="2" t="str">
        <f t="shared" si="18"/>
        <v/>
      </c>
      <c r="M154" s="2" t="str">
        <f t="shared" si="19"/>
        <v/>
      </c>
      <c r="N154" s="2" t="str">
        <f>IF(OR(A154="",A154="Total général"),"",'Base  CARBURANT'!$AG$1)</f>
        <v/>
      </c>
    </row>
    <row r="155" spans="1:14" x14ac:dyDescent="0.2">
      <c r="A155"/>
      <c r="B155"/>
      <c r="C155"/>
      <c r="D155"/>
      <c r="E155"/>
      <c r="F155"/>
      <c r="H155" s="2" t="str">
        <f>IF(A155="","",IF(A155="Total général",CONCATENATE(SUBSTITUTE('Base  PEAGES'!$Q$1,"-","/")," ",RIGHT(H154,20)),D155))</f>
        <v/>
      </c>
      <c r="I155" s="2" t="str">
        <f t="shared" si="16"/>
        <v/>
      </c>
      <c r="J155" s="2" t="str">
        <f t="shared" si="17"/>
        <v/>
      </c>
      <c r="K155" s="23" t="str">
        <f>IF(A155="","",IF(A155="Total général",ROUND(F155+SUM(VG!L:L)*1.2,2)+SUM('SHELL PEAGES'!L:L)*1.2,F155))</f>
        <v/>
      </c>
      <c r="L155" s="2" t="str">
        <f t="shared" si="18"/>
        <v/>
      </c>
      <c r="M155" s="2" t="str">
        <f t="shared" si="19"/>
        <v/>
      </c>
      <c r="N155" s="2" t="str">
        <f>IF(OR(A155="",A155="Total général"),"",'Base  CARBURANT'!$AG$1)</f>
        <v/>
      </c>
    </row>
    <row r="156" spans="1:14" x14ac:dyDescent="0.2">
      <c r="A156"/>
      <c r="B156"/>
      <c r="C156"/>
      <c r="D156"/>
      <c r="E156"/>
      <c r="F156"/>
      <c r="H156" s="2" t="str">
        <f>IF(A156="","",IF(A156="Total général",CONCATENATE(SUBSTITUTE('Base  PEAGES'!$Q$1,"-","/")," ",RIGHT(H155,20)),D156))</f>
        <v/>
      </c>
      <c r="I156" s="2" t="str">
        <f t="shared" si="16"/>
        <v/>
      </c>
      <c r="J156" s="2" t="str">
        <f t="shared" si="17"/>
        <v/>
      </c>
      <c r="K156" s="23" t="str">
        <f>IF(A156="","",IF(A156="Total général",ROUND(F156+SUM(VG!L:L)*1.2,2)+SUM('SHELL PEAGES'!L:L)*1.2,F156))</f>
        <v/>
      </c>
      <c r="L156" s="2" t="str">
        <f t="shared" si="18"/>
        <v/>
      </c>
      <c r="M156" s="2" t="str">
        <f t="shared" si="19"/>
        <v/>
      </c>
      <c r="N156" s="2" t="str">
        <f>IF(OR(A156="",A156="Total général"),"",'Base  CARBURANT'!$AG$1)</f>
        <v/>
      </c>
    </row>
    <row r="157" spans="1:14" x14ac:dyDescent="0.2">
      <c r="A157"/>
      <c r="B157"/>
      <c r="C157"/>
      <c r="D157"/>
      <c r="E157"/>
      <c r="F157"/>
      <c r="H157" s="2" t="str">
        <f>IF(A157="","",IF(A157="Total général",CONCATENATE(SUBSTITUTE('Base  PEAGES'!$Q$1,"-","/")," ",RIGHT(H156,20)),D157))</f>
        <v/>
      </c>
      <c r="I157" s="2" t="str">
        <f t="shared" si="16"/>
        <v/>
      </c>
      <c r="J157" s="2" t="str">
        <f t="shared" si="17"/>
        <v/>
      </c>
      <c r="K157" s="23" t="str">
        <f>IF(A157="","",IF(A157="Total général",ROUND(F157+SUM(VG!L:L)*1.2,2)+SUM('SHELL PEAGES'!L:L)*1.2,F157))</f>
        <v/>
      </c>
      <c r="L157" s="2" t="str">
        <f t="shared" si="18"/>
        <v/>
      </c>
      <c r="M157" s="2" t="str">
        <f t="shared" si="19"/>
        <v/>
      </c>
      <c r="N157" s="2" t="str">
        <f>IF(OR(A157="",A157="Total général"),"",'Base  CARBURANT'!$AG$1)</f>
        <v/>
      </c>
    </row>
    <row r="158" spans="1:14" x14ac:dyDescent="0.2">
      <c r="A158"/>
      <c r="B158"/>
      <c r="C158"/>
      <c r="D158"/>
      <c r="E158"/>
      <c r="F158"/>
      <c r="H158" s="2" t="str">
        <f>IF(A158="","",IF(A158="Total général",CONCATENATE(SUBSTITUTE('Base  PEAGES'!$Q$1,"-","/")," ",RIGHT(H157,20)),D158))</f>
        <v/>
      </c>
      <c r="I158" s="2" t="str">
        <f t="shared" si="16"/>
        <v/>
      </c>
      <c r="J158" s="2" t="str">
        <f t="shared" si="17"/>
        <v/>
      </c>
      <c r="K158" s="23" t="str">
        <f>IF(A158="","",IF(A158="Total général",ROUND(F158+SUM(VG!L:L)*1.2,2)+SUM('SHELL PEAGES'!L:L)*1.2,F158))</f>
        <v/>
      </c>
      <c r="L158" s="2" t="str">
        <f t="shared" si="18"/>
        <v/>
      </c>
      <c r="M158" s="2" t="str">
        <f t="shared" si="19"/>
        <v/>
      </c>
      <c r="N158" s="2" t="str">
        <f>IF(OR(A158="",A158="Total général"),"",'Base  CARBURANT'!$AG$1)</f>
        <v/>
      </c>
    </row>
    <row r="159" spans="1:14" x14ac:dyDescent="0.2">
      <c r="A159"/>
      <c r="B159"/>
      <c r="C159"/>
      <c r="D159"/>
      <c r="E159"/>
      <c r="F159"/>
      <c r="H159" s="2" t="str">
        <f>IF(A159="","",IF(A159="Total général",CONCATENATE(SUBSTITUTE('Base  PEAGES'!$Q$1,"-","/")," ",RIGHT(H158,20)),D159))</f>
        <v/>
      </c>
      <c r="I159" s="2" t="str">
        <f t="shared" si="16"/>
        <v/>
      </c>
      <c r="J159" s="2" t="str">
        <f t="shared" si="17"/>
        <v/>
      </c>
      <c r="K159" s="23" t="str">
        <f>IF(A159="","",IF(A159="Total général",ROUND(F159+SUM(VG!L:L)*1.2,2)+SUM('SHELL PEAGES'!L:L)*1.2,F159))</f>
        <v/>
      </c>
      <c r="L159" s="2" t="str">
        <f t="shared" si="18"/>
        <v/>
      </c>
      <c r="M159" s="2" t="str">
        <f t="shared" si="19"/>
        <v/>
      </c>
      <c r="N159" s="2" t="str">
        <f>IF(OR(A159="",A159="Total général"),"",'Base  CARBURANT'!$AG$1)</f>
        <v/>
      </c>
    </row>
    <row r="160" spans="1:14" x14ac:dyDescent="0.2">
      <c r="A160"/>
      <c r="B160"/>
      <c r="C160"/>
      <c r="D160"/>
      <c r="E160"/>
      <c r="F160"/>
      <c r="H160" s="2" t="str">
        <f>IF(A160="","",IF(A160="Total général",CONCATENATE(SUBSTITUTE('Base  PEAGES'!$Q$1,"-","/")," ",RIGHT(H159,20)),D160))</f>
        <v/>
      </c>
      <c r="I160" s="2" t="str">
        <f t="shared" si="16"/>
        <v/>
      </c>
      <c r="J160" s="2" t="str">
        <f t="shared" ref="J160:J223" si="20">IF(A160="","",IF(A160="Total général",15002,C160))</f>
        <v/>
      </c>
      <c r="K160" s="23" t="str">
        <f>IF(A160="","",IF(A160="Total général",ROUND(F160+SUM(VG!L:L)*1.2,2)+SUM('SHELL PEAGES'!L:L)*1.2,F160))</f>
        <v/>
      </c>
      <c r="L160" s="2" t="str">
        <f t="shared" si="18"/>
        <v/>
      </c>
      <c r="M160" s="2" t="str">
        <f t="shared" si="19"/>
        <v/>
      </c>
      <c r="N160" s="2" t="str">
        <f>IF(OR(A160="",A160="Total général"),"",'Base  CARBURANT'!$AG$1)</f>
        <v/>
      </c>
    </row>
    <row r="161" spans="1:14" x14ac:dyDescent="0.2">
      <c r="A161"/>
      <c r="B161"/>
      <c r="C161"/>
      <c r="D161"/>
      <c r="E161"/>
      <c r="F161"/>
      <c r="H161" s="2" t="str">
        <f>IF(A161="","",IF(A161="Total général",CONCATENATE(SUBSTITUTE('Base  PEAGES'!$Q$1,"-","/")," ",RIGHT(H160,20)),D161))</f>
        <v/>
      </c>
      <c r="I161" s="2" t="str">
        <f t="shared" ref="I161:I224" si="21">IF(A161="","",IF(AND(I160=50,A161="Total général"),21,IF(AND(I160=40,A161="Total général"),31,VALUE(E161))))</f>
        <v/>
      </c>
      <c r="J161" s="2" t="str">
        <f t="shared" si="20"/>
        <v/>
      </c>
      <c r="K161" s="23" t="str">
        <f>IF(A161="","",IF(A161="Total général",ROUND(F161+SUM(VG!L:L)*1.2,2)+SUM('SHELL PEAGES'!L:L)*1.2,F161))</f>
        <v/>
      </c>
      <c r="L161" s="2" t="str">
        <f t="shared" ref="L161:L224" si="22">IF(OR(A161="",A161="Total général"),"",TRIM($F$3))</f>
        <v/>
      </c>
      <c r="M161" s="2" t="str">
        <f t="shared" ref="M161:M224" si="23">IF(OR(A161="",A161="Total général"),"",A161)</f>
        <v/>
      </c>
      <c r="N161" s="2" t="str">
        <f>IF(OR(A161="",A161="Total général"),"",'Base  CARBURANT'!$AG$1)</f>
        <v/>
      </c>
    </row>
    <row r="162" spans="1:14" x14ac:dyDescent="0.2">
      <c r="A162"/>
      <c r="B162"/>
      <c r="C162"/>
      <c r="D162"/>
      <c r="E162"/>
      <c r="F162"/>
      <c r="H162" s="2" t="str">
        <f>IF(A162="","",IF(A162="Total général",CONCATENATE(SUBSTITUTE('Base  PEAGES'!$Q$1,"-","/")," ",RIGHT(H161,20)),D162))</f>
        <v/>
      </c>
      <c r="I162" s="2" t="str">
        <f t="shared" si="21"/>
        <v/>
      </c>
      <c r="J162" s="2" t="str">
        <f t="shared" si="20"/>
        <v/>
      </c>
      <c r="K162" s="23" t="str">
        <f>IF(A162="","",IF(A162="Total général",ROUND(F162+SUM(VG!L:L)*1.2,2)+SUM('SHELL PEAGES'!L:L)*1.2,F162))</f>
        <v/>
      </c>
      <c r="L162" s="2" t="str">
        <f t="shared" si="22"/>
        <v/>
      </c>
      <c r="M162" s="2" t="str">
        <f t="shared" si="23"/>
        <v/>
      </c>
      <c r="N162" s="2" t="str">
        <f>IF(OR(A162="",A162="Total général"),"",'Base  CARBURANT'!$AG$1)</f>
        <v/>
      </c>
    </row>
    <row r="163" spans="1:14" x14ac:dyDescent="0.2">
      <c r="A163"/>
      <c r="B163"/>
      <c r="C163"/>
      <c r="D163"/>
      <c r="E163"/>
      <c r="F163"/>
      <c r="H163" s="2" t="str">
        <f>IF(A163="","",IF(A163="Total général",CONCATENATE(SUBSTITUTE('Base  PEAGES'!$Q$1,"-","/")," ",RIGHT(H162,20)),D163))</f>
        <v/>
      </c>
      <c r="I163" s="2" t="str">
        <f t="shared" si="21"/>
        <v/>
      </c>
      <c r="J163" s="2" t="str">
        <f t="shared" si="20"/>
        <v/>
      </c>
      <c r="K163" s="23" t="str">
        <f>IF(A163="","",IF(A163="Total général",ROUND(F163+SUM(VG!L:L)*1.2,2)+SUM('SHELL PEAGES'!L:L)*1.2,F163))</f>
        <v/>
      </c>
      <c r="L163" s="2" t="str">
        <f t="shared" si="22"/>
        <v/>
      </c>
      <c r="M163" s="2" t="str">
        <f t="shared" si="23"/>
        <v/>
      </c>
      <c r="N163" s="2" t="str">
        <f>IF(OR(A163="",A163="Total général"),"",'Base  CARBURANT'!$AG$1)</f>
        <v/>
      </c>
    </row>
    <row r="164" spans="1:14" x14ac:dyDescent="0.2">
      <c r="A164"/>
      <c r="B164"/>
      <c r="C164"/>
      <c r="D164"/>
      <c r="E164"/>
      <c r="F164"/>
      <c r="H164" s="2" t="str">
        <f>IF(A164="","",IF(A164="Total général",CONCATENATE(SUBSTITUTE('Base  PEAGES'!$Q$1,"-","/")," ",RIGHT(H163,20)),D164))</f>
        <v/>
      </c>
      <c r="I164" s="2" t="str">
        <f t="shared" si="21"/>
        <v/>
      </c>
      <c r="J164" s="2" t="str">
        <f t="shared" si="20"/>
        <v/>
      </c>
      <c r="K164" s="23" t="str">
        <f>IF(A164="","",IF(A164="Total général",ROUND(F164+SUM(VG!L:L)*1.2,2)+SUM('SHELL PEAGES'!L:L)*1.2,F164))</f>
        <v/>
      </c>
      <c r="L164" s="2" t="str">
        <f t="shared" si="22"/>
        <v/>
      </c>
      <c r="M164" s="2" t="str">
        <f t="shared" si="23"/>
        <v/>
      </c>
      <c r="N164" s="2" t="str">
        <f>IF(OR(A164="",A164="Total général"),"",'Base  CARBURANT'!$AG$1)</f>
        <v/>
      </c>
    </row>
    <row r="165" spans="1:14" x14ac:dyDescent="0.2">
      <c r="A165"/>
      <c r="B165"/>
      <c r="C165"/>
      <c r="D165"/>
      <c r="E165"/>
      <c r="F165"/>
      <c r="H165" s="2" t="str">
        <f>IF(A165="","",IF(A165="Total général",CONCATENATE(SUBSTITUTE('Base  PEAGES'!$Q$1,"-","/")," ",RIGHT(H164,20)),D165))</f>
        <v/>
      </c>
      <c r="I165" s="2" t="str">
        <f t="shared" si="21"/>
        <v/>
      </c>
      <c r="J165" s="2" t="str">
        <f t="shared" si="20"/>
        <v/>
      </c>
      <c r="K165" s="23" t="str">
        <f>IF(A165="","",IF(A165="Total général",ROUND(F165+SUM(VG!L:L)*1.2,2)+SUM('SHELL PEAGES'!L:L)*1.2,F165))</f>
        <v/>
      </c>
      <c r="L165" s="2" t="str">
        <f t="shared" si="22"/>
        <v/>
      </c>
      <c r="M165" s="2" t="str">
        <f t="shared" si="23"/>
        <v/>
      </c>
      <c r="N165" s="2" t="str">
        <f>IF(OR(A165="",A165="Total général"),"",'Base  CARBURANT'!$AG$1)</f>
        <v/>
      </c>
    </row>
    <row r="166" spans="1:14" x14ac:dyDescent="0.2">
      <c r="A166"/>
      <c r="B166"/>
      <c r="C166"/>
      <c r="D166"/>
      <c r="E166"/>
      <c r="F166"/>
      <c r="H166" s="2" t="str">
        <f>IF(A166="","",IF(A166="Total général",CONCATENATE(SUBSTITUTE('Base  PEAGES'!$Q$1,"-","/")," ",RIGHT(H165,20)),D166))</f>
        <v/>
      </c>
      <c r="I166" s="2" t="str">
        <f t="shared" si="21"/>
        <v/>
      </c>
      <c r="J166" s="2" t="str">
        <f t="shared" si="20"/>
        <v/>
      </c>
      <c r="K166" s="23" t="str">
        <f>IF(A166="","",IF(A166="Total général",ROUND(F166+SUM(VG!L:L)*1.2,2)+SUM('SHELL PEAGES'!L:L)*1.2,F166))</f>
        <v/>
      </c>
      <c r="L166" s="2" t="str">
        <f t="shared" si="22"/>
        <v/>
      </c>
      <c r="M166" s="2" t="str">
        <f t="shared" si="23"/>
        <v/>
      </c>
      <c r="N166" s="2" t="str">
        <f>IF(OR(A166="",A166="Total général"),"",'Base  CARBURANT'!$AG$1)</f>
        <v/>
      </c>
    </row>
    <row r="167" spans="1:14" x14ac:dyDescent="0.2">
      <c r="A167"/>
      <c r="B167"/>
      <c r="C167"/>
      <c r="D167"/>
      <c r="E167"/>
      <c r="F167"/>
      <c r="H167" s="2" t="str">
        <f>IF(A167="","",IF(A167="Total général",CONCATENATE(SUBSTITUTE('Base  PEAGES'!$Q$1,"-","/")," ",RIGHT(H166,20)),D167))</f>
        <v/>
      </c>
      <c r="I167" s="2" t="str">
        <f t="shared" si="21"/>
        <v/>
      </c>
      <c r="J167" s="2" t="str">
        <f t="shared" si="20"/>
        <v/>
      </c>
      <c r="K167" s="23" t="str">
        <f>IF(A167="","",IF(A167="Total général",ROUND(F167+SUM(VG!L:L)*1.2,2)+SUM('SHELL PEAGES'!L:L)*1.2,F167))</f>
        <v/>
      </c>
      <c r="L167" s="2" t="str">
        <f t="shared" si="22"/>
        <v/>
      </c>
      <c r="M167" s="2" t="str">
        <f t="shared" si="23"/>
        <v/>
      </c>
      <c r="N167" s="2" t="str">
        <f>IF(OR(A167="",A167="Total général"),"",'Base  CARBURANT'!$AG$1)</f>
        <v/>
      </c>
    </row>
    <row r="168" spans="1:14" x14ac:dyDescent="0.2">
      <c r="A168"/>
      <c r="B168"/>
      <c r="C168"/>
      <c r="D168"/>
      <c r="E168"/>
      <c r="F168"/>
      <c r="H168" s="2" t="str">
        <f>IF(A168="","",IF(A168="Total général",CONCATENATE(SUBSTITUTE('Base  PEAGES'!$Q$1,"-","/")," ",RIGHT(H167,20)),D168))</f>
        <v/>
      </c>
      <c r="I168" s="2" t="str">
        <f t="shared" si="21"/>
        <v/>
      </c>
      <c r="J168" s="2" t="str">
        <f t="shared" si="20"/>
        <v/>
      </c>
      <c r="K168" s="23" t="str">
        <f>IF(A168="","",IF(A168="Total général",ROUND(F168+SUM(VG!L:L)*1.2,2)+SUM('SHELL PEAGES'!L:L)*1.2,F168))</f>
        <v/>
      </c>
      <c r="L168" s="2" t="str">
        <f t="shared" si="22"/>
        <v/>
      </c>
      <c r="M168" s="2" t="str">
        <f t="shared" si="23"/>
        <v/>
      </c>
      <c r="N168" s="2" t="str">
        <f>IF(OR(A168="",A168="Total général"),"",'Base  CARBURANT'!$AG$1)</f>
        <v/>
      </c>
    </row>
    <row r="169" spans="1:14" x14ac:dyDescent="0.2">
      <c r="A169"/>
      <c r="B169"/>
      <c r="C169"/>
      <c r="D169"/>
      <c r="E169"/>
      <c r="F169"/>
      <c r="H169" s="2" t="str">
        <f>IF(A169="","",IF(A169="Total général",CONCATENATE(SUBSTITUTE('Base  PEAGES'!$Q$1,"-","/")," ",RIGHT(H168,20)),D169))</f>
        <v/>
      </c>
      <c r="I169" s="2" t="str">
        <f t="shared" si="21"/>
        <v/>
      </c>
      <c r="J169" s="2" t="str">
        <f t="shared" si="20"/>
        <v/>
      </c>
      <c r="K169" s="23" t="str">
        <f>IF(A169="","",IF(A169="Total général",ROUND(F169+SUM(VG!L:L)*1.2,2)+SUM('SHELL PEAGES'!L:L)*1.2,F169))</f>
        <v/>
      </c>
      <c r="L169" s="2" t="str">
        <f t="shared" si="22"/>
        <v/>
      </c>
      <c r="M169" s="2" t="str">
        <f t="shared" si="23"/>
        <v/>
      </c>
      <c r="N169" s="2" t="str">
        <f>IF(OR(A169="",A169="Total général"),"",'Base  CARBURANT'!$AG$1)</f>
        <v/>
      </c>
    </row>
    <row r="170" spans="1:14" x14ac:dyDescent="0.2">
      <c r="A170"/>
      <c r="B170"/>
      <c r="C170"/>
      <c r="D170"/>
      <c r="E170"/>
      <c r="F170"/>
      <c r="H170" s="2" t="str">
        <f>IF(A170="","",IF(A170="Total général",CONCATENATE(SUBSTITUTE('Base  PEAGES'!$Q$1,"-","/")," ",RIGHT(H169,20)),D170))</f>
        <v/>
      </c>
      <c r="I170" s="2" t="str">
        <f t="shared" si="21"/>
        <v/>
      </c>
      <c r="J170" s="2" t="str">
        <f t="shared" si="20"/>
        <v/>
      </c>
      <c r="K170" s="23" t="str">
        <f>IF(A170="","",IF(A170="Total général",ROUND(F170+SUM(VG!L:L)*1.2,2)+SUM('SHELL PEAGES'!L:L)*1.2,F170))</f>
        <v/>
      </c>
      <c r="L170" s="2" t="str">
        <f t="shared" si="22"/>
        <v/>
      </c>
      <c r="M170" s="2" t="str">
        <f t="shared" si="23"/>
        <v/>
      </c>
      <c r="N170" s="2" t="str">
        <f>IF(OR(A170="",A170="Total général"),"",'Base  CARBURANT'!$AG$1)</f>
        <v/>
      </c>
    </row>
    <row r="171" spans="1:14" x14ac:dyDescent="0.2">
      <c r="A171"/>
      <c r="B171"/>
      <c r="C171"/>
      <c r="D171"/>
      <c r="E171"/>
      <c r="F171"/>
      <c r="H171" s="2" t="str">
        <f>IF(A171="","",IF(A171="Total général",CONCATENATE(SUBSTITUTE('Base  PEAGES'!$Q$1,"-","/")," ",RIGHT(H170,20)),D171))</f>
        <v/>
      </c>
      <c r="I171" s="2" t="str">
        <f t="shared" si="21"/>
        <v/>
      </c>
      <c r="J171" s="2" t="str">
        <f t="shared" si="20"/>
        <v/>
      </c>
      <c r="K171" s="23" t="str">
        <f>IF(A171="","",IF(A171="Total général",ROUND(F171+SUM(VG!L:L)*1.2,2)+SUM('SHELL PEAGES'!L:L)*1.2,F171))</f>
        <v/>
      </c>
      <c r="L171" s="2" t="str">
        <f t="shared" si="22"/>
        <v/>
      </c>
      <c r="M171" s="2" t="str">
        <f t="shared" si="23"/>
        <v/>
      </c>
      <c r="N171" s="2" t="str">
        <f>IF(OR(A171="",A171="Total général"),"",'Base  CARBURANT'!$AG$1)</f>
        <v/>
      </c>
    </row>
    <row r="172" spans="1:14" x14ac:dyDescent="0.2">
      <c r="A172"/>
      <c r="B172"/>
      <c r="C172"/>
      <c r="D172"/>
      <c r="E172"/>
      <c r="F172"/>
      <c r="H172" s="2" t="str">
        <f>IF(A172="","",IF(A172="Total général",CONCATENATE(SUBSTITUTE('Base  PEAGES'!$Q$1,"-","/")," ",RIGHT(H171,20)),D172))</f>
        <v/>
      </c>
      <c r="I172" s="2" t="str">
        <f t="shared" si="21"/>
        <v/>
      </c>
      <c r="J172" s="2" t="str">
        <f t="shared" si="20"/>
        <v/>
      </c>
      <c r="K172" s="23" t="str">
        <f>IF(A172="","",IF(A172="Total général",ROUND(F172+SUM(VG!L:L)*1.2,2)+SUM('SHELL PEAGES'!L:L)*1.2,F172))</f>
        <v/>
      </c>
      <c r="L172" s="2" t="str">
        <f t="shared" si="22"/>
        <v/>
      </c>
      <c r="M172" s="2" t="str">
        <f t="shared" si="23"/>
        <v/>
      </c>
      <c r="N172" s="2" t="str">
        <f>IF(OR(A172="",A172="Total général"),"",'Base  CARBURANT'!$AG$1)</f>
        <v/>
      </c>
    </row>
    <row r="173" spans="1:14" x14ac:dyDescent="0.2">
      <c r="A173"/>
      <c r="B173"/>
      <c r="C173"/>
      <c r="D173"/>
      <c r="E173"/>
      <c r="F173"/>
      <c r="H173" s="2" t="str">
        <f>IF(A173="","",IF(A173="Total général",CONCATENATE(SUBSTITUTE('Base  PEAGES'!$Q$1,"-","/")," ",RIGHT(H172,20)),D173))</f>
        <v/>
      </c>
      <c r="I173" s="2" t="str">
        <f t="shared" si="21"/>
        <v/>
      </c>
      <c r="J173" s="2" t="str">
        <f t="shared" si="20"/>
        <v/>
      </c>
      <c r="K173" s="23" t="str">
        <f>IF(A173="","",IF(A173="Total général",ROUND(F173+SUM(VG!L:L)*1.2,2)+SUM('SHELL PEAGES'!L:L)*1.2,F173))</f>
        <v/>
      </c>
      <c r="L173" s="2" t="str">
        <f t="shared" si="22"/>
        <v/>
      </c>
      <c r="M173" s="2" t="str">
        <f t="shared" si="23"/>
        <v/>
      </c>
      <c r="N173" s="2" t="str">
        <f>IF(OR(A173="",A173="Total général"),"",'Base  CARBURANT'!$AG$1)</f>
        <v/>
      </c>
    </row>
    <row r="174" spans="1:14" x14ac:dyDescent="0.2">
      <c r="A174"/>
      <c r="B174"/>
      <c r="C174"/>
      <c r="D174"/>
      <c r="E174"/>
      <c r="F174"/>
      <c r="H174" s="2" t="str">
        <f>IF(A174="","",IF(A174="Total général",CONCATENATE(SUBSTITUTE('Base  PEAGES'!$Q$1,"-","/")," ",RIGHT(H173,20)),D174))</f>
        <v/>
      </c>
      <c r="I174" s="2" t="str">
        <f t="shared" si="21"/>
        <v/>
      </c>
      <c r="J174" s="2" t="str">
        <f t="shared" si="20"/>
        <v/>
      </c>
      <c r="K174" s="23" t="str">
        <f>IF(A174="","",IF(A174="Total général",ROUND(F174+SUM(VG!L:L)*1.2,2)+SUM('SHELL PEAGES'!L:L)*1.2,F174))</f>
        <v/>
      </c>
      <c r="L174" s="2" t="str">
        <f t="shared" si="22"/>
        <v/>
      </c>
      <c r="M174" s="2" t="str">
        <f t="shared" si="23"/>
        <v/>
      </c>
      <c r="N174" s="2" t="str">
        <f>IF(OR(A174="",A174="Total général"),"",'Base  CARBURANT'!$AG$1)</f>
        <v/>
      </c>
    </row>
    <row r="175" spans="1:14" x14ac:dyDescent="0.2">
      <c r="A175"/>
      <c r="B175"/>
      <c r="C175"/>
      <c r="D175"/>
      <c r="E175"/>
      <c r="F175"/>
      <c r="H175" s="2" t="str">
        <f>IF(A175="","",IF(A175="Total général",CONCATENATE(SUBSTITUTE('Base  PEAGES'!$Q$1,"-","/")," ",RIGHT(H174,20)),D175))</f>
        <v/>
      </c>
      <c r="I175" s="2" t="str">
        <f t="shared" si="21"/>
        <v/>
      </c>
      <c r="J175" s="2" t="str">
        <f t="shared" si="20"/>
        <v/>
      </c>
      <c r="K175" s="23" t="str">
        <f>IF(A175="","",IF(A175="Total général",ROUND(F175+SUM(VG!L:L)*1.2,2)+SUM('SHELL PEAGES'!L:L)*1.2,F175))</f>
        <v/>
      </c>
      <c r="L175" s="2" t="str">
        <f t="shared" si="22"/>
        <v/>
      </c>
      <c r="M175" s="2" t="str">
        <f t="shared" si="23"/>
        <v/>
      </c>
      <c r="N175" s="2" t="str">
        <f>IF(OR(A175="",A175="Total général"),"",'Base  CARBURANT'!$AG$1)</f>
        <v/>
      </c>
    </row>
    <row r="176" spans="1:14" x14ac:dyDescent="0.2">
      <c r="A176"/>
      <c r="B176"/>
      <c r="C176"/>
      <c r="D176"/>
      <c r="E176"/>
      <c r="F176"/>
      <c r="H176" s="2" t="str">
        <f>IF(A176="","",IF(A176="Total général",CONCATENATE(SUBSTITUTE('Base  PEAGES'!$Q$1,"-","/")," ",RIGHT(H175,20)),D176))</f>
        <v/>
      </c>
      <c r="I176" s="2" t="str">
        <f t="shared" si="21"/>
        <v/>
      </c>
      <c r="J176" s="2" t="str">
        <f t="shared" si="20"/>
        <v/>
      </c>
      <c r="K176" s="23" t="str">
        <f>IF(A176="","",IF(A176="Total général",ROUND(F176+SUM(VG!L:L)*1.2,2)+SUM('SHELL PEAGES'!L:L)*1.2,F176))</f>
        <v/>
      </c>
      <c r="L176" s="2" t="str">
        <f t="shared" si="22"/>
        <v/>
      </c>
      <c r="M176" s="2" t="str">
        <f t="shared" si="23"/>
        <v/>
      </c>
      <c r="N176" s="2" t="str">
        <f>IF(OR(A176="",A176="Total général"),"",'Base  CARBURANT'!$AG$1)</f>
        <v/>
      </c>
    </row>
    <row r="177" spans="1:14" x14ac:dyDescent="0.2">
      <c r="A177"/>
      <c r="B177"/>
      <c r="C177"/>
      <c r="D177"/>
      <c r="E177"/>
      <c r="F177"/>
      <c r="H177" s="2" t="str">
        <f>IF(A177="","",IF(A177="Total général",CONCATENATE(SUBSTITUTE('Base  PEAGES'!$Q$1,"-","/")," ",RIGHT(H176,20)),D177))</f>
        <v/>
      </c>
      <c r="I177" s="2" t="str">
        <f t="shared" si="21"/>
        <v/>
      </c>
      <c r="J177" s="2" t="str">
        <f t="shared" si="20"/>
        <v/>
      </c>
      <c r="K177" s="23" t="str">
        <f>IF(A177="","",IF(A177="Total général",ROUND(F177+SUM(VG!L:L)*1.2,2)+SUM('SHELL PEAGES'!L:L)*1.2,F177))</f>
        <v/>
      </c>
      <c r="L177" s="2" t="str">
        <f t="shared" si="22"/>
        <v/>
      </c>
      <c r="M177" s="2" t="str">
        <f t="shared" si="23"/>
        <v/>
      </c>
      <c r="N177" s="2" t="str">
        <f>IF(OR(A177="",A177="Total général"),"",'Base  CARBURANT'!$AG$1)</f>
        <v/>
      </c>
    </row>
    <row r="178" spans="1:14" x14ac:dyDescent="0.2">
      <c r="H178" s="2" t="str">
        <f>IF(A178="","",IF(A178="Total général",CONCATENATE(SUBSTITUTE('Base  PEAGES'!$Q$1,"-","/")," ",RIGHT(H177,20)),D178))</f>
        <v/>
      </c>
      <c r="I178" s="2" t="str">
        <f t="shared" si="21"/>
        <v/>
      </c>
      <c r="J178" s="2" t="str">
        <f t="shared" si="20"/>
        <v/>
      </c>
      <c r="K178" s="23" t="str">
        <f>IF(A178="","",IF(A178="Total général",ROUND(F178+SUM(VG!L:L)*1.2,2)+SUM('SHELL PEAGES'!L:L)*1.2,F178))</f>
        <v/>
      </c>
      <c r="L178" s="2" t="str">
        <f t="shared" si="22"/>
        <v/>
      </c>
      <c r="M178" s="2" t="str">
        <f t="shared" si="23"/>
        <v/>
      </c>
      <c r="N178" s="2" t="str">
        <f>IF(OR(A178="",A178="Total général"),"",'Base  CARBURANT'!$AG$1)</f>
        <v/>
      </c>
    </row>
    <row r="179" spans="1:14" x14ac:dyDescent="0.2">
      <c r="H179" s="2" t="str">
        <f>IF(A179="","",IF(A179="Total général",CONCATENATE(SUBSTITUTE('Base  PEAGES'!$Q$1,"-","/")," ",RIGHT(H178,20)),D179))</f>
        <v/>
      </c>
      <c r="I179" s="2" t="str">
        <f t="shared" si="21"/>
        <v/>
      </c>
      <c r="J179" s="2" t="str">
        <f t="shared" si="20"/>
        <v/>
      </c>
      <c r="K179" s="23" t="str">
        <f>IF(A179="","",IF(A179="Total général",ROUND(F179+SUM(VG!L:L)*1.2,2)+SUM('SHELL PEAGES'!L:L)*1.2,F179))</f>
        <v/>
      </c>
      <c r="L179" s="2" t="str">
        <f t="shared" si="22"/>
        <v/>
      </c>
      <c r="M179" s="2" t="str">
        <f t="shared" si="23"/>
        <v/>
      </c>
      <c r="N179" s="2" t="str">
        <f>IF(OR(A179="",A179="Total général"),"",'Base  CARBURANT'!$AG$1)</f>
        <v/>
      </c>
    </row>
    <row r="180" spans="1:14" x14ac:dyDescent="0.2">
      <c r="H180" s="2" t="str">
        <f>IF(A180="","",IF(A180="Total général",CONCATENATE(SUBSTITUTE('Base  PEAGES'!$Q$1,"-","/")," ",RIGHT(H179,20)),D180))</f>
        <v/>
      </c>
      <c r="I180" s="2" t="str">
        <f t="shared" si="21"/>
        <v/>
      </c>
      <c r="J180" s="2" t="str">
        <f t="shared" si="20"/>
        <v/>
      </c>
      <c r="K180" s="23" t="str">
        <f>IF(A180="","",IF(A180="Total général",ROUND(F180+SUM(VG!L:L)*1.2,2)+SUM('SHELL PEAGES'!L:L)*1.2,F180))</f>
        <v/>
      </c>
      <c r="L180" s="2" t="str">
        <f t="shared" si="22"/>
        <v/>
      </c>
      <c r="M180" s="2" t="str">
        <f t="shared" si="23"/>
        <v/>
      </c>
      <c r="N180" s="2" t="str">
        <f>IF(OR(A180="",A180="Total général"),"",'Base  CARBURANT'!$AG$1)</f>
        <v/>
      </c>
    </row>
    <row r="181" spans="1:14" x14ac:dyDescent="0.2">
      <c r="H181" s="2" t="str">
        <f>IF(A181="","",IF(A181="Total général",CONCATENATE(SUBSTITUTE('Base  PEAGES'!$Q$1,"-","/")," ",RIGHT(H180,20)),D181))</f>
        <v/>
      </c>
      <c r="I181" s="2" t="str">
        <f t="shared" si="21"/>
        <v/>
      </c>
      <c r="J181" s="2" t="str">
        <f t="shared" si="20"/>
        <v/>
      </c>
      <c r="K181" s="23" t="str">
        <f>IF(A181="","",IF(A181="Total général",ROUND(F181+SUM(VG!L:L)*1.2,2)+SUM('SHELL PEAGES'!L:L)*1.2,F181))</f>
        <v/>
      </c>
      <c r="L181" s="2" t="str">
        <f t="shared" si="22"/>
        <v/>
      </c>
      <c r="M181" s="2" t="str">
        <f t="shared" si="23"/>
        <v/>
      </c>
      <c r="N181" s="2" t="str">
        <f>IF(OR(A181="",A181="Total général"),"",'Base  CARBURANT'!$AG$1)</f>
        <v/>
      </c>
    </row>
    <row r="182" spans="1:14" x14ac:dyDescent="0.2">
      <c r="H182" s="2" t="str">
        <f>IF(A182="","",IF(A182="Total général",CONCATENATE(SUBSTITUTE('Base  PEAGES'!$Q$1,"-","/")," ",RIGHT(H181,20)),D182))</f>
        <v/>
      </c>
      <c r="I182" s="2" t="str">
        <f t="shared" si="21"/>
        <v/>
      </c>
      <c r="J182" s="2" t="str">
        <f t="shared" si="20"/>
        <v/>
      </c>
      <c r="K182" s="23" t="str">
        <f>IF(A182="","",IF(A182="Total général",ROUND(F182+SUM(VG!L:L)*1.2,2)+SUM('SHELL PEAGES'!L:L)*1.2,F182))</f>
        <v/>
      </c>
      <c r="L182" s="2" t="str">
        <f t="shared" si="22"/>
        <v/>
      </c>
      <c r="M182" s="2" t="str">
        <f t="shared" si="23"/>
        <v/>
      </c>
      <c r="N182" s="2" t="str">
        <f>IF(OR(A182="",A182="Total général"),"",'Base  CARBURANT'!$AG$1)</f>
        <v/>
      </c>
    </row>
    <row r="183" spans="1:14" x14ac:dyDescent="0.2">
      <c r="H183" s="2" t="str">
        <f>IF(A183="","",IF(A183="Total général",CONCATENATE(SUBSTITUTE('Base  PEAGES'!$Q$1,"-","/")," ",RIGHT(H182,20)),D183))</f>
        <v/>
      </c>
      <c r="I183" s="2" t="str">
        <f t="shared" si="21"/>
        <v/>
      </c>
      <c r="J183" s="2" t="str">
        <f t="shared" si="20"/>
        <v/>
      </c>
      <c r="K183" s="23" t="str">
        <f>IF(A183="","",IF(A183="Total général",ROUND(F183+SUM(VG!L:L)*1.2,2)+SUM('SHELL PEAGES'!L:L)*1.2,F183))</f>
        <v/>
      </c>
      <c r="L183" s="2" t="str">
        <f t="shared" si="22"/>
        <v/>
      </c>
      <c r="M183" s="2" t="str">
        <f t="shared" si="23"/>
        <v/>
      </c>
      <c r="N183" s="2" t="str">
        <f>IF(OR(A183="",A183="Total général"),"",'Base  CARBURANT'!$AG$1)</f>
        <v/>
      </c>
    </row>
    <row r="184" spans="1:14" x14ac:dyDescent="0.2">
      <c r="H184" s="2" t="str">
        <f>IF(A184="","",IF(A184="Total général",CONCATENATE(SUBSTITUTE('Base  PEAGES'!$Q$1,"-","/")," ",RIGHT(H183,20)),D184))</f>
        <v/>
      </c>
      <c r="I184" s="2" t="str">
        <f t="shared" si="21"/>
        <v/>
      </c>
      <c r="J184" s="2" t="str">
        <f t="shared" si="20"/>
        <v/>
      </c>
      <c r="K184" s="23" t="str">
        <f>IF(A184="","",IF(A184="Total général",ROUND(F184+SUM(VG!L:L)*1.2,2)+SUM('SHELL PEAGES'!L:L)*1.2,F184))</f>
        <v/>
      </c>
      <c r="L184" s="2" t="str">
        <f t="shared" si="22"/>
        <v/>
      </c>
      <c r="M184" s="2" t="str">
        <f t="shared" si="23"/>
        <v/>
      </c>
      <c r="N184" s="2" t="str">
        <f>IF(OR(A184="",A184="Total général"),"",'Base  CARBURANT'!$AG$1)</f>
        <v/>
      </c>
    </row>
    <row r="185" spans="1:14" x14ac:dyDescent="0.2">
      <c r="H185" s="2" t="str">
        <f>IF(A185="","",IF(A185="Total général",CONCATENATE(SUBSTITUTE('Base  PEAGES'!$Q$1,"-","/")," ",RIGHT(H184,20)),D185))</f>
        <v/>
      </c>
      <c r="I185" s="2" t="str">
        <f t="shared" si="21"/>
        <v/>
      </c>
      <c r="J185" s="2" t="str">
        <f t="shared" si="20"/>
        <v/>
      </c>
      <c r="K185" s="23" t="str">
        <f>IF(A185="","",IF(A185="Total général",ROUND(F185+SUM(VG!L:L)*1.2,2)+SUM('SHELL PEAGES'!L:L)*1.2,F185))</f>
        <v/>
      </c>
      <c r="L185" s="2" t="str">
        <f t="shared" si="22"/>
        <v/>
      </c>
      <c r="M185" s="2" t="str">
        <f t="shared" si="23"/>
        <v/>
      </c>
      <c r="N185" s="2" t="str">
        <f>IF(OR(A185="",A185="Total général"),"",'Base  CARBURANT'!$AG$1)</f>
        <v/>
      </c>
    </row>
    <row r="186" spans="1:14" x14ac:dyDescent="0.2">
      <c r="H186" s="2" t="str">
        <f>IF(A186="","",IF(A186="Total général",CONCATENATE(SUBSTITUTE('Base  PEAGES'!$Q$1,"-","/")," ",RIGHT(H185,20)),D186))</f>
        <v/>
      </c>
      <c r="I186" s="2" t="str">
        <f t="shared" si="21"/>
        <v/>
      </c>
      <c r="J186" s="2" t="str">
        <f t="shared" si="20"/>
        <v/>
      </c>
      <c r="K186" s="23" t="str">
        <f>IF(A186="","",IF(A186="Total général",ROUND(F186+SUM(VG!L:L)*1.2,2)+SUM('SHELL PEAGES'!L:L)*1.2,F186))</f>
        <v/>
      </c>
      <c r="L186" s="2" t="str">
        <f t="shared" si="22"/>
        <v/>
      </c>
      <c r="M186" s="2" t="str">
        <f t="shared" si="23"/>
        <v/>
      </c>
      <c r="N186" s="2" t="str">
        <f>IF(OR(A186="",A186="Total général"),"",'Base  CARBURANT'!$AG$1)</f>
        <v/>
      </c>
    </row>
    <row r="187" spans="1:14" x14ac:dyDescent="0.2">
      <c r="H187" s="2" t="str">
        <f>IF(A187="","",IF(A187="Total général",CONCATENATE(SUBSTITUTE('Base  PEAGES'!$Q$1,"-","/")," ",RIGHT(H186,20)),D187))</f>
        <v/>
      </c>
      <c r="I187" s="2" t="str">
        <f t="shared" si="21"/>
        <v/>
      </c>
      <c r="J187" s="2" t="str">
        <f t="shared" si="20"/>
        <v/>
      </c>
      <c r="K187" s="23" t="str">
        <f>IF(A187="","",IF(A187="Total général",ROUND(F187+SUM(VG!L:L)*1.2,2)+SUM('SHELL PEAGES'!L:L)*1.2,F187))</f>
        <v/>
      </c>
      <c r="L187" s="2" t="str">
        <f t="shared" si="22"/>
        <v/>
      </c>
      <c r="M187" s="2" t="str">
        <f t="shared" si="23"/>
        <v/>
      </c>
      <c r="N187" s="2" t="str">
        <f>IF(OR(A187="",A187="Total général"),"",'Base  CARBURANT'!$AG$1)</f>
        <v/>
      </c>
    </row>
    <row r="188" spans="1:14" x14ac:dyDescent="0.2">
      <c r="H188" s="2" t="str">
        <f>IF(A188="","",IF(A188="Total général",CONCATENATE(SUBSTITUTE('Base  PEAGES'!$Q$1,"-","/")," ",RIGHT(H187,20)),D188))</f>
        <v/>
      </c>
      <c r="I188" s="2" t="str">
        <f t="shared" si="21"/>
        <v/>
      </c>
      <c r="J188" s="2" t="str">
        <f t="shared" si="20"/>
        <v/>
      </c>
      <c r="K188" s="23" t="str">
        <f>IF(A188="","",IF(A188="Total général",ROUND(F188+SUM(VG!L:L)*1.2,2)+SUM('SHELL PEAGES'!L:L)*1.2,F188))</f>
        <v/>
      </c>
      <c r="L188" s="2" t="str">
        <f t="shared" si="22"/>
        <v/>
      </c>
      <c r="M188" s="2" t="str">
        <f t="shared" si="23"/>
        <v/>
      </c>
      <c r="N188" s="2" t="str">
        <f>IF(OR(A188="",A188="Total général"),"",'Base  CARBURANT'!$AG$1)</f>
        <v/>
      </c>
    </row>
    <row r="189" spans="1:14" x14ac:dyDescent="0.2">
      <c r="H189" s="2" t="str">
        <f>IF(A189="","",IF(A189="Total général",CONCATENATE(SUBSTITUTE('Base  PEAGES'!$Q$1,"-","/")," ",RIGHT(H188,20)),D189))</f>
        <v/>
      </c>
      <c r="I189" s="2" t="str">
        <f t="shared" si="21"/>
        <v/>
      </c>
      <c r="J189" s="2" t="str">
        <f t="shared" si="20"/>
        <v/>
      </c>
      <c r="K189" s="23" t="str">
        <f>IF(A189="","",IF(A189="Total général",ROUND(F189+SUM(VG!L:L)*1.2,2)+SUM('SHELL PEAGES'!L:L)*1.2,F189))</f>
        <v/>
      </c>
      <c r="L189" s="2" t="str">
        <f t="shared" si="22"/>
        <v/>
      </c>
      <c r="M189" s="2" t="str">
        <f t="shared" si="23"/>
        <v/>
      </c>
      <c r="N189" s="2" t="str">
        <f>IF(OR(A189="",A189="Total général"),"",'Base  CARBURANT'!$AG$1)</f>
        <v/>
      </c>
    </row>
    <row r="190" spans="1:14" x14ac:dyDescent="0.2">
      <c r="H190" s="2" t="str">
        <f>IF(A190="","",IF(A190="Total général",CONCATENATE(SUBSTITUTE('Base  PEAGES'!$Q$1,"-","/")," ",RIGHT(H189,20)),D190))</f>
        <v/>
      </c>
      <c r="I190" s="2" t="str">
        <f t="shared" si="21"/>
        <v/>
      </c>
      <c r="J190" s="2" t="str">
        <f t="shared" si="20"/>
        <v/>
      </c>
      <c r="K190" s="23" t="str">
        <f>IF(A190="","",IF(A190="Total général",ROUND(F190+SUM(VG!L:L)*1.2,2)+SUM('SHELL PEAGES'!L:L)*1.2,F190))</f>
        <v/>
      </c>
      <c r="L190" s="2" t="str">
        <f t="shared" si="22"/>
        <v/>
      </c>
      <c r="M190" s="2" t="str">
        <f t="shared" si="23"/>
        <v/>
      </c>
      <c r="N190" s="2" t="str">
        <f>IF(OR(A190="",A190="Total général"),"",'Base  CARBURANT'!$AG$1)</f>
        <v/>
      </c>
    </row>
    <row r="191" spans="1:14" x14ac:dyDescent="0.2">
      <c r="H191" s="2" t="str">
        <f>IF(A191="","",IF(A191="Total général",CONCATENATE(SUBSTITUTE('Base  PEAGES'!$Q$1,"-","/")," ",RIGHT(H190,20)),D191))</f>
        <v/>
      </c>
      <c r="I191" s="2" t="str">
        <f t="shared" si="21"/>
        <v/>
      </c>
      <c r="J191" s="2" t="str">
        <f t="shared" si="20"/>
        <v/>
      </c>
      <c r="K191" s="23" t="str">
        <f>IF(A191="","",IF(A191="Total général",ROUND(F191+SUM(VG!L:L)*1.2,2)+SUM('SHELL PEAGES'!L:L)*1.2,F191))</f>
        <v/>
      </c>
      <c r="L191" s="2" t="str">
        <f t="shared" si="22"/>
        <v/>
      </c>
      <c r="M191" s="2" t="str">
        <f t="shared" si="23"/>
        <v/>
      </c>
      <c r="N191" s="2" t="str">
        <f>IF(OR(A191="",A191="Total général"),"",'Base  CARBURANT'!$AG$1)</f>
        <v/>
      </c>
    </row>
    <row r="192" spans="1:14" x14ac:dyDescent="0.2">
      <c r="H192" s="2" t="str">
        <f>IF(A192="","",IF(A192="Total général",CONCATENATE(SUBSTITUTE('Base  PEAGES'!$Q$1,"-","/")," ",RIGHT(H191,20)),D192))</f>
        <v/>
      </c>
      <c r="I192" s="2" t="str">
        <f t="shared" si="21"/>
        <v/>
      </c>
      <c r="J192" s="2" t="str">
        <f t="shared" si="20"/>
        <v/>
      </c>
      <c r="K192" s="23" t="str">
        <f>IF(A192="","",IF(A192="Total général",ROUND(F192+SUM(VG!L:L)*1.2,2)+SUM('SHELL PEAGES'!L:L)*1.2,F192))</f>
        <v/>
      </c>
      <c r="L192" s="2" t="str">
        <f t="shared" si="22"/>
        <v/>
      </c>
      <c r="M192" s="2" t="str">
        <f t="shared" si="23"/>
        <v/>
      </c>
      <c r="N192" s="2" t="str">
        <f>IF(OR(A192="",A192="Total général"),"",'Base  CARBURANT'!$AG$1)</f>
        <v/>
      </c>
    </row>
    <row r="193" spans="8:14" x14ac:dyDescent="0.2">
      <c r="H193" s="2" t="str">
        <f>IF(A193="","",IF(A193="Total général",CONCATENATE(SUBSTITUTE('Base  PEAGES'!$Q$1,"-","/")," ",RIGHT(H192,20)),D193))</f>
        <v/>
      </c>
      <c r="I193" s="2" t="str">
        <f t="shared" si="21"/>
        <v/>
      </c>
      <c r="J193" s="2" t="str">
        <f t="shared" si="20"/>
        <v/>
      </c>
      <c r="K193" s="23" t="str">
        <f>IF(A193="","",IF(A193="Total général",ROUND(F193+SUM(VG!L:L)*1.2,2)+SUM('SHELL PEAGES'!L:L)*1.2,F193))</f>
        <v/>
      </c>
      <c r="L193" s="2" t="str">
        <f t="shared" si="22"/>
        <v/>
      </c>
      <c r="M193" s="2" t="str">
        <f t="shared" si="23"/>
        <v/>
      </c>
      <c r="N193" s="2" t="str">
        <f>IF(OR(A193="",A193="Total général"),"",'Base  CARBURANT'!$AG$1)</f>
        <v/>
      </c>
    </row>
    <row r="194" spans="8:14" x14ac:dyDescent="0.2">
      <c r="H194" s="2" t="str">
        <f>IF(A194="","",IF(A194="Total général",CONCATENATE(SUBSTITUTE('Base  PEAGES'!$Q$1,"-","/")," ",RIGHT(H193,20)),D194))</f>
        <v/>
      </c>
      <c r="I194" s="2" t="str">
        <f t="shared" si="21"/>
        <v/>
      </c>
      <c r="J194" s="2" t="str">
        <f t="shared" si="20"/>
        <v/>
      </c>
      <c r="K194" s="23" t="str">
        <f>IF(A194="","",IF(A194="Total général",ROUND(F194+SUM(VG!L:L)*1.2,2)+SUM('SHELL PEAGES'!L:L)*1.2,F194))</f>
        <v/>
      </c>
      <c r="L194" s="2" t="str">
        <f t="shared" si="22"/>
        <v/>
      </c>
      <c r="M194" s="2" t="str">
        <f t="shared" si="23"/>
        <v/>
      </c>
      <c r="N194" s="2" t="str">
        <f>IF(OR(A194="",A194="Total général"),"",'Base  CARBURANT'!$AG$1)</f>
        <v/>
      </c>
    </row>
    <row r="195" spans="8:14" x14ac:dyDescent="0.2">
      <c r="H195" s="2" t="str">
        <f>IF(A195="","",IF(A195="Total général",CONCATENATE(SUBSTITUTE('Base  PEAGES'!$Q$1,"-","/")," ",RIGHT(H194,20)),D195))</f>
        <v/>
      </c>
      <c r="I195" s="2" t="str">
        <f t="shared" si="21"/>
        <v/>
      </c>
      <c r="J195" s="2" t="str">
        <f t="shared" si="20"/>
        <v/>
      </c>
      <c r="K195" s="23" t="str">
        <f>IF(A195="","",IF(A195="Total général",ROUND(F195+SUM(VG!L:L)*1.2,2)+SUM('SHELL PEAGES'!L:L)*1.2,F195))</f>
        <v/>
      </c>
      <c r="L195" s="2" t="str">
        <f t="shared" si="22"/>
        <v/>
      </c>
      <c r="M195" s="2" t="str">
        <f t="shared" si="23"/>
        <v/>
      </c>
      <c r="N195" s="2" t="str">
        <f>IF(OR(A195="",A195="Total général"),"",'Base  CARBURANT'!$AG$1)</f>
        <v/>
      </c>
    </row>
    <row r="196" spans="8:14" x14ac:dyDescent="0.2">
      <c r="H196" s="2" t="str">
        <f>IF(A196="","",IF(A196="Total général",CONCATENATE(SUBSTITUTE('Base  PEAGES'!$Q$1,"-","/")," ",RIGHT(H195,20)),D196))</f>
        <v/>
      </c>
      <c r="I196" s="2" t="str">
        <f t="shared" si="21"/>
        <v/>
      </c>
      <c r="J196" s="2" t="str">
        <f t="shared" si="20"/>
        <v/>
      </c>
      <c r="K196" s="23" t="str">
        <f>IF(A196="","",IF(A196="Total général",ROUND(F196+SUM(VG!L:L)*1.2,2)+SUM('SHELL PEAGES'!L:L)*1.2,F196))</f>
        <v/>
      </c>
      <c r="L196" s="2" t="str">
        <f t="shared" si="22"/>
        <v/>
      </c>
      <c r="M196" s="2" t="str">
        <f t="shared" si="23"/>
        <v/>
      </c>
      <c r="N196" s="2" t="str">
        <f>IF(OR(A196="",A196="Total général"),"",'Base  CARBURANT'!$AG$1)</f>
        <v/>
      </c>
    </row>
    <row r="197" spans="8:14" x14ac:dyDescent="0.2">
      <c r="H197" s="2" t="str">
        <f>IF(A197="","",IF(A197="Total général",CONCATENATE(SUBSTITUTE('Base  PEAGES'!$Q$1,"-","/")," ",RIGHT(H196,20)),D197))</f>
        <v/>
      </c>
      <c r="I197" s="2" t="str">
        <f t="shared" si="21"/>
        <v/>
      </c>
      <c r="J197" s="2" t="str">
        <f t="shared" si="20"/>
        <v/>
      </c>
      <c r="K197" s="23" t="str">
        <f>IF(A197="","",IF(A197="Total général",ROUND(F197+SUM(VG!L:L)*1.2,2)+SUM('SHELL PEAGES'!L:L)*1.2,F197))</f>
        <v/>
      </c>
      <c r="L197" s="2" t="str">
        <f t="shared" si="22"/>
        <v/>
      </c>
      <c r="M197" s="2" t="str">
        <f t="shared" si="23"/>
        <v/>
      </c>
      <c r="N197" s="2" t="str">
        <f>IF(OR(A197="",A197="Total général"),"",'Base  CARBURANT'!$AG$1)</f>
        <v/>
      </c>
    </row>
    <row r="198" spans="8:14" x14ac:dyDescent="0.2">
      <c r="H198" s="2" t="str">
        <f>IF(A198="","",IF(A198="Total général",CONCATENATE(SUBSTITUTE('Base  PEAGES'!$Q$1,"-","/")," ",RIGHT(H197,20)),D198))</f>
        <v/>
      </c>
      <c r="I198" s="2" t="str">
        <f t="shared" si="21"/>
        <v/>
      </c>
      <c r="J198" s="2" t="str">
        <f t="shared" si="20"/>
        <v/>
      </c>
      <c r="K198" s="23" t="str">
        <f>IF(A198="","",IF(A198="Total général",ROUND(F198+SUM(VG!L:L)*1.2,2)+SUM('SHELL PEAGES'!L:L)*1.2,F198))</f>
        <v/>
      </c>
      <c r="L198" s="2" t="str">
        <f t="shared" si="22"/>
        <v/>
      </c>
      <c r="M198" s="2" t="str">
        <f t="shared" si="23"/>
        <v/>
      </c>
      <c r="N198" s="2" t="str">
        <f>IF(OR(A198="",A198="Total général"),"",'Base  CARBURANT'!$AG$1)</f>
        <v/>
      </c>
    </row>
    <row r="199" spans="8:14" x14ac:dyDescent="0.2">
      <c r="H199" s="2" t="str">
        <f>IF(A199="","",IF(A199="Total général",CONCATENATE(SUBSTITUTE('Base  PEAGES'!$Q$1,"-","/")," ",RIGHT(H198,20)),D199))</f>
        <v/>
      </c>
      <c r="I199" s="2" t="str">
        <f t="shared" si="21"/>
        <v/>
      </c>
      <c r="J199" s="2" t="str">
        <f t="shared" si="20"/>
        <v/>
      </c>
      <c r="K199" s="23" t="str">
        <f>IF(A199="","",IF(A199="Total général",ROUND(F199+SUM(VG!L:L)*1.2,2)+SUM('SHELL PEAGES'!L:L)*1.2,F199))</f>
        <v/>
      </c>
      <c r="L199" s="2" t="str">
        <f t="shared" si="22"/>
        <v/>
      </c>
      <c r="M199" s="2" t="str">
        <f t="shared" si="23"/>
        <v/>
      </c>
      <c r="N199" s="2" t="str">
        <f>IF(OR(A199="",A199="Total général"),"",'Base  CARBURANT'!$AG$1)</f>
        <v/>
      </c>
    </row>
    <row r="200" spans="8:14" x14ac:dyDescent="0.2">
      <c r="H200" s="2" t="str">
        <f>IF(A200="","",IF(A200="Total général",CONCATENATE(SUBSTITUTE('Base  PEAGES'!$Q$1,"-","/")," ",RIGHT(H199,20)),D200))</f>
        <v/>
      </c>
      <c r="I200" s="2" t="str">
        <f t="shared" si="21"/>
        <v/>
      </c>
      <c r="J200" s="2" t="str">
        <f t="shared" si="20"/>
        <v/>
      </c>
      <c r="K200" s="23" t="str">
        <f>IF(A200="","",IF(A200="Total général",ROUND(F200+SUM(VG!L:L)*1.2,2)+SUM('SHELL PEAGES'!L:L)*1.2,F200))</f>
        <v/>
      </c>
      <c r="L200" s="2" t="str">
        <f t="shared" si="22"/>
        <v/>
      </c>
      <c r="M200" s="2" t="str">
        <f t="shared" si="23"/>
        <v/>
      </c>
      <c r="N200" s="2" t="str">
        <f>IF(OR(A200="",A200="Total général"),"",'Base  CARBURANT'!$AG$1)</f>
        <v/>
      </c>
    </row>
    <row r="201" spans="8:14" x14ac:dyDescent="0.2">
      <c r="H201" s="2" t="str">
        <f>IF(A201="","",IF(A201="Total général",CONCATENATE(SUBSTITUTE('Base  PEAGES'!$Q$1,"-","/")," ",RIGHT(H200,20)),D201))</f>
        <v/>
      </c>
      <c r="I201" s="2" t="str">
        <f t="shared" si="21"/>
        <v/>
      </c>
      <c r="J201" s="2" t="str">
        <f t="shared" si="20"/>
        <v/>
      </c>
      <c r="K201" s="23" t="str">
        <f>IF(A201="","",IF(A201="Total général",ROUND(F201+SUM(VG!L:L)*1.2,2)+SUM('SHELL PEAGES'!L:L)*1.2,F201))</f>
        <v/>
      </c>
      <c r="L201" s="2" t="str">
        <f t="shared" si="22"/>
        <v/>
      </c>
      <c r="M201" s="2" t="str">
        <f t="shared" si="23"/>
        <v/>
      </c>
      <c r="N201" s="2" t="str">
        <f>IF(OR(A201="",A201="Total général"),"",'Base  CARBURANT'!$AG$1)</f>
        <v/>
      </c>
    </row>
    <row r="202" spans="8:14" x14ac:dyDescent="0.2">
      <c r="H202" s="2" t="str">
        <f>IF(A202="","",IF(A202="Total général",CONCATENATE(SUBSTITUTE('Base  PEAGES'!$Q$1,"-","/")," ",RIGHT(H201,20)),D202))</f>
        <v/>
      </c>
      <c r="I202" s="2" t="str">
        <f t="shared" si="21"/>
        <v/>
      </c>
      <c r="J202" s="2" t="str">
        <f t="shared" si="20"/>
        <v/>
      </c>
      <c r="K202" s="23" t="str">
        <f>IF(A202="","",IF(A202="Total général",ROUND(F202+SUM(VG!L:L)*1.2,2)+SUM('SHELL PEAGES'!L:L)*1.2,F202))</f>
        <v/>
      </c>
      <c r="L202" s="2" t="str">
        <f t="shared" si="22"/>
        <v/>
      </c>
      <c r="M202" s="2" t="str">
        <f t="shared" si="23"/>
        <v/>
      </c>
      <c r="N202" s="2" t="str">
        <f>IF(OR(A202="",A202="Total général"),"",'Base  CARBURANT'!$AG$1)</f>
        <v/>
      </c>
    </row>
    <row r="203" spans="8:14" x14ac:dyDescent="0.2">
      <c r="H203" s="2" t="str">
        <f>IF(A203="","",IF(A203="Total général",CONCATENATE(SUBSTITUTE('Base  PEAGES'!$Q$1,"-","/")," ",RIGHT(H202,20)),D203))</f>
        <v/>
      </c>
      <c r="I203" s="2" t="str">
        <f t="shared" si="21"/>
        <v/>
      </c>
      <c r="J203" s="2" t="str">
        <f t="shared" si="20"/>
        <v/>
      </c>
      <c r="K203" s="23" t="str">
        <f>IF(A203="","",IF(A203="Total général",ROUND(F203+SUM(VG!L:L)*1.2,2)+SUM('SHELL PEAGES'!L:L)*1.2,F203))</f>
        <v/>
      </c>
      <c r="L203" s="2" t="str">
        <f t="shared" si="22"/>
        <v/>
      </c>
      <c r="M203" s="2" t="str">
        <f t="shared" si="23"/>
        <v/>
      </c>
      <c r="N203" s="2" t="str">
        <f>IF(OR(A203="",A203="Total général"),"",'Base  CARBURANT'!$AG$1)</f>
        <v/>
      </c>
    </row>
    <row r="204" spans="8:14" x14ac:dyDescent="0.2">
      <c r="H204" s="2" t="str">
        <f>IF(A204="","",IF(A204="Total général",CONCATENATE(SUBSTITUTE('Base  PEAGES'!$Q$1,"-","/")," ",RIGHT(H203,20)),D204))</f>
        <v/>
      </c>
      <c r="I204" s="2" t="str">
        <f t="shared" si="21"/>
        <v/>
      </c>
      <c r="J204" s="2" t="str">
        <f t="shared" si="20"/>
        <v/>
      </c>
      <c r="K204" s="23" t="str">
        <f>IF(A204="","",IF(A204="Total général",ROUND(F204+SUM(VG!L:L)*1.2,2)+SUM('SHELL PEAGES'!L:L)*1.2,F204))</f>
        <v/>
      </c>
      <c r="L204" s="2" t="str">
        <f t="shared" si="22"/>
        <v/>
      </c>
      <c r="M204" s="2" t="str">
        <f t="shared" si="23"/>
        <v/>
      </c>
      <c r="N204" s="2" t="str">
        <f>IF(OR(A204="",A204="Total général"),"",'Base  CARBURANT'!$AG$1)</f>
        <v/>
      </c>
    </row>
    <row r="205" spans="8:14" x14ac:dyDescent="0.2">
      <c r="H205" s="2" t="str">
        <f>IF(A205="","",IF(A205="Total général",CONCATENATE(SUBSTITUTE('Base  PEAGES'!$Q$1,"-","/")," ",RIGHT(H204,20)),D205))</f>
        <v/>
      </c>
      <c r="I205" s="2" t="str">
        <f t="shared" si="21"/>
        <v/>
      </c>
      <c r="J205" s="2" t="str">
        <f t="shared" si="20"/>
        <v/>
      </c>
      <c r="K205" s="23" t="str">
        <f>IF(A205="","",IF(A205="Total général",ROUND(F205+SUM(VG!L:L)*1.2,2)+SUM('SHELL PEAGES'!L:L)*1.2,F205))</f>
        <v/>
      </c>
      <c r="L205" s="2" t="str">
        <f t="shared" si="22"/>
        <v/>
      </c>
      <c r="M205" s="2" t="str">
        <f t="shared" si="23"/>
        <v/>
      </c>
      <c r="N205" s="2" t="str">
        <f>IF(OR(A205="",A205="Total général"),"",'Base  CARBURANT'!$AG$1)</f>
        <v/>
      </c>
    </row>
    <row r="206" spans="8:14" x14ac:dyDescent="0.2">
      <c r="H206" s="2" t="str">
        <f>IF(A206="","",IF(A206="Total général",CONCATENATE(SUBSTITUTE('Base  PEAGES'!$Q$1,"-","/")," ",RIGHT(H205,20)),D206))</f>
        <v/>
      </c>
      <c r="I206" s="2" t="str">
        <f t="shared" si="21"/>
        <v/>
      </c>
      <c r="J206" s="2" t="str">
        <f t="shared" si="20"/>
        <v/>
      </c>
      <c r="K206" s="23" t="str">
        <f>IF(A206="","",IF(A206="Total général",ROUND(F206+SUM(VG!L:L)*1.2,2)+SUM('SHELL PEAGES'!L:L)*1.2,F206))</f>
        <v/>
      </c>
      <c r="L206" s="2" t="str">
        <f t="shared" si="22"/>
        <v/>
      </c>
      <c r="M206" s="2" t="str">
        <f t="shared" si="23"/>
        <v/>
      </c>
      <c r="N206" s="2" t="str">
        <f>IF(OR(A206="",A206="Total général"),"",'Base  CARBURANT'!$AG$1)</f>
        <v/>
      </c>
    </row>
    <row r="207" spans="8:14" x14ac:dyDescent="0.2">
      <c r="H207" s="2" t="str">
        <f>IF(A207="","",IF(A207="Total général",CONCATENATE(SUBSTITUTE('Base  PEAGES'!$Q$1,"-","/")," ",RIGHT(H206,20)),D207))</f>
        <v/>
      </c>
      <c r="I207" s="2" t="str">
        <f t="shared" si="21"/>
        <v/>
      </c>
      <c r="J207" s="2" t="str">
        <f t="shared" si="20"/>
        <v/>
      </c>
      <c r="K207" s="23" t="str">
        <f>IF(A207="","",IF(A207="Total général",ROUND(F207+SUM(VG!L:L)*1.2,2)+SUM('SHELL PEAGES'!L:L)*1.2,F207))</f>
        <v/>
      </c>
      <c r="L207" s="2" t="str">
        <f t="shared" si="22"/>
        <v/>
      </c>
      <c r="M207" s="2" t="str">
        <f t="shared" si="23"/>
        <v/>
      </c>
      <c r="N207" s="2" t="str">
        <f>IF(OR(A207="",A207="Total général"),"",'Base  CARBURANT'!$AG$1)</f>
        <v/>
      </c>
    </row>
    <row r="208" spans="8:14" x14ac:dyDescent="0.2">
      <c r="H208" s="2" t="str">
        <f>IF(A208="","",IF(A208="Total général",CONCATENATE(SUBSTITUTE('Base  PEAGES'!$Q$1,"-","/")," ",RIGHT(H207,20)),D208))</f>
        <v/>
      </c>
      <c r="I208" s="2" t="str">
        <f t="shared" si="21"/>
        <v/>
      </c>
      <c r="J208" s="2" t="str">
        <f t="shared" si="20"/>
        <v/>
      </c>
      <c r="K208" s="23" t="str">
        <f>IF(A208="","",IF(A208="Total général",ROUND(F208+SUM(VG!L:L)*1.2,2)+SUM('SHELL PEAGES'!L:L)*1.2,F208))</f>
        <v/>
      </c>
      <c r="L208" s="2" t="str">
        <f t="shared" si="22"/>
        <v/>
      </c>
      <c r="M208" s="2" t="str">
        <f t="shared" si="23"/>
        <v/>
      </c>
      <c r="N208" s="2" t="str">
        <f>IF(OR(A208="",A208="Total général"),"",'Base  CARBURANT'!$AG$1)</f>
        <v/>
      </c>
    </row>
    <row r="209" spans="8:14" x14ac:dyDescent="0.2">
      <c r="H209" s="2" t="str">
        <f>IF(A209="","",IF(A209="Total général",CONCATENATE(SUBSTITUTE('Base  PEAGES'!$Q$1,"-","/")," ",RIGHT(H208,20)),D209))</f>
        <v/>
      </c>
      <c r="I209" s="2" t="str">
        <f t="shared" si="21"/>
        <v/>
      </c>
      <c r="J209" s="2" t="str">
        <f t="shared" si="20"/>
        <v/>
      </c>
      <c r="K209" s="23" t="str">
        <f>IF(A209="","",IF(A209="Total général",ROUND(F209+SUM(VG!L:L)*1.2,2)+SUM('SHELL PEAGES'!L:L)*1.2,F209))</f>
        <v/>
      </c>
      <c r="L209" s="2" t="str">
        <f t="shared" si="22"/>
        <v/>
      </c>
      <c r="M209" s="2" t="str">
        <f t="shared" si="23"/>
        <v/>
      </c>
      <c r="N209" s="2" t="str">
        <f>IF(OR(A209="",A209="Total général"),"",'Base  CARBURANT'!$AG$1)</f>
        <v/>
      </c>
    </row>
    <row r="210" spans="8:14" x14ac:dyDescent="0.2">
      <c r="H210" s="2" t="str">
        <f>IF(A210="","",IF(A210="Total général",CONCATENATE(SUBSTITUTE('Base  PEAGES'!$Q$1,"-","/")," ",RIGHT(H209,20)),D210))</f>
        <v/>
      </c>
      <c r="I210" s="2" t="str">
        <f t="shared" si="21"/>
        <v/>
      </c>
      <c r="J210" s="2" t="str">
        <f t="shared" si="20"/>
        <v/>
      </c>
      <c r="K210" s="23" t="str">
        <f>IF(A210="","",IF(A210="Total général",ROUND(F210+SUM(VG!L:L)*1.2,2)+SUM('SHELL PEAGES'!L:L)*1.2,F210))</f>
        <v/>
      </c>
      <c r="L210" s="2" t="str">
        <f t="shared" si="22"/>
        <v/>
      </c>
      <c r="M210" s="2" t="str">
        <f t="shared" si="23"/>
        <v/>
      </c>
      <c r="N210" s="2" t="str">
        <f>IF(OR(A210="",A210="Total général"),"",'Base  CARBURANT'!$AG$1)</f>
        <v/>
      </c>
    </row>
    <row r="211" spans="8:14" x14ac:dyDescent="0.2">
      <c r="H211" s="2" t="str">
        <f>IF(A211="","",IF(A211="Total général",CONCATENATE(SUBSTITUTE('Base  PEAGES'!$Q$1,"-","/")," ",RIGHT(H210,20)),D211))</f>
        <v/>
      </c>
      <c r="I211" s="2" t="str">
        <f t="shared" si="21"/>
        <v/>
      </c>
      <c r="J211" s="2" t="str">
        <f t="shared" si="20"/>
        <v/>
      </c>
      <c r="K211" s="23" t="str">
        <f>IF(A211="","",IF(A211="Total général",ROUND(F211+SUM(VG!L:L)*1.2,2)+SUM('SHELL PEAGES'!L:L)*1.2,F211))</f>
        <v/>
      </c>
      <c r="L211" s="2" t="str">
        <f t="shared" si="22"/>
        <v/>
      </c>
      <c r="M211" s="2" t="str">
        <f t="shared" si="23"/>
        <v/>
      </c>
      <c r="N211" s="2" t="str">
        <f>IF(OR(A211="",A211="Total général"),"",'Base  CARBURANT'!$AG$1)</f>
        <v/>
      </c>
    </row>
    <row r="212" spans="8:14" x14ac:dyDescent="0.2">
      <c r="H212" s="2" t="str">
        <f>IF(A212="","",IF(A212="Total général",CONCATENATE(SUBSTITUTE('Base  PEAGES'!$Q$1,"-","/")," ",RIGHT(H211,20)),D212))</f>
        <v/>
      </c>
      <c r="I212" s="2" t="str">
        <f t="shared" si="21"/>
        <v/>
      </c>
      <c r="J212" s="2" t="str">
        <f t="shared" si="20"/>
        <v/>
      </c>
      <c r="K212" s="23" t="str">
        <f>IF(A212="","",IF(A212="Total général",ROUND(F212+SUM(VG!L:L)*1.2,2)+SUM('SHELL PEAGES'!L:L)*1.2,F212))</f>
        <v/>
      </c>
      <c r="L212" s="2" t="str">
        <f t="shared" si="22"/>
        <v/>
      </c>
      <c r="M212" s="2" t="str">
        <f t="shared" si="23"/>
        <v/>
      </c>
      <c r="N212" s="2" t="str">
        <f>IF(OR(A212="",A212="Total général"),"",'Base  CARBURANT'!$AG$1)</f>
        <v/>
      </c>
    </row>
    <row r="213" spans="8:14" x14ac:dyDescent="0.2">
      <c r="H213" s="2" t="str">
        <f>IF(A213="","",IF(A213="Total général",CONCATENATE(SUBSTITUTE('Base  PEAGES'!$Q$1,"-","/")," ",RIGHT(H212,20)),D213))</f>
        <v/>
      </c>
      <c r="I213" s="2" t="str">
        <f t="shared" si="21"/>
        <v/>
      </c>
      <c r="J213" s="2" t="str">
        <f t="shared" si="20"/>
        <v/>
      </c>
      <c r="K213" s="23" t="str">
        <f>IF(A213="","",IF(A213="Total général",ROUND(F213+SUM(VG!L:L)*1.2,2)+SUM('SHELL PEAGES'!L:L)*1.2,F213))</f>
        <v/>
      </c>
      <c r="L213" s="2" t="str">
        <f t="shared" si="22"/>
        <v/>
      </c>
      <c r="M213" s="2" t="str">
        <f t="shared" si="23"/>
        <v/>
      </c>
      <c r="N213" s="2" t="str">
        <f>IF(OR(A213="",A213="Total général"),"",'Base  CARBURANT'!$AG$1)</f>
        <v/>
      </c>
    </row>
    <row r="214" spans="8:14" x14ac:dyDescent="0.2">
      <c r="H214" s="2" t="str">
        <f>IF(A214="","",IF(A214="Total général",CONCATENATE(SUBSTITUTE('Base  PEAGES'!$Q$1,"-","/")," ",RIGHT(H213,20)),D214))</f>
        <v/>
      </c>
      <c r="I214" s="2" t="str">
        <f t="shared" si="21"/>
        <v/>
      </c>
      <c r="J214" s="2" t="str">
        <f t="shared" si="20"/>
        <v/>
      </c>
      <c r="K214" s="23" t="str">
        <f>IF(A214="","",IF(A214="Total général",ROUND(F214+SUM(VG!L:L)*1.2,2)+SUM('SHELL PEAGES'!L:L)*1.2,F214))</f>
        <v/>
      </c>
      <c r="L214" s="2" t="str">
        <f t="shared" si="22"/>
        <v/>
      </c>
      <c r="M214" s="2" t="str">
        <f t="shared" si="23"/>
        <v/>
      </c>
      <c r="N214" s="2" t="str">
        <f>IF(OR(A214="",A214="Total général"),"",'Base  CARBURANT'!$AG$1)</f>
        <v/>
      </c>
    </row>
    <row r="215" spans="8:14" x14ac:dyDescent="0.2">
      <c r="H215" s="2" t="str">
        <f>IF(A215="","",IF(A215="Total général",CONCATENATE(SUBSTITUTE('Base  PEAGES'!$Q$1,"-","/")," ",RIGHT(H214,20)),D215))</f>
        <v/>
      </c>
      <c r="I215" s="2" t="str">
        <f t="shared" si="21"/>
        <v/>
      </c>
      <c r="J215" s="2" t="str">
        <f t="shared" si="20"/>
        <v/>
      </c>
      <c r="K215" s="23" t="str">
        <f>IF(A215="","",IF(A215="Total général",ROUND(F215+SUM(VG!L:L)*1.2,2)+SUM('SHELL PEAGES'!L:L)*1.2,F215))</f>
        <v/>
      </c>
      <c r="L215" s="2" t="str">
        <f t="shared" si="22"/>
        <v/>
      </c>
      <c r="M215" s="2" t="str">
        <f t="shared" si="23"/>
        <v/>
      </c>
      <c r="N215" s="2" t="str">
        <f>IF(OR(A215="",A215="Total général"),"",'Base  CARBURANT'!$AG$1)</f>
        <v/>
      </c>
    </row>
    <row r="216" spans="8:14" x14ac:dyDescent="0.2">
      <c r="H216" s="2" t="str">
        <f>IF(A216="","",IF(A216="Total général",CONCATENATE(SUBSTITUTE('Base  PEAGES'!$Q$1,"-","/")," ",RIGHT(H215,20)),D216))</f>
        <v/>
      </c>
      <c r="I216" s="2" t="str">
        <f t="shared" si="21"/>
        <v/>
      </c>
      <c r="J216" s="2" t="str">
        <f t="shared" si="20"/>
        <v/>
      </c>
      <c r="K216" s="23" t="str">
        <f>IF(A216="","",IF(A216="Total général",ROUND(F216+SUM(VG!L:L)*1.2,2)+SUM('SHELL PEAGES'!L:L)*1.2,F216))</f>
        <v/>
      </c>
      <c r="L216" s="2" t="str">
        <f t="shared" si="22"/>
        <v/>
      </c>
      <c r="M216" s="2" t="str">
        <f t="shared" si="23"/>
        <v/>
      </c>
      <c r="N216" s="2" t="str">
        <f>IF(OR(A216="",A216="Total général"),"",'Base  CARBURANT'!$AG$1)</f>
        <v/>
      </c>
    </row>
    <row r="217" spans="8:14" x14ac:dyDescent="0.2">
      <c r="H217" s="2" t="str">
        <f>IF(A217="","",IF(A217="Total général",CONCATENATE(SUBSTITUTE('Base  PEAGES'!$Q$1,"-","/")," ",RIGHT(H216,20)),D217))</f>
        <v/>
      </c>
      <c r="I217" s="2" t="str">
        <f t="shared" si="21"/>
        <v/>
      </c>
      <c r="J217" s="2" t="str">
        <f t="shared" si="20"/>
        <v/>
      </c>
      <c r="K217" s="23" t="str">
        <f>IF(A217="","",IF(A217="Total général",ROUND(F217+SUM(VG!L:L)*1.2,2)+SUM('SHELL PEAGES'!L:L)*1.2,F217))</f>
        <v/>
      </c>
      <c r="L217" s="2" t="str">
        <f t="shared" si="22"/>
        <v/>
      </c>
      <c r="M217" s="2" t="str">
        <f t="shared" si="23"/>
        <v/>
      </c>
      <c r="N217" s="2" t="str">
        <f>IF(OR(A217="",A217="Total général"),"",'Base  CARBURANT'!$AG$1)</f>
        <v/>
      </c>
    </row>
    <row r="218" spans="8:14" x14ac:dyDescent="0.2">
      <c r="H218" s="2" t="str">
        <f>IF(A218="","",IF(A218="Total général",CONCATENATE(SUBSTITUTE('Base  PEAGES'!$Q$1,"-","/")," ",RIGHT(H217,20)),D218))</f>
        <v/>
      </c>
      <c r="I218" s="2" t="str">
        <f t="shared" si="21"/>
        <v/>
      </c>
      <c r="J218" s="2" t="str">
        <f t="shared" si="20"/>
        <v/>
      </c>
      <c r="K218" s="23" t="str">
        <f>IF(A218="","",IF(A218="Total général",ROUND(F218+SUM(VG!L:L)*1.2,2)+SUM('SHELL PEAGES'!L:L)*1.2,F218))</f>
        <v/>
      </c>
      <c r="L218" s="2" t="str">
        <f t="shared" si="22"/>
        <v/>
      </c>
      <c r="M218" s="2" t="str">
        <f t="shared" si="23"/>
        <v/>
      </c>
      <c r="N218" s="2" t="str">
        <f>IF(OR(A218="",A218="Total général"),"",'Base  CARBURANT'!$AG$1)</f>
        <v/>
      </c>
    </row>
    <row r="219" spans="8:14" x14ac:dyDescent="0.2">
      <c r="H219" s="2" t="str">
        <f>IF(A219="","",IF(A219="Total général",CONCATENATE(SUBSTITUTE('Base  PEAGES'!$Q$1,"-","/")," ",RIGHT(H218,20)),D219))</f>
        <v/>
      </c>
      <c r="I219" s="2" t="str">
        <f t="shared" si="21"/>
        <v/>
      </c>
      <c r="J219" s="2" t="str">
        <f t="shared" si="20"/>
        <v/>
      </c>
      <c r="K219" s="23" t="str">
        <f>IF(A219="","",IF(A219="Total général",ROUND(F219+SUM(VG!L:L)*1.2,2)+SUM('SHELL PEAGES'!L:L)*1.2,F219))</f>
        <v/>
      </c>
      <c r="L219" s="2" t="str">
        <f t="shared" si="22"/>
        <v/>
      </c>
      <c r="M219" s="2" t="str">
        <f t="shared" si="23"/>
        <v/>
      </c>
      <c r="N219" s="2" t="str">
        <f>IF(OR(A219="",A219="Total général"),"",'Base  CARBURANT'!$AG$1)</f>
        <v/>
      </c>
    </row>
    <row r="220" spans="8:14" x14ac:dyDescent="0.2">
      <c r="H220" s="2" t="str">
        <f>IF(A220="","",IF(A220="Total général",CONCATENATE(SUBSTITUTE('Base  PEAGES'!$Q$1,"-","/")," ",RIGHT(H219,20)),D220))</f>
        <v/>
      </c>
      <c r="I220" s="2" t="str">
        <f t="shared" si="21"/>
        <v/>
      </c>
      <c r="J220" s="2" t="str">
        <f t="shared" si="20"/>
        <v/>
      </c>
      <c r="K220" s="23" t="str">
        <f>IF(A220="","",IF(A220="Total général",ROUND(F220+SUM(VG!L:L)*1.2,2)+SUM('SHELL PEAGES'!L:L)*1.2,F220))</f>
        <v/>
      </c>
      <c r="L220" s="2" t="str">
        <f t="shared" si="22"/>
        <v/>
      </c>
      <c r="M220" s="2" t="str">
        <f t="shared" si="23"/>
        <v/>
      </c>
      <c r="N220" s="2" t="str">
        <f>IF(OR(A220="",A220="Total général"),"",'Base  CARBURANT'!$AG$1)</f>
        <v/>
      </c>
    </row>
    <row r="221" spans="8:14" x14ac:dyDescent="0.2">
      <c r="H221" s="2" t="str">
        <f>IF(A221="","",IF(A221="Total général",CONCATENATE(SUBSTITUTE('Base  PEAGES'!$Q$1,"-","/")," ",RIGHT(H220,20)),D221))</f>
        <v/>
      </c>
      <c r="I221" s="2" t="str">
        <f t="shared" si="21"/>
        <v/>
      </c>
      <c r="J221" s="2" t="str">
        <f t="shared" si="20"/>
        <v/>
      </c>
      <c r="K221" s="23" t="str">
        <f>IF(A221="","",IF(A221="Total général",ROUND(F221+SUM(VG!L:L)*1.2,2)+SUM('SHELL PEAGES'!L:L)*1.2,F221))</f>
        <v/>
      </c>
      <c r="L221" s="2" t="str">
        <f t="shared" si="22"/>
        <v/>
      </c>
      <c r="M221" s="2" t="str">
        <f t="shared" si="23"/>
        <v/>
      </c>
      <c r="N221" s="2" t="str">
        <f>IF(OR(A221="",A221="Total général"),"",'Base  CARBURANT'!$AG$1)</f>
        <v/>
      </c>
    </row>
    <row r="222" spans="8:14" x14ac:dyDescent="0.2">
      <c r="H222" s="2" t="str">
        <f>IF(A222="","",IF(A222="Total général",CONCATENATE(SUBSTITUTE('Base  PEAGES'!$Q$1,"-","/")," ",RIGHT(H221,20)),D222))</f>
        <v/>
      </c>
      <c r="I222" s="2" t="str">
        <f t="shared" si="21"/>
        <v/>
      </c>
      <c r="J222" s="2" t="str">
        <f t="shared" si="20"/>
        <v/>
      </c>
      <c r="K222" s="23" t="str">
        <f>IF(A222="","",IF(A222="Total général",ROUND(F222+SUM(VG!L:L)*1.2,2)+SUM('SHELL PEAGES'!L:L)*1.2,F222))</f>
        <v/>
      </c>
      <c r="L222" s="2" t="str">
        <f t="shared" si="22"/>
        <v/>
      </c>
      <c r="M222" s="2" t="str">
        <f t="shared" si="23"/>
        <v/>
      </c>
      <c r="N222" s="2" t="str">
        <f>IF(OR(A222="",A222="Total général"),"",'Base  CARBURANT'!$AG$1)</f>
        <v/>
      </c>
    </row>
    <row r="223" spans="8:14" x14ac:dyDescent="0.2">
      <c r="H223" s="2" t="str">
        <f>IF(A223="","",IF(A223="Total général",CONCATENATE(SUBSTITUTE('Base  PEAGES'!$Q$1,"-","/")," ",RIGHT(H222,20)),D223))</f>
        <v/>
      </c>
      <c r="I223" s="2" t="str">
        <f t="shared" si="21"/>
        <v/>
      </c>
      <c r="J223" s="2" t="str">
        <f t="shared" si="20"/>
        <v/>
      </c>
      <c r="K223" s="23" t="str">
        <f>IF(A223="","",IF(A223="Total général",ROUND(F223+SUM(VG!L:L)*1.2,2)+SUM('SHELL PEAGES'!L:L)*1.2,F223))</f>
        <v/>
      </c>
      <c r="L223" s="2" t="str">
        <f t="shared" si="22"/>
        <v/>
      </c>
      <c r="M223" s="2" t="str">
        <f t="shared" si="23"/>
        <v/>
      </c>
      <c r="N223" s="2" t="str">
        <f>IF(OR(A223="",A223="Total général"),"",'Base  CARBURANT'!$AG$1)</f>
        <v/>
      </c>
    </row>
    <row r="224" spans="8:14" x14ac:dyDescent="0.2">
      <c r="H224" s="2" t="str">
        <f>IF(A224="","",IF(A224="Total général",CONCATENATE(SUBSTITUTE('Base  PEAGES'!$Q$1,"-","/")," ",RIGHT(H223,20)),D224))</f>
        <v/>
      </c>
      <c r="I224" s="2" t="str">
        <f t="shared" si="21"/>
        <v/>
      </c>
      <c r="J224" s="2" t="str">
        <f t="shared" ref="J224:J287" si="24">IF(A224="","",IF(A224="Total général",15002,C224))</f>
        <v/>
      </c>
      <c r="K224" s="23" t="str">
        <f>IF(A224="","",IF(A224="Total général",ROUND(F224+SUM(VG!L:L)*1.2,2)+SUM('SHELL PEAGES'!L:L)*1.2,F224))</f>
        <v/>
      </c>
      <c r="L224" s="2" t="str">
        <f t="shared" si="22"/>
        <v/>
      </c>
      <c r="M224" s="2" t="str">
        <f t="shared" si="23"/>
        <v/>
      </c>
      <c r="N224" s="2" t="str">
        <f>IF(OR(A224="",A224="Total général"),"",'Base  CARBURANT'!$AG$1)</f>
        <v/>
      </c>
    </row>
    <row r="225" spans="8:14" x14ac:dyDescent="0.2">
      <c r="H225" s="2" t="str">
        <f>IF(A225="","",IF(A225="Total général",CONCATENATE(SUBSTITUTE('Base  PEAGES'!$Q$1,"-","/")," ",RIGHT(H224,20)),D225))</f>
        <v/>
      </c>
      <c r="I225" s="2" t="str">
        <f t="shared" ref="I225:I288" si="25">IF(A225="","",IF(AND(I224=50,A225="Total général"),21,IF(AND(I224=40,A225="Total général"),31,VALUE(E225))))</f>
        <v/>
      </c>
      <c r="J225" s="2" t="str">
        <f t="shared" si="24"/>
        <v/>
      </c>
      <c r="K225" s="23" t="str">
        <f>IF(A225="","",IF(A225="Total général",ROUND(F225+SUM(VG!L:L)*1.2,2)+SUM('SHELL PEAGES'!L:L)*1.2,F225))</f>
        <v/>
      </c>
      <c r="L225" s="2" t="str">
        <f t="shared" ref="L225:L288" si="26">IF(OR(A225="",A225="Total général"),"",TRIM($F$3))</f>
        <v/>
      </c>
      <c r="M225" s="2" t="str">
        <f t="shared" ref="M225:M288" si="27">IF(OR(A225="",A225="Total général"),"",A225)</f>
        <v/>
      </c>
      <c r="N225" s="2" t="str">
        <f>IF(OR(A225="",A225="Total général"),"",'Base  CARBURANT'!$AG$1)</f>
        <v/>
      </c>
    </row>
    <row r="226" spans="8:14" x14ac:dyDescent="0.2">
      <c r="H226" s="2" t="str">
        <f>IF(A226="","",IF(A226="Total général",CONCATENATE(SUBSTITUTE('Base  PEAGES'!$Q$1,"-","/")," ",RIGHT(H225,20)),D226))</f>
        <v/>
      </c>
      <c r="I226" s="2" t="str">
        <f t="shared" si="25"/>
        <v/>
      </c>
      <c r="J226" s="2" t="str">
        <f t="shared" si="24"/>
        <v/>
      </c>
      <c r="K226" s="23" t="str">
        <f>IF(A226="","",IF(A226="Total général",ROUND(F226+SUM(VG!L:L)*1.2,2)+SUM('SHELL PEAGES'!L:L)*1.2,F226))</f>
        <v/>
      </c>
      <c r="L226" s="2" t="str">
        <f t="shared" si="26"/>
        <v/>
      </c>
      <c r="M226" s="2" t="str">
        <f t="shared" si="27"/>
        <v/>
      </c>
      <c r="N226" s="2" t="str">
        <f>IF(OR(A226="",A226="Total général"),"",'Base  CARBURANT'!$AG$1)</f>
        <v/>
      </c>
    </row>
    <row r="227" spans="8:14" x14ac:dyDescent="0.2">
      <c r="H227" s="2" t="str">
        <f>IF(A227="","",IF(A227="Total général",CONCATENATE(SUBSTITUTE('Base  PEAGES'!$Q$1,"-","/")," ",RIGHT(H226,20)),D227))</f>
        <v/>
      </c>
      <c r="I227" s="2" t="str">
        <f t="shared" si="25"/>
        <v/>
      </c>
      <c r="J227" s="2" t="str">
        <f t="shared" si="24"/>
        <v/>
      </c>
      <c r="K227" s="23" t="str">
        <f>IF(A227="","",IF(A227="Total général",ROUND(F227+SUM(VG!L:L)*1.2,2)+SUM('SHELL PEAGES'!L:L)*1.2,F227))</f>
        <v/>
      </c>
      <c r="L227" s="2" t="str">
        <f t="shared" si="26"/>
        <v/>
      </c>
      <c r="M227" s="2" t="str">
        <f t="shared" si="27"/>
        <v/>
      </c>
      <c r="N227" s="2" t="str">
        <f>IF(OR(A227="",A227="Total général"),"",'Base  CARBURANT'!$AG$1)</f>
        <v/>
      </c>
    </row>
    <row r="228" spans="8:14" x14ac:dyDescent="0.2">
      <c r="H228" s="2" t="str">
        <f>IF(A228="","",IF(A228="Total général",CONCATENATE(SUBSTITUTE('Base  PEAGES'!$Q$1,"-","/")," ",RIGHT(H227,20)),D228))</f>
        <v/>
      </c>
      <c r="I228" s="2" t="str">
        <f t="shared" si="25"/>
        <v/>
      </c>
      <c r="J228" s="2" t="str">
        <f t="shared" si="24"/>
        <v/>
      </c>
      <c r="K228" s="23" t="str">
        <f>IF(A228="","",IF(A228="Total général",ROUND(F228+SUM(VG!L:L)*1.2,2)+SUM('SHELL PEAGES'!L:L)*1.2,F228))</f>
        <v/>
      </c>
      <c r="L228" s="2" t="str">
        <f t="shared" si="26"/>
        <v/>
      </c>
      <c r="M228" s="2" t="str">
        <f t="shared" si="27"/>
        <v/>
      </c>
      <c r="N228" s="2" t="str">
        <f>IF(OR(A228="",A228="Total général"),"",'Base  CARBURANT'!$AG$1)</f>
        <v/>
      </c>
    </row>
    <row r="229" spans="8:14" x14ac:dyDescent="0.2">
      <c r="H229" s="2" t="str">
        <f>IF(A229="","",IF(A229="Total général",CONCATENATE(SUBSTITUTE('Base  PEAGES'!$Q$1,"-","/")," ",RIGHT(H228,20)),D229))</f>
        <v/>
      </c>
      <c r="I229" s="2" t="str">
        <f t="shared" si="25"/>
        <v/>
      </c>
      <c r="J229" s="2" t="str">
        <f t="shared" si="24"/>
        <v/>
      </c>
      <c r="K229" s="23" t="str">
        <f>IF(A229="","",IF(A229="Total général",ROUND(F229+SUM(VG!L:L)*1.2,2)+SUM('SHELL PEAGES'!L:L)*1.2,F229))</f>
        <v/>
      </c>
      <c r="L229" s="2" t="str">
        <f t="shared" si="26"/>
        <v/>
      </c>
      <c r="M229" s="2" t="str">
        <f t="shared" si="27"/>
        <v/>
      </c>
      <c r="N229" s="2" t="str">
        <f>IF(OR(A229="",A229="Total général"),"",'Base  CARBURANT'!$AG$1)</f>
        <v/>
      </c>
    </row>
    <row r="230" spans="8:14" x14ac:dyDescent="0.2">
      <c r="H230" s="2" t="str">
        <f>IF(A230="","",IF(A230="Total général",CONCATENATE(SUBSTITUTE('Base  PEAGES'!$Q$1,"-","/")," ",RIGHT(H229,20)),D230))</f>
        <v/>
      </c>
      <c r="I230" s="2" t="str">
        <f t="shared" si="25"/>
        <v/>
      </c>
      <c r="J230" s="2" t="str">
        <f t="shared" si="24"/>
        <v/>
      </c>
      <c r="K230" s="23" t="str">
        <f>IF(A230="","",IF(A230="Total général",ROUND(F230+SUM(VG!L:L)*1.2,2)+SUM('SHELL PEAGES'!L:L)*1.2,F230))</f>
        <v/>
      </c>
      <c r="L230" s="2" t="str">
        <f t="shared" si="26"/>
        <v/>
      </c>
      <c r="M230" s="2" t="str">
        <f t="shared" si="27"/>
        <v/>
      </c>
      <c r="N230" s="2" t="str">
        <f>IF(OR(A230="",A230="Total général"),"",'Base  CARBURANT'!$AG$1)</f>
        <v/>
      </c>
    </row>
    <row r="231" spans="8:14" x14ac:dyDescent="0.2">
      <c r="H231" s="2" t="str">
        <f>IF(A231="","",IF(A231="Total général",CONCATENATE(SUBSTITUTE('Base  PEAGES'!$Q$1,"-","/")," ",RIGHT(H230,20)),D231))</f>
        <v/>
      </c>
      <c r="I231" s="2" t="str">
        <f t="shared" si="25"/>
        <v/>
      </c>
      <c r="J231" s="2" t="str">
        <f t="shared" si="24"/>
        <v/>
      </c>
      <c r="K231" s="23" t="str">
        <f>IF(A231="","",IF(A231="Total général",ROUND(F231+SUM(VG!L:L)*1.2,2)+SUM('SHELL PEAGES'!L:L)*1.2,F231))</f>
        <v/>
      </c>
      <c r="L231" s="2" t="str">
        <f t="shared" si="26"/>
        <v/>
      </c>
      <c r="M231" s="2" t="str">
        <f t="shared" si="27"/>
        <v/>
      </c>
      <c r="N231" s="2" t="str">
        <f>IF(OR(A231="",A231="Total général"),"",'Base  CARBURANT'!$AG$1)</f>
        <v/>
      </c>
    </row>
    <row r="232" spans="8:14" x14ac:dyDescent="0.2">
      <c r="H232" s="2" t="str">
        <f>IF(A232="","",IF(A232="Total général",CONCATENATE(SUBSTITUTE('Base  PEAGES'!$Q$1,"-","/")," ",RIGHT(H231,20)),D232))</f>
        <v/>
      </c>
      <c r="I232" s="2" t="str">
        <f t="shared" si="25"/>
        <v/>
      </c>
      <c r="J232" s="2" t="str">
        <f t="shared" si="24"/>
        <v/>
      </c>
      <c r="K232" s="23" t="str">
        <f>IF(A232="","",IF(A232="Total général",ROUND(F232+SUM(VG!L:L)*1.2,2)+SUM('SHELL PEAGES'!L:L)*1.2,F232))</f>
        <v/>
      </c>
      <c r="L232" s="2" t="str">
        <f t="shared" si="26"/>
        <v/>
      </c>
      <c r="M232" s="2" t="str">
        <f t="shared" si="27"/>
        <v/>
      </c>
      <c r="N232" s="2" t="str">
        <f>IF(OR(A232="",A232="Total général"),"",'Base  CARBURANT'!$AG$1)</f>
        <v/>
      </c>
    </row>
    <row r="233" spans="8:14" x14ac:dyDescent="0.2">
      <c r="H233" s="2" t="str">
        <f>IF(A233="","",IF(A233="Total général",CONCATENATE(SUBSTITUTE('Base  PEAGES'!$Q$1,"-","/")," ",RIGHT(H232,20)),D233))</f>
        <v/>
      </c>
      <c r="I233" s="2" t="str">
        <f t="shared" si="25"/>
        <v/>
      </c>
      <c r="J233" s="2" t="str">
        <f t="shared" si="24"/>
        <v/>
      </c>
      <c r="K233" s="23" t="str">
        <f>IF(A233="","",IF(A233="Total général",ROUND(F233+SUM(VG!L:L)*1.2,2)+SUM('SHELL PEAGES'!L:L)*1.2,F233))</f>
        <v/>
      </c>
      <c r="L233" s="2" t="str">
        <f t="shared" si="26"/>
        <v/>
      </c>
      <c r="M233" s="2" t="str">
        <f t="shared" si="27"/>
        <v/>
      </c>
      <c r="N233" s="2" t="str">
        <f>IF(OR(A233="",A233="Total général"),"",'Base  CARBURANT'!$AG$1)</f>
        <v/>
      </c>
    </row>
    <row r="234" spans="8:14" x14ac:dyDescent="0.2">
      <c r="H234" s="2" t="str">
        <f>IF(A234="","",IF(A234="Total général",CONCATENATE(SUBSTITUTE('Base  PEAGES'!$Q$1,"-","/")," ",RIGHT(H233,20)),D234))</f>
        <v/>
      </c>
      <c r="I234" s="2" t="str">
        <f t="shared" si="25"/>
        <v/>
      </c>
      <c r="J234" s="2" t="str">
        <f t="shared" si="24"/>
        <v/>
      </c>
      <c r="K234" s="23" t="str">
        <f>IF(A234="","",IF(A234="Total général",ROUND(F234+SUM(VG!L:L)*1.2,2)+SUM('SHELL PEAGES'!L:L)*1.2,F234))</f>
        <v/>
      </c>
      <c r="L234" s="2" t="str">
        <f t="shared" si="26"/>
        <v/>
      </c>
      <c r="M234" s="2" t="str">
        <f t="shared" si="27"/>
        <v/>
      </c>
      <c r="N234" s="2" t="str">
        <f>IF(OR(A234="",A234="Total général"),"",'Base  CARBURANT'!$AG$1)</f>
        <v/>
      </c>
    </row>
    <row r="235" spans="8:14" x14ac:dyDescent="0.2">
      <c r="H235" s="2" t="str">
        <f>IF(A235="","",IF(A235="Total général",CONCATENATE(SUBSTITUTE('Base  PEAGES'!$Q$1,"-","/")," ",RIGHT(H234,20)),D235))</f>
        <v/>
      </c>
      <c r="I235" s="2" t="str">
        <f t="shared" si="25"/>
        <v/>
      </c>
      <c r="J235" s="2" t="str">
        <f t="shared" si="24"/>
        <v/>
      </c>
      <c r="K235" s="23" t="str">
        <f>IF(A235="","",IF(A235="Total général",ROUND(F235+SUM(VG!L:L)*1.2,2)+SUM('SHELL PEAGES'!L:L)*1.2,F235))</f>
        <v/>
      </c>
      <c r="L235" s="2" t="str">
        <f t="shared" si="26"/>
        <v/>
      </c>
      <c r="M235" s="2" t="str">
        <f t="shared" si="27"/>
        <v/>
      </c>
      <c r="N235" s="2" t="str">
        <f>IF(OR(A235="",A235="Total général"),"",'Base  CARBURANT'!$AG$1)</f>
        <v/>
      </c>
    </row>
    <row r="236" spans="8:14" x14ac:dyDescent="0.2">
      <c r="H236" s="2" t="str">
        <f>IF(A236="","",IF(A236="Total général",CONCATENATE(SUBSTITUTE('Base  PEAGES'!$Q$1,"-","/")," ",RIGHT(H235,20)),D236))</f>
        <v/>
      </c>
      <c r="I236" s="2" t="str">
        <f t="shared" si="25"/>
        <v/>
      </c>
      <c r="J236" s="2" t="str">
        <f t="shared" si="24"/>
        <v/>
      </c>
      <c r="K236" s="23" t="str">
        <f>IF(A236="","",IF(A236="Total général",ROUND(F236+SUM(VG!L:L)*1.2,2)+SUM('SHELL PEAGES'!L:L)*1.2,F236))</f>
        <v/>
      </c>
      <c r="L236" s="2" t="str">
        <f t="shared" si="26"/>
        <v/>
      </c>
      <c r="M236" s="2" t="str">
        <f t="shared" si="27"/>
        <v/>
      </c>
      <c r="N236" s="2" t="str">
        <f>IF(OR(A236="",A236="Total général"),"",'Base  CARBURANT'!$AG$1)</f>
        <v/>
      </c>
    </row>
    <row r="237" spans="8:14" x14ac:dyDescent="0.2">
      <c r="H237" s="2" t="str">
        <f>IF(A237="","",IF(A237="Total général",CONCATENATE(SUBSTITUTE('Base  PEAGES'!$Q$1,"-","/")," ",RIGHT(H236,20)),D237))</f>
        <v/>
      </c>
      <c r="I237" s="2" t="str">
        <f t="shared" si="25"/>
        <v/>
      </c>
      <c r="J237" s="2" t="str">
        <f t="shared" si="24"/>
        <v/>
      </c>
      <c r="K237" s="23" t="str">
        <f>IF(A237="","",IF(A237="Total général",ROUND(F237+SUM(VG!L:L)*1.2,2)+SUM('SHELL PEAGES'!L:L)*1.2,F237))</f>
        <v/>
      </c>
      <c r="L237" s="2" t="str">
        <f t="shared" si="26"/>
        <v/>
      </c>
      <c r="M237" s="2" t="str">
        <f t="shared" si="27"/>
        <v/>
      </c>
      <c r="N237" s="2" t="str">
        <f>IF(OR(A237="",A237="Total général"),"",'Base  CARBURANT'!$AG$1)</f>
        <v/>
      </c>
    </row>
    <row r="238" spans="8:14" x14ac:dyDescent="0.2">
      <c r="H238" s="2" t="str">
        <f>IF(A238="","",IF(A238="Total général",CONCATENATE(SUBSTITUTE('Base  PEAGES'!$Q$1,"-","/")," ",RIGHT(H237,20)),D238))</f>
        <v/>
      </c>
      <c r="I238" s="2" t="str">
        <f t="shared" si="25"/>
        <v/>
      </c>
      <c r="J238" s="2" t="str">
        <f t="shared" si="24"/>
        <v/>
      </c>
      <c r="K238" s="23" t="str">
        <f>IF(A238="","",IF(A238="Total général",ROUND(F238+SUM(VG!L:L)*1.2,2)+SUM('SHELL PEAGES'!L:L)*1.2,F238))</f>
        <v/>
      </c>
      <c r="L238" s="2" t="str">
        <f t="shared" si="26"/>
        <v/>
      </c>
      <c r="M238" s="2" t="str">
        <f t="shared" si="27"/>
        <v/>
      </c>
      <c r="N238" s="2" t="str">
        <f>IF(OR(A238="",A238="Total général"),"",'Base  CARBURANT'!$AG$1)</f>
        <v/>
      </c>
    </row>
    <row r="239" spans="8:14" x14ac:dyDescent="0.2">
      <c r="H239" s="2" t="str">
        <f>IF(A239="","",IF(A239="Total général",CONCATENATE(SUBSTITUTE('Base  PEAGES'!$Q$1,"-","/")," ",RIGHT(H238,20)),D239))</f>
        <v/>
      </c>
      <c r="I239" s="2" t="str">
        <f t="shared" si="25"/>
        <v/>
      </c>
      <c r="J239" s="2" t="str">
        <f t="shared" si="24"/>
        <v/>
      </c>
      <c r="K239" s="23" t="str">
        <f>IF(A239="","",IF(A239="Total général",ROUND(F239+SUM(VG!L:L)*1.2,2)+SUM('SHELL PEAGES'!L:L)*1.2,F239))</f>
        <v/>
      </c>
      <c r="L239" s="2" t="str">
        <f t="shared" si="26"/>
        <v/>
      </c>
      <c r="M239" s="2" t="str">
        <f t="shared" si="27"/>
        <v/>
      </c>
      <c r="N239" s="2" t="str">
        <f>IF(OR(A239="",A239="Total général"),"",'Base  CARBURANT'!$AG$1)</f>
        <v/>
      </c>
    </row>
    <row r="240" spans="8:14" x14ac:dyDescent="0.2">
      <c r="H240" s="2" t="str">
        <f>IF(A240="","",IF(A240="Total général",CONCATENATE(SUBSTITUTE('Base  PEAGES'!$Q$1,"-","/")," ",RIGHT(H239,20)),D240))</f>
        <v/>
      </c>
      <c r="I240" s="2" t="str">
        <f t="shared" si="25"/>
        <v/>
      </c>
      <c r="J240" s="2" t="str">
        <f t="shared" si="24"/>
        <v/>
      </c>
      <c r="K240" s="23" t="str">
        <f>IF(A240="","",IF(A240="Total général",ROUND(F240+SUM(VG!L:L)*1.2,2)+SUM('SHELL PEAGES'!L:L)*1.2,F240))</f>
        <v/>
      </c>
      <c r="L240" s="2" t="str">
        <f t="shared" si="26"/>
        <v/>
      </c>
      <c r="M240" s="2" t="str">
        <f t="shared" si="27"/>
        <v/>
      </c>
      <c r="N240" s="2" t="str">
        <f>IF(OR(A240="",A240="Total général"),"",'Base  CARBURANT'!$AG$1)</f>
        <v/>
      </c>
    </row>
    <row r="241" spans="8:14" x14ac:dyDescent="0.2">
      <c r="H241" s="2" t="str">
        <f>IF(A241="","",IF(A241="Total général",CONCATENATE(SUBSTITUTE('Base  PEAGES'!$Q$1,"-","/")," ",RIGHT(H240,20)),D241))</f>
        <v/>
      </c>
      <c r="I241" s="2" t="str">
        <f t="shared" si="25"/>
        <v/>
      </c>
      <c r="J241" s="2" t="str">
        <f t="shared" si="24"/>
        <v/>
      </c>
      <c r="K241" s="23" t="str">
        <f>IF(A241="","",IF(A241="Total général",ROUND(F241+SUM(VG!L:L)*1.2,2)+SUM('SHELL PEAGES'!L:L)*1.2,F241))</f>
        <v/>
      </c>
      <c r="L241" s="2" t="str">
        <f t="shared" si="26"/>
        <v/>
      </c>
      <c r="M241" s="2" t="str">
        <f t="shared" si="27"/>
        <v/>
      </c>
      <c r="N241" s="2" t="str">
        <f>IF(OR(A241="",A241="Total général"),"",'Base  CARBURANT'!$AG$1)</f>
        <v/>
      </c>
    </row>
    <row r="242" spans="8:14" x14ac:dyDescent="0.2">
      <c r="H242" s="2" t="str">
        <f>IF(A242="","",IF(A242="Total général",CONCATENATE(SUBSTITUTE('Base  PEAGES'!$Q$1,"-","/")," ",RIGHT(H241,20)),D242))</f>
        <v/>
      </c>
      <c r="I242" s="2" t="str">
        <f t="shared" si="25"/>
        <v/>
      </c>
      <c r="J242" s="2" t="str">
        <f t="shared" si="24"/>
        <v/>
      </c>
      <c r="K242" s="23" t="str">
        <f>IF(A242="","",IF(A242="Total général",ROUND(F242+SUM(VG!L:L)*1.2,2)+SUM('SHELL PEAGES'!L:L)*1.2,F242))</f>
        <v/>
      </c>
      <c r="L242" s="2" t="str">
        <f t="shared" si="26"/>
        <v/>
      </c>
      <c r="M242" s="2" t="str">
        <f t="shared" si="27"/>
        <v/>
      </c>
      <c r="N242" s="2" t="str">
        <f>IF(OR(A242="",A242="Total général"),"",'Base  CARBURANT'!$AG$1)</f>
        <v/>
      </c>
    </row>
    <row r="243" spans="8:14" x14ac:dyDescent="0.2">
      <c r="H243" s="2" t="str">
        <f>IF(A243="","",IF(A243="Total général",CONCATENATE(SUBSTITUTE('Base  PEAGES'!$Q$1,"-","/")," ",RIGHT(H242,20)),D243))</f>
        <v/>
      </c>
      <c r="I243" s="2" t="str">
        <f t="shared" si="25"/>
        <v/>
      </c>
      <c r="J243" s="2" t="str">
        <f t="shared" si="24"/>
        <v/>
      </c>
      <c r="K243" s="23" t="str">
        <f>IF(A243="","",IF(A243="Total général",ROUND(F243+SUM(VG!L:L)*1.2,2)+SUM('SHELL PEAGES'!L:L)*1.2,F243))</f>
        <v/>
      </c>
      <c r="L243" s="2" t="str">
        <f t="shared" si="26"/>
        <v/>
      </c>
      <c r="M243" s="2" t="str">
        <f t="shared" si="27"/>
        <v/>
      </c>
      <c r="N243" s="2" t="str">
        <f>IF(OR(A243="",A243="Total général"),"",'Base  CARBURANT'!$AG$1)</f>
        <v/>
      </c>
    </row>
    <row r="244" spans="8:14" x14ac:dyDescent="0.2">
      <c r="H244" s="2" t="str">
        <f>IF(A244="","",IF(A244="Total général",CONCATENATE(SUBSTITUTE('Base  PEAGES'!$Q$1,"-","/")," ",RIGHT(H243,20)),D244))</f>
        <v/>
      </c>
      <c r="I244" s="2" t="str">
        <f t="shared" si="25"/>
        <v/>
      </c>
      <c r="J244" s="2" t="str">
        <f t="shared" si="24"/>
        <v/>
      </c>
      <c r="K244" s="23" t="str">
        <f>IF(A244="","",IF(A244="Total général",ROUND(F244+SUM(VG!L:L)*1.2,2)+SUM('SHELL PEAGES'!L:L)*1.2,F244))</f>
        <v/>
      </c>
      <c r="L244" s="2" t="str">
        <f t="shared" si="26"/>
        <v/>
      </c>
      <c r="M244" s="2" t="str">
        <f t="shared" si="27"/>
        <v/>
      </c>
      <c r="N244" s="2" t="str">
        <f>IF(OR(A244="",A244="Total général"),"",'Base  CARBURANT'!$AG$1)</f>
        <v/>
      </c>
    </row>
    <row r="245" spans="8:14" x14ac:dyDescent="0.2">
      <c r="H245" s="2" t="str">
        <f>IF(A245="","",IF(A245="Total général",CONCATENATE(SUBSTITUTE('Base  PEAGES'!$Q$1,"-","/")," ",RIGHT(H244,20)),D245))</f>
        <v/>
      </c>
      <c r="I245" s="2" t="str">
        <f t="shared" si="25"/>
        <v/>
      </c>
      <c r="J245" s="2" t="str">
        <f t="shared" si="24"/>
        <v/>
      </c>
      <c r="K245" s="23" t="str">
        <f>IF(A245="","",IF(A245="Total général",ROUND(F245+SUM(VG!L:L)*1.2,2)+SUM('SHELL PEAGES'!L:L)*1.2,F245))</f>
        <v/>
      </c>
      <c r="L245" s="2" t="str">
        <f t="shared" si="26"/>
        <v/>
      </c>
      <c r="M245" s="2" t="str">
        <f t="shared" si="27"/>
        <v/>
      </c>
      <c r="N245" s="2" t="str">
        <f>IF(OR(A245="",A245="Total général"),"",'Base  CARBURANT'!$AG$1)</f>
        <v/>
      </c>
    </row>
    <row r="246" spans="8:14" x14ac:dyDescent="0.2">
      <c r="H246" s="2" t="str">
        <f>IF(A246="","",IF(A246="Total général",CONCATENATE(SUBSTITUTE('Base  PEAGES'!$Q$1,"-","/")," ",RIGHT(H245,20)),D246))</f>
        <v/>
      </c>
      <c r="I246" s="2" t="str">
        <f t="shared" si="25"/>
        <v/>
      </c>
      <c r="J246" s="2" t="str">
        <f t="shared" si="24"/>
        <v/>
      </c>
      <c r="K246" s="23" t="str">
        <f>IF(A246="","",IF(A246="Total général",ROUND(F246+SUM(VG!L:L)*1.2,2)+SUM('SHELL PEAGES'!L:L)*1.2,F246))</f>
        <v/>
      </c>
      <c r="L246" s="2" t="str">
        <f t="shared" si="26"/>
        <v/>
      </c>
      <c r="M246" s="2" t="str">
        <f t="shared" si="27"/>
        <v/>
      </c>
      <c r="N246" s="2" t="str">
        <f>IF(OR(A246="",A246="Total général"),"",'Base  CARBURANT'!$AG$1)</f>
        <v/>
      </c>
    </row>
    <row r="247" spans="8:14" x14ac:dyDescent="0.2">
      <c r="H247" s="2" t="str">
        <f>IF(A247="","",IF(A247="Total général",CONCATENATE(SUBSTITUTE('Base  PEAGES'!$Q$1,"-","/")," ",RIGHT(H246,20)),D247))</f>
        <v/>
      </c>
      <c r="I247" s="2" t="str">
        <f t="shared" si="25"/>
        <v/>
      </c>
      <c r="J247" s="2" t="str">
        <f t="shared" si="24"/>
        <v/>
      </c>
      <c r="K247" s="23" t="str">
        <f>IF(A247="","",IF(A247="Total général",ROUND(F247+SUM(VG!L:L)*1.2,2)+SUM('SHELL PEAGES'!L:L)*1.2,F247))</f>
        <v/>
      </c>
      <c r="L247" s="2" t="str">
        <f t="shared" si="26"/>
        <v/>
      </c>
      <c r="M247" s="2" t="str">
        <f t="shared" si="27"/>
        <v/>
      </c>
      <c r="N247" s="2" t="str">
        <f>IF(OR(A247="",A247="Total général"),"",'Base  CARBURANT'!$AG$1)</f>
        <v/>
      </c>
    </row>
    <row r="248" spans="8:14" x14ac:dyDescent="0.2">
      <c r="H248" s="2" t="str">
        <f>IF(A248="","",IF(A248="Total général",CONCATENATE(SUBSTITUTE('Base  PEAGES'!$Q$1,"-","/")," ",RIGHT(H247,20)),D248))</f>
        <v/>
      </c>
      <c r="I248" s="2" t="str">
        <f t="shared" si="25"/>
        <v/>
      </c>
      <c r="J248" s="2" t="str">
        <f t="shared" si="24"/>
        <v/>
      </c>
      <c r="K248" s="23" t="str">
        <f>IF(A248="","",IF(A248="Total général",ROUND(F248+SUM(VG!L:L)*1.2,2)+SUM('SHELL PEAGES'!L:L)*1.2,F248))</f>
        <v/>
      </c>
      <c r="L248" s="2" t="str">
        <f t="shared" si="26"/>
        <v/>
      </c>
      <c r="M248" s="2" t="str">
        <f t="shared" si="27"/>
        <v/>
      </c>
      <c r="N248" s="2" t="str">
        <f>IF(OR(A248="",A248="Total général"),"",'Base  CARBURANT'!$AG$1)</f>
        <v/>
      </c>
    </row>
    <row r="249" spans="8:14" x14ac:dyDescent="0.2">
      <c r="H249" s="2" t="str">
        <f>IF(A249="","",IF(A249="Total général",CONCATENATE(SUBSTITUTE('Base  PEAGES'!$Q$1,"-","/")," ",RIGHT(H248,20)),D249))</f>
        <v/>
      </c>
      <c r="I249" s="2" t="str">
        <f t="shared" si="25"/>
        <v/>
      </c>
      <c r="J249" s="2" t="str">
        <f t="shared" si="24"/>
        <v/>
      </c>
      <c r="K249" s="23" t="str">
        <f>IF(A249="","",IF(A249="Total général",ROUND(F249+SUM(VG!L:L)*1.2,2)+SUM('SHELL PEAGES'!L:L)*1.2,F249))</f>
        <v/>
      </c>
      <c r="L249" s="2" t="str">
        <f t="shared" si="26"/>
        <v/>
      </c>
      <c r="M249" s="2" t="str">
        <f t="shared" si="27"/>
        <v/>
      </c>
      <c r="N249" s="2" t="str">
        <f>IF(OR(A249="",A249="Total général"),"",'Base  CARBURANT'!$AG$1)</f>
        <v/>
      </c>
    </row>
    <row r="250" spans="8:14" x14ac:dyDescent="0.2">
      <c r="H250" s="2" t="str">
        <f>IF(A250="","",IF(A250="Total général",CONCATENATE(SUBSTITUTE('Base  PEAGES'!$Q$1,"-","/")," ",RIGHT(H249,20)),D250))</f>
        <v/>
      </c>
      <c r="I250" s="2" t="str">
        <f t="shared" si="25"/>
        <v/>
      </c>
      <c r="J250" s="2" t="str">
        <f t="shared" si="24"/>
        <v/>
      </c>
      <c r="K250" s="23" t="str">
        <f>IF(A250="","",IF(A250="Total général",ROUND(F250+SUM(VG!L:L)*1.2,2)+SUM('SHELL PEAGES'!L:L)*1.2,F250))</f>
        <v/>
      </c>
      <c r="L250" s="2" t="str">
        <f t="shared" si="26"/>
        <v/>
      </c>
      <c r="M250" s="2" t="str">
        <f t="shared" si="27"/>
        <v/>
      </c>
      <c r="N250" s="2" t="str">
        <f>IF(OR(A250="",A250="Total général"),"",'Base  CARBURANT'!$AG$1)</f>
        <v/>
      </c>
    </row>
    <row r="251" spans="8:14" x14ac:dyDescent="0.2">
      <c r="H251" s="2" t="str">
        <f>IF(A251="","",IF(A251="Total général",CONCATENATE(SUBSTITUTE('Base  PEAGES'!$Q$1,"-","/")," ",RIGHT(H250,20)),D251))</f>
        <v/>
      </c>
      <c r="I251" s="2" t="str">
        <f t="shared" si="25"/>
        <v/>
      </c>
      <c r="J251" s="2" t="str">
        <f t="shared" si="24"/>
        <v/>
      </c>
      <c r="K251" s="23" t="str">
        <f>IF(A251="","",IF(A251="Total général",ROUND(F251+SUM(VG!L:L)*1.2,2)+SUM('SHELL PEAGES'!L:L)*1.2,F251))</f>
        <v/>
      </c>
      <c r="L251" s="2" t="str">
        <f t="shared" si="26"/>
        <v/>
      </c>
      <c r="M251" s="2" t="str">
        <f t="shared" si="27"/>
        <v/>
      </c>
      <c r="N251" s="2" t="str">
        <f>IF(OR(A251="",A251="Total général"),"",'Base  CARBURANT'!$AG$1)</f>
        <v/>
      </c>
    </row>
    <row r="252" spans="8:14" x14ac:dyDescent="0.2">
      <c r="H252" s="2" t="str">
        <f>IF(A252="","",IF(A252="Total général",CONCATENATE(SUBSTITUTE('Base  PEAGES'!$Q$1,"-","/")," ",RIGHT(H251,20)),D252))</f>
        <v/>
      </c>
      <c r="I252" s="2" t="str">
        <f t="shared" si="25"/>
        <v/>
      </c>
      <c r="J252" s="2" t="str">
        <f t="shared" si="24"/>
        <v/>
      </c>
      <c r="K252" s="23" t="str">
        <f>IF(A252="","",IF(A252="Total général",ROUND(F252+SUM(VG!L:L)*1.2,2)+SUM('SHELL PEAGES'!L:L)*1.2,F252))</f>
        <v/>
      </c>
      <c r="L252" s="2" t="str">
        <f t="shared" si="26"/>
        <v/>
      </c>
      <c r="M252" s="2" t="str">
        <f t="shared" si="27"/>
        <v/>
      </c>
      <c r="N252" s="2" t="str">
        <f>IF(OR(A252="",A252="Total général"),"",'Base  CARBURANT'!$AG$1)</f>
        <v/>
      </c>
    </row>
    <row r="253" spans="8:14" x14ac:dyDescent="0.2">
      <c r="H253" s="2" t="str">
        <f>IF(A253="","",IF(A253="Total général",CONCATENATE(SUBSTITUTE('Base  PEAGES'!$Q$1,"-","/")," ",RIGHT(H252,20)),D253))</f>
        <v/>
      </c>
      <c r="I253" s="2" t="str">
        <f t="shared" si="25"/>
        <v/>
      </c>
      <c r="J253" s="2" t="str">
        <f t="shared" si="24"/>
        <v/>
      </c>
      <c r="K253" s="23" t="str">
        <f>IF(A253="","",IF(A253="Total général",ROUND(F253+SUM(VG!L:L)*1.2,2)+SUM('SHELL PEAGES'!L:L)*1.2,F253))</f>
        <v/>
      </c>
      <c r="L253" s="2" t="str">
        <f t="shared" si="26"/>
        <v/>
      </c>
      <c r="M253" s="2" t="str">
        <f t="shared" si="27"/>
        <v/>
      </c>
      <c r="N253" s="2" t="str">
        <f>IF(OR(A253="",A253="Total général"),"",'Base  CARBURANT'!$AG$1)</f>
        <v/>
      </c>
    </row>
    <row r="254" spans="8:14" x14ac:dyDescent="0.2">
      <c r="H254" s="2" t="str">
        <f>IF(A254="","",IF(A254="Total général",CONCATENATE(SUBSTITUTE('Base  PEAGES'!$Q$1,"-","/")," ",RIGHT(H253,20)),D254))</f>
        <v/>
      </c>
      <c r="I254" s="2" t="str">
        <f t="shared" si="25"/>
        <v/>
      </c>
      <c r="J254" s="2" t="str">
        <f t="shared" si="24"/>
        <v/>
      </c>
      <c r="K254" s="23" t="str">
        <f>IF(A254="","",IF(A254="Total général",ROUND(F254+SUM(VG!L:L)*1.2,2)+SUM('SHELL PEAGES'!L:L)*1.2,F254))</f>
        <v/>
      </c>
      <c r="L254" s="2" t="str">
        <f t="shared" si="26"/>
        <v/>
      </c>
      <c r="M254" s="2" t="str">
        <f t="shared" si="27"/>
        <v/>
      </c>
      <c r="N254" s="2" t="str">
        <f>IF(OR(A254="",A254="Total général"),"",'Base  CARBURANT'!$AG$1)</f>
        <v/>
      </c>
    </row>
    <row r="255" spans="8:14" x14ac:dyDescent="0.2">
      <c r="H255" s="2" t="str">
        <f>IF(A255="","",IF(A255="Total général",CONCATENATE(SUBSTITUTE('Base  PEAGES'!$Q$1,"-","/")," ",RIGHT(H254,20)),D255))</f>
        <v/>
      </c>
      <c r="I255" s="2" t="str">
        <f t="shared" si="25"/>
        <v/>
      </c>
      <c r="J255" s="2" t="str">
        <f t="shared" si="24"/>
        <v/>
      </c>
      <c r="K255" s="23" t="str">
        <f>IF(A255="","",IF(A255="Total général",ROUND(F255+SUM(VG!L:L)*1.2,2)+SUM('SHELL PEAGES'!L:L)*1.2,F255))</f>
        <v/>
      </c>
      <c r="L255" s="2" t="str">
        <f t="shared" si="26"/>
        <v/>
      </c>
      <c r="M255" s="2" t="str">
        <f t="shared" si="27"/>
        <v/>
      </c>
      <c r="N255" s="2" t="str">
        <f>IF(OR(A255="",A255="Total général"),"",'Base  CARBURANT'!$AG$1)</f>
        <v/>
      </c>
    </row>
    <row r="256" spans="8:14" x14ac:dyDescent="0.2">
      <c r="H256" s="2" t="str">
        <f>IF(A256="","",IF(A256="Total général",CONCATENATE(SUBSTITUTE('Base  PEAGES'!$Q$1,"-","/")," ",RIGHT(H255,20)),D256))</f>
        <v/>
      </c>
      <c r="I256" s="2" t="str">
        <f t="shared" si="25"/>
        <v/>
      </c>
      <c r="J256" s="2" t="str">
        <f t="shared" si="24"/>
        <v/>
      </c>
      <c r="K256" s="23" t="str">
        <f>IF(A256="","",IF(A256="Total général",ROUND(F256+SUM(VG!L:L)*1.2,2)+SUM('SHELL PEAGES'!L:L)*1.2,F256))</f>
        <v/>
      </c>
      <c r="L256" s="2" t="str">
        <f t="shared" si="26"/>
        <v/>
      </c>
      <c r="M256" s="2" t="str">
        <f t="shared" si="27"/>
        <v/>
      </c>
      <c r="N256" s="2" t="str">
        <f>IF(OR(A256="",A256="Total général"),"",'Base  CARBURANT'!$AG$1)</f>
        <v/>
      </c>
    </row>
    <row r="257" spans="8:14" x14ac:dyDescent="0.2">
      <c r="H257" s="2" t="str">
        <f>IF(A257="","",IF(A257="Total général",CONCATENATE(SUBSTITUTE('Base  PEAGES'!$Q$1,"-","/")," ",RIGHT(H256,20)),D257))</f>
        <v/>
      </c>
      <c r="I257" s="2" t="str">
        <f t="shared" si="25"/>
        <v/>
      </c>
      <c r="J257" s="2" t="str">
        <f t="shared" si="24"/>
        <v/>
      </c>
      <c r="K257" s="23" t="str">
        <f>IF(A257="","",IF(A257="Total général",ROUND(F257+SUM(VG!L:L)*1.2,2)+SUM('SHELL PEAGES'!L:L)*1.2,F257))</f>
        <v/>
      </c>
      <c r="L257" s="2" t="str">
        <f t="shared" si="26"/>
        <v/>
      </c>
      <c r="M257" s="2" t="str">
        <f t="shared" si="27"/>
        <v/>
      </c>
      <c r="N257" s="2" t="str">
        <f>IF(OR(A257="",A257="Total général"),"",'Base  CARBURANT'!$AG$1)</f>
        <v/>
      </c>
    </row>
    <row r="258" spans="8:14" x14ac:dyDescent="0.2">
      <c r="H258" s="2" t="str">
        <f>IF(A258="","",IF(A258="Total général",CONCATENATE(SUBSTITUTE('Base  PEAGES'!$Q$1,"-","/")," ",RIGHT(H257,20)),D258))</f>
        <v/>
      </c>
      <c r="I258" s="2" t="str">
        <f t="shared" si="25"/>
        <v/>
      </c>
      <c r="J258" s="2" t="str">
        <f t="shared" si="24"/>
        <v/>
      </c>
      <c r="K258" s="23" t="str">
        <f>IF(A258="","",IF(A258="Total général",ROUND(F258+SUM(VG!L:L)*1.2,2)+SUM('SHELL PEAGES'!L:L)*1.2,F258))</f>
        <v/>
      </c>
      <c r="L258" s="2" t="str">
        <f t="shared" si="26"/>
        <v/>
      </c>
      <c r="M258" s="2" t="str">
        <f t="shared" si="27"/>
        <v/>
      </c>
      <c r="N258" s="2" t="str">
        <f>IF(OR(A258="",A258="Total général"),"",'Base  CARBURANT'!$AG$1)</f>
        <v/>
      </c>
    </row>
    <row r="259" spans="8:14" x14ac:dyDescent="0.2">
      <c r="H259" s="2" t="str">
        <f>IF(A259="","",IF(A259="Total général",CONCATENATE(SUBSTITUTE('Base  PEAGES'!$Q$1,"-","/")," ",RIGHT(H258,20)),D259))</f>
        <v/>
      </c>
      <c r="I259" s="2" t="str">
        <f t="shared" si="25"/>
        <v/>
      </c>
      <c r="J259" s="2" t="str">
        <f t="shared" si="24"/>
        <v/>
      </c>
      <c r="K259" s="23" t="str">
        <f>IF(A259="","",IF(A259="Total général",ROUND(F259+SUM(VG!L:L)*1.2,2)+SUM('SHELL PEAGES'!L:L)*1.2,F259))</f>
        <v/>
      </c>
      <c r="L259" s="2" t="str">
        <f t="shared" si="26"/>
        <v/>
      </c>
      <c r="M259" s="2" t="str">
        <f t="shared" si="27"/>
        <v/>
      </c>
      <c r="N259" s="2" t="str">
        <f>IF(OR(A259="",A259="Total général"),"",'Base  CARBURANT'!$AG$1)</f>
        <v/>
      </c>
    </row>
    <row r="260" spans="8:14" x14ac:dyDescent="0.2">
      <c r="H260" s="2" t="str">
        <f>IF(A260="","",IF(A260="Total général",CONCATENATE(SUBSTITUTE('Base  PEAGES'!$Q$1,"-","/")," ",RIGHT(H259,20)),D260))</f>
        <v/>
      </c>
      <c r="I260" s="2" t="str">
        <f t="shared" si="25"/>
        <v/>
      </c>
      <c r="J260" s="2" t="str">
        <f t="shared" si="24"/>
        <v/>
      </c>
      <c r="K260" s="23" t="str">
        <f>IF(A260="","",IF(A260="Total général",ROUND(F260+SUM(VG!L:L)*1.2,2)+SUM('SHELL PEAGES'!L:L)*1.2,F260))</f>
        <v/>
      </c>
      <c r="L260" s="2" t="str">
        <f t="shared" si="26"/>
        <v/>
      </c>
      <c r="M260" s="2" t="str">
        <f t="shared" si="27"/>
        <v/>
      </c>
      <c r="N260" s="2" t="str">
        <f>IF(OR(A260="",A260="Total général"),"",'Base  CARBURANT'!$AG$1)</f>
        <v/>
      </c>
    </row>
    <row r="261" spans="8:14" x14ac:dyDescent="0.2">
      <c r="H261" s="2" t="str">
        <f>IF(A261="","",IF(A261="Total général",CONCATENATE(SUBSTITUTE('Base  PEAGES'!$Q$1,"-","/")," ",RIGHT(H260,20)),D261))</f>
        <v/>
      </c>
      <c r="I261" s="2" t="str">
        <f t="shared" si="25"/>
        <v/>
      </c>
      <c r="J261" s="2" t="str">
        <f t="shared" si="24"/>
        <v/>
      </c>
      <c r="K261" s="23" t="str">
        <f>IF(A261="","",IF(A261="Total général",ROUND(F261+SUM(VG!L:L)*1.2,2)+SUM('SHELL PEAGES'!L:L)*1.2,F261))</f>
        <v/>
      </c>
      <c r="L261" s="2" t="str">
        <f t="shared" si="26"/>
        <v/>
      </c>
      <c r="M261" s="2" t="str">
        <f t="shared" si="27"/>
        <v/>
      </c>
      <c r="N261" s="2" t="str">
        <f>IF(OR(A261="",A261="Total général"),"",'Base  CARBURANT'!$AG$1)</f>
        <v/>
      </c>
    </row>
    <row r="262" spans="8:14" x14ac:dyDescent="0.2">
      <c r="H262" s="2" t="str">
        <f>IF(A262="","",IF(A262="Total général",CONCATENATE(SUBSTITUTE('Base  PEAGES'!$Q$1,"-","/")," ",RIGHT(H261,20)),D262))</f>
        <v/>
      </c>
      <c r="I262" s="2" t="str">
        <f t="shared" si="25"/>
        <v/>
      </c>
      <c r="J262" s="2" t="str">
        <f t="shared" si="24"/>
        <v/>
      </c>
      <c r="K262" s="23" t="str">
        <f>IF(A262="","",IF(A262="Total général",ROUND(F262+SUM(VG!L:L)*1.2,2)+SUM('SHELL PEAGES'!L:L)*1.2,F262))</f>
        <v/>
      </c>
      <c r="L262" s="2" t="str">
        <f t="shared" si="26"/>
        <v/>
      </c>
      <c r="M262" s="2" t="str">
        <f t="shared" si="27"/>
        <v/>
      </c>
      <c r="N262" s="2" t="str">
        <f>IF(OR(A262="",A262="Total général"),"",'Base  CARBURANT'!$AG$1)</f>
        <v/>
      </c>
    </row>
    <row r="263" spans="8:14" x14ac:dyDescent="0.2">
      <c r="H263" s="2" t="str">
        <f>IF(A263="","",IF(A263="Total général",CONCATENATE(SUBSTITUTE('Base  PEAGES'!$Q$1,"-","/")," ",RIGHT(H262,20)),D263))</f>
        <v/>
      </c>
      <c r="I263" s="2" t="str">
        <f t="shared" si="25"/>
        <v/>
      </c>
      <c r="J263" s="2" t="str">
        <f t="shared" si="24"/>
        <v/>
      </c>
      <c r="K263" s="23" t="str">
        <f>IF(A263="","",IF(A263="Total général",ROUND(F263+SUM(VG!L:L)*1.2,2)+SUM('SHELL PEAGES'!L:L)*1.2,F263))</f>
        <v/>
      </c>
      <c r="L263" s="2" t="str">
        <f t="shared" si="26"/>
        <v/>
      </c>
      <c r="M263" s="2" t="str">
        <f t="shared" si="27"/>
        <v/>
      </c>
      <c r="N263" s="2" t="str">
        <f>IF(OR(A263="",A263="Total général"),"",'Base  CARBURANT'!$AG$1)</f>
        <v/>
      </c>
    </row>
    <row r="264" spans="8:14" x14ac:dyDescent="0.2">
      <c r="H264" s="2" t="str">
        <f>IF(A264="","",IF(A264="Total général",CONCATENATE(SUBSTITUTE('Base  PEAGES'!$Q$1,"-","/")," ",RIGHT(H263,20)),D264))</f>
        <v/>
      </c>
      <c r="I264" s="2" t="str">
        <f t="shared" si="25"/>
        <v/>
      </c>
      <c r="J264" s="2" t="str">
        <f t="shared" si="24"/>
        <v/>
      </c>
      <c r="K264" s="23" t="str">
        <f>IF(A264="","",IF(A264="Total général",ROUND(F264+SUM(VG!L:L)*1.2,2)+SUM('SHELL PEAGES'!L:L)*1.2,F264))</f>
        <v/>
      </c>
      <c r="L264" s="2" t="str">
        <f t="shared" si="26"/>
        <v/>
      </c>
      <c r="M264" s="2" t="str">
        <f t="shared" si="27"/>
        <v/>
      </c>
      <c r="N264" s="2" t="str">
        <f>IF(OR(A264="",A264="Total général"),"",'Base  CARBURANT'!$AG$1)</f>
        <v/>
      </c>
    </row>
    <row r="265" spans="8:14" x14ac:dyDescent="0.2">
      <c r="H265" s="2" t="str">
        <f>IF(A265="","",IF(A265="Total général",CONCATENATE(SUBSTITUTE('Base  PEAGES'!$Q$1,"-","/")," ",RIGHT(H264,20)),D265))</f>
        <v/>
      </c>
      <c r="I265" s="2" t="str">
        <f t="shared" si="25"/>
        <v/>
      </c>
      <c r="J265" s="2" t="str">
        <f t="shared" si="24"/>
        <v/>
      </c>
      <c r="K265" s="23" t="str">
        <f>IF(A265="","",IF(A265="Total général",ROUND(F265+SUM(VG!L:L)*1.2,2)+SUM('SHELL PEAGES'!L:L)*1.2,F265))</f>
        <v/>
      </c>
      <c r="L265" s="2" t="str">
        <f t="shared" si="26"/>
        <v/>
      </c>
      <c r="M265" s="2" t="str">
        <f t="shared" si="27"/>
        <v/>
      </c>
      <c r="N265" s="2" t="str">
        <f>IF(OR(A265="",A265="Total général"),"",'Base  CARBURANT'!$AG$1)</f>
        <v/>
      </c>
    </row>
    <row r="266" spans="8:14" x14ac:dyDescent="0.2">
      <c r="H266" s="2" t="str">
        <f>IF(A266="","",IF(A266="Total général",CONCATENATE(SUBSTITUTE('Base  PEAGES'!$Q$1,"-","/")," ",RIGHT(H265,20)),D266))</f>
        <v/>
      </c>
      <c r="I266" s="2" t="str">
        <f t="shared" si="25"/>
        <v/>
      </c>
      <c r="J266" s="2" t="str">
        <f t="shared" si="24"/>
        <v/>
      </c>
      <c r="K266" s="23" t="str">
        <f>IF(A266="","",IF(A266="Total général",ROUND(F266+SUM(VG!L:L)*1.2,2)+SUM('SHELL PEAGES'!L:L)*1.2,F266))</f>
        <v/>
      </c>
      <c r="L266" s="2" t="str">
        <f t="shared" si="26"/>
        <v/>
      </c>
      <c r="M266" s="2" t="str">
        <f t="shared" si="27"/>
        <v/>
      </c>
      <c r="N266" s="2" t="str">
        <f>IF(OR(A266="",A266="Total général"),"",'Base  CARBURANT'!$AG$1)</f>
        <v/>
      </c>
    </row>
    <row r="267" spans="8:14" x14ac:dyDescent="0.2">
      <c r="H267" s="2" t="str">
        <f>IF(A267="","",IF(A267="Total général",CONCATENATE(SUBSTITUTE('Base  PEAGES'!$Q$1,"-","/")," ",RIGHT(H266,20)),D267))</f>
        <v/>
      </c>
      <c r="I267" s="2" t="str">
        <f t="shared" si="25"/>
        <v/>
      </c>
      <c r="J267" s="2" t="str">
        <f t="shared" si="24"/>
        <v/>
      </c>
      <c r="K267" s="23" t="str">
        <f>IF(A267="","",IF(A267="Total général",ROUND(F267+SUM(VG!L:L)*1.2,2)+SUM('SHELL PEAGES'!L:L)*1.2,F267))</f>
        <v/>
      </c>
      <c r="L267" s="2" t="str">
        <f t="shared" si="26"/>
        <v/>
      </c>
      <c r="M267" s="2" t="str">
        <f t="shared" si="27"/>
        <v/>
      </c>
      <c r="N267" s="2" t="str">
        <f>IF(OR(A267="",A267="Total général"),"",'Base  CARBURANT'!$AG$1)</f>
        <v/>
      </c>
    </row>
    <row r="268" spans="8:14" x14ac:dyDescent="0.2">
      <c r="H268" s="2" t="str">
        <f>IF(A268="","",IF(A268="Total général",CONCATENATE(SUBSTITUTE('Base  PEAGES'!$Q$1,"-","/")," ",RIGHT(H267,20)),D268))</f>
        <v/>
      </c>
      <c r="I268" s="2" t="str">
        <f t="shared" si="25"/>
        <v/>
      </c>
      <c r="J268" s="2" t="str">
        <f t="shared" si="24"/>
        <v/>
      </c>
      <c r="K268" s="23" t="str">
        <f>IF(A268="","",IF(A268="Total général",ROUND(F268+SUM(VG!L:L)*1.2,2)+SUM('SHELL PEAGES'!L:L)*1.2,F268))</f>
        <v/>
      </c>
      <c r="L268" s="2" t="str">
        <f t="shared" si="26"/>
        <v/>
      </c>
      <c r="M268" s="2" t="str">
        <f t="shared" si="27"/>
        <v/>
      </c>
      <c r="N268" s="2" t="str">
        <f>IF(OR(A268="",A268="Total général"),"",'Base  CARBURANT'!$AG$1)</f>
        <v/>
      </c>
    </row>
    <row r="269" spans="8:14" x14ac:dyDescent="0.2">
      <c r="H269" s="2" t="str">
        <f>IF(A269="","",IF(A269="Total général",CONCATENATE(SUBSTITUTE('Base  PEAGES'!$Q$1,"-","/")," ",RIGHT(H268,20)),D269))</f>
        <v/>
      </c>
      <c r="I269" s="2" t="str">
        <f t="shared" si="25"/>
        <v/>
      </c>
      <c r="J269" s="2" t="str">
        <f t="shared" si="24"/>
        <v/>
      </c>
      <c r="K269" s="23" t="str">
        <f>IF(A269="","",IF(A269="Total général",ROUND(F269+SUM(VG!L:L)*1.2,2)+SUM('SHELL PEAGES'!L:L)*1.2,F269))</f>
        <v/>
      </c>
      <c r="L269" s="2" t="str">
        <f t="shared" si="26"/>
        <v/>
      </c>
      <c r="M269" s="2" t="str">
        <f t="shared" si="27"/>
        <v/>
      </c>
      <c r="N269" s="2" t="str">
        <f>IF(OR(A269="",A269="Total général"),"",'Base  CARBURANT'!$AG$1)</f>
        <v/>
      </c>
    </row>
    <row r="270" spans="8:14" x14ac:dyDescent="0.2">
      <c r="H270" s="2" t="str">
        <f>IF(A270="","",IF(A270="Total général",CONCATENATE(SUBSTITUTE('Base  PEAGES'!$Q$1,"-","/")," ",RIGHT(H269,20)),D270))</f>
        <v/>
      </c>
      <c r="I270" s="2" t="str">
        <f t="shared" si="25"/>
        <v/>
      </c>
      <c r="J270" s="2" t="str">
        <f t="shared" si="24"/>
        <v/>
      </c>
      <c r="K270" s="23" t="str">
        <f>IF(A270="","",IF(A270="Total général",ROUND(F270+SUM(VG!L:L)*1.2,2)+SUM('SHELL PEAGES'!L:L)*1.2,F270))</f>
        <v/>
      </c>
      <c r="L270" s="2" t="str">
        <f t="shared" si="26"/>
        <v/>
      </c>
      <c r="M270" s="2" t="str">
        <f t="shared" si="27"/>
        <v/>
      </c>
      <c r="N270" s="2" t="str">
        <f>IF(OR(A270="",A270="Total général"),"",'Base  CARBURANT'!$AG$1)</f>
        <v/>
      </c>
    </row>
    <row r="271" spans="8:14" x14ac:dyDescent="0.2">
      <c r="H271" s="2" t="str">
        <f>IF(A271="","",IF(A271="Total général",CONCATENATE(SUBSTITUTE('Base  PEAGES'!$Q$1,"-","/")," ",RIGHT(H270,20)),D271))</f>
        <v/>
      </c>
      <c r="I271" s="2" t="str">
        <f t="shared" si="25"/>
        <v/>
      </c>
      <c r="J271" s="2" t="str">
        <f t="shared" si="24"/>
        <v/>
      </c>
      <c r="K271" s="23" t="str">
        <f>IF(A271="","",IF(A271="Total général",ROUND(F271+SUM(VG!L:L)*1.2,2)+SUM('SHELL PEAGES'!L:L)*1.2,F271))</f>
        <v/>
      </c>
      <c r="L271" s="2" t="str">
        <f t="shared" si="26"/>
        <v/>
      </c>
      <c r="M271" s="2" t="str">
        <f t="shared" si="27"/>
        <v/>
      </c>
      <c r="N271" s="2" t="str">
        <f>IF(OR(A271="",A271="Total général"),"",'Base  CARBURANT'!$AG$1)</f>
        <v/>
      </c>
    </row>
    <row r="272" spans="8:14" x14ac:dyDescent="0.2">
      <c r="H272" s="2" t="str">
        <f>IF(A272="","",IF(A272="Total général",CONCATENATE(SUBSTITUTE('Base  PEAGES'!$Q$1,"-","/")," ",RIGHT(H271,20)),D272))</f>
        <v/>
      </c>
      <c r="I272" s="2" t="str">
        <f t="shared" si="25"/>
        <v/>
      </c>
      <c r="J272" s="2" t="str">
        <f t="shared" si="24"/>
        <v/>
      </c>
      <c r="K272" s="23" t="str">
        <f>IF(A272="","",IF(A272="Total général",ROUND(F272+SUM(VG!L:L)*1.2,2)+SUM('SHELL PEAGES'!L:L)*1.2,F272))</f>
        <v/>
      </c>
      <c r="L272" s="2" t="str">
        <f t="shared" si="26"/>
        <v/>
      </c>
      <c r="M272" s="2" t="str">
        <f t="shared" si="27"/>
        <v/>
      </c>
      <c r="N272" s="2" t="str">
        <f>IF(OR(A272="",A272="Total général"),"",'Base  CARBURANT'!$AG$1)</f>
        <v/>
      </c>
    </row>
    <row r="273" spans="8:14" x14ac:dyDescent="0.2">
      <c r="H273" s="2" t="str">
        <f>IF(A273="","",IF(A273="Total général",CONCATENATE(SUBSTITUTE('Base  PEAGES'!$Q$1,"-","/")," ",RIGHT(H272,20)),D273))</f>
        <v/>
      </c>
      <c r="I273" s="2" t="str">
        <f t="shared" si="25"/>
        <v/>
      </c>
      <c r="J273" s="2" t="str">
        <f t="shared" si="24"/>
        <v/>
      </c>
      <c r="K273" s="23" t="str">
        <f>IF(A273="","",IF(A273="Total général",ROUND(F273+SUM(VG!L:L)*1.2,2)+SUM('SHELL PEAGES'!L:L)*1.2,F273))</f>
        <v/>
      </c>
      <c r="L273" s="2" t="str">
        <f t="shared" si="26"/>
        <v/>
      </c>
      <c r="M273" s="2" t="str">
        <f t="shared" si="27"/>
        <v/>
      </c>
      <c r="N273" s="2" t="str">
        <f>IF(OR(A273="",A273="Total général"),"",'Base  CARBURANT'!$AG$1)</f>
        <v/>
      </c>
    </row>
    <row r="274" spans="8:14" x14ac:dyDescent="0.2">
      <c r="H274" s="2" t="str">
        <f>IF(A274="","",IF(A274="Total général",CONCATENATE(SUBSTITUTE('Base  PEAGES'!$Q$1,"-","/")," ",RIGHT(H273,20)),D274))</f>
        <v/>
      </c>
      <c r="I274" s="2" t="str">
        <f t="shared" si="25"/>
        <v/>
      </c>
      <c r="J274" s="2" t="str">
        <f t="shared" si="24"/>
        <v/>
      </c>
      <c r="K274" s="23" t="str">
        <f>IF(A274="","",IF(A274="Total général",ROUND(F274+SUM(VG!L:L)*1.2,2)+SUM('SHELL PEAGES'!L:L)*1.2,F274))</f>
        <v/>
      </c>
      <c r="L274" s="2" t="str">
        <f t="shared" si="26"/>
        <v/>
      </c>
      <c r="M274" s="2" t="str">
        <f t="shared" si="27"/>
        <v/>
      </c>
      <c r="N274" s="2" t="str">
        <f>IF(OR(A274="",A274="Total général"),"",'Base  CARBURANT'!$AG$1)</f>
        <v/>
      </c>
    </row>
    <row r="275" spans="8:14" x14ac:dyDescent="0.2">
      <c r="H275" s="2" t="str">
        <f>IF(A275="","",IF(A275="Total général",CONCATENATE(SUBSTITUTE('Base  PEAGES'!$Q$1,"-","/")," ",RIGHT(H274,20)),D275))</f>
        <v/>
      </c>
      <c r="I275" s="2" t="str">
        <f t="shared" si="25"/>
        <v/>
      </c>
      <c r="J275" s="2" t="str">
        <f t="shared" si="24"/>
        <v/>
      </c>
      <c r="K275" s="23" t="str">
        <f>IF(A275="","",IF(A275="Total général",ROUND(F275+SUM(VG!L:L)*1.2,2)+SUM('SHELL PEAGES'!L:L)*1.2,F275))</f>
        <v/>
      </c>
      <c r="L275" s="2" t="str">
        <f t="shared" si="26"/>
        <v/>
      </c>
      <c r="M275" s="2" t="str">
        <f t="shared" si="27"/>
        <v/>
      </c>
      <c r="N275" s="2" t="str">
        <f>IF(OR(A275="",A275="Total général"),"",'Base  CARBURANT'!$AG$1)</f>
        <v/>
      </c>
    </row>
    <row r="276" spans="8:14" x14ac:dyDescent="0.2">
      <c r="H276" s="2" t="str">
        <f>IF(A276="","",IF(A276="Total général",CONCATENATE(SUBSTITUTE('Base  PEAGES'!$Q$1,"-","/")," ",RIGHT(H275,20)),D276))</f>
        <v/>
      </c>
      <c r="I276" s="2" t="str">
        <f t="shared" si="25"/>
        <v/>
      </c>
      <c r="J276" s="2" t="str">
        <f t="shared" si="24"/>
        <v/>
      </c>
      <c r="K276" s="23" t="str">
        <f>IF(A276="","",IF(A276="Total général",ROUND(F276+SUM(VG!L:L)*1.2,2)+SUM('SHELL PEAGES'!L:L)*1.2,F276))</f>
        <v/>
      </c>
      <c r="L276" s="2" t="str">
        <f t="shared" si="26"/>
        <v/>
      </c>
      <c r="M276" s="2" t="str">
        <f t="shared" si="27"/>
        <v/>
      </c>
      <c r="N276" s="2" t="str">
        <f>IF(OR(A276="",A276="Total général"),"",'Base  CARBURANT'!$AG$1)</f>
        <v/>
      </c>
    </row>
    <row r="277" spans="8:14" x14ac:dyDescent="0.2">
      <c r="H277" s="2" t="str">
        <f>IF(A277="","",IF(A277="Total général",CONCATENATE(SUBSTITUTE('Base  PEAGES'!$Q$1,"-","/")," ",RIGHT(H276,20)),D277))</f>
        <v/>
      </c>
      <c r="I277" s="2" t="str">
        <f t="shared" si="25"/>
        <v/>
      </c>
      <c r="J277" s="2" t="str">
        <f t="shared" si="24"/>
        <v/>
      </c>
      <c r="K277" s="23" t="str">
        <f>IF(A277="","",IF(A277="Total général",ROUND(F277+SUM(VG!L:L)*1.2,2)+SUM('SHELL PEAGES'!L:L)*1.2,F277))</f>
        <v/>
      </c>
      <c r="L277" s="2" t="str">
        <f t="shared" si="26"/>
        <v/>
      </c>
      <c r="M277" s="2" t="str">
        <f t="shared" si="27"/>
        <v/>
      </c>
      <c r="N277" s="2" t="str">
        <f>IF(OR(A277="",A277="Total général"),"",'Base  CARBURANT'!$AG$1)</f>
        <v/>
      </c>
    </row>
    <row r="278" spans="8:14" x14ac:dyDescent="0.2">
      <c r="H278" s="2" t="str">
        <f>IF(A278="","",IF(A278="Total général",CONCATENATE(SUBSTITUTE('Base  PEAGES'!$Q$1,"-","/")," ",RIGHT(H277,20)),D278))</f>
        <v/>
      </c>
      <c r="I278" s="2" t="str">
        <f t="shared" si="25"/>
        <v/>
      </c>
      <c r="J278" s="2" t="str">
        <f t="shared" si="24"/>
        <v/>
      </c>
      <c r="K278" s="23" t="str">
        <f>IF(A278="","",IF(A278="Total général",ROUND(F278+SUM(VG!L:L)*1.2,2)+SUM('SHELL PEAGES'!L:L)*1.2,F278))</f>
        <v/>
      </c>
      <c r="L278" s="2" t="str">
        <f t="shared" si="26"/>
        <v/>
      </c>
      <c r="M278" s="2" t="str">
        <f t="shared" si="27"/>
        <v/>
      </c>
      <c r="N278" s="2" t="str">
        <f>IF(OR(A278="",A278="Total général"),"",'Base  CARBURANT'!$AG$1)</f>
        <v/>
      </c>
    </row>
    <row r="279" spans="8:14" x14ac:dyDescent="0.2">
      <c r="H279" s="2" t="str">
        <f>IF(A279="","",IF(A279="Total général",CONCATENATE(SUBSTITUTE('Base  PEAGES'!$Q$1,"-","/")," ",RIGHT(H278,20)),D279))</f>
        <v/>
      </c>
      <c r="I279" s="2" t="str">
        <f t="shared" si="25"/>
        <v/>
      </c>
      <c r="J279" s="2" t="str">
        <f t="shared" si="24"/>
        <v/>
      </c>
      <c r="K279" s="23" t="str">
        <f>IF(A279="","",IF(A279="Total général",ROUND(F279+SUM(VG!L:L)*1.2,2)+SUM('SHELL PEAGES'!L:L)*1.2,F279))</f>
        <v/>
      </c>
      <c r="L279" s="2" t="str">
        <f t="shared" si="26"/>
        <v/>
      </c>
      <c r="M279" s="2" t="str">
        <f t="shared" si="27"/>
        <v/>
      </c>
      <c r="N279" s="2" t="str">
        <f>IF(OR(A279="",A279="Total général"),"",'Base  CARBURANT'!$AG$1)</f>
        <v/>
      </c>
    </row>
    <row r="280" spans="8:14" x14ac:dyDescent="0.2">
      <c r="H280" s="2" t="str">
        <f>IF(A280="","",IF(A280="Total général",CONCATENATE(SUBSTITUTE('Base  PEAGES'!$Q$1,"-","/")," ",RIGHT(H279,20)),D280))</f>
        <v/>
      </c>
      <c r="I280" s="2" t="str">
        <f t="shared" si="25"/>
        <v/>
      </c>
      <c r="J280" s="2" t="str">
        <f t="shared" si="24"/>
        <v/>
      </c>
      <c r="K280" s="23" t="str">
        <f>IF(A280="","",IF(A280="Total général",ROUND(F280+SUM(VG!L:L)*1.2,2)+SUM('SHELL PEAGES'!L:L)*1.2,F280))</f>
        <v/>
      </c>
      <c r="L280" s="2" t="str">
        <f t="shared" si="26"/>
        <v/>
      </c>
      <c r="M280" s="2" t="str">
        <f t="shared" si="27"/>
        <v/>
      </c>
      <c r="N280" s="2" t="str">
        <f>IF(OR(A280="",A280="Total général"),"",'Base  CARBURANT'!$AG$1)</f>
        <v/>
      </c>
    </row>
    <row r="281" spans="8:14" x14ac:dyDescent="0.2">
      <c r="H281" s="2" t="str">
        <f>IF(A281="","",IF(A281="Total général",CONCATENATE(SUBSTITUTE('Base  PEAGES'!$Q$1,"-","/")," ",RIGHT(H280,20)),D281))</f>
        <v/>
      </c>
      <c r="I281" s="2" t="str">
        <f t="shared" si="25"/>
        <v/>
      </c>
      <c r="J281" s="2" t="str">
        <f t="shared" si="24"/>
        <v/>
      </c>
      <c r="K281" s="23" t="str">
        <f>IF(A281="","",IF(A281="Total général",ROUND(F281+SUM(VG!L:L)*1.2,2)+SUM('SHELL PEAGES'!L:L)*1.2,F281))</f>
        <v/>
      </c>
      <c r="L281" s="2" t="str">
        <f t="shared" si="26"/>
        <v/>
      </c>
      <c r="M281" s="2" t="str">
        <f t="shared" si="27"/>
        <v/>
      </c>
      <c r="N281" s="2" t="str">
        <f>IF(OR(A281="",A281="Total général"),"",'Base  CARBURANT'!$AG$1)</f>
        <v/>
      </c>
    </row>
    <row r="282" spans="8:14" x14ac:dyDescent="0.2">
      <c r="H282" s="2" t="str">
        <f>IF(A282="","",IF(A282="Total général",CONCATENATE(SUBSTITUTE('Base  PEAGES'!$Q$1,"-","/")," ",RIGHT(H281,20)),D282))</f>
        <v/>
      </c>
      <c r="I282" s="2" t="str">
        <f t="shared" si="25"/>
        <v/>
      </c>
      <c r="J282" s="2" t="str">
        <f t="shared" si="24"/>
        <v/>
      </c>
      <c r="K282" s="23" t="str">
        <f>IF(A282="","",IF(A282="Total général",ROUND(F282+SUM(VG!L:L)*1.2,2)+SUM('SHELL PEAGES'!L:L)*1.2,F282))</f>
        <v/>
      </c>
      <c r="L282" s="2" t="str">
        <f t="shared" si="26"/>
        <v/>
      </c>
      <c r="M282" s="2" t="str">
        <f t="shared" si="27"/>
        <v/>
      </c>
      <c r="N282" s="2" t="str">
        <f>IF(OR(A282="",A282="Total général"),"",'Base  CARBURANT'!$AG$1)</f>
        <v/>
      </c>
    </row>
    <row r="283" spans="8:14" x14ac:dyDescent="0.2">
      <c r="H283" s="2" t="str">
        <f>IF(A283="","",IF(A283="Total général",CONCATENATE(SUBSTITUTE('Base  PEAGES'!$Q$1,"-","/")," ",RIGHT(H282,20)),D283))</f>
        <v/>
      </c>
      <c r="I283" s="2" t="str">
        <f t="shared" si="25"/>
        <v/>
      </c>
      <c r="J283" s="2" t="str">
        <f t="shared" si="24"/>
        <v/>
      </c>
      <c r="K283" s="23" t="str">
        <f>IF(A283="","",IF(A283="Total général",ROUND(F283+SUM(VG!L:L)*1.2,2)+SUM('SHELL PEAGES'!L:L)*1.2,F283))</f>
        <v/>
      </c>
      <c r="L283" s="2" t="str">
        <f t="shared" si="26"/>
        <v/>
      </c>
      <c r="M283" s="2" t="str">
        <f t="shared" si="27"/>
        <v/>
      </c>
      <c r="N283" s="2" t="str">
        <f>IF(OR(A283="",A283="Total général"),"",'Base  CARBURANT'!$AG$1)</f>
        <v/>
      </c>
    </row>
    <row r="284" spans="8:14" x14ac:dyDescent="0.2">
      <c r="H284" s="2" t="str">
        <f>IF(A284="","",IF(A284="Total général",CONCATENATE(SUBSTITUTE('Base  PEAGES'!$Q$1,"-","/")," ",RIGHT(H283,20)),D284))</f>
        <v/>
      </c>
      <c r="I284" s="2" t="str">
        <f t="shared" si="25"/>
        <v/>
      </c>
      <c r="J284" s="2" t="str">
        <f t="shared" si="24"/>
        <v/>
      </c>
      <c r="K284" s="23" t="str">
        <f>IF(A284="","",IF(A284="Total général",ROUND(F284+SUM(VG!L:L)*1.2,2)+SUM('SHELL PEAGES'!L:L)*1.2,F284))</f>
        <v/>
      </c>
      <c r="L284" s="2" t="str">
        <f t="shared" si="26"/>
        <v/>
      </c>
      <c r="M284" s="2" t="str">
        <f t="shared" si="27"/>
        <v/>
      </c>
      <c r="N284" s="2" t="str">
        <f>IF(OR(A284="",A284="Total général"),"",'Base  CARBURANT'!$AG$1)</f>
        <v/>
      </c>
    </row>
    <row r="285" spans="8:14" x14ac:dyDescent="0.2">
      <c r="H285" s="2" t="str">
        <f>IF(A285="","",IF(A285="Total général",CONCATENATE(SUBSTITUTE('Base  PEAGES'!$Q$1,"-","/")," ",RIGHT(H284,20)),D285))</f>
        <v/>
      </c>
      <c r="I285" s="2" t="str">
        <f t="shared" si="25"/>
        <v/>
      </c>
      <c r="J285" s="2" t="str">
        <f t="shared" si="24"/>
        <v/>
      </c>
      <c r="K285" s="23" t="str">
        <f>IF(A285="","",IF(A285="Total général",ROUND(F285+SUM(VG!L:L)*1.2,2)+SUM('SHELL PEAGES'!L:L)*1.2,F285))</f>
        <v/>
      </c>
      <c r="L285" s="2" t="str">
        <f t="shared" si="26"/>
        <v/>
      </c>
      <c r="M285" s="2" t="str">
        <f t="shared" si="27"/>
        <v/>
      </c>
      <c r="N285" s="2" t="str">
        <f>IF(OR(A285="",A285="Total général"),"",'Base  CARBURANT'!$AG$1)</f>
        <v/>
      </c>
    </row>
    <row r="286" spans="8:14" x14ac:dyDescent="0.2">
      <c r="H286" s="2" t="str">
        <f>IF(A286="","",IF(A286="Total général",CONCATENATE(SUBSTITUTE('Base  PEAGES'!$Q$1,"-","/")," ",RIGHT(H285,20)),D286))</f>
        <v/>
      </c>
      <c r="I286" s="2" t="str">
        <f t="shared" si="25"/>
        <v/>
      </c>
      <c r="J286" s="2" t="str">
        <f t="shared" si="24"/>
        <v/>
      </c>
      <c r="K286" s="23" t="str">
        <f>IF(A286="","",IF(A286="Total général",ROUND(F286+SUM(VG!L:L)*1.2,2)+SUM('SHELL PEAGES'!L:L)*1.2,F286))</f>
        <v/>
      </c>
      <c r="L286" s="2" t="str">
        <f t="shared" si="26"/>
        <v/>
      </c>
      <c r="M286" s="2" t="str">
        <f t="shared" si="27"/>
        <v/>
      </c>
      <c r="N286" s="2" t="str">
        <f>IF(OR(A286="",A286="Total général"),"",'Base  CARBURANT'!$AG$1)</f>
        <v/>
      </c>
    </row>
    <row r="287" spans="8:14" x14ac:dyDescent="0.2">
      <c r="H287" s="2" t="str">
        <f>IF(A287="","",IF(A287="Total général",CONCATENATE(SUBSTITUTE('Base  PEAGES'!$Q$1,"-","/")," ",RIGHT(H286,20)),D287))</f>
        <v/>
      </c>
      <c r="I287" s="2" t="str">
        <f t="shared" si="25"/>
        <v/>
      </c>
      <c r="J287" s="2" t="str">
        <f t="shared" si="24"/>
        <v/>
      </c>
      <c r="K287" s="23" t="str">
        <f>IF(A287="","",IF(A287="Total général",ROUND(F287+SUM(VG!L:L)*1.2,2)+SUM('SHELL PEAGES'!L:L)*1.2,F287))</f>
        <v/>
      </c>
      <c r="L287" s="2" t="str">
        <f t="shared" si="26"/>
        <v/>
      </c>
      <c r="M287" s="2" t="str">
        <f t="shared" si="27"/>
        <v/>
      </c>
      <c r="N287" s="2" t="str">
        <f>IF(OR(A287="",A287="Total général"),"",'Base  CARBURANT'!$AG$1)</f>
        <v/>
      </c>
    </row>
    <row r="288" spans="8:14" x14ac:dyDescent="0.2">
      <c r="H288" s="2" t="str">
        <f>IF(A288="","",IF(A288="Total général",CONCATENATE(SUBSTITUTE('Base  PEAGES'!$Q$1,"-","/")," ",RIGHT(H287,20)),D288))</f>
        <v/>
      </c>
      <c r="I288" s="2" t="str">
        <f t="shared" si="25"/>
        <v/>
      </c>
      <c r="J288" s="2" t="str">
        <f t="shared" ref="J288:J351" si="28">IF(A288="","",IF(A288="Total général",15002,C288))</f>
        <v/>
      </c>
      <c r="K288" s="23" t="str">
        <f>IF(A288="","",IF(A288="Total général",ROUND(F288+SUM(VG!L:L)*1.2,2)+SUM('SHELL PEAGES'!L:L)*1.2,F288))</f>
        <v/>
      </c>
      <c r="L288" s="2" t="str">
        <f t="shared" si="26"/>
        <v/>
      </c>
      <c r="M288" s="2" t="str">
        <f t="shared" si="27"/>
        <v/>
      </c>
      <c r="N288" s="2" t="str">
        <f>IF(OR(A288="",A288="Total général"),"",'Base  CARBURANT'!$AG$1)</f>
        <v/>
      </c>
    </row>
    <row r="289" spans="8:14" x14ac:dyDescent="0.2">
      <c r="H289" s="2" t="str">
        <f>IF(A289="","",IF(A289="Total général",CONCATENATE(SUBSTITUTE('Base  PEAGES'!$Q$1,"-","/")," ",RIGHT(H288,20)),D289))</f>
        <v/>
      </c>
      <c r="I289" s="2" t="str">
        <f t="shared" ref="I289:I352" si="29">IF(A289="","",IF(AND(I288=50,A289="Total général"),21,IF(AND(I288=40,A289="Total général"),31,VALUE(E289))))</f>
        <v/>
      </c>
      <c r="J289" s="2" t="str">
        <f t="shared" si="28"/>
        <v/>
      </c>
      <c r="K289" s="23" t="str">
        <f>IF(A289="","",IF(A289="Total général",ROUND(F289+SUM(VG!L:L)*1.2,2)+SUM('SHELL PEAGES'!L:L)*1.2,F289))</f>
        <v/>
      </c>
      <c r="L289" s="2" t="str">
        <f t="shared" ref="L289:L352" si="30">IF(OR(A289="",A289="Total général"),"",TRIM($F$3))</f>
        <v/>
      </c>
      <c r="M289" s="2" t="str">
        <f t="shared" ref="M289:M352" si="31">IF(OR(A289="",A289="Total général"),"",A289)</f>
        <v/>
      </c>
      <c r="N289" s="2" t="str">
        <f>IF(OR(A289="",A289="Total général"),"",'Base  CARBURANT'!$AG$1)</f>
        <v/>
      </c>
    </row>
    <row r="290" spans="8:14" x14ac:dyDescent="0.2">
      <c r="H290" s="2" t="str">
        <f>IF(A290="","",IF(A290="Total général",CONCATENATE(SUBSTITUTE('Base  PEAGES'!$Q$1,"-","/")," ",RIGHT(H289,20)),D290))</f>
        <v/>
      </c>
      <c r="I290" s="2" t="str">
        <f t="shared" si="29"/>
        <v/>
      </c>
      <c r="J290" s="2" t="str">
        <f t="shared" si="28"/>
        <v/>
      </c>
      <c r="K290" s="23" t="str">
        <f>IF(A290="","",IF(A290="Total général",ROUND(F290+SUM(VG!L:L)*1.2,2)+SUM('SHELL PEAGES'!L:L)*1.2,F290))</f>
        <v/>
      </c>
      <c r="L290" s="2" t="str">
        <f t="shared" si="30"/>
        <v/>
      </c>
      <c r="M290" s="2" t="str">
        <f t="shared" si="31"/>
        <v/>
      </c>
      <c r="N290" s="2" t="str">
        <f>IF(OR(A290="",A290="Total général"),"",'Base  CARBURANT'!$AG$1)</f>
        <v/>
      </c>
    </row>
    <row r="291" spans="8:14" x14ac:dyDescent="0.2">
      <c r="H291" s="2" t="str">
        <f>IF(A291="","",IF(A291="Total général",CONCATENATE(SUBSTITUTE('Base  PEAGES'!$Q$1,"-","/")," ",RIGHT(H290,20)),D291))</f>
        <v/>
      </c>
      <c r="I291" s="2" t="str">
        <f t="shared" si="29"/>
        <v/>
      </c>
      <c r="J291" s="2" t="str">
        <f t="shared" si="28"/>
        <v/>
      </c>
      <c r="K291" s="23" t="str">
        <f>IF(A291="","",IF(A291="Total général",ROUND(F291+SUM(VG!L:L)*1.2,2)+SUM('SHELL PEAGES'!L:L)*1.2,F291))</f>
        <v/>
      </c>
      <c r="L291" s="2" t="str">
        <f t="shared" si="30"/>
        <v/>
      </c>
      <c r="M291" s="2" t="str">
        <f t="shared" si="31"/>
        <v/>
      </c>
      <c r="N291" s="2" t="str">
        <f>IF(OR(A291="",A291="Total général"),"",'Base  CARBURANT'!$AG$1)</f>
        <v/>
      </c>
    </row>
    <row r="292" spans="8:14" x14ac:dyDescent="0.2">
      <c r="H292" s="2" t="str">
        <f>IF(A292="","",IF(A292="Total général",CONCATENATE(SUBSTITUTE('Base  PEAGES'!$Q$1,"-","/")," ",RIGHT(H291,20)),D292))</f>
        <v/>
      </c>
      <c r="I292" s="2" t="str">
        <f t="shared" si="29"/>
        <v/>
      </c>
      <c r="J292" s="2" t="str">
        <f t="shared" si="28"/>
        <v/>
      </c>
      <c r="K292" s="23" t="str">
        <f>IF(A292="","",IF(A292="Total général",ROUND(F292+SUM(VG!L:L)*1.2,2)+SUM('SHELL PEAGES'!L:L)*1.2,F292))</f>
        <v/>
      </c>
      <c r="L292" s="2" t="str">
        <f t="shared" si="30"/>
        <v/>
      </c>
      <c r="M292" s="2" t="str">
        <f t="shared" si="31"/>
        <v/>
      </c>
      <c r="N292" s="2" t="str">
        <f>IF(OR(A292="",A292="Total général"),"",'Base  CARBURANT'!$AG$1)</f>
        <v/>
      </c>
    </row>
    <row r="293" spans="8:14" x14ac:dyDescent="0.2">
      <c r="H293" s="2" t="str">
        <f>IF(A293="","",IF(A293="Total général",CONCATENATE(SUBSTITUTE('Base  PEAGES'!$Q$1,"-","/")," ",RIGHT(H292,20)),D293))</f>
        <v/>
      </c>
      <c r="I293" s="2" t="str">
        <f t="shared" si="29"/>
        <v/>
      </c>
      <c r="J293" s="2" t="str">
        <f t="shared" si="28"/>
        <v/>
      </c>
      <c r="K293" s="23" t="str">
        <f>IF(A293="","",IF(A293="Total général",ROUND(F293+SUM(VG!L:L)*1.2,2)+SUM('SHELL PEAGES'!L:L)*1.2,F293))</f>
        <v/>
      </c>
      <c r="L293" s="2" t="str">
        <f t="shared" si="30"/>
        <v/>
      </c>
      <c r="M293" s="2" t="str">
        <f t="shared" si="31"/>
        <v/>
      </c>
      <c r="N293" s="2" t="str">
        <f>IF(OR(A293="",A293="Total général"),"",'Base  CARBURANT'!$AG$1)</f>
        <v/>
      </c>
    </row>
    <row r="294" spans="8:14" x14ac:dyDescent="0.2">
      <c r="H294" s="2" t="str">
        <f>IF(A294="","",IF(A294="Total général",CONCATENATE(SUBSTITUTE('Base  PEAGES'!$Q$1,"-","/")," ",RIGHT(H293,20)),D294))</f>
        <v/>
      </c>
      <c r="I294" s="2" t="str">
        <f t="shared" si="29"/>
        <v/>
      </c>
      <c r="J294" s="2" t="str">
        <f t="shared" si="28"/>
        <v/>
      </c>
      <c r="K294" s="23" t="str">
        <f>IF(A294="","",IF(A294="Total général",ROUND(F294+SUM(VG!L:L)*1.2,2)+SUM('SHELL PEAGES'!L:L)*1.2,F294))</f>
        <v/>
      </c>
      <c r="L294" s="2" t="str">
        <f t="shared" si="30"/>
        <v/>
      </c>
      <c r="M294" s="2" t="str">
        <f t="shared" si="31"/>
        <v/>
      </c>
      <c r="N294" s="2" t="str">
        <f>IF(OR(A294="",A294="Total général"),"",'Base  CARBURANT'!$AG$1)</f>
        <v/>
      </c>
    </row>
    <row r="295" spans="8:14" x14ac:dyDescent="0.2">
      <c r="H295" s="2" t="str">
        <f>IF(A295="","",IF(A295="Total général",CONCATENATE(SUBSTITUTE('Base  PEAGES'!$Q$1,"-","/")," ",RIGHT(H294,20)),D295))</f>
        <v/>
      </c>
      <c r="I295" s="2" t="str">
        <f t="shared" si="29"/>
        <v/>
      </c>
      <c r="J295" s="2" t="str">
        <f t="shared" si="28"/>
        <v/>
      </c>
      <c r="K295" s="23" t="str">
        <f>IF(A295="","",IF(A295="Total général",ROUND(F295+SUM(VG!L:L)*1.2,2)+SUM('SHELL PEAGES'!L:L)*1.2,F295))</f>
        <v/>
      </c>
      <c r="L295" s="2" t="str">
        <f t="shared" si="30"/>
        <v/>
      </c>
      <c r="M295" s="2" t="str">
        <f t="shared" si="31"/>
        <v/>
      </c>
      <c r="N295" s="2" t="str">
        <f>IF(OR(A295="",A295="Total général"),"",'Base  CARBURANT'!$AG$1)</f>
        <v/>
      </c>
    </row>
    <row r="296" spans="8:14" x14ac:dyDescent="0.2">
      <c r="H296" s="2" t="str">
        <f>IF(A296="","",IF(A296="Total général",CONCATENATE(SUBSTITUTE('Base  PEAGES'!$Q$1,"-","/")," ",RIGHT(H295,20)),D296))</f>
        <v/>
      </c>
      <c r="I296" s="2" t="str">
        <f t="shared" si="29"/>
        <v/>
      </c>
      <c r="J296" s="2" t="str">
        <f t="shared" si="28"/>
        <v/>
      </c>
      <c r="K296" s="23" t="str">
        <f>IF(A296="","",IF(A296="Total général",ROUND(F296+SUM(VG!L:L)*1.2,2)+SUM('SHELL PEAGES'!L:L)*1.2,F296))</f>
        <v/>
      </c>
      <c r="L296" s="2" t="str">
        <f t="shared" si="30"/>
        <v/>
      </c>
      <c r="M296" s="2" t="str">
        <f t="shared" si="31"/>
        <v/>
      </c>
      <c r="N296" s="2" t="str">
        <f>IF(OR(A296="",A296="Total général"),"",'Base  CARBURANT'!$AG$1)</f>
        <v/>
      </c>
    </row>
    <row r="297" spans="8:14" x14ac:dyDescent="0.2">
      <c r="H297" s="2" t="str">
        <f>IF(A297="","",IF(A297="Total général",CONCATENATE(SUBSTITUTE('Base  PEAGES'!$Q$1,"-","/")," ",RIGHT(H296,20)),D297))</f>
        <v/>
      </c>
      <c r="I297" s="2" t="str">
        <f t="shared" si="29"/>
        <v/>
      </c>
      <c r="J297" s="2" t="str">
        <f t="shared" si="28"/>
        <v/>
      </c>
      <c r="K297" s="23" t="str">
        <f>IF(A297="","",IF(A297="Total général",ROUND(F297+SUM(VG!L:L)*1.2,2)+SUM('SHELL PEAGES'!L:L)*1.2,F297))</f>
        <v/>
      </c>
      <c r="L297" s="2" t="str">
        <f t="shared" si="30"/>
        <v/>
      </c>
      <c r="M297" s="2" t="str">
        <f t="shared" si="31"/>
        <v/>
      </c>
      <c r="N297" s="2" t="str">
        <f>IF(OR(A297="",A297="Total général"),"",'Base  CARBURANT'!$AG$1)</f>
        <v/>
      </c>
    </row>
    <row r="298" spans="8:14" x14ac:dyDescent="0.2">
      <c r="H298" s="2" t="str">
        <f>IF(A298="","",IF(A298="Total général",CONCATENATE(SUBSTITUTE('Base  PEAGES'!$Q$1,"-","/")," ",RIGHT(H297,20)),D298))</f>
        <v/>
      </c>
      <c r="I298" s="2" t="str">
        <f t="shared" si="29"/>
        <v/>
      </c>
      <c r="J298" s="2" t="str">
        <f t="shared" si="28"/>
        <v/>
      </c>
      <c r="K298" s="23" t="str">
        <f>IF(A298="","",IF(A298="Total général",ROUND(F298+SUM(VG!L:L)*1.2,2)+SUM('SHELL PEAGES'!L:L)*1.2,F298))</f>
        <v/>
      </c>
      <c r="L298" s="2" t="str">
        <f t="shared" si="30"/>
        <v/>
      </c>
      <c r="M298" s="2" t="str">
        <f t="shared" si="31"/>
        <v/>
      </c>
      <c r="N298" s="2" t="str">
        <f>IF(OR(A298="",A298="Total général"),"",'Base  CARBURANT'!$AG$1)</f>
        <v/>
      </c>
    </row>
    <row r="299" spans="8:14" x14ac:dyDescent="0.2">
      <c r="H299" s="2" t="str">
        <f>IF(A299="","",IF(A299="Total général",CONCATENATE(SUBSTITUTE('Base  PEAGES'!$Q$1,"-","/")," ",RIGHT(H298,20)),D299))</f>
        <v/>
      </c>
      <c r="I299" s="2" t="str">
        <f t="shared" si="29"/>
        <v/>
      </c>
      <c r="J299" s="2" t="str">
        <f t="shared" si="28"/>
        <v/>
      </c>
      <c r="K299" s="23" t="str">
        <f>IF(A299="","",IF(A299="Total général",ROUND(F299+SUM(VG!L:L)*1.2,2)+SUM('SHELL PEAGES'!L:L)*1.2,F299))</f>
        <v/>
      </c>
      <c r="L299" s="2" t="str">
        <f t="shared" si="30"/>
        <v/>
      </c>
      <c r="M299" s="2" t="str">
        <f t="shared" si="31"/>
        <v/>
      </c>
      <c r="N299" s="2" t="str">
        <f>IF(OR(A299="",A299="Total général"),"",'Base  CARBURANT'!$AG$1)</f>
        <v/>
      </c>
    </row>
    <row r="300" spans="8:14" x14ac:dyDescent="0.2">
      <c r="H300" s="2" t="str">
        <f>IF(A300="","",IF(A300="Total général",CONCATENATE(SUBSTITUTE('Base  PEAGES'!$Q$1,"-","/")," ",RIGHT(H299,20)),D300))</f>
        <v/>
      </c>
      <c r="I300" s="2" t="str">
        <f t="shared" si="29"/>
        <v/>
      </c>
      <c r="J300" s="2" t="str">
        <f t="shared" si="28"/>
        <v/>
      </c>
      <c r="K300" s="23" t="str">
        <f>IF(A300="","",IF(A300="Total général",ROUND(F300+SUM(VG!L:L)*1.2,2)+SUM('SHELL PEAGES'!L:L)*1.2,F300))</f>
        <v/>
      </c>
      <c r="L300" s="2" t="str">
        <f t="shared" si="30"/>
        <v/>
      </c>
      <c r="M300" s="2" t="str">
        <f t="shared" si="31"/>
        <v/>
      </c>
      <c r="N300" s="2" t="str">
        <f>IF(OR(A300="",A300="Total général"),"",'Base  CARBURANT'!$AG$1)</f>
        <v/>
      </c>
    </row>
    <row r="301" spans="8:14" x14ac:dyDescent="0.2">
      <c r="H301" s="2" t="str">
        <f>IF(A301="","",IF(A301="Total général",CONCATENATE(SUBSTITUTE('Base  PEAGES'!$Q$1,"-","/")," ",RIGHT(H300,20)),D301))</f>
        <v/>
      </c>
      <c r="I301" s="2" t="str">
        <f t="shared" si="29"/>
        <v/>
      </c>
      <c r="J301" s="2" t="str">
        <f t="shared" si="28"/>
        <v/>
      </c>
      <c r="K301" s="23" t="str">
        <f>IF(A301="","",IF(A301="Total général",ROUND(F301+SUM(VG!L:L)*1.2,2)+SUM('SHELL PEAGES'!L:L)*1.2,F301))</f>
        <v/>
      </c>
      <c r="L301" s="2" t="str">
        <f t="shared" si="30"/>
        <v/>
      </c>
      <c r="M301" s="2" t="str">
        <f t="shared" si="31"/>
        <v/>
      </c>
      <c r="N301" s="2" t="str">
        <f>IF(OR(A301="",A301="Total général"),"",'Base  CARBURANT'!$AG$1)</f>
        <v/>
      </c>
    </row>
    <row r="302" spans="8:14" x14ac:dyDescent="0.2">
      <c r="H302" s="2" t="str">
        <f>IF(A302="","",IF(A302="Total général",CONCATENATE(SUBSTITUTE('Base  PEAGES'!$Q$1,"-","/")," ",RIGHT(H301,20)),D302))</f>
        <v/>
      </c>
      <c r="I302" s="2" t="str">
        <f t="shared" si="29"/>
        <v/>
      </c>
      <c r="J302" s="2" t="str">
        <f t="shared" si="28"/>
        <v/>
      </c>
      <c r="K302" s="23" t="str">
        <f>IF(A302="","",IF(A302="Total général",ROUND(F302+SUM(VG!L:L)*1.2,2)+SUM('SHELL PEAGES'!L:L)*1.2,F302))</f>
        <v/>
      </c>
      <c r="L302" s="2" t="str">
        <f t="shared" si="30"/>
        <v/>
      </c>
      <c r="M302" s="2" t="str">
        <f t="shared" si="31"/>
        <v/>
      </c>
      <c r="N302" s="2" t="str">
        <f>IF(OR(A302="",A302="Total général"),"",'Base  CARBURANT'!$AG$1)</f>
        <v/>
      </c>
    </row>
    <row r="303" spans="8:14" x14ac:dyDescent="0.2">
      <c r="H303" s="2" t="str">
        <f>IF(A303="","",IF(A303="Total général",CONCATENATE(SUBSTITUTE('Base  PEAGES'!$Q$1,"-","/")," ",RIGHT(H302,20)),D303))</f>
        <v/>
      </c>
      <c r="I303" s="2" t="str">
        <f t="shared" si="29"/>
        <v/>
      </c>
      <c r="J303" s="2" t="str">
        <f t="shared" si="28"/>
        <v/>
      </c>
      <c r="K303" s="23" t="str">
        <f>IF(A303="","",IF(A303="Total général",ROUND(F303+SUM(VG!L:L)*1.2,2)+SUM('SHELL PEAGES'!L:L)*1.2,F303))</f>
        <v/>
      </c>
      <c r="L303" s="2" t="str">
        <f t="shared" si="30"/>
        <v/>
      </c>
      <c r="M303" s="2" t="str">
        <f t="shared" si="31"/>
        <v/>
      </c>
      <c r="N303" s="2" t="str">
        <f>IF(OR(A303="",A303="Total général"),"",'Base  CARBURANT'!$AG$1)</f>
        <v/>
      </c>
    </row>
    <row r="304" spans="8:14" x14ac:dyDescent="0.2">
      <c r="H304" s="2" t="str">
        <f>IF(A304="","",IF(A304="Total général",CONCATENATE(SUBSTITUTE('Base  PEAGES'!$Q$1,"-","/")," ",RIGHT(H303,20)),D304))</f>
        <v/>
      </c>
      <c r="I304" s="2" t="str">
        <f t="shared" si="29"/>
        <v/>
      </c>
      <c r="J304" s="2" t="str">
        <f t="shared" si="28"/>
        <v/>
      </c>
      <c r="K304" s="23" t="str">
        <f>IF(A304="","",IF(A304="Total général",ROUND(F304+SUM(VG!L:L)*1.2,2)+SUM('SHELL PEAGES'!L:L)*1.2,F304))</f>
        <v/>
      </c>
      <c r="L304" s="2" t="str">
        <f t="shared" si="30"/>
        <v/>
      </c>
      <c r="M304" s="2" t="str">
        <f t="shared" si="31"/>
        <v/>
      </c>
      <c r="N304" s="2" t="str">
        <f>IF(OR(A304="",A304="Total général"),"",'Base  CARBURANT'!$AG$1)</f>
        <v/>
      </c>
    </row>
    <row r="305" spans="8:14" x14ac:dyDescent="0.2">
      <c r="H305" s="2" t="str">
        <f>IF(A305="","",IF(A305="Total général",CONCATENATE(SUBSTITUTE('Base  PEAGES'!$Q$1,"-","/")," ",RIGHT(H304,20)),D305))</f>
        <v/>
      </c>
      <c r="I305" s="2" t="str">
        <f t="shared" si="29"/>
        <v/>
      </c>
      <c r="J305" s="2" t="str">
        <f t="shared" si="28"/>
        <v/>
      </c>
      <c r="K305" s="23" t="str">
        <f>IF(A305="","",IF(A305="Total général",ROUND(F305+SUM(VG!L:L)*1.2,2)+SUM('SHELL PEAGES'!L:L)*1.2,F305))</f>
        <v/>
      </c>
      <c r="L305" s="2" t="str">
        <f t="shared" si="30"/>
        <v/>
      </c>
      <c r="M305" s="2" t="str">
        <f t="shared" si="31"/>
        <v/>
      </c>
      <c r="N305" s="2" t="str">
        <f>IF(OR(A305="",A305="Total général"),"",'Base  CARBURANT'!$AG$1)</f>
        <v/>
      </c>
    </row>
    <row r="306" spans="8:14" x14ac:dyDescent="0.2">
      <c r="H306" s="2" t="str">
        <f>IF(A306="","",IF(A306="Total général",CONCATENATE(SUBSTITUTE('Base  PEAGES'!$Q$1,"-","/")," ",RIGHT(H305,20)),D306))</f>
        <v/>
      </c>
      <c r="I306" s="2" t="str">
        <f t="shared" si="29"/>
        <v/>
      </c>
      <c r="J306" s="2" t="str">
        <f t="shared" si="28"/>
        <v/>
      </c>
      <c r="K306" s="23" t="str">
        <f>IF(A306="","",IF(A306="Total général",ROUND(F306+SUM(VG!L:L)*1.2,2)+SUM('SHELL PEAGES'!L:L)*1.2,F306))</f>
        <v/>
      </c>
      <c r="L306" s="2" t="str">
        <f t="shared" si="30"/>
        <v/>
      </c>
      <c r="M306" s="2" t="str">
        <f t="shared" si="31"/>
        <v/>
      </c>
      <c r="N306" s="2" t="str">
        <f>IF(OR(A306="",A306="Total général"),"",'Base  CARBURANT'!$AG$1)</f>
        <v/>
      </c>
    </row>
    <row r="307" spans="8:14" x14ac:dyDescent="0.2">
      <c r="H307" s="2" t="str">
        <f>IF(A307="","",IF(A307="Total général",CONCATENATE(SUBSTITUTE('Base  PEAGES'!$Q$1,"-","/")," ",RIGHT(H306,20)),D307))</f>
        <v/>
      </c>
      <c r="I307" s="2" t="str">
        <f t="shared" si="29"/>
        <v/>
      </c>
      <c r="J307" s="2" t="str">
        <f t="shared" si="28"/>
        <v/>
      </c>
      <c r="K307" s="23" t="str">
        <f>IF(A307="","",IF(A307="Total général",ROUND(F307+SUM(VG!L:L)*1.2,2)+SUM('SHELL PEAGES'!L:L)*1.2,F307))</f>
        <v/>
      </c>
      <c r="L307" s="2" t="str">
        <f t="shared" si="30"/>
        <v/>
      </c>
      <c r="M307" s="2" t="str">
        <f t="shared" si="31"/>
        <v/>
      </c>
      <c r="N307" s="2" t="str">
        <f>IF(OR(A307="",A307="Total général"),"",'Base  CARBURANT'!$AG$1)</f>
        <v/>
      </c>
    </row>
    <row r="308" spans="8:14" x14ac:dyDescent="0.2">
      <c r="H308" s="2" t="str">
        <f>IF(A308="","",IF(A308="Total général",CONCATENATE(SUBSTITUTE('Base  PEAGES'!$Q$1,"-","/")," ",RIGHT(H307,20)),D308))</f>
        <v/>
      </c>
      <c r="I308" s="2" t="str">
        <f t="shared" si="29"/>
        <v/>
      </c>
      <c r="J308" s="2" t="str">
        <f t="shared" si="28"/>
        <v/>
      </c>
      <c r="K308" s="23" t="str">
        <f>IF(A308="","",IF(A308="Total général",ROUND(F308+SUM(VG!L:L)*1.2,2)+SUM('SHELL PEAGES'!L:L)*1.2,F308))</f>
        <v/>
      </c>
      <c r="L308" s="2" t="str">
        <f t="shared" si="30"/>
        <v/>
      </c>
      <c r="M308" s="2" t="str">
        <f t="shared" si="31"/>
        <v/>
      </c>
      <c r="N308" s="2" t="str">
        <f>IF(OR(A308="",A308="Total général"),"",'Base  CARBURANT'!$AG$1)</f>
        <v/>
      </c>
    </row>
    <row r="309" spans="8:14" x14ac:dyDescent="0.2">
      <c r="H309" s="2" t="str">
        <f>IF(A309="","",IF(A309="Total général",CONCATENATE(SUBSTITUTE('Base  PEAGES'!$Q$1,"-","/")," ",RIGHT(H308,20)),D309))</f>
        <v/>
      </c>
      <c r="I309" s="2" t="str">
        <f t="shared" si="29"/>
        <v/>
      </c>
      <c r="J309" s="2" t="str">
        <f t="shared" si="28"/>
        <v/>
      </c>
      <c r="K309" s="23" t="str">
        <f>IF(A309="","",IF(A309="Total général",ROUND(F309+SUM(VG!L:L)*1.2,2)+SUM('SHELL PEAGES'!L:L)*1.2,F309))</f>
        <v/>
      </c>
      <c r="L309" s="2" t="str">
        <f t="shared" si="30"/>
        <v/>
      </c>
      <c r="M309" s="2" t="str">
        <f t="shared" si="31"/>
        <v/>
      </c>
      <c r="N309" s="2" t="str">
        <f>IF(OR(A309="",A309="Total général"),"",'Base  CARBURANT'!$AG$1)</f>
        <v/>
      </c>
    </row>
    <row r="310" spans="8:14" x14ac:dyDescent="0.2">
      <c r="H310" s="2" t="str">
        <f>IF(A310="","",IF(A310="Total général",CONCATENATE(SUBSTITUTE('Base  PEAGES'!$Q$1,"-","/")," ",RIGHT(H309,20)),D310))</f>
        <v/>
      </c>
      <c r="I310" s="2" t="str">
        <f t="shared" si="29"/>
        <v/>
      </c>
      <c r="J310" s="2" t="str">
        <f t="shared" si="28"/>
        <v/>
      </c>
      <c r="K310" s="23" t="str">
        <f>IF(A310="","",IF(A310="Total général",ROUND(F310+SUM(VG!L:L)*1.2,2)+SUM('SHELL PEAGES'!L:L)*1.2,F310))</f>
        <v/>
      </c>
      <c r="L310" s="2" t="str">
        <f t="shared" si="30"/>
        <v/>
      </c>
      <c r="M310" s="2" t="str">
        <f t="shared" si="31"/>
        <v/>
      </c>
      <c r="N310" s="2" t="str">
        <f>IF(OR(A310="",A310="Total général"),"",'Base  CARBURANT'!$AG$1)</f>
        <v/>
      </c>
    </row>
    <row r="311" spans="8:14" x14ac:dyDescent="0.2">
      <c r="H311" s="2" t="str">
        <f>IF(A311="","",IF(A311="Total général",CONCATENATE(SUBSTITUTE('Base  PEAGES'!$Q$1,"-","/")," ",RIGHT(H310,20)),D311))</f>
        <v/>
      </c>
      <c r="I311" s="2" t="str">
        <f t="shared" si="29"/>
        <v/>
      </c>
      <c r="J311" s="2" t="str">
        <f t="shared" si="28"/>
        <v/>
      </c>
      <c r="K311" s="23" t="str">
        <f>IF(A311="","",IF(A311="Total général",ROUND(F311+SUM(VG!L:L)*1.2,2)+SUM('SHELL PEAGES'!L:L)*1.2,F311))</f>
        <v/>
      </c>
      <c r="L311" s="2" t="str">
        <f t="shared" si="30"/>
        <v/>
      </c>
      <c r="M311" s="2" t="str">
        <f t="shared" si="31"/>
        <v/>
      </c>
      <c r="N311" s="2" t="str">
        <f>IF(OR(A311="",A311="Total général"),"",'Base  CARBURANT'!$AG$1)</f>
        <v/>
      </c>
    </row>
    <row r="312" spans="8:14" x14ac:dyDescent="0.2">
      <c r="H312" s="2" t="str">
        <f>IF(A312="","",IF(A312="Total général",CONCATENATE(SUBSTITUTE('Base  PEAGES'!$Q$1,"-","/")," ",RIGHT(H311,20)),D312))</f>
        <v/>
      </c>
      <c r="I312" s="2" t="str">
        <f t="shared" si="29"/>
        <v/>
      </c>
      <c r="J312" s="2" t="str">
        <f t="shared" si="28"/>
        <v/>
      </c>
      <c r="K312" s="23" t="str">
        <f>IF(A312="","",IF(A312="Total général",ROUND(F312+SUM(VG!L:L)*1.2,2)+SUM('SHELL PEAGES'!L:L)*1.2,F312))</f>
        <v/>
      </c>
      <c r="L312" s="2" t="str">
        <f t="shared" si="30"/>
        <v/>
      </c>
      <c r="M312" s="2" t="str">
        <f t="shared" si="31"/>
        <v/>
      </c>
      <c r="N312" s="2" t="str">
        <f>IF(OR(A312="",A312="Total général"),"",'Base  CARBURANT'!$AG$1)</f>
        <v/>
      </c>
    </row>
    <row r="313" spans="8:14" x14ac:dyDescent="0.2">
      <c r="H313" s="2" t="str">
        <f>IF(A313="","",IF(A313="Total général",CONCATENATE(SUBSTITUTE('Base  PEAGES'!$Q$1,"-","/")," ",RIGHT(H312,20)),D313))</f>
        <v/>
      </c>
      <c r="I313" s="2" t="str">
        <f t="shared" si="29"/>
        <v/>
      </c>
      <c r="J313" s="2" t="str">
        <f t="shared" si="28"/>
        <v/>
      </c>
      <c r="K313" s="23" t="str">
        <f>IF(A313="","",IF(A313="Total général",ROUND(F313+SUM(VG!L:L)*1.2,2)+SUM('SHELL PEAGES'!L:L)*1.2,F313))</f>
        <v/>
      </c>
      <c r="L313" s="2" t="str">
        <f t="shared" si="30"/>
        <v/>
      </c>
      <c r="M313" s="2" t="str">
        <f t="shared" si="31"/>
        <v/>
      </c>
      <c r="N313" s="2" t="str">
        <f>IF(OR(A313="",A313="Total général"),"",'Base  CARBURANT'!$AG$1)</f>
        <v/>
      </c>
    </row>
    <row r="314" spans="8:14" x14ac:dyDescent="0.2">
      <c r="H314" s="2" t="str">
        <f>IF(A314="","",IF(A314="Total général",CONCATENATE(SUBSTITUTE('Base  PEAGES'!$Q$1,"-","/")," ",RIGHT(H313,20)),D314))</f>
        <v/>
      </c>
      <c r="I314" s="2" t="str">
        <f t="shared" si="29"/>
        <v/>
      </c>
      <c r="J314" s="2" t="str">
        <f t="shared" si="28"/>
        <v/>
      </c>
      <c r="K314" s="23" t="str">
        <f>IF(A314="","",IF(A314="Total général",ROUND(F314+SUM(VG!L:L)*1.2,2)+SUM('SHELL PEAGES'!L:L)*1.2,F314))</f>
        <v/>
      </c>
      <c r="L314" s="2" t="str">
        <f t="shared" si="30"/>
        <v/>
      </c>
      <c r="M314" s="2" t="str">
        <f t="shared" si="31"/>
        <v/>
      </c>
      <c r="N314" s="2" t="str">
        <f>IF(OR(A314="",A314="Total général"),"",'Base  CARBURANT'!$AG$1)</f>
        <v/>
      </c>
    </row>
    <row r="315" spans="8:14" x14ac:dyDescent="0.2">
      <c r="H315" s="2" t="str">
        <f>IF(A315="","",IF(A315="Total général",CONCATENATE(SUBSTITUTE('Base  PEAGES'!$Q$1,"-","/")," ",RIGHT(H314,20)),D315))</f>
        <v/>
      </c>
      <c r="I315" s="2" t="str">
        <f t="shared" si="29"/>
        <v/>
      </c>
      <c r="J315" s="2" t="str">
        <f t="shared" si="28"/>
        <v/>
      </c>
      <c r="K315" s="23" t="str">
        <f>IF(A315="","",IF(A315="Total général",ROUND(F315+SUM(VG!L:L)*1.2,2)+SUM('SHELL PEAGES'!L:L)*1.2,F315))</f>
        <v/>
      </c>
      <c r="L315" s="2" t="str">
        <f t="shared" si="30"/>
        <v/>
      </c>
      <c r="M315" s="2" t="str">
        <f t="shared" si="31"/>
        <v/>
      </c>
      <c r="N315" s="2" t="str">
        <f>IF(OR(A315="",A315="Total général"),"",'Base  CARBURANT'!$AG$1)</f>
        <v/>
      </c>
    </row>
    <row r="316" spans="8:14" x14ac:dyDescent="0.2">
      <c r="H316" s="2" t="str">
        <f>IF(A316="","",IF(A316="Total général",CONCATENATE(SUBSTITUTE('Base  PEAGES'!$Q$1,"-","/")," ",RIGHT(H315,20)),D316))</f>
        <v/>
      </c>
      <c r="I316" s="2" t="str">
        <f t="shared" si="29"/>
        <v/>
      </c>
      <c r="J316" s="2" t="str">
        <f t="shared" si="28"/>
        <v/>
      </c>
      <c r="K316" s="23" t="str">
        <f>IF(A316="","",IF(A316="Total général",ROUND(F316+SUM(VG!L:L)*1.2,2)+SUM('SHELL PEAGES'!L:L)*1.2,F316))</f>
        <v/>
      </c>
      <c r="L316" s="2" t="str">
        <f t="shared" si="30"/>
        <v/>
      </c>
      <c r="M316" s="2" t="str">
        <f t="shared" si="31"/>
        <v/>
      </c>
      <c r="N316" s="2" t="str">
        <f>IF(OR(A316="",A316="Total général"),"",'Base  CARBURANT'!$AG$1)</f>
        <v/>
      </c>
    </row>
    <row r="317" spans="8:14" x14ac:dyDescent="0.2">
      <c r="H317" s="2" t="str">
        <f>IF(A317="","",IF(A317="Total général",CONCATENATE(SUBSTITUTE('Base  PEAGES'!$Q$1,"-","/")," ",RIGHT(H316,20)),D317))</f>
        <v/>
      </c>
      <c r="I317" s="2" t="str">
        <f t="shared" si="29"/>
        <v/>
      </c>
      <c r="J317" s="2" t="str">
        <f t="shared" si="28"/>
        <v/>
      </c>
      <c r="K317" s="23" t="str">
        <f>IF(A317="","",IF(A317="Total général",ROUND(F317+SUM(VG!L:L)*1.2,2)+SUM('SHELL PEAGES'!L:L)*1.2,F317))</f>
        <v/>
      </c>
      <c r="L317" s="2" t="str">
        <f t="shared" si="30"/>
        <v/>
      </c>
      <c r="M317" s="2" t="str">
        <f t="shared" si="31"/>
        <v/>
      </c>
      <c r="N317" s="2" t="str">
        <f>IF(OR(A317="",A317="Total général"),"",'Base  CARBURANT'!$AG$1)</f>
        <v/>
      </c>
    </row>
    <row r="318" spans="8:14" x14ac:dyDescent="0.2">
      <c r="H318" s="2" t="str">
        <f>IF(A318="","",IF(A318="Total général",CONCATENATE(SUBSTITUTE('Base  PEAGES'!$Q$1,"-","/")," ",RIGHT(H317,20)),D318))</f>
        <v/>
      </c>
      <c r="I318" s="2" t="str">
        <f t="shared" si="29"/>
        <v/>
      </c>
      <c r="J318" s="2" t="str">
        <f t="shared" si="28"/>
        <v/>
      </c>
      <c r="K318" s="23" t="str">
        <f>IF(A318="","",IF(A318="Total général",ROUND(F318+SUM(VG!L:L)*1.2,2)+SUM('SHELL PEAGES'!L:L)*1.2,F318))</f>
        <v/>
      </c>
      <c r="L318" s="2" t="str">
        <f t="shared" si="30"/>
        <v/>
      </c>
      <c r="M318" s="2" t="str">
        <f t="shared" si="31"/>
        <v/>
      </c>
      <c r="N318" s="2" t="str">
        <f>IF(OR(A318="",A318="Total général"),"",'Base  CARBURANT'!$AG$1)</f>
        <v/>
      </c>
    </row>
    <row r="319" spans="8:14" x14ac:dyDescent="0.2">
      <c r="H319" s="2" t="str">
        <f>IF(A319="","",IF(A319="Total général",CONCATENATE(SUBSTITUTE('Base  PEAGES'!$Q$1,"-","/")," ",RIGHT(H318,20)),D319))</f>
        <v/>
      </c>
      <c r="I319" s="2" t="str">
        <f t="shared" si="29"/>
        <v/>
      </c>
      <c r="J319" s="2" t="str">
        <f t="shared" si="28"/>
        <v/>
      </c>
      <c r="K319" s="23" t="str">
        <f>IF(A319="","",IF(A319="Total général",ROUND(F319+SUM(VG!L:L)*1.2,2)+SUM('SHELL PEAGES'!L:L)*1.2,F319))</f>
        <v/>
      </c>
      <c r="L319" s="2" t="str">
        <f t="shared" si="30"/>
        <v/>
      </c>
      <c r="M319" s="2" t="str">
        <f t="shared" si="31"/>
        <v/>
      </c>
      <c r="N319" s="2" t="str">
        <f>IF(OR(A319="",A319="Total général"),"",'Base  CARBURANT'!$AG$1)</f>
        <v/>
      </c>
    </row>
    <row r="320" spans="8:14" x14ac:dyDescent="0.2">
      <c r="H320" s="2" t="str">
        <f>IF(A320="","",IF(A320="Total général",CONCATENATE(SUBSTITUTE('Base  PEAGES'!$Q$1,"-","/")," ",RIGHT(H319,20)),D320))</f>
        <v/>
      </c>
      <c r="I320" s="2" t="str">
        <f t="shared" si="29"/>
        <v/>
      </c>
      <c r="J320" s="2" t="str">
        <f t="shared" si="28"/>
        <v/>
      </c>
      <c r="K320" s="23" t="str">
        <f>IF(A320="","",IF(A320="Total général",ROUND(F320+SUM(VG!L:L)*1.2,2)+SUM('SHELL PEAGES'!L:L)*1.2,F320))</f>
        <v/>
      </c>
      <c r="L320" s="2" t="str">
        <f t="shared" si="30"/>
        <v/>
      </c>
      <c r="M320" s="2" t="str">
        <f t="shared" si="31"/>
        <v/>
      </c>
      <c r="N320" s="2" t="str">
        <f>IF(OR(A320="",A320="Total général"),"",'Base  CARBURANT'!$AG$1)</f>
        <v/>
      </c>
    </row>
    <row r="321" spans="8:14" x14ac:dyDescent="0.2">
      <c r="H321" s="2" t="str">
        <f>IF(A321="","",IF(A321="Total général",CONCATENATE(SUBSTITUTE('Base  PEAGES'!$Q$1,"-","/")," ",RIGHT(H320,20)),D321))</f>
        <v/>
      </c>
      <c r="I321" s="2" t="str">
        <f t="shared" si="29"/>
        <v/>
      </c>
      <c r="J321" s="2" t="str">
        <f t="shared" si="28"/>
        <v/>
      </c>
      <c r="K321" s="23" t="str">
        <f>IF(A321="","",IF(A321="Total général",ROUND(F321+SUM(VG!L:L)*1.2,2)+SUM('SHELL PEAGES'!L:L)*1.2,F321))</f>
        <v/>
      </c>
      <c r="L321" s="2" t="str">
        <f t="shared" si="30"/>
        <v/>
      </c>
      <c r="M321" s="2" t="str">
        <f t="shared" si="31"/>
        <v/>
      </c>
      <c r="N321" s="2" t="str">
        <f>IF(OR(A321="",A321="Total général"),"",'Base  CARBURANT'!$AG$1)</f>
        <v/>
      </c>
    </row>
    <row r="322" spans="8:14" x14ac:dyDescent="0.2">
      <c r="H322" s="2" t="str">
        <f>IF(A322="","",IF(A322="Total général",CONCATENATE(SUBSTITUTE('Base  PEAGES'!$Q$1,"-","/")," ",RIGHT(H321,20)),D322))</f>
        <v/>
      </c>
      <c r="I322" s="2" t="str">
        <f t="shared" si="29"/>
        <v/>
      </c>
      <c r="J322" s="2" t="str">
        <f t="shared" si="28"/>
        <v/>
      </c>
      <c r="K322" s="23" t="str">
        <f>IF(A322="","",IF(A322="Total général",ROUND(F322+SUM(VG!L:L)*1.2,2)+SUM('SHELL PEAGES'!L:L)*1.2,F322))</f>
        <v/>
      </c>
      <c r="L322" s="2" t="str">
        <f t="shared" si="30"/>
        <v/>
      </c>
      <c r="M322" s="2" t="str">
        <f t="shared" si="31"/>
        <v/>
      </c>
      <c r="N322" s="2" t="str">
        <f>IF(OR(A322="",A322="Total général"),"",'Base  CARBURANT'!$AG$1)</f>
        <v/>
      </c>
    </row>
    <row r="323" spans="8:14" x14ac:dyDescent="0.2">
      <c r="H323" s="2" t="str">
        <f>IF(A323="","",IF(A323="Total général",CONCATENATE(SUBSTITUTE('Base  PEAGES'!$Q$1,"-","/")," ",RIGHT(H322,20)),D323))</f>
        <v/>
      </c>
      <c r="I323" s="2" t="str">
        <f t="shared" si="29"/>
        <v/>
      </c>
      <c r="J323" s="2" t="str">
        <f t="shared" si="28"/>
        <v/>
      </c>
      <c r="K323" s="23" t="str">
        <f>IF(A323="","",IF(A323="Total général",ROUND(F323+SUM(VG!L:L)*1.2,2)+SUM('SHELL PEAGES'!L:L)*1.2,F323))</f>
        <v/>
      </c>
      <c r="L323" s="2" t="str">
        <f t="shared" si="30"/>
        <v/>
      </c>
      <c r="M323" s="2" t="str">
        <f t="shared" si="31"/>
        <v/>
      </c>
      <c r="N323" s="2" t="str">
        <f>IF(OR(A323="",A323="Total général"),"",'Base  CARBURANT'!$AG$1)</f>
        <v/>
      </c>
    </row>
    <row r="324" spans="8:14" x14ac:dyDescent="0.2">
      <c r="H324" s="2" t="str">
        <f>IF(A324="","",IF(A324="Total général",CONCATENATE(SUBSTITUTE('Base  PEAGES'!$Q$1,"-","/")," ",RIGHT(H323,20)),D324))</f>
        <v/>
      </c>
      <c r="I324" s="2" t="str">
        <f t="shared" si="29"/>
        <v/>
      </c>
      <c r="J324" s="2" t="str">
        <f t="shared" si="28"/>
        <v/>
      </c>
      <c r="K324" s="23" t="str">
        <f>IF(A324="","",IF(A324="Total général",ROUND(F324+SUM(VG!L:L)*1.2,2)+SUM('SHELL PEAGES'!L:L)*1.2,F324))</f>
        <v/>
      </c>
      <c r="L324" s="2" t="str">
        <f t="shared" si="30"/>
        <v/>
      </c>
      <c r="M324" s="2" t="str">
        <f t="shared" si="31"/>
        <v/>
      </c>
      <c r="N324" s="2" t="str">
        <f>IF(OR(A324="",A324="Total général"),"",'Base  CARBURANT'!$AG$1)</f>
        <v/>
      </c>
    </row>
    <row r="325" spans="8:14" x14ac:dyDescent="0.2">
      <c r="H325" s="2" t="str">
        <f>IF(A325="","",IF(A325="Total général",CONCATENATE(SUBSTITUTE('Base  PEAGES'!$Q$1,"-","/")," ",RIGHT(H324,20)),D325))</f>
        <v/>
      </c>
      <c r="I325" s="2" t="str">
        <f t="shared" si="29"/>
        <v/>
      </c>
      <c r="J325" s="2" t="str">
        <f t="shared" si="28"/>
        <v/>
      </c>
      <c r="K325" s="23" t="str">
        <f>IF(A325="","",IF(A325="Total général",ROUND(F325+SUM(VG!L:L)*1.2,2)+SUM('SHELL PEAGES'!L:L)*1.2,F325))</f>
        <v/>
      </c>
      <c r="L325" s="2" t="str">
        <f t="shared" si="30"/>
        <v/>
      </c>
      <c r="M325" s="2" t="str">
        <f t="shared" si="31"/>
        <v/>
      </c>
      <c r="N325" s="2" t="str">
        <f>IF(OR(A325="",A325="Total général"),"",'Base  CARBURANT'!$AG$1)</f>
        <v/>
      </c>
    </row>
    <row r="326" spans="8:14" x14ac:dyDescent="0.2">
      <c r="H326" s="2" t="str">
        <f>IF(A326="","",IF(A326="Total général",CONCATENATE(SUBSTITUTE('Base  PEAGES'!$Q$1,"-","/")," ",RIGHT(H325,20)),D326))</f>
        <v/>
      </c>
      <c r="I326" s="2" t="str">
        <f t="shared" si="29"/>
        <v/>
      </c>
      <c r="J326" s="2" t="str">
        <f t="shared" si="28"/>
        <v/>
      </c>
      <c r="K326" s="23" t="str">
        <f>IF(A326="","",IF(A326="Total général",ROUND(F326+SUM(VG!L:L)*1.2,2)+SUM('SHELL PEAGES'!L:L)*1.2,F326))</f>
        <v/>
      </c>
      <c r="L326" s="2" t="str">
        <f t="shared" si="30"/>
        <v/>
      </c>
      <c r="M326" s="2" t="str">
        <f t="shared" si="31"/>
        <v/>
      </c>
      <c r="N326" s="2" t="str">
        <f>IF(OR(A326="",A326="Total général"),"",'Base  CARBURANT'!$AG$1)</f>
        <v/>
      </c>
    </row>
    <row r="327" spans="8:14" x14ac:dyDescent="0.2">
      <c r="H327" s="2" t="str">
        <f>IF(A327="","",IF(A327="Total général",CONCATENATE(SUBSTITUTE('Base  PEAGES'!$Q$1,"-","/")," ",RIGHT(H326,20)),D327))</f>
        <v/>
      </c>
      <c r="I327" s="2" t="str">
        <f t="shared" si="29"/>
        <v/>
      </c>
      <c r="J327" s="2" t="str">
        <f t="shared" si="28"/>
        <v/>
      </c>
      <c r="K327" s="23" t="str">
        <f>IF(A327="","",IF(A327="Total général",ROUND(F327+SUM(VG!L:L)*1.2,2)+SUM('SHELL PEAGES'!L:L)*1.2,F327))</f>
        <v/>
      </c>
      <c r="L327" s="2" t="str">
        <f t="shared" si="30"/>
        <v/>
      </c>
      <c r="M327" s="2" t="str">
        <f t="shared" si="31"/>
        <v/>
      </c>
      <c r="N327" s="2" t="str">
        <f>IF(OR(A327="",A327="Total général"),"",'Base  CARBURANT'!$AG$1)</f>
        <v/>
      </c>
    </row>
    <row r="328" spans="8:14" x14ac:dyDescent="0.2">
      <c r="H328" s="2" t="str">
        <f>IF(A328="","",IF(A328="Total général",CONCATENATE(SUBSTITUTE('Base  PEAGES'!$Q$1,"-","/")," ",RIGHT(H327,20)),D328))</f>
        <v/>
      </c>
      <c r="I328" s="2" t="str">
        <f t="shared" si="29"/>
        <v/>
      </c>
      <c r="J328" s="2" t="str">
        <f t="shared" si="28"/>
        <v/>
      </c>
      <c r="K328" s="23" t="str">
        <f>IF(A328="","",IF(A328="Total général",ROUND(F328+SUM(VG!L:L)*1.2,2)+SUM('SHELL PEAGES'!L:L)*1.2,F328))</f>
        <v/>
      </c>
      <c r="L328" s="2" t="str">
        <f t="shared" si="30"/>
        <v/>
      </c>
      <c r="M328" s="2" t="str">
        <f t="shared" si="31"/>
        <v/>
      </c>
      <c r="N328" s="2" t="str">
        <f>IF(OR(A328="",A328="Total général"),"",'Base  CARBURANT'!$AG$1)</f>
        <v/>
      </c>
    </row>
    <row r="329" spans="8:14" x14ac:dyDescent="0.2">
      <c r="H329" s="2" t="str">
        <f>IF(A329="","",IF(A329="Total général",CONCATENATE(SUBSTITUTE('Base  PEAGES'!$Q$1,"-","/")," ",RIGHT(H328,20)),D329))</f>
        <v/>
      </c>
      <c r="I329" s="2" t="str">
        <f t="shared" si="29"/>
        <v/>
      </c>
      <c r="J329" s="2" t="str">
        <f t="shared" si="28"/>
        <v/>
      </c>
      <c r="K329" s="23" t="str">
        <f>IF(A329="","",IF(A329="Total général",ROUND(F329+SUM(VG!L:L)*1.2,2)+SUM('SHELL PEAGES'!L:L)*1.2,F329))</f>
        <v/>
      </c>
      <c r="L329" s="2" t="str">
        <f t="shared" si="30"/>
        <v/>
      </c>
      <c r="M329" s="2" t="str">
        <f t="shared" si="31"/>
        <v/>
      </c>
      <c r="N329" s="2" t="str">
        <f>IF(OR(A329="",A329="Total général"),"",'Base  CARBURANT'!$AG$1)</f>
        <v/>
      </c>
    </row>
    <row r="330" spans="8:14" x14ac:dyDescent="0.2">
      <c r="H330" s="2" t="str">
        <f>IF(A330="","",IF(A330="Total général",CONCATENATE(SUBSTITUTE('Base  PEAGES'!$Q$1,"-","/")," ",RIGHT(H329,20)),D330))</f>
        <v/>
      </c>
      <c r="I330" s="2" t="str">
        <f t="shared" si="29"/>
        <v/>
      </c>
      <c r="J330" s="2" t="str">
        <f t="shared" si="28"/>
        <v/>
      </c>
      <c r="K330" s="23" t="str">
        <f>IF(A330="","",IF(A330="Total général",ROUND(F330+SUM(VG!L:L)*1.2,2)+SUM('SHELL PEAGES'!L:L)*1.2,F330))</f>
        <v/>
      </c>
      <c r="L330" s="2" t="str">
        <f t="shared" si="30"/>
        <v/>
      </c>
      <c r="M330" s="2" t="str">
        <f t="shared" si="31"/>
        <v/>
      </c>
      <c r="N330" s="2" t="str">
        <f>IF(OR(A330="",A330="Total général"),"",'Base  CARBURANT'!$AG$1)</f>
        <v/>
      </c>
    </row>
    <row r="331" spans="8:14" x14ac:dyDescent="0.2">
      <c r="H331" s="2" t="str">
        <f>IF(A331="","",IF(A331="Total général",CONCATENATE(SUBSTITUTE('Base  PEAGES'!$Q$1,"-","/")," ",RIGHT(H330,20)),D331))</f>
        <v/>
      </c>
      <c r="I331" s="2" t="str">
        <f t="shared" si="29"/>
        <v/>
      </c>
      <c r="J331" s="2" t="str">
        <f t="shared" si="28"/>
        <v/>
      </c>
      <c r="K331" s="23" t="str">
        <f>IF(A331="","",IF(A331="Total général",ROUND(F331+SUM(VG!L:L)*1.2,2)+SUM('SHELL PEAGES'!L:L)*1.2,F331))</f>
        <v/>
      </c>
      <c r="L331" s="2" t="str">
        <f t="shared" si="30"/>
        <v/>
      </c>
      <c r="M331" s="2" t="str">
        <f t="shared" si="31"/>
        <v/>
      </c>
      <c r="N331" s="2" t="str">
        <f>IF(OR(A331="",A331="Total général"),"",'Base  CARBURANT'!$AG$1)</f>
        <v/>
      </c>
    </row>
    <row r="332" spans="8:14" x14ac:dyDescent="0.2">
      <c r="H332" s="2" t="str">
        <f>IF(A332="","",IF(A332="Total général",CONCATENATE(SUBSTITUTE('Base  PEAGES'!$Q$1,"-","/")," ",RIGHT(H331,20)),D332))</f>
        <v/>
      </c>
      <c r="I332" s="2" t="str">
        <f t="shared" si="29"/>
        <v/>
      </c>
      <c r="J332" s="2" t="str">
        <f t="shared" si="28"/>
        <v/>
      </c>
      <c r="K332" s="23" t="str">
        <f>IF(A332="","",IF(A332="Total général",ROUND(F332+SUM(VG!L:L)*1.2,2)+SUM('SHELL PEAGES'!L:L)*1.2,F332))</f>
        <v/>
      </c>
      <c r="L332" s="2" t="str">
        <f t="shared" si="30"/>
        <v/>
      </c>
      <c r="M332" s="2" t="str">
        <f t="shared" si="31"/>
        <v/>
      </c>
      <c r="N332" s="2" t="str">
        <f>IF(OR(A332="",A332="Total général"),"",'Base  CARBURANT'!$AG$1)</f>
        <v/>
      </c>
    </row>
    <row r="333" spans="8:14" x14ac:dyDescent="0.2">
      <c r="H333" s="2" t="str">
        <f>IF(A333="","",IF(A333="Total général",CONCATENATE(SUBSTITUTE('Base  PEAGES'!$Q$1,"-","/")," ",RIGHT(H332,20)),D333))</f>
        <v/>
      </c>
      <c r="I333" s="2" t="str">
        <f t="shared" si="29"/>
        <v/>
      </c>
      <c r="J333" s="2" t="str">
        <f t="shared" si="28"/>
        <v/>
      </c>
      <c r="K333" s="23" t="str">
        <f>IF(A333="","",IF(A333="Total général",ROUND(F333+SUM(VG!L:L)*1.2,2)+SUM('SHELL PEAGES'!L:L)*1.2,F333))</f>
        <v/>
      </c>
      <c r="L333" s="2" t="str">
        <f t="shared" si="30"/>
        <v/>
      </c>
      <c r="M333" s="2" t="str">
        <f t="shared" si="31"/>
        <v/>
      </c>
      <c r="N333" s="2" t="str">
        <f>IF(OR(A333="",A333="Total général"),"",'Base  CARBURANT'!$AG$1)</f>
        <v/>
      </c>
    </row>
    <row r="334" spans="8:14" x14ac:dyDescent="0.2">
      <c r="H334" s="2" t="str">
        <f>IF(A334="","",IF(A334="Total général",CONCATENATE(SUBSTITUTE('Base  PEAGES'!$Q$1,"-","/")," ",RIGHT(H333,20)),D334))</f>
        <v/>
      </c>
      <c r="I334" s="2" t="str">
        <f t="shared" si="29"/>
        <v/>
      </c>
      <c r="J334" s="2" t="str">
        <f t="shared" si="28"/>
        <v/>
      </c>
      <c r="K334" s="23" t="str">
        <f>IF(A334="","",IF(A334="Total général",ROUND(F334+SUM(VG!L:L)*1.2,2)+SUM('SHELL PEAGES'!L:L)*1.2,F334))</f>
        <v/>
      </c>
      <c r="L334" s="2" t="str">
        <f t="shared" si="30"/>
        <v/>
      </c>
      <c r="M334" s="2" t="str">
        <f t="shared" si="31"/>
        <v/>
      </c>
      <c r="N334" s="2" t="str">
        <f>IF(OR(A334="",A334="Total général"),"",'Base  CARBURANT'!$AG$1)</f>
        <v/>
      </c>
    </row>
    <row r="335" spans="8:14" x14ac:dyDescent="0.2">
      <c r="H335" s="2" t="str">
        <f>IF(A335="","",IF(A335="Total général",CONCATENATE(SUBSTITUTE('Base  PEAGES'!$Q$1,"-","/")," ",RIGHT(H334,20)),D335))</f>
        <v/>
      </c>
      <c r="I335" s="2" t="str">
        <f t="shared" si="29"/>
        <v/>
      </c>
      <c r="J335" s="2" t="str">
        <f t="shared" si="28"/>
        <v/>
      </c>
      <c r="K335" s="23" t="str">
        <f>IF(A335="","",IF(A335="Total général",ROUND(F335+SUM(VG!L:L)*1.2,2)+SUM('SHELL PEAGES'!L:L)*1.2,F335))</f>
        <v/>
      </c>
      <c r="L335" s="2" t="str">
        <f t="shared" si="30"/>
        <v/>
      </c>
      <c r="M335" s="2" t="str">
        <f t="shared" si="31"/>
        <v/>
      </c>
      <c r="N335" s="2" t="str">
        <f>IF(OR(A335="",A335="Total général"),"",'Base  CARBURANT'!$AG$1)</f>
        <v/>
      </c>
    </row>
    <row r="336" spans="8:14" x14ac:dyDescent="0.2">
      <c r="H336" s="2" t="str">
        <f>IF(A336="","",IF(A336="Total général",CONCATENATE(SUBSTITUTE('Base  PEAGES'!$Q$1,"-","/")," ",RIGHT(H335,20)),D336))</f>
        <v/>
      </c>
      <c r="I336" s="2" t="str">
        <f t="shared" si="29"/>
        <v/>
      </c>
      <c r="J336" s="2" t="str">
        <f t="shared" si="28"/>
        <v/>
      </c>
      <c r="K336" s="23" t="str">
        <f>IF(A336="","",IF(A336="Total général",ROUND(F336+SUM(VG!L:L)*1.2,2)+SUM('SHELL PEAGES'!L:L)*1.2,F336))</f>
        <v/>
      </c>
      <c r="L336" s="2" t="str">
        <f t="shared" si="30"/>
        <v/>
      </c>
      <c r="M336" s="2" t="str">
        <f t="shared" si="31"/>
        <v/>
      </c>
      <c r="N336" s="2" t="str">
        <f>IF(OR(A336="",A336="Total général"),"",'Base  CARBURANT'!$AG$1)</f>
        <v/>
      </c>
    </row>
    <row r="337" spans="8:14" x14ac:dyDescent="0.2">
      <c r="H337" s="2" t="str">
        <f>IF(A337="","",IF(A337="Total général",CONCATENATE(SUBSTITUTE('Base  PEAGES'!$Q$1,"-","/")," ",RIGHT(H336,20)),D337))</f>
        <v/>
      </c>
      <c r="I337" s="2" t="str">
        <f t="shared" si="29"/>
        <v/>
      </c>
      <c r="J337" s="2" t="str">
        <f t="shared" si="28"/>
        <v/>
      </c>
      <c r="K337" s="23" t="str">
        <f>IF(A337="","",IF(A337="Total général",ROUND(F337+SUM(VG!L:L)*1.2,2)+SUM('SHELL PEAGES'!L:L)*1.2,F337))</f>
        <v/>
      </c>
      <c r="L337" s="2" t="str">
        <f t="shared" si="30"/>
        <v/>
      </c>
      <c r="M337" s="2" t="str">
        <f t="shared" si="31"/>
        <v/>
      </c>
      <c r="N337" s="2" t="str">
        <f>IF(OR(A337="",A337="Total général"),"",'Base  CARBURANT'!$AG$1)</f>
        <v/>
      </c>
    </row>
    <row r="338" spans="8:14" x14ac:dyDescent="0.2">
      <c r="H338" s="2" t="str">
        <f>IF(A338="","",IF(A338="Total général",CONCATENATE(SUBSTITUTE('Base  PEAGES'!$Q$1,"-","/")," ",RIGHT(H337,20)),D338))</f>
        <v/>
      </c>
      <c r="I338" s="2" t="str">
        <f t="shared" si="29"/>
        <v/>
      </c>
      <c r="J338" s="2" t="str">
        <f t="shared" si="28"/>
        <v/>
      </c>
      <c r="K338" s="23" t="str">
        <f>IF(A338="","",IF(A338="Total général",ROUND(F338+SUM(VG!L:L)*1.2,2)+SUM('SHELL PEAGES'!L:L)*1.2,F338))</f>
        <v/>
      </c>
      <c r="L338" s="2" t="str">
        <f t="shared" si="30"/>
        <v/>
      </c>
      <c r="M338" s="2" t="str">
        <f t="shared" si="31"/>
        <v/>
      </c>
      <c r="N338" s="2" t="str">
        <f>IF(OR(A338="",A338="Total général"),"",'Base  CARBURANT'!$AG$1)</f>
        <v/>
      </c>
    </row>
    <row r="339" spans="8:14" x14ac:dyDescent="0.2">
      <c r="H339" s="2" t="str">
        <f>IF(A339="","",IF(A339="Total général",CONCATENATE(SUBSTITUTE('Base  PEAGES'!$Q$1,"-","/")," ",RIGHT(H338,20)),D339))</f>
        <v/>
      </c>
      <c r="I339" s="2" t="str">
        <f t="shared" si="29"/>
        <v/>
      </c>
      <c r="J339" s="2" t="str">
        <f t="shared" si="28"/>
        <v/>
      </c>
      <c r="K339" s="23" t="str">
        <f>IF(A339="","",IF(A339="Total général",ROUND(F339+SUM(VG!L:L)*1.2,2)+SUM('SHELL PEAGES'!L:L)*1.2,F339))</f>
        <v/>
      </c>
      <c r="L339" s="2" t="str">
        <f t="shared" si="30"/>
        <v/>
      </c>
      <c r="M339" s="2" t="str">
        <f t="shared" si="31"/>
        <v/>
      </c>
      <c r="N339" s="2" t="str">
        <f>IF(OR(A339="",A339="Total général"),"",'Base  CARBURANT'!$AG$1)</f>
        <v/>
      </c>
    </row>
    <row r="340" spans="8:14" x14ac:dyDescent="0.2">
      <c r="H340" s="2" t="str">
        <f>IF(A340="","",IF(A340="Total général",CONCATENATE(SUBSTITUTE('Base  PEAGES'!$Q$1,"-","/")," ",RIGHT(H339,20)),D340))</f>
        <v/>
      </c>
      <c r="I340" s="2" t="str">
        <f t="shared" si="29"/>
        <v/>
      </c>
      <c r="J340" s="2" t="str">
        <f t="shared" si="28"/>
        <v/>
      </c>
      <c r="K340" s="23" t="str">
        <f>IF(A340="","",IF(A340="Total général",ROUND(F340+SUM(VG!L:L)*1.2,2)+SUM('SHELL PEAGES'!L:L)*1.2,F340))</f>
        <v/>
      </c>
      <c r="L340" s="2" t="str">
        <f t="shared" si="30"/>
        <v/>
      </c>
      <c r="M340" s="2" t="str">
        <f t="shared" si="31"/>
        <v/>
      </c>
      <c r="N340" s="2" t="str">
        <f>IF(OR(A340="",A340="Total général"),"",'Base  CARBURANT'!$AG$1)</f>
        <v/>
      </c>
    </row>
    <row r="341" spans="8:14" x14ac:dyDescent="0.2">
      <c r="H341" s="2" t="str">
        <f>IF(A341="","",IF(A341="Total général",CONCATENATE(SUBSTITUTE('Base  PEAGES'!$Q$1,"-","/")," ",RIGHT(H340,20)),D341))</f>
        <v/>
      </c>
      <c r="I341" s="2" t="str">
        <f t="shared" si="29"/>
        <v/>
      </c>
      <c r="J341" s="2" t="str">
        <f t="shared" si="28"/>
        <v/>
      </c>
      <c r="K341" s="23" t="str">
        <f>IF(A341="","",IF(A341="Total général",ROUND(F341+SUM(VG!L:L)*1.2,2)+SUM('SHELL PEAGES'!L:L)*1.2,F341))</f>
        <v/>
      </c>
      <c r="L341" s="2" t="str">
        <f t="shared" si="30"/>
        <v/>
      </c>
      <c r="M341" s="2" t="str">
        <f t="shared" si="31"/>
        <v/>
      </c>
      <c r="N341" s="2" t="str">
        <f>IF(OR(A341="",A341="Total général"),"",'Base  CARBURANT'!$AG$1)</f>
        <v/>
      </c>
    </row>
    <row r="342" spans="8:14" x14ac:dyDescent="0.2">
      <c r="H342" s="2" t="str">
        <f>IF(A342="","",IF(A342="Total général",CONCATENATE(SUBSTITUTE('Base  PEAGES'!$Q$1,"-","/")," ",RIGHT(H341,20)),D342))</f>
        <v/>
      </c>
      <c r="I342" s="2" t="str">
        <f t="shared" si="29"/>
        <v/>
      </c>
      <c r="J342" s="2" t="str">
        <f t="shared" si="28"/>
        <v/>
      </c>
      <c r="K342" s="23" t="str">
        <f>IF(A342="","",IF(A342="Total général",ROUND(F342+SUM(VG!L:L)*1.2,2)+SUM('SHELL PEAGES'!L:L)*1.2,F342))</f>
        <v/>
      </c>
      <c r="L342" s="2" t="str">
        <f t="shared" si="30"/>
        <v/>
      </c>
      <c r="M342" s="2" t="str">
        <f t="shared" si="31"/>
        <v/>
      </c>
      <c r="N342" s="2" t="str">
        <f>IF(OR(A342="",A342="Total général"),"",'Base  CARBURANT'!$AG$1)</f>
        <v/>
      </c>
    </row>
    <row r="343" spans="8:14" x14ac:dyDescent="0.2">
      <c r="H343" s="2" t="str">
        <f>IF(A343="","",IF(A343="Total général",CONCATENATE(SUBSTITUTE('Base  PEAGES'!$Q$1,"-","/")," ",RIGHT(H342,20)),D343))</f>
        <v/>
      </c>
      <c r="I343" s="2" t="str">
        <f t="shared" si="29"/>
        <v/>
      </c>
      <c r="J343" s="2" t="str">
        <f t="shared" si="28"/>
        <v/>
      </c>
      <c r="K343" s="23" t="str">
        <f>IF(A343="","",IF(A343="Total général",ROUND(F343+SUM(VG!L:L)*1.2,2)+SUM('SHELL PEAGES'!L:L)*1.2,F343))</f>
        <v/>
      </c>
      <c r="L343" s="2" t="str">
        <f t="shared" si="30"/>
        <v/>
      </c>
      <c r="M343" s="2" t="str">
        <f t="shared" si="31"/>
        <v/>
      </c>
      <c r="N343" s="2" t="str">
        <f>IF(OR(A343="",A343="Total général"),"",'Base  CARBURANT'!$AG$1)</f>
        <v/>
      </c>
    </row>
    <row r="344" spans="8:14" x14ac:dyDescent="0.2">
      <c r="H344" s="2" t="str">
        <f>IF(A344="","",IF(A344="Total général",CONCATENATE(SUBSTITUTE('Base  PEAGES'!$Q$1,"-","/")," ",RIGHT(H343,20)),D344))</f>
        <v/>
      </c>
      <c r="I344" s="2" t="str">
        <f t="shared" si="29"/>
        <v/>
      </c>
      <c r="J344" s="2" t="str">
        <f t="shared" si="28"/>
        <v/>
      </c>
      <c r="K344" s="23" t="str">
        <f>IF(A344="","",IF(A344="Total général",ROUND(F344+SUM(VG!L:L)*1.2,2)+SUM('SHELL PEAGES'!L:L)*1.2,F344))</f>
        <v/>
      </c>
      <c r="L344" s="2" t="str">
        <f t="shared" si="30"/>
        <v/>
      </c>
      <c r="M344" s="2" t="str">
        <f t="shared" si="31"/>
        <v/>
      </c>
      <c r="N344" s="2" t="str">
        <f>IF(OR(A344="",A344="Total général"),"",'Base  CARBURANT'!$AG$1)</f>
        <v/>
      </c>
    </row>
    <row r="345" spans="8:14" x14ac:dyDescent="0.2">
      <c r="H345" s="2" t="str">
        <f>IF(A345="","",IF(A345="Total général",CONCATENATE(SUBSTITUTE('Base  PEAGES'!$Q$1,"-","/")," ",RIGHT(H344,20)),D345))</f>
        <v/>
      </c>
      <c r="I345" s="2" t="str">
        <f t="shared" si="29"/>
        <v/>
      </c>
      <c r="J345" s="2" t="str">
        <f t="shared" si="28"/>
        <v/>
      </c>
      <c r="K345" s="23" t="str">
        <f>IF(A345="","",IF(A345="Total général",ROUND(F345+SUM(VG!L:L)*1.2,2)+SUM('SHELL PEAGES'!L:L)*1.2,F345))</f>
        <v/>
      </c>
      <c r="L345" s="2" t="str">
        <f t="shared" si="30"/>
        <v/>
      </c>
      <c r="M345" s="2" t="str">
        <f t="shared" si="31"/>
        <v/>
      </c>
      <c r="N345" s="2" t="str">
        <f>IF(OR(A345="",A345="Total général"),"",'Base  CARBURANT'!$AG$1)</f>
        <v/>
      </c>
    </row>
    <row r="346" spans="8:14" x14ac:dyDescent="0.2">
      <c r="H346" s="2" t="str">
        <f>IF(A346="","",IF(A346="Total général",CONCATENATE(SUBSTITUTE('Base  PEAGES'!$Q$1,"-","/")," ",RIGHT(H345,20)),D346))</f>
        <v/>
      </c>
      <c r="I346" s="2" t="str">
        <f t="shared" si="29"/>
        <v/>
      </c>
      <c r="J346" s="2" t="str">
        <f t="shared" si="28"/>
        <v/>
      </c>
      <c r="K346" s="23" t="str">
        <f>IF(A346="","",IF(A346="Total général",ROUND(F346+SUM(VG!L:L)*1.2,2)+SUM('SHELL PEAGES'!L:L)*1.2,F346))</f>
        <v/>
      </c>
      <c r="L346" s="2" t="str">
        <f t="shared" si="30"/>
        <v/>
      </c>
      <c r="M346" s="2" t="str">
        <f t="shared" si="31"/>
        <v/>
      </c>
      <c r="N346" s="2" t="str">
        <f>IF(OR(A346="",A346="Total général"),"",'Base  CARBURANT'!$AG$1)</f>
        <v/>
      </c>
    </row>
    <row r="347" spans="8:14" x14ac:dyDescent="0.2">
      <c r="H347" s="2" t="str">
        <f>IF(A347="","",IF(A347="Total général",CONCATENATE(SUBSTITUTE('Base  PEAGES'!$Q$1,"-","/")," ",RIGHT(H346,20)),D347))</f>
        <v/>
      </c>
      <c r="I347" s="2" t="str">
        <f t="shared" si="29"/>
        <v/>
      </c>
      <c r="J347" s="2" t="str">
        <f t="shared" si="28"/>
        <v/>
      </c>
      <c r="K347" s="23" t="str">
        <f>IF(A347="","",IF(A347="Total général",ROUND(F347+SUM(VG!L:L)*1.2,2)+SUM('SHELL PEAGES'!L:L)*1.2,F347))</f>
        <v/>
      </c>
      <c r="L347" s="2" t="str">
        <f t="shared" si="30"/>
        <v/>
      </c>
      <c r="M347" s="2" t="str">
        <f t="shared" si="31"/>
        <v/>
      </c>
      <c r="N347" s="2" t="str">
        <f>IF(OR(A347="",A347="Total général"),"",'Base  CARBURANT'!$AG$1)</f>
        <v/>
      </c>
    </row>
    <row r="348" spans="8:14" x14ac:dyDescent="0.2">
      <c r="H348" s="2" t="str">
        <f>IF(A348="","",IF(A348="Total général",CONCATENATE(SUBSTITUTE('Base  PEAGES'!$Q$1,"-","/")," ",RIGHT(H347,20)),D348))</f>
        <v/>
      </c>
      <c r="I348" s="2" t="str">
        <f t="shared" si="29"/>
        <v/>
      </c>
      <c r="J348" s="2" t="str">
        <f t="shared" si="28"/>
        <v/>
      </c>
      <c r="K348" s="23" t="str">
        <f>IF(A348="","",IF(A348="Total général",ROUND(F348+SUM(VG!L:L)*1.2,2)+SUM('SHELL PEAGES'!L:L)*1.2,F348))</f>
        <v/>
      </c>
      <c r="L348" s="2" t="str">
        <f t="shared" si="30"/>
        <v/>
      </c>
      <c r="M348" s="2" t="str">
        <f t="shared" si="31"/>
        <v/>
      </c>
      <c r="N348" s="2" t="str">
        <f>IF(OR(A348="",A348="Total général"),"",'Base  CARBURANT'!$AG$1)</f>
        <v/>
      </c>
    </row>
    <row r="349" spans="8:14" x14ac:dyDescent="0.2">
      <c r="H349" s="2" t="str">
        <f>IF(A349="","",IF(A349="Total général",CONCATENATE(SUBSTITUTE('Base  PEAGES'!$Q$1,"-","/")," ",RIGHT(H348,20)),D349))</f>
        <v/>
      </c>
      <c r="I349" s="2" t="str">
        <f t="shared" si="29"/>
        <v/>
      </c>
      <c r="J349" s="2" t="str">
        <f t="shared" si="28"/>
        <v/>
      </c>
      <c r="K349" s="23" t="str">
        <f>IF(A349="","",IF(A349="Total général",ROUND(F349+SUM(VG!L:L)*1.2,2)+SUM('SHELL PEAGES'!L:L)*1.2,F349))</f>
        <v/>
      </c>
      <c r="L349" s="2" t="str">
        <f t="shared" si="30"/>
        <v/>
      </c>
      <c r="M349" s="2" t="str">
        <f t="shared" si="31"/>
        <v/>
      </c>
      <c r="N349" s="2" t="str">
        <f>IF(OR(A349="",A349="Total général"),"",'Base  CARBURANT'!$AG$1)</f>
        <v/>
      </c>
    </row>
    <row r="350" spans="8:14" x14ac:dyDescent="0.2">
      <c r="H350" s="2" t="str">
        <f>IF(A350="","",IF(A350="Total général",CONCATENATE(SUBSTITUTE('Base  PEAGES'!$Q$1,"-","/")," ",RIGHT(H349,20)),D350))</f>
        <v/>
      </c>
      <c r="I350" s="2" t="str">
        <f t="shared" si="29"/>
        <v/>
      </c>
      <c r="J350" s="2" t="str">
        <f t="shared" si="28"/>
        <v/>
      </c>
      <c r="K350" s="23" t="str">
        <f>IF(A350="","",IF(A350="Total général",ROUND(F350+SUM(VG!L:L)*1.2,2)+SUM('SHELL PEAGES'!L:L)*1.2,F350))</f>
        <v/>
      </c>
      <c r="L350" s="2" t="str">
        <f t="shared" si="30"/>
        <v/>
      </c>
      <c r="M350" s="2" t="str">
        <f t="shared" si="31"/>
        <v/>
      </c>
      <c r="N350" s="2" t="str">
        <f>IF(OR(A350="",A350="Total général"),"",'Base  CARBURANT'!$AG$1)</f>
        <v/>
      </c>
    </row>
    <row r="351" spans="8:14" x14ac:dyDescent="0.2">
      <c r="H351" s="2" t="str">
        <f>IF(A351="","",IF(A351="Total général",CONCATENATE(SUBSTITUTE('Base  PEAGES'!$Q$1,"-","/")," ",RIGHT(H350,20)),D351))</f>
        <v/>
      </c>
      <c r="I351" s="2" t="str">
        <f t="shared" si="29"/>
        <v/>
      </c>
      <c r="J351" s="2" t="str">
        <f t="shared" si="28"/>
        <v/>
      </c>
      <c r="K351" s="23" t="str">
        <f>IF(A351="","",IF(A351="Total général",ROUND(F351+SUM(VG!L:L)*1.2,2)+SUM('SHELL PEAGES'!L:L)*1.2,F351))</f>
        <v/>
      </c>
      <c r="L351" s="2" t="str">
        <f t="shared" si="30"/>
        <v/>
      </c>
      <c r="M351" s="2" t="str">
        <f t="shared" si="31"/>
        <v/>
      </c>
      <c r="N351" s="2" t="str">
        <f>IF(OR(A351="",A351="Total général"),"",'Base  CARBURANT'!$AG$1)</f>
        <v/>
      </c>
    </row>
    <row r="352" spans="8:14" x14ac:dyDescent="0.2">
      <c r="H352" s="2" t="str">
        <f>IF(A352="","",IF(A352="Total général",CONCATENATE(SUBSTITUTE('Base  PEAGES'!$Q$1,"-","/")," ",RIGHT(H351,20)),D352))</f>
        <v/>
      </c>
      <c r="I352" s="2" t="str">
        <f t="shared" si="29"/>
        <v/>
      </c>
      <c r="J352" s="2" t="str">
        <f t="shared" ref="J352:J415" si="32">IF(A352="","",IF(A352="Total général",15002,C352))</f>
        <v/>
      </c>
      <c r="K352" s="23" t="str">
        <f>IF(A352="","",IF(A352="Total général",ROUND(F352+SUM(VG!L:L)*1.2,2)+SUM('SHELL PEAGES'!L:L)*1.2,F352))</f>
        <v/>
      </c>
      <c r="L352" s="2" t="str">
        <f t="shared" si="30"/>
        <v/>
      </c>
      <c r="M352" s="2" t="str">
        <f t="shared" si="31"/>
        <v/>
      </c>
      <c r="N352" s="2" t="str">
        <f>IF(OR(A352="",A352="Total général"),"",'Base  CARBURANT'!$AG$1)</f>
        <v/>
      </c>
    </row>
    <row r="353" spans="8:14" x14ac:dyDescent="0.2">
      <c r="H353" s="2" t="str">
        <f>IF(A353="","",IF(A353="Total général",CONCATENATE(SUBSTITUTE('Base  PEAGES'!$Q$1,"-","/")," ",RIGHT(H352,20)),D353))</f>
        <v/>
      </c>
      <c r="I353" s="2" t="str">
        <f t="shared" ref="I353:I416" si="33">IF(A353="","",IF(AND(I352=50,A353="Total général"),21,IF(AND(I352=40,A353="Total général"),31,VALUE(E353))))</f>
        <v/>
      </c>
      <c r="J353" s="2" t="str">
        <f t="shared" si="32"/>
        <v/>
      </c>
      <c r="K353" s="23" t="str">
        <f>IF(A353="","",IF(A353="Total général",ROUND(F353+SUM(VG!L:L)*1.2,2)+SUM('SHELL PEAGES'!L:L)*1.2,F353))</f>
        <v/>
      </c>
      <c r="L353" s="2" t="str">
        <f t="shared" ref="L353:L416" si="34">IF(OR(A353="",A353="Total général"),"",TRIM($F$3))</f>
        <v/>
      </c>
      <c r="M353" s="2" t="str">
        <f t="shared" ref="M353:M416" si="35">IF(OR(A353="",A353="Total général"),"",A353)</f>
        <v/>
      </c>
      <c r="N353" s="2" t="str">
        <f>IF(OR(A353="",A353="Total général"),"",'Base  CARBURANT'!$AG$1)</f>
        <v/>
      </c>
    </row>
    <row r="354" spans="8:14" x14ac:dyDescent="0.2">
      <c r="H354" s="2" t="str">
        <f>IF(A354="","",IF(A354="Total général",CONCATENATE(SUBSTITUTE('Base  PEAGES'!$Q$1,"-","/")," ",RIGHT(H353,20)),D354))</f>
        <v/>
      </c>
      <c r="I354" s="2" t="str">
        <f t="shared" si="33"/>
        <v/>
      </c>
      <c r="J354" s="2" t="str">
        <f t="shared" si="32"/>
        <v/>
      </c>
      <c r="K354" s="23" t="str">
        <f>IF(A354="","",IF(A354="Total général",ROUND(F354+SUM(VG!L:L)*1.2,2)+SUM('SHELL PEAGES'!L:L)*1.2,F354))</f>
        <v/>
      </c>
      <c r="L354" s="2" t="str">
        <f t="shared" si="34"/>
        <v/>
      </c>
      <c r="M354" s="2" t="str">
        <f t="shared" si="35"/>
        <v/>
      </c>
      <c r="N354" s="2" t="str">
        <f>IF(OR(A354="",A354="Total général"),"",'Base  CARBURANT'!$AG$1)</f>
        <v/>
      </c>
    </row>
    <row r="355" spans="8:14" x14ac:dyDescent="0.2">
      <c r="H355" s="2" t="str">
        <f>IF(A355="","",IF(A355="Total général",CONCATENATE(SUBSTITUTE('Base  PEAGES'!$Q$1,"-","/")," ",RIGHT(H354,20)),D355))</f>
        <v/>
      </c>
      <c r="I355" s="2" t="str">
        <f t="shared" si="33"/>
        <v/>
      </c>
      <c r="J355" s="2" t="str">
        <f t="shared" si="32"/>
        <v/>
      </c>
      <c r="K355" s="23" t="str">
        <f>IF(A355="","",IF(A355="Total général",ROUND(F355+SUM(VG!L:L)*1.2,2)+SUM('SHELL PEAGES'!L:L)*1.2,F355))</f>
        <v/>
      </c>
      <c r="L355" s="2" t="str">
        <f t="shared" si="34"/>
        <v/>
      </c>
      <c r="M355" s="2" t="str">
        <f t="shared" si="35"/>
        <v/>
      </c>
      <c r="N355" s="2" t="str">
        <f>IF(OR(A355="",A355="Total général"),"",'Base  CARBURANT'!$AG$1)</f>
        <v/>
      </c>
    </row>
    <row r="356" spans="8:14" x14ac:dyDescent="0.2">
      <c r="H356" s="2" t="str">
        <f>IF(A356="","",IF(A356="Total général",CONCATENATE(SUBSTITUTE('Base  PEAGES'!$Q$1,"-","/")," ",RIGHT(H355,20)),D356))</f>
        <v/>
      </c>
      <c r="I356" s="2" t="str">
        <f t="shared" si="33"/>
        <v/>
      </c>
      <c r="J356" s="2" t="str">
        <f t="shared" si="32"/>
        <v/>
      </c>
      <c r="K356" s="23" t="str">
        <f>IF(A356="","",IF(A356="Total général",ROUND(F356+SUM(VG!L:L)*1.2,2)+SUM('SHELL PEAGES'!L:L)*1.2,F356))</f>
        <v/>
      </c>
      <c r="L356" s="2" t="str">
        <f t="shared" si="34"/>
        <v/>
      </c>
      <c r="M356" s="2" t="str">
        <f t="shared" si="35"/>
        <v/>
      </c>
      <c r="N356" s="2" t="str">
        <f>IF(OR(A356="",A356="Total général"),"",'Base  CARBURANT'!$AG$1)</f>
        <v/>
      </c>
    </row>
    <row r="357" spans="8:14" x14ac:dyDescent="0.2">
      <c r="H357" s="2" t="str">
        <f>IF(A357="","",IF(A357="Total général",CONCATENATE(SUBSTITUTE('Base  PEAGES'!$Q$1,"-","/")," ",RIGHT(H356,20)),D357))</f>
        <v/>
      </c>
      <c r="I357" s="2" t="str">
        <f t="shared" si="33"/>
        <v/>
      </c>
      <c r="J357" s="2" t="str">
        <f t="shared" si="32"/>
        <v/>
      </c>
      <c r="K357" s="23" t="str">
        <f>IF(A357="","",IF(A357="Total général",ROUND(F357+SUM(VG!L:L)*1.2,2)+SUM('SHELL PEAGES'!L:L)*1.2,F357))</f>
        <v/>
      </c>
      <c r="L357" s="2" t="str">
        <f t="shared" si="34"/>
        <v/>
      </c>
      <c r="M357" s="2" t="str">
        <f t="shared" si="35"/>
        <v/>
      </c>
      <c r="N357" s="2" t="str">
        <f>IF(OR(A357="",A357="Total général"),"",'Base  CARBURANT'!$AG$1)</f>
        <v/>
      </c>
    </row>
    <row r="358" spans="8:14" x14ac:dyDescent="0.2">
      <c r="H358" s="2" t="str">
        <f>IF(A358="","",IF(A358="Total général",CONCATENATE(SUBSTITUTE('Base  PEAGES'!$Q$1,"-","/")," ",RIGHT(H357,20)),D358))</f>
        <v/>
      </c>
      <c r="I358" s="2" t="str">
        <f t="shared" si="33"/>
        <v/>
      </c>
      <c r="J358" s="2" t="str">
        <f t="shared" si="32"/>
        <v/>
      </c>
      <c r="K358" s="23" t="str">
        <f>IF(A358="","",IF(A358="Total général",ROUND(F358+SUM(VG!L:L)*1.2,2)+SUM('SHELL PEAGES'!L:L)*1.2,F358))</f>
        <v/>
      </c>
      <c r="L358" s="2" t="str">
        <f t="shared" si="34"/>
        <v/>
      </c>
      <c r="M358" s="2" t="str">
        <f t="shared" si="35"/>
        <v/>
      </c>
      <c r="N358" s="2" t="str">
        <f>IF(OR(A358="",A358="Total général"),"",'Base  CARBURANT'!$AG$1)</f>
        <v/>
      </c>
    </row>
    <row r="359" spans="8:14" x14ac:dyDescent="0.2">
      <c r="H359" s="2" t="str">
        <f>IF(A359="","",IF(A359="Total général",CONCATENATE(SUBSTITUTE('Base  PEAGES'!$Q$1,"-","/")," ",RIGHT(H358,20)),D359))</f>
        <v/>
      </c>
      <c r="I359" s="2" t="str">
        <f t="shared" si="33"/>
        <v/>
      </c>
      <c r="J359" s="2" t="str">
        <f t="shared" si="32"/>
        <v/>
      </c>
      <c r="K359" s="23" t="str">
        <f>IF(A359="","",IF(A359="Total général",ROUND(F359+SUM(VG!L:L)*1.2,2)+SUM('SHELL PEAGES'!L:L)*1.2,F359))</f>
        <v/>
      </c>
      <c r="L359" s="2" t="str">
        <f t="shared" si="34"/>
        <v/>
      </c>
      <c r="M359" s="2" t="str">
        <f t="shared" si="35"/>
        <v/>
      </c>
      <c r="N359" s="2" t="str">
        <f>IF(OR(A359="",A359="Total général"),"",'Base  CARBURANT'!$AG$1)</f>
        <v/>
      </c>
    </row>
    <row r="360" spans="8:14" x14ac:dyDescent="0.2">
      <c r="H360" s="2" t="str">
        <f>IF(A360="","",IF(A360="Total général",CONCATENATE(SUBSTITUTE('Base  PEAGES'!$Q$1,"-","/")," ",RIGHT(H359,20)),D360))</f>
        <v/>
      </c>
      <c r="I360" s="2" t="str">
        <f t="shared" si="33"/>
        <v/>
      </c>
      <c r="J360" s="2" t="str">
        <f t="shared" si="32"/>
        <v/>
      </c>
      <c r="K360" s="23" t="str">
        <f>IF(A360="","",IF(A360="Total général",ROUND(F360+SUM(VG!L:L)*1.2,2)+SUM('SHELL PEAGES'!L:L)*1.2,F360))</f>
        <v/>
      </c>
      <c r="L360" s="2" t="str">
        <f t="shared" si="34"/>
        <v/>
      </c>
      <c r="M360" s="2" t="str">
        <f t="shared" si="35"/>
        <v/>
      </c>
      <c r="N360" s="2" t="str">
        <f>IF(OR(A360="",A360="Total général"),"",'Base  CARBURANT'!$AG$1)</f>
        <v/>
      </c>
    </row>
    <row r="361" spans="8:14" x14ac:dyDescent="0.2">
      <c r="H361" s="2" t="str">
        <f>IF(A361="","",IF(A361="Total général",CONCATENATE(SUBSTITUTE('Base  PEAGES'!$Q$1,"-","/")," ",RIGHT(H360,20)),D361))</f>
        <v/>
      </c>
      <c r="I361" s="2" t="str">
        <f t="shared" si="33"/>
        <v/>
      </c>
      <c r="J361" s="2" t="str">
        <f t="shared" si="32"/>
        <v/>
      </c>
      <c r="K361" s="23" t="str">
        <f>IF(A361="","",IF(A361="Total général",ROUND(F361+SUM(VG!L:L)*1.2,2)+SUM('SHELL PEAGES'!L:L)*1.2,F361))</f>
        <v/>
      </c>
      <c r="L361" s="2" t="str">
        <f t="shared" si="34"/>
        <v/>
      </c>
      <c r="M361" s="2" t="str">
        <f t="shared" si="35"/>
        <v/>
      </c>
      <c r="N361" s="2" t="str">
        <f>IF(OR(A361="",A361="Total général"),"",'Base  CARBURANT'!$AG$1)</f>
        <v/>
      </c>
    </row>
    <row r="362" spans="8:14" x14ac:dyDescent="0.2">
      <c r="H362" s="2" t="str">
        <f>IF(A362="","",IF(A362="Total général",CONCATENATE(SUBSTITUTE('Base  PEAGES'!$Q$1,"-","/")," ",RIGHT(H361,20)),D362))</f>
        <v/>
      </c>
      <c r="I362" s="2" t="str">
        <f t="shared" si="33"/>
        <v/>
      </c>
      <c r="J362" s="2" t="str">
        <f t="shared" si="32"/>
        <v/>
      </c>
      <c r="K362" s="23" t="str">
        <f>IF(A362="","",IF(A362="Total général",ROUND(F362+SUM(VG!L:L)*1.2,2)+SUM('SHELL PEAGES'!L:L)*1.2,F362))</f>
        <v/>
      </c>
      <c r="L362" s="2" t="str">
        <f t="shared" si="34"/>
        <v/>
      </c>
      <c r="M362" s="2" t="str">
        <f t="shared" si="35"/>
        <v/>
      </c>
      <c r="N362" s="2" t="str">
        <f>IF(OR(A362="",A362="Total général"),"",'Base  CARBURANT'!$AG$1)</f>
        <v/>
      </c>
    </row>
    <row r="363" spans="8:14" x14ac:dyDescent="0.2">
      <c r="H363" s="2" t="str">
        <f>IF(A363="","",IF(A363="Total général",CONCATENATE(SUBSTITUTE('Base  PEAGES'!$Q$1,"-","/")," ",RIGHT(H362,20)),D363))</f>
        <v/>
      </c>
      <c r="I363" s="2" t="str">
        <f t="shared" si="33"/>
        <v/>
      </c>
      <c r="J363" s="2" t="str">
        <f t="shared" si="32"/>
        <v/>
      </c>
      <c r="K363" s="23" t="str">
        <f>IF(A363="","",IF(A363="Total général",ROUND(F363+SUM(VG!L:L)*1.2,2)+SUM('SHELL PEAGES'!L:L)*1.2,F363))</f>
        <v/>
      </c>
      <c r="L363" s="2" t="str">
        <f t="shared" si="34"/>
        <v/>
      </c>
      <c r="M363" s="2" t="str">
        <f t="shared" si="35"/>
        <v/>
      </c>
      <c r="N363" s="2" t="str">
        <f>IF(OR(A363="",A363="Total général"),"",'Base  CARBURANT'!$AG$1)</f>
        <v/>
      </c>
    </row>
    <row r="364" spans="8:14" x14ac:dyDescent="0.2">
      <c r="H364" s="2" t="str">
        <f>IF(A364="","",IF(A364="Total général",CONCATENATE(SUBSTITUTE('Base  PEAGES'!$Q$1,"-","/")," ",RIGHT(H363,20)),D364))</f>
        <v/>
      </c>
      <c r="I364" s="2" t="str">
        <f t="shared" si="33"/>
        <v/>
      </c>
      <c r="J364" s="2" t="str">
        <f t="shared" si="32"/>
        <v/>
      </c>
      <c r="K364" s="23" t="str">
        <f>IF(A364="","",IF(A364="Total général",ROUND(F364+SUM(VG!L:L)*1.2,2)+SUM('SHELL PEAGES'!L:L)*1.2,F364))</f>
        <v/>
      </c>
      <c r="L364" s="2" t="str">
        <f t="shared" si="34"/>
        <v/>
      </c>
      <c r="M364" s="2" t="str">
        <f t="shared" si="35"/>
        <v/>
      </c>
      <c r="N364" s="2" t="str">
        <f>IF(OR(A364="",A364="Total général"),"",'Base  CARBURANT'!$AG$1)</f>
        <v/>
      </c>
    </row>
    <row r="365" spans="8:14" x14ac:dyDescent="0.2">
      <c r="H365" s="2" t="str">
        <f>IF(A365="","",IF(A365="Total général",CONCATENATE(SUBSTITUTE('Base  PEAGES'!$Q$1,"-","/")," ",RIGHT(H364,20)),D365))</f>
        <v/>
      </c>
      <c r="I365" s="2" t="str">
        <f t="shared" si="33"/>
        <v/>
      </c>
      <c r="J365" s="2" t="str">
        <f t="shared" si="32"/>
        <v/>
      </c>
      <c r="K365" s="23" t="str">
        <f>IF(A365="","",IF(A365="Total général",ROUND(F365+SUM(VG!L:L)*1.2,2)+SUM('SHELL PEAGES'!L:L)*1.2,F365))</f>
        <v/>
      </c>
      <c r="L365" s="2" t="str">
        <f t="shared" si="34"/>
        <v/>
      </c>
      <c r="M365" s="2" t="str">
        <f t="shared" si="35"/>
        <v/>
      </c>
      <c r="N365" s="2" t="str">
        <f>IF(OR(A365="",A365="Total général"),"",'Base  CARBURANT'!$AG$1)</f>
        <v/>
      </c>
    </row>
    <row r="366" spans="8:14" x14ac:dyDescent="0.2">
      <c r="H366" s="2" t="str">
        <f>IF(A366="","",IF(A366="Total général",CONCATENATE(SUBSTITUTE('Base  PEAGES'!$Q$1,"-","/")," ",RIGHT(H365,20)),D366))</f>
        <v/>
      </c>
      <c r="I366" s="2" t="str">
        <f t="shared" si="33"/>
        <v/>
      </c>
      <c r="J366" s="2" t="str">
        <f t="shared" si="32"/>
        <v/>
      </c>
      <c r="K366" s="23" t="str">
        <f>IF(A366="","",IF(A366="Total général",ROUND(F366+SUM(VG!L:L)*1.2,2)+SUM('SHELL PEAGES'!L:L)*1.2,F366))</f>
        <v/>
      </c>
      <c r="L366" s="2" t="str">
        <f t="shared" si="34"/>
        <v/>
      </c>
      <c r="M366" s="2" t="str">
        <f t="shared" si="35"/>
        <v/>
      </c>
      <c r="N366" s="2" t="str">
        <f>IF(OR(A366="",A366="Total général"),"",'Base  CARBURANT'!$AG$1)</f>
        <v/>
      </c>
    </row>
    <row r="367" spans="8:14" x14ac:dyDescent="0.2">
      <c r="H367" s="2" t="str">
        <f>IF(A367="","",IF(A367="Total général",CONCATENATE(SUBSTITUTE('Base  PEAGES'!$Q$1,"-","/")," ",RIGHT(H366,20)),D367))</f>
        <v/>
      </c>
      <c r="I367" s="2" t="str">
        <f t="shared" si="33"/>
        <v/>
      </c>
      <c r="J367" s="2" t="str">
        <f t="shared" si="32"/>
        <v/>
      </c>
      <c r="K367" s="23" t="str">
        <f>IF(A367="","",IF(A367="Total général",ROUND(F367+SUM(VG!L:L)*1.2,2)+SUM('SHELL PEAGES'!L:L)*1.2,F367))</f>
        <v/>
      </c>
      <c r="L367" s="2" t="str">
        <f t="shared" si="34"/>
        <v/>
      </c>
      <c r="M367" s="2" t="str">
        <f t="shared" si="35"/>
        <v/>
      </c>
      <c r="N367" s="2" t="str">
        <f>IF(OR(A367="",A367="Total général"),"",'Base  CARBURANT'!$AG$1)</f>
        <v/>
      </c>
    </row>
    <row r="368" spans="8:14" x14ac:dyDescent="0.2">
      <c r="H368" s="2" t="str">
        <f>IF(A368="","",IF(A368="Total général",CONCATENATE(SUBSTITUTE('Base  PEAGES'!$Q$1,"-","/")," ",RIGHT(H367,20)),D368))</f>
        <v/>
      </c>
      <c r="I368" s="2" t="str">
        <f t="shared" si="33"/>
        <v/>
      </c>
      <c r="J368" s="2" t="str">
        <f t="shared" si="32"/>
        <v/>
      </c>
      <c r="K368" s="23" t="str">
        <f>IF(A368="","",IF(A368="Total général",ROUND(F368+SUM(VG!L:L)*1.2,2)+SUM('SHELL PEAGES'!L:L)*1.2,F368))</f>
        <v/>
      </c>
      <c r="L368" s="2" t="str">
        <f t="shared" si="34"/>
        <v/>
      </c>
      <c r="M368" s="2" t="str">
        <f t="shared" si="35"/>
        <v/>
      </c>
      <c r="N368" s="2" t="str">
        <f>IF(OR(A368="",A368="Total général"),"",'Base  CARBURANT'!$AG$1)</f>
        <v/>
      </c>
    </row>
    <row r="369" spans="8:14" x14ac:dyDescent="0.2">
      <c r="H369" s="2" t="str">
        <f>IF(A369="","",IF(A369="Total général",CONCATENATE(SUBSTITUTE('Base  PEAGES'!$Q$1,"-","/")," ",RIGHT(H368,20)),D369))</f>
        <v/>
      </c>
      <c r="I369" s="2" t="str">
        <f t="shared" si="33"/>
        <v/>
      </c>
      <c r="J369" s="2" t="str">
        <f t="shared" si="32"/>
        <v/>
      </c>
      <c r="K369" s="23" t="str">
        <f>IF(A369="","",IF(A369="Total général",ROUND(F369+SUM(VG!L:L)*1.2,2)+SUM('SHELL PEAGES'!L:L)*1.2,F369))</f>
        <v/>
      </c>
      <c r="L369" s="2" t="str">
        <f t="shared" si="34"/>
        <v/>
      </c>
      <c r="M369" s="2" t="str">
        <f t="shared" si="35"/>
        <v/>
      </c>
      <c r="N369" s="2" t="str">
        <f>IF(OR(A369="",A369="Total général"),"",'Base  CARBURANT'!$AG$1)</f>
        <v/>
      </c>
    </row>
    <row r="370" spans="8:14" x14ac:dyDescent="0.2">
      <c r="H370" s="2" t="str">
        <f>IF(A370="","",IF(A370="Total général",CONCATENATE(SUBSTITUTE('Base  PEAGES'!$Q$1,"-","/")," ",RIGHT(H369,20)),D370))</f>
        <v/>
      </c>
      <c r="I370" s="2" t="str">
        <f t="shared" si="33"/>
        <v/>
      </c>
      <c r="J370" s="2" t="str">
        <f t="shared" si="32"/>
        <v/>
      </c>
      <c r="K370" s="23" t="str">
        <f>IF(A370="","",IF(A370="Total général",ROUND(F370+SUM(VG!L:L)*1.2,2)+SUM('SHELL PEAGES'!L:L)*1.2,F370))</f>
        <v/>
      </c>
      <c r="L370" s="2" t="str">
        <f t="shared" si="34"/>
        <v/>
      </c>
      <c r="M370" s="2" t="str">
        <f t="shared" si="35"/>
        <v/>
      </c>
      <c r="N370" s="2" t="str">
        <f>IF(OR(A370="",A370="Total général"),"",'Base  CARBURANT'!$AG$1)</f>
        <v/>
      </c>
    </row>
    <row r="371" spans="8:14" x14ac:dyDescent="0.2">
      <c r="H371" s="2" t="str">
        <f>IF(A371="","",IF(A371="Total général",CONCATENATE(SUBSTITUTE('Base  PEAGES'!$Q$1,"-","/")," ",RIGHT(H370,20)),D371))</f>
        <v/>
      </c>
      <c r="I371" s="2" t="str">
        <f t="shared" si="33"/>
        <v/>
      </c>
      <c r="J371" s="2" t="str">
        <f t="shared" si="32"/>
        <v/>
      </c>
      <c r="K371" s="23" t="str">
        <f>IF(A371="","",IF(A371="Total général",ROUND(F371+SUM(VG!L:L)*1.2,2)+SUM('SHELL PEAGES'!L:L)*1.2,F371))</f>
        <v/>
      </c>
      <c r="L371" s="2" t="str">
        <f t="shared" si="34"/>
        <v/>
      </c>
      <c r="M371" s="2" t="str">
        <f t="shared" si="35"/>
        <v/>
      </c>
      <c r="N371" s="2" t="str">
        <f>IF(OR(A371="",A371="Total général"),"",'Base  CARBURANT'!$AG$1)</f>
        <v/>
      </c>
    </row>
    <row r="372" spans="8:14" x14ac:dyDescent="0.2">
      <c r="H372" s="2" t="str">
        <f>IF(A372="","",IF(A372="Total général",CONCATENATE(SUBSTITUTE('Base  PEAGES'!$Q$1,"-","/")," ",RIGHT(H371,20)),D372))</f>
        <v/>
      </c>
      <c r="I372" s="2" t="str">
        <f t="shared" si="33"/>
        <v/>
      </c>
      <c r="J372" s="2" t="str">
        <f t="shared" si="32"/>
        <v/>
      </c>
      <c r="K372" s="23" t="str">
        <f>IF(A372="","",IF(A372="Total général",ROUND(F372+SUM(VG!L:L)*1.2,2)+SUM('SHELL PEAGES'!L:L)*1.2,F372))</f>
        <v/>
      </c>
      <c r="L372" s="2" t="str">
        <f t="shared" si="34"/>
        <v/>
      </c>
      <c r="M372" s="2" t="str">
        <f t="shared" si="35"/>
        <v/>
      </c>
      <c r="N372" s="2" t="str">
        <f>IF(OR(A372="",A372="Total général"),"",'Base  CARBURANT'!$AG$1)</f>
        <v/>
      </c>
    </row>
    <row r="373" spans="8:14" x14ac:dyDescent="0.2">
      <c r="H373" s="2" t="str">
        <f>IF(A373="","",IF(A373="Total général",CONCATENATE(SUBSTITUTE('Base  PEAGES'!$Q$1,"-","/")," ",RIGHT(H372,20)),D373))</f>
        <v/>
      </c>
      <c r="I373" s="2" t="str">
        <f t="shared" si="33"/>
        <v/>
      </c>
      <c r="J373" s="2" t="str">
        <f t="shared" si="32"/>
        <v/>
      </c>
      <c r="K373" s="23" t="str">
        <f>IF(A373="","",IF(A373="Total général",ROUND(F373+SUM(VG!L:L)*1.2,2)+SUM('SHELL PEAGES'!L:L)*1.2,F373))</f>
        <v/>
      </c>
      <c r="L373" s="2" t="str">
        <f t="shared" si="34"/>
        <v/>
      </c>
      <c r="M373" s="2" t="str">
        <f t="shared" si="35"/>
        <v/>
      </c>
      <c r="N373" s="2" t="str">
        <f>IF(OR(A373="",A373="Total général"),"",'Base  CARBURANT'!$AG$1)</f>
        <v/>
      </c>
    </row>
    <row r="374" spans="8:14" x14ac:dyDescent="0.2">
      <c r="H374" s="2" t="str">
        <f>IF(A374="","",IF(A374="Total général",CONCATENATE(SUBSTITUTE('Base  PEAGES'!$Q$1,"-","/")," ",RIGHT(H373,20)),D374))</f>
        <v/>
      </c>
      <c r="I374" s="2" t="str">
        <f t="shared" si="33"/>
        <v/>
      </c>
      <c r="J374" s="2" t="str">
        <f t="shared" si="32"/>
        <v/>
      </c>
      <c r="K374" s="23" t="str">
        <f>IF(A374="","",IF(A374="Total général",ROUND(F374+SUM(VG!L:L)*1.2,2)+SUM('SHELL PEAGES'!L:L)*1.2,F374))</f>
        <v/>
      </c>
      <c r="L374" s="2" t="str">
        <f t="shared" si="34"/>
        <v/>
      </c>
      <c r="M374" s="2" t="str">
        <f t="shared" si="35"/>
        <v/>
      </c>
      <c r="N374" s="2" t="str">
        <f>IF(OR(A374="",A374="Total général"),"",'Base  CARBURANT'!$AG$1)</f>
        <v/>
      </c>
    </row>
    <row r="375" spans="8:14" x14ac:dyDescent="0.2">
      <c r="H375" s="2" t="str">
        <f>IF(A375="","",IF(A375="Total général",CONCATENATE(SUBSTITUTE('Base  PEAGES'!$Q$1,"-","/")," ",RIGHT(H374,20)),D375))</f>
        <v/>
      </c>
      <c r="I375" s="2" t="str">
        <f t="shared" si="33"/>
        <v/>
      </c>
      <c r="J375" s="2" t="str">
        <f t="shared" si="32"/>
        <v/>
      </c>
      <c r="K375" s="23" t="str">
        <f>IF(A375="","",IF(A375="Total général",ROUND(F375+SUM(VG!L:L)*1.2,2)+SUM('SHELL PEAGES'!L:L)*1.2,F375))</f>
        <v/>
      </c>
      <c r="L375" s="2" t="str">
        <f t="shared" si="34"/>
        <v/>
      </c>
      <c r="M375" s="2" t="str">
        <f t="shared" si="35"/>
        <v/>
      </c>
      <c r="N375" s="2" t="str">
        <f>IF(OR(A375="",A375="Total général"),"",'Base  CARBURANT'!$AG$1)</f>
        <v/>
      </c>
    </row>
    <row r="376" spans="8:14" x14ac:dyDescent="0.2">
      <c r="H376" s="2" t="str">
        <f>IF(A376="","",IF(A376="Total général",CONCATENATE(SUBSTITUTE('Base  PEAGES'!$Q$1,"-","/")," ",RIGHT(H375,20)),D376))</f>
        <v/>
      </c>
      <c r="I376" s="2" t="str">
        <f t="shared" si="33"/>
        <v/>
      </c>
      <c r="J376" s="2" t="str">
        <f t="shared" si="32"/>
        <v/>
      </c>
      <c r="K376" s="23" t="str">
        <f>IF(A376="","",IF(A376="Total général",ROUND(F376+SUM(VG!L:L)*1.2,2)+SUM('SHELL PEAGES'!L:L)*1.2,F376))</f>
        <v/>
      </c>
      <c r="L376" s="2" t="str">
        <f t="shared" si="34"/>
        <v/>
      </c>
      <c r="M376" s="2" t="str">
        <f t="shared" si="35"/>
        <v/>
      </c>
      <c r="N376" s="2" t="str">
        <f>IF(OR(A376="",A376="Total général"),"",'Base  CARBURANT'!$AG$1)</f>
        <v/>
      </c>
    </row>
    <row r="377" spans="8:14" x14ac:dyDescent="0.2">
      <c r="H377" s="2" t="str">
        <f>IF(A377="","",IF(A377="Total général",CONCATENATE(SUBSTITUTE('Base  PEAGES'!$Q$1,"-","/")," ",RIGHT(H376,20)),D377))</f>
        <v/>
      </c>
      <c r="I377" s="2" t="str">
        <f t="shared" si="33"/>
        <v/>
      </c>
      <c r="J377" s="2" t="str">
        <f t="shared" si="32"/>
        <v/>
      </c>
      <c r="K377" s="23" t="str">
        <f>IF(A377="","",IF(A377="Total général",ROUND(F377+SUM(VG!L:L)*1.2,2)+SUM('SHELL PEAGES'!L:L)*1.2,F377))</f>
        <v/>
      </c>
      <c r="L377" s="2" t="str">
        <f t="shared" si="34"/>
        <v/>
      </c>
      <c r="M377" s="2" t="str">
        <f t="shared" si="35"/>
        <v/>
      </c>
      <c r="N377" s="2" t="str">
        <f>IF(OR(A377="",A377="Total général"),"",'Base  CARBURANT'!$AG$1)</f>
        <v/>
      </c>
    </row>
    <row r="378" spans="8:14" x14ac:dyDescent="0.2">
      <c r="H378" s="2" t="str">
        <f>IF(A378="","",IF(A378="Total général",CONCATENATE(SUBSTITUTE('Base  PEAGES'!$Q$1,"-","/")," ",RIGHT(H377,20)),D378))</f>
        <v/>
      </c>
      <c r="I378" s="2" t="str">
        <f t="shared" si="33"/>
        <v/>
      </c>
      <c r="J378" s="2" t="str">
        <f t="shared" si="32"/>
        <v/>
      </c>
      <c r="K378" s="23" t="str">
        <f>IF(A378="","",IF(A378="Total général",ROUND(F378+SUM(VG!L:L)*1.2,2)+SUM('SHELL PEAGES'!L:L)*1.2,F378))</f>
        <v/>
      </c>
      <c r="L378" s="2" t="str">
        <f t="shared" si="34"/>
        <v/>
      </c>
      <c r="M378" s="2" t="str">
        <f t="shared" si="35"/>
        <v/>
      </c>
      <c r="N378" s="2" t="str">
        <f>IF(OR(A378="",A378="Total général"),"",'Base  CARBURANT'!$AG$1)</f>
        <v/>
      </c>
    </row>
    <row r="379" spans="8:14" x14ac:dyDescent="0.2">
      <c r="H379" s="2" t="str">
        <f>IF(A379="","",IF(A379="Total général",CONCATENATE(SUBSTITUTE('Base  PEAGES'!$Q$1,"-","/")," ",RIGHT(H378,20)),D379))</f>
        <v/>
      </c>
      <c r="I379" s="2" t="str">
        <f t="shared" si="33"/>
        <v/>
      </c>
      <c r="J379" s="2" t="str">
        <f t="shared" si="32"/>
        <v/>
      </c>
      <c r="K379" s="23" t="str">
        <f>IF(A379="","",IF(A379="Total général",ROUND(F379+SUM(VG!L:L)*1.2,2)+SUM('SHELL PEAGES'!L:L)*1.2,F379))</f>
        <v/>
      </c>
      <c r="L379" s="2" t="str">
        <f t="shared" si="34"/>
        <v/>
      </c>
      <c r="M379" s="2" t="str">
        <f t="shared" si="35"/>
        <v/>
      </c>
      <c r="N379" s="2" t="str">
        <f>IF(OR(A379="",A379="Total général"),"",'Base  CARBURANT'!$AG$1)</f>
        <v/>
      </c>
    </row>
    <row r="380" spans="8:14" x14ac:dyDescent="0.2">
      <c r="H380" s="2" t="str">
        <f>IF(A380="","",IF(A380="Total général",CONCATENATE(SUBSTITUTE('Base  PEAGES'!$Q$1,"-","/")," ",RIGHT(H379,20)),D380))</f>
        <v/>
      </c>
      <c r="I380" s="2" t="str">
        <f t="shared" si="33"/>
        <v/>
      </c>
      <c r="J380" s="2" t="str">
        <f t="shared" si="32"/>
        <v/>
      </c>
      <c r="K380" s="23" t="str">
        <f>IF(A380="","",IF(A380="Total général",ROUND(F380+SUM(VG!L:L)*1.2,2)+SUM('SHELL PEAGES'!L:L)*1.2,F380))</f>
        <v/>
      </c>
      <c r="L380" s="2" t="str">
        <f t="shared" si="34"/>
        <v/>
      </c>
      <c r="M380" s="2" t="str">
        <f t="shared" si="35"/>
        <v/>
      </c>
      <c r="N380" s="2" t="str">
        <f>IF(OR(A380="",A380="Total général"),"",'Base  CARBURANT'!$AG$1)</f>
        <v/>
      </c>
    </row>
    <row r="381" spans="8:14" x14ac:dyDescent="0.2">
      <c r="H381" s="2" t="str">
        <f>IF(A381="","",IF(A381="Total général",CONCATENATE(SUBSTITUTE('Base  PEAGES'!$Q$1,"-","/")," ",RIGHT(H380,20)),D381))</f>
        <v/>
      </c>
      <c r="I381" s="2" t="str">
        <f t="shared" si="33"/>
        <v/>
      </c>
      <c r="J381" s="2" t="str">
        <f t="shared" si="32"/>
        <v/>
      </c>
      <c r="K381" s="23" t="str">
        <f>IF(A381="","",IF(A381="Total général",ROUND(F381+SUM(VG!L:L)*1.2,2)+SUM('SHELL PEAGES'!L:L)*1.2,F381))</f>
        <v/>
      </c>
      <c r="L381" s="2" t="str">
        <f t="shared" si="34"/>
        <v/>
      </c>
      <c r="M381" s="2" t="str">
        <f t="shared" si="35"/>
        <v/>
      </c>
      <c r="N381" s="2" t="str">
        <f>IF(OR(A381="",A381="Total général"),"",'Base  CARBURANT'!$AG$1)</f>
        <v/>
      </c>
    </row>
    <row r="382" spans="8:14" x14ac:dyDescent="0.2">
      <c r="H382" s="2" t="str">
        <f>IF(A382="","",IF(A382="Total général",CONCATENATE(SUBSTITUTE('Base  PEAGES'!$Q$1,"-","/")," ",RIGHT(H381,20)),D382))</f>
        <v/>
      </c>
      <c r="I382" s="2" t="str">
        <f t="shared" si="33"/>
        <v/>
      </c>
      <c r="J382" s="2" t="str">
        <f t="shared" si="32"/>
        <v/>
      </c>
      <c r="K382" s="23" t="str">
        <f>IF(A382="","",IF(A382="Total général",ROUND(F382+SUM(VG!L:L)*1.2,2)+SUM('SHELL PEAGES'!L:L)*1.2,F382))</f>
        <v/>
      </c>
      <c r="L382" s="2" t="str">
        <f t="shared" si="34"/>
        <v/>
      </c>
      <c r="M382" s="2" t="str">
        <f t="shared" si="35"/>
        <v/>
      </c>
      <c r="N382" s="2" t="str">
        <f>IF(OR(A382="",A382="Total général"),"",'Base  CARBURANT'!$AG$1)</f>
        <v/>
      </c>
    </row>
    <row r="383" spans="8:14" x14ac:dyDescent="0.2">
      <c r="H383" s="2" t="str">
        <f>IF(A383="","",IF(A383="Total général",CONCATENATE(SUBSTITUTE('Base  PEAGES'!$Q$1,"-","/")," ",RIGHT(H382,20)),D383))</f>
        <v/>
      </c>
      <c r="I383" s="2" t="str">
        <f t="shared" si="33"/>
        <v/>
      </c>
      <c r="J383" s="2" t="str">
        <f t="shared" si="32"/>
        <v/>
      </c>
      <c r="K383" s="23" t="str">
        <f>IF(A383="","",IF(A383="Total général",ROUND(F383+SUM(VG!L:L)*1.2,2)+SUM('SHELL PEAGES'!L:L)*1.2,F383))</f>
        <v/>
      </c>
      <c r="L383" s="2" t="str">
        <f t="shared" si="34"/>
        <v/>
      </c>
      <c r="M383" s="2" t="str">
        <f t="shared" si="35"/>
        <v/>
      </c>
      <c r="N383" s="2" t="str">
        <f>IF(OR(A383="",A383="Total général"),"",'Base  CARBURANT'!$AG$1)</f>
        <v/>
      </c>
    </row>
    <row r="384" spans="8:14" x14ac:dyDescent="0.2">
      <c r="H384" s="2" t="str">
        <f>IF(A384="","",IF(A384="Total général",CONCATENATE(SUBSTITUTE('Base  PEAGES'!$Q$1,"-","/")," ",RIGHT(H383,20)),D384))</f>
        <v/>
      </c>
      <c r="I384" s="2" t="str">
        <f t="shared" si="33"/>
        <v/>
      </c>
      <c r="J384" s="2" t="str">
        <f t="shared" si="32"/>
        <v/>
      </c>
      <c r="K384" s="23" t="str">
        <f>IF(A384="","",IF(A384="Total général",ROUND(F384+SUM(VG!L:L)*1.2,2)+SUM('SHELL PEAGES'!L:L)*1.2,F384))</f>
        <v/>
      </c>
      <c r="L384" s="2" t="str">
        <f t="shared" si="34"/>
        <v/>
      </c>
      <c r="M384" s="2" t="str">
        <f t="shared" si="35"/>
        <v/>
      </c>
      <c r="N384" s="2" t="str">
        <f>IF(OR(A384="",A384="Total général"),"",'Base  CARBURANT'!$AG$1)</f>
        <v/>
      </c>
    </row>
    <row r="385" spans="8:14" x14ac:dyDescent="0.2">
      <c r="H385" s="2" t="str">
        <f>IF(A385="","",IF(A385="Total général",CONCATENATE(SUBSTITUTE('Base  PEAGES'!$Q$1,"-","/")," ",RIGHT(H384,20)),D385))</f>
        <v/>
      </c>
      <c r="I385" s="2" t="str">
        <f t="shared" si="33"/>
        <v/>
      </c>
      <c r="J385" s="2" t="str">
        <f t="shared" si="32"/>
        <v/>
      </c>
      <c r="K385" s="23" t="str">
        <f>IF(A385="","",IF(A385="Total général",ROUND(F385+SUM(VG!L:L)*1.2,2)+SUM('SHELL PEAGES'!L:L)*1.2,F385))</f>
        <v/>
      </c>
      <c r="L385" s="2" t="str">
        <f t="shared" si="34"/>
        <v/>
      </c>
      <c r="M385" s="2" t="str">
        <f t="shared" si="35"/>
        <v/>
      </c>
      <c r="N385" s="2" t="str">
        <f>IF(OR(A385="",A385="Total général"),"",'Base  CARBURANT'!$AG$1)</f>
        <v/>
      </c>
    </row>
    <row r="386" spans="8:14" x14ac:dyDescent="0.2">
      <c r="H386" s="2" t="str">
        <f>IF(A386="","",IF(A386="Total général",CONCATENATE(SUBSTITUTE('Base  PEAGES'!$Q$1,"-","/")," ",RIGHT(H385,20)),D386))</f>
        <v/>
      </c>
      <c r="I386" s="2" t="str">
        <f t="shared" si="33"/>
        <v/>
      </c>
      <c r="J386" s="2" t="str">
        <f t="shared" si="32"/>
        <v/>
      </c>
      <c r="K386" s="23" t="str">
        <f>IF(A386="","",IF(A386="Total général",ROUND(F386+SUM(VG!L:L)*1.2,2)+SUM('SHELL PEAGES'!L:L)*1.2,F386))</f>
        <v/>
      </c>
      <c r="L386" s="2" t="str">
        <f t="shared" si="34"/>
        <v/>
      </c>
      <c r="M386" s="2" t="str">
        <f t="shared" si="35"/>
        <v/>
      </c>
      <c r="N386" s="2" t="str">
        <f>IF(OR(A386="",A386="Total général"),"",'Base  CARBURANT'!$AG$1)</f>
        <v/>
      </c>
    </row>
    <row r="387" spans="8:14" x14ac:dyDescent="0.2">
      <c r="H387" s="2" t="str">
        <f>IF(A387="","",IF(A387="Total général",CONCATENATE(SUBSTITUTE('Base  PEAGES'!$Q$1,"-","/")," ",RIGHT(H386,20)),D387))</f>
        <v/>
      </c>
      <c r="I387" s="2" t="str">
        <f t="shared" si="33"/>
        <v/>
      </c>
      <c r="J387" s="2" t="str">
        <f t="shared" si="32"/>
        <v/>
      </c>
      <c r="K387" s="23" t="str">
        <f>IF(A387="","",IF(A387="Total général",ROUND(F387+SUM(VG!L:L)*1.2,2)+SUM('SHELL PEAGES'!L:L)*1.2,F387))</f>
        <v/>
      </c>
      <c r="L387" s="2" t="str">
        <f t="shared" si="34"/>
        <v/>
      </c>
      <c r="M387" s="2" t="str">
        <f t="shared" si="35"/>
        <v/>
      </c>
      <c r="N387" s="2" t="str">
        <f>IF(OR(A387="",A387="Total général"),"",'Base  CARBURANT'!$AG$1)</f>
        <v/>
      </c>
    </row>
    <row r="388" spans="8:14" x14ac:dyDescent="0.2">
      <c r="H388" s="2" t="str">
        <f>IF(A388="","",IF(A388="Total général",CONCATENATE(SUBSTITUTE('Base  PEAGES'!$Q$1,"-","/")," ",RIGHT(H387,20)),D388))</f>
        <v/>
      </c>
      <c r="I388" s="2" t="str">
        <f t="shared" si="33"/>
        <v/>
      </c>
      <c r="J388" s="2" t="str">
        <f t="shared" si="32"/>
        <v/>
      </c>
      <c r="K388" s="23" t="str">
        <f>IF(A388="","",IF(A388="Total général",ROUND(F388+SUM(VG!L:L)*1.2,2)+SUM('SHELL PEAGES'!L:L)*1.2,F388))</f>
        <v/>
      </c>
      <c r="L388" s="2" t="str">
        <f t="shared" si="34"/>
        <v/>
      </c>
      <c r="M388" s="2" t="str">
        <f t="shared" si="35"/>
        <v/>
      </c>
      <c r="N388" s="2" t="str">
        <f>IF(OR(A388="",A388="Total général"),"",'Base  CARBURANT'!$AG$1)</f>
        <v/>
      </c>
    </row>
    <row r="389" spans="8:14" x14ac:dyDescent="0.2">
      <c r="H389" s="2" t="str">
        <f>IF(A389="","",IF(A389="Total général",CONCATENATE(SUBSTITUTE('Base  PEAGES'!$Q$1,"-","/")," ",RIGHT(H388,20)),D389))</f>
        <v/>
      </c>
      <c r="I389" s="2" t="str">
        <f t="shared" si="33"/>
        <v/>
      </c>
      <c r="J389" s="2" t="str">
        <f t="shared" si="32"/>
        <v/>
      </c>
      <c r="K389" s="23" t="str">
        <f>IF(A389="","",IF(A389="Total général",ROUND(F389+SUM(VG!L:L)*1.2,2)+SUM('SHELL PEAGES'!L:L)*1.2,F389))</f>
        <v/>
      </c>
      <c r="L389" s="2" t="str">
        <f t="shared" si="34"/>
        <v/>
      </c>
      <c r="M389" s="2" t="str">
        <f t="shared" si="35"/>
        <v/>
      </c>
      <c r="N389" s="2" t="str">
        <f>IF(OR(A389="",A389="Total général"),"",'Base  CARBURANT'!$AG$1)</f>
        <v/>
      </c>
    </row>
    <row r="390" spans="8:14" x14ac:dyDescent="0.2">
      <c r="H390" s="2" t="str">
        <f>IF(A390="","",IF(A390="Total général",CONCATENATE(SUBSTITUTE('Base  PEAGES'!$Q$1,"-","/")," ",RIGHT(H389,20)),D390))</f>
        <v/>
      </c>
      <c r="I390" s="2" t="str">
        <f t="shared" si="33"/>
        <v/>
      </c>
      <c r="J390" s="2" t="str">
        <f t="shared" si="32"/>
        <v/>
      </c>
      <c r="K390" s="23" t="str">
        <f>IF(A390="","",IF(A390="Total général",ROUND(F390+SUM(VG!L:L)*1.2,2)+SUM('SHELL PEAGES'!L:L)*1.2,F390))</f>
        <v/>
      </c>
      <c r="L390" s="2" t="str">
        <f t="shared" si="34"/>
        <v/>
      </c>
      <c r="M390" s="2" t="str">
        <f t="shared" si="35"/>
        <v/>
      </c>
      <c r="N390" s="2" t="str">
        <f>IF(OR(A390="",A390="Total général"),"",'Base  CARBURANT'!$AG$1)</f>
        <v/>
      </c>
    </row>
    <row r="391" spans="8:14" x14ac:dyDescent="0.2">
      <c r="H391" s="2" t="str">
        <f>IF(A391="","",IF(A391="Total général",CONCATENATE(SUBSTITUTE('Base  PEAGES'!$Q$1,"-","/")," ",RIGHT(H390,20)),D391))</f>
        <v/>
      </c>
      <c r="I391" s="2" t="str">
        <f t="shared" si="33"/>
        <v/>
      </c>
      <c r="J391" s="2" t="str">
        <f t="shared" si="32"/>
        <v/>
      </c>
      <c r="K391" s="23" t="str">
        <f>IF(A391="","",IF(A391="Total général",ROUND(F391+SUM(VG!L:L)*1.2,2)+SUM('SHELL PEAGES'!L:L)*1.2,F391))</f>
        <v/>
      </c>
      <c r="L391" s="2" t="str">
        <f t="shared" si="34"/>
        <v/>
      </c>
      <c r="M391" s="2" t="str">
        <f t="shared" si="35"/>
        <v/>
      </c>
      <c r="N391" s="2" t="str">
        <f>IF(OR(A391="",A391="Total général"),"",'Base  CARBURANT'!$AG$1)</f>
        <v/>
      </c>
    </row>
    <row r="392" spans="8:14" x14ac:dyDescent="0.2">
      <c r="H392" s="2" t="str">
        <f>IF(A392="","",IF(A392="Total général",CONCATENATE(SUBSTITUTE('Base  PEAGES'!$Q$1,"-","/")," ",RIGHT(H391,20)),D392))</f>
        <v/>
      </c>
      <c r="I392" s="2" t="str">
        <f t="shared" si="33"/>
        <v/>
      </c>
      <c r="J392" s="2" t="str">
        <f t="shared" si="32"/>
        <v/>
      </c>
      <c r="K392" s="23" t="str">
        <f>IF(A392="","",IF(A392="Total général",ROUND(F392+SUM(VG!L:L)*1.2,2)+SUM('SHELL PEAGES'!L:L)*1.2,F392))</f>
        <v/>
      </c>
      <c r="L392" s="2" t="str">
        <f t="shared" si="34"/>
        <v/>
      </c>
      <c r="M392" s="2" t="str">
        <f t="shared" si="35"/>
        <v/>
      </c>
      <c r="N392" s="2" t="str">
        <f>IF(OR(A392="",A392="Total général"),"",'Base  CARBURANT'!$AG$1)</f>
        <v/>
      </c>
    </row>
    <row r="393" spans="8:14" x14ac:dyDescent="0.2">
      <c r="H393" s="2" t="str">
        <f>IF(A393="","",IF(A393="Total général",CONCATENATE(SUBSTITUTE('Base  PEAGES'!$Q$1,"-","/")," ",RIGHT(H392,20)),D393))</f>
        <v/>
      </c>
      <c r="I393" s="2" t="str">
        <f t="shared" si="33"/>
        <v/>
      </c>
      <c r="J393" s="2" t="str">
        <f t="shared" si="32"/>
        <v/>
      </c>
      <c r="K393" s="23" t="str">
        <f>IF(A393="","",IF(A393="Total général",ROUND(F393+SUM(VG!L:L)*1.2,2)+SUM('SHELL PEAGES'!L:L)*1.2,F393))</f>
        <v/>
      </c>
      <c r="L393" s="2" t="str">
        <f t="shared" si="34"/>
        <v/>
      </c>
      <c r="M393" s="2" t="str">
        <f t="shared" si="35"/>
        <v/>
      </c>
      <c r="N393" s="2" t="str">
        <f>IF(OR(A393="",A393="Total général"),"",'Base  CARBURANT'!$AG$1)</f>
        <v/>
      </c>
    </row>
    <row r="394" spans="8:14" x14ac:dyDescent="0.2">
      <c r="H394" s="2" t="str">
        <f>IF(A394="","",IF(A394="Total général",CONCATENATE(SUBSTITUTE('Base  PEAGES'!$Q$1,"-","/")," ",RIGHT(H393,20)),D394))</f>
        <v/>
      </c>
      <c r="I394" s="2" t="str">
        <f t="shared" si="33"/>
        <v/>
      </c>
      <c r="J394" s="2" t="str">
        <f t="shared" si="32"/>
        <v/>
      </c>
      <c r="K394" s="23" t="str">
        <f>IF(A394="","",IF(A394="Total général",ROUND(F394+SUM(VG!L:L)*1.2,2)+SUM('SHELL PEAGES'!L:L)*1.2,F394))</f>
        <v/>
      </c>
      <c r="L394" s="2" t="str">
        <f t="shared" si="34"/>
        <v/>
      </c>
      <c r="M394" s="2" t="str">
        <f t="shared" si="35"/>
        <v/>
      </c>
      <c r="N394" s="2" t="str">
        <f>IF(OR(A394="",A394="Total général"),"",'Base  CARBURANT'!$AG$1)</f>
        <v/>
      </c>
    </row>
    <row r="395" spans="8:14" x14ac:dyDescent="0.2">
      <c r="H395" s="2" t="str">
        <f>IF(A395="","",IF(A395="Total général",CONCATENATE(SUBSTITUTE('Base  PEAGES'!$Q$1,"-","/")," ",RIGHT(H394,20)),D395))</f>
        <v/>
      </c>
      <c r="I395" s="2" t="str">
        <f t="shared" si="33"/>
        <v/>
      </c>
      <c r="J395" s="2" t="str">
        <f t="shared" si="32"/>
        <v/>
      </c>
      <c r="K395" s="23" t="str">
        <f>IF(A395="","",IF(A395="Total général",ROUND(F395+SUM(VG!L:L)*1.2,2)+SUM('SHELL PEAGES'!L:L)*1.2,F395))</f>
        <v/>
      </c>
      <c r="L395" s="2" t="str">
        <f t="shared" si="34"/>
        <v/>
      </c>
      <c r="M395" s="2" t="str">
        <f t="shared" si="35"/>
        <v/>
      </c>
      <c r="N395" s="2" t="str">
        <f>IF(OR(A395="",A395="Total général"),"",'Base  CARBURANT'!$AG$1)</f>
        <v/>
      </c>
    </row>
    <row r="396" spans="8:14" x14ac:dyDescent="0.2">
      <c r="H396" s="2" t="str">
        <f>IF(A396="","",IF(A396="Total général",CONCATENATE(SUBSTITUTE('Base  PEAGES'!$Q$1,"-","/")," ",RIGHT(H395,20)),D396))</f>
        <v/>
      </c>
      <c r="I396" s="2" t="str">
        <f t="shared" si="33"/>
        <v/>
      </c>
      <c r="J396" s="2" t="str">
        <f t="shared" si="32"/>
        <v/>
      </c>
      <c r="K396" s="23" t="str">
        <f>IF(A396="","",IF(A396="Total général",ROUND(F396+SUM(VG!L:L)*1.2,2)+SUM('SHELL PEAGES'!L:L)*1.2,F396))</f>
        <v/>
      </c>
      <c r="L396" s="2" t="str">
        <f t="shared" si="34"/>
        <v/>
      </c>
      <c r="M396" s="2" t="str">
        <f t="shared" si="35"/>
        <v/>
      </c>
      <c r="N396" s="2" t="str">
        <f>IF(OR(A396="",A396="Total général"),"",'Base  CARBURANT'!$AG$1)</f>
        <v/>
      </c>
    </row>
    <row r="397" spans="8:14" x14ac:dyDescent="0.2">
      <c r="H397" s="2" t="str">
        <f>IF(A397="","",IF(A397="Total général",CONCATENATE(SUBSTITUTE('Base  PEAGES'!$Q$1,"-","/")," ",RIGHT(H396,20)),D397))</f>
        <v/>
      </c>
      <c r="I397" s="2" t="str">
        <f t="shared" si="33"/>
        <v/>
      </c>
      <c r="J397" s="2" t="str">
        <f t="shared" si="32"/>
        <v/>
      </c>
      <c r="K397" s="23" t="str">
        <f>IF(A397="","",IF(A397="Total général",ROUND(F397+SUM(VG!L:L)*1.2,2)+SUM('SHELL PEAGES'!L:L)*1.2,F397))</f>
        <v/>
      </c>
      <c r="L397" s="2" t="str">
        <f t="shared" si="34"/>
        <v/>
      </c>
      <c r="M397" s="2" t="str">
        <f t="shared" si="35"/>
        <v/>
      </c>
      <c r="N397" s="2" t="str">
        <f>IF(OR(A397="",A397="Total général"),"",'Base  CARBURANT'!$AG$1)</f>
        <v/>
      </c>
    </row>
    <row r="398" spans="8:14" x14ac:dyDescent="0.2">
      <c r="H398" s="2" t="str">
        <f>IF(A398="","",IF(A398="Total général",CONCATENATE(SUBSTITUTE('Base  PEAGES'!$Q$1,"-","/")," ",RIGHT(H397,20)),D398))</f>
        <v/>
      </c>
      <c r="I398" s="2" t="str">
        <f t="shared" si="33"/>
        <v/>
      </c>
      <c r="J398" s="2" t="str">
        <f t="shared" si="32"/>
        <v/>
      </c>
      <c r="K398" s="23" t="str">
        <f>IF(A398="","",IF(A398="Total général",ROUND(F398+SUM(VG!L:L)*1.2,2)+SUM('SHELL PEAGES'!L:L)*1.2,F398))</f>
        <v/>
      </c>
      <c r="L398" s="2" t="str">
        <f t="shared" si="34"/>
        <v/>
      </c>
      <c r="M398" s="2" t="str">
        <f t="shared" si="35"/>
        <v/>
      </c>
      <c r="N398" s="2" t="str">
        <f>IF(OR(A398="",A398="Total général"),"",'Base  CARBURANT'!$AG$1)</f>
        <v/>
      </c>
    </row>
    <row r="399" spans="8:14" x14ac:dyDescent="0.2">
      <c r="H399" s="2" t="str">
        <f>IF(A399="","",IF(A399="Total général",CONCATENATE(SUBSTITUTE('Base  PEAGES'!$Q$1,"-","/")," ",RIGHT(H398,20)),D399))</f>
        <v/>
      </c>
      <c r="I399" s="2" t="str">
        <f t="shared" si="33"/>
        <v/>
      </c>
      <c r="J399" s="2" t="str">
        <f t="shared" si="32"/>
        <v/>
      </c>
      <c r="K399" s="23" t="str">
        <f>IF(A399="","",IF(A399="Total général",ROUND(F399+SUM(VG!L:L)*1.2,2)+SUM('SHELL PEAGES'!L:L)*1.2,F399))</f>
        <v/>
      </c>
      <c r="L399" s="2" t="str">
        <f t="shared" si="34"/>
        <v/>
      </c>
      <c r="M399" s="2" t="str">
        <f t="shared" si="35"/>
        <v/>
      </c>
      <c r="N399" s="2" t="str">
        <f>IF(OR(A399="",A399="Total général"),"",'Base  CARBURANT'!$AG$1)</f>
        <v/>
      </c>
    </row>
    <row r="400" spans="8:14" x14ac:dyDescent="0.2">
      <c r="H400" s="2" t="str">
        <f>IF(A400="","",IF(A400="Total général",CONCATENATE(SUBSTITUTE('Base  PEAGES'!$Q$1,"-","/")," ",RIGHT(H399,20)),D400))</f>
        <v/>
      </c>
      <c r="I400" s="2" t="str">
        <f t="shared" si="33"/>
        <v/>
      </c>
      <c r="J400" s="2" t="str">
        <f t="shared" si="32"/>
        <v/>
      </c>
      <c r="K400" s="23" t="str">
        <f>IF(A400="","",IF(A400="Total général",ROUND(F400+SUM(VG!L:L)*1.2,2)+SUM('SHELL PEAGES'!L:L)*1.2,F400))</f>
        <v/>
      </c>
      <c r="L400" s="2" t="str">
        <f t="shared" si="34"/>
        <v/>
      </c>
      <c r="M400" s="2" t="str">
        <f t="shared" si="35"/>
        <v/>
      </c>
      <c r="N400" s="2" t="str">
        <f>IF(OR(A400="",A400="Total général"),"",'Base  CARBURANT'!$AG$1)</f>
        <v/>
      </c>
    </row>
    <row r="401" spans="8:14" x14ac:dyDescent="0.2">
      <c r="H401" s="2" t="str">
        <f>IF(A401="","",IF(A401="Total général",CONCATENATE(SUBSTITUTE('Base  PEAGES'!$Q$1,"-","/")," ",RIGHT(H400,20)),D401))</f>
        <v/>
      </c>
      <c r="I401" s="2" t="str">
        <f t="shared" si="33"/>
        <v/>
      </c>
      <c r="J401" s="2" t="str">
        <f t="shared" si="32"/>
        <v/>
      </c>
      <c r="K401" s="23" t="str">
        <f>IF(A401="","",IF(A401="Total général",ROUND(F401+SUM(VG!L:L)*1.2,2)+SUM('SHELL PEAGES'!L:L)*1.2,F401))</f>
        <v/>
      </c>
      <c r="L401" s="2" t="str">
        <f t="shared" si="34"/>
        <v/>
      </c>
      <c r="M401" s="2" t="str">
        <f t="shared" si="35"/>
        <v/>
      </c>
      <c r="N401" s="2" t="str">
        <f>IF(OR(A401="",A401="Total général"),"",'Base  CARBURANT'!$AG$1)</f>
        <v/>
      </c>
    </row>
    <row r="402" spans="8:14" x14ac:dyDescent="0.2">
      <c r="H402" s="2" t="str">
        <f>IF(A402="","",IF(A402="Total général",CONCATENATE(SUBSTITUTE('Base  PEAGES'!$Q$1,"-","/")," ",RIGHT(H401,20)),D402))</f>
        <v/>
      </c>
      <c r="I402" s="2" t="str">
        <f t="shared" si="33"/>
        <v/>
      </c>
      <c r="J402" s="2" t="str">
        <f t="shared" si="32"/>
        <v/>
      </c>
      <c r="K402" s="23" t="str">
        <f>IF(A402="","",IF(A402="Total général",ROUND(F402+SUM(VG!L:L)*1.2,2)+SUM('SHELL PEAGES'!L:L)*1.2,F402))</f>
        <v/>
      </c>
      <c r="L402" s="2" t="str">
        <f t="shared" si="34"/>
        <v/>
      </c>
      <c r="M402" s="2" t="str">
        <f t="shared" si="35"/>
        <v/>
      </c>
      <c r="N402" s="2" t="str">
        <f>IF(OR(A402="",A402="Total général"),"",'Base  CARBURANT'!$AG$1)</f>
        <v/>
      </c>
    </row>
    <row r="403" spans="8:14" x14ac:dyDescent="0.2">
      <c r="H403" s="2" t="str">
        <f>IF(A403="","",IF(A403="Total général",CONCATENATE(SUBSTITUTE('Base  PEAGES'!$Q$1,"-","/")," ",RIGHT(H402,20)),D403))</f>
        <v/>
      </c>
      <c r="I403" s="2" t="str">
        <f t="shared" si="33"/>
        <v/>
      </c>
      <c r="J403" s="2" t="str">
        <f t="shared" si="32"/>
        <v/>
      </c>
      <c r="K403" s="23" t="str">
        <f>IF(A403="","",IF(A403="Total général",ROUND(F403+SUM(VG!L:L)*1.2,2)+SUM('SHELL PEAGES'!L:L)*1.2,F403))</f>
        <v/>
      </c>
      <c r="L403" s="2" t="str">
        <f t="shared" si="34"/>
        <v/>
      </c>
      <c r="M403" s="2" t="str">
        <f t="shared" si="35"/>
        <v/>
      </c>
      <c r="N403" s="2" t="str">
        <f>IF(OR(A403="",A403="Total général"),"",'Base  CARBURANT'!$AG$1)</f>
        <v/>
      </c>
    </row>
    <row r="404" spans="8:14" x14ac:dyDescent="0.2">
      <c r="H404" s="2" t="str">
        <f>IF(A404="","",IF(A404="Total général",CONCATENATE(SUBSTITUTE('Base  PEAGES'!$Q$1,"-","/")," ",RIGHT(H403,20)),D404))</f>
        <v/>
      </c>
      <c r="I404" s="2" t="str">
        <f t="shared" si="33"/>
        <v/>
      </c>
      <c r="J404" s="2" t="str">
        <f t="shared" si="32"/>
        <v/>
      </c>
      <c r="K404" s="23" t="str">
        <f>IF(A404="","",IF(A404="Total général",ROUND(F404+SUM(VG!L:L)*1.2,2)+SUM('SHELL PEAGES'!L:L)*1.2,F404))</f>
        <v/>
      </c>
      <c r="L404" s="2" t="str">
        <f t="shared" si="34"/>
        <v/>
      </c>
      <c r="M404" s="2" t="str">
        <f t="shared" si="35"/>
        <v/>
      </c>
      <c r="N404" s="2" t="str">
        <f>IF(OR(A404="",A404="Total général"),"",'Base  CARBURANT'!$AG$1)</f>
        <v/>
      </c>
    </row>
    <row r="405" spans="8:14" x14ac:dyDescent="0.2">
      <c r="H405" s="2" t="str">
        <f>IF(A405="","",IF(A405="Total général",CONCATENATE(SUBSTITUTE('Base  PEAGES'!$Q$1,"-","/")," ",RIGHT(H404,20)),D405))</f>
        <v/>
      </c>
      <c r="I405" s="2" t="str">
        <f t="shared" si="33"/>
        <v/>
      </c>
      <c r="J405" s="2" t="str">
        <f t="shared" si="32"/>
        <v/>
      </c>
      <c r="K405" s="23" t="str">
        <f>IF(A405="","",IF(A405="Total général",ROUND(F405+SUM(VG!L:L)*1.2,2)+SUM('SHELL PEAGES'!L:L)*1.2,F405))</f>
        <v/>
      </c>
      <c r="L405" s="2" t="str">
        <f t="shared" si="34"/>
        <v/>
      </c>
      <c r="M405" s="2" t="str">
        <f t="shared" si="35"/>
        <v/>
      </c>
      <c r="N405" s="2" t="str">
        <f>IF(OR(A405="",A405="Total général"),"",'Base  CARBURANT'!$AG$1)</f>
        <v/>
      </c>
    </row>
    <row r="406" spans="8:14" x14ac:dyDescent="0.2">
      <c r="H406" s="2" t="str">
        <f>IF(A406="","",IF(A406="Total général",CONCATENATE(SUBSTITUTE('Base  PEAGES'!$Q$1,"-","/")," ",RIGHT(H405,20)),D406))</f>
        <v/>
      </c>
      <c r="I406" s="2" t="str">
        <f t="shared" si="33"/>
        <v/>
      </c>
      <c r="J406" s="2" t="str">
        <f t="shared" si="32"/>
        <v/>
      </c>
      <c r="K406" s="23" t="str">
        <f>IF(A406="","",IF(A406="Total général",ROUND(F406+SUM(VG!L:L)*1.2,2)+SUM('SHELL PEAGES'!L:L)*1.2,F406))</f>
        <v/>
      </c>
      <c r="L406" s="2" t="str">
        <f t="shared" si="34"/>
        <v/>
      </c>
      <c r="M406" s="2" t="str">
        <f t="shared" si="35"/>
        <v/>
      </c>
      <c r="N406" s="2" t="str">
        <f>IF(OR(A406="",A406="Total général"),"",'Base  CARBURANT'!$AG$1)</f>
        <v/>
      </c>
    </row>
    <row r="407" spans="8:14" x14ac:dyDescent="0.2">
      <c r="H407" s="2" t="str">
        <f>IF(A407="","",IF(A407="Total général",CONCATENATE(SUBSTITUTE('Base  PEAGES'!$Q$1,"-","/")," ",RIGHT(H406,20)),D407))</f>
        <v/>
      </c>
      <c r="I407" s="2" t="str">
        <f t="shared" si="33"/>
        <v/>
      </c>
      <c r="J407" s="2" t="str">
        <f t="shared" si="32"/>
        <v/>
      </c>
      <c r="K407" s="23" t="str">
        <f>IF(A407="","",IF(A407="Total général",ROUND(F407+SUM(VG!L:L)*1.2,2)+SUM('SHELL PEAGES'!L:L)*1.2,F407))</f>
        <v/>
      </c>
      <c r="L407" s="2" t="str">
        <f t="shared" si="34"/>
        <v/>
      </c>
      <c r="M407" s="2" t="str">
        <f t="shared" si="35"/>
        <v/>
      </c>
      <c r="N407" s="2" t="str">
        <f>IF(OR(A407="",A407="Total général"),"",'Base  CARBURANT'!$AG$1)</f>
        <v/>
      </c>
    </row>
    <row r="408" spans="8:14" x14ac:dyDescent="0.2">
      <c r="H408" s="2" t="str">
        <f>IF(A408="","",IF(A408="Total général",CONCATENATE(SUBSTITUTE('Base  PEAGES'!$Q$1,"-","/")," ",RIGHT(H407,20)),D408))</f>
        <v/>
      </c>
      <c r="I408" s="2" t="str">
        <f t="shared" si="33"/>
        <v/>
      </c>
      <c r="J408" s="2" t="str">
        <f t="shared" si="32"/>
        <v/>
      </c>
      <c r="K408" s="23" t="str">
        <f>IF(A408="","",IF(A408="Total général",ROUND(F408+SUM(VG!L:L)*1.2,2)+SUM('SHELL PEAGES'!L:L)*1.2,F408))</f>
        <v/>
      </c>
      <c r="L408" s="2" t="str">
        <f t="shared" si="34"/>
        <v/>
      </c>
      <c r="M408" s="2" t="str">
        <f t="shared" si="35"/>
        <v/>
      </c>
      <c r="N408" s="2" t="str">
        <f>IF(OR(A408="",A408="Total général"),"",'Base  CARBURANT'!$AG$1)</f>
        <v/>
      </c>
    </row>
    <row r="409" spans="8:14" x14ac:dyDescent="0.2">
      <c r="H409" s="2" t="str">
        <f>IF(A409="","",IF(A409="Total général",CONCATENATE(SUBSTITUTE('Base  PEAGES'!$Q$1,"-","/")," ",RIGHT(H408,20)),D409))</f>
        <v/>
      </c>
      <c r="I409" s="2" t="str">
        <f t="shared" si="33"/>
        <v/>
      </c>
      <c r="J409" s="2" t="str">
        <f t="shared" si="32"/>
        <v/>
      </c>
      <c r="K409" s="23" t="str">
        <f>IF(A409="","",IF(A409="Total général",ROUND(F409+SUM(VG!L:L)*1.2,2)+SUM('SHELL PEAGES'!L:L)*1.2,F409))</f>
        <v/>
      </c>
      <c r="L409" s="2" t="str">
        <f t="shared" si="34"/>
        <v/>
      </c>
      <c r="M409" s="2" t="str">
        <f t="shared" si="35"/>
        <v/>
      </c>
      <c r="N409" s="2" t="str">
        <f>IF(OR(A409="",A409="Total général"),"",'Base  CARBURANT'!$AG$1)</f>
        <v/>
      </c>
    </row>
    <row r="410" spans="8:14" x14ac:dyDescent="0.2">
      <c r="H410" s="2" t="str">
        <f>IF(A410="","",IF(A410="Total général",CONCATENATE(SUBSTITUTE('Base  PEAGES'!$Q$1,"-","/")," ",RIGHT(H409,20)),D410))</f>
        <v/>
      </c>
      <c r="I410" s="2" t="str">
        <f t="shared" si="33"/>
        <v/>
      </c>
      <c r="J410" s="2" t="str">
        <f t="shared" si="32"/>
        <v/>
      </c>
      <c r="K410" s="23" t="str">
        <f>IF(A410="","",IF(A410="Total général",ROUND(F410+SUM(VG!L:L)*1.2,2)+SUM('SHELL PEAGES'!L:L)*1.2,F410))</f>
        <v/>
      </c>
      <c r="L410" s="2" t="str">
        <f t="shared" si="34"/>
        <v/>
      </c>
      <c r="M410" s="2" t="str">
        <f t="shared" si="35"/>
        <v/>
      </c>
      <c r="N410" s="2" t="str">
        <f>IF(OR(A410="",A410="Total général"),"",'Base  CARBURANT'!$AG$1)</f>
        <v/>
      </c>
    </row>
    <row r="411" spans="8:14" x14ac:dyDescent="0.2">
      <c r="H411" s="2" t="str">
        <f>IF(A411="","",IF(A411="Total général",CONCATENATE(SUBSTITUTE('Base  PEAGES'!$Q$1,"-","/")," ",RIGHT(H410,20)),D411))</f>
        <v/>
      </c>
      <c r="I411" s="2" t="str">
        <f t="shared" si="33"/>
        <v/>
      </c>
      <c r="J411" s="2" t="str">
        <f t="shared" si="32"/>
        <v/>
      </c>
      <c r="K411" s="23" t="str">
        <f>IF(A411="","",IF(A411="Total général",ROUND(F411+SUM(VG!L:L)*1.2,2)+SUM('SHELL PEAGES'!L:L)*1.2,F411))</f>
        <v/>
      </c>
      <c r="L411" s="2" t="str">
        <f t="shared" si="34"/>
        <v/>
      </c>
      <c r="M411" s="2" t="str">
        <f t="shared" si="35"/>
        <v/>
      </c>
      <c r="N411" s="2" t="str">
        <f>IF(OR(A411="",A411="Total général"),"",'Base  CARBURANT'!$AG$1)</f>
        <v/>
      </c>
    </row>
    <row r="412" spans="8:14" x14ac:dyDescent="0.2">
      <c r="H412" s="2" t="str">
        <f>IF(A412="","",IF(A412="Total général",CONCATENATE(SUBSTITUTE('Base  PEAGES'!$Q$1,"-","/")," ",RIGHT(H411,20)),D412))</f>
        <v/>
      </c>
      <c r="I412" s="2" t="str">
        <f t="shared" si="33"/>
        <v/>
      </c>
      <c r="J412" s="2" t="str">
        <f t="shared" si="32"/>
        <v/>
      </c>
      <c r="K412" s="23" t="str">
        <f>IF(A412="","",IF(A412="Total général",ROUND(F412+SUM(VG!L:L)*1.2,2)+SUM('SHELL PEAGES'!L:L)*1.2,F412))</f>
        <v/>
      </c>
      <c r="L412" s="2" t="str">
        <f t="shared" si="34"/>
        <v/>
      </c>
      <c r="M412" s="2" t="str">
        <f t="shared" si="35"/>
        <v/>
      </c>
      <c r="N412" s="2" t="str">
        <f>IF(OR(A412="",A412="Total général"),"",'Base  CARBURANT'!$AG$1)</f>
        <v/>
      </c>
    </row>
    <row r="413" spans="8:14" x14ac:dyDescent="0.2">
      <c r="H413" s="2" t="str">
        <f>IF(A413="","",IF(A413="Total général",CONCATENATE(SUBSTITUTE('Base  PEAGES'!$Q$1,"-","/")," ",RIGHT(H412,20)),D413))</f>
        <v/>
      </c>
      <c r="I413" s="2" t="str">
        <f t="shared" si="33"/>
        <v/>
      </c>
      <c r="J413" s="2" t="str">
        <f t="shared" si="32"/>
        <v/>
      </c>
      <c r="K413" s="23" t="str">
        <f>IF(A413="","",IF(A413="Total général",ROUND(F413+SUM(VG!L:L)*1.2,2)+SUM('SHELL PEAGES'!L:L)*1.2,F413))</f>
        <v/>
      </c>
      <c r="L413" s="2" t="str">
        <f t="shared" si="34"/>
        <v/>
      </c>
      <c r="M413" s="2" t="str">
        <f t="shared" si="35"/>
        <v/>
      </c>
      <c r="N413" s="2" t="str">
        <f>IF(OR(A413="",A413="Total général"),"",'Base  CARBURANT'!$AG$1)</f>
        <v/>
      </c>
    </row>
    <row r="414" spans="8:14" x14ac:dyDescent="0.2">
      <c r="H414" s="2" t="str">
        <f>IF(A414="","",IF(A414="Total général",CONCATENATE(SUBSTITUTE('Base  PEAGES'!$Q$1,"-","/")," ",RIGHT(H413,20)),D414))</f>
        <v/>
      </c>
      <c r="I414" s="2" t="str">
        <f t="shared" si="33"/>
        <v/>
      </c>
      <c r="J414" s="2" t="str">
        <f t="shared" si="32"/>
        <v/>
      </c>
      <c r="K414" s="23" t="str">
        <f>IF(A414="","",IF(A414="Total général",ROUND(F414+SUM(VG!L:L)*1.2,2)+SUM('SHELL PEAGES'!L:L)*1.2,F414))</f>
        <v/>
      </c>
      <c r="L414" s="2" t="str">
        <f t="shared" si="34"/>
        <v/>
      </c>
      <c r="M414" s="2" t="str">
        <f t="shared" si="35"/>
        <v/>
      </c>
      <c r="N414" s="2" t="str">
        <f>IF(OR(A414="",A414="Total général"),"",'Base  CARBURANT'!$AG$1)</f>
        <v/>
      </c>
    </row>
    <row r="415" spans="8:14" x14ac:dyDescent="0.2">
      <c r="H415" s="2" t="str">
        <f>IF(A415="","",IF(A415="Total général",CONCATENATE(SUBSTITUTE('Base  PEAGES'!$Q$1,"-","/")," ",RIGHT(H414,20)),D415))</f>
        <v/>
      </c>
      <c r="I415" s="2" t="str">
        <f t="shared" si="33"/>
        <v/>
      </c>
      <c r="J415" s="2" t="str">
        <f t="shared" si="32"/>
        <v/>
      </c>
      <c r="K415" s="23" t="str">
        <f>IF(A415="","",IF(A415="Total général",ROUND(F415+SUM(VG!L:L)*1.2,2)+SUM('SHELL PEAGES'!L:L)*1.2,F415))</f>
        <v/>
      </c>
      <c r="L415" s="2" t="str">
        <f t="shared" si="34"/>
        <v/>
      </c>
      <c r="M415" s="2" t="str">
        <f t="shared" si="35"/>
        <v/>
      </c>
      <c r="N415" s="2" t="str">
        <f>IF(OR(A415="",A415="Total général"),"",'Base  CARBURANT'!$AG$1)</f>
        <v/>
      </c>
    </row>
    <row r="416" spans="8:14" x14ac:dyDescent="0.2">
      <c r="H416" s="2" t="str">
        <f>IF(A416="","",IF(A416="Total général",CONCATENATE(SUBSTITUTE('Base  PEAGES'!$Q$1,"-","/")," ",RIGHT(H415,20)),D416))</f>
        <v/>
      </c>
      <c r="I416" s="2" t="str">
        <f t="shared" si="33"/>
        <v/>
      </c>
      <c r="J416" s="2" t="str">
        <f t="shared" ref="J416:J479" si="36">IF(A416="","",IF(A416="Total général",15002,C416))</f>
        <v/>
      </c>
      <c r="K416" s="23" t="str">
        <f>IF(A416="","",IF(A416="Total général",ROUND(F416+SUM(VG!L:L)*1.2,2)+SUM('SHELL PEAGES'!L:L)*1.2,F416))</f>
        <v/>
      </c>
      <c r="L416" s="2" t="str">
        <f t="shared" si="34"/>
        <v/>
      </c>
      <c r="M416" s="2" t="str">
        <f t="shared" si="35"/>
        <v/>
      </c>
      <c r="N416" s="2" t="str">
        <f>IF(OR(A416="",A416="Total général"),"",'Base  CARBURANT'!$AG$1)</f>
        <v/>
      </c>
    </row>
    <row r="417" spans="8:14" x14ac:dyDescent="0.2">
      <c r="H417" s="2" t="str">
        <f>IF(A417="","",IF(A417="Total général",CONCATENATE(SUBSTITUTE('Base  PEAGES'!$Q$1,"-","/")," ",RIGHT(H416,20)),D417))</f>
        <v/>
      </c>
      <c r="I417" s="2" t="str">
        <f t="shared" ref="I417:I480" si="37">IF(A417="","",IF(AND(I416=50,A417="Total général"),21,IF(AND(I416=40,A417="Total général"),31,VALUE(E417))))</f>
        <v/>
      </c>
      <c r="J417" s="2" t="str">
        <f t="shared" si="36"/>
        <v/>
      </c>
      <c r="K417" s="23" t="str">
        <f>IF(A417="","",IF(A417="Total général",ROUND(F417+SUM(VG!L:L)*1.2,2)+SUM('SHELL PEAGES'!L:L)*1.2,F417))</f>
        <v/>
      </c>
      <c r="L417" s="2" t="str">
        <f t="shared" ref="L417:L480" si="38">IF(OR(A417="",A417="Total général"),"",TRIM($F$3))</f>
        <v/>
      </c>
      <c r="M417" s="2" t="str">
        <f t="shared" ref="M417:M480" si="39">IF(OR(A417="",A417="Total général"),"",A417)</f>
        <v/>
      </c>
      <c r="N417" s="2" t="str">
        <f>IF(OR(A417="",A417="Total général"),"",'Base  CARBURANT'!$AG$1)</f>
        <v/>
      </c>
    </row>
    <row r="418" spans="8:14" x14ac:dyDescent="0.2">
      <c r="H418" s="2" t="str">
        <f>IF(A418="","",IF(A418="Total général",CONCATENATE(SUBSTITUTE('Base  PEAGES'!$Q$1,"-","/")," ",RIGHT(H417,20)),D418))</f>
        <v/>
      </c>
      <c r="I418" s="2" t="str">
        <f t="shared" si="37"/>
        <v/>
      </c>
      <c r="J418" s="2" t="str">
        <f t="shared" si="36"/>
        <v/>
      </c>
      <c r="K418" s="23" t="str">
        <f>IF(A418="","",IF(A418="Total général",ROUND(F418+SUM(VG!L:L)*1.2,2)+SUM('SHELL PEAGES'!L:L)*1.2,F418))</f>
        <v/>
      </c>
      <c r="L418" s="2" t="str">
        <f t="shared" si="38"/>
        <v/>
      </c>
      <c r="M418" s="2" t="str">
        <f t="shared" si="39"/>
        <v/>
      </c>
      <c r="N418" s="2" t="str">
        <f>IF(OR(A418="",A418="Total général"),"",'Base  CARBURANT'!$AG$1)</f>
        <v/>
      </c>
    </row>
    <row r="419" spans="8:14" x14ac:dyDescent="0.2">
      <c r="H419" s="2" t="str">
        <f>IF(A419="","",IF(A419="Total général",CONCATENATE(SUBSTITUTE('Base  PEAGES'!$Q$1,"-","/")," ",RIGHT(H418,20)),D419))</f>
        <v/>
      </c>
      <c r="I419" s="2" t="str">
        <f t="shared" si="37"/>
        <v/>
      </c>
      <c r="J419" s="2" t="str">
        <f t="shared" si="36"/>
        <v/>
      </c>
      <c r="K419" s="23" t="str">
        <f>IF(A419="","",IF(A419="Total général",ROUND(F419+SUM(VG!L:L)*1.2,2)+SUM('SHELL PEAGES'!L:L)*1.2,F419))</f>
        <v/>
      </c>
      <c r="L419" s="2" t="str">
        <f t="shared" si="38"/>
        <v/>
      </c>
      <c r="M419" s="2" t="str">
        <f t="shared" si="39"/>
        <v/>
      </c>
      <c r="N419" s="2" t="str">
        <f>IF(OR(A419="",A419="Total général"),"",'Base  CARBURANT'!$AG$1)</f>
        <v/>
      </c>
    </row>
    <row r="420" spans="8:14" x14ac:dyDescent="0.2">
      <c r="H420" s="2" t="str">
        <f>IF(A420="","",IF(A420="Total général",CONCATENATE(SUBSTITUTE('Base  PEAGES'!$Q$1,"-","/")," ",RIGHT(H419,20)),D420))</f>
        <v/>
      </c>
      <c r="I420" s="2" t="str">
        <f t="shared" si="37"/>
        <v/>
      </c>
      <c r="J420" s="2" t="str">
        <f t="shared" si="36"/>
        <v/>
      </c>
      <c r="K420" s="23" t="str">
        <f>IF(A420="","",IF(A420="Total général",ROUND(F420+SUM(VG!L:L)*1.2,2)+SUM('SHELL PEAGES'!L:L)*1.2,F420))</f>
        <v/>
      </c>
      <c r="L420" s="2" t="str">
        <f t="shared" si="38"/>
        <v/>
      </c>
      <c r="M420" s="2" t="str">
        <f t="shared" si="39"/>
        <v/>
      </c>
      <c r="N420" s="2" t="str">
        <f>IF(OR(A420="",A420="Total général"),"",'Base  CARBURANT'!$AG$1)</f>
        <v/>
      </c>
    </row>
    <row r="421" spans="8:14" x14ac:dyDescent="0.2">
      <c r="H421" s="2" t="str">
        <f>IF(A421="","",IF(A421="Total général",CONCATENATE(SUBSTITUTE('Base  PEAGES'!$Q$1,"-","/")," ",RIGHT(H420,20)),D421))</f>
        <v/>
      </c>
      <c r="I421" s="2" t="str">
        <f t="shared" si="37"/>
        <v/>
      </c>
      <c r="J421" s="2" t="str">
        <f t="shared" si="36"/>
        <v/>
      </c>
      <c r="K421" s="23" t="str">
        <f>IF(A421="","",IF(A421="Total général",ROUND(F421+SUM(VG!L:L)*1.2,2)+SUM('SHELL PEAGES'!L:L)*1.2,F421))</f>
        <v/>
      </c>
      <c r="L421" s="2" t="str">
        <f t="shared" si="38"/>
        <v/>
      </c>
      <c r="M421" s="2" t="str">
        <f t="shared" si="39"/>
        <v/>
      </c>
      <c r="N421" s="2" t="str">
        <f>IF(OR(A421="",A421="Total général"),"",'Base  CARBURANT'!$AG$1)</f>
        <v/>
      </c>
    </row>
    <row r="422" spans="8:14" x14ac:dyDescent="0.2">
      <c r="H422" s="2" t="str">
        <f>IF(A422="","",IF(A422="Total général",CONCATENATE(SUBSTITUTE('Base  PEAGES'!$Q$1,"-","/")," ",RIGHT(H421,20)),D422))</f>
        <v/>
      </c>
      <c r="I422" s="2" t="str">
        <f t="shared" si="37"/>
        <v/>
      </c>
      <c r="J422" s="2" t="str">
        <f t="shared" si="36"/>
        <v/>
      </c>
      <c r="K422" s="23" t="str">
        <f>IF(A422="","",IF(A422="Total général",ROUND(F422+SUM(VG!L:L)*1.2,2)+SUM('SHELL PEAGES'!L:L)*1.2,F422))</f>
        <v/>
      </c>
      <c r="L422" s="2" t="str">
        <f t="shared" si="38"/>
        <v/>
      </c>
      <c r="M422" s="2" t="str">
        <f t="shared" si="39"/>
        <v/>
      </c>
      <c r="N422" s="2" t="str">
        <f>IF(OR(A422="",A422="Total général"),"",'Base  CARBURANT'!$AG$1)</f>
        <v/>
      </c>
    </row>
    <row r="423" spans="8:14" x14ac:dyDescent="0.2">
      <c r="H423" s="2" t="str">
        <f>IF(A423="","",IF(A423="Total général",CONCATENATE(SUBSTITUTE('Base  PEAGES'!$Q$1,"-","/")," ",RIGHT(H422,20)),D423))</f>
        <v/>
      </c>
      <c r="I423" s="2" t="str">
        <f t="shared" si="37"/>
        <v/>
      </c>
      <c r="J423" s="2" t="str">
        <f t="shared" si="36"/>
        <v/>
      </c>
      <c r="K423" s="23" t="str">
        <f>IF(A423="","",IF(A423="Total général",ROUND(F423+SUM(VG!L:L)*1.2,2)+SUM('SHELL PEAGES'!L:L)*1.2,F423))</f>
        <v/>
      </c>
      <c r="L423" s="2" t="str">
        <f t="shared" si="38"/>
        <v/>
      </c>
      <c r="M423" s="2" t="str">
        <f t="shared" si="39"/>
        <v/>
      </c>
      <c r="N423" s="2" t="str">
        <f>IF(OR(A423="",A423="Total général"),"",'Base  CARBURANT'!$AG$1)</f>
        <v/>
      </c>
    </row>
    <row r="424" spans="8:14" x14ac:dyDescent="0.2">
      <c r="H424" s="2" t="str">
        <f>IF(A424="","",IF(A424="Total général",CONCATENATE(SUBSTITUTE('Base  PEAGES'!$Q$1,"-","/")," ",RIGHT(H423,20)),D424))</f>
        <v/>
      </c>
      <c r="I424" s="2" t="str">
        <f t="shared" si="37"/>
        <v/>
      </c>
      <c r="J424" s="2" t="str">
        <f t="shared" si="36"/>
        <v/>
      </c>
      <c r="K424" s="23" t="str">
        <f>IF(A424="","",IF(A424="Total général",ROUND(F424+SUM(VG!L:L)*1.2,2)+SUM('SHELL PEAGES'!L:L)*1.2,F424))</f>
        <v/>
      </c>
      <c r="L424" s="2" t="str">
        <f t="shared" si="38"/>
        <v/>
      </c>
      <c r="M424" s="2" t="str">
        <f t="shared" si="39"/>
        <v/>
      </c>
      <c r="N424" s="2" t="str">
        <f>IF(OR(A424="",A424="Total général"),"",'Base  CARBURANT'!$AG$1)</f>
        <v/>
      </c>
    </row>
    <row r="425" spans="8:14" x14ac:dyDescent="0.2">
      <c r="H425" s="2" t="str">
        <f>IF(A425="","",IF(A425="Total général",CONCATENATE(SUBSTITUTE('Base  PEAGES'!$Q$1,"-","/")," ",RIGHT(H424,20)),D425))</f>
        <v/>
      </c>
      <c r="I425" s="2" t="str">
        <f t="shared" si="37"/>
        <v/>
      </c>
      <c r="J425" s="2" t="str">
        <f t="shared" si="36"/>
        <v/>
      </c>
      <c r="K425" s="23" t="str">
        <f>IF(A425="","",IF(A425="Total général",ROUND(F425+SUM(VG!L:L)*1.2,2)+SUM('SHELL PEAGES'!L:L)*1.2,F425))</f>
        <v/>
      </c>
      <c r="L425" s="2" t="str">
        <f t="shared" si="38"/>
        <v/>
      </c>
      <c r="M425" s="2" t="str">
        <f t="shared" si="39"/>
        <v/>
      </c>
      <c r="N425" s="2" t="str">
        <f>IF(OR(A425="",A425="Total général"),"",'Base  CARBURANT'!$AG$1)</f>
        <v/>
      </c>
    </row>
    <row r="426" spans="8:14" x14ac:dyDescent="0.2">
      <c r="H426" s="2" t="str">
        <f>IF(A426="","",IF(A426="Total général",CONCATENATE(SUBSTITUTE('Base  PEAGES'!$Q$1,"-","/")," ",RIGHT(H425,20)),D426))</f>
        <v/>
      </c>
      <c r="I426" s="2" t="str">
        <f t="shared" si="37"/>
        <v/>
      </c>
      <c r="J426" s="2" t="str">
        <f t="shared" si="36"/>
        <v/>
      </c>
      <c r="K426" s="23" t="str">
        <f>IF(A426="","",IF(A426="Total général",ROUND(F426+SUM(VG!L:L)*1.2,2)+SUM('SHELL PEAGES'!L:L)*1.2,F426))</f>
        <v/>
      </c>
      <c r="L426" s="2" t="str">
        <f t="shared" si="38"/>
        <v/>
      </c>
      <c r="M426" s="2" t="str">
        <f t="shared" si="39"/>
        <v/>
      </c>
      <c r="N426" s="2" t="str">
        <f>IF(OR(A426="",A426="Total général"),"",'Base  CARBURANT'!$AG$1)</f>
        <v/>
      </c>
    </row>
    <row r="427" spans="8:14" x14ac:dyDescent="0.2">
      <c r="H427" s="2" t="str">
        <f>IF(A427="","",IF(A427="Total général",CONCATENATE(SUBSTITUTE('Base  PEAGES'!$Q$1,"-","/")," ",RIGHT(H426,20)),D427))</f>
        <v/>
      </c>
      <c r="I427" s="2" t="str">
        <f t="shared" si="37"/>
        <v/>
      </c>
      <c r="J427" s="2" t="str">
        <f t="shared" si="36"/>
        <v/>
      </c>
      <c r="K427" s="23" t="str">
        <f>IF(A427="","",IF(A427="Total général",ROUND(F427+SUM(VG!L:L)*1.2,2)+SUM('SHELL PEAGES'!L:L)*1.2,F427))</f>
        <v/>
      </c>
      <c r="L427" s="2" t="str">
        <f t="shared" si="38"/>
        <v/>
      </c>
      <c r="M427" s="2" t="str">
        <f t="shared" si="39"/>
        <v/>
      </c>
      <c r="N427" s="2" t="str">
        <f>IF(OR(A427="",A427="Total général"),"",'Base  CARBURANT'!$AG$1)</f>
        <v/>
      </c>
    </row>
    <row r="428" spans="8:14" x14ac:dyDescent="0.2">
      <c r="H428" s="2" t="str">
        <f>IF(A428="","",IF(A428="Total général",CONCATENATE(SUBSTITUTE('Base  PEAGES'!$Q$1,"-","/")," ",RIGHT(H427,20)),D428))</f>
        <v/>
      </c>
      <c r="I428" s="2" t="str">
        <f t="shared" si="37"/>
        <v/>
      </c>
      <c r="J428" s="2" t="str">
        <f t="shared" si="36"/>
        <v/>
      </c>
      <c r="K428" s="23" t="str">
        <f>IF(A428="","",IF(A428="Total général",ROUND(F428+SUM(VG!L:L)*1.2,2)+SUM('SHELL PEAGES'!L:L)*1.2,F428))</f>
        <v/>
      </c>
      <c r="L428" s="2" t="str">
        <f t="shared" si="38"/>
        <v/>
      </c>
      <c r="M428" s="2" t="str">
        <f t="shared" si="39"/>
        <v/>
      </c>
      <c r="N428" s="2" t="str">
        <f>IF(OR(A428="",A428="Total général"),"",'Base  CARBURANT'!$AG$1)</f>
        <v/>
      </c>
    </row>
    <row r="429" spans="8:14" x14ac:dyDescent="0.2">
      <c r="H429" s="2" t="str">
        <f>IF(A429="","",IF(A429="Total général",CONCATENATE(SUBSTITUTE('Base  PEAGES'!$Q$1,"-","/")," ",RIGHT(H428,20)),D429))</f>
        <v/>
      </c>
      <c r="I429" s="2" t="str">
        <f t="shared" si="37"/>
        <v/>
      </c>
      <c r="J429" s="2" t="str">
        <f t="shared" si="36"/>
        <v/>
      </c>
      <c r="K429" s="23" t="str">
        <f>IF(A429="","",IF(A429="Total général",ROUND(F429+SUM(VG!L:L)*1.2,2)+SUM('SHELL PEAGES'!L:L)*1.2,F429))</f>
        <v/>
      </c>
      <c r="L429" s="2" t="str">
        <f t="shared" si="38"/>
        <v/>
      </c>
      <c r="M429" s="2" t="str">
        <f t="shared" si="39"/>
        <v/>
      </c>
      <c r="N429" s="2" t="str">
        <f>IF(OR(A429="",A429="Total général"),"",'Base  CARBURANT'!$AG$1)</f>
        <v/>
      </c>
    </row>
    <row r="430" spans="8:14" x14ac:dyDescent="0.2">
      <c r="H430" s="2" t="str">
        <f>IF(A430="","",IF(A430="Total général",CONCATENATE(SUBSTITUTE('Base  PEAGES'!$Q$1,"-","/")," ",RIGHT(H429,20)),D430))</f>
        <v/>
      </c>
      <c r="I430" s="2" t="str">
        <f t="shared" si="37"/>
        <v/>
      </c>
      <c r="J430" s="2" t="str">
        <f t="shared" si="36"/>
        <v/>
      </c>
      <c r="K430" s="23" t="str">
        <f>IF(A430="","",IF(A430="Total général",ROUND(F430+SUM(VG!L:L)*1.2,2)+SUM('SHELL PEAGES'!L:L)*1.2,F430))</f>
        <v/>
      </c>
      <c r="L430" s="2" t="str">
        <f t="shared" si="38"/>
        <v/>
      </c>
      <c r="M430" s="2" t="str">
        <f t="shared" si="39"/>
        <v/>
      </c>
      <c r="N430" s="2" t="str">
        <f>IF(OR(A430="",A430="Total général"),"",'Base  CARBURANT'!$AG$1)</f>
        <v/>
      </c>
    </row>
    <row r="431" spans="8:14" x14ac:dyDescent="0.2">
      <c r="H431" s="2" t="str">
        <f>IF(A431="","",IF(A431="Total général",CONCATENATE(SUBSTITUTE('Base  PEAGES'!$Q$1,"-","/")," ",RIGHT(H430,20)),D431))</f>
        <v/>
      </c>
      <c r="I431" s="2" t="str">
        <f t="shared" si="37"/>
        <v/>
      </c>
      <c r="J431" s="2" t="str">
        <f t="shared" si="36"/>
        <v/>
      </c>
      <c r="K431" s="23" t="str">
        <f>IF(A431="","",IF(A431="Total général",ROUND(F431+SUM(VG!L:L)*1.2,2)+SUM('SHELL PEAGES'!L:L)*1.2,F431))</f>
        <v/>
      </c>
      <c r="L431" s="2" t="str">
        <f t="shared" si="38"/>
        <v/>
      </c>
      <c r="M431" s="2" t="str">
        <f t="shared" si="39"/>
        <v/>
      </c>
      <c r="N431" s="2" t="str">
        <f>IF(OR(A431="",A431="Total général"),"",'Base  CARBURANT'!$AG$1)</f>
        <v/>
      </c>
    </row>
    <row r="432" spans="8:14" x14ac:dyDescent="0.2">
      <c r="H432" s="2" t="str">
        <f>IF(A432="","",IF(A432="Total général",CONCATENATE(SUBSTITUTE('Base  PEAGES'!$Q$1,"-","/")," ",RIGHT(H431,20)),D432))</f>
        <v/>
      </c>
      <c r="I432" s="2" t="str">
        <f t="shared" si="37"/>
        <v/>
      </c>
      <c r="J432" s="2" t="str">
        <f t="shared" si="36"/>
        <v/>
      </c>
      <c r="K432" s="23" t="str">
        <f>IF(A432="","",IF(A432="Total général",ROUND(F432+SUM(VG!L:L)*1.2,2)+SUM('SHELL PEAGES'!L:L)*1.2,F432))</f>
        <v/>
      </c>
      <c r="L432" s="2" t="str">
        <f t="shared" si="38"/>
        <v/>
      </c>
      <c r="M432" s="2" t="str">
        <f t="shared" si="39"/>
        <v/>
      </c>
      <c r="N432" s="2" t="str">
        <f>IF(OR(A432="",A432="Total général"),"",'Base  CARBURANT'!$AG$1)</f>
        <v/>
      </c>
    </row>
    <row r="433" spans="8:14" x14ac:dyDescent="0.2">
      <c r="H433" s="2" t="str">
        <f>IF(A433="","",IF(A433="Total général",CONCATENATE(SUBSTITUTE('Base  PEAGES'!$Q$1,"-","/")," ",RIGHT(H432,20)),D433))</f>
        <v/>
      </c>
      <c r="I433" s="2" t="str">
        <f t="shared" si="37"/>
        <v/>
      </c>
      <c r="J433" s="2" t="str">
        <f t="shared" si="36"/>
        <v/>
      </c>
      <c r="K433" s="23" t="str">
        <f>IF(A433="","",IF(A433="Total général",ROUND(F433+SUM(VG!L:L)*1.2,2)+SUM('SHELL PEAGES'!L:L)*1.2,F433))</f>
        <v/>
      </c>
      <c r="L433" s="2" t="str">
        <f t="shared" si="38"/>
        <v/>
      </c>
      <c r="M433" s="2" t="str">
        <f t="shared" si="39"/>
        <v/>
      </c>
      <c r="N433" s="2" t="str">
        <f>IF(OR(A433="",A433="Total général"),"",'Base  CARBURANT'!$AG$1)</f>
        <v/>
      </c>
    </row>
    <row r="434" spans="8:14" x14ac:dyDescent="0.2">
      <c r="H434" s="2" t="str">
        <f>IF(A434="","",IF(A434="Total général",CONCATENATE(SUBSTITUTE('Base  PEAGES'!$Q$1,"-","/")," ",RIGHT(H433,20)),D434))</f>
        <v/>
      </c>
      <c r="I434" s="2" t="str">
        <f t="shared" si="37"/>
        <v/>
      </c>
      <c r="J434" s="2" t="str">
        <f t="shared" si="36"/>
        <v/>
      </c>
      <c r="K434" s="23" t="str">
        <f>IF(A434="","",IF(A434="Total général",ROUND(F434+SUM(VG!L:L)*1.2,2)+SUM('SHELL PEAGES'!L:L)*1.2,F434))</f>
        <v/>
      </c>
      <c r="L434" s="2" t="str">
        <f t="shared" si="38"/>
        <v/>
      </c>
      <c r="M434" s="2" t="str">
        <f t="shared" si="39"/>
        <v/>
      </c>
      <c r="N434" s="2" t="str">
        <f>IF(OR(A434="",A434="Total général"),"",'Base  CARBURANT'!$AG$1)</f>
        <v/>
      </c>
    </row>
    <row r="435" spans="8:14" x14ac:dyDescent="0.2">
      <c r="H435" s="2" t="str">
        <f>IF(A435="","",IF(A435="Total général",CONCATENATE(SUBSTITUTE('Base  PEAGES'!$Q$1,"-","/")," ",RIGHT(H434,20)),D435))</f>
        <v/>
      </c>
      <c r="I435" s="2" t="str">
        <f t="shared" si="37"/>
        <v/>
      </c>
      <c r="J435" s="2" t="str">
        <f t="shared" si="36"/>
        <v/>
      </c>
      <c r="K435" s="23" t="str">
        <f>IF(A435="","",IF(A435="Total général",ROUND(F435+SUM(VG!L:L)*1.2,2)+SUM('SHELL PEAGES'!L:L)*1.2,F435))</f>
        <v/>
      </c>
      <c r="L435" s="2" t="str">
        <f t="shared" si="38"/>
        <v/>
      </c>
      <c r="M435" s="2" t="str">
        <f t="shared" si="39"/>
        <v/>
      </c>
      <c r="N435" s="2" t="str">
        <f>IF(OR(A435="",A435="Total général"),"",'Base  CARBURANT'!$AG$1)</f>
        <v/>
      </c>
    </row>
    <row r="436" spans="8:14" x14ac:dyDescent="0.2">
      <c r="H436" s="2" t="str">
        <f>IF(A436="","",IF(A436="Total général",CONCATENATE(SUBSTITUTE('Base  PEAGES'!$Q$1,"-","/")," ",RIGHT(H435,20)),D436))</f>
        <v/>
      </c>
      <c r="I436" s="2" t="str">
        <f t="shared" si="37"/>
        <v/>
      </c>
      <c r="J436" s="2" t="str">
        <f t="shared" si="36"/>
        <v/>
      </c>
      <c r="K436" s="23" t="str">
        <f>IF(A436="","",IF(A436="Total général",ROUND(F436+SUM(VG!L:L)*1.2,2)+SUM('SHELL PEAGES'!L:L)*1.2,F436))</f>
        <v/>
      </c>
      <c r="L436" s="2" t="str">
        <f t="shared" si="38"/>
        <v/>
      </c>
      <c r="M436" s="2" t="str">
        <f t="shared" si="39"/>
        <v/>
      </c>
      <c r="N436" s="2" t="str">
        <f>IF(OR(A436="",A436="Total général"),"",'Base  CARBURANT'!$AG$1)</f>
        <v/>
      </c>
    </row>
    <row r="437" spans="8:14" x14ac:dyDescent="0.2">
      <c r="H437" s="2" t="str">
        <f>IF(A437="","",IF(A437="Total général",CONCATENATE(SUBSTITUTE('Base  PEAGES'!$Q$1,"-","/")," ",RIGHT(H436,20)),D437))</f>
        <v/>
      </c>
      <c r="I437" s="2" t="str">
        <f t="shared" si="37"/>
        <v/>
      </c>
      <c r="J437" s="2" t="str">
        <f t="shared" si="36"/>
        <v/>
      </c>
      <c r="K437" s="23" t="str">
        <f>IF(A437="","",IF(A437="Total général",ROUND(F437+SUM(VG!L:L)*1.2,2)+SUM('SHELL PEAGES'!L:L)*1.2,F437))</f>
        <v/>
      </c>
      <c r="L437" s="2" t="str">
        <f t="shared" si="38"/>
        <v/>
      </c>
      <c r="M437" s="2" t="str">
        <f t="shared" si="39"/>
        <v/>
      </c>
      <c r="N437" s="2" t="str">
        <f>IF(OR(A437="",A437="Total général"),"",'Base  CARBURANT'!$AG$1)</f>
        <v/>
      </c>
    </row>
    <row r="438" spans="8:14" x14ac:dyDescent="0.2">
      <c r="H438" s="2" t="str">
        <f>IF(A438="","",IF(A438="Total général",CONCATENATE(SUBSTITUTE('Base  PEAGES'!$Q$1,"-","/")," ",RIGHT(H437,20)),D438))</f>
        <v/>
      </c>
      <c r="I438" s="2" t="str">
        <f t="shared" si="37"/>
        <v/>
      </c>
      <c r="J438" s="2" t="str">
        <f t="shared" si="36"/>
        <v/>
      </c>
      <c r="K438" s="23" t="str">
        <f>IF(A438="","",IF(A438="Total général",ROUND(F438+SUM(VG!L:L)*1.2,2)+SUM('SHELL PEAGES'!L:L)*1.2,F438))</f>
        <v/>
      </c>
      <c r="L438" s="2" t="str">
        <f t="shared" si="38"/>
        <v/>
      </c>
      <c r="M438" s="2" t="str">
        <f t="shared" si="39"/>
        <v/>
      </c>
      <c r="N438" s="2" t="str">
        <f>IF(OR(A438="",A438="Total général"),"",'Base  CARBURANT'!$AG$1)</f>
        <v/>
      </c>
    </row>
    <row r="439" spans="8:14" x14ac:dyDescent="0.2">
      <c r="H439" s="2" t="str">
        <f>IF(A439="","",IF(A439="Total général",CONCATENATE(SUBSTITUTE('Base  PEAGES'!$Q$1,"-","/")," ",RIGHT(H438,20)),D439))</f>
        <v/>
      </c>
      <c r="I439" s="2" t="str">
        <f t="shared" si="37"/>
        <v/>
      </c>
      <c r="J439" s="2" t="str">
        <f t="shared" si="36"/>
        <v/>
      </c>
      <c r="K439" s="23" t="str">
        <f>IF(A439="","",IF(A439="Total général",ROUND(F439+SUM(VG!L:L)*1.2,2)+SUM('SHELL PEAGES'!L:L)*1.2,F439))</f>
        <v/>
      </c>
      <c r="L439" s="2" t="str">
        <f t="shared" si="38"/>
        <v/>
      </c>
      <c r="M439" s="2" t="str">
        <f t="shared" si="39"/>
        <v/>
      </c>
      <c r="N439" s="2" t="str">
        <f>IF(OR(A439="",A439="Total général"),"",'Base  CARBURANT'!$AG$1)</f>
        <v/>
      </c>
    </row>
    <row r="440" spans="8:14" x14ac:dyDescent="0.2">
      <c r="H440" s="2" t="str">
        <f>IF(A440="","",IF(A440="Total général",CONCATENATE(SUBSTITUTE('Base  PEAGES'!$Q$1,"-","/")," ",RIGHT(H439,20)),D440))</f>
        <v/>
      </c>
      <c r="I440" s="2" t="str">
        <f t="shared" si="37"/>
        <v/>
      </c>
      <c r="J440" s="2" t="str">
        <f t="shared" si="36"/>
        <v/>
      </c>
      <c r="K440" s="23" t="str">
        <f>IF(A440="","",IF(A440="Total général",ROUND(F440+SUM(VG!L:L)*1.2,2)+SUM('SHELL PEAGES'!L:L)*1.2,F440))</f>
        <v/>
      </c>
      <c r="L440" s="2" t="str">
        <f t="shared" si="38"/>
        <v/>
      </c>
      <c r="M440" s="2" t="str">
        <f t="shared" si="39"/>
        <v/>
      </c>
      <c r="N440" s="2" t="str">
        <f>IF(OR(A440="",A440="Total général"),"",'Base  CARBURANT'!$AG$1)</f>
        <v/>
      </c>
    </row>
    <row r="441" spans="8:14" x14ac:dyDescent="0.2">
      <c r="H441" s="2" t="str">
        <f>IF(A441="","",IF(A441="Total général",CONCATENATE(SUBSTITUTE('Base  PEAGES'!$Q$1,"-","/")," ",RIGHT(H440,20)),D441))</f>
        <v/>
      </c>
      <c r="I441" s="2" t="str">
        <f t="shared" si="37"/>
        <v/>
      </c>
      <c r="J441" s="2" t="str">
        <f t="shared" si="36"/>
        <v/>
      </c>
      <c r="K441" s="23" t="str">
        <f>IF(A441="","",IF(A441="Total général",ROUND(F441+SUM(VG!L:L)*1.2,2)+SUM('SHELL PEAGES'!L:L)*1.2,F441))</f>
        <v/>
      </c>
      <c r="L441" s="2" t="str">
        <f t="shared" si="38"/>
        <v/>
      </c>
      <c r="M441" s="2" t="str">
        <f t="shared" si="39"/>
        <v/>
      </c>
      <c r="N441" s="2" t="str">
        <f>IF(OR(A441="",A441="Total général"),"",'Base  CARBURANT'!$AG$1)</f>
        <v/>
      </c>
    </row>
    <row r="442" spans="8:14" x14ac:dyDescent="0.2">
      <c r="H442" s="2" t="str">
        <f>IF(A442="","",IF(A442="Total général",CONCATENATE(SUBSTITUTE('Base  PEAGES'!$Q$1,"-","/")," ",RIGHT(H441,20)),D442))</f>
        <v/>
      </c>
      <c r="I442" s="2" t="str">
        <f t="shared" si="37"/>
        <v/>
      </c>
      <c r="J442" s="2" t="str">
        <f t="shared" si="36"/>
        <v/>
      </c>
      <c r="K442" s="23" t="str">
        <f>IF(A442="","",IF(A442="Total général",ROUND(F442+SUM(VG!L:L)*1.2,2)+SUM('SHELL PEAGES'!L:L)*1.2,F442))</f>
        <v/>
      </c>
      <c r="L442" s="2" t="str">
        <f t="shared" si="38"/>
        <v/>
      </c>
      <c r="M442" s="2" t="str">
        <f t="shared" si="39"/>
        <v/>
      </c>
      <c r="N442" s="2" t="str">
        <f>IF(OR(A442="",A442="Total général"),"",'Base  CARBURANT'!$AG$1)</f>
        <v/>
      </c>
    </row>
    <row r="443" spans="8:14" x14ac:dyDescent="0.2">
      <c r="H443" s="2" t="str">
        <f>IF(A443="","",IF(A443="Total général",CONCATENATE(SUBSTITUTE('Base  PEAGES'!$Q$1,"-","/")," ",RIGHT(H442,20)),D443))</f>
        <v/>
      </c>
      <c r="I443" s="2" t="str">
        <f t="shared" si="37"/>
        <v/>
      </c>
      <c r="J443" s="2" t="str">
        <f t="shared" si="36"/>
        <v/>
      </c>
      <c r="K443" s="23" t="str">
        <f>IF(A443="","",IF(A443="Total général",ROUND(F443+SUM(VG!L:L)*1.2,2)+SUM('SHELL PEAGES'!L:L)*1.2,F443))</f>
        <v/>
      </c>
      <c r="L443" s="2" t="str">
        <f t="shared" si="38"/>
        <v/>
      </c>
      <c r="M443" s="2" t="str">
        <f t="shared" si="39"/>
        <v/>
      </c>
      <c r="N443" s="2" t="str">
        <f>IF(OR(A443="",A443="Total général"),"",'Base  CARBURANT'!$AG$1)</f>
        <v/>
      </c>
    </row>
    <row r="444" spans="8:14" x14ac:dyDescent="0.2">
      <c r="H444" s="2" t="str">
        <f>IF(A444="","",IF(A444="Total général",CONCATENATE(SUBSTITUTE('Base  PEAGES'!$Q$1,"-","/")," ",RIGHT(H443,20)),D444))</f>
        <v/>
      </c>
      <c r="I444" s="2" t="str">
        <f t="shared" si="37"/>
        <v/>
      </c>
      <c r="J444" s="2" t="str">
        <f t="shared" si="36"/>
        <v/>
      </c>
      <c r="K444" s="23" t="str">
        <f>IF(A444="","",IF(A444="Total général",ROUND(F444+SUM(VG!L:L)*1.2,2)+SUM('SHELL PEAGES'!L:L)*1.2,F444))</f>
        <v/>
      </c>
      <c r="L444" s="2" t="str">
        <f t="shared" si="38"/>
        <v/>
      </c>
      <c r="M444" s="2" t="str">
        <f t="shared" si="39"/>
        <v/>
      </c>
      <c r="N444" s="2" t="str">
        <f>IF(OR(A444="",A444="Total général"),"",'Base  CARBURANT'!$AG$1)</f>
        <v/>
      </c>
    </row>
    <row r="445" spans="8:14" x14ac:dyDescent="0.2">
      <c r="H445" s="2" t="str">
        <f>IF(A445="","",IF(A445="Total général",CONCATENATE(SUBSTITUTE('Base  PEAGES'!$Q$1,"-","/")," ",RIGHT(H444,20)),D445))</f>
        <v/>
      </c>
      <c r="I445" s="2" t="str">
        <f t="shared" si="37"/>
        <v/>
      </c>
      <c r="J445" s="2" t="str">
        <f t="shared" si="36"/>
        <v/>
      </c>
      <c r="K445" s="23" t="str">
        <f>IF(A445="","",IF(A445="Total général",ROUND(F445+SUM(VG!L:L)*1.2,2)+SUM('SHELL PEAGES'!L:L)*1.2,F445))</f>
        <v/>
      </c>
      <c r="L445" s="2" t="str">
        <f t="shared" si="38"/>
        <v/>
      </c>
      <c r="M445" s="2" t="str">
        <f t="shared" si="39"/>
        <v/>
      </c>
      <c r="N445" s="2" t="str">
        <f>IF(OR(A445="",A445="Total général"),"",'Base  CARBURANT'!$AG$1)</f>
        <v/>
      </c>
    </row>
    <row r="446" spans="8:14" x14ac:dyDescent="0.2">
      <c r="H446" s="2" t="str">
        <f>IF(A446="","",IF(A446="Total général",CONCATENATE(SUBSTITUTE('Base  PEAGES'!$Q$1,"-","/")," ",RIGHT(H445,20)),D446))</f>
        <v/>
      </c>
      <c r="I446" s="2" t="str">
        <f t="shared" si="37"/>
        <v/>
      </c>
      <c r="J446" s="2" t="str">
        <f t="shared" si="36"/>
        <v/>
      </c>
      <c r="K446" s="23" t="str">
        <f>IF(A446="","",IF(A446="Total général",ROUND(F446+SUM(VG!L:L)*1.2,2)+SUM('SHELL PEAGES'!L:L)*1.2,F446))</f>
        <v/>
      </c>
      <c r="L446" s="2" t="str">
        <f t="shared" si="38"/>
        <v/>
      </c>
      <c r="M446" s="2" t="str">
        <f t="shared" si="39"/>
        <v/>
      </c>
      <c r="N446" s="2" t="str">
        <f>IF(OR(A446="",A446="Total général"),"",'Base  CARBURANT'!$AG$1)</f>
        <v/>
      </c>
    </row>
    <row r="447" spans="8:14" x14ac:dyDescent="0.2">
      <c r="H447" s="2" t="str">
        <f>IF(A447="","",IF(A447="Total général",CONCATENATE(SUBSTITUTE('Base  PEAGES'!$Q$1,"-","/")," ",RIGHT(H446,20)),D447))</f>
        <v/>
      </c>
      <c r="I447" s="2" t="str">
        <f t="shared" si="37"/>
        <v/>
      </c>
      <c r="J447" s="2" t="str">
        <f t="shared" si="36"/>
        <v/>
      </c>
      <c r="K447" s="23" t="str">
        <f>IF(A447="","",IF(A447="Total général",ROUND(F447+SUM(VG!L:L)*1.2,2)+SUM('SHELL PEAGES'!L:L)*1.2,F447))</f>
        <v/>
      </c>
      <c r="L447" s="2" t="str">
        <f t="shared" si="38"/>
        <v/>
      </c>
      <c r="M447" s="2" t="str">
        <f t="shared" si="39"/>
        <v/>
      </c>
      <c r="N447" s="2" t="str">
        <f>IF(OR(A447="",A447="Total général"),"",'Base  CARBURANT'!$AG$1)</f>
        <v/>
      </c>
    </row>
    <row r="448" spans="8:14" x14ac:dyDescent="0.2">
      <c r="H448" s="2" t="str">
        <f>IF(A448="","",IF(A448="Total général",CONCATENATE(SUBSTITUTE('Base  PEAGES'!$Q$1,"-","/")," ",RIGHT(H447,20)),D448))</f>
        <v/>
      </c>
      <c r="I448" s="2" t="str">
        <f t="shared" si="37"/>
        <v/>
      </c>
      <c r="J448" s="2" t="str">
        <f t="shared" si="36"/>
        <v/>
      </c>
      <c r="K448" s="23" t="str">
        <f>IF(A448="","",IF(A448="Total général",ROUND(F448+SUM(VG!L:L)*1.2,2)+SUM('SHELL PEAGES'!L:L)*1.2,F448))</f>
        <v/>
      </c>
      <c r="L448" s="2" t="str">
        <f t="shared" si="38"/>
        <v/>
      </c>
      <c r="M448" s="2" t="str">
        <f t="shared" si="39"/>
        <v/>
      </c>
      <c r="N448" s="2" t="str">
        <f>IF(OR(A448="",A448="Total général"),"",'Base  CARBURANT'!$AG$1)</f>
        <v/>
      </c>
    </row>
    <row r="449" spans="8:14" x14ac:dyDescent="0.2">
      <c r="H449" s="2" t="str">
        <f>IF(A449="","",IF(A449="Total général",CONCATENATE(SUBSTITUTE('Base  PEAGES'!$Q$1,"-","/")," ",RIGHT(H448,20)),D449))</f>
        <v/>
      </c>
      <c r="I449" s="2" t="str">
        <f t="shared" si="37"/>
        <v/>
      </c>
      <c r="J449" s="2" t="str">
        <f t="shared" si="36"/>
        <v/>
      </c>
      <c r="K449" s="23" t="str">
        <f>IF(A449="","",IF(A449="Total général",ROUND(F449+SUM(VG!L:L)*1.2,2)+SUM('SHELL PEAGES'!L:L)*1.2,F449))</f>
        <v/>
      </c>
      <c r="L449" s="2" t="str">
        <f t="shared" si="38"/>
        <v/>
      </c>
      <c r="M449" s="2" t="str">
        <f t="shared" si="39"/>
        <v/>
      </c>
      <c r="N449" s="2" t="str">
        <f>IF(OR(A449="",A449="Total général"),"",'Base  CARBURANT'!$AG$1)</f>
        <v/>
      </c>
    </row>
    <row r="450" spans="8:14" x14ac:dyDescent="0.2">
      <c r="H450" s="2" t="str">
        <f>IF(A450="","",IF(A450="Total général",CONCATENATE(SUBSTITUTE('Base  PEAGES'!$Q$1,"-","/")," ",RIGHT(H449,20)),D450))</f>
        <v/>
      </c>
      <c r="I450" s="2" t="str">
        <f t="shared" si="37"/>
        <v/>
      </c>
      <c r="J450" s="2" t="str">
        <f t="shared" si="36"/>
        <v/>
      </c>
      <c r="K450" s="23" t="str">
        <f>IF(A450="","",IF(A450="Total général",ROUND(F450+SUM(VG!L:L)*1.2,2)+SUM('SHELL PEAGES'!L:L)*1.2,F450))</f>
        <v/>
      </c>
      <c r="L450" s="2" t="str">
        <f t="shared" si="38"/>
        <v/>
      </c>
      <c r="M450" s="2" t="str">
        <f t="shared" si="39"/>
        <v/>
      </c>
      <c r="N450" s="2" t="str">
        <f>IF(OR(A450="",A450="Total général"),"",'Base  CARBURANT'!$AG$1)</f>
        <v/>
      </c>
    </row>
    <row r="451" spans="8:14" x14ac:dyDescent="0.2">
      <c r="H451" s="2" t="str">
        <f>IF(A451="","",IF(A451="Total général",CONCATENATE(SUBSTITUTE('Base  PEAGES'!$Q$1,"-","/")," ",RIGHT(H450,20)),D451))</f>
        <v/>
      </c>
      <c r="I451" s="2" t="str">
        <f t="shared" si="37"/>
        <v/>
      </c>
      <c r="J451" s="2" t="str">
        <f t="shared" si="36"/>
        <v/>
      </c>
      <c r="K451" s="23" t="str">
        <f>IF(A451="","",IF(A451="Total général",ROUND(F451+SUM(VG!L:L)*1.2,2)+SUM('SHELL PEAGES'!L:L)*1.2,F451))</f>
        <v/>
      </c>
      <c r="L451" s="2" t="str">
        <f t="shared" si="38"/>
        <v/>
      </c>
      <c r="M451" s="2" t="str">
        <f t="shared" si="39"/>
        <v/>
      </c>
      <c r="N451" s="2" t="str">
        <f>IF(OR(A451="",A451="Total général"),"",'Base  CARBURANT'!$AG$1)</f>
        <v/>
      </c>
    </row>
    <row r="452" spans="8:14" x14ac:dyDescent="0.2">
      <c r="H452" s="2" t="str">
        <f>IF(A452="","",IF(A452="Total général",CONCATENATE(SUBSTITUTE('Base  PEAGES'!$Q$1,"-","/")," ",RIGHT(H451,20)),D452))</f>
        <v/>
      </c>
      <c r="I452" s="2" t="str">
        <f t="shared" si="37"/>
        <v/>
      </c>
      <c r="J452" s="2" t="str">
        <f t="shared" si="36"/>
        <v/>
      </c>
      <c r="K452" s="23" t="str">
        <f>IF(A452="","",IF(A452="Total général",ROUND(F452+SUM(VG!L:L)*1.2,2)+SUM('SHELL PEAGES'!L:L)*1.2,F452))</f>
        <v/>
      </c>
      <c r="L452" s="2" t="str">
        <f t="shared" si="38"/>
        <v/>
      </c>
      <c r="M452" s="2" t="str">
        <f t="shared" si="39"/>
        <v/>
      </c>
      <c r="N452" s="2" t="str">
        <f>IF(OR(A452="",A452="Total général"),"",'Base  CARBURANT'!$AG$1)</f>
        <v/>
      </c>
    </row>
    <row r="453" spans="8:14" x14ac:dyDescent="0.2">
      <c r="H453" s="2" t="str">
        <f>IF(A453="","",IF(A453="Total général",CONCATENATE(SUBSTITUTE('Base  PEAGES'!$Q$1,"-","/")," ",RIGHT(H452,20)),D453))</f>
        <v/>
      </c>
      <c r="I453" s="2" t="str">
        <f t="shared" si="37"/>
        <v/>
      </c>
      <c r="J453" s="2" t="str">
        <f t="shared" si="36"/>
        <v/>
      </c>
      <c r="K453" s="23" t="str">
        <f>IF(A453="","",IF(A453="Total général",ROUND(F453+SUM(VG!L:L)*1.2,2)+SUM('SHELL PEAGES'!L:L)*1.2,F453))</f>
        <v/>
      </c>
      <c r="L453" s="2" t="str">
        <f t="shared" si="38"/>
        <v/>
      </c>
      <c r="M453" s="2" t="str">
        <f t="shared" si="39"/>
        <v/>
      </c>
      <c r="N453" s="2" t="str">
        <f>IF(OR(A453="",A453="Total général"),"",'Base  CARBURANT'!$AG$1)</f>
        <v/>
      </c>
    </row>
    <row r="454" spans="8:14" x14ac:dyDescent="0.2">
      <c r="H454" s="2" t="str">
        <f>IF(A454="","",IF(A454="Total général",CONCATENATE(SUBSTITUTE('Base  PEAGES'!$Q$1,"-","/")," ",RIGHT(H453,20)),D454))</f>
        <v/>
      </c>
      <c r="I454" s="2" t="str">
        <f t="shared" si="37"/>
        <v/>
      </c>
      <c r="J454" s="2" t="str">
        <f t="shared" si="36"/>
        <v/>
      </c>
      <c r="K454" s="23" t="str">
        <f>IF(A454="","",IF(A454="Total général",ROUND(F454+SUM(VG!L:L)*1.2,2)+SUM('SHELL PEAGES'!L:L)*1.2,F454))</f>
        <v/>
      </c>
      <c r="L454" s="2" t="str">
        <f t="shared" si="38"/>
        <v/>
      </c>
      <c r="M454" s="2" t="str">
        <f t="shared" si="39"/>
        <v/>
      </c>
      <c r="N454" s="2" t="str">
        <f>IF(OR(A454="",A454="Total général"),"",'Base  CARBURANT'!$AG$1)</f>
        <v/>
      </c>
    </row>
    <row r="455" spans="8:14" x14ac:dyDescent="0.2">
      <c r="H455" s="2" t="str">
        <f>IF(A455="","",IF(A455="Total général",CONCATENATE(SUBSTITUTE('Base  PEAGES'!$Q$1,"-","/")," ",RIGHT(H454,20)),D455))</f>
        <v/>
      </c>
      <c r="I455" s="2" t="str">
        <f t="shared" si="37"/>
        <v/>
      </c>
      <c r="J455" s="2" t="str">
        <f t="shared" si="36"/>
        <v/>
      </c>
      <c r="K455" s="23" t="str">
        <f>IF(A455="","",IF(A455="Total général",ROUND(F455+SUM(VG!L:L)*1.2,2)+SUM('SHELL PEAGES'!L:L)*1.2,F455))</f>
        <v/>
      </c>
      <c r="L455" s="2" t="str">
        <f t="shared" si="38"/>
        <v/>
      </c>
      <c r="M455" s="2" t="str">
        <f t="shared" si="39"/>
        <v/>
      </c>
      <c r="N455" s="2" t="str">
        <f>IF(OR(A455="",A455="Total général"),"",'Base  CARBURANT'!$AG$1)</f>
        <v/>
      </c>
    </row>
    <row r="456" spans="8:14" x14ac:dyDescent="0.2">
      <c r="H456" s="2" t="str">
        <f>IF(A456="","",IF(A456="Total général",CONCATENATE(SUBSTITUTE('Base  PEAGES'!$Q$1,"-","/")," ",RIGHT(H455,20)),D456))</f>
        <v/>
      </c>
      <c r="I456" s="2" t="str">
        <f t="shared" si="37"/>
        <v/>
      </c>
      <c r="J456" s="2" t="str">
        <f t="shared" si="36"/>
        <v/>
      </c>
      <c r="K456" s="23" t="str">
        <f>IF(A456="","",IF(A456="Total général",ROUND(F456+SUM(VG!L:L)*1.2,2)+SUM('SHELL PEAGES'!L:L)*1.2,F456))</f>
        <v/>
      </c>
      <c r="L456" s="2" t="str">
        <f t="shared" si="38"/>
        <v/>
      </c>
      <c r="M456" s="2" t="str">
        <f t="shared" si="39"/>
        <v/>
      </c>
      <c r="N456" s="2" t="str">
        <f>IF(OR(A456="",A456="Total général"),"",'Base  CARBURANT'!$AG$1)</f>
        <v/>
      </c>
    </row>
    <row r="457" spans="8:14" x14ac:dyDescent="0.2">
      <c r="H457" s="2" t="str">
        <f>IF(A457="","",IF(A457="Total général",CONCATENATE(SUBSTITUTE('Base  PEAGES'!$Q$1,"-","/")," ",RIGHT(H456,20)),D457))</f>
        <v/>
      </c>
      <c r="I457" s="2" t="str">
        <f t="shared" si="37"/>
        <v/>
      </c>
      <c r="J457" s="2" t="str">
        <f t="shared" si="36"/>
        <v/>
      </c>
      <c r="K457" s="23" t="str">
        <f>IF(A457="","",IF(A457="Total général",ROUND(F457+SUM(VG!L:L)*1.2,2)+SUM('SHELL PEAGES'!L:L)*1.2,F457))</f>
        <v/>
      </c>
      <c r="L457" s="2" t="str">
        <f t="shared" si="38"/>
        <v/>
      </c>
      <c r="M457" s="2" t="str">
        <f t="shared" si="39"/>
        <v/>
      </c>
      <c r="N457" s="2" t="str">
        <f>IF(OR(A457="",A457="Total général"),"",'Base  CARBURANT'!$AG$1)</f>
        <v/>
      </c>
    </row>
    <row r="458" spans="8:14" x14ac:dyDescent="0.2">
      <c r="H458" s="2" t="str">
        <f>IF(A458="","",IF(A458="Total général",CONCATENATE(SUBSTITUTE('Base  PEAGES'!$Q$1,"-","/")," ",RIGHT(H457,20)),D458))</f>
        <v/>
      </c>
      <c r="I458" s="2" t="str">
        <f t="shared" si="37"/>
        <v/>
      </c>
      <c r="J458" s="2" t="str">
        <f t="shared" si="36"/>
        <v/>
      </c>
      <c r="K458" s="23" t="str">
        <f>IF(A458="","",IF(A458="Total général",ROUND(F458+SUM(VG!L:L)*1.2,2)+SUM('SHELL PEAGES'!L:L)*1.2,F458))</f>
        <v/>
      </c>
      <c r="L458" s="2" t="str">
        <f t="shared" si="38"/>
        <v/>
      </c>
      <c r="M458" s="2" t="str">
        <f t="shared" si="39"/>
        <v/>
      </c>
      <c r="N458" s="2" t="str">
        <f>IF(OR(A458="",A458="Total général"),"",'Base  CARBURANT'!$AG$1)</f>
        <v/>
      </c>
    </row>
    <row r="459" spans="8:14" x14ac:dyDescent="0.2">
      <c r="H459" s="2" t="str">
        <f>IF(A459="","",IF(A459="Total général",CONCATENATE(SUBSTITUTE('Base  PEAGES'!$Q$1,"-","/")," ",RIGHT(H458,20)),D459))</f>
        <v/>
      </c>
      <c r="I459" s="2" t="str">
        <f t="shared" si="37"/>
        <v/>
      </c>
      <c r="J459" s="2" t="str">
        <f t="shared" si="36"/>
        <v/>
      </c>
      <c r="K459" s="23" t="str">
        <f>IF(A459="","",IF(A459="Total général",ROUND(F459+SUM(VG!L:L)*1.2,2)+SUM('SHELL PEAGES'!L:L)*1.2,F459))</f>
        <v/>
      </c>
      <c r="L459" s="2" t="str">
        <f t="shared" si="38"/>
        <v/>
      </c>
      <c r="M459" s="2" t="str">
        <f t="shared" si="39"/>
        <v/>
      </c>
      <c r="N459" s="2" t="str">
        <f>IF(OR(A459="",A459="Total général"),"",'Base  CARBURANT'!$AG$1)</f>
        <v/>
      </c>
    </row>
    <row r="460" spans="8:14" x14ac:dyDescent="0.2">
      <c r="H460" s="2" t="str">
        <f>IF(A460="","",IF(A460="Total général",CONCATENATE(SUBSTITUTE('Base  PEAGES'!$Q$1,"-","/")," ",RIGHT(H459,20)),D460))</f>
        <v/>
      </c>
      <c r="I460" s="2" t="str">
        <f t="shared" si="37"/>
        <v/>
      </c>
      <c r="J460" s="2" t="str">
        <f t="shared" si="36"/>
        <v/>
      </c>
      <c r="K460" s="23" t="str">
        <f>IF(A460="","",IF(A460="Total général",ROUND(F460+SUM(VG!L:L)*1.2,2)+SUM('SHELL PEAGES'!L:L)*1.2,F460))</f>
        <v/>
      </c>
      <c r="L460" s="2" t="str">
        <f t="shared" si="38"/>
        <v/>
      </c>
      <c r="M460" s="2" t="str">
        <f t="shared" si="39"/>
        <v/>
      </c>
      <c r="N460" s="2" t="str">
        <f>IF(OR(A460="",A460="Total général"),"",'Base  CARBURANT'!$AG$1)</f>
        <v/>
      </c>
    </row>
    <row r="461" spans="8:14" x14ac:dyDescent="0.2">
      <c r="H461" s="2" t="str">
        <f>IF(A461="","",IF(A461="Total général",CONCATENATE(SUBSTITUTE('Base  PEAGES'!$Q$1,"-","/")," ",RIGHT(H460,20)),D461))</f>
        <v/>
      </c>
      <c r="I461" s="2" t="str">
        <f t="shared" si="37"/>
        <v/>
      </c>
      <c r="J461" s="2" t="str">
        <f t="shared" si="36"/>
        <v/>
      </c>
      <c r="K461" s="23" t="str">
        <f>IF(A461="","",IF(A461="Total général",ROUND(F461+SUM(VG!L:L)*1.2,2)+SUM('SHELL PEAGES'!L:L)*1.2,F461))</f>
        <v/>
      </c>
      <c r="L461" s="2" t="str">
        <f t="shared" si="38"/>
        <v/>
      </c>
      <c r="M461" s="2" t="str">
        <f t="shared" si="39"/>
        <v/>
      </c>
      <c r="N461" s="2" t="str">
        <f>IF(OR(A461="",A461="Total général"),"",'Base  CARBURANT'!$AG$1)</f>
        <v/>
      </c>
    </row>
    <row r="462" spans="8:14" x14ac:dyDescent="0.2">
      <c r="H462" s="2" t="str">
        <f>IF(A462="","",IF(A462="Total général",CONCATENATE(SUBSTITUTE('Base  PEAGES'!$Q$1,"-","/")," ",RIGHT(H461,20)),D462))</f>
        <v/>
      </c>
      <c r="I462" s="2" t="str">
        <f t="shared" si="37"/>
        <v/>
      </c>
      <c r="J462" s="2" t="str">
        <f t="shared" si="36"/>
        <v/>
      </c>
      <c r="K462" s="23" t="str">
        <f>IF(A462="","",IF(A462="Total général",ROUND(F462+SUM(VG!L:L)*1.2,2)+SUM('SHELL PEAGES'!L:L)*1.2,F462))</f>
        <v/>
      </c>
      <c r="L462" s="2" t="str">
        <f t="shared" si="38"/>
        <v/>
      </c>
      <c r="M462" s="2" t="str">
        <f t="shared" si="39"/>
        <v/>
      </c>
      <c r="N462" s="2" t="str">
        <f>IF(OR(A462="",A462="Total général"),"",'Base  CARBURANT'!$AG$1)</f>
        <v/>
      </c>
    </row>
    <row r="463" spans="8:14" x14ac:dyDescent="0.2">
      <c r="H463" s="2" t="str">
        <f>IF(A463="","",IF(A463="Total général",CONCATENATE(SUBSTITUTE('Base  PEAGES'!$Q$1,"-","/")," ",RIGHT(H462,20)),D463))</f>
        <v/>
      </c>
      <c r="I463" s="2" t="str">
        <f t="shared" si="37"/>
        <v/>
      </c>
      <c r="J463" s="2" t="str">
        <f t="shared" si="36"/>
        <v/>
      </c>
      <c r="K463" s="23" t="str">
        <f>IF(A463="","",IF(A463="Total général",ROUND(F463+SUM(VG!L:L)*1.2,2)+SUM('SHELL PEAGES'!L:L)*1.2,F463))</f>
        <v/>
      </c>
      <c r="L463" s="2" t="str">
        <f t="shared" si="38"/>
        <v/>
      </c>
      <c r="M463" s="2" t="str">
        <f t="shared" si="39"/>
        <v/>
      </c>
      <c r="N463" s="2" t="str">
        <f>IF(OR(A463="",A463="Total général"),"",'Base  CARBURANT'!$AG$1)</f>
        <v/>
      </c>
    </row>
    <row r="464" spans="8:14" x14ac:dyDescent="0.2">
      <c r="H464" s="2" t="str">
        <f>IF(A464="","",IF(A464="Total général",CONCATENATE(SUBSTITUTE('Base  PEAGES'!$Q$1,"-","/")," ",RIGHT(H463,20)),D464))</f>
        <v/>
      </c>
      <c r="I464" s="2" t="str">
        <f t="shared" si="37"/>
        <v/>
      </c>
      <c r="J464" s="2" t="str">
        <f t="shared" si="36"/>
        <v/>
      </c>
      <c r="K464" s="23" t="str">
        <f>IF(A464="","",IF(A464="Total général",ROUND(F464+SUM(VG!L:L)*1.2,2)+SUM('SHELL PEAGES'!L:L)*1.2,F464))</f>
        <v/>
      </c>
      <c r="L464" s="2" t="str">
        <f t="shared" si="38"/>
        <v/>
      </c>
      <c r="M464" s="2" t="str">
        <f t="shared" si="39"/>
        <v/>
      </c>
      <c r="N464" s="2" t="str">
        <f>IF(OR(A464="",A464="Total général"),"",'Base  CARBURANT'!$AG$1)</f>
        <v/>
      </c>
    </row>
    <row r="465" spans="8:14" x14ac:dyDescent="0.2">
      <c r="H465" s="2" t="str">
        <f>IF(A465="","",IF(A465="Total général",CONCATENATE(SUBSTITUTE('Base  PEAGES'!$Q$1,"-","/")," ",RIGHT(H464,20)),D465))</f>
        <v/>
      </c>
      <c r="I465" s="2" t="str">
        <f t="shared" si="37"/>
        <v/>
      </c>
      <c r="J465" s="2" t="str">
        <f t="shared" si="36"/>
        <v/>
      </c>
      <c r="K465" s="23" t="str">
        <f>IF(A465="","",IF(A465="Total général",ROUND(F465+SUM(VG!L:L)*1.2,2)+SUM('SHELL PEAGES'!L:L)*1.2,F465))</f>
        <v/>
      </c>
      <c r="L465" s="2" t="str">
        <f t="shared" si="38"/>
        <v/>
      </c>
      <c r="M465" s="2" t="str">
        <f t="shared" si="39"/>
        <v/>
      </c>
      <c r="N465" s="2" t="str">
        <f>IF(OR(A465="",A465="Total général"),"",'Base  CARBURANT'!$AG$1)</f>
        <v/>
      </c>
    </row>
    <row r="466" spans="8:14" x14ac:dyDescent="0.2">
      <c r="H466" s="2" t="str">
        <f>IF(A466="","",IF(A466="Total général",CONCATENATE(SUBSTITUTE('Base  PEAGES'!$Q$1,"-","/")," ",RIGHT(H465,20)),D466))</f>
        <v/>
      </c>
      <c r="I466" s="2" t="str">
        <f t="shared" si="37"/>
        <v/>
      </c>
      <c r="J466" s="2" t="str">
        <f t="shared" si="36"/>
        <v/>
      </c>
      <c r="K466" s="23" t="str">
        <f>IF(A466="","",IF(A466="Total général",ROUND(F466+SUM(VG!L:L)*1.2,2)+SUM('SHELL PEAGES'!L:L)*1.2,F466))</f>
        <v/>
      </c>
      <c r="L466" s="2" t="str">
        <f t="shared" si="38"/>
        <v/>
      </c>
      <c r="M466" s="2" t="str">
        <f t="shared" si="39"/>
        <v/>
      </c>
      <c r="N466" s="2" t="str">
        <f>IF(OR(A466="",A466="Total général"),"",'Base  CARBURANT'!$AG$1)</f>
        <v/>
      </c>
    </row>
    <row r="467" spans="8:14" x14ac:dyDescent="0.2">
      <c r="H467" s="2" t="str">
        <f>IF(A467="","",IF(A467="Total général",CONCATENATE(SUBSTITUTE('Base  PEAGES'!$Q$1,"-","/")," ",RIGHT(H466,20)),D467))</f>
        <v/>
      </c>
      <c r="I467" s="2" t="str">
        <f t="shared" si="37"/>
        <v/>
      </c>
      <c r="J467" s="2" t="str">
        <f t="shared" si="36"/>
        <v/>
      </c>
      <c r="K467" s="23" t="str">
        <f>IF(A467="","",IF(A467="Total général",ROUND(F467+SUM(VG!L:L)*1.2,2)+SUM('SHELL PEAGES'!L:L)*1.2,F467))</f>
        <v/>
      </c>
      <c r="L467" s="2" t="str">
        <f t="shared" si="38"/>
        <v/>
      </c>
      <c r="M467" s="2" t="str">
        <f t="shared" si="39"/>
        <v/>
      </c>
      <c r="N467" s="2" t="str">
        <f>IF(OR(A467="",A467="Total général"),"",'Base  CARBURANT'!$AG$1)</f>
        <v/>
      </c>
    </row>
    <row r="468" spans="8:14" x14ac:dyDescent="0.2">
      <c r="H468" s="2" t="str">
        <f>IF(A468="","",IF(A468="Total général",CONCATENATE(SUBSTITUTE('Base  PEAGES'!$Q$1,"-","/")," ",RIGHT(H467,20)),D468))</f>
        <v/>
      </c>
      <c r="I468" s="2" t="str">
        <f t="shared" si="37"/>
        <v/>
      </c>
      <c r="J468" s="2" t="str">
        <f t="shared" si="36"/>
        <v/>
      </c>
      <c r="K468" s="23" t="str">
        <f>IF(A468="","",IF(A468="Total général",ROUND(F468+SUM(VG!L:L)*1.2,2)+SUM('SHELL PEAGES'!L:L)*1.2,F468))</f>
        <v/>
      </c>
      <c r="L468" s="2" t="str">
        <f t="shared" si="38"/>
        <v/>
      </c>
      <c r="M468" s="2" t="str">
        <f t="shared" si="39"/>
        <v/>
      </c>
      <c r="N468" s="2" t="str">
        <f>IF(OR(A468="",A468="Total général"),"",'Base  CARBURANT'!$AG$1)</f>
        <v/>
      </c>
    </row>
    <row r="469" spans="8:14" x14ac:dyDescent="0.2">
      <c r="H469" s="2" t="str">
        <f>IF(A469="","",IF(A469="Total général",CONCATENATE(SUBSTITUTE('Base  PEAGES'!$Q$1,"-","/")," ",RIGHT(H468,20)),D469))</f>
        <v/>
      </c>
      <c r="I469" s="2" t="str">
        <f t="shared" si="37"/>
        <v/>
      </c>
      <c r="J469" s="2" t="str">
        <f t="shared" si="36"/>
        <v/>
      </c>
      <c r="K469" s="23" t="str">
        <f>IF(A469="","",IF(A469="Total général",ROUND(F469+SUM(VG!L:L)*1.2,2)+SUM('SHELL PEAGES'!L:L)*1.2,F469))</f>
        <v/>
      </c>
      <c r="L469" s="2" t="str">
        <f t="shared" si="38"/>
        <v/>
      </c>
      <c r="M469" s="2" t="str">
        <f t="shared" si="39"/>
        <v/>
      </c>
      <c r="N469" s="2" t="str">
        <f>IF(OR(A469="",A469="Total général"),"",'Base  CARBURANT'!$AG$1)</f>
        <v/>
      </c>
    </row>
    <row r="470" spans="8:14" x14ac:dyDescent="0.2">
      <c r="H470" s="2" t="str">
        <f>IF(A470="","",IF(A470="Total général",CONCATENATE(SUBSTITUTE('Base  PEAGES'!$Q$1,"-","/")," ",RIGHT(H469,20)),D470))</f>
        <v/>
      </c>
      <c r="I470" s="2" t="str">
        <f t="shared" si="37"/>
        <v/>
      </c>
      <c r="J470" s="2" t="str">
        <f t="shared" si="36"/>
        <v/>
      </c>
      <c r="K470" s="23" t="str">
        <f>IF(A470="","",IF(A470="Total général",ROUND(F470+SUM(VG!L:L)*1.2,2)+SUM('SHELL PEAGES'!L:L)*1.2,F470))</f>
        <v/>
      </c>
      <c r="L470" s="2" t="str">
        <f t="shared" si="38"/>
        <v/>
      </c>
      <c r="M470" s="2" t="str">
        <f t="shared" si="39"/>
        <v/>
      </c>
      <c r="N470" s="2" t="str">
        <f>IF(OR(A470="",A470="Total général"),"",'Base  CARBURANT'!$AG$1)</f>
        <v/>
      </c>
    </row>
    <row r="471" spans="8:14" x14ac:dyDescent="0.2">
      <c r="H471" s="2" t="str">
        <f>IF(A471="","",IF(A471="Total général",CONCATENATE(SUBSTITUTE('Base  PEAGES'!$Q$1,"-","/")," ",RIGHT(H470,20)),D471))</f>
        <v/>
      </c>
      <c r="I471" s="2" t="str">
        <f t="shared" si="37"/>
        <v/>
      </c>
      <c r="J471" s="2" t="str">
        <f t="shared" si="36"/>
        <v/>
      </c>
      <c r="K471" s="23" t="str">
        <f>IF(A471="","",IF(A471="Total général",ROUND(F471+SUM(VG!L:L)*1.2,2)+SUM('SHELL PEAGES'!L:L)*1.2,F471))</f>
        <v/>
      </c>
      <c r="L471" s="2" t="str">
        <f t="shared" si="38"/>
        <v/>
      </c>
      <c r="M471" s="2" t="str">
        <f t="shared" si="39"/>
        <v/>
      </c>
      <c r="N471" s="2" t="str">
        <f>IF(OR(A471="",A471="Total général"),"",'Base  CARBURANT'!$AG$1)</f>
        <v/>
      </c>
    </row>
    <row r="472" spans="8:14" x14ac:dyDescent="0.2">
      <c r="H472" s="2" t="str">
        <f>IF(A472="","",IF(A472="Total général",CONCATENATE(SUBSTITUTE('Base  PEAGES'!$Q$1,"-","/")," ",RIGHT(H471,20)),D472))</f>
        <v/>
      </c>
      <c r="I472" s="2" t="str">
        <f t="shared" si="37"/>
        <v/>
      </c>
      <c r="J472" s="2" t="str">
        <f t="shared" si="36"/>
        <v/>
      </c>
      <c r="K472" s="23" t="str">
        <f>IF(A472="","",IF(A472="Total général",ROUND(F472+SUM(VG!L:L)*1.2,2)+SUM('SHELL PEAGES'!L:L)*1.2,F472))</f>
        <v/>
      </c>
      <c r="L472" s="2" t="str">
        <f t="shared" si="38"/>
        <v/>
      </c>
      <c r="M472" s="2" t="str">
        <f t="shared" si="39"/>
        <v/>
      </c>
      <c r="N472" s="2" t="str">
        <f>IF(OR(A472="",A472="Total général"),"",'Base  CARBURANT'!$AG$1)</f>
        <v/>
      </c>
    </row>
    <row r="473" spans="8:14" x14ac:dyDescent="0.2">
      <c r="H473" s="2" t="str">
        <f>IF(A473="","",IF(A473="Total général",CONCATENATE(SUBSTITUTE('Base  PEAGES'!$Q$1,"-","/")," ",RIGHT(H472,20)),D473))</f>
        <v/>
      </c>
      <c r="I473" s="2" t="str">
        <f t="shared" si="37"/>
        <v/>
      </c>
      <c r="J473" s="2" t="str">
        <f t="shared" si="36"/>
        <v/>
      </c>
      <c r="K473" s="23" t="str">
        <f>IF(A473="","",IF(A473="Total général",ROUND(F473+SUM(VG!L:L)*1.2,2)+SUM('SHELL PEAGES'!L:L)*1.2,F473))</f>
        <v/>
      </c>
      <c r="L473" s="2" t="str">
        <f t="shared" si="38"/>
        <v/>
      </c>
      <c r="M473" s="2" t="str">
        <f t="shared" si="39"/>
        <v/>
      </c>
      <c r="N473" s="2" t="str">
        <f>IF(OR(A473="",A473="Total général"),"",'Base  CARBURANT'!$AG$1)</f>
        <v/>
      </c>
    </row>
    <row r="474" spans="8:14" x14ac:dyDescent="0.2">
      <c r="H474" s="2" t="str">
        <f>IF(A474="","",IF(A474="Total général",CONCATENATE(SUBSTITUTE('Base  PEAGES'!$Q$1,"-","/")," ",RIGHT(H473,20)),D474))</f>
        <v/>
      </c>
      <c r="I474" s="2" t="str">
        <f t="shared" si="37"/>
        <v/>
      </c>
      <c r="J474" s="2" t="str">
        <f t="shared" si="36"/>
        <v/>
      </c>
      <c r="K474" s="23" t="str">
        <f>IF(A474="","",IF(A474="Total général",ROUND(F474+SUM(VG!L:L)*1.2,2)+SUM('SHELL PEAGES'!L:L)*1.2,F474))</f>
        <v/>
      </c>
      <c r="L474" s="2" t="str">
        <f t="shared" si="38"/>
        <v/>
      </c>
      <c r="M474" s="2" t="str">
        <f t="shared" si="39"/>
        <v/>
      </c>
      <c r="N474" s="2" t="str">
        <f>IF(OR(A474="",A474="Total général"),"",'Base  CARBURANT'!$AG$1)</f>
        <v/>
      </c>
    </row>
    <row r="475" spans="8:14" x14ac:dyDescent="0.2">
      <c r="H475" s="2" t="str">
        <f>IF(A475="","",IF(A475="Total général",CONCATENATE(SUBSTITUTE('Base  PEAGES'!$Q$1,"-","/")," ",RIGHT(H474,20)),D475))</f>
        <v/>
      </c>
      <c r="I475" s="2" t="str">
        <f t="shared" si="37"/>
        <v/>
      </c>
      <c r="J475" s="2" t="str">
        <f t="shared" si="36"/>
        <v/>
      </c>
      <c r="K475" s="23" t="str">
        <f>IF(A475="","",IF(A475="Total général",ROUND(F475+SUM(VG!L:L)*1.2,2)+SUM('SHELL PEAGES'!L:L)*1.2,F475))</f>
        <v/>
      </c>
      <c r="L475" s="2" t="str">
        <f t="shared" si="38"/>
        <v/>
      </c>
      <c r="M475" s="2" t="str">
        <f t="shared" si="39"/>
        <v/>
      </c>
      <c r="N475" s="2" t="str">
        <f>IF(OR(A475="",A475="Total général"),"",'Base  CARBURANT'!$AG$1)</f>
        <v/>
      </c>
    </row>
    <row r="476" spans="8:14" x14ac:dyDescent="0.2">
      <c r="H476" s="2" t="str">
        <f>IF(A476="","",IF(A476="Total général",CONCATENATE(SUBSTITUTE('Base  PEAGES'!$Q$1,"-","/")," ",RIGHT(H475,20)),D476))</f>
        <v/>
      </c>
      <c r="I476" s="2" t="str">
        <f t="shared" si="37"/>
        <v/>
      </c>
      <c r="J476" s="2" t="str">
        <f t="shared" si="36"/>
        <v/>
      </c>
      <c r="K476" s="23" t="str">
        <f>IF(A476="","",IF(A476="Total général",ROUND(F476+SUM(VG!L:L)*1.2,2)+SUM('SHELL PEAGES'!L:L)*1.2,F476))</f>
        <v/>
      </c>
      <c r="L476" s="2" t="str">
        <f t="shared" si="38"/>
        <v/>
      </c>
      <c r="M476" s="2" t="str">
        <f t="shared" si="39"/>
        <v/>
      </c>
      <c r="N476" s="2" t="str">
        <f>IF(OR(A476="",A476="Total général"),"",'Base  CARBURANT'!$AG$1)</f>
        <v/>
      </c>
    </row>
    <row r="477" spans="8:14" x14ac:dyDescent="0.2">
      <c r="H477" s="2" t="str">
        <f>IF(A477="","",IF(A477="Total général",CONCATENATE(SUBSTITUTE('Base  PEAGES'!$Q$1,"-","/")," ",RIGHT(H476,20)),D477))</f>
        <v/>
      </c>
      <c r="I477" s="2" t="str">
        <f t="shared" si="37"/>
        <v/>
      </c>
      <c r="J477" s="2" t="str">
        <f t="shared" si="36"/>
        <v/>
      </c>
      <c r="K477" s="23" t="str">
        <f>IF(A477="","",IF(A477="Total général",ROUND(F477+SUM(VG!L:L)*1.2,2)+SUM('SHELL PEAGES'!L:L)*1.2,F477))</f>
        <v/>
      </c>
      <c r="L477" s="2" t="str">
        <f t="shared" si="38"/>
        <v/>
      </c>
      <c r="M477" s="2" t="str">
        <f t="shared" si="39"/>
        <v/>
      </c>
      <c r="N477" s="2" t="str">
        <f>IF(OR(A477="",A477="Total général"),"",'Base  CARBURANT'!$AG$1)</f>
        <v/>
      </c>
    </row>
    <row r="478" spans="8:14" x14ac:dyDescent="0.2">
      <c r="H478" s="2" t="str">
        <f>IF(A478="","",IF(A478="Total général",CONCATENATE(SUBSTITUTE('Base  PEAGES'!$Q$1,"-","/")," ",RIGHT(H477,20)),D478))</f>
        <v/>
      </c>
      <c r="I478" s="2" t="str">
        <f t="shared" si="37"/>
        <v/>
      </c>
      <c r="J478" s="2" t="str">
        <f t="shared" si="36"/>
        <v/>
      </c>
      <c r="K478" s="23" t="str">
        <f>IF(A478="","",IF(A478="Total général",ROUND(F478+SUM(VG!L:L)*1.2,2)+SUM('SHELL PEAGES'!L:L)*1.2,F478))</f>
        <v/>
      </c>
      <c r="L478" s="2" t="str">
        <f t="shared" si="38"/>
        <v/>
      </c>
      <c r="M478" s="2" t="str">
        <f t="shared" si="39"/>
        <v/>
      </c>
      <c r="N478" s="2" t="str">
        <f>IF(OR(A478="",A478="Total général"),"",'Base  CARBURANT'!$AG$1)</f>
        <v/>
      </c>
    </row>
    <row r="479" spans="8:14" x14ac:dyDescent="0.2">
      <c r="H479" s="2" t="str">
        <f>IF(A479="","",IF(A479="Total général",CONCATENATE(SUBSTITUTE('Base  PEAGES'!$Q$1,"-","/")," ",RIGHT(H478,20)),D479))</f>
        <v/>
      </c>
      <c r="I479" s="2" t="str">
        <f t="shared" si="37"/>
        <v/>
      </c>
      <c r="J479" s="2" t="str">
        <f t="shared" si="36"/>
        <v/>
      </c>
      <c r="K479" s="23" t="str">
        <f>IF(A479="","",IF(A479="Total général",ROUND(F479+SUM(VG!L:L)*1.2,2)+SUM('SHELL PEAGES'!L:L)*1.2,F479))</f>
        <v/>
      </c>
      <c r="L479" s="2" t="str">
        <f t="shared" si="38"/>
        <v/>
      </c>
      <c r="M479" s="2" t="str">
        <f t="shared" si="39"/>
        <v/>
      </c>
      <c r="N479" s="2" t="str">
        <f>IF(OR(A479="",A479="Total général"),"",'Base  CARBURANT'!$AG$1)</f>
        <v/>
      </c>
    </row>
    <row r="480" spans="8:14" x14ac:dyDescent="0.2">
      <c r="H480" s="2" t="str">
        <f>IF(A480="","",IF(A480="Total général",CONCATENATE(SUBSTITUTE('Base  PEAGES'!$Q$1,"-","/")," ",RIGHT(H479,20)),D480))</f>
        <v/>
      </c>
      <c r="I480" s="2" t="str">
        <f t="shared" si="37"/>
        <v/>
      </c>
      <c r="J480" s="2" t="str">
        <f t="shared" ref="J480:J543" si="40">IF(A480="","",IF(A480="Total général",15002,C480))</f>
        <v/>
      </c>
      <c r="K480" s="23" t="str">
        <f>IF(A480="","",IF(A480="Total général",ROUND(F480+SUM(VG!L:L)*1.2,2)+SUM('SHELL PEAGES'!L:L)*1.2,F480))</f>
        <v/>
      </c>
      <c r="L480" s="2" t="str">
        <f t="shared" si="38"/>
        <v/>
      </c>
      <c r="M480" s="2" t="str">
        <f t="shared" si="39"/>
        <v/>
      </c>
      <c r="N480" s="2" t="str">
        <f>IF(OR(A480="",A480="Total général"),"",'Base  CARBURANT'!$AG$1)</f>
        <v/>
      </c>
    </row>
    <row r="481" spans="8:14" x14ac:dyDescent="0.2">
      <c r="H481" s="2" t="str">
        <f>IF(A481="","",IF(A481="Total général",CONCATENATE(SUBSTITUTE('Base  PEAGES'!$Q$1,"-","/")," ",RIGHT(H480,20)),D481))</f>
        <v/>
      </c>
      <c r="I481" s="2" t="str">
        <f t="shared" ref="I481:I544" si="41">IF(A481="","",IF(AND(I480=50,A481="Total général"),21,IF(AND(I480=40,A481="Total général"),31,VALUE(E481))))</f>
        <v/>
      </c>
      <c r="J481" s="2" t="str">
        <f t="shared" si="40"/>
        <v/>
      </c>
      <c r="K481" s="23" t="str">
        <f>IF(A481="","",IF(A481="Total général",ROUND(F481+SUM(VG!L:L)*1.2,2)+SUM('SHELL PEAGES'!L:L)*1.2,F481))</f>
        <v/>
      </c>
      <c r="L481" s="2" t="str">
        <f t="shared" ref="L481:L544" si="42">IF(OR(A481="",A481="Total général"),"",TRIM($F$3))</f>
        <v/>
      </c>
      <c r="M481" s="2" t="str">
        <f t="shared" ref="M481:M544" si="43">IF(OR(A481="",A481="Total général"),"",A481)</f>
        <v/>
      </c>
      <c r="N481" s="2" t="str">
        <f>IF(OR(A481="",A481="Total général"),"",'Base  CARBURANT'!$AG$1)</f>
        <v/>
      </c>
    </row>
    <row r="482" spans="8:14" x14ac:dyDescent="0.2">
      <c r="H482" s="2" t="str">
        <f>IF(A482="","",IF(A482="Total général",CONCATENATE(SUBSTITUTE('Base  PEAGES'!$Q$1,"-","/")," ",RIGHT(H481,20)),D482))</f>
        <v/>
      </c>
      <c r="I482" s="2" t="str">
        <f t="shared" si="41"/>
        <v/>
      </c>
      <c r="J482" s="2" t="str">
        <f t="shared" si="40"/>
        <v/>
      </c>
      <c r="K482" s="23" t="str">
        <f>IF(A482="","",IF(A482="Total général",ROUND(F482+SUM(VG!L:L)*1.2,2)+SUM('SHELL PEAGES'!L:L)*1.2,F482))</f>
        <v/>
      </c>
      <c r="L482" s="2" t="str">
        <f t="shared" si="42"/>
        <v/>
      </c>
      <c r="M482" s="2" t="str">
        <f t="shared" si="43"/>
        <v/>
      </c>
      <c r="N482" s="2" t="str">
        <f>IF(OR(A482="",A482="Total général"),"",'Base  CARBURANT'!$AG$1)</f>
        <v/>
      </c>
    </row>
    <row r="483" spans="8:14" x14ac:dyDescent="0.2">
      <c r="H483" s="2" t="str">
        <f>IF(A483="","",IF(A483="Total général",CONCATENATE(SUBSTITUTE('Base  PEAGES'!$Q$1,"-","/")," ",RIGHT(H482,20)),D483))</f>
        <v/>
      </c>
      <c r="I483" s="2" t="str">
        <f t="shared" si="41"/>
        <v/>
      </c>
      <c r="J483" s="2" t="str">
        <f t="shared" si="40"/>
        <v/>
      </c>
      <c r="K483" s="23" t="str">
        <f>IF(A483="","",IF(A483="Total général",ROUND(F483+SUM(VG!L:L)*1.2,2)+SUM('SHELL PEAGES'!L:L)*1.2,F483))</f>
        <v/>
      </c>
      <c r="L483" s="2" t="str">
        <f t="shared" si="42"/>
        <v/>
      </c>
      <c r="M483" s="2" t="str">
        <f t="shared" si="43"/>
        <v/>
      </c>
      <c r="N483" s="2" t="str">
        <f>IF(OR(A483="",A483="Total général"),"",'Base  CARBURANT'!$AG$1)</f>
        <v/>
      </c>
    </row>
    <row r="484" spans="8:14" x14ac:dyDescent="0.2">
      <c r="H484" s="2" t="str">
        <f>IF(A484="","",IF(A484="Total général",CONCATENATE(SUBSTITUTE('Base  PEAGES'!$Q$1,"-","/")," ",RIGHT(H483,20)),D484))</f>
        <v/>
      </c>
      <c r="I484" s="2" t="str">
        <f t="shared" si="41"/>
        <v/>
      </c>
      <c r="J484" s="2" t="str">
        <f t="shared" si="40"/>
        <v/>
      </c>
      <c r="K484" s="23" t="str">
        <f>IF(A484="","",IF(A484="Total général",ROUND(F484+SUM(VG!L:L)*1.2,2)+SUM('SHELL PEAGES'!L:L)*1.2,F484))</f>
        <v/>
      </c>
      <c r="L484" s="2" t="str">
        <f t="shared" si="42"/>
        <v/>
      </c>
      <c r="M484" s="2" t="str">
        <f t="shared" si="43"/>
        <v/>
      </c>
      <c r="N484" s="2" t="str">
        <f>IF(OR(A484="",A484="Total général"),"",'Base  CARBURANT'!$AG$1)</f>
        <v/>
      </c>
    </row>
    <row r="485" spans="8:14" x14ac:dyDescent="0.2">
      <c r="H485" s="2" t="str">
        <f>IF(A485="","",IF(A485="Total général",CONCATENATE(SUBSTITUTE('Base  PEAGES'!$Q$1,"-","/")," ",RIGHT(H484,20)),D485))</f>
        <v/>
      </c>
      <c r="I485" s="2" t="str">
        <f t="shared" si="41"/>
        <v/>
      </c>
      <c r="J485" s="2" t="str">
        <f t="shared" si="40"/>
        <v/>
      </c>
      <c r="K485" s="23" t="str">
        <f>IF(A485="","",IF(A485="Total général",ROUND(F485+SUM(VG!L:L)*1.2,2)+SUM('SHELL PEAGES'!L:L)*1.2,F485))</f>
        <v/>
      </c>
      <c r="L485" s="2" t="str">
        <f t="shared" si="42"/>
        <v/>
      </c>
      <c r="M485" s="2" t="str">
        <f t="shared" si="43"/>
        <v/>
      </c>
      <c r="N485" s="2" t="str">
        <f>IF(OR(A485="",A485="Total général"),"",'Base  CARBURANT'!$AG$1)</f>
        <v/>
      </c>
    </row>
    <row r="486" spans="8:14" x14ac:dyDescent="0.2">
      <c r="H486" s="2" t="str">
        <f>IF(A486="","",IF(A486="Total général",CONCATENATE(SUBSTITUTE('Base  PEAGES'!$Q$1,"-","/")," ",RIGHT(H485,20)),D486))</f>
        <v/>
      </c>
      <c r="I486" s="2" t="str">
        <f t="shared" si="41"/>
        <v/>
      </c>
      <c r="J486" s="2" t="str">
        <f t="shared" si="40"/>
        <v/>
      </c>
      <c r="K486" s="23" t="str">
        <f>IF(A486="","",IF(A486="Total général",ROUND(F486+SUM(VG!L:L)*1.2,2)+SUM('SHELL PEAGES'!L:L)*1.2,F486))</f>
        <v/>
      </c>
      <c r="L486" s="2" t="str">
        <f t="shared" si="42"/>
        <v/>
      </c>
      <c r="M486" s="2" t="str">
        <f t="shared" si="43"/>
        <v/>
      </c>
      <c r="N486" s="2" t="str">
        <f>IF(OR(A486="",A486="Total général"),"",'Base  CARBURANT'!$AG$1)</f>
        <v/>
      </c>
    </row>
    <row r="487" spans="8:14" x14ac:dyDescent="0.2">
      <c r="H487" s="2" t="str">
        <f>IF(A487="","",IF(A487="Total général",CONCATENATE(SUBSTITUTE('Base  PEAGES'!$Q$1,"-","/")," ",RIGHT(H486,20)),D487))</f>
        <v/>
      </c>
      <c r="I487" s="2" t="str">
        <f t="shared" si="41"/>
        <v/>
      </c>
      <c r="J487" s="2" t="str">
        <f t="shared" si="40"/>
        <v/>
      </c>
      <c r="K487" s="23" t="str">
        <f>IF(A487="","",IF(A487="Total général",ROUND(F487+SUM(VG!L:L)*1.2,2)+SUM('SHELL PEAGES'!L:L)*1.2,F487))</f>
        <v/>
      </c>
      <c r="L487" s="2" t="str">
        <f t="shared" si="42"/>
        <v/>
      </c>
      <c r="M487" s="2" t="str">
        <f t="shared" si="43"/>
        <v/>
      </c>
      <c r="N487" s="2" t="str">
        <f>IF(OR(A487="",A487="Total général"),"",'Base  CARBURANT'!$AG$1)</f>
        <v/>
      </c>
    </row>
    <row r="488" spans="8:14" x14ac:dyDescent="0.2">
      <c r="H488" s="2" t="str">
        <f>IF(A488="","",IF(A488="Total général",CONCATENATE(SUBSTITUTE('Base  PEAGES'!$Q$1,"-","/")," ",RIGHT(H487,20)),D488))</f>
        <v/>
      </c>
      <c r="I488" s="2" t="str">
        <f t="shared" si="41"/>
        <v/>
      </c>
      <c r="J488" s="2" t="str">
        <f t="shared" si="40"/>
        <v/>
      </c>
      <c r="K488" s="23" t="str">
        <f>IF(A488="","",IF(A488="Total général",ROUND(F488+SUM(VG!L:L)*1.2,2)+SUM('SHELL PEAGES'!L:L)*1.2,F488))</f>
        <v/>
      </c>
      <c r="L488" s="2" t="str">
        <f t="shared" si="42"/>
        <v/>
      </c>
      <c r="M488" s="2" t="str">
        <f t="shared" si="43"/>
        <v/>
      </c>
      <c r="N488" s="2" t="str">
        <f>IF(OR(A488="",A488="Total général"),"",'Base  CARBURANT'!$AG$1)</f>
        <v/>
      </c>
    </row>
    <row r="489" spans="8:14" x14ac:dyDescent="0.2">
      <c r="H489" s="2" t="str">
        <f>IF(A489="","",IF(A489="Total général",CONCATENATE(SUBSTITUTE('Base  PEAGES'!$Q$1,"-","/")," ",RIGHT(H488,20)),D489))</f>
        <v/>
      </c>
      <c r="I489" s="2" t="str">
        <f t="shared" si="41"/>
        <v/>
      </c>
      <c r="J489" s="2" t="str">
        <f t="shared" si="40"/>
        <v/>
      </c>
      <c r="K489" s="23" t="str">
        <f>IF(A489="","",IF(A489="Total général",ROUND(F489+SUM(VG!L:L)*1.2,2)+SUM('SHELL PEAGES'!L:L)*1.2,F489))</f>
        <v/>
      </c>
      <c r="L489" s="2" t="str">
        <f t="shared" si="42"/>
        <v/>
      </c>
      <c r="M489" s="2" t="str">
        <f t="shared" si="43"/>
        <v/>
      </c>
      <c r="N489" s="2" t="str">
        <f>IF(OR(A489="",A489="Total général"),"",'Base  CARBURANT'!$AG$1)</f>
        <v/>
      </c>
    </row>
    <row r="490" spans="8:14" x14ac:dyDescent="0.2">
      <c r="H490" s="2" t="str">
        <f>IF(A490="","",IF(A490="Total général",CONCATENATE(SUBSTITUTE('Base  PEAGES'!$Q$1,"-","/")," ",RIGHT(H489,20)),D490))</f>
        <v/>
      </c>
      <c r="I490" s="2" t="str">
        <f t="shared" si="41"/>
        <v/>
      </c>
      <c r="J490" s="2" t="str">
        <f t="shared" si="40"/>
        <v/>
      </c>
      <c r="K490" s="23" t="str">
        <f>IF(A490="","",IF(A490="Total général",ROUND(F490+SUM(VG!L:L)*1.2,2)+SUM('SHELL PEAGES'!L:L)*1.2,F490))</f>
        <v/>
      </c>
      <c r="L490" s="2" t="str">
        <f t="shared" si="42"/>
        <v/>
      </c>
      <c r="M490" s="2" t="str">
        <f t="shared" si="43"/>
        <v/>
      </c>
      <c r="N490" s="2" t="str">
        <f>IF(OR(A490="",A490="Total général"),"",'Base  CARBURANT'!$AG$1)</f>
        <v/>
      </c>
    </row>
    <row r="491" spans="8:14" x14ac:dyDescent="0.2">
      <c r="H491" s="2" t="str">
        <f>IF(A491="","",IF(A491="Total général",CONCATENATE(SUBSTITUTE('Base  PEAGES'!$Q$1,"-","/")," ",RIGHT(H490,20)),D491))</f>
        <v/>
      </c>
      <c r="I491" s="2" t="str">
        <f t="shared" si="41"/>
        <v/>
      </c>
      <c r="J491" s="2" t="str">
        <f t="shared" si="40"/>
        <v/>
      </c>
      <c r="K491" s="23" t="str">
        <f>IF(A491="","",IF(A491="Total général",ROUND(F491+SUM(VG!L:L)*1.2,2)+SUM('SHELL PEAGES'!L:L)*1.2,F491))</f>
        <v/>
      </c>
      <c r="L491" s="2" t="str">
        <f t="shared" si="42"/>
        <v/>
      </c>
      <c r="M491" s="2" t="str">
        <f t="shared" si="43"/>
        <v/>
      </c>
      <c r="N491" s="2" t="str">
        <f>IF(OR(A491="",A491="Total général"),"",'Base  CARBURANT'!$AG$1)</f>
        <v/>
      </c>
    </row>
    <row r="492" spans="8:14" x14ac:dyDescent="0.2">
      <c r="H492" s="2" t="str">
        <f>IF(A492="","",IF(A492="Total général",CONCATENATE(SUBSTITUTE('Base  PEAGES'!$Q$1,"-","/")," ",RIGHT(H491,20)),D492))</f>
        <v/>
      </c>
      <c r="I492" s="2" t="str">
        <f t="shared" si="41"/>
        <v/>
      </c>
      <c r="J492" s="2" t="str">
        <f t="shared" si="40"/>
        <v/>
      </c>
      <c r="K492" s="23" t="str">
        <f>IF(A492="","",IF(A492="Total général",ROUND(F492+SUM(VG!L:L)*1.2,2)+SUM('SHELL PEAGES'!L:L)*1.2,F492))</f>
        <v/>
      </c>
      <c r="L492" s="2" t="str">
        <f t="shared" si="42"/>
        <v/>
      </c>
      <c r="M492" s="2" t="str">
        <f t="shared" si="43"/>
        <v/>
      </c>
      <c r="N492" s="2" t="str">
        <f>IF(OR(A492="",A492="Total général"),"",'Base  CARBURANT'!$AG$1)</f>
        <v/>
      </c>
    </row>
    <row r="493" spans="8:14" x14ac:dyDescent="0.2">
      <c r="H493" s="2" t="str">
        <f>IF(A493="","",IF(A493="Total général",CONCATENATE(SUBSTITUTE('Base  PEAGES'!$Q$1,"-","/")," ",RIGHT(H492,20)),D493))</f>
        <v/>
      </c>
      <c r="I493" s="2" t="str">
        <f t="shared" si="41"/>
        <v/>
      </c>
      <c r="J493" s="2" t="str">
        <f t="shared" si="40"/>
        <v/>
      </c>
      <c r="K493" s="23" t="str">
        <f>IF(A493="","",IF(A493="Total général",ROUND(F493+SUM(VG!L:L)*1.2,2)+SUM('SHELL PEAGES'!L:L)*1.2,F493))</f>
        <v/>
      </c>
      <c r="L493" s="2" t="str">
        <f t="shared" si="42"/>
        <v/>
      </c>
      <c r="M493" s="2" t="str">
        <f t="shared" si="43"/>
        <v/>
      </c>
      <c r="N493" s="2" t="str">
        <f>IF(OR(A493="",A493="Total général"),"",'Base  CARBURANT'!$AG$1)</f>
        <v/>
      </c>
    </row>
    <row r="494" spans="8:14" x14ac:dyDescent="0.2">
      <c r="H494" s="2" t="str">
        <f>IF(A494="","",IF(A494="Total général",CONCATENATE(SUBSTITUTE('Base  PEAGES'!$Q$1,"-","/")," ",RIGHT(H493,20)),D494))</f>
        <v/>
      </c>
      <c r="I494" s="2" t="str">
        <f t="shared" si="41"/>
        <v/>
      </c>
      <c r="J494" s="2" t="str">
        <f t="shared" si="40"/>
        <v/>
      </c>
      <c r="K494" s="23" t="str">
        <f>IF(A494="","",IF(A494="Total général",ROUND(F494+SUM(VG!L:L)*1.2,2)+SUM('SHELL PEAGES'!L:L)*1.2,F494))</f>
        <v/>
      </c>
      <c r="L494" s="2" t="str">
        <f t="shared" si="42"/>
        <v/>
      </c>
      <c r="M494" s="2" t="str">
        <f t="shared" si="43"/>
        <v/>
      </c>
      <c r="N494" s="2" t="str">
        <f>IF(OR(A494="",A494="Total général"),"",'Base  CARBURANT'!$AG$1)</f>
        <v/>
      </c>
    </row>
    <row r="495" spans="8:14" x14ac:dyDescent="0.2">
      <c r="H495" s="2" t="str">
        <f>IF(A495="","",IF(A495="Total général",CONCATENATE(SUBSTITUTE('Base  PEAGES'!$Q$1,"-","/")," ",RIGHT(H494,20)),D495))</f>
        <v/>
      </c>
      <c r="I495" s="2" t="str">
        <f t="shared" si="41"/>
        <v/>
      </c>
      <c r="J495" s="2" t="str">
        <f t="shared" si="40"/>
        <v/>
      </c>
      <c r="K495" s="23" t="str">
        <f>IF(A495="","",IF(A495="Total général",ROUND(F495+SUM(VG!L:L)*1.2,2)+SUM('SHELL PEAGES'!L:L)*1.2,F495))</f>
        <v/>
      </c>
      <c r="L495" s="2" t="str">
        <f t="shared" si="42"/>
        <v/>
      </c>
      <c r="M495" s="2" t="str">
        <f t="shared" si="43"/>
        <v/>
      </c>
      <c r="N495" s="2" t="str">
        <f>IF(OR(A495="",A495="Total général"),"",'Base  CARBURANT'!$AG$1)</f>
        <v/>
      </c>
    </row>
    <row r="496" spans="8:14" x14ac:dyDescent="0.2">
      <c r="H496" s="2" t="str">
        <f>IF(A496="","",IF(A496="Total général",CONCATENATE(SUBSTITUTE('Base  PEAGES'!$Q$1,"-","/")," ",RIGHT(H495,20)),D496))</f>
        <v/>
      </c>
      <c r="I496" s="2" t="str">
        <f t="shared" si="41"/>
        <v/>
      </c>
      <c r="J496" s="2" t="str">
        <f t="shared" si="40"/>
        <v/>
      </c>
      <c r="K496" s="23" t="str">
        <f>IF(A496="","",IF(A496="Total général",ROUND(F496+SUM(VG!L:L)*1.2,2)+SUM('SHELL PEAGES'!L:L)*1.2,F496))</f>
        <v/>
      </c>
      <c r="L496" s="2" t="str">
        <f t="shared" si="42"/>
        <v/>
      </c>
      <c r="M496" s="2" t="str">
        <f t="shared" si="43"/>
        <v/>
      </c>
      <c r="N496" s="2" t="str">
        <f>IF(OR(A496="",A496="Total général"),"",'Base  CARBURANT'!$AG$1)</f>
        <v/>
      </c>
    </row>
    <row r="497" spans="8:14" x14ac:dyDescent="0.2">
      <c r="H497" s="2" t="str">
        <f>IF(A497="","",IF(A497="Total général",CONCATENATE(SUBSTITUTE('Base  PEAGES'!$Q$1,"-","/")," ",RIGHT(H496,20)),D497))</f>
        <v/>
      </c>
      <c r="I497" s="2" t="str">
        <f t="shared" si="41"/>
        <v/>
      </c>
      <c r="J497" s="2" t="str">
        <f t="shared" si="40"/>
        <v/>
      </c>
      <c r="K497" s="23" t="str">
        <f>IF(A497="","",IF(A497="Total général",ROUND(F497+SUM(VG!L:L)*1.2,2)+SUM('SHELL PEAGES'!L:L)*1.2,F497))</f>
        <v/>
      </c>
      <c r="L497" s="2" t="str">
        <f t="shared" si="42"/>
        <v/>
      </c>
      <c r="M497" s="2" t="str">
        <f t="shared" si="43"/>
        <v/>
      </c>
      <c r="N497" s="2" t="str">
        <f>IF(OR(A497="",A497="Total général"),"",'Base  CARBURANT'!$AG$1)</f>
        <v/>
      </c>
    </row>
    <row r="498" spans="8:14" x14ac:dyDescent="0.2">
      <c r="H498" s="2" t="str">
        <f>IF(A498="","",IF(A498="Total général",CONCATENATE(SUBSTITUTE('Base  PEAGES'!$Q$1,"-","/")," ",RIGHT(H497,20)),D498))</f>
        <v/>
      </c>
      <c r="I498" s="2" t="str">
        <f t="shared" si="41"/>
        <v/>
      </c>
      <c r="J498" s="2" t="str">
        <f t="shared" si="40"/>
        <v/>
      </c>
      <c r="K498" s="23" t="str">
        <f>IF(A498="","",IF(A498="Total général",ROUND(F498+SUM(VG!L:L)*1.2,2)+SUM('SHELL PEAGES'!L:L)*1.2,F498))</f>
        <v/>
      </c>
      <c r="L498" s="2" t="str">
        <f t="shared" si="42"/>
        <v/>
      </c>
      <c r="M498" s="2" t="str">
        <f t="shared" si="43"/>
        <v/>
      </c>
      <c r="N498" s="2" t="str">
        <f>IF(OR(A498="",A498="Total général"),"",'Base  CARBURANT'!$AG$1)</f>
        <v/>
      </c>
    </row>
    <row r="499" spans="8:14" x14ac:dyDescent="0.2">
      <c r="H499" s="2" t="str">
        <f>IF(A499="","",IF(A499="Total général",CONCATENATE(SUBSTITUTE('Base  PEAGES'!$Q$1,"-","/")," ",RIGHT(H498,20)),D499))</f>
        <v/>
      </c>
      <c r="I499" s="2" t="str">
        <f t="shared" si="41"/>
        <v/>
      </c>
      <c r="J499" s="2" t="str">
        <f t="shared" si="40"/>
        <v/>
      </c>
      <c r="K499" s="23" t="str">
        <f>IF(A499="","",IF(A499="Total général",ROUND(F499+SUM(VG!L:L)*1.2,2)+SUM('SHELL PEAGES'!L:L)*1.2,F499))</f>
        <v/>
      </c>
      <c r="L499" s="2" t="str">
        <f t="shared" si="42"/>
        <v/>
      </c>
      <c r="M499" s="2" t="str">
        <f t="shared" si="43"/>
        <v/>
      </c>
      <c r="N499" s="2" t="str">
        <f>IF(OR(A499="",A499="Total général"),"",'Base  CARBURANT'!$AG$1)</f>
        <v/>
      </c>
    </row>
    <row r="500" spans="8:14" x14ac:dyDescent="0.2">
      <c r="H500" s="2" t="str">
        <f>IF(A500="","",IF(A500="Total général",CONCATENATE(SUBSTITUTE('Base  PEAGES'!$Q$1,"-","/")," ",RIGHT(H499,20)),D500))</f>
        <v/>
      </c>
      <c r="I500" s="2" t="str">
        <f t="shared" si="41"/>
        <v/>
      </c>
      <c r="J500" s="2" t="str">
        <f t="shared" si="40"/>
        <v/>
      </c>
      <c r="K500" s="23" t="str">
        <f>IF(A500="","",IF(A500="Total général",ROUND(F500+SUM(VG!L:L)*1.2,2)+SUM('SHELL PEAGES'!L:L)*1.2,F500))</f>
        <v/>
      </c>
      <c r="L500" s="2" t="str">
        <f t="shared" si="42"/>
        <v/>
      </c>
      <c r="M500" s="2" t="str">
        <f t="shared" si="43"/>
        <v/>
      </c>
      <c r="N500" s="2" t="str">
        <f>IF(OR(A500="",A500="Total général"),"",'Base  CARBURANT'!$AG$1)</f>
        <v/>
      </c>
    </row>
    <row r="501" spans="8:14" x14ac:dyDescent="0.2">
      <c r="H501" s="2" t="str">
        <f>IF(A501="","",IF(A501="Total général",CONCATENATE(SUBSTITUTE('Base  PEAGES'!$Q$1,"-","/")," ",RIGHT(H500,20)),D501))</f>
        <v/>
      </c>
      <c r="I501" s="2" t="str">
        <f t="shared" si="41"/>
        <v/>
      </c>
      <c r="J501" s="2" t="str">
        <f t="shared" si="40"/>
        <v/>
      </c>
      <c r="K501" s="23" t="str">
        <f>IF(A501="","",IF(A501="Total général",ROUND(F501+SUM(VG!L:L)*1.2,2)+SUM('SHELL PEAGES'!L:L)*1.2,F501))</f>
        <v/>
      </c>
      <c r="L501" s="2" t="str">
        <f t="shared" si="42"/>
        <v/>
      </c>
      <c r="M501" s="2" t="str">
        <f t="shared" si="43"/>
        <v/>
      </c>
      <c r="N501" s="2" t="str">
        <f>IF(OR(A501="",A501="Total général"),"",'Base  CARBURANT'!$AG$1)</f>
        <v/>
      </c>
    </row>
    <row r="502" spans="8:14" x14ac:dyDescent="0.2">
      <c r="H502" s="2" t="str">
        <f>IF(A502="","",IF(A502="Total général",CONCATENATE(SUBSTITUTE('Base  PEAGES'!$Q$1,"-","/")," ",RIGHT(H501,20)),D502))</f>
        <v/>
      </c>
      <c r="I502" s="2" t="str">
        <f t="shared" si="41"/>
        <v/>
      </c>
      <c r="J502" s="2" t="str">
        <f t="shared" si="40"/>
        <v/>
      </c>
      <c r="K502" s="23" t="str">
        <f>IF(A502="","",IF(A502="Total général",ROUND(F502+SUM(VG!L:L)*1.2,2)+SUM('SHELL PEAGES'!L:L)*1.2,F502))</f>
        <v/>
      </c>
      <c r="L502" s="2" t="str">
        <f t="shared" si="42"/>
        <v/>
      </c>
      <c r="M502" s="2" t="str">
        <f t="shared" si="43"/>
        <v/>
      </c>
      <c r="N502" s="2" t="str">
        <f>IF(OR(A502="",A502="Total général"),"",'Base  CARBURANT'!$AG$1)</f>
        <v/>
      </c>
    </row>
    <row r="503" spans="8:14" x14ac:dyDescent="0.2">
      <c r="H503" s="2" t="str">
        <f>IF(A503="","",IF(A503="Total général",CONCATENATE(SUBSTITUTE('Base  PEAGES'!$Q$1,"-","/")," ",RIGHT(H502,20)),D503))</f>
        <v/>
      </c>
      <c r="I503" s="2" t="str">
        <f t="shared" si="41"/>
        <v/>
      </c>
      <c r="J503" s="2" t="str">
        <f t="shared" si="40"/>
        <v/>
      </c>
      <c r="K503" s="23" t="str">
        <f>IF(A503="","",IF(A503="Total général",ROUND(F503+SUM(VG!L:L)*1.2,2)+SUM('SHELL PEAGES'!L:L)*1.2,F503))</f>
        <v/>
      </c>
      <c r="L503" s="2" t="str">
        <f t="shared" si="42"/>
        <v/>
      </c>
      <c r="M503" s="2" t="str">
        <f t="shared" si="43"/>
        <v/>
      </c>
      <c r="N503" s="2" t="str">
        <f>IF(OR(A503="",A503="Total général"),"",'Base  CARBURANT'!$AG$1)</f>
        <v/>
      </c>
    </row>
    <row r="504" spans="8:14" x14ac:dyDescent="0.2">
      <c r="H504" s="2" t="str">
        <f>IF(A504="","",IF(A504="Total général",CONCATENATE(SUBSTITUTE('Base  PEAGES'!$Q$1,"-","/")," ",RIGHT(H503,20)),D504))</f>
        <v/>
      </c>
      <c r="I504" s="2" t="str">
        <f t="shared" si="41"/>
        <v/>
      </c>
      <c r="J504" s="2" t="str">
        <f t="shared" si="40"/>
        <v/>
      </c>
      <c r="K504" s="23" t="str">
        <f>IF(A504="","",IF(A504="Total général",ROUND(F504+SUM(VG!L:L)*1.2,2)+SUM('SHELL PEAGES'!L:L)*1.2,F504))</f>
        <v/>
      </c>
      <c r="L504" s="2" t="str">
        <f t="shared" si="42"/>
        <v/>
      </c>
      <c r="M504" s="2" t="str">
        <f t="shared" si="43"/>
        <v/>
      </c>
      <c r="N504" s="2" t="str">
        <f>IF(OR(A504="",A504="Total général"),"",'Base  CARBURANT'!$AG$1)</f>
        <v/>
      </c>
    </row>
    <row r="505" spans="8:14" x14ac:dyDescent="0.2">
      <c r="H505" s="2" t="str">
        <f>IF(A505="","",IF(A505="Total général",CONCATENATE(SUBSTITUTE('Base  PEAGES'!$Q$1,"-","/")," ",RIGHT(H504,20)),D505))</f>
        <v/>
      </c>
      <c r="I505" s="2" t="str">
        <f t="shared" si="41"/>
        <v/>
      </c>
      <c r="J505" s="2" t="str">
        <f t="shared" si="40"/>
        <v/>
      </c>
      <c r="K505" s="23" t="str">
        <f>IF(A505="","",IF(A505="Total général",ROUND(F505+SUM(VG!L:L)*1.2,2)+SUM('SHELL PEAGES'!L:L)*1.2,F505))</f>
        <v/>
      </c>
      <c r="L505" s="2" t="str">
        <f t="shared" si="42"/>
        <v/>
      </c>
      <c r="M505" s="2" t="str">
        <f t="shared" si="43"/>
        <v/>
      </c>
      <c r="N505" s="2" t="str">
        <f>IF(OR(A505="",A505="Total général"),"",'Base  CARBURANT'!$AG$1)</f>
        <v/>
      </c>
    </row>
    <row r="506" spans="8:14" x14ac:dyDescent="0.2">
      <c r="H506" s="2" t="str">
        <f>IF(A506="","",IF(A506="Total général",CONCATENATE(SUBSTITUTE('Base  PEAGES'!$Q$1,"-","/")," ",RIGHT(H505,20)),D506))</f>
        <v/>
      </c>
      <c r="I506" s="2" t="str">
        <f t="shared" si="41"/>
        <v/>
      </c>
      <c r="J506" s="2" t="str">
        <f t="shared" si="40"/>
        <v/>
      </c>
      <c r="K506" s="23" t="str">
        <f>IF(A506="","",IF(A506="Total général",ROUND(F506+SUM(VG!L:L)*1.2,2)+SUM('SHELL PEAGES'!L:L)*1.2,F506))</f>
        <v/>
      </c>
      <c r="L506" s="2" t="str">
        <f t="shared" si="42"/>
        <v/>
      </c>
      <c r="M506" s="2" t="str">
        <f t="shared" si="43"/>
        <v/>
      </c>
      <c r="N506" s="2" t="str">
        <f>IF(OR(A506="",A506="Total général"),"",'Base  CARBURANT'!$AG$1)</f>
        <v/>
      </c>
    </row>
    <row r="507" spans="8:14" x14ac:dyDescent="0.2">
      <c r="H507" s="2" t="str">
        <f>IF(A507="","",IF(A507="Total général",CONCATENATE(SUBSTITUTE('Base  PEAGES'!$Q$1,"-","/")," ",RIGHT(H506,20)),D507))</f>
        <v/>
      </c>
      <c r="I507" s="2" t="str">
        <f t="shared" si="41"/>
        <v/>
      </c>
      <c r="J507" s="2" t="str">
        <f t="shared" si="40"/>
        <v/>
      </c>
      <c r="K507" s="23" t="str">
        <f>IF(A507="","",IF(A507="Total général",ROUND(F507+SUM(VG!L:L)*1.2,2)+SUM('SHELL PEAGES'!L:L)*1.2,F507))</f>
        <v/>
      </c>
      <c r="L507" s="2" t="str">
        <f t="shared" si="42"/>
        <v/>
      </c>
      <c r="M507" s="2" t="str">
        <f t="shared" si="43"/>
        <v/>
      </c>
      <c r="N507" s="2" t="str">
        <f>IF(OR(A507="",A507="Total général"),"",'Base  CARBURANT'!$AG$1)</f>
        <v/>
      </c>
    </row>
    <row r="508" spans="8:14" x14ac:dyDescent="0.2">
      <c r="H508" s="2" t="str">
        <f>IF(A508="","",IF(A508="Total général",CONCATENATE(SUBSTITUTE('Base  PEAGES'!$Q$1,"-","/")," ",RIGHT(H507,20)),D508))</f>
        <v/>
      </c>
      <c r="I508" s="2" t="str">
        <f t="shared" si="41"/>
        <v/>
      </c>
      <c r="J508" s="2" t="str">
        <f t="shared" si="40"/>
        <v/>
      </c>
      <c r="K508" s="23" t="str">
        <f>IF(A508="","",IF(A508="Total général",ROUND(F508+SUM(VG!L:L)*1.2,2)+SUM('SHELL PEAGES'!L:L)*1.2,F508))</f>
        <v/>
      </c>
      <c r="L508" s="2" t="str">
        <f t="shared" si="42"/>
        <v/>
      </c>
      <c r="M508" s="2" t="str">
        <f t="shared" si="43"/>
        <v/>
      </c>
      <c r="N508" s="2" t="str">
        <f>IF(OR(A508="",A508="Total général"),"",'Base  CARBURANT'!$AG$1)</f>
        <v/>
      </c>
    </row>
    <row r="509" spans="8:14" x14ac:dyDescent="0.2">
      <c r="H509" s="2" t="str">
        <f>IF(A509="","",IF(A509="Total général",CONCATENATE(SUBSTITUTE('Base  PEAGES'!$Q$1,"-","/")," ",RIGHT(H508,20)),D509))</f>
        <v/>
      </c>
      <c r="I509" s="2" t="str">
        <f t="shared" si="41"/>
        <v/>
      </c>
      <c r="J509" s="2" t="str">
        <f t="shared" si="40"/>
        <v/>
      </c>
      <c r="K509" s="23" t="str">
        <f>IF(A509="","",IF(A509="Total général",ROUND(F509+SUM(VG!L:L)*1.2,2)+SUM('SHELL PEAGES'!L:L)*1.2,F509))</f>
        <v/>
      </c>
      <c r="L509" s="2" t="str">
        <f t="shared" si="42"/>
        <v/>
      </c>
      <c r="M509" s="2" t="str">
        <f t="shared" si="43"/>
        <v/>
      </c>
      <c r="N509" s="2" t="str">
        <f>IF(OR(A509="",A509="Total général"),"",'Base  CARBURANT'!$AG$1)</f>
        <v/>
      </c>
    </row>
    <row r="510" spans="8:14" x14ac:dyDescent="0.2">
      <c r="H510" s="2" t="str">
        <f>IF(A510="","",IF(A510="Total général",CONCATENATE(SUBSTITUTE('Base  PEAGES'!$Q$1,"-","/")," ",RIGHT(H509,20)),D510))</f>
        <v/>
      </c>
      <c r="I510" s="2" t="str">
        <f t="shared" si="41"/>
        <v/>
      </c>
      <c r="J510" s="2" t="str">
        <f t="shared" si="40"/>
        <v/>
      </c>
      <c r="K510" s="23" t="str">
        <f>IF(A510="","",IF(A510="Total général",ROUND(F510+SUM(VG!L:L)*1.2,2)+SUM('SHELL PEAGES'!L:L)*1.2,F510))</f>
        <v/>
      </c>
      <c r="L510" s="2" t="str">
        <f t="shared" si="42"/>
        <v/>
      </c>
      <c r="M510" s="2" t="str">
        <f t="shared" si="43"/>
        <v/>
      </c>
      <c r="N510" s="2" t="str">
        <f>IF(OR(A510="",A510="Total général"),"",'Base  CARBURANT'!$AG$1)</f>
        <v/>
      </c>
    </row>
    <row r="511" spans="8:14" x14ac:dyDescent="0.2">
      <c r="H511" s="2" t="str">
        <f>IF(A511="","",IF(A511="Total général",CONCATENATE(SUBSTITUTE('Base  PEAGES'!$Q$1,"-","/")," ",RIGHT(H510,20)),D511))</f>
        <v/>
      </c>
      <c r="I511" s="2" t="str">
        <f t="shared" si="41"/>
        <v/>
      </c>
      <c r="J511" s="2" t="str">
        <f t="shared" si="40"/>
        <v/>
      </c>
      <c r="K511" s="23" t="str">
        <f>IF(A511="","",IF(A511="Total général",ROUND(F511+SUM(VG!L:L)*1.2,2)+SUM('SHELL PEAGES'!L:L)*1.2,F511))</f>
        <v/>
      </c>
      <c r="L511" s="2" t="str">
        <f t="shared" si="42"/>
        <v/>
      </c>
      <c r="M511" s="2" t="str">
        <f t="shared" si="43"/>
        <v/>
      </c>
      <c r="N511" s="2" t="str">
        <f>IF(OR(A511="",A511="Total général"),"",'Base  CARBURANT'!$AG$1)</f>
        <v/>
      </c>
    </row>
    <row r="512" spans="8:14" x14ac:dyDescent="0.2">
      <c r="H512" s="2" t="str">
        <f>IF(A512="","",IF(A512="Total général",CONCATENATE(SUBSTITUTE('Base  PEAGES'!$Q$1,"-","/")," ",RIGHT(H511,20)),D512))</f>
        <v/>
      </c>
      <c r="I512" s="2" t="str">
        <f t="shared" si="41"/>
        <v/>
      </c>
      <c r="J512" s="2" t="str">
        <f t="shared" si="40"/>
        <v/>
      </c>
      <c r="K512" s="23" t="str">
        <f>IF(A512="","",IF(A512="Total général",ROUND(F512+SUM(VG!L:L)*1.2,2)+SUM('SHELL PEAGES'!L:L)*1.2,F512))</f>
        <v/>
      </c>
      <c r="L512" s="2" t="str">
        <f t="shared" si="42"/>
        <v/>
      </c>
      <c r="M512" s="2" t="str">
        <f t="shared" si="43"/>
        <v/>
      </c>
      <c r="N512" s="2" t="str">
        <f>IF(OR(A512="",A512="Total général"),"",'Base  CARBURANT'!$AG$1)</f>
        <v/>
      </c>
    </row>
    <row r="513" spans="8:14" x14ac:dyDescent="0.2">
      <c r="H513" s="2" t="str">
        <f>IF(A513="","",IF(A513="Total général",CONCATENATE(SUBSTITUTE('Base  PEAGES'!$Q$1,"-","/")," ",RIGHT(H512,20)),D513))</f>
        <v/>
      </c>
      <c r="I513" s="2" t="str">
        <f t="shared" si="41"/>
        <v/>
      </c>
      <c r="J513" s="2" t="str">
        <f t="shared" si="40"/>
        <v/>
      </c>
      <c r="K513" s="23" t="str">
        <f>IF(A513="","",IF(A513="Total général",ROUND(F513+SUM(VG!L:L)*1.2,2)+SUM('SHELL PEAGES'!L:L)*1.2,F513))</f>
        <v/>
      </c>
      <c r="L513" s="2" t="str">
        <f t="shared" si="42"/>
        <v/>
      </c>
      <c r="M513" s="2" t="str">
        <f t="shared" si="43"/>
        <v/>
      </c>
      <c r="N513" s="2" t="str">
        <f>IF(OR(A513="",A513="Total général"),"",'Base  CARBURANT'!$AG$1)</f>
        <v/>
      </c>
    </row>
    <row r="514" spans="8:14" x14ac:dyDescent="0.2">
      <c r="H514" s="2" t="str">
        <f>IF(A514="","",IF(A514="Total général",CONCATENATE(SUBSTITUTE('Base  PEAGES'!$Q$1,"-","/")," ",RIGHT(H513,20)),D514))</f>
        <v/>
      </c>
      <c r="I514" s="2" t="str">
        <f t="shared" si="41"/>
        <v/>
      </c>
      <c r="J514" s="2" t="str">
        <f t="shared" si="40"/>
        <v/>
      </c>
      <c r="K514" s="23" t="str">
        <f>IF(A514="","",IF(A514="Total général",ROUND(F514+SUM(VG!L:L)*1.2,2)+SUM('SHELL PEAGES'!L:L)*1.2,F514))</f>
        <v/>
      </c>
      <c r="L514" s="2" t="str">
        <f t="shared" si="42"/>
        <v/>
      </c>
      <c r="M514" s="2" t="str">
        <f t="shared" si="43"/>
        <v/>
      </c>
      <c r="N514" s="2" t="str">
        <f>IF(OR(A514="",A514="Total général"),"",'Base  CARBURANT'!$AG$1)</f>
        <v/>
      </c>
    </row>
    <row r="515" spans="8:14" x14ac:dyDescent="0.2">
      <c r="H515" s="2" t="str">
        <f>IF(A515="","",IF(A515="Total général",CONCATENATE(SUBSTITUTE('Base  PEAGES'!$Q$1,"-","/")," ",RIGHT(H514,20)),D515))</f>
        <v/>
      </c>
      <c r="I515" s="2" t="str">
        <f t="shared" si="41"/>
        <v/>
      </c>
      <c r="J515" s="2" t="str">
        <f t="shared" si="40"/>
        <v/>
      </c>
      <c r="K515" s="23" t="str">
        <f>IF(A515="","",IF(A515="Total général",ROUND(F515+SUM(VG!L:L)*1.2,2)+SUM('SHELL PEAGES'!L:L)*1.2,F515))</f>
        <v/>
      </c>
      <c r="L515" s="2" t="str">
        <f t="shared" si="42"/>
        <v/>
      </c>
      <c r="M515" s="2" t="str">
        <f t="shared" si="43"/>
        <v/>
      </c>
      <c r="N515" s="2" t="str">
        <f>IF(OR(A515="",A515="Total général"),"",'Base  CARBURANT'!$AG$1)</f>
        <v/>
      </c>
    </row>
    <row r="516" spans="8:14" x14ac:dyDescent="0.2">
      <c r="H516" s="2" t="str">
        <f>IF(A516="","",IF(A516="Total général",CONCATENATE(SUBSTITUTE('Base  PEAGES'!$Q$1,"-","/")," ",RIGHT(H515,20)),D516))</f>
        <v/>
      </c>
      <c r="I516" s="2" t="str">
        <f t="shared" si="41"/>
        <v/>
      </c>
      <c r="J516" s="2" t="str">
        <f t="shared" si="40"/>
        <v/>
      </c>
      <c r="K516" s="23" t="str">
        <f>IF(A516="","",IF(A516="Total général",ROUND(F516+SUM(VG!L:L)*1.2,2)+SUM('SHELL PEAGES'!L:L)*1.2,F516))</f>
        <v/>
      </c>
      <c r="L516" s="2" t="str">
        <f t="shared" si="42"/>
        <v/>
      </c>
      <c r="M516" s="2" t="str">
        <f t="shared" si="43"/>
        <v/>
      </c>
      <c r="N516" s="2" t="str">
        <f>IF(OR(A516="",A516="Total général"),"",'Base  CARBURANT'!$AG$1)</f>
        <v/>
      </c>
    </row>
    <row r="517" spans="8:14" x14ac:dyDescent="0.2">
      <c r="H517" s="2" t="str">
        <f>IF(A517="","",IF(A517="Total général",CONCATENATE(SUBSTITUTE('Base  PEAGES'!$Q$1,"-","/")," ",RIGHT(H516,20)),D517))</f>
        <v/>
      </c>
      <c r="I517" s="2" t="str">
        <f t="shared" si="41"/>
        <v/>
      </c>
      <c r="J517" s="2" t="str">
        <f t="shared" si="40"/>
        <v/>
      </c>
      <c r="K517" s="23" t="str">
        <f>IF(A517="","",IF(A517="Total général",ROUND(F517+SUM(VG!L:L)*1.2,2)+SUM('SHELL PEAGES'!L:L)*1.2,F517))</f>
        <v/>
      </c>
      <c r="L517" s="2" t="str">
        <f t="shared" si="42"/>
        <v/>
      </c>
      <c r="M517" s="2" t="str">
        <f t="shared" si="43"/>
        <v/>
      </c>
      <c r="N517" s="2" t="str">
        <f>IF(OR(A517="",A517="Total général"),"",'Base  CARBURANT'!$AG$1)</f>
        <v/>
      </c>
    </row>
    <row r="518" spans="8:14" x14ac:dyDescent="0.2">
      <c r="H518" s="2" t="str">
        <f>IF(A518="","",IF(A518="Total général",CONCATENATE(SUBSTITUTE('Base  PEAGES'!$Q$1,"-","/")," ",RIGHT(H517,20)),D518))</f>
        <v/>
      </c>
      <c r="I518" s="2" t="str">
        <f t="shared" si="41"/>
        <v/>
      </c>
      <c r="J518" s="2" t="str">
        <f t="shared" si="40"/>
        <v/>
      </c>
      <c r="K518" s="23" t="str">
        <f>IF(A518="","",IF(A518="Total général",ROUND(F518+SUM(VG!L:L)*1.2,2)+SUM('SHELL PEAGES'!L:L)*1.2,F518))</f>
        <v/>
      </c>
      <c r="L518" s="2" t="str">
        <f t="shared" si="42"/>
        <v/>
      </c>
      <c r="M518" s="2" t="str">
        <f t="shared" si="43"/>
        <v/>
      </c>
      <c r="N518" s="2" t="str">
        <f>IF(OR(A518="",A518="Total général"),"",'Base  CARBURANT'!$AG$1)</f>
        <v/>
      </c>
    </row>
    <row r="519" spans="8:14" x14ac:dyDescent="0.2">
      <c r="H519" s="2" t="str">
        <f>IF(A519="","",IF(A519="Total général",CONCATENATE(SUBSTITUTE('Base  PEAGES'!$Q$1,"-","/")," ",RIGHT(H518,20)),D519))</f>
        <v/>
      </c>
      <c r="I519" s="2" t="str">
        <f t="shared" si="41"/>
        <v/>
      </c>
      <c r="J519" s="2" t="str">
        <f t="shared" si="40"/>
        <v/>
      </c>
      <c r="K519" s="23" t="str">
        <f>IF(A519="","",IF(A519="Total général",ROUND(F519+SUM(VG!L:L)*1.2,2)+SUM('SHELL PEAGES'!L:L)*1.2,F519))</f>
        <v/>
      </c>
      <c r="L519" s="2" t="str">
        <f t="shared" si="42"/>
        <v/>
      </c>
      <c r="M519" s="2" t="str">
        <f t="shared" si="43"/>
        <v/>
      </c>
      <c r="N519" s="2" t="str">
        <f>IF(OR(A519="",A519="Total général"),"",'Base  CARBURANT'!$AG$1)</f>
        <v/>
      </c>
    </row>
    <row r="520" spans="8:14" x14ac:dyDescent="0.2">
      <c r="H520" s="2" t="str">
        <f>IF(A520="","",IF(A520="Total général",CONCATENATE(SUBSTITUTE('Base  PEAGES'!$Q$1,"-","/")," ",RIGHT(H519,20)),D520))</f>
        <v/>
      </c>
      <c r="I520" s="2" t="str">
        <f t="shared" si="41"/>
        <v/>
      </c>
      <c r="J520" s="2" t="str">
        <f t="shared" si="40"/>
        <v/>
      </c>
      <c r="K520" s="23" t="str">
        <f>IF(A520="","",IF(A520="Total général",ROUND(F520+SUM(VG!L:L)*1.2,2)+SUM('SHELL PEAGES'!L:L)*1.2,F520))</f>
        <v/>
      </c>
      <c r="L520" s="2" t="str">
        <f t="shared" si="42"/>
        <v/>
      </c>
      <c r="M520" s="2" t="str">
        <f t="shared" si="43"/>
        <v/>
      </c>
      <c r="N520" s="2" t="str">
        <f>IF(OR(A520="",A520="Total général"),"",'Base  CARBURANT'!$AG$1)</f>
        <v/>
      </c>
    </row>
    <row r="521" spans="8:14" x14ac:dyDescent="0.2">
      <c r="H521" s="2" t="str">
        <f>IF(A521="","",IF(A521="Total général",CONCATENATE(SUBSTITUTE('Base  PEAGES'!$Q$1,"-","/")," ",RIGHT(H520,20)),D521))</f>
        <v/>
      </c>
      <c r="I521" s="2" t="str">
        <f t="shared" si="41"/>
        <v/>
      </c>
      <c r="J521" s="2" t="str">
        <f t="shared" si="40"/>
        <v/>
      </c>
      <c r="K521" s="23" t="str">
        <f>IF(A521="","",IF(A521="Total général",ROUND(F521+SUM(VG!L:L)*1.2,2)+SUM('SHELL PEAGES'!L:L)*1.2,F521))</f>
        <v/>
      </c>
      <c r="L521" s="2" t="str">
        <f t="shared" si="42"/>
        <v/>
      </c>
      <c r="M521" s="2" t="str">
        <f t="shared" si="43"/>
        <v/>
      </c>
      <c r="N521" s="2" t="str">
        <f>IF(OR(A521="",A521="Total général"),"",'Base  CARBURANT'!$AG$1)</f>
        <v/>
      </c>
    </row>
    <row r="522" spans="8:14" x14ac:dyDescent="0.2">
      <c r="H522" s="2" t="str">
        <f>IF(A522="","",IF(A522="Total général",CONCATENATE(SUBSTITUTE('Base  PEAGES'!$Q$1,"-","/")," ",RIGHT(H521,20)),D522))</f>
        <v/>
      </c>
      <c r="I522" s="2" t="str">
        <f t="shared" si="41"/>
        <v/>
      </c>
      <c r="J522" s="2" t="str">
        <f t="shared" si="40"/>
        <v/>
      </c>
      <c r="K522" s="23" t="str">
        <f>IF(A522="","",IF(A522="Total général",ROUND(F522+SUM(VG!L:L)*1.2,2)+SUM('SHELL PEAGES'!L:L)*1.2,F522))</f>
        <v/>
      </c>
      <c r="L522" s="2" t="str">
        <f t="shared" si="42"/>
        <v/>
      </c>
      <c r="M522" s="2" t="str">
        <f t="shared" si="43"/>
        <v/>
      </c>
      <c r="N522" s="2" t="str">
        <f>IF(OR(A522="",A522="Total général"),"",'Base  CARBURANT'!$AG$1)</f>
        <v/>
      </c>
    </row>
    <row r="523" spans="8:14" x14ac:dyDescent="0.2">
      <c r="H523" s="2" t="str">
        <f>IF(A523="","",IF(A523="Total général",CONCATENATE(SUBSTITUTE('Base  PEAGES'!$Q$1,"-","/")," ",RIGHT(H522,20)),D523))</f>
        <v/>
      </c>
      <c r="I523" s="2" t="str">
        <f t="shared" si="41"/>
        <v/>
      </c>
      <c r="J523" s="2" t="str">
        <f t="shared" si="40"/>
        <v/>
      </c>
      <c r="K523" s="23" t="str">
        <f>IF(A523="","",IF(A523="Total général",ROUND(F523+SUM(VG!L:L)*1.2,2)+SUM('SHELL PEAGES'!L:L)*1.2,F523))</f>
        <v/>
      </c>
      <c r="L523" s="2" t="str">
        <f t="shared" si="42"/>
        <v/>
      </c>
      <c r="M523" s="2" t="str">
        <f t="shared" si="43"/>
        <v/>
      </c>
      <c r="N523" s="2" t="str">
        <f>IF(OR(A523="",A523="Total général"),"",'Base  CARBURANT'!$AG$1)</f>
        <v/>
      </c>
    </row>
    <row r="524" spans="8:14" x14ac:dyDescent="0.2">
      <c r="H524" s="2" t="str">
        <f>IF(A524="","",IF(A524="Total général",CONCATENATE(SUBSTITUTE('Base  PEAGES'!$Q$1,"-","/")," ",RIGHT(H523,20)),D524))</f>
        <v/>
      </c>
      <c r="I524" s="2" t="str">
        <f t="shared" si="41"/>
        <v/>
      </c>
      <c r="J524" s="2" t="str">
        <f t="shared" si="40"/>
        <v/>
      </c>
      <c r="K524" s="23" t="str">
        <f>IF(A524="","",IF(A524="Total général",ROUND(F524+SUM(VG!L:L)*1.2,2)+SUM('SHELL PEAGES'!L:L)*1.2,F524))</f>
        <v/>
      </c>
      <c r="L524" s="2" t="str">
        <f t="shared" si="42"/>
        <v/>
      </c>
      <c r="M524" s="2" t="str">
        <f t="shared" si="43"/>
        <v/>
      </c>
      <c r="N524" s="2" t="str">
        <f>IF(OR(A524="",A524="Total général"),"",'Base  CARBURANT'!$AG$1)</f>
        <v/>
      </c>
    </row>
    <row r="525" spans="8:14" x14ac:dyDescent="0.2">
      <c r="H525" s="2" t="str">
        <f>IF(A525="","",IF(A525="Total général",CONCATENATE(SUBSTITUTE('Base  PEAGES'!$Q$1,"-","/")," ",RIGHT(H524,20)),D525))</f>
        <v/>
      </c>
      <c r="I525" s="2" t="str">
        <f t="shared" si="41"/>
        <v/>
      </c>
      <c r="J525" s="2" t="str">
        <f t="shared" si="40"/>
        <v/>
      </c>
      <c r="K525" s="23" t="str">
        <f>IF(A525="","",IF(A525="Total général",ROUND(F525+SUM(VG!L:L)*1.2,2)+SUM('SHELL PEAGES'!L:L)*1.2,F525))</f>
        <v/>
      </c>
      <c r="L525" s="2" t="str">
        <f t="shared" si="42"/>
        <v/>
      </c>
      <c r="M525" s="2" t="str">
        <f t="shared" si="43"/>
        <v/>
      </c>
      <c r="N525" s="2" t="str">
        <f>IF(OR(A525="",A525="Total général"),"",'Base  CARBURANT'!$AG$1)</f>
        <v/>
      </c>
    </row>
    <row r="526" spans="8:14" x14ac:dyDescent="0.2">
      <c r="H526" s="2" t="str">
        <f>IF(A526="","",IF(A526="Total général",CONCATENATE(SUBSTITUTE('Base  PEAGES'!$Q$1,"-","/")," ",RIGHT(H525,20)),D526))</f>
        <v/>
      </c>
      <c r="I526" s="2" t="str">
        <f t="shared" si="41"/>
        <v/>
      </c>
      <c r="J526" s="2" t="str">
        <f t="shared" si="40"/>
        <v/>
      </c>
      <c r="K526" s="23" t="str">
        <f>IF(A526="","",IF(A526="Total général",ROUND(F526+SUM(VG!L:L)*1.2,2)+SUM('SHELL PEAGES'!L:L)*1.2,F526))</f>
        <v/>
      </c>
      <c r="L526" s="2" t="str">
        <f t="shared" si="42"/>
        <v/>
      </c>
      <c r="M526" s="2" t="str">
        <f t="shared" si="43"/>
        <v/>
      </c>
      <c r="N526" s="2" t="str">
        <f>IF(OR(A526="",A526="Total général"),"",'Base  CARBURANT'!$AG$1)</f>
        <v/>
      </c>
    </row>
    <row r="527" spans="8:14" x14ac:dyDescent="0.2">
      <c r="H527" s="2" t="str">
        <f>IF(A527="","",IF(A527="Total général",CONCATENATE(SUBSTITUTE('Base  PEAGES'!$Q$1,"-","/")," ",RIGHT(H526,20)),D527))</f>
        <v/>
      </c>
      <c r="I527" s="2" t="str">
        <f t="shared" si="41"/>
        <v/>
      </c>
      <c r="J527" s="2" t="str">
        <f t="shared" si="40"/>
        <v/>
      </c>
      <c r="K527" s="23" t="str">
        <f>IF(A527="","",IF(A527="Total général",ROUND(F527+SUM(VG!L:L)*1.2,2)+SUM('SHELL PEAGES'!L:L)*1.2,F527))</f>
        <v/>
      </c>
      <c r="L527" s="2" t="str">
        <f t="shared" si="42"/>
        <v/>
      </c>
      <c r="M527" s="2" t="str">
        <f t="shared" si="43"/>
        <v/>
      </c>
      <c r="N527" s="2" t="str">
        <f>IF(OR(A527="",A527="Total général"),"",'Base  CARBURANT'!$AG$1)</f>
        <v/>
      </c>
    </row>
    <row r="528" spans="8:14" x14ac:dyDescent="0.2">
      <c r="H528" s="2" t="str">
        <f>IF(A528="","",IF(A528="Total général",CONCATENATE(SUBSTITUTE('Base  PEAGES'!$Q$1,"-","/")," ",RIGHT(H527,20)),D528))</f>
        <v/>
      </c>
      <c r="I528" s="2" t="str">
        <f t="shared" si="41"/>
        <v/>
      </c>
      <c r="J528" s="2" t="str">
        <f t="shared" si="40"/>
        <v/>
      </c>
      <c r="K528" s="23" t="str">
        <f>IF(A528="","",IF(A528="Total général",ROUND(F528+SUM(VG!L:L)*1.2,2)+SUM('SHELL PEAGES'!L:L)*1.2,F528))</f>
        <v/>
      </c>
      <c r="L528" s="2" t="str">
        <f t="shared" si="42"/>
        <v/>
      </c>
      <c r="M528" s="2" t="str">
        <f t="shared" si="43"/>
        <v/>
      </c>
      <c r="N528" s="2" t="str">
        <f>IF(OR(A528="",A528="Total général"),"",'Base  CARBURANT'!$AG$1)</f>
        <v/>
      </c>
    </row>
    <row r="529" spans="8:14" x14ac:dyDescent="0.2">
      <c r="H529" s="2" t="str">
        <f>IF(A529="","",IF(A529="Total général",CONCATENATE(SUBSTITUTE('Base  PEAGES'!$Q$1,"-","/")," ",RIGHT(H528,20)),D529))</f>
        <v/>
      </c>
      <c r="I529" s="2" t="str">
        <f t="shared" si="41"/>
        <v/>
      </c>
      <c r="J529" s="2" t="str">
        <f t="shared" si="40"/>
        <v/>
      </c>
      <c r="K529" s="23" t="str">
        <f>IF(A529="","",IF(A529="Total général",ROUND(F529+SUM(VG!L:L)*1.2,2)+SUM('SHELL PEAGES'!L:L)*1.2,F529))</f>
        <v/>
      </c>
      <c r="L529" s="2" t="str">
        <f t="shared" si="42"/>
        <v/>
      </c>
      <c r="M529" s="2" t="str">
        <f t="shared" si="43"/>
        <v/>
      </c>
      <c r="N529" s="2" t="str">
        <f>IF(OR(A529="",A529="Total général"),"",'Base  CARBURANT'!$AG$1)</f>
        <v/>
      </c>
    </row>
    <row r="530" spans="8:14" x14ac:dyDescent="0.2">
      <c r="H530" s="2" t="str">
        <f>IF(A530="","",IF(A530="Total général",CONCATENATE(SUBSTITUTE('Base  PEAGES'!$Q$1,"-","/")," ",RIGHT(H529,20)),D530))</f>
        <v/>
      </c>
      <c r="I530" s="2" t="str">
        <f t="shared" si="41"/>
        <v/>
      </c>
      <c r="J530" s="2" t="str">
        <f t="shared" si="40"/>
        <v/>
      </c>
      <c r="K530" s="23" t="str">
        <f>IF(A530="","",IF(A530="Total général",ROUND(F530+SUM(VG!L:L)*1.2,2)+SUM('SHELL PEAGES'!L:L)*1.2,F530))</f>
        <v/>
      </c>
      <c r="L530" s="2" t="str">
        <f t="shared" si="42"/>
        <v/>
      </c>
      <c r="M530" s="2" t="str">
        <f t="shared" si="43"/>
        <v/>
      </c>
      <c r="N530" s="2" t="str">
        <f>IF(OR(A530="",A530="Total général"),"",'Base  CARBURANT'!$AG$1)</f>
        <v/>
      </c>
    </row>
    <row r="531" spans="8:14" x14ac:dyDescent="0.2">
      <c r="H531" s="2" t="str">
        <f>IF(A531="","",IF(A531="Total général",CONCATENATE(SUBSTITUTE('Base  PEAGES'!$Q$1,"-","/")," ",RIGHT(H530,20)),D531))</f>
        <v/>
      </c>
      <c r="I531" s="2" t="str">
        <f t="shared" si="41"/>
        <v/>
      </c>
      <c r="J531" s="2" t="str">
        <f t="shared" si="40"/>
        <v/>
      </c>
      <c r="K531" s="23" t="str">
        <f>IF(A531="","",IF(A531="Total général",ROUND(F531+SUM(VG!L:L)*1.2,2)+SUM('SHELL PEAGES'!L:L)*1.2,F531))</f>
        <v/>
      </c>
      <c r="L531" s="2" t="str">
        <f t="shared" si="42"/>
        <v/>
      </c>
      <c r="M531" s="2" t="str">
        <f t="shared" si="43"/>
        <v/>
      </c>
      <c r="N531" s="2" t="str">
        <f>IF(OR(A531="",A531="Total général"),"",'Base  CARBURANT'!$AG$1)</f>
        <v/>
      </c>
    </row>
    <row r="532" spans="8:14" x14ac:dyDescent="0.2">
      <c r="H532" s="2" t="str">
        <f>IF(A532="","",IF(A532="Total général",CONCATENATE(SUBSTITUTE('Base  PEAGES'!$Q$1,"-","/")," ",RIGHT(H531,20)),D532))</f>
        <v/>
      </c>
      <c r="I532" s="2" t="str">
        <f t="shared" si="41"/>
        <v/>
      </c>
      <c r="J532" s="2" t="str">
        <f t="shared" si="40"/>
        <v/>
      </c>
      <c r="K532" s="23" t="str">
        <f>IF(A532="","",IF(A532="Total général",ROUND(F532+SUM(VG!L:L)*1.2,2)+SUM('SHELL PEAGES'!L:L)*1.2,F532))</f>
        <v/>
      </c>
      <c r="L532" s="2" t="str">
        <f t="shared" si="42"/>
        <v/>
      </c>
      <c r="M532" s="2" t="str">
        <f t="shared" si="43"/>
        <v/>
      </c>
      <c r="N532" s="2" t="str">
        <f>IF(OR(A532="",A532="Total général"),"",'Base  CARBURANT'!$AG$1)</f>
        <v/>
      </c>
    </row>
    <row r="533" spans="8:14" x14ac:dyDescent="0.2">
      <c r="H533" s="2" t="str">
        <f>IF(A533="","",IF(A533="Total général",CONCATENATE(SUBSTITUTE('Base  PEAGES'!$Q$1,"-","/")," ",RIGHT(H532,20)),D533))</f>
        <v/>
      </c>
      <c r="I533" s="2" t="str">
        <f t="shared" si="41"/>
        <v/>
      </c>
      <c r="J533" s="2" t="str">
        <f t="shared" si="40"/>
        <v/>
      </c>
      <c r="K533" s="23" t="str">
        <f>IF(A533="","",IF(A533="Total général",ROUND(F533+SUM(VG!L:L)*1.2,2)+SUM('SHELL PEAGES'!L:L)*1.2,F533))</f>
        <v/>
      </c>
      <c r="L533" s="2" t="str">
        <f t="shared" si="42"/>
        <v/>
      </c>
      <c r="M533" s="2" t="str">
        <f t="shared" si="43"/>
        <v/>
      </c>
      <c r="N533" s="2" t="str">
        <f>IF(OR(A533="",A533="Total général"),"",'Base  CARBURANT'!$AG$1)</f>
        <v/>
      </c>
    </row>
    <row r="534" spans="8:14" x14ac:dyDescent="0.2">
      <c r="H534" s="2" t="str">
        <f>IF(A534="","",IF(A534="Total général",CONCATENATE(SUBSTITUTE('Base  PEAGES'!$Q$1,"-","/")," ",RIGHT(H533,20)),D534))</f>
        <v/>
      </c>
      <c r="I534" s="2" t="str">
        <f t="shared" si="41"/>
        <v/>
      </c>
      <c r="J534" s="2" t="str">
        <f t="shared" si="40"/>
        <v/>
      </c>
      <c r="K534" s="23" t="str">
        <f>IF(A534="","",IF(A534="Total général",ROUND(F534+SUM(VG!L:L)*1.2,2)+SUM('SHELL PEAGES'!L:L)*1.2,F534))</f>
        <v/>
      </c>
      <c r="L534" s="2" t="str">
        <f t="shared" si="42"/>
        <v/>
      </c>
      <c r="M534" s="2" t="str">
        <f t="shared" si="43"/>
        <v/>
      </c>
      <c r="N534" s="2" t="str">
        <f>IF(OR(A534="",A534="Total général"),"",'Base  CARBURANT'!$AG$1)</f>
        <v/>
      </c>
    </row>
    <row r="535" spans="8:14" x14ac:dyDescent="0.2">
      <c r="H535" s="2" t="str">
        <f>IF(A535="","",IF(A535="Total général",CONCATENATE(SUBSTITUTE('Base  PEAGES'!$Q$1,"-","/")," ",RIGHT(H534,20)),D535))</f>
        <v/>
      </c>
      <c r="I535" s="2" t="str">
        <f t="shared" si="41"/>
        <v/>
      </c>
      <c r="J535" s="2" t="str">
        <f t="shared" si="40"/>
        <v/>
      </c>
      <c r="K535" s="23" t="str">
        <f>IF(A535="","",IF(A535="Total général",ROUND(F535+SUM(VG!L:L)*1.2,2)+SUM('SHELL PEAGES'!L:L)*1.2,F535))</f>
        <v/>
      </c>
      <c r="L535" s="2" t="str">
        <f t="shared" si="42"/>
        <v/>
      </c>
      <c r="M535" s="2" t="str">
        <f t="shared" si="43"/>
        <v/>
      </c>
      <c r="N535" s="2" t="str">
        <f>IF(OR(A535="",A535="Total général"),"",'Base  CARBURANT'!$AG$1)</f>
        <v/>
      </c>
    </row>
    <row r="536" spans="8:14" x14ac:dyDescent="0.2">
      <c r="H536" s="2" t="str">
        <f>IF(A536="","",IF(A536="Total général",CONCATENATE(SUBSTITUTE('Base  PEAGES'!$Q$1,"-","/")," ",RIGHT(H535,20)),D536))</f>
        <v/>
      </c>
      <c r="I536" s="2" t="str">
        <f t="shared" si="41"/>
        <v/>
      </c>
      <c r="J536" s="2" t="str">
        <f t="shared" si="40"/>
        <v/>
      </c>
      <c r="K536" s="23" t="str">
        <f>IF(A536="","",IF(A536="Total général",ROUND(F536+SUM(VG!L:L)*1.2,2)+SUM('SHELL PEAGES'!L:L)*1.2,F536))</f>
        <v/>
      </c>
      <c r="L536" s="2" t="str">
        <f t="shared" si="42"/>
        <v/>
      </c>
      <c r="M536" s="2" t="str">
        <f t="shared" si="43"/>
        <v/>
      </c>
      <c r="N536" s="2" t="str">
        <f>IF(OR(A536="",A536="Total général"),"",'Base  CARBURANT'!$AG$1)</f>
        <v/>
      </c>
    </row>
    <row r="537" spans="8:14" x14ac:dyDescent="0.2">
      <c r="H537" s="2" t="str">
        <f>IF(A537="","",IF(A537="Total général",CONCATENATE(SUBSTITUTE('Base  PEAGES'!$Q$1,"-","/")," ",RIGHT(H536,20)),D537))</f>
        <v/>
      </c>
      <c r="I537" s="2" t="str">
        <f t="shared" si="41"/>
        <v/>
      </c>
      <c r="J537" s="2" t="str">
        <f t="shared" si="40"/>
        <v/>
      </c>
      <c r="K537" s="23" t="str">
        <f>IF(A537="","",IF(A537="Total général",ROUND(F537+SUM(VG!L:L)*1.2,2)+SUM('SHELL PEAGES'!L:L)*1.2,F537))</f>
        <v/>
      </c>
      <c r="L537" s="2" t="str">
        <f t="shared" si="42"/>
        <v/>
      </c>
      <c r="M537" s="2" t="str">
        <f t="shared" si="43"/>
        <v/>
      </c>
      <c r="N537" s="2" t="str">
        <f>IF(OR(A537="",A537="Total général"),"",'Base  CARBURANT'!$AG$1)</f>
        <v/>
      </c>
    </row>
    <row r="538" spans="8:14" x14ac:dyDescent="0.2">
      <c r="H538" s="2" t="str">
        <f>IF(A538="","",IF(A538="Total général",CONCATENATE(SUBSTITUTE('Base  PEAGES'!$Q$1,"-","/")," ",RIGHT(H537,20)),D538))</f>
        <v/>
      </c>
      <c r="I538" s="2" t="str">
        <f t="shared" si="41"/>
        <v/>
      </c>
      <c r="J538" s="2" t="str">
        <f t="shared" si="40"/>
        <v/>
      </c>
      <c r="K538" s="23" t="str">
        <f>IF(A538="","",IF(A538="Total général",ROUND(F538+SUM(VG!L:L)*1.2,2)+SUM('SHELL PEAGES'!L:L)*1.2,F538))</f>
        <v/>
      </c>
      <c r="L538" s="2" t="str">
        <f t="shared" si="42"/>
        <v/>
      </c>
      <c r="M538" s="2" t="str">
        <f t="shared" si="43"/>
        <v/>
      </c>
      <c r="N538" s="2" t="str">
        <f>IF(OR(A538="",A538="Total général"),"",'Base  CARBURANT'!$AG$1)</f>
        <v/>
      </c>
    </row>
    <row r="539" spans="8:14" x14ac:dyDescent="0.2">
      <c r="H539" s="2" t="str">
        <f>IF(A539="","",IF(A539="Total général",CONCATENATE(SUBSTITUTE('Base  PEAGES'!$Q$1,"-","/")," ",RIGHT(H538,20)),D539))</f>
        <v/>
      </c>
      <c r="I539" s="2" t="str">
        <f t="shared" si="41"/>
        <v/>
      </c>
      <c r="J539" s="2" t="str">
        <f t="shared" si="40"/>
        <v/>
      </c>
      <c r="K539" s="23" t="str">
        <f>IF(A539="","",IF(A539="Total général",ROUND(F539+SUM(VG!L:L)*1.2,2)+SUM('SHELL PEAGES'!L:L)*1.2,F539))</f>
        <v/>
      </c>
      <c r="L539" s="2" t="str">
        <f t="shared" si="42"/>
        <v/>
      </c>
      <c r="M539" s="2" t="str">
        <f t="shared" si="43"/>
        <v/>
      </c>
      <c r="N539" s="2" t="str">
        <f>IF(OR(A539="",A539="Total général"),"",'Base  CARBURANT'!$AG$1)</f>
        <v/>
      </c>
    </row>
    <row r="540" spans="8:14" x14ac:dyDescent="0.2">
      <c r="H540" s="2" t="str">
        <f>IF(A540="","",IF(A540="Total général",CONCATENATE(SUBSTITUTE('Base  PEAGES'!$Q$1,"-","/")," ",RIGHT(H539,20)),D540))</f>
        <v/>
      </c>
      <c r="I540" s="2" t="str">
        <f t="shared" si="41"/>
        <v/>
      </c>
      <c r="J540" s="2" t="str">
        <f t="shared" si="40"/>
        <v/>
      </c>
      <c r="K540" s="23" t="str">
        <f>IF(A540="","",IF(A540="Total général",ROUND(F540+SUM(VG!L:L)*1.2,2)+SUM('SHELL PEAGES'!L:L)*1.2,F540))</f>
        <v/>
      </c>
      <c r="L540" s="2" t="str">
        <f t="shared" si="42"/>
        <v/>
      </c>
      <c r="M540" s="2" t="str">
        <f t="shared" si="43"/>
        <v/>
      </c>
      <c r="N540" s="2" t="str">
        <f>IF(OR(A540="",A540="Total général"),"",'Base  CARBURANT'!$AG$1)</f>
        <v/>
      </c>
    </row>
    <row r="541" spans="8:14" x14ac:dyDescent="0.2">
      <c r="H541" s="2" t="str">
        <f>IF(A541="","",IF(A541="Total général",CONCATENATE(SUBSTITUTE('Base  PEAGES'!$Q$1,"-","/")," ",RIGHT(H540,20)),D541))</f>
        <v/>
      </c>
      <c r="I541" s="2" t="str">
        <f t="shared" si="41"/>
        <v/>
      </c>
      <c r="J541" s="2" t="str">
        <f t="shared" si="40"/>
        <v/>
      </c>
      <c r="K541" s="23" t="str">
        <f>IF(A541="","",IF(A541="Total général",ROUND(F541+SUM(VG!L:L)*1.2,2)+SUM('SHELL PEAGES'!L:L)*1.2,F541))</f>
        <v/>
      </c>
      <c r="L541" s="2" t="str">
        <f t="shared" si="42"/>
        <v/>
      </c>
      <c r="M541" s="2" t="str">
        <f t="shared" si="43"/>
        <v/>
      </c>
      <c r="N541" s="2" t="str">
        <f>IF(OR(A541="",A541="Total général"),"",'Base  CARBURANT'!$AG$1)</f>
        <v/>
      </c>
    </row>
    <row r="542" spans="8:14" x14ac:dyDescent="0.2">
      <c r="H542" s="2" t="str">
        <f>IF(A542="","",IF(A542="Total général",CONCATENATE(SUBSTITUTE('Base  PEAGES'!$Q$1,"-","/")," ",RIGHT(H541,20)),D542))</f>
        <v/>
      </c>
      <c r="I542" s="2" t="str">
        <f t="shared" si="41"/>
        <v/>
      </c>
      <c r="J542" s="2" t="str">
        <f t="shared" si="40"/>
        <v/>
      </c>
      <c r="K542" s="23" t="str">
        <f>IF(A542="","",IF(A542="Total général",ROUND(F542+SUM(VG!L:L)*1.2,2)+SUM('SHELL PEAGES'!L:L)*1.2,F542))</f>
        <v/>
      </c>
      <c r="L542" s="2" t="str">
        <f t="shared" si="42"/>
        <v/>
      </c>
      <c r="M542" s="2" t="str">
        <f t="shared" si="43"/>
        <v/>
      </c>
      <c r="N542" s="2" t="str">
        <f>IF(OR(A542="",A542="Total général"),"",'Base  CARBURANT'!$AG$1)</f>
        <v/>
      </c>
    </row>
    <row r="543" spans="8:14" x14ac:dyDescent="0.2">
      <c r="H543" s="2" t="str">
        <f>IF(A543="","",IF(A543="Total général",CONCATENATE(SUBSTITUTE('Base  PEAGES'!$Q$1,"-","/")," ",RIGHT(H542,20)),D543))</f>
        <v/>
      </c>
      <c r="I543" s="2" t="str">
        <f t="shared" si="41"/>
        <v/>
      </c>
      <c r="J543" s="2" t="str">
        <f t="shared" si="40"/>
        <v/>
      </c>
      <c r="K543" s="23" t="str">
        <f>IF(A543="","",IF(A543="Total général",ROUND(F543+SUM(VG!L:L)*1.2,2)+SUM('SHELL PEAGES'!L:L)*1.2,F543))</f>
        <v/>
      </c>
      <c r="L543" s="2" t="str">
        <f t="shared" si="42"/>
        <v/>
      </c>
      <c r="M543" s="2" t="str">
        <f t="shared" si="43"/>
        <v/>
      </c>
      <c r="N543" s="2" t="str">
        <f>IF(OR(A543="",A543="Total général"),"",'Base  CARBURANT'!$AG$1)</f>
        <v/>
      </c>
    </row>
    <row r="544" spans="8:14" x14ac:dyDescent="0.2">
      <c r="H544" s="2" t="str">
        <f>IF(A544="","",IF(A544="Total général",CONCATENATE(SUBSTITUTE('Base  PEAGES'!$Q$1,"-","/")," ",RIGHT(H543,20)),D544))</f>
        <v/>
      </c>
      <c r="I544" s="2" t="str">
        <f t="shared" si="41"/>
        <v/>
      </c>
      <c r="J544" s="2" t="str">
        <f t="shared" ref="J544:J599" si="44">IF(A544="","",IF(A544="Total général",15002,C544))</f>
        <v/>
      </c>
      <c r="K544" s="23" t="str">
        <f>IF(A544="","",IF(A544="Total général",ROUND(F544+SUM(VG!L:L)*1.2,2)+SUM('SHELL PEAGES'!L:L)*1.2,F544))</f>
        <v/>
      </c>
      <c r="L544" s="2" t="str">
        <f t="shared" si="42"/>
        <v/>
      </c>
      <c r="M544" s="2" t="str">
        <f t="shared" si="43"/>
        <v/>
      </c>
      <c r="N544" s="2" t="str">
        <f>IF(OR(A544="",A544="Total général"),"",'Base  CARBURANT'!$AG$1)</f>
        <v/>
      </c>
    </row>
    <row r="545" spans="8:14" x14ac:dyDescent="0.2">
      <c r="H545" s="2" t="str">
        <f>IF(A545="","",IF(A545="Total général",CONCATENATE(SUBSTITUTE('Base  PEAGES'!$Q$1,"-","/")," ",RIGHT(H544,20)),D545))</f>
        <v/>
      </c>
      <c r="I545" s="2" t="str">
        <f t="shared" ref="I545:I599" si="45">IF(A545="","",IF(AND(I544=50,A545="Total général"),21,IF(AND(I544=40,A545="Total général"),31,VALUE(E545))))</f>
        <v/>
      </c>
      <c r="J545" s="2" t="str">
        <f t="shared" si="44"/>
        <v/>
      </c>
      <c r="K545" s="23" t="str">
        <f>IF(A545="","",IF(A545="Total général",ROUND(F545+SUM(VG!L:L)*1.2,2)+SUM('SHELL PEAGES'!L:L)*1.2,F545))</f>
        <v/>
      </c>
      <c r="L545" s="2" t="str">
        <f t="shared" ref="L545:L599" si="46">IF(OR(A545="",A545="Total général"),"",TRIM($F$3))</f>
        <v/>
      </c>
      <c r="M545" s="2" t="str">
        <f t="shared" ref="M545:M599" si="47">IF(OR(A545="",A545="Total général"),"",A545)</f>
        <v/>
      </c>
      <c r="N545" s="2" t="str">
        <f>IF(OR(A545="",A545="Total général"),"",'Base  CARBURANT'!$AG$1)</f>
        <v/>
      </c>
    </row>
    <row r="546" spans="8:14" x14ac:dyDescent="0.2">
      <c r="H546" s="2" t="str">
        <f>IF(A546="","",IF(A546="Total général",CONCATENATE(SUBSTITUTE('Base  PEAGES'!$Q$1,"-","/")," ",RIGHT(H545,20)),D546))</f>
        <v/>
      </c>
      <c r="I546" s="2" t="str">
        <f t="shared" si="45"/>
        <v/>
      </c>
      <c r="J546" s="2" t="str">
        <f t="shared" si="44"/>
        <v/>
      </c>
      <c r="K546" s="23" t="str">
        <f>IF(A546="","",IF(A546="Total général",ROUND(F546+SUM(VG!L:L)*1.2,2)+SUM('SHELL PEAGES'!L:L)*1.2,F546))</f>
        <v/>
      </c>
      <c r="L546" s="2" t="str">
        <f t="shared" si="46"/>
        <v/>
      </c>
      <c r="M546" s="2" t="str">
        <f t="shared" si="47"/>
        <v/>
      </c>
      <c r="N546" s="2" t="str">
        <f>IF(OR(A546="",A546="Total général"),"",'Base  CARBURANT'!$AG$1)</f>
        <v/>
      </c>
    </row>
    <row r="547" spans="8:14" x14ac:dyDescent="0.2">
      <c r="H547" s="2" t="str">
        <f>IF(A547="","",IF(A547="Total général",CONCATENATE(SUBSTITUTE('Base  PEAGES'!$Q$1,"-","/")," ",RIGHT(H546,20)),D547))</f>
        <v/>
      </c>
      <c r="I547" s="2" t="str">
        <f t="shared" si="45"/>
        <v/>
      </c>
      <c r="J547" s="2" t="str">
        <f t="shared" si="44"/>
        <v/>
      </c>
      <c r="K547" s="23" t="str">
        <f>IF(A547="","",IF(A547="Total général",ROUND(F547+SUM(VG!L:L)*1.2,2)+SUM('SHELL PEAGES'!L:L)*1.2,F547))</f>
        <v/>
      </c>
      <c r="L547" s="2" t="str">
        <f t="shared" si="46"/>
        <v/>
      </c>
      <c r="M547" s="2" t="str">
        <f t="shared" si="47"/>
        <v/>
      </c>
      <c r="N547" s="2" t="str">
        <f>IF(OR(A547="",A547="Total général"),"",'Base  CARBURANT'!$AG$1)</f>
        <v/>
      </c>
    </row>
    <row r="548" spans="8:14" x14ac:dyDescent="0.2">
      <c r="H548" s="2" t="str">
        <f>IF(A548="","",IF(A548="Total général",CONCATENATE(SUBSTITUTE('Base  PEAGES'!$Q$1,"-","/")," ",RIGHT(H547,20)),D548))</f>
        <v/>
      </c>
      <c r="I548" s="2" t="str">
        <f t="shared" si="45"/>
        <v/>
      </c>
      <c r="J548" s="2" t="str">
        <f t="shared" si="44"/>
        <v/>
      </c>
      <c r="K548" s="23" t="str">
        <f>IF(A548="","",IF(A548="Total général",ROUND(F548+SUM(VG!L:L)*1.2,2)+SUM('SHELL PEAGES'!L:L)*1.2,F548))</f>
        <v/>
      </c>
      <c r="L548" s="2" t="str">
        <f t="shared" si="46"/>
        <v/>
      </c>
      <c r="M548" s="2" t="str">
        <f t="shared" si="47"/>
        <v/>
      </c>
      <c r="N548" s="2" t="str">
        <f>IF(OR(A548="",A548="Total général"),"",'Base  CARBURANT'!$AG$1)</f>
        <v/>
      </c>
    </row>
    <row r="549" spans="8:14" x14ac:dyDescent="0.2">
      <c r="H549" s="2" t="str">
        <f>IF(A549="","",IF(A549="Total général",CONCATENATE(SUBSTITUTE('Base  PEAGES'!$Q$1,"-","/")," ",RIGHT(H548,20)),D549))</f>
        <v/>
      </c>
      <c r="I549" s="2" t="str">
        <f t="shared" si="45"/>
        <v/>
      </c>
      <c r="J549" s="2" t="str">
        <f t="shared" si="44"/>
        <v/>
      </c>
      <c r="K549" s="23" t="str">
        <f>IF(A549="","",IF(A549="Total général",ROUND(F549+SUM(VG!L:L)*1.2,2)+SUM('SHELL PEAGES'!L:L)*1.2,F549))</f>
        <v/>
      </c>
      <c r="L549" s="2" t="str">
        <f t="shared" si="46"/>
        <v/>
      </c>
      <c r="M549" s="2" t="str">
        <f t="shared" si="47"/>
        <v/>
      </c>
      <c r="N549" s="2" t="str">
        <f>IF(OR(A549="",A549="Total général"),"",'Base  CARBURANT'!$AG$1)</f>
        <v/>
      </c>
    </row>
    <row r="550" spans="8:14" x14ac:dyDescent="0.2">
      <c r="H550" s="2" t="str">
        <f>IF(A550="","",IF(A550="Total général",CONCATENATE(SUBSTITUTE('Base  PEAGES'!$Q$1,"-","/")," ",RIGHT(H549,20)),D550))</f>
        <v/>
      </c>
      <c r="I550" s="2" t="str">
        <f t="shared" si="45"/>
        <v/>
      </c>
      <c r="J550" s="2" t="str">
        <f t="shared" si="44"/>
        <v/>
      </c>
      <c r="K550" s="23" t="str">
        <f>IF(A550="","",IF(A550="Total général",ROUND(F550+SUM(VG!L:L)*1.2,2)+SUM('SHELL PEAGES'!L:L)*1.2,F550))</f>
        <v/>
      </c>
      <c r="L550" s="2" t="str">
        <f t="shared" si="46"/>
        <v/>
      </c>
      <c r="M550" s="2" t="str">
        <f t="shared" si="47"/>
        <v/>
      </c>
      <c r="N550" s="2" t="str">
        <f>IF(OR(A550="",A550="Total général"),"",'Base  CARBURANT'!$AG$1)</f>
        <v/>
      </c>
    </row>
    <row r="551" spans="8:14" x14ac:dyDescent="0.2">
      <c r="H551" s="2" t="str">
        <f>IF(A551="","",IF(A551="Total général",CONCATENATE(SUBSTITUTE('Base  PEAGES'!$Q$1,"-","/")," ",RIGHT(H550,20)),D551))</f>
        <v/>
      </c>
      <c r="I551" s="2" t="str">
        <f t="shared" si="45"/>
        <v/>
      </c>
      <c r="J551" s="2" t="str">
        <f t="shared" si="44"/>
        <v/>
      </c>
      <c r="K551" s="23" t="str">
        <f>IF(A551="","",IF(A551="Total général",ROUND(F551+SUM(VG!L:L)*1.2,2)+SUM('SHELL PEAGES'!L:L)*1.2,F551))</f>
        <v/>
      </c>
      <c r="L551" s="2" t="str">
        <f t="shared" si="46"/>
        <v/>
      </c>
      <c r="M551" s="2" t="str">
        <f t="shared" si="47"/>
        <v/>
      </c>
      <c r="N551" s="2" t="str">
        <f>IF(OR(A551="",A551="Total général"),"",'Base  CARBURANT'!$AG$1)</f>
        <v/>
      </c>
    </row>
    <row r="552" spans="8:14" x14ac:dyDescent="0.2">
      <c r="H552" s="2" t="str">
        <f>IF(A552="","",IF(A552="Total général",CONCATENATE(SUBSTITUTE('Base  PEAGES'!$Q$1,"-","/")," ",RIGHT(H551,20)),D552))</f>
        <v/>
      </c>
      <c r="I552" s="2" t="str">
        <f t="shared" si="45"/>
        <v/>
      </c>
      <c r="J552" s="2" t="str">
        <f t="shared" si="44"/>
        <v/>
      </c>
      <c r="K552" s="23" t="str">
        <f>IF(A552="","",IF(A552="Total général",ROUND(F552+SUM(VG!L:L)*1.2,2)+SUM('SHELL PEAGES'!L:L)*1.2,F552))</f>
        <v/>
      </c>
      <c r="L552" s="2" t="str">
        <f t="shared" si="46"/>
        <v/>
      </c>
      <c r="M552" s="2" t="str">
        <f t="shared" si="47"/>
        <v/>
      </c>
      <c r="N552" s="2" t="str">
        <f>IF(OR(A552="",A552="Total général"),"",'Base  CARBURANT'!$AG$1)</f>
        <v/>
      </c>
    </row>
    <row r="553" spans="8:14" x14ac:dyDescent="0.2">
      <c r="H553" s="2" t="str">
        <f>IF(A553="","",IF(A553="Total général",CONCATENATE(SUBSTITUTE('Base  PEAGES'!$Q$1,"-","/")," ",RIGHT(H552,20)),D553))</f>
        <v/>
      </c>
      <c r="I553" s="2" t="str">
        <f t="shared" si="45"/>
        <v/>
      </c>
      <c r="J553" s="2" t="str">
        <f t="shared" si="44"/>
        <v/>
      </c>
      <c r="K553" s="23" t="str">
        <f>IF(A553="","",IF(A553="Total général",ROUND(F553+SUM(VG!L:L)*1.2,2)+SUM('SHELL PEAGES'!L:L)*1.2,F553))</f>
        <v/>
      </c>
      <c r="L553" s="2" t="str">
        <f t="shared" si="46"/>
        <v/>
      </c>
      <c r="M553" s="2" t="str">
        <f t="shared" si="47"/>
        <v/>
      </c>
      <c r="N553" s="2" t="str">
        <f>IF(OR(A553="",A553="Total général"),"",'Base  CARBURANT'!$AG$1)</f>
        <v/>
      </c>
    </row>
    <row r="554" spans="8:14" x14ac:dyDescent="0.2">
      <c r="H554" s="2" t="str">
        <f>IF(A554="","",IF(A554="Total général",CONCATENATE(SUBSTITUTE('Base  PEAGES'!$Q$1,"-","/")," ",RIGHT(H553,20)),D554))</f>
        <v/>
      </c>
      <c r="I554" s="2" t="str">
        <f t="shared" si="45"/>
        <v/>
      </c>
      <c r="J554" s="2" t="str">
        <f t="shared" si="44"/>
        <v/>
      </c>
      <c r="K554" s="23" t="str">
        <f>IF(A554="","",IF(A554="Total général",ROUND(F554+SUM(VG!L:L)*1.2,2)+SUM('SHELL PEAGES'!L:L)*1.2,F554))</f>
        <v/>
      </c>
      <c r="L554" s="2" t="str">
        <f t="shared" si="46"/>
        <v/>
      </c>
      <c r="M554" s="2" t="str">
        <f t="shared" si="47"/>
        <v/>
      </c>
      <c r="N554" s="2" t="str">
        <f>IF(OR(A554="",A554="Total général"),"",'Base  CARBURANT'!$AG$1)</f>
        <v/>
      </c>
    </row>
    <row r="555" spans="8:14" x14ac:dyDescent="0.2">
      <c r="H555" s="2" t="str">
        <f>IF(A555="","",IF(A555="Total général",CONCATENATE(SUBSTITUTE('Base  PEAGES'!$Q$1,"-","/")," ",RIGHT(H554,20)),D555))</f>
        <v/>
      </c>
      <c r="I555" s="2" t="str">
        <f t="shared" si="45"/>
        <v/>
      </c>
      <c r="J555" s="2" t="str">
        <f t="shared" si="44"/>
        <v/>
      </c>
      <c r="K555" s="23" t="str">
        <f>IF(A555="","",IF(A555="Total général",ROUND(F555+SUM(VG!L:L)*1.2,2)+SUM('SHELL PEAGES'!L:L)*1.2,F555))</f>
        <v/>
      </c>
      <c r="L555" s="2" t="str">
        <f t="shared" si="46"/>
        <v/>
      </c>
      <c r="M555" s="2" t="str">
        <f t="shared" si="47"/>
        <v/>
      </c>
      <c r="N555" s="2" t="str">
        <f>IF(OR(A555="",A555="Total général"),"",'Base  CARBURANT'!$AG$1)</f>
        <v/>
      </c>
    </row>
    <row r="556" spans="8:14" x14ac:dyDescent="0.2">
      <c r="H556" s="2" t="str">
        <f>IF(A556="","",IF(A556="Total général",CONCATENATE(SUBSTITUTE('Base  PEAGES'!$Q$1,"-","/")," ",RIGHT(H555,20)),D556))</f>
        <v/>
      </c>
      <c r="I556" s="2" t="str">
        <f t="shared" si="45"/>
        <v/>
      </c>
      <c r="J556" s="2" t="str">
        <f t="shared" si="44"/>
        <v/>
      </c>
      <c r="K556" s="23" t="str">
        <f>IF(A556="","",IF(A556="Total général",ROUND(F556+SUM(VG!L:L)*1.2,2)+SUM('SHELL PEAGES'!L:L)*1.2,F556))</f>
        <v/>
      </c>
      <c r="L556" s="2" t="str">
        <f t="shared" si="46"/>
        <v/>
      </c>
      <c r="M556" s="2" t="str">
        <f t="shared" si="47"/>
        <v/>
      </c>
      <c r="N556" s="2" t="str">
        <f>IF(OR(A556="",A556="Total général"),"",'Base  CARBURANT'!$AG$1)</f>
        <v/>
      </c>
    </row>
    <row r="557" spans="8:14" x14ac:dyDescent="0.2">
      <c r="H557" s="2" t="str">
        <f>IF(A557="","",IF(A557="Total général",CONCATENATE(SUBSTITUTE('Base  PEAGES'!$Q$1,"-","/")," ",RIGHT(H556,20)),D557))</f>
        <v/>
      </c>
      <c r="I557" s="2" t="str">
        <f t="shared" si="45"/>
        <v/>
      </c>
      <c r="J557" s="2" t="str">
        <f t="shared" si="44"/>
        <v/>
      </c>
      <c r="K557" s="23" t="str">
        <f>IF(A557="","",IF(A557="Total général",ROUND(F557+SUM(VG!L:L)*1.2,2)+SUM('SHELL PEAGES'!L:L)*1.2,F557))</f>
        <v/>
      </c>
      <c r="L557" s="2" t="str">
        <f t="shared" si="46"/>
        <v/>
      </c>
      <c r="M557" s="2" t="str">
        <f t="shared" si="47"/>
        <v/>
      </c>
      <c r="N557" s="2" t="str">
        <f>IF(OR(A557="",A557="Total général"),"",'Base  CARBURANT'!$AG$1)</f>
        <v/>
      </c>
    </row>
    <row r="558" spans="8:14" x14ac:dyDescent="0.2">
      <c r="H558" s="2" t="str">
        <f>IF(A558="","",IF(A558="Total général",CONCATENATE(SUBSTITUTE('Base  PEAGES'!$Q$1,"-","/")," ",RIGHT(H557,20)),D558))</f>
        <v/>
      </c>
      <c r="I558" s="2" t="str">
        <f t="shared" si="45"/>
        <v/>
      </c>
      <c r="J558" s="2" t="str">
        <f t="shared" si="44"/>
        <v/>
      </c>
      <c r="K558" s="23" t="str">
        <f>IF(A558="","",IF(A558="Total général",ROUND(F558+SUM(VG!L:L)*1.2,2)+SUM('SHELL PEAGES'!L:L)*1.2,F558))</f>
        <v/>
      </c>
      <c r="L558" s="2" t="str">
        <f t="shared" si="46"/>
        <v/>
      </c>
      <c r="M558" s="2" t="str">
        <f t="shared" si="47"/>
        <v/>
      </c>
      <c r="N558" s="2" t="str">
        <f>IF(OR(A558="",A558="Total général"),"",'Base  CARBURANT'!$AG$1)</f>
        <v/>
      </c>
    </row>
    <row r="559" spans="8:14" x14ac:dyDescent="0.2">
      <c r="H559" s="2" t="str">
        <f>IF(A559="","",IF(A559="Total général",CONCATENATE(SUBSTITUTE('Base  PEAGES'!$Q$1,"-","/")," ",RIGHT(H558,20)),D559))</f>
        <v/>
      </c>
      <c r="I559" s="2" t="str">
        <f t="shared" si="45"/>
        <v/>
      </c>
      <c r="J559" s="2" t="str">
        <f t="shared" si="44"/>
        <v/>
      </c>
      <c r="K559" s="23" t="str">
        <f>IF(A559="","",IF(A559="Total général",ROUND(F559+SUM(VG!L:L)*1.2,2)+SUM('SHELL PEAGES'!L:L)*1.2,F559))</f>
        <v/>
      </c>
      <c r="L559" s="2" t="str">
        <f t="shared" si="46"/>
        <v/>
      </c>
      <c r="M559" s="2" t="str">
        <f t="shared" si="47"/>
        <v/>
      </c>
      <c r="N559" s="2" t="str">
        <f>IF(OR(A559="",A559="Total général"),"",'Base  CARBURANT'!$AG$1)</f>
        <v/>
      </c>
    </row>
    <row r="560" spans="8:14" x14ac:dyDescent="0.2">
      <c r="H560" s="2" t="str">
        <f>IF(A560="","",IF(A560="Total général",CONCATENATE(SUBSTITUTE('Base  PEAGES'!$Q$1,"-","/")," ",RIGHT(H559,20)),D560))</f>
        <v/>
      </c>
      <c r="I560" s="2" t="str">
        <f t="shared" si="45"/>
        <v/>
      </c>
      <c r="J560" s="2" t="str">
        <f t="shared" si="44"/>
        <v/>
      </c>
      <c r="K560" s="23" t="str">
        <f>IF(A560="","",IF(A560="Total général",ROUND(F560+SUM(VG!L:L)*1.2,2)+SUM('SHELL PEAGES'!L:L)*1.2,F560))</f>
        <v/>
      </c>
      <c r="L560" s="2" t="str">
        <f t="shared" si="46"/>
        <v/>
      </c>
      <c r="M560" s="2" t="str">
        <f t="shared" si="47"/>
        <v/>
      </c>
      <c r="N560" s="2" t="str">
        <f>IF(OR(A560="",A560="Total général"),"",'Base  CARBURANT'!$AG$1)</f>
        <v/>
      </c>
    </row>
    <row r="561" spans="8:14" x14ac:dyDescent="0.2">
      <c r="H561" s="2" t="str">
        <f>IF(A561="","",IF(A561="Total général",CONCATENATE(SUBSTITUTE('Base  PEAGES'!$Q$1,"-","/")," ",RIGHT(H560,20)),D561))</f>
        <v/>
      </c>
      <c r="I561" s="2" t="str">
        <f t="shared" si="45"/>
        <v/>
      </c>
      <c r="J561" s="2" t="str">
        <f t="shared" si="44"/>
        <v/>
      </c>
      <c r="K561" s="23" t="str">
        <f>IF(A561="","",IF(A561="Total général",ROUND(F561+SUM(VG!L:L)*1.2,2)+SUM('SHELL PEAGES'!L:L)*1.2,F561))</f>
        <v/>
      </c>
      <c r="L561" s="2" t="str">
        <f t="shared" si="46"/>
        <v/>
      </c>
      <c r="M561" s="2" t="str">
        <f t="shared" si="47"/>
        <v/>
      </c>
      <c r="N561" s="2" t="str">
        <f>IF(OR(A561="",A561="Total général"),"",'Base  CARBURANT'!$AG$1)</f>
        <v/>
      </c>
    </row>
    <row r="562" spans="8:14" x14ac:dyDescent="0.2">
      <c r="H562" s="2" t="str">
        <f>IF(A562="","",IF(A562="Total général",CONCATENATE(SUBSTITUTE('Base  PEAGES'!$Q$1,"-","/")," ",RIGHT(H561,20)),D562))</f>
        <v/>
      </c>
      <c r="I562" s="2" t="str">
        <f t="shared" si="45"/>
        <v/>
      </c>
      <c r="J562" s="2" t="str">
        <f t="shared" si="44"/>
        <v/>
      </c>
      <c r="K562" s="23" t="str">
        <f>IF(A562="","",IF(A562="Total général",ROUND(F562+SUM(VG!L:L)*1.2,2)+SUM('SHELL PEAGES'!L:L)*1.2,F562))</f>
        <v/>
      </c>
      <c r="L562" s="2" t="str">
        <f t="shared" si="46"/>
        <v/>
      </c>
      <c r="M562" s="2" t="str">
        <f t="shared" si="47"/>
        <v/>
      </c>
      <c r="N562" s="2" t="str">
        <f>IF(OR(A562="",A562="Total général"),"",'Base  CARBURANT'!$AG$1)</f>
        <v/>
      </c>
    </row>
    <row r="563" spans="8:14" x14ac:dyDescent="0.2">
      <c r="H563" s="2" t="str">
        <f>IF(A563="","",IF(A563="Total général",CONCATENATE(SUBSTITUTE('Base  PEAGES'!$Q$1,"-","/")," ",RIGHT(H562,20)),D563))</f>
        <v/>
      </c>
      <c r="I563" s="2" t="str">
        <f t="shared" si="45"/>
        <v/>
      </c>
      <c r="J563" s="2" t="str">
        <f t="shared" si="44"/>
        <v/>
      </c>
      <c r="K563" s="23" t="str">
        <f>IF(A563="","",IF(A563="Total général",ROUND(F563+SUM(VG!L:L)*1.2,2)+SUM('SHELL PEAGES'!L:L)*1.2,F563))</f>
        <v/>
      </c>
      <c r="L563" s="2" t="str">
        <f t="shared" si="46"/>
        <v/>
      </c>
      <c r="M563" s="2" t="str">
        <f t="shared" si="47"/>
        <v/>
      </c>
      <c r="N563" s="2" t="str">
        <f>IF(OR(A563="",A563="Total général"),"",'Base  CARBURANT'!$AG$1)</f>
        <v/>
      </c>
    </row>
    <row r="564" spans="8:14" x14ac:dyDescent="0.2">
      <c r="H564" s="2" t="str">
        <f>IF(A564="","",IF(A564="Total général",CONCATENATE(SUBSTITUTE('Base  PEAGES'!$Q$1,"-","/")," ",RIGHT(H563,20)),D564))</f>
        <v/>
      </c>
      <c r="I564" s="2" t="str">
        <f t="shared" si="45"/>
        <v/>
      </c>
      <c r="J564" s="2" t="str">
        <f t="shared" si="44"/>
        <v/>
      </c>
      <c r="K564" s="23" t="str">
        <f>IF(A564="","",IF(A564="Total général",ROUND(F564+SUM(VG!L:L)*1.2,2)+SUM('SHELL PEAGES'!L:L)*1.2,F564))</f>
        <v/>
      </c>
      <c r="L564" s="2" t="str">
        <f t="shared" si="46"/>
        <v/>
      </c>
      <c r="M564" s="2" t="str">
        <f t="shared" si="47"/>
        <v/>
      </c>
      <c r="N564" s="2" t="str">
        <f>IF(OR(A564="",A564="Total général"),"",'Base  CARBURANT'!$AG$1)</f>
        <v/>
      </c>
    </row>
    <row r="565" spans="8:14" x14ac:dyDescent="0.2">
      <c r="H565" s="2" t="str">
        <f>IF(A565="","",IF(A565="Total général",CONCATENATE(SUBSTITUTE('Base  PEAGES'!$Q$1,"-","/")," ",RIGHT(H564,20)),D565))</f>
        <v/>
      </c>
      <c r="I565" s="2" t="str">
        <f t="shared" si="45"/>
        <v/>
      </c>
      <c r="J565" s="2" t="str">
        <f t="shared" si="44"/>
        <v/>
      </c>
      <c r="K565" s="23" t="str">
        <f>IF(A565="","",IF(A565="Total général",ROUND(F565+SUM(VG!L:L)*1.2,2)+SUM('SHELL PEAGES'!L:L)*1.2,F565))</f>
        <v/>
      </c>
      <c r="L565" s="2" t="str">
        <f t="shared" si="46"/>
        <v/>
      </c>
      <c r="M565" s="2" t="str">
        <f t="shared" si="47"/>
        <v/>
      </c>
      <c r="N565" s="2" t="str">
        <f>IF(OR(A565="",A565="Total général"),"",'Base  CARBURANT'!$AG$1)</f>
        <v/>
      </c>
    </row>
    <row r="566" spans="8:14" x14ac:dyDescent="0.2">
      <c r="H566" s="2" t="str">
        <f>IF(A566="","",IF(A566="Total général",CONCATENATE(SUBSTITUTE('Base  PEAGES'!$Q$1,"-","/")," ",RIGHT(H565,20)),D566))</f>
        <v/>
      </c>
      <c r="I566" s="2" t="str">
        <f t="shared" si="45"/>
        <v/>
      </c>
      <c r="J566" s="2" t="str">
        <f t="shared" si="44"/>
        <v/>
      </c>
      <c r="K566" s="23" t="str">
        <f>IF(A566="","",IF(A566="Total général",ROUND(F566+SUM(VG!L:L)*1.2,2)+SUM('SHELL PEAGES'!L:L)*1.2,F566))</f>
        <v/>
      </c>
      <c r="L566" s="2" t="str">
        <f t="shared" si="46"/>
        <v/>
      </c>
      <c r="M566" s="2" t="str">
        <f t="shared" si="47"/>
        <v/>
      </c>
      <c r="N566" s="2" t="str">
        <f>IF(OR(A566="",A566="Total général"),"",'Base  CARBURANT'!$AG$1)</f>
        <v/>
      </c>
    </row>
    <row r="567" spans="8:14" x14ac:dyDescent="0.2">
      <c r="H567" s="2" t="str">
        <f>IF(A567="","",IF(A567="Total général",CONCATENATE(SUBSTITUTE('Base  PEAGES'!$Q$1,"-","/")," ",RIGHT(H566,20)),D567))</f>
        <v/>
      </c>
      <c r="I567" s="2" t="str">
        <f t="shared" si="45"/>
        <v/>
      </c>
      <c r="J567" s="2" t="str">
        <f t="shared" si="44"/>
        <v/>
      </c>
      <c r="K567" s="23" t="str">
        <f>IF(A567="","",IF(A567="Total général",ROUND(F567+SUM(VG!L:L)*1.2,2)+SUM('SHELL PEAGES'!L:L)*1.2,F567))</f>
        <v/>
      </c>
      <c r="L567" s="2" t="str">
        <f t="shared" si="46"/>
        <v/>
      </c>
      <c r="M567" s="2" t="str">
        <f t="shared" si="47"/>
        <v/>
      </c>
      <c r="N567" s="2" t="str">
        <f>IF(OR(A567="",A567="Total général"),"",'Base  CARBURANT'!$AG$1)</f>
        <v/>
      </c>
    </row>
    <row r="568" spans="8:14" x14ac:dyDescent="0.2">
      <c r="H568" s="2" t="str">
        <f>IF(A568="","",IF(A568="Total général",CONCATENATE(SUBSTITUTE('Base  PEAGES'!$Q$1,"-","/")," ",RIGHT(H567,20)),D568))</f>
        <v/>
      </c>
      <c r="I568" s="2" t="str">
        <f t="shared" si="45"/>
        <v/>
      </c>
      <c r="J568" s="2" t="str">
        <f t="shared" si="44"/>
        <v/>
      </c>
      <c r="K568" s="23" t="str">
        <f>IF(A568="","",IF(A568="Total général",ROUND(F568+SUM(VG!L:L)*1.2,2)+SUM('SHELL PEAGES'!L:L)*1.2,F568))</f>
        <v/>
      </c>
      <c r="L568" s="2" t="str">
        <f t="shared" si="46"/>
        <v/>
      </c>
      <c r="M568" s="2" t="str">
        <f t="shared" si="47"/>
        <v/>
      </c>
      <c r="N568" s="2" t="str">
        <f>IF(OR(A568="",A568="Total général"),"",'Base  CARBURANT'!$AG$1)</f>
        <v/>
      </c>
    </row>
    <row r="569" spans="8:14" x14ac:dyDescent="0.2">
      <c r="H569" s="2" t="str">
        <f>IF(A569="","",IF(A569="Total général",CONCATENATE(SUBSTITUTE('Base  PEAGES'!$Q$1,"-","/")," ",RIGHT(H568,20)),D569))</f>
        <v/>
      </c>
      <c r="I569" s="2" t="str">
        <f t="shared" si="45"/>
        <v/>
      </c>
      <c r="J569" s="2" t="str">
        <f t="shared" si="44"/>
        <v/>
      </c>
      <c r="K569" s="23" t="str">
        <f>IF(A569="","",IF(A569="Total général",ROUND(F569+SUM(VG!L:L)*1.2,2)+SUM('SHELL PEAGES'!L:L)*1.2,F569))</f>
        <v/>
      </c>
      <c r="L569" s="2" t="str">
        <f t="shared" si="46"/>
        <v/>
      </c>
      <c r="M569" s="2" t="str">
        <f t="shared" si="47"/>
        <v/>
      </c>
      <c r="N569" s="2" t="str">
        <f>IF(OR(A569="",A569="Total général"),"",'Base  CARBURANT'!$AG$1)</f>
        <v/>
      </c>
    </row>
    <row r="570" spans="8:14" x14ac:dyDescent="0.2">
      <c r="H570" s="2" t="str">
        <f>IF(A570="","",IF(A570="Total général",CONCATENATE(SUBSTITUTE('Base  PEAGES'!$Q$1,"-","/")," ",RIGHT(H569,20)),D570))</f>
        <v/>
      </c>
      <c r="I570" s="2" t="str">
        <f t="shared" si="45"/>
        <v/>
      </c>
      <c r="J570" s="2" t="str">
        <f t="shared" si="44"/>
        <v/>
      </c>
      <c r="K570" s="23" t="str">
        <f>IF(A570="","",IF(A570="Total général",ROUND(F570+SUM(VG!L:L)*1.2,2)+SUM('SHELL PEAGES'!L:L)*1.2,F570))</f>
        <v/>
      </c>
      <c r="L570" s="2" t="str">
        <f t="shared" si="46"/>
        <v/>
      </c>
      <c r="M570" s="2" t="str">
        <f t="shared" si="47"/>
        <v/>
      </c>
      <c r="N570" s="2" t="str">
        <f>IF(OR(A570="",A570="Total général"),"",'Base  CARBURANT'!$AG$1)</f>
        <v/>
      </c>
    </row>
    <row r="571" spans="8:14" x14ac:dyDescent="0.2">
      <c r="H571" s="2" t="str">
        <f>IF(A571="","",IF(A571="Total général",CONCATENATE(SUBSTITUTE('Base  PEAGES'!$Q$1,"-","/")," ",RIGHT(H570,20)),D571))</f>
        <v/>
      </c>
      <c r="I571" s="2" t="str">
        <f t="shared" si="45"/>
        <v/>
      </c>
      <c r="J571" s="2" t="str">
        <f t="shared" si="44"/>
        <v/>
      </c>
      <c r="K571" s="23" t="str">
        <f>IF(A571="","",IF(A571="Total général",ROUND(F571+SUM(VG!L:L)*1.2,2)+SUM('SHELL PEAGES'!L:L)*1.2,F571))</f>
        <v/>
      </c>
      <c r="L571" s="2" t="str">
        <f t="shared" si="46"/>
        <v/>
      </c>
      <c r="M571" s="2" t="str">
        <f t="shared" si="47"/>
        <v/>
      </c>
      <c r="N571" s="2" t="str">
        <f>IF(OR(A571="",A571="Total général"),"",'Base  CARBURANT'!$AG$1)</f>
        <v/>
      </c>
    </row>
    <row r="572" spans="8:14" x14ac:dyDescent="0.2">
      <c r="H572" s="2" t="str">
        <f>IF(A572="","",IF(A572="Total général",CONCATENATE(SUBSTITUTE('Base  PEAGES'!$Q$1,"-","/")," ",RIGHT(H571,20)),D572))</f>
        <v/>
      </c>
      <c r="I572" s="2" t="str">
        <f t="shared" si="45"/>
        <v/>
      </c>
      <c r="J572" s="2" t="str">
        <f t="shared" si="44"/>
        <v/>
      </c>
      <c r="K572" s="23" t="str">
        <f>IF(A572="","",IF(A572="Total général",ROUND(F572+SUM(VG!L:L)*1.2,2)+SUM('SHELL PEAGES'!L:L)*1.2,F572))</f>
        <v/>
      </c>
      <c r="L572" s="2" t="str">
        <f t="shared" si="46"/>
        <v/>
      </c>
      <c r="M572" s="2" t="str">
        <f t="shared" si="47"/>
        <v/>
      </c>
      <c r="N572" s="2" t="str">
        <f>IF(OR(A572="",A572="Total général"),"",'Base  CARBURANT'!$AG$1)</f>
        <v/>
      </c>
    </row>
    <row r="573" spans="8:14" x14ac:dyDescent="0.2">
      <c r="H573" s="2" t="str">
        <f>IF(A573="","",IF(A573="Total général",CONCATENATE(SUBSTITUTE('Base  PEAGES'!$Q$1,"-","/")," ",RIGHT(H572,20)),D573))</f>
        <v/>
      </c>
      <c r="I573" s="2" t="str">
        <f t="shared" si="45"/>
        <v/>
      </c>
      <c r="J573" s="2" t="str">
        <f t="shared" si="44"/>
        <v/>
      </c>
      <c r="K573" s="23" t="str">
        <f>IF(A573="","",IF(A573="Total général",ROUND(F573+SUM(VG!L:L)*1.2,2)+SUM('SHELL PEAGES'!L:L)*1.2,F573))</f>
        <v/>
      </c>
      <c r="L573" s="2" t="str">
        <f t="shared" si="46"/>
        <v/>
      </c>
      <c r="M573" s="2" t="str">
        <f t="shared" si="47"/>
        <v/>
      </c>
      <c r="N573" s="2" t="str">
        <f>IF(OR(A573="",A573="Total général"),"",'Base  CARBURANT'!$AG$1)</f>
        <v/>
      </c>
    </row>
    <row r="574" spans="8:14" x14ac:dyDescent="0.2">
      <c r="H574" s="2" t="str">
        <f>IF(A574="","",IF(A574="Total général",CONCATENATE(SUBSTITUTE('Base  PEAGES'!$Q$1,"-","/")," ",RIGHT(H573,20)),D574))</f>
        <v/>
      </c>
      <c r="I574" s="2" t="str">
        <f t="shared" si="45"/>
        <v/>
      </c>
      <c r="J574" s="2" t="str">
        <f t="shared" si="44"/>
        <v/>
      </c>
      <c r="K574" s="23" t="str">
        <f>IF(A574="","",IF(A574="Total général",ROUND(F574+SUM(VG!L:L)*1.2,2)+SUM('SHELL PEAGES'!L:L)*1.2,F574))</f>
        <v/>
      </c>
      <c r="L574" s="2" t="str">
        <f t="shared" si="46"/>
        <v/>
      </c>
      <c r="M574" s="2" t="str">
        <f t="shared" si="47"/>
        <v/>
      </c>
      <c r="N574" s="2" t="str">
        <f>IF(OR(A574="",A574="Total général"),"",'Base  CARBURANT'!$AG$1)</f>
        <v/>
      </c>
    </row>
    <row r="575" spans="8:14" x14ac:dyDescent="0.2">
      <c r="H575" s="2" t="str">
        <f>IF(A575="","",IF(A575="Total général",CONCATENATE(SUBSTITUTE('Base  PEAGES'!$Q$1,"-","/")," ",RIGHT(H574,20)),D575))</f>
        <v/>
      </c>
      <c r="I575" s="2" t="str">
        <f t="shared" si="45"/>
        <v/>
      </c>
      <c r="J575" s="2" t="str">
        <f t="shared" si="44"/>
        <v/>
      </c>
      <c r="K575" s="23" t="str">
        <f>IF(A575="","",IF(A575="Total général",ROUND(F575+SUM(VG!L:L)*1.2,2)+SUM('SHELL PEAGES'!L:L)*1.2,F575))</f>
        <v/>
      </c>
      <c r="L575" s="2" t="str">
        <f t="shared" si="46"/>
        <v/>
      </c>
      <c r="M575" s="2" t="str">
        <f t="shared" si="47"/>
        <v/>
      </c>
      <c r="N575" s="2" t="str">
        <f>IF(OR(A575="",A575="Total général"),"",'Base  CARBURANT'!$AG$1)</f>
        <v/>
      </c>
    </row>
    <row r="576" spans="8:14" x14ac:dyDescent="0.2">
      <c r="H576" s="2" t="str">
        <f>IF(A576="","",IF(A576="Total général",CONCATENATE(SUBSTITUTE('Base  PEAGES'!$Q$1,"-","/")," ",RIGHT(H575,20)),D576))</f>
        <v/>
      </c>
      <c r="I576" s="2" t="str">
        <f t="shared" si="45"/>
        <v/>
      </c>
      <c r="J576" s="2" t="str">
        <f t="shared" si="44"/>
        <v/>
      </c>
      <c r="K576" s="23" t="str">
        <f>IF(A576="","",IF(A576="Total général",ROUND(F576+SUM(VG!L:L)*1.2,2)+SUM('SHELL PEAGES'!L:L)*1.2,F576))</f>
        <v/>
      </c>
      <c r="L576" s="2" t="str">
        <f t="shared" si="46"/>
        <v/>
      </c>
      <c r="M576" s="2" t="str">
        <f t="shared" si="47"/>
        <v/>
      </c>
      <c r="N576" s="2" t="str">
        <f>IF(OR(A576="",A576="Total général"),"",'Base  CARBURANT'!$AG$1)</f>
        <v/>
      </c>
    </row>
    <row r="577" spans="8:14" x14ac:dyDescent="0.2">
      <c r="H577" s="2" t="str">
        <f>IF(A577="","",IF(A577="Total général",CONCATENATE(SUBSTITUTE('Base  PEAGES'!$Q$1,"-","/")," ",RIGHT(H576,20)),D577))</f>
        <v/>
      </c>
      <c r="I577" s="2" t="str">
        <f t="shared" si="45"/>
        <v/>
      </c>
      <c r="J577" s="2" t="str">
        <f t="shared" si="44"/>
        <v/>
      </c>
      <c r="K577" s="23" t="str">
        <f>IF(A577="","",IF(A577="Total général",ROUND(F577+SUM(VG!L:L)*1.2,2)+SUM('SHELL PEAGES'!L:L)*1.2,F577))</f>
        <v/>
      </c>
      <c r="L577" s="2" t="str">
        <f t="shared" si="46"/>
        <v/>
      </c>
      <c r="M577" s="2" t="str">
        <f t="shared" si="47"/>
        <v/>
      </c>
      <c r="N577" s="2" t="str">
        <f>IF(OR(A577="",A577="Total général"),"",'Base  CARBURANT'!$AG$1)</f>
        <v/>
      </c>
    </row>
    <row r="578" spans="8:14" x14ac:dyDescent="0.2">
      <c r="H578" s="2" t="str">
        <f>IF(A578="","",IF(A578="Total général",CONCATENATE(SUBSTITUTE('Base  PEAGES'!$Q$1,"-","/")," ",RIGHT(H577,20)),D578))</f>
        <v/>
      </c>
      <c r="I578" s="2" t="str">
        <f t="shared" si="45"/>
        <v/>
      </c>
      <c r="J578" s="2" t="str">
        <f t="shared" si="44"/>
        <v/>
      </c>
      <c r="K578" s="23" t="str">
        <f>IF(A578="","",IF(A578="Total général",ROUND(F578+SUM(VG!L:L)*1.2,2)+SUM('SHELL PEAGES'!L:L)*1.2,F578))</f>
        <v/>
      </c>
      <c r="L578" s="2" t="str">
        <f t="shared" si="46"/>
        <v/>
      </c>
      <c r="M578" s="2" t="str">
        <f t="shared" si="47"/>
        <v/>
      </c>
      <c r="N578" s="2" t="str">
        <f>IF(OR(A578="",A578="Total général"),"",'Base  CARBURANT'!$AG$1)</f>
        <v/>
      </c>
    </row>
    <row r="579" spans="8:14" x14ac:dyDescent="0.2">
      <c r="H579" s="2" t="str">
        <f>IF(A579="","",IF(A579="Total général",CONCATENATE(SUBSTITUTE('Base  PEAGES'!$Q$1,"-","/")," ",RIGHT(H578,20)),D579))</f>
        <v/>
      </c>
      <c r="I579" s="2" t="str">
        <f t="shared" si="45"/>
        <v/>
      </c>
      <c r="J579" s="2" t="str">
        <f t="shared" si="44"/>
        <v/>
      </c>
      <c r="K579" s="23" t="str">
        <f>IF(A579="","",IF(A579="Total général",ROUND(F579+SUM(VG!L:L)*1.2,2)+SUM('SHELL PEAGES'!L:L)*1.2,F579))</f>
        <v/>
      </c>
      <c r="L579" s="2" t="str">
        <f t="shared" si="46"/>
        <v/>
      </c>
      <c r="M579" s="2" t="str">
        <f t="shared" si="47"/>
        <v/>
      </c>
      <c r="N579" s="2" t="str">
        <f>IF(OR(A579="",A579="Total général"),"",'Base  CARBURANT'!$AG$1)</f>
        <v/>
      </c>
    </row>
    <row r="580" spans="8:14" x14ac:dyDescent="0.2">
      <c r="H580" s="2" t="str">
        <f>IF(A580="","",IF(A580="Total général",CONCATENATE(SUBSTITUTE('Base  PEAGES'!$Q$1,"-","/")," ",RIGHT(H579,20)),D580))</f>
        <v/>
      </c>
      <c r="I580" s="2" t="str">
        <f t="shared" si="45"/>
        <v/>
      </c>
      <c r="J580" s="2" t="str">
        <f t="shared" si="44"/>
        <v/>
      </c>
      <c r="K580" s="23" t="str">
        <f>IF(A580="","",IF(A580="Total général",ROUND(F580+SUM(VG!L:L)*1.2,2)+SUM('SHELL PEAGES'!L:L)*1.2,F580))</f>
        <v/>
      </c>
      <c r="L580" s="2" t="str">
        <f t="shared" si="46"/>
        <v/>
      </c>
      <c r="M580" s="2" t="str">
        <f t="shared" si="47"/>
        <v/>
      </c>
      <c r="N580" s="2" t="str">
        <f>IF(OR(A580="",A580="Total général"),"",'Base  CARBURANT'!$AG$1)</f>
        <v/>
      </c>
    </row>
    <row r="581" spans="8:14" x14ac:dyDescent="0.2">
      <c r="H581" s="2" t="str">
        <f>IF(A581="","",IF(A581="Total général",CONCATENATE(SUBSTITUTE('Base  PEAGES'!$Q$1,"-","/")," ",RIGHT(H580,20)),D581))</f>
        <v/>
      </c>
      <c r="I581" s="2" t="str">
        <f t="shared" si="45"/>
        <v/>
      </c>
      <c r="J581" s="2" t="str">
        <f t="shared" si="44"/>
        <v/>
      </c>
      <c r="K581" s="23" t="str">
        <f>IF(A581="","",IF(A581="Total général",ROUND(F581+SUM(VG!L:L)*1.2,2)+SUM('SHELL PEAGES'!L:L)*1.2,F581))</f>
        <v/>
      </c>
      <c r="L581" s="2" t="str">
        <f t="shared" si="46"/>
        <v/>
      </c>
      <c r="M581" s="2" t="str">
        <f t="shared" si="47"/>
        <v/>
      </c>
      <c r="N581" s="2" t="str">
        <f>IF(OR(A581="",A581="Total général"),"",'Base  CARBURANT'!$AG$1)</f>
        <v/>
      </c>
    </row>
    <row r="582" spans="8:14" x14ac:dyDescent="0.2">
      <c r="H582" s="2" t="str">
        <f>IF(A582="","",IF(A582="Total général",CONCATENATE(SUBSTITUTE('Base  PEAGES'!$Q$1,"-","/")," ",RIGHT(H581,20)),D582))</f>
        <v/>
      </c>
      <c r="I582" s="2" t="str">
        <f t="shared" si="45"/>
        <v/>
      </c>
      <c r="J582" s="2" t="str">
        <f t="shared" si="44"/>
        <v/>
      </c>
      <c r="K582" s="23" t="str">
        <f>IF(A582="","",IF(A582="Total général",ROUND(F582+SUM(VG!L:L)*1.2,2)+SUM('SHELL PEAGES'!L:L)*1.2,F582))</f>
        <v/>
      </c>
      <c r="L582" s="2" t="str">
        <f t="shared" si="46"/>
        <v/>
      </c>
      <c r="M582" s="2" t="str">
        <f t="shared" si="47"/>
        <v/>
      </c>
      <c r="N582" s="2" t="str">
        <f>IF(OR(A582="",A582="Total général"),"",'Base  CARBURANT'!$AG$1)</f>
        <v/>
      </c>
    </row>
    <row r="583" spans="8:14" x14ac:dyDescent="0.2">
      <c r="H583" s="2" t="str">
        <f>IF(A583="","",IF(A583="Total général",CONCATENATE(SUBSTITUTE('Base  PEAGES'!$Q$1,"-","/")," ",RIGHT(H582,20)),D583))</f>
        <v/>
      </c>
      <c r="I583" s="2" t="str">
        <f t="shared" si="45"/>
        <v/>
      </c>
      <c r="J583" s="2" t="str">
        <f t="shared" si="44"/>
        <v/>
      </c>
      <c r="K583" s="23" t="str">
        <f>IF(A583="","",IF(A583="Total général",ROUND(F583+SUM(VG!L:L)*1.2,2)+SUM('SHELL PEAGES'!L:L)*1.2,F583))</f>
        <v/>
      </c>
      <c r="L583" s="2" t="str">
        <f t="shared" si="46"/>
        <v/>
      </c>
      <c r="M583" s="2" t="str">
        <f t="shared" si="47"/>
        <v/>
      </c>
      <c r="N583" s="2" t="str">
        <f>IF(OR(A583="",A583="Total général"),"",'Base  CARBURANT'!$AG$1)</f>
        <v/>
      </c>
    </row>
    <row r="584" spans="8:14" x14ac:dyDescent="0.2">
      <c r="H584" s="2" t="str">
        <f>IF(A584="","",IF(A584="Total général",CONCATENATE(SUBSTITUTE('Base  PEAGES'!$Q$1,"-","/")," ",RIGHT(H583,20)),D584))</f>
        <v/>
      </c>
      <c r="I584" s="2" t="str">
        <f t="shared" si="45"/>
        <v/>
      </c>
      <c r="J584" s="2" t="str">
        <f t="shared" si="44"/>
        <v/>
      </c>
      <c r="K584" s="23" t="str">
        <f>IF(A584="","",IF(A584="Total général",ROUND(F584+SUM(VG!L:L)*1.2,2)+SUM('SHELL PEAGES'!L:L)*1.2,F584))</f>
        <v/>
      </c>
      <c r="L584" s="2" t="str">
        <f t="shared" si="46"/>
        <v/>
      </c>
      <c r="M584" s="2" t="str">
        <f t="shared" si="47"/>
        <v/>
      </c>
      <c r="N584" s="2" t="str">
        <f>IF(OR(A584="",A584="Total général"),"",'Base  CARBURANT'!$AG$1)</f>
        <v/>
      </c>
    </row>
    <row r="585" spans="8:14" x14ac:dyDescent="0.2">
      <c r="H585" s="2" t="str">
        <f>IF(A585="","",IF(A585="Total général",CONCATENATE(SUBSTITUTE('Base  PEAGES'!$Q$1,"-","/")," ",RIGHT(H584,20)),D585))</f>
        <v/>
      </c>
      <c r="I585" s="2" t="str">
        <f t="shared" si="45"/>
        <v/>
      </c>
      <c r="J585" s="2" t="str">
        <f t="shared" si="44"/>
        <v/>
      </c>
      <c r="K585" s="23" t="str">
        <f>IF(A585="","",IF(A585="Total général",ROUND(F585+SUM(VG!L:L)*1.2,2)+SUM('SHELL PEAGES'!L:L)*1.2,F585))</f>
        <v/>
      </c>
      <c r="L585" s="2" t="str">
        <f t="shared" si="46"/>
        <v/>
      </c>
      <c r="M585" s="2" t="str">
        <f t="shared" si="47"/>
        <v/>
      </c>
      <c r="N585" s="2" t="str">
        <f>IF(OR(A585="",A585="Total général"),"",'Base  CARBURANT'!$AG$1)</f>
        <v/>
      </c>
    </row>
    <row r="586" spans="8:14" x14ac:dyDescent="0.2">
      <c r="H586" s="2" t="str">
        <f>IF(A586="","",IF(A586="Total général",CONCATENATE(SUBSTITUTE('Base  PEAGES'!$Q$1,"-","/")," ",RIGHT(H585,20)),D586))</f>
        <v/>
      </c>
      <c r="I586" s="2" t="str">
        <f t="shared" si="45"/>
        <v/>
      </c>
      <c r="J586" s="2" t="str">
        <f t="shared" si="44"/>
        <v/>
      </c>
      <c r="K586" s="23" t="str">
        <f>IF(A586="","",IF(A586="Total général",ROUND(F586+SUM(VG!L:L)*1.2,2)+SUM('SHELL PEAGES'!L:L)*1.2,F586))</f>
        <v/>
      </c>
      <c r="L586" s="2" t="str">
        <f t="shared" si="46"/>
        <v/>
      </c>
      <c r="M586" s="2" t="str">
        <f t="shared" si="47"/>
        <v/>
      </c>
      <c r="N586" s="2" t="str">
        <f>IF(OR(A586="",A586="Total général"),"",'Base  CARBURANT'!$AG$1)</f>
        <v/>
      </c>
    </row>
    <row r="587" spans="8:14" x14ac:dyDescent="0.2">
      <c r="H587" s="2" t="str">
        <f>IF(A587="","",IF(A587="Total général",CONCATENATE(SUBSTITUTE('Base  PEAGES'!$Q$1,"-","/")," ",RIGHT(H586,20)),D587))</f>
        <v/>
      </c>
      <c r="I587" s="2" t="str">
        <f t="shared" si="45"/>
        <v/>
      </c>
      <c r="J587" s="2" t="str">
        <f t="shared" si="44"/>
        <v/>
      </c>
      <c r="K587" s="23" t="str">
        <f>IF(A587="","",IF(A587="Total général",ROUND(F587+SUM(VG!L:L)*1.2,2)+SUM('SHELL PEAGES'!L:L)*1.2,F587))</f>
        <v/>
      </c>
      <c r="L587" s="2" t="str">
        <f t="shared" si="46"/>
        <v/>
      </c>
      <c r="M587" s="2" t="str">
        <f t="shared" si="47"/>
        <v/>
      </c>
      <c r="N587" s="2" t="str">
        <f>IF(OR(A587="",A587="Total général"),"",'Base  CARBURANT'!$AG$1)</f>
        <v/>
      </c>
    </row>
    <row r="588" spans="8:14" x14ac:dyDescent="0.2">
      <c r="H588" s="2" t="str">
        <f>IF(A588="","",IF(A588="Total général",CONCATENATE(SUBSTITUTE('Base  PEAGES'!$Q$1,"-","/")," ",RIGHT(H587,20)),D588))</f>
        <v/>
      </c>
      <c r="I588" s="2" t="str">
        <f t="shared" si="45"/>
        <v/>
      </c>
      <c r="J588" s="2" t="str">
        <f t="shared" si="44"/>
        <v/>
      </c>
      <c r="K588" s="23" t="str">
        <f>IF(A588="","",IF(A588="Total général",ROUND(F588+SUM(VG!L:L)*1.2,2)+SUM('SHELL PEAGES'!L:L)*1.2,F588))</f>
        <v/>
      </c>
      <c r="L588" s="2" t="str">
        <f t="shared" si="46"/>
        <v/>
      </c>
      <c r="M588" s="2" t="str">
        <f t="shared" si="47"/>
        <v/>
      </c>
      <c r="N588" s="2" t="str">
        <f>IF(OR(A588="",A588="Total général"),"",'Base  CARBURANT'!$AG$1)</f>
        <v/>
      </c>
    </row>
    <row r="589" spans="8:14" x14ac:dyDescent="0.2">
      <c r="H589" s="2" t="str">
        <f>IF(A589="","",IF(A589="Total général",CONCATENATE(SUBSTITUTE('Base  PEAGES'!$Q$1,"-","/")," ",RIGHT(H588,20)),D589))</f>
        <v/>
      </c>
      <c r="I589" s="2" t="str">
        <f t="shared" si="45"/>
        <v/>
      </c>
      <c r="J589" s="2" t="str">
        <f t="shared" si="44"/>
        <v/>
      </c>
      <c r="K589" s="23" t="str">
        <f>IF(A589="","",IF(A589="Total général",ROUND(F589+SUM(VG!L:L)*1.2,2)+SUM('SHELL PEAGES'!L:L)*1.2,F589))</f>
        <v/>
      </c>
      <c r="L589" s="2" t="str">
        <f t="shared" si="46"/>
        <v/>
      </c>
      <c r="M589" s="2" t="str">
        <f t="shared" si="47"/>
        <v/>
      </c>
      <c r="N589" s="2" t="str">
        <f>IF(OR(A589="",A589="Total général"),"",'Base  CARBURANT'!$AG$1)</f>
        <v/>
      </c>
    </row>
    <row r="590" spans="8:14" x14ac:dyDescent="0.2">
      <c r="H590" s="2" t="str">
        <f>IF(A590="","",IF(A590="Total général",CONCATENATE(SUBSTITUTE('Base  PEAGES'!$Q$1,"-","/")," ",RIGHT(H589,20)),D590))</f>
        <v/>
      </c>
      <c r="I590" s="2" t="str">
        <f t="shared" si="45"/>
        <v/>
      </c>
      <c r="J590" s="2" t="str">
        <f t="shared" si="44"/>
        <v/>
      </c>
      <c r="K590" s="23" t="str">
        <f>IF(A590="","",IF(A590="Total général",ROUND(F590+SUM(VG!L:L)*1.2,2)+SUM('SHELL PEAGES'!L:L)*1.2,F590))</f>
        <v/>
      </c>
      <c r="L590" s="2" t="str">
        <f t="shared" si="46"/>
        <v/>
      </c>
      <c r="M590" s="2" t="str">
        <f t="shared" si="47"/>
        <v/>
      </c>
      <c r="N590" s="2" t="str">
        <f>IF(OR(A590="",A590="Total général"),"",'Base  CARBURANT'!$AG$1)</f>
        <v/>
      </c>
    </row>
    <row r="591" spans="8:14" x14ac:dyDescent="0.2">
      <c r="H591" s="2" t="str">
        <f>IF(A591="","",IF(A591="Total général",CONCATENATE(SUBSTITUTE('Base  PEAGES'!$Q$1,"-","/")," ",RIGHT(H590,20)),D591))</f>
        <v/>
      </c>
      <c r="I591" s="2" t="str">
        <f t="shared" si="45"/>
        <v/>
      </c>
      <c r="J591" s="2" t="str">
        <f t="shared" si="44"/>
        <v/>
      </c>
      <c r="K591" s="23" t="str">
        <f>IF(A591="","",IF(A591="Total général",ROUND(F591+SUM(VG!L:L)*1.2,2)+SUM('SHELL PEAGES'!L:L)*1.2,F591))</f>
        <v/>
      </c>
      <c r="L591" s="2" t="str">
        <f t="shared" si="46"/>
        <v/>
      </c>
      <c r="M591" s="2" t="str">
        <f t="shared" si="47"/>
        <v/>
      </c>
      <c r="N591" s="2" t="str">
        <f>IF(OR(A591="",A591="Total général"),"",'Base  CARBURANT'!$AG$1)</f>
        <v/>
      </c>
    </row>
    <row r="592" spans="8:14" x14ac:dyDescent="0.2">
      <c r="H592" s="2" t="str">
        <f>IF(A592="","",IF(A592="Total général",CONCATENATE(SUBSTITUTE('Base  PEAGES'!$Q$1,"-","/")," ",RIGHT(H591,20)),D592))</f>
        <v/>
      </c>
      <c r="I592" s="2" t="str">
        <f t="shared" si="45"/>
        <v/>
      </c>
      <c r="J592" s="2" t="str">
        <f t="shared" si="44"/>
        <v/>
      </c>
      <c r="K592" s="23" t="str">
        <f>IF(A592="","",IF(A592="Total général",ROUND(F592+SUM(VG!L:L)*1.2,2)+SUM('SHELL PEAGES'!L:L)*1.2,F592))</f>
        <v/>
      </c>
      <c r="L592" s="2" t="str">
        <f t="shared" si="46"/>
        <v/>
      </c>
      <c r="M592" s="2" t="str">
        <f t="shared" si="47"/>
        <v/>
      </c>
      <c r="N592" s="2" t="str">
        <f>IF(OR(A592="",A592="Total général"),"",'Base  CARBURANT'!$AG$1)</f>
        <v/>
      </c>
    </row>
    <row r="593" spans="8:14" x14ac:dyDescent="0.2">
      <c r="H593" s="2" t="str">
        <f>IF(A593="","",IF(A593="Total général",CONCATENATE(SUBSTITUTE('Base  PEAGES'!$Q$1,"-","/")," ",RIGHT(H592,20)),D593))</f>
        <v/>
      </c>
      <c r="I593" s="2" t="str">
        <f t="shared" si="45"/>
        <v/>
      </c>
      <c r="J593" s="2" t="str">
        <f t="shared" si="44"/>
        <v/>
      </c>
      <c r="K593" s="23" t="str">
        <f>IF(A593="","",IF(A593="Total général",ROUND(F593+SUM(VG!L:L)*1.2,2)+SUM('SHELL PEAGES'!L:L)*1.2,F593))</f>
        <v/>
      </c>
      <c r="L593" s="2" t="str">
        <f t="shared" si="46"/>
        <v/>
      </c>
      <c r="M593" s="2" t="str">
        <f t="shared" si="47"/>
        <v/>
      </c>
      <c r="N593" s="2" t="str">
        <f>IF(OR(A593="",A593="Total général"),"",'Base  CARBURANT'!$AG$1)</f>
        <v/>
      </c>
    </row>
    <row r="594" spans="8:14" x14ac:dyDescent="0.2">
      <c r="H594" s="2" t="str">
        <f>IF(A594="","",IF(A594="Total général",CONCATENATE(SUBSTITUTE('Base  PEAGES'!$Q$1,"-","/")," ",RIGHT(H593,20)),D594))</f>
        <v/>
      </c>
      <c r="I594" s="2" t="str">
        <f t="shared" si="45"/>
        <v/>
      </c>
      <c r="J594" s="2" t="str">
        <f t="shared" si="44"/>
        <v/>
      </c>
      <c r="K594" s="23" t="str">
        <f>IF(A594="","",IF(A594="Total général",ROUND(F594+SUM(VG!L:L)*1.2,2)+SUM('SHELL PEAGES'!L:L)*1.2,F594))</f>
        <v/>
      </c>
      <c r="L594" s="2" t="str">
        <f t="shared" si="46"/>
        <v/>
      </c>
      <c r="M594" s="2" t="str">
        <f t="shared" si="47"/>
        <v/>
      </c>
      <c r="N594" s="2" t="str">
        <f>IF(OR(A594="",A594="Total général"),"",'Base  CARBURANT'!$AG$1)</f>
        <v/>
      </c>
    </row>
    <row r="595" spans="8:14" x14ac:dyDescent="0.2">
      <c r="H595" s="2" t="str">
        <f>IF(A595="","",IF(A595="Total général",CONCATENATE(SUBSTITUTE('Base  PEAGES'!$Q$1,"-","/")," ",RIGHT(H594,20)),D595))</f>
        <v/>
      </c>
      <c r="I595" s="2" t="str">
        <f t="shared" si="45"/>
        <v/>
      </c>
      <c r="J595" s="2" t="str">
        <f t="shared" si="44"/>
        <v/>
      </c>
      <c r="K595" s="23" t="str">
        <f>IF(A595="","",IF(A595="Total général",ROUND(F595+SUM(VG!L:L)*1.2,2)+SUM('SHELL PEAGES'!L:L)*1.2,F595))</f>
        <v/>
      </c>
      <c r="L595" s="2" t="str">
        <f t="shared" si="46"/>
        <v/>
      </c>
      <c r="M595" s="2" t="str">
        <f t="shared" si="47"/>
        <v/>
      </c>
      <c r="N595" s="2" t="str">
        <f>IF(OR(A595="",A595="Total général"),"",'Base  CARBURANT'!$AG$1)</f>
        <v/>
      </c>
    </row>
    <row r="596" spans="8:14" x14ac:dyDescent="0.2">
      <c r="H596" s="2" t="str">
        <f>IF(A596="","",IF(A596="Total général",CONCATENATE(SUBSTITUTE('Base  PEAGES'!$Q$1,"-","/")," ",RIGHT(H595,20)),D596))</f>
        <v/>
      </c>
      <c r="I596" s="2" t="str">
        <f t="shared" si="45"/>
        <v/>
      </c>
      <c r="J596" s="2" t="str">
        <f t="shared" si="44"/>
        <v/>
      </c>
      <c r="K596" s="23" t="str">
        <f>IF(A596="","",IF(A596="Total général",ROUND(F596+SUM(VG!L:L)*1.2,2)+SUM('SHELL PEAGES'!L:L)*1.2,F596))</f>
        <v/>
      </c>
      <c r="L596" s="2" t="str">
        <f t="shared" si="46"/>
        <v/>
      </c>
      <c r="M596" s="2" t="str">
        <f t="shared" si="47"/>
        <v/>
      </c>
      <c r="N596" s="2" t="str">
        <f>IF(OR(A596="",A596="Total général"),"",'Base  CARBURANT'!$AG$1)</f>
        <v/>
      </c>
    </row>
    <row r="597" spans="8:14" x14ac:dyDescent="0.2">
      <c r="H597" s="2" t="str">
        <f>IF(A597="","",IF(A597="Total général",CONCATENATE(SUBSTITUTE('Base  PEAGES'!$Q$1,"-","/")," ",RIGHT(H596,20)),D597))</f>
        <v/>
      </c>
      <c r="I597" s="2" t="str">
        <f t="shared" si="45"/>
        <v/>
      </c>
      <c r="J597" s="2" t="str">
        <f t="shared" si="44"/>
        <v/>
      </c>
      <c r="K597" s="23" t="str">
        <f>IF(A597="","",IF(A597="Total général",ROUND(F597+SUM(VG!L:L)*1.2,2)+SUM('SHELL PEAGES'!L:L)*1.2,F597))</f>
        <v/>
      </c>
      <c r="L597" s="2" t="str">
        <f t="shared" si="46"/>
        <v/>
      </c>
      <c r="M597" s="2" t="str">
        <f t="shared" si="47"/>
        <v/>
      </c>
      <c r="N597" s="2" t="str">
        <f>IF(OR(A597="",A597="Total général"),"",'Base  CARBURANT'!$AG$1)</f>
        <v/>
      </c>
    </row>
    <row r="598" spans="8:14" x14ac:dyDescent="0.2">
      <c r="H598" s="2" t="str">
        <f>IF(A598="","",IF(A598="Total général",CONCATENATE(SUBSTITUTE('Base  PEAGES'!$Q$1,"-","/")," ",RIGHT(H597,20)),D598))</f>
        <v/>
      </c>
      <c r="I598" s="2" t="str">
        <f t="shared" si="45"/>
        <v/>
      </c>
      <c r="J598" s="2" t="str">
        <f t="shared" si="44"/>
        <v/>
      </c>
      <c r="K598" s="23" t="str">
        <f>IF(A598="","",IF(A598="Total général",ROUND(F598+SUM(VG!L:L)*1.2,2)+SUM('SHELL PEAGES'!L:L)*1.2,F598))</f>
        <v/>
      </c>
      <c r="L598" s="2" t="str">
        <f t="shared" si="46"/>
        <v/>
      </c>
      <c r="M598" s="2" t="str">
        <f t="shared" si="47"/>
        <v/>
      </c>
      <c r="N598" s="2" t="str">
        <f>IF(OR(A598="",A598="Total général"),"",'Base  CARBURANT'!$AG$1)</f>
        <v/>
      </c>
    </row>
    <row r="599" spans="8:14" x14ac:dyDescent="0.2">
      <c r="H599" s="2" t="str">
        <f>IF(A599="","",IF(A599="Total général",CONCATENATE(SUBSTITUTE('Base  PEAGES'!$Q$1,"-","/")," ",RIGHT(H598,20)),D599))</f>
        <v/>
      </c>
      <c r="I599" s="2" t="str">
        <f t="shared" si="45"/>
        <v/>
      </c>
      <c r="J599" s="2" t="str">
        <f t="shared" si="44"/>
        <v/>
      </c>
      <c r="K599" s="23" t="str">
        <f>IF(A599="","",IF(A599="Total général",ROUND(F599+SUM(VG!L:L)*1.2,2)+SUM('SHELL PEAGES'!L:L)*1.2,F599))</f>
        <v/>
      </c>
      <c r="L599" s="2" t="str">
        <f t="shared" si="46"/>
        <v/>
      </c>
      <c r="M599" s="2" t="str">
        <f t="shared" si="47"/>
        <v/>
      </c>
      <c r="N599" s="2" t="str">
        <f>IF(OR(A599="",A599="Total général"),"",'Base  CARBURANT'!$AG$1)</f>
        <v/>
      </c>
    </row>
  </sheetData>
  <autoFilter ref="H3:N599" xr:uid="{00000000-0009-0000-0000-000004000000}"/>
  <mergeCells count="1">
    <mergeCell ref="H1:M1"/>
  </mergeCell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 PEAGES</vt:lpstr>
      <vt:lpstr>SHELL PEAGES</vt:lpstr>
      <vt:lpstr>Base  CARBURANT</vt:lpstr>
      <vt:lpstr>VG</vt:lpstr>
      <vt:lpstr>V9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2018-02-10T12:08:28Z</dcterms:created>
  <dcterms:modified xsi:type="dcterms:W3CDTF">2018-08-26T10:12:15Z</dcterms:modified>
</cp:coreProperties>
</file>