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ver\Desktop\"/>
    </mc:Choice>
  </mc:AlternateContent>
  <xr:revisionPtr revIDLastSave="0" documentId="13_ncr:1_{8DAB5879-962E-4E6A-AD78-CCAAE007D2BC}" xr6:coauthVersionLast="47" xr6:coauthVersionMax="47" xr10:uidLastSave="{00000000-0000-0000-0000-000000000000}"/>
  <bookViews>
    <workbookView xWindow="-60" yWindow="-60" windowWidth="28920" windowHeight="15720" tabRatio="899" activeTab="1" xr2:uid="{00000000-000D-0000-FFFF-FFFF00000000}"/>
  </bookViews>
  <sheets>
    <sheet name="TEST" sheetId="7" r:id="rId1"/>
    <sheet name="RESULTAT ESCOMPTÉ" sheetId="8" r:id="rId2"/>
  </sheets>
  <definedNames>
    <definedName name="DonnéesExternes_1" localSheetId="0" hidden="1">TEST!$A$1:$H$36</definedName>
    <definedName name="Segment_FACTUR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7" i="7" l="1"/>
  <c r="C37" i="7"/>
  <c r="D37" i="7" s="1"/>
  <c r="E37" i="7"/>
  <c r="F37" i="7"/>
  <c r="G37" i="7"/>
  <c r="B39" i="7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901A50D-B8E0-4B81-98BA-780E5A53B439}" keepAlive="1" name="Requête - ALD_ECRITURE_GLOBALE(1)" description="Connexion à la requête « ALD_ECRITURE_GLOBALE » dans le classeur." type="5" refreshedVersion="8" background="1" saveData="1">
    <dbPr connection="Provider=Microsoft.Mashup.OleDb.1;Data Source=$Workbook$;Location=ALD_ECRITURE_GLOBALE;Extended Properties=&quot;&quot;" command="SELECT * FROM [ALD_ECRITURE_GLOBALE]"/>
  </connection>
  <connection id="2" xr16:uid="{00000000-0015-0000-FFFF-FFFF00000000}" keepAlive="1" name="Requête - BASE_ALD" description="Connexion à la requête « BASE_ALD » dans le classeur." type="5" refreshedVersion="8" background="1" saveData="1">
    <dbPr connection="Provider=Microsoft.Mashup.OleDb.1;Data Source=$Workbook$;Location=BASE_ALD;Extended Properties=&quot;&quot;" command="SELECT * FROM [BASE_ALD]"/>
  </connection>
  <connection id="3" xr16:uid="{00000000-0015-0000-FFFF-FFFF04000000}" keepAlive="1" name="Requête - BASE_ALPHABET" description="Connexion à la requête « BASE_ALPHABET » dans le classeur." type="5" refreshedVersion="8" background="1" saveData="1">
    <dbPr connection="Provider=Microsoft.Mashup.OleDb.1;Data Source=$Workbook$;Location=BASE_ALPHABET;Extended Properties=&quot;&quot;" command="SELECT * FROM [BASE_ALPHABET]"/>
  </connection>
  <connection id="4" xr16:uid="{E7751920-3B6F-476A-91EE-642EFB2ED178}" keepAlive="1" name="Requête - IMPUTATION_ALD" description="Connexion à la requête « IMPUTATION_ALD » dans le classeur." type="5" refreshedVersion="6" background="1">
    <dbPr connection="Provider=Microsoft.Mashup.OleDb.1;Data Source=$Workbook$;Location=IMPUTATION_ALD;Extended Properties=&quot;&quot;" command="SELECT * FROM [IMPUTATION_ALD]"/>
  </connection>
  <connection id="5" xr16:uid="{604F1CD0-1707-4643-A02E-4B9786BB1211}" keepAlive="1" name="Requête - IMPUTATION_ALPHABET" description="Connexion à la requête « IMPUTATION_ALPHABET » dans le classeur." type="5" refreshedVersion="7" background="1" saveData="1">
    <dbPr connection="Provider=Microsoft.Mashup.OleDb.1;Data Source=$Workbook$;Location=IMPUTATION_ALPHABET;Extended Properties=&quot;&quot;" command="SELECT * FROM [IMPUTATION_ALPHABET]"/>
  </connection>
  <connection id="6" xr16:uid="{596F634E-EB75-40DC-B2B0-0F70F80B16D0}" keepAlive="1" name="Requête - LIBELLE_ALD" description="Connexion à la requête « LIBELLE_ALD » dans le classeur." type="5" refreshedVersion="6" background="1">
    <dbPr connection="Provider=Microsoft.Mashup.OleDb.1;Data Source=$Workbook$;Location=LIBELLE_ALD;Extended Properties=&quot;&quot;" command="SELECT * FROM [LIBELLE_ALD]"/>
  </connection>
  <connection id="7" xr16:uid="{00000000-0015-0000-FFFF-FFFF06000000}" keepAlive="1" name="Requête - PERIODE_FILTRE" description="Connexion à la requête « PERIODE_FILTRE » dans le classeur." type="5" refreshedVersion="6" background="1" saveData="1">
    <dbPr connection="Provider=Microsoft.Mashup.OleDb.1;Data Source=$Workbook$;Location=PERIODE_FILTRE;Extended Properties=&quot;&quot;" command="SELECT * FROM [PERIODE_FILTRE]"/>
  </connection>
</connections>
</file>

<file path=xl/sharedStrings.xml><?xml version="1.0" encoding="utf-8"?>
<sst xmlns="http://schemas.openxmlformats.org/spreadsheetml/2006/main" count="156" uniqueCount="46">
  <si>
    <t>FIN11</t>
  </si>
  <si>
    <t>NAC16</t>
  </si>
  <si>
    <t>SFO66</t>
  </si>
  <si>
    <t>SFO99</t>
  </si>
  <si>
    <t>CLE COMPTABLE</t>
  </si>
  <si>
    <t>COMPTE COMPTABLE</t>
  </si>
  <si>
    <t>MONTANT</t>
  </si>
  <si>
    <t>CODE TVA</t>
  </si>
  <si>
    <t>AFFECTATION</t>
  </si>
  <si>
    <t>V9</t>
  </si>
  <si>
    <t>LIBELLE</t>
  </si>
  <si>
    <t>SBU01</t>
  </si>
  <si>
    <t>SBU02</t>
  </si>
  <si>
    <t>SBU99</t>
  </si>
  <si>
    <t>CENTRE DE COUT</t>
  </si>
  <si>
    <t>WHA60</t>
  </si>
  <si>
    <t>SBU06</t>
  </si>
  <si>
    <t>SBU07</t>
  </si>
  <si>
    <t>FP-042-SN</t>
  </si>
  <si>
    <t>FACTURE</t>
  </si>
  <si>
    <t>GF-383-LB</t>
  </si>
  <si>
    <t>GF-004-XW</t>
  </si>
  <si>
    <t>GH-664-QG</t>
  </si>
  <si>
    <t>FV-314-FV</t>
  </si>
  <si>
    <t>FV-942-FT</t>
  </si>
  <si>
    <t>FR-444-TC</t>
  </si>
  <si>
    <t>FV-432-QY</t>
  </si>
  <si>
    <t>FV-348-FV</t>
  </si>
  <si>
    <t>FP-022-SN</t>
  </si>
  <si>
    <t>FL-733-BM</t>
  </si>
  <si>
    <t>FR-325-HA</t>
  </si>
  <si>
    <t>FP-981-SM</t>
  </si>
  <si>
    <t>FP-524-GF</t>
  </si>
  <si>
    <t>FM-902-WB</t>
  </si>
  <si>
    <t>FM-646-WB</t>
  </si>
  <si>
    <t>GD-898-NX</t>
  </si>
  <si>
    <t>FQ-548-MT</t>
  </si>
  <si>
    <t>FM-185-WW</t>
  </si>
  <si>
    <t>FT-065-MQ</t>
  </si>
  <si>
    <t>FQ-434-MT</t>
  </si>
  <si>
    <t>02/2023 TEST</t>
  </si>
  <si>
    <t>TV</t>
  </si>
  <si>
    <t>COMPTE</t>
  </si>
  <si>
    <t>somme des 40-50 avec le montant *1,20 pour TV</t>
  </si>
  <si>
    <t>la formule doit tenir comptes du filtre facture ensuite quand je filtre sur le compte je voudrais le montant par compte</t>
  </si>
  <si>
    <t>Resultat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</si>
</sst>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2"/>
      <color rgb="FFC00000"/>
      <name val="Calibri"/>
      <family val="2"/>
      <scheme val="minor"/>
    </font>
    <font>
      <sz val="10"/>
      <color rgb="FF34373A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/>
    <xf numFmtId="0" fontId="0" fillId="0" borderId="0" xfId="0" quotePrefix="1" applyAlignment="1">
      <alignment horizontal="center" vertical="center"/>
    </xf>
    <xf numFmtId="0" fontId="0" fillId="0" borderId="0" xfId="0" quotePrefix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19"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z val="14"/>
        <color rgb="FFC00000"/>
      </font>
    </dxf>
    <dxf>
      <font>
        <b/>
        <i val="0"/>
        <sz val="12"/>
      </font>
      <border>
        <left style="medium">
          <color rgb="FF0000FF"/>
        </left>
        <right style="medium">
          <color rgb="FF0000FF"/>
        </right>
        <top style="medium">
          <color rgb="FF0000FF"/>
        </top>
        <bottom style="medium">
          <color rgb="FF0000FF"/>
        </bottom>
      </border>
    </dxf>
  </dxfs>
  <tableStyles count="1" defaultTableStyle="TableStyleMedium2" defaultPivotStyle="PivotStyleLight16">
    <tableStyle name="Style de segment 1" pivot="0" table="0" count="4" xr9:uid="{00000000-0011-0000-FFFF-FFFF00000000}">
      <tableStyleElement type="wholeTable" dxfId="18"/>
      <tableStyleElement type="headerRow" dxfId="17"/>
    </tableStyle>
  </tableStyles>
  <colors>
    <mruColors>
      <color rgb="FF00FFFF"/>
      <color rgb="FF66FFFF"/>
      <color rgb="FF0000FF"/>
    </mruColors>
  </colors>
  <extLst>
    <ext xmlns:x14="http://schemas.microsoft.com/office/spreadsheetml/2009/9/main" uri="{46F421CA-312F-682f-3DD2-61675219B42D}">
      <x14:dxfs count="2">
        <dxf>
          <fill>
            <patternFill patternType="gray125">
              <fgColor rgb="FF00B0F0"/>
            </patternFill>
          </fill>
        </dxf>
        <dxf>
          <fill>
            <gradientFill degree="90">
              <stop position="0">
                <color rgb="FF00B0F0"/>
              </stop>
              <stop position="1">
                <color theme="0"/>
              </stop>
            </gradientFill>
          </fill>
        </dxf>
      </x14:dxfs>
    </ext>
    <ext xmlns:x14="http://schemas.microsoft.com/office/spreadsheetml/2009/9/main" uri="{EB79DEF2-80B8-43e5-95BD-54CBDDF9020C}">
      <x14:slicerStyles defaultSlicerStyle="SlicerStyleLight1">
        <x14:slicerStyle name="Style de segment 1">
          <x14:slicerStyleElements>
            <x14:slicerStyleElement type="selectedItemWithData" dxfId="1"/>
            <x14:slicerStyleElement type="hoveredUnselectedItemWith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28574</xdr:colOff>
      <xdr:row>0</xdr:row>
      <xdr:rowOff>0</xdr:rowOff>
    </xdr:from>
    <xdr:to>
      <xdr:col>12</xdr:col>
      <xdr:colOff>9525</xdr:colOff>
      <xdr:row>40</xdr:row>
      <xdr:rowOff>190499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FACTURE">
              <a:extLst>
                <a:ext uri="{FF2B5EF4-FFF2-40B4-BE49-F238E27FC236}">
                  <a16:creationId xmlns:a16="http://schemas.microsoft.com/office/drawing/2014/main" id="{7A09DF0E-6E5A-9305-8FB0-833450D14A77}"/>
                </a:ext>
              </a:extLst>
            </xdr:cNvPr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ACTU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91824" y="0"/>
              <a:ext cx="2266951" cy="38195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0000000-0016-0000-0400-000001000000}" autoFormatId="16" applyNumberFormats="0" applyBorderFormats="0" applyFontFormats="0" applyPatternFormats="0" applyAlignmentFormats="0" applyWidthHeightFormats="0">
  <queryTableRefresh nextId="15">
    <queryTableFields count="8">
      <queryTableField id="13" name="FACTURE" tableColumnId="6"/>
      <queryTableField id="1" name="LIBELLE" tableColumnId="8"/>
      <queryTableField id="2" name="CLE COMPTABLE" tableColumnId="2"/>
      <queryTableField id="3" name="COMPTE COMPTABLE" tableColumnId="3"/>
      <queryTableField id="4" name="MONTANT" tableColumnId="4"/>
      <queryTableField id="5" name="CODE TVA" tableColumnId="5"/>
      <queryTableField id="11" name="CENTRE DE COUT" tableColumnId="1"/>
      <queryTableField id="7" name="AFFECTATION" tableColumnId="7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ACTURE" xr10:uid="{1DD50898-6860-48BC-B1B2-02DD152744C6}" sourceName="FACTURE">
  <extLst>
    <x:ext xmlns:x15="http://schemas.microsoft.com/office/spreadsheetml/2010/11/main" uri="{2F2917AC-EB37-4324-AD4E-5DD8C200BD13}">
      <x15:tableSlicerCache tableId="7" column="6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FACTURE" xr10:uid="{BB1CF403-141E-4B85-BEBA-1E829CDE316C}" cache="Segment_FACTURE" caption="FACTURE" style="Style de segment 1" lockedPosition="1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BASE_ALD_2" displayName="BASE_ALD_2" ref="A1:H37" tableType="queryTable" totalsRowCount="1" headerRowDxfId="16" dataDxfId="15" totalsRowDxfId="14">
  <autoFilter ref="A1:H36" xr:uid="{00000000-0009-0000-0100-000007000000}">
    <filterColumn colId="0">
      <filters>
        <filter val="808125492"/>
      </filters>
    </filterColumn>
    <filterColumn colId="2">
      <filters>
        <filter val="40"/>
      </filters>
    </filterColumn>
  </autoFilter>
  <tableColumns count="8">
    <tableColumn id="6" xr3:uid="{828039FE-8DFC-43E4-B02E-29ED98AB675B}" uniqueName="6" name="FACTURE" queryTableFieldId="13"/>
    <tableColumn id="8" xr3:uid="{00000000-0010-0000-0400-000008000000}" uniqueName="8" name="LIBELLE" totalsRowFunction="custom" queryTableFieldId="1" dataDxfId="13" totalsRowDxfId="12">
      <totalsRowFormula>($B$2)</totalsRowFormula>
    </tableColumn>
    <tableColumn id="2" xr3:uid="{00000000-0010-0000-0400-000002000000}" uniqueName="2" name="CLE COMPTABLE" totalsRowFunction="custom" queryTableFieldId="2" dataDxfId="11" totalsRowDxfId="10">
      <totalsRowFormula>VALUE(IF(ISNUMBER(FIND("REPART",B2)),"50",IF(SUMIF(BASE_ALD_2[CLE COMPTABLE],"40",BASE_ALD_2[MONTANT])&gt;SUMIF(BASE_ALD_2[CLE COMPTABLE],"50",BASE_ALD_2[MONTANT]),VALUE(31),VALUE(21))))</totalsRowFormula>
    </tableColumn>
    <tableColumn id="3" xr3:uid="{00000000-0010-0000-0400-000003000000}" uniqueName="3" name="COMPTE COMPTABLE" totalsRowFunction="custom" queryTableFieldId="3" dataDxfId="9" totalsRowDxfId="8">
      <totalsRowFormula>IF(BASE_ALD_2[[#Totals],[CLE COMPTABLE]]&lt;&gt;50,"33243",IF(ABS(SUMIFS(BASE_ALD_2[MONTANT],BASE_ALD_2[CLE COMPTABLE],40,BASE_ALD_2[COMPTE COMPTABLE],111101)-SUMIFS(BASE_ALD_2[MONTANT],BASE_ALD_2[CLE COMPTABLE],50,BASE_ALD_2[COMPTE COMPTABLE],111101))=BASE_ALD_2[[#Totals],[MONTANT]],111101,IF(ABS(SUMIFS(BASE_ALD_2[MONTANT],BASE_ALD_2[CLE COMPTABLE],40,BASE_ALD_2[COMPTE COMPTABLE],113801)-SUMIFS(BASE_ALD_2[MONTANT],BASE_ALD_2[CLE COMPTABLE],50,BASE_ALD_2[COMPTE COMPTABLE],113801))=BASE_ALD_2[[#Totals],[MONTANT]],113801,IF(ABS(SUMIFS(BASE_ALD_2[MONTANT],BASE_ALD_2[CLE COMPTABLE],40,BASE_ALD_2[COMPTE COMPTABLE],114301)-SUMIFS(BASE_ALD_2[MONTANT],BASE_ALD_2[CLE COMPTABLE],50,BASE_ALD_2[COMPTE COMPTABLE],114301))=BASE_ALD_2[[#Totals],[MONTANT]],114301,IF(ABS(SUMIFS(BASE_ALD_2[MONTANT],BASE_ALD_2[CLE COMPTABLE],40,BASE_ALD_2[COMPTE COMPTABLE],130507)-SUMIFS(BASE_ALD_2[MONTANT],BASE_ALD_2[CLE COMPTABLE],50,BASE_ALD_2[COMPTE COMPTABLE],130507))=BASE_ALD_2[[#Totals],[MONTANT]],130507)))))</totalsRowFormula>
    </tableColumn>
    <tableColumn id="4" xr3:uid="{00000000-0010-0000-0400-000004000000}" uniqueName="4" name="MONTANT" totalsRowFunction="custom" queryTableFieldId="4" dataDxfId="7" totalsRowDxfId="6">
      <totalsRowFormula>ABS(ROUND((IF(SUM(BASE_ALD_2[MONTANT])=_xlfn.AGGREGATE(9,3,BASE_ALD_2[MONTANT]),SUMPRODUCT(((BASE_ALD_2[CLE COMPTABLE]=40)-(BASE_ALD_2[CLE COMPTABLE]=50))*BASE_ALD_2[MONTANT]),SUMPRODUCT(((BASE_ALD_2[CLE COMPTABLE]=40)-(BASE_ALD_2[CLE COMPTABLE]=50))*(BASE_ALD_2[COMPTE COMPTABLE]=_xlfn.AGGREGATE(5,3,BASE_ALD_2[COMPTE COMPTABLE]))*BASE_ALD_2[MONTANT]))),2))</totalsRowFormula>
    </tableColumn>
    <tableColumn id="5" xr3:uid="{00000000-0010-0000-0400-000005000000}" uniqueName="5" name="CODE TVA" totalsRowFunction="custom" queryTableFieldId="5" dataDxfId="5" totalsRowDxfId="4">
      <totalsRowFormula>IF(ISNUMBER(FIND("REPART",B2)),"V9","")</totalsRowFormula>
    </tableColumn>
    <tableColumn id="1" xr3:uid="{FFD53C71-4A49-4083-A235-5BB317045F68}" uniqueName="1" name="CENTRE DE COUT" totalsRowFunction="custom" queryTableFieldId="11" dataDxfId="3" totalsRowDxfId="2">
      <totalsRowFormula>IF(ISNUMBER(FIND("REPART",B2)),"FIN02","")</totalsRowFormula>
    </tableColumn>
    <tableColumn id="7" xr3:uid="{00000000-0010-0000-0400-000007000000}" uniqueName="7" name="AFFECTATION" queryTableFieldId="7" dataDxfId="1" totalsRow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>
    <tabColor rgb="FF00FFFF"/>
  </sheetPr>
  <dimension ref="A1:J46"/>
  <sheetViews>
    <sheetView topLeftCell="B1" workbookViewId="0">
      <selection activeCell="E37" sqref="E37"/>
    </sheetView>
  </sheetViews>
  <sheetFormatPr baseColWidth="10" defaultColWidth="11.42578125" defaultRowHeight="15" x14ac:dyDescent="0.25"/>
  <cols>
    <col min="1" max="1" width="11.28515625" style="1" hidden="1" customWidth="1"/>
    <col min="2" max="2" width="32.42578125" style="1" bestFit="1" customWidth="1"/>
    <col min="3" max="3" width="19.85546875" style="1" bestFit="1" customWidth="1"/>
    <col min="4" max="4" width="24.5703125" style="1" bestFit="1" customWidth="1"/>
    <col min="5" max="5" width="15" style="1" bestFit="1" customWidth="1"/>
    <col min="6" max="6" width="14.42578125" style="1" bestFit="1" customWidth="1"/>
    <col min="7" max="7" width="20.42578125" style="1" bestFit="1" customWidth="1"/>
    <col min="8" max="8" width="17.7109375" style="1" customWidth="1"/>
    <col min="9" max="9" width="17" style="1" bestFit="1" customWidth="1"/>
    <col min="10" max="16" width="11.42578125" style="1"/>
    <col min="17" max="17" width="22.7109375" style="1" bestFit="1" customWidth="1"/>
    <col min="18" max="16384" width="11.42578125" style="1"/>
  </cols>
  <sheetData>
    <row r="1" spans="1:10" x14ac:dyDescent="0.25">
      <c r="A1" t="s">
        <v>19</v>
      </c>
      <c r="B1" s="1" t="s">
        <v>10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14</v>
      </c>
      <c r="H1" s="1" t="s">
        <v>8</v>
      </c>
    </row>
    <row r="2" spans="1:10" x14ac:dyDescent="0.25">
      <c r="A2">
        <v>808125492</v>
      </c>
      <c r="B2" s="1" t="s">
        <v>40</v>
      </c>
      <c r="C2" s="1">
        <v>40</v>
      </c>
      <c r="D2" s="1">
        <v>111101</v>
      </c>
      <c r="E2" s="1">
        <v>354.27</v>
      </c>
      <c r="F2" s="1" t="s">
        <v>9</v>
      </c>
      <c r="G2" s="1" t="s">
        <v>13</v>
      </c>
      <c r="H2" s="1" t="s">
        <v>25</v>
      </c>
    </row>
    <row r="3" spans="1:10" x14ac:dyDescent="0.25">
      <c r="A3">
        <v>808125492</v>
      </c>
      <c r="B3" s="1" t="s">
        <v>40</v>
      </c>
      <c r="C3" s="1">
        <v>40</v>
      </c>
      <c r="D3" s="1">
        <v>111101</v>
      </c>
      <c r="E3" s="1">
        <v>176.74</v>
      </c>
      <c r="F3" s="1" t="s">
        <v>9</v>
      </c>
      <c r="G3" s="1" t="s">
        <v>0</v>
      </c>
      <c r="H3" s="1" t="s">
        <v>23</v>
      </c>
    </row>
    <row r="4" spans="1:10" x14ac:dyDescent="0.25">
      <c r="A4">
        <v>808125492</v>
      </c>
      <c r="B4" s="1" t="s">
        <v>40</v>
      </c>
      <c r="C4" s="1">
        <v>40</v>
      </c>
      <c r="D4" s="1">
        <v>111101</v>
      </c>
      <c r="E4" s="1">
        <v>185.06</v>
      </c>
      <c r="F4" s="1" t="s">
        <v>9</v>
      </c>
      <c r="G4" s="1" t="s">
        <v>0</v>
      </c>
      <c r="H4" s="1" t="s">
        <v>27</v>
      </c>
    </row>
    <row r="5" spans="1:10" x14ac:dyDescent="0.25">
      <c r="A5">
        <v>808125492</v>
      </c>
      <c r="B5" s="1" t="s">
        <v>40</v>
      </c>
      <c r="C5" s="1">
        <v>40</v>
      </c>
      <c r="D5" s="1">
        <v>111101</v>
      </c>
      <c r="E5" s="1">
        <v>64.62</v>
      </c>
      <c r="F5" s="1" t="s">
        <v>9</v>
      </c>
      <c r="G5" s="1" t="s">
        <v>0</v>
      </c>
      <c r="H5" s="1" t="s">
        <v>26</v>
      </c>
    </row>
    <row r="6" spans="1:10" x14ac:dyDescent="0.25">
      <c r="A6">
        <v>808125492</v>
      </c>
      <c r="B6" s="1" t="s">
        <v>40</v>
      </c>
      <c r="C6" s="1">
        <v>40</v>
      </c>
      <c r="D6" s="1">
        <v>111101</v>
      </c>
      <c r="E6" s="1">
        <v>52.56</v>
      </c>
      <c r="F6" s="1" t="s">
        <v>9</v>
      </c>
      <c r="G6" s="1" t="s">
        <v>13</v>
      </c>
      <c r="H6" s="1" t="s">
        <v>24</v>
      </c>
    </row>
    <row r="7" spans="1:10" x14ac:dyDescent="0.25">
      <c r="A7">
        <v>808125492</v>
      </c>
      <c r="B7" s="1" t="s">
        <v>40</v>
      </c>
      <c r="C7" s="1">
        <v>40</v>
      </c>
      <c r="D7" s="1">
        <v>124013</v>
      </c>
      <c r="E7" s="1">
        <v>18</v>
      </c>
      <c r="F7" s="1" t="s">
        <v>9</v>
      </c>
      <c r="G7" s="1" t="s">
        <v>16</v>
      </c>
      <c r="H7" s="1" t="s">
        <v>29</v>
      </c>
    </row>
    <row r="8" spans="1:10" hidden="1" x14ac:dyDescent="0.25">
      <c r="A8">
        <v>808125492</v>
      </c>
      <c r="B8" s="1" t="s">
        <v>40</v>
      </c>
      <c r="C8" s="1">
        <v>50</v>
      </c>
      <c r="D8" s="1">
        <v>124013</v>
      </c>
      <c r="E8" s="1">
        <v>36</v>
      </c>
      <c r="F8" s="1" t="s">
        <v>41</v>
      </c>
      <c r="G8" s="1" t="s">
        <v>11</v>
      </c>
      <c r="H8" s="1" t="s">
        <v>28</v>
      </c>
    </row>
    <row r="9" spans="1:10" x14ac:dyDescent="0.25">
      <c r="A9">
        <v>808125492</v>
      </c>
      <c r="B9" s="1" t="s">
        <v>40</v>
      </c>
      <c r="C9" s="1">
        <v>40</v>
      </c>
      <c r="D9" s="1">
        <v>124013</v>
      </c>
      <c r="E9" s="1">
        <v>18</v>
      </c>
      <c r="F9" s="1" t="s">
        <v>41</v>
      </c>
      <c r="G9" s="1" t="s">
        <v>11</v>
      </c>
      <c r="H9" s="1" t="s">
        <v>18</v>
      </c>
      <c r="J9" s="6"/>
    </row>
    <row r="10" spans="1:10" x14ac:dyDescent="0.25">
      <c r="A10">
        <v>808125492</v>
      </c>
      <c r="B10" s="1" t="s">
        <v>40</v>
      </c>
      <c r="C10" s="1">
        <v>40</v>
      </c>
      <c r="D10" s="1">
        <v>124013</v>
      </c>
      <c r="E10" s="1">
        <v>18</v>
      </c>
      <c r="F10" s="1" t="s">
        <v>9</v>
      </c>
      <c r="G10" s="1" t="s">
        <v>12</v>
      </c>
      <c r="H10" s="1" t="s">
        <v>32</v>
      </c>
    </row>
    <row r="11" spans="1:10" x14ac:dyDescent="0.25">
      <c r="A11">
        <v>808125492</v>
      </c>
      <c r="B11" s="1" t="s">
        <v>40</v>
      </c>
      <c r="C11" s="1">
        <v>40</v>
      </c>
      <c r="D11" s="1">
        <v>124013</v>
      </c>
      <c r="E11" s="1">
        <v>18</v>
      </c>
      <c r="F11" s="1" t="s">
        <v>9</v>
      </c>
      <c r="G11" s="1" t="s">
        <v>17</v>
      </c>
      <c r="H11" s="1" t="s">
        <v>31</v>
      </c>
      <c r="J11" s="5"/>
    </row>
    <row r="12" spans="1:10" hidden="1" x14ac:dyDescent="0.25">
      <c r="A12">
        <v>808125492</v>
      </c>
      <c r="B12" s="1" t="s">
        <v>40</v>
      </c>
      <c r="C12" s="1">
        <v>50</v>
      </c>
      <c r="D12" s="1">
        <v>124013</v>
      </c>
      <c r="E12" s="1">
        <v>18</v>
      </c>
      <c r="F12" s="1" t="s">
        <v>9</v>
      </c>
      <c r="G12" s="1" t="s">
        <v>0</v>
      </c>
      <c r="H12" s="1" t="s">
        <v>30</v>
      </c>
    </row>
    <row r="13" spans="1:10" x14ac:dyDescent="0.25">
      <c r="A13">
        <v>808125492</v>
      </c>
      <c r="B13" s="1" t="s">
        <v>40</v>
      </c>
      <c r="C13" s="1">
        <v>40</v>
      </c>
      <c r="D13" s="1">
        <v>124013</v>
      </c>
      <c r="E13" s="1">
        <v>36</v>
      </c>
      <c r="F13" s="1" t="s">
        <v>9</v>
      </c>
      <c r="G13" s="1" t="s">
        <v>13</v>
      </c>
      <c r="H13" s="1" t="s">
        <v>25</v>
      </c>
    </row>
    <row r="14" spans="1:10" x14ac:dyDescent="0.25">
      <c r="A14">
        <v>808125492</v>
      </c>
      <c r="B14" s="1" t="s">
        <v>40</v>
      </c>
      <c r="C14" s="1">
        <v>40</v>
      </c>
      <c r="D14" s="1">
        <v>124013</v>
      </c>
      <c r="E14" s="1">
        <v>81.97999999999999</v>
      </c>
      <c r="F14" s="1" t="s">
        <v>9</v>
      </c>
      <c r="G14" s="1" t="s">
        <v>0</v>
      </c>
      <c r="H14" s="1" t="s">
        <v>23</v>
      </c>
    </row>
    <row r="15" spans="1:10" x14ac:dyDescent="0.25">
      <c r="A15">
        <v>808125492</v>
      </c>
      <c r="B15" s="1" t="s">
        <v>40</v>
      </c>
      <c r="C15" s="1">
        <v>40</v>
      </c>
      <c r="D15" s="1">
        <v>124013</v>
      </c>
      <c r="E15" s="1">
        <v>182.11999999999998</v>
      </c>
      <c r="F15" s="1" t="s">
        <v>9</v>
      </c>
      <c r="G15" s="1" t="s">
        <v>0</v>
      </c>
      <c r="H15" s="1" t="s">
        <v>27</v>
      </c>
    </row>
    <row r="16" spans="1:10" x14ac:dyDescent="0.25">
      <c r="A16">
        <v>808125492</v>
      </c>
      <c r="B16" s="1" t="s">
        <v>40</v>
      </c>
      <c r="C16" s="1">
        <v>40</v>
      </c>
      <c r="D16" s="1">
        <v>124013</v>
      </c>
      <c r="E16" s="1">
        <v>90.98</v>
      </c>
      <c r="F16" s="1" t="s">
        <v>9</v>
      </c>
      <c r="G16" s="1" t="s">
        <v>0</v>
      </c>
      <c r="H16" s="1" t="s">
        <v>26</v>
      </c>
    </row>
    <row r="17" spans="1:10" x14ac:dyDescent="0.25">
      <c r="A17">
        <v>808125492</v>
      </c>
      <c r="B17" s="1" t="s">
        <v>40</v>
      </c>
      <c r="C17" s="1">
        <v>40</v>
      </c>
      <c r="D17" s="1">
        <v>124013</v>
      </c>
      <c r="E17" s="1">
        <v>81.77000000000001</v>
      </c>
      <c r="F17" s="1" t="s">
        <v>9</v>
      </c>
      <c r="G17" s="1" t="s">
        <v>13</v>
      </c>
      <c r="H17" s="1" t="s">
        <v>24</v>
      </c>
    </row>
    <row r="18" spans="1:10" hidden="1" x14ac:dyDescent="0.25">
      <c r="A18">
        <v>808129418</v>
      </c>
      <c r="B18" s="1" t="s">
        <v>40</v>
      </c>
      <c r="C18" s="1">
        <v>40</v>
      </c>
      <c r="D18" s="1">
        <v>111101</v>
      </c>
      <c r="E18" s="1">
        <v>434.38</v>
      </c>
      <c r="F18" s="1" t="s">
        <v>9</v>
      </c>
      <c r="G18" s="1" t="s">
        <v>15</v>
      </c>
      <c r="H18" s="1" t="s">
        <v>37</v>
      </c>
    </row>
    <row r="19" spans="1:10" hidden="1" x14ac:dyDescent="0.25">
      <c r="A19">
        <v>808129418</v>
      </c>
      <c r="B19" s="1" t="s">
        <v>40</v>
      </c>
      <c r="C19" s="1">
        <v>40</v>
      </c>
      <c r="D19" s="1">
        <v>111101</v>
      </c>
      <c r="E19" s="1">
        <v>543.96999999999991</v>
      </c>
      <c r="F19" s="1" t="s">
        <v>9</v>
      </c>
      <c r="G19" s="1" t="s">
        <v>15</v>
      </c>
      <c r="H19" s="1" t="s">
        <v>34</v>
      </c>
      <c r="J19" s="3"/>
    </row>
    <row r="20" spans="1:10" hidden="1" x14ac:dyDescent="0.25">
      <c r="A20">
        <v>808129418</v>
      </c>
      <c r="B20" s="1" t="s">
        <v>40</v>
      </c>
      <c r="C20" s="1">
        <v>40</v>
      </c>
      <c r="D20" s="1">
        <v>111101</v>
      </c>
      <c r="E20" s="1">
        <v>1173.8</v>
      </c>
      <c r="F20" s="1" t="s">
        <v>9</v>
      </c>
      <c r="G20" s="1" t="s">
        <v>15</v>
      </c>
      <c r="H20" s="1" t="s">
        <v>33</v>
      </c>
    </row>
    <row r="21" spans="1:10" hidden="1" x14ac:dyDescent="0.25">
      <c r="A21">
        <v>808129418</v>
      </c>
      <c r="B21" s="1" t="s">
        <v>40</v>
      </c>
      <c r="C21" s="1">
        <v>40</v>
      </c>
      <c r="D21" s="1">
        <v>111101</v>
      </c>
      <c r="E21" s="1">
        <v>312.65999999999997</v>
      </c>
      <c r="F21" s="1" t="s">
        <v>9</v>
      </c>
      <c r="G21" s="1" t="s">
        <v>15</v>
      </c>
      <c r="H21" s="1" t="s">
        <v>39</v>
      </c>
    </row>
    <row r="22" spans="1:10" hidden="1" x14ac:dyDescent="0.25">
      <c r="A22">
        <v>808129418</v>
      </c>
      <c r="B22" s="1" t="s">
        <v>40</v>
      </c>
      <c r="C22" s="1">
        <v>40</v>
      </c>
      <c r="D22" s="1">
        <v>111101</v>
      </c>
      <c r="E22" s="1">
        <v>391.58</v>
      </c>
      <c r="F22" s="1" t="s">
        <v>9</v>
      </c>
      <c r="G22" s="1" t="s">
        <v>15</v>
      </c>
      <c r="H22" s="1" t="s">
        <v>36</v>
      </c>
    </row>
    <row r="23" spans="1:10" hidden="1" x14ac:dyDescent="0.25">
      <c r="A23">
        <v>808129418</v>
      </c>
      <c r="B23" s="1" t="s">
        <v>40</v>
      </c>
      <c r="C23" s="1">
        <v>40</v>
      </c>
      <c r="D23" s="1">
        <v>111101</v>
      </c>
      <c r="E23" s="1">
        <v>446.96000000000004</v>
      </c>
      <c r="F23" s="1" t="s">
        <v>9</v>
      </c>
      <c r="G23" s="1" t="s">
        <v>15</v>
      </c>
      <c r="H23" s="1" t="s">
        <v>35</v>
      </c>
    </row>
    <row r="24" spans="1:10" hidden="1" x14ac:dyDescent="0.25">
      <c r="A24">
        <v>808129418</v>
      </c>
      <c r="B24" s="1" t="s">
        <v>40</v>
      </c>
      <c r="C24" s="1">
        <v>50</v>
      </c>
      <c r="D24" s="1">
        <v>124013</v>
      </c>
      <c r="E24" s="1">
        <v>194.33999999999992</v>
      </c>
      <c r="F24" s="1" t="s">
        <v>9</v>
      </c>
      <c r="G24" s="1" t="s">
        <v>15</v>
      </c>
      <c r="H24" s="1" t="s">
        <v>37</v>
      </c>
    </row>
    <row r="25" spans="1:10" hidden="1" x14ac:dyDescent="0.25">
      <c r="A25">
        <v>808129418</v>
      </c>
      <c r="B25" s="1" t="s">
        <v>40</v>
      </c>
      <c r="C25" s="1">
        <v>50</v>
      </c>
      <c r="D25" s="1">
        <v>124013</v>
      </c>
      <c r="E25" s="1">
        <v>474.62999999999994</v>
      </c>
      <c r="F25" s="1" t="s">
        <v>41</v>
      </c>
      <c r="G25" s="1" t="s">
        <v>15</v>
      </c>
      <c r="H25" s="1" t="s">
        <v>34</v>
      </c>
    </row>
    <row r="26" spans="1:10" hidden="1" x14ac:dyDescent="0.25">
      <c r="A26">
        <v>808129418</v>
      </c>
      <c r="B26" s="1" t="s">
        <v>40</v>
      </c>
      <c r="C26" s="1">
        <v>50</v>
      </c>
      <c r="D26" s="1">
        <v>124013</v>
      </c>
      <c r="E26" s="1">
        <v>407.82999999999993</v>
      </c>
      <c r="F26" s="1" t="s">
        <v>9</v>
      </c>
      <c r="G26" s="1" t="s">
        <v>15</v>
      </c>
      <c r="H26" s="1" t="s">
        <v>33</v>
      </c>
    </row>
    <row r="27" spans="1:10" hidden="1" x14ac:dyDescent="0.25">
      <c r="A27">
        <v>808129418</v>
      </c>
      <c r="B27" s="1" t="s">
        <v>40</v>
      </c>
      <c r="C27" s="1">
        <v>40</v>
      </c>
      <c r="D27" s="1">
        <v>124013</v>
      </c>
      <c r="E27" s="1">
        <v>145.18</v>
      </c>
      <c r="F27" s="1" t="s">
        <v>41</v>
      </c>
      <c r="G27" s="1" t="s">
        <v>15</v>
      </c>
      <c r="H27" s="1" t="s">
        <v>39</v>
      </c>
    </row>
    <row r="28" spans="1:10" hidden="1" x14ac:dyDescent="0.25">
      <c r="A28">
        <v>808129418</v>
      </c>
      <c r="B28" s="1" t="s">
        <v>40</v>
      </c>
      <c r="C28" s="1">
        <v>40</v>
      </c>
      <c r="D28" s="1">
        <v>124013</v>
      </c>
      <c r="E28" s="1">
        <v>246.76000000000005</v>
      </c>
      <c r="F28" s="1" t="s">
        <v>9</v>
      </c>
      <c r="G28" s="1" t="s">
        <v>15</v>
      </c>
      <c r="H28" s="1" t="s">
        <v>36</v>
      </c>
    </row>
    <row r="29" spans="1:10" hidden="1" x14ac:dyDescent="0.25">
      <c r="A29">
        <v>808129418</v>
      </c>
      <c r="B29" s="1" t="s">
        <v>40</v>
      </c>
      <c r="C29" s="1">
        <v>40</v>
      </c>
      <c r="D29" s="1">
        <v>124013</v>
      </c>
      <c r="E29" s="1">
        <v>161.14999999999998</v>
      </c>
      <c r="F29" s="1" t="s">
        <v>9</v>
      </c>
      <c r="G29" s="1" t="s">
        <v>15</v>
      </c>
      <c r="H29" s="1" t="s">
        <v>38</v>
      </c>
    </row>
    <row r="30" spans="1:10" hidden="1" x14ac:dyDescent="0.25">
      <c r="A30">
        <v>808129418</v>
      </c>
      <c r="B30" s="1" t="s">
        <v>40</v>
      </c>
      <c r="C30" s="1">
        <v>40</v>
      </c>
      <c r="D30" s="1">
        <v>124013</v>
      </c>
      <c r="E30" s="1">
        <v>173.23999999999998</v>
      </c>
      <c r="F30" s="1" t="s">
        <v>9</v>
      </c>
      <c r="G30" s="1" t="s">
        <v>15</v>
      </c>
      <c r="H30" s="1" t="s">
        <v>35</v>
      </c>
    </row>
    <row r="31" spans="1:10" hidden="1" x14ac:dyDescent="0.25">
      <c r="A31">
        <v>808134142</v>
      </c>
      <c r="B31" s="1" t="s">
        <v>40</v>
      </c>
      <c r="C31" s="1">
        <v>50</v>
      </c>
      <c r="D31" s="1">
        <v>113801</v>
      </c>
      <c r="E31" s="1">
        <v>96.34</v>
      </c>
      <c r="F31" s="1" t="s">
        <v>9</v>
      </c>
      <c r="G31" s="1" t="s">
        <v>3</v>
      </c>
      <c r="H31" s="1" t="s">
        <v>21</v>
      </c>
    </row>
    <row r="32" spans="1:10" hidden="1" x14ac:dyDescent="0.25">
      <c r="A32">
        <v>808134142</v>
      </c>
      <c r="B32" s="1" t="s">
        <v>40</v>
      </c>
      <c r="C32" s="1">
        <v>40</v>
      </c>
      <c r="D32" s="1">
        <v>113801</v>
      </c>
      <c r="E32" s="1">
        <v>158.77000000000001</v>
      </c>
      <c r="F32" s="1" t="s">
        <v>9</v>
      </c>
      <c r="G32" s="1" t="s">
        <v>2</v>
      </c>
      <c r="H32" s="1" t="s">
        <v>20</v>
      </c>
    </row>
    <row r="33" spans="1:8" hidden="1" x14ac:dyDescent="0.25">
      <c r="A33">
        <v>808134142</v>
      </c>
      <c r="B33" s="1" t="s">
        <v>40</v>
      </c>
      <c r="C33" s="1">
        <v>40</v>
      </c>
      <c r="D33" s="1">
        <v>113801</v>
      </c>
      <c r="E33" s="1">
        <v>553.42999999999995</v>
      </c>
      <c r="F33" s="1" t="s">
        <v>9</v>
      </c>
      <c r="G33" s="1" t="s">
        <v>1</v>
      </c>
      <c r="H33" s="1" t="s">
        <v>22</v>
      </c>
    </row>
    <row r="34" spans="1:8" hidden="1" x14ac:dyDescent="0.25">
      <c r="A34">
        <v>808134142</v>
      </c>
      <c r="B34" s="1" t="s">
        <v>40</v>
      </c>
      <c r="C34" s="1">
        <v>50</v>
      </c>
      <c r="D34" s="1">
        <v>114301</v>
      </c>
      <c r="E34" s="1">
        <v>54</v>
      </c>
      <c r="F34" s="1" t="s">
        <v>9</v>
      </c>
      <c r="G34" s="1" t="s">
        <v>3</v>
      </c>
      <c r="H34" s="1" t="s">
        <v>21</v>
      </c>
    </row>
    <row r="35" spans="1:8" hidden="1" x14ac:dyDescent="0.25">
      <c r="A35">
        <v>808134142</v>
      </c>
      <c r="B35" s="1" t="s">
        <v>40</v>
      </c>
      <c r="C35" s="1">
        <v>50</v>
      </c>
      <c r="D35" s="1">
        <v>114301</v>
      </c>
      <c r="E35" s="1">
        <v>31.66</v>
      </c>
      <c r="F35" s="1" t="s">
        <v>9</v>
      </c>
      <c r="G35" s="1" t="s">
        <v>2</v>
      </c>
      <c r="H35" s="1" t="s">
        <v>20</v>
      </c>
    </row>
    <row r="36" spans="1:8" hidden="1" x14ac:dyDescent="0.25">
      <c r="A36">
        <v>808134142</v>
      </c>
      <c r="B36" s="1" t="s">
        <v>40</v>
      </c>
      <c r="C36" s="1">
        <v>50</v>
      </c>
      <c r="D36" s="1">
        <v>114301</v>
      </c>
      <c r="E36" s="1">
        <v>48.34</v>
      </c>
      <c r="F36" s="1" t="s">
        <v>9</v>
      </c>
      <c r="G36" s="1" t="s">
        <v>1</v>
      </c>
      <c r="H36" s="1" t="s">
        <v>22</v>
      </c>
    </row>
    <row r="37" spans="1:8" ht="15.75" x14ac:dyDescent="0.25">
      <c r="A37"/>
      <c r="B37" s="2" t="str">
        <f>($B$2)</f>
        <v>02/2023 TEST</v>
      </c>
      <c r="C37" s="2">
        <f>VALUE(IF(ISNUMBER(FIND("REPART",B2)),"50",IF(SUMIF(BASE_ALD_2[CLE COMPTABLE],"40",BASE_ALD_2[MONTANT])&gt;SUMIF(BASE_ALD_2[CLE COMPTABLE],"50",BASE_ALD_2[MONTANT]),VALUE(31),VALUE(21))))</f>
        <v>31</v>
      </c>
      <c r="D37" s="2" t="str">
        <f>IF(BASE_ALD_2[[#Totals],[CLE COMPTABLE]]&lt;&gt;50,"33243",IF(ABS(SUMIFS(BASE_ALD_2[MONTANT],BASE_ALD_2[CLE COMPTABLE],40,BASE_ALD_2[COMPTE COMPTABLE],111101)-SUMIFS(BASE_ALD_2[MONTANT],BASE_ALD_2[CLE COMPTABLE],50,BASE_ALD_2[COMPTE COMPTABLE],111101))=BASE_ALD_2[[#Totals],[MONTANT]],111101,IF(ABS(SUMIFS(BASE_ALD_2[MONTANT],BASE_ALD_2[CLE COMPTABLE],40,BASE_ALD_2[COMPTE COMPTABLE],113801)-SUMIFS(BASE_ALD_2[MONTANT],BASE_ALD_2[CLE COMPTABLE],50,BASE_ALD_2[COMPTE COMPTABLE],113801))=BASE_ALD_2[[#Totals],[MONTANT]],113801,IF(ABS(SUMIFS(BASE_ALD_2[MONTANT],BASE_ALD_2[CLE COMPTABLE],40,BASE_ALD_2[COMPTE COMPTABLE],114301)-SUMIFS(BASE_ALD_2[MONTANT],BASE_ALD_2[CLE COMPTABLE],50,BASE_ALD_2[COMPTE COMPTABLE],114301))=BASE_ALD_2[[#Totals],[MONTANT]],114301,IF(ABS(SUMIFS(BASE_ALD_2[MONTANT],BASE_ALD_2[CLE COMPTABLE],40,BASE_ALD_2[COMPTE COMPTABLE],130507)-SUMIFS(BASE_ALD_2[MONTANT],BASE_ALD_2[CLE COMPTABLE],50,BASE_ALD_2[COMPTE COMPTABLE],130507))=BASE_ALD_2[[#Totals],[MONTANT]],130507)))))</f>
        <v>33243</v>
      </c>
      <c r="E37" s="7">
        <f>ABS(ROUND((IF(SUM(BASE_ALD_2[MONTANT])=_xlfn.AGGREGATE(9,3,BASE_ALD_2[MONTANT]),SUMPRODUCT(((BASE_ALD_2[CLE COMPTABLE]=40)-(BASE_ALD_2[CLE COMPTABLE]=50))*BASE_ALD_2[MONTANT]),SUMPRODUCT(((BASE_ALD_2[CLE COMPTABLE]=40)-(BASE_ALD_2[CLE COMPTABLE]=50))*(BASE_ALD_2[COMPTE COMPTABLE]=_xlfn.AGGREGATE(5,3,BASE_ALD_2[COMPTE COMPTABLE]))*BASE_ALD_2[MONTANT]))),2))</f>
        <v>4136.6000000000004</v>
      </c>
      <c r="F37" s="2" t="str">
        <f>IF(ISNUMBER(FIND("REPART",B2)),"V9","")</f>
        <v/>
      </c>
      <c r="G37" s="2" t="str">
        <f>IF(ISNUMBER(FIND("REPART",B2)),"FIN02","")</f>
        <v/>
      </c>
    </row>
    <row r="39" spans="1:8" x14ac:dyDescent="0.2">
      <c r="B39" s="4" t="str">
        <f>IF(B2="REPART",50,"")</f>
        <v/>
      </c>
    </row>
    <row r="46" spans="1:8" x14ac:dyDescent="0.25">
      <c r="B46" s="5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5CBF5-BBCA-4B95-90A4-CB9B4F022A1B}">
  <sheetPr>
    <tabColor rgb="FFFFFF00"/>
  </sheetPr>
  <dimension ref="A1:D5"/>
  <sheetViews>
    <sheetView tabSelected="1" workbookViewId="0">
      <selection activeCell="D22" sqref="D22"/>
    </sheetView>
  </sheetViews>
  <sheetFormatPr baseColWidth="10" defaultRowHeight="15" x14ac:dyDescent="0.25"/>
  <cols>
    <col min="1" max="1" width="10" style="1" bestFit="1" customWidth="1"/>
    <col min="2" max="2" width="8.42578125" style="1" bestFit="1" customWidth="1"/>
    <col min="3" max="3" width="10.28515625" style="1" bestFit="1" customWidth="1"/>
    <col min="4" max="5" width="107" bestFit="1" customWidth="1"/>
  </cols>
  <sheetData>
    <row r="1" spans="1:4" x14ac:dyDescent="0.25">
      <c r="A1" s="9" t="s">
        <v>45</v>
      </c>
      <c r="B1" s="9"/>
      <c r="C1" s="9"/>
    </row>
    <row r="2" spans="1:4" x14ac:dyDescent="0.25">
      <c r="A2" s="1" t="s">
        <v>19</v>
      </c>
      <c r="B2" s="1" t="s">
        <v>42</v>
      </c>
      <c r="C2" s="1" t="s">
        <v>6</v>
      </c>
      <c r="D2" s="8" t="s">
        <v>44</v>
      </c>
    </row>
    <row r="3" spans="1:4" x14ac:dyDescent="0.25">
      <c r="A3" s="1">
        <v>808125492</v>
      </c>
      <c r="B3" s="1">
        <v>33243</v>
      </c>
      <c r="C3" s="10">
        <v>1320.5</v>
      </c>
      <c r="D3" t="s">
        <v>43</v>
      </c>
    </row>
    <row r="4" spans="1:4" x14ac:dyDescent="0.25">
      <c r="A4" s="1">
        <v>808125492</v>
      </c>
      <c r="B4" s="1">
        <v>111101</v>
      </c>
      <c r="C4" s="10">
        <v>833.25</v>
      </c>
      <c r="D4" t="s">
        <v>43</v>
      </c>
    </row>
    <row r="5" spans="1:4" x14ac:dyDescent="0.25">
      <c r="A5" s="1">
        <v>808125492</v>
      </c>
      <c r="B5" s="1">
        <v>124013</v>
      </c>
      <c r="C5" s="10">
        <v>487.25</v>
      </c>
      <c r="D5" t="s">
        <v>43</v>
      </c>
    </row>
  </sheetData>
  <mergeCells count="1">
    <mergeCell ref="A1:C1"/>
  </mergeCells>
  <pageMargins left="0.7" right="0.7" top="0.75" bottom="0.75" header="0.3" footer="0.3"/>
  <pageSetup paperSize="9" orientation="portrait" horizontalDpi="360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5895345-8169-40FB-9AC1-3FB43827E9A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RESULTAT ESCOMPTÉ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Anthony Pruvost</cp:lastModifiedBy>
  <dcterms:created xsi:type="dcterms:W3CDTF">2015-06-05T18:19:34Z</dcterms:created>
  <dcterms:modified xsi:type="dcterms:W3CDTF">2023-03-06T11:02:52Z</dcterms:modified>
</cp:coreProperties>
</file>