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FC8418CF-48D8-4456-B71D-8F31AAB14048}" xr6:coauthVersionLast="47" xr6:coauthVersionMax="47" xr10:uidLastSave="{00000000-0000-0000-0000-000000000000}"/>
  <bookViews>
    <workbookView xWindow="-60" yWindow="-60" windowWidth="28920" windowHeight="15720" tabRatio="934" activeTab="6" xr2:uid="{00000000-000D-0000-FFFF-FFFF00000000}"/>
  </bookViews>
  <sheets>
    <sheet name="BASE" sheetId="41" r:id="rId1"/>
    <sheet name="1" sheetId="9" r:id="rId2"/>
    <sheet name="2" sheetId="42" r:id="rId3"/>
    <sheet name="3" sheetId="43" r:id="rId4"/>
    <sheet name="4" sheetId="44" r:id="rId5"/>
    <sheet name="5" sheetId="45" r:id="rId6"/>
    <sheet name="6" sheetId="46" r:id="rId7"/>
    <sheet name="7" sheetId="47" r:id="rId8"/>
    <sheet name="8" sheetId="48" r:id="rId9"/>
    <sheet name="9" sheetId="49" r:id="rId10"/>
    <sheet name="10" sheetId="50" r:id="rId11"/>
    <sheet name="11" sheetId="51" r:id="rId12"/>
    <sheet name="12" sheetId="52" r:id="rId13"/>
    <sheet name="13" sheetId="53" r:id="rId14"/>
    <sheet name="14" sheetId="54" r:id="rId15"/>
    <sheet name="15" sheetId="55" r:id="rId16"/>
    <sheet name="16" sheetId="56" r:id="rId17"/>
    <sheet name="17" sheetId="57" r:id="rId18"/>
    <sheet name="18" sheetId="58" r:id="rId19"/>
    <sheet name="19" sheetId="59" r:id="rId20"/>
    <sheet name="20" sheetId="60" r:id="rId21"/>
    <sheet name="21" sheetId="61" r:id="rId22"/>
    <sheet name="22" sheetId="62" r:id="rId23"/>
    <sheet name="23" sheetId="63" r:id="rId24"/>
    <sheet name="24" sheetId="64" r:id="rId25"/>
    <sheet name="25" sheetId="65" r:id="rId26"/>
    <sheet name="26" sheetId="66" r:id="rId27"/>
    <sheet name="27" sheetId="67" r:id="rId28"/>
    <sheet name="28" sheetId="68" r:id="rId29"/>
    <sheet name="29" sheetId="69" r:id="rId30"/>
    <sheet name="30" sheetId="70" r:id="rId31"/>
    <sheet name="31" sheetId="71" r:id="rId32"/>
  </sheets>
  <externalReferences>
    <externalReference r:id="rId33"/>
  </externalReferences>
  <definedNames>
    <definedName name="Print_report">[1]!Print_report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71" l="1"/>
  <c r="C11" i="71"/>
  <c r="B11" i="71"/>
  <c r="A11" i="71"/>
  <c r="H5" i="71"/>
  <c r="H4" i="71"/>
  <c r="H3" i="71"/>
  <c r="I3" i="71" s="1"/>
  <c r="E3" i="71"/>
  <c r="L2" i="71"/>
  <c r="H11" i="71"/>
  <c r="H2" i="71"/>
  <c r="E2" i="71"/>
  <c r="G11" i="70"/>
  <c r="C11" i="70"/>
  <c r="B11" i="70"/>
  <c r="A11" i="70"/>
  <c r="H5" i="70"/>
  <c r="H4" i="70"/>
  <c r="H3" i="70"/>
  <c r="I3" i="70" s="1"/>
  <c r="E3" i="70"/>
  <c r="L2" i="70"/>
  <c r="H11" i="70"/>
  <c r="H2" i="70"/>
  <c r="H6" i="70" s="1"/>
  <c r="E2" i="70"/>
  <c r="E4" i="70" s="1"/>
  <c r="G11" i="69"/>
  <c r="C11" i="69"/>
  <c r="B11" i="69"/>
  <c r="A11" i="69"/>
  <c r="H5" i="69"/>
  <c r="H4" i="69"/>
  <c r="H3" i="69"/>
  <c r="I3" i="69" s="1"/>
  <c r="E3" i="69"/>
  <c r="L2" i="69"/>
  <c r="H11" i="69" s="1"/>
  <c r="H2" i="69"/>
  <c r="E2" i="69"/>
  <c r="G11" i="68"/>
  <c r="C11" i="68"/>
  <c r="B11" i="68"/>
  <c r="A11" i="68"/>
  <c r="H5" i="68"/>
  <c r="H4" i="68"/>
  <c r="H3" i="68"/>
  <c r="I3" i="68" s="1"/>
  <c r="E3" i="68"/>
  <c r="L2" i="68"/>
  <c r="H11" i="68" s="1"/>
  <c r="H2" i="68"/>
  <c r="E2" i="68"/>
  <c r="G11" i="67"/>
  <c r="C11" i="67"/>
  <c r="B11" i="67"/>
  <c r="A11" i="67"/>
  <c r="H5" i="67"/>
  <c r="H6" i="67" s="1"/>
  <c r="H4" i="67"/>
  <c r="H3" i="67"/>
  <c r="I3" i="67"/>
  <c r="E3" i="67"/>
  <c r="L2" i="67"/>
  <c r="H11" i="67" s="1"/>
  <c r="H2" i="67"/>
  <c r="E2" i="67"/>
  <c r="G11" i="66"/>
  <c r="C11" i="66"/>
  <c r="B11" i="66"/>
  <c r="A11" i="66"/>
  <c r="H5" i="66"/>
  <c r="H4" i="66"/>
  <c r="H3" i="66"/>
  <c r="I3" i="66" s="1"/>
  <c r="E3" i="66"/>
  <c r="L2" i="66"/>
  <c r="H11" i="66" s="1"/>
  <c r="H2" i="66"/>
  <c r="I2" i="66" s="1"/>
  <c r="I6" i="66" s="1"/>
  <c r="E2" i="66"/>
  <c r="E4" i="66" s="1"/>
  <c r="G11" i="65"/>
  <c r="C11" i="65"/>
  <c r="B11" i="65"/>
  <c r="A11" i="65"/>
  <c r="H5" i="65"/>
  <c r="H4" i="65"/>
  <c r="H3" i="65"/>
  <c r="E3" i="65"/>
  <c r="E4" i="65" s="1"/>
  <c r="L2" i="65"/>
  <c r="H11" i="65" s="1"/>
  <c r="H2" i="65"/>
  <c r="I2" i="65" s="1"/>
  <c r="E2" i="65"/>
  <c r="G11" i="64"/>
  <c r="C11" i="64"/>
  <c r="B11" i="64"/>
  <c r="A11" i="64"/>
  <c r="H5" i="64"/>
  <c r="H4" i="64"/>
  <c r="H3" i="64"/>
  <c r="I3" i="64" s="1"/>
  <c r="E3" i="64"/>
  <c r="L2" i="64"/>
  <c r="H11" i="64"/>
  <c r="H2" i="64"/>
  <c r="I2" i="64" s="1"/>
  <c r="I6" i="64" s="1"/>
  <c r="E2" i="64"/>
  <c r="G11" i="63"/>
  <c r="C11" i="63"/>
  <c r="B11" i="63"/>
  <c r="A11" i="63"/>
  <c r="H5" i="63"/>
  <c r="H4" i="63"/>
  <c r="H3" i="63"/>
  <c r="I3" i="63"/>
  <c r="E3" i="63"/>
  <c r="L2" i="63"/>
  <c r="H11" i="63" s="1"/>
  <c r="H2" i="63"/>
  <c r="E2" i="63"/>
  <c r="E4" i="63"/>
  <c r="F4" i="63" s="1"/>
  <c r="G11" i="62"/>
  <c r="C11" i="62"/>
  <c r="B11" i="62"/>
  <c r="A11" i="62"/>
  <c r="H5" i="62"/>
  <c r="H4" i="62"/>
  <c r="H3" i="62"/>
  <c r="I3" i="62" s="1"/>
  <c r="E3" i="62"/>
  <c r="L2" i="62"/>
  <c r="H11" i="62" s="1"/>
  <c r="H2" i="62"/>
  <c r="E2" i="62"/>
  <c r="G11" i="61"/>
  <c r="C11" i="61"/>
  <c r="B11" i="61"/>
  <c r="A11" i="61"/>
  <c r="H5" i="61"/>
  <c r="H4" i="61"/>
  <c r="H3" i="61"/>
  <c r="I3" i="61"/>
  <c r="E3" i="61"/>
  <c r="E4" i="61" s="1"/>
  <c r="L2" i="61"/>
  <c r="H11" i="61" s="1"/>
  <c r="H2" i="61"/>
  <c r="E2" i="61"/>
  <c r="G11" i="60"/>
  <c r="C11" i="60"/>
  <c r="B11" i="60"/>
  <c r="A11" i="60"/>
  <c r="H5" i="60"/>
  <c r="H4" i="60"/>
  <c r="H3" i="60"/>
  <c r="E3" i="60"/>
  <c r="L2" i="60"/>
  <c r="H11" i="60"/>
  <c r="H2" i="60"/>
  <c r="I2" i="60" s="1"/>
  <c r="E2" i="60"/>
  <c r="E4" i="60" s="1"/>
  <c r="G11" i="59"/>
  <c r="C11" i="59"/>
  <c r="B11" i="59"/>
  <c r="A11" i="59"/>
  <c r="H5" i="59"/>
  <c r="H4" i="59"/>
  <c r="H3" i="59"/>
  <c r="I3" i="59"/>
  <c r="E3" i="59"/>
  <c r="L2" i="59"/>
  <c r="H11" i="59" s="1"/>
  <c r="H2" i="59"/>
  <c r="I2" i="59" s="1"/>
  <c r="E2" i="59"/>
  <c r="G11" i="58"/>
  <c r="C11" i="58"/>
  <c r="B11" i="58"/>
  <c r="A11" i="58"/>
  <c r="H5" i="58"/>
  <c r="H4" i="58"/>
  <c r="H3" i="58"/>
  <c r="I3" i="58" s="1"/>
  <c r="E3" i="58"/>
  <c r="L2" i="58"/>
  <c r="H11" i="58" s="1"/>
  <c r="H2" i="58"/>
  <c r="I2" i="58" s="1"/>
  <c r="E2" i="58"/>
  <c r="E4" i="58" s="1"/>
  <c r="G11" i="57"/>
  <c r="C11" i="57"/>
  <c r="B11" i="57"/>
  <c r="A11" i="57"/>
  <c r="H5" i="57"/>
  <c r="H4" i="57"/>
  <c r="H3" i="57"/>
  <c r="I3" i="57" s="1"/>
  <c r="E3" i="57"/>
  <c r="L2" i="57"/>
  <c r="H11" i="57" s="1"/>
  <c r="H2" i="57"/>
  <c r="I2" i="57" s="1"/>
  <c r="E2" i="57"/>
  <c r="E4" i="57" s="1"/>
  <c r="G11" i="56"/>
  <c r="C11" i="56"/>
  <c r="B11" i="56"/>
  <c r="A11" i="56"/>
  <c r="H5" i="56"/>
  <c r="H4" i="56"/>
  <c r="H3" i="56"/>
  <c r="E3" i="56"/>
  <c r="L2" i="56"/>
  <c r="H11" i="56" s="1"/>
  <c r="H2" i="56"/>
  <c r="I2" i="56" s="1"/>
  <c r="E2" i="56"/>
  <c r="G11" i="55"/>
  <c r="C11" i="55"/>
  <c r="B11" i="55"/>
  <c r="A11" i="55"/>
  <c r="H5" i="55"/>
  <c r="H4" i="55"/>
  <c r="H3" i="55"/>
  <c r="I3" i="55" s="1"/>
  <c r="E3" i="55"/>
  <c r="L2" i="55"/>
  <c r="H11" i="55" s="1"/>
  <c r="H2" i="55"/>
  <c r="E2" i="55"/>
  <c r="G11" i="54"/>
  <c r="C11" i="54"/>
  <c r="B11" i="54"/>
  <c r="A11" i="54"/>
  <c r="H5" i="54"/>
  <c r="H4" i="54"/>
  <c r="H3" i="54"/>
  <c r="I3" i="54" s="1"/>
  <c r="E3" i="54"/>
  <c r="E4" i="54" s="1"/>
  <c r="L2" i="54"/>
  <c r="H11" i="54" s="1"/>
  <c r="H2" i="54"/>
  <c r="E2" i="54"/>
  <c r="G11" i="53"/>
  <c r="C11" i="53"/>
  <c r="B11" i="53"/>
  <c r="A11" i="53"/>
  <c r="H5" i="53"/>
  <c r="H4" i="53"/>
  <c r="H3" i="53"/>
  <c r="I3" i="53" s="1"/>
  <c r="E3" i="53"/>
  <c r="L2" i="53"/>
  <c r="H11" i="53" s="1"/>
  <c r="H2" i="53"/>
  <c r="E2" i="53"/>
  <c r="E4" i="53" s="1"/>
  <c r="G11" i="52"/>
  <c r="C11" i="52"/>
  <c r="B11" i="52"/>
  <c r="A11" i="52"/>
  <c r="H5" i="52"/>
  <c r="H4" i="52"/>
  <c r="H3" i="52"/>
  <c r="E3" i="52"/>
  <c r="L2" i="52"/>
  <c r="H11" i="52"/>
  <c r="H2" i="52"/>
  <c r="E2" i="52"/>
  <c r="E4" i="52"/>
  <c r="G11" i="51"/>
  <c r="C11" i="51"/>
  <c r="B11" i="51"/>
  <c r="A11" i="51"/>
  <c r="H5" i="51"/>
  <c r="H4" i="51"/>
  <c r="H3" i="51"/>
  <c r="I3" i="51" s="1"/>
  <c r="E3" i="51"/>
  <c r="L2" i="51"/>
  <c r="H11" i="51" s="1"/>
  <c r="H2" i="51"/>
  <c r="E2" i="51"/>
  <c r="G11" i="50"/>
  <c r="C11" i="50"/>
  <c r="B11" i="50"/>
  <c r="A11" i="50"/>
  <c r="H5" i="50"/>
  <c r="H4" i="50"/>
  <c r="H3" i="50"/>
  <c r="I3" i="50" s="1"/>
  <c r="E3" i="50"/>
  <c r="L2" i="50"/>
  <c r="H11" i="50" s="1"/>
  <c r="H2" i="50"/>
  <c r="E2" i="50"/>
  <c r="G11" i="49"/>
  <c r="C11" i="49"/>
  <c r="B11" i="49"/>
  <c r="A11" i="49"/>
  <c r="H5" i="49"/>
  <c r="H4" i="49"/>
  <c r="H3" i="49"/>
  <c r="E3" i="49"/>
  <c r="L2" i="49"/>
  <c r="H11" i="49" s="1"/>
  <c r="H2" i="49"/>
  <c r="I2" i="49" s="1"/>
  <c r="E2" i="49"/>
  <c r="E4" i="49" s="1"/>
  <c r="G11" i="48"/>
  <c r="C11" i="48"/>
  <c r="B11" i="48"/>
  <c r="A11" i="48"/>
  <c r="H5" i="48"/>
  <c r="H4" i="48"/>
  <c r="H3" i="48"/>
  <c r="I3" i="48" s="1"/>
  <c r="E3" i="48"/>
  <c r="L2" i="48"/>
  <c r="H11" i="48" s="1"/>
  <c r="H2" i="48"/>
  <c r="I2" i="48" s="1"/>
  <c r="E2" i="48"/>
  <c r="G11" i="47"/>
  <c r="C11" i="47"/>
  <c r="B11" i="47"/>
  <c r="A11" i="47"/>
  <c r="H5" i="47"/>
  <c r="H4" i="47"/>
  <c r="H3" i="47"/>
  <c r="I3" i="47" s="1"/>
  <c r="E3" i="47"/>
  <c r="L2" i="47"/>
  <c r="H11" i="47" s="1"/>
  <c r="H2" i="47"/>
  <c r="I2" i="47" s="1"/>
  <c r="E2" i="47"/>
  <c r="G11" i="46"/>
  <c r="C11" i="46"/>
  <c r="B11" i="46"/>
  <c r="A11" i="46"/>
  <c r="H5" i="46"/>
  <c r="H4" i="46"/>
  <c r="H3" i="46"/>
  <c r="I3" i="46" s="1"/>
  <c r="E3" i="46"/>
  <c r="L2" i="46"/>
  <c r="H11" i="46" s="1"/>
  <c r="H2" i="46"/>
  <c r="I2" i="46" s="1"/>
  <c r="I6" i="46" s="1"/>
  <c r="E2" i="46"/>
  <c r="G11" i="45"/>
  <c r="C11" i="45"/>
  <c r="B11" i="45"/>
  <c r="A11" i="45"/>
  <c r="H5" i="45"/>
  <c r="H4" i="45"/>
  <c r="H3" i="45"/>
  <c r="I3" i="45" s="1"/>
  <c r="E3" i="45"/>
  <c r="L2" i="45"/>
  <c r="H11" i="45" s="1"/>
  <c r="H2" i="45"/>
  <c r="I2" i="45" s="1"/>
  <c r="E2" i="45"/>
  <c r="G11" i="44"/>
  <c r="C11" i="44"/>
  <c r="B11" i="44"/>
  <c r="A11" i="44"/>
  <c r="H5" i="44"/>
  <c r="H4" i="44"/>
  <c r="H3" i="44"/>
  <c r="I3" i="44" s="1"/>
  <c r="E3" i="44"/>
  <c r="L2" i="44"/>
  <c r="H11" i="44" s="1"/>
  <c r="H2" i="44"/>
  <c r="I2" i="44" s="1"/>
  <c r="E2" i="44"/>
  <c r="G11" i="43"/>
  <c r="C11" i="43"/>
  <c r="B11" i="43"/>
  <c r="A11" i="43"/>
  <c r="H5" i="43"/>
  <c r="H4" i="43"/>
  <c r="H3" i="43"/>
  <c r="I3" i="43" s="1"/>
  <c r="E3" i="43"/>
  <c r="L2" i="43"/>
  <c r="H11" i="43" s="1"/>
  <c r="H2" i="43"/>
  <c r="I2" i="43" s="1"/>
  <c r="E2" i="43"/>
  <c r="G11" i="42"/>
  <c r="C11" i="42"/>
  <c r="B11" i="42"/>
  <c r="A11" i="42"/>
  <c r="H5" i="42"/>
  <c r="H4" i="42"/>
  <c r="H3" i="42"/>
  <c r="I3" i="42" s="1"/>
  <c r="E3" i="42"/>
  <c r="L2" i="42"/>
  <c r="H11" i="42" s="1"/>
  <c r="H2" i="42"/>
  <c r="I2" i="42" s="1"/>
  <c r="E2" i="42"/>
  <c r="E4" i="42" s="1"/>
  <c r="L2" i="9"/>
  <c r="H11" i="9" s="1"/>
  <c r="G11" i="9"/>
  <c r="A11" i="9"/>
  <c r="B11" i="9"/>
  <c r="C11" i="9"/>
  <c r="H5" i="9"/>
  <c r="H4" i="9"/>
  <c r="H3" i="9"/>
  <c r="I3" i="9" s="1"/>
  <c r="H2" i="9"/>
  <c r="E2" i="9"/>
  <c r="E3" i="9"/>
  <c r="I2" i="52"/>
  <c r="I2" i="67"/>
  <c r="I6" i="67"/>
  <c r="I2" i="69"/>
  <c r="I2" i="61"/>
  <c r="I6" i="61"/>
  <c r="I2" i="63"/>
  <c r="I6" i="63"/>
  <c r="I2" i="51"/>
  <c r="E4" i="59" l="1"/>
  <c r="I6" i="59"/>
  <c r="I6" i="57"/>
  <c r="H6" i="53"/>
  <c r="I6" i="51"/>
  <c r="E4" i="51"/>
  <c r="E4" i="50"/>
  <c r="I6" i="47"/>
  <c r="E4" i="47"/>
  <c r="F4" i="47" s="1"/>
  <c r="I6" i="45"/>
  <c r="E4" i="43"/>
  <c r="H6" i="52"/>
  <c r="I6" i="43"/>
  <c r="F4" i="43" s="1"/>
  <c r="H6" i="49"/>
  <c r="F4" i="51"/>
  <c r="H6" i="56"/>
  <c r="E4" i="69"/>
  <c r="H6" i="68"/>
  <c r="E4" i="48"/>
  <c r="F4" i="48" s="1"/>
  <c r="I6" i="42"/>
  <c r="H6" i="50"/>
  <c r="E4" i="67"/>
  <c r="E4" i="68"/>
  <c r="H6" i="71"/>
  <c r="I2" i="71"/>
  <c r="H6" i="47"/>
  <c r="H6" i="54"/>
  <c r="H6" i="62"/>
  <c r="E4" i="45"/>
  <c r="E4" i="56"/>
  <c r="H6" i="61"/>
  <c r="I6" i="44"/>
  <c r="H6" i="65"/>
  <c r="I6" i="69"/>
  <c r="E4" i="71"/>
  <c r="E4" i="55"/>
  <c r="F4" i="67"/>
  <c r="F4" i="69"/>
  <c r="H6" i="59"/>
  <c r="F4" i="42"/>
  <c r="E4" i="46"/>
  <c r="F4" i="46" s="1"/>
  <c r="I6" i="48"/>
  <c r="H6" i="51"/>
  <c r="H6" i="55"/>
  <c r="H6" i="60"/>
  <c r="I2" i="62"/>
  <c r="I6" i="62" s="1"/>
  <c r="F4" i="66"/>
  <c r="I2" i="68"/>
  <c r="I6" i="68" s="1"/>
  <c r="F4" i="68" s="1"/>
  <c r="I6" i="71"/>
  <c r="F4" i="61"/>
  <c r="H6" i="44"/>
  <c r="I6" i="58"/>
  <c r="F4" i="58" s="1"/>
  <c r="E4" i="44"/>
  <c r="F4" i="44" s="1"/>
  <c r="H6" i="43"/>
  <c r="E4" i="9"/>
  <c r="H6" i="46"/>
  <c r="I3" i="49"/>
  <c r="I6" i="49" s="1"/>
  <c r="F4" i="49" s="1"/>
  <c r="I3" i="52"/>
  <c r="I6" i="52" s="1"/>
  <c r="F4" i="52" s="1"/>
  <c r="I2" i="54"/>
  <c r="I6" i="54" s="1"/>
  <c r="F4" i="54" s="1"/>
  <c r="I3" i="56"/>
  <c r="I6" i="56" s="1"/>
  <c r="F4" i="56" s="1"/>
  <c r="F4" i="57"/>
  <c r="H6" i="58"/>
  <c r="F4" i="59"/>
  <c r="E4" i="62"/>
  <c r="H6" i="63"/>
  <c r="H6" i="64"/>
  <c r="E4" i="64"/>
  <c r="F4" i="64" s="1"/>
  <c r="I3" i="65"/>
  <c r="I6" i="65" s="1"/>
  <c r="F4" i="65" s="1"/>
  <c r="H6" i="9"/>
  <c r="I2" i="9"/>
  <c r="I6" i="9" s="1"/>
  <c r="F4" i="9" s="1"/>
  <c r="F4" i="62"/>
  <c r="F4" i="71"/>
  <c r="I2" i="70"/>
  <c r="I6" i="70" s="1"/>
  <c r="F4" i="70" s="1"/>
  <c r="I2" i="55"/>
  <c r="I6" i="55" s="1"/>
  <c r="H6" i="48"/>
  <c r="H6" i="45"/>
  <c r="H6" i="66"/>
  <c r="H6" i="42"/>
  <c r="I2" i="53"/>
  <c r="I6" i="53" s="1"/>
  <c r="F4" i="53" s="1"/>
  <c r="H6" i="57"/>
  <c r="I3" i="60"/>
  <c r="I6" i="60" s="1"/>
  <c r="F4" i="60" s="1"/>
  <c r="I2" i="50"/>
  <c r="I6" i="50" s="1"/>
  <c r="F4" i="50" s="1"/>
  <c r="H6" i="69"/>
  <c r="F4" i="45" l="1"/>
  <c r="F4" i="55"/>
</calcChain>
</file>

<file path=xl/sharedStrings.xml><?xml version="1.0" encoding="utf-8"?>
<sst xmlns="http://schemas.openxmlformats.org/spreadsheetml/2006/main" count="4166" uniqueCount="177">
  <si>
    <t>Profit Center</t>
  </si>
  <si>
    <t>Debits      (40)</t>
  </si>
  <si>
    <t>Credits    (50)</t>
  </si>
  <si>
    <t xml:space="preserve"> </t>
  </si>
  <si>
    <t>Control Total</t>
  </si>
  <si>
    <t>BKPF-BLDAT</t>
  </si>
  <si>
    <t>BKPF-BKTXT</t>
  </si>
  <si>
    <t>BKPF-BUDAT</t>
  </si>
  <si>
    <t>BKPF-BUKRS</t>
  </si>
  <si>
    <t>BKPF-WAERS</t>
  </si>
  <si>
    <t>BKPF-BLART</t>
  </si>
  <si>
    <t>xxxxxxxxxxxxxxxxxxxxxxxxx</t>
  </si>
  <si>
    <t>C###</t>
  </si>
  <si>
    <t>xxx</t>
  </si>
  <si>
    <t>xx</t>
  </si>
  <si>
    <t>Line</t>
  </si>
  <si>
    <t>Comment</t>
  </si>
  <si>
    <t>BSEG-SGTXT</t>
  </si>
  <si>
    <t>RF05A-NEWBS</t>
  </si>
  <si>
    <t>RF05A-NEWBK</t>
  </si>
  <si>
    <t>RF05A-NEWKO</t>
  </si>
  <si>
    <t>BSEG-WRBTR</t>
  </si>
  <si>
    <t>COBL-KOSTL</t>
  </si>
  <si>
    <t>COBL-PRCTR</t>
  </si>
  <si>
    <t>COBL-AUFNR</t>
  </si>
  <si>
    <t>COBL-PS_PSP_PNR</t>
  </si>
  <si>
    <t>Line Item</t>
  </si>
  <si>
    <t>New CoCode</t>
  </si>
  <si>
    <t>Order No.</t>
  </si>
  <si>
    <t>WBS Element</t>
  </si>
  <si>
    <t>Journal Processing Status</t>
  </si>
  <si>
    <t>###</t>
  </si>
  <si>
    <t>##</t>
  </si>
  <si>
    <t>#####</t>
  </si>
  <si>
    <t>#,###,###,###.##</t>
  </si>
  <si>
    <t>xxxxxxxxxx</t>
  </si>
  <si>
    <t>############</t>
  </si>
  <si>
    <t>xxx.####.x.##.x.x</t>
  </si>
  <si>
    <t>RESERVED FOR SAP</t>
  </si>
  <si>
    <t>END OF LINE ITEM BLOCK</t>
  </si>
  <si>
    <t>DD.MM.YYYY</t>
  </si>
  <si>
    <t>BKPF-XMWST</t>
  </si>
  <si>
    <t>Calc tax auto</t>
  </si>
  <si>
    <t>X</t>
  </si>
  <si>
    <t>BSEG-HKONT</t>
  </si>
  <si>
    <t>BSEG-MWSKZ</t>
  </si>
  <si>
    <t>RF05A-NEWUM</t>
  </si>
  <si>
    <t>SGL Indic</t>
  </si>
  <si>
    <t>BSEG-XREF1</t>
  </si>
  <si>
    <t>XREF1</t>
  </si>
  <si>
    <t>XREF2</t>
  </si>
  <si>
    <t>BSEG-XREF2</t>
  </si>
  <si>
    <t>BSEG-ZUONR</t>
  </si>
  <si>
    <t>##################</t>
  </si>
  <si>
    <t>BSEG-DMBTR</t>
  </si>
  <si>
    <t>Amount in Local Curr</t>
  </si>
  <si>
    <t>Rec. Account</t>
  </si>
  <si>
    <t>BKPF-XBLNR</t>
  </si>
  <si>
    <t>Reference</t>
  </si>
  <si>
    <t>BSEG-VALUT</t>
  </si>
  <si>
    <t>Value Date</t>
  </si>
  <si>
    <t>BSEG-WMWST</t>
  </si>
  <si>
    <t>BSEG-MWSTS</t>
  </si>
  <si>
    <t>VAT Amount</t>
  </si>
  <si>
    <t>BSEG-ZTERM</t>
  </si>
  <si>
    <t>Bline date</t>
  </si>
  <si>
    <t>BSEG-ZFBDT</t>
  </si>
  <si>
    <t>VAT Amount in Local Currency</t>
  </si>
  <si>
    <t>Term of payment</t>
  </si>
  <si>
    <t>XXXX</t>
  </si>
  <si>
    <t>BSEG-MENGE</t>
  </si>
  <si>
    <t>Quantité</t>
  </si>
  <si>
    <t>unité</t>
  </si>
  <si>
    <t>BSEG-MEINS</t>
  </si>
  <si>
    <t>Libelle</t>
  </si>
  <si>
    <t>Clé compta</t>
  </si>
  <si>
    <t>Montant</t>
  </si>
  <si>
    <t>code TVA</t>
  </si>
  <si>
    <t>centre de cout</t>
  </si>
  <si>
    <t>Affectation</t>
  </si>
  <si>
    <t>Date de piéce</t>
  </si>
  <si>
    <t>Date comptable</t>
  </si>
  <si>
    <t>société</t>
  </si>
  <si>
    <t>devise</t>
  </si>
  <si>
    <t>Type de piéce</t>
  </si>
  <si>
    <t>Texte d'entête</t>
  </si>
  <si>
    <t>Compte
 comptable</t>
  </si>
  <si>
    <t>VG</t>
  </si>
  <si>
    <t>V9</t>
  </si>
  <si>
    <t>JG</t>
  </si>
  <si>
    <t>Si 0 = ok</t>
  </si>
  <si>
    <t>0101</t>
  </si>
  <si>
    <t>EUR</t>
  </si>
  <si>
    <t>TVA</t>
  </si>
  <si>
    <t xml:space="preserve">          BATCH CONTROL</t>
  </si>
  <si>
    <t xml:space="preserve">                DOCUMENT HEADER</t>
  </si>
  <si>
    <t xml:space="preserve">                     DOCUMENT LINE ITEMS</t>
  </si>
  <si>
    <t>V0</t>
  </si>
  <si>
    <t>KA</t>
  </si>
  <si>
    <t>LIBELLE</t>
  </si>
  <si>
    <t>CLE COMPTABLE</t>
  </si>
  <si>
    <t>COMPTE</t>
  </si>
  <si>
    <t>MONTANT</t>
  </si>
  <si>
    <t>CODE TVA</t>
  </si>
  <si>
    <t>CENTRE DE COUT</t>
  </si>
  <si>
    <t>AFFECTATION</t>
  </si>
  <si>
    <t>07/2021 FP-282-PN Frais divers</t>
  </si>
  <si>
    <t>SBU01</t>
  </si>
  <si>
    <t>07/2021 FP-282-PN Pneumatiques autre</t>
  </si>
  <si>
    <t>07/2021 FP-282-PN Pneumatiques été</t>
  </si>
  <si>
    <t>07/2021 FP-571-PN Frais divers</t>
  </si>
  <si>
    <t>SFO63</t>
  </si>
  <si>
    <t>07/2021 FP-571-PN Pneumatiques autre</t>
  </si>
  <si>
    <t>07/2021 EZ-545-DH Frais divers</t>
  </si>
  <si>
    <t>NAC10</t>
  </si>
  <si>
    <t>07/2021 EZ-545-DH Pneumatiques autre</t>
  </si>
  <si>
    <t>07/2021 EZ-545-DH Pneumatiques été</t>
  </si>
  <si>
    <t>07/2021 FP-276-NA Frais divers</t>
  </si>
  <si>
    <t>SFO26</t>
  </si>
  <si>
    <t>07/2021 FP-276-NA Pneumatiques autre</t>
  </si>
  <si>
    <t>07/2021 FP-276-NA Pneumatiques été</t>
  </si>
  <si>
    <t>07/2021 FP-064-PD Frais divers</t>
  </si>
  <si>
    <t>SFO48</t>
  </si>
  <si>
    <t>07/2021 FP-064-PD Pneumatiques autre</t>
  </si>
  <si>
    <t>07/2021 FP-592-EY Pneumatiques autre</t>
  </si>
  <si>
    <t>07/2021 FP-190-NA Frais divers</t>
  </si>
  <si>
    <t>SFO41</t>
  </si>
  <si>
    <t>07/2021 FP-190-NA Pneumatiques autre</t>
  </si>
  <si>
    <t>07/2021 FP-930-PC Frais divers</t>
  </si>
  <si>
    <t>NAC78</t>
  </si>
  <si>
    <t>07/2021 FP-930-PC Pneumatiques autre</t>
  </si>
  <si>
    <t>07/2021 FP-930-PC Pneumatiques été</t>
  </si>
  <si>
    <t>07/2021 FP-303-DE Frais divers</t>
  </si>
  <si>
    <t>NAC77</t>
  </si>
  <si>
    <t>07/2021 FP-303-DE Pneumatiques autre</t>
  </si>
  <si>
    <t>07/2021 FP-303-DE Réparation</t>
  </si>
  <si>
    <t>07/2021 FB-604-CN Frais divers</t>
  </si>
  <si>
    <t>SBU02</t>
  </si>
  <si>
    <t>07/2021 FB-604-CN Pneumatiques autre</t>
  </si>
  <si>
    <t>07/2021 FB-604-CN Pneumatiques été</t>
  </si>
  <si>
    <t>07/2021 FP-545-EG Frais divers</t>
  </si>
  <si>
    <t>SFO47</t>
  </si>
  <si>
    <t>07/2021 FP-545-EG Pneumatiques autre</t>
  </si>
  <si>
    <t>07/2021 FP-545-EG Pneumatiques été</t>
  </si>
  <si>
    <t>07/2021 FP-382-NA Pneumatiques autre</t>
  </si>
  <si>
    <t>SFO68</t>
  </si>
  <si>
    <t>07/2021 FP-983-PC Frais divers</t>
  </si>
  <si>
    <t>NAC76</t>
  </si>
  <si>
    <t>07/2021 FP-983-PC Pneumatiques autre</t>
  </si>
  <si>
    <t>07/2021 FP-333-GF Frais divers</t>
  </si>
  <si>
    <t>MKG02</t>
  </si>
  <si>
    <t>07/2021 FP-333-GF Pneumatiques autre</t>
  </si>
  <si>
    <t>07/2021 FP-333-GF Pneumatiques été</t>
  </si>
  <si>
    <t>07/2021 FP-255-NA Frais divers</t>
  </si>
  <si>
    <t>NAC16</t>
  </si>
  <si>
    <t>07/2021 FP-255-NA Pneumatiques autre</t>
  </si>
  <si>
    <t>07/2021 FP-255-NA Pneumatiques été</t>
  </si>
  <si>
    <t>07/2021 FP-440-PN Frais divers</t>
  </si>
  <si>
    <t>SFO50</t>
  </si>
  <si>
    <t>07/2021 FP-440-PN Pneumatiques autre</t>
  </si>
  <si>
    <t>07/2021 FP-440-PN Pneumatiques été</t>
  </si>
  <si>
    <t>07/2021 EY-431-HS Frais divers</t>
  </si>
  <si>
    <t>07/2021 EY-431-HS Pneumatiques autre</t>
  </si>
  <si>
    <t>07/2021 EY-431-HS Pneumatiques été</t>
  </si>
  <si>
    <t>07/2021 FP-356-PN Frais divers</t>
  </si>
  <si>
    <t>07/2021 FP-356-PN Pneumatiques autre</t>
  </si>
  <si>
    <t>07/2021 FP-356-PN Pneumatiques été</t>
  </si>
  <si>
    <t>07/2021 FP-348-GF Frais divers</t>
  </si>
  <si>
    <t>SFO81</t>
  </si>
  <si>
    <t>07/2021 FP-348-GF Pneumatiques autre</t>
  </si>
  <si>
    <t>07/2021 FP-348-GF Pneumatiques été</t>
  </si>
  <si>
    <t>DATE PIECE</t>
  </si>
  <si>
    <t>ONGLET</t>
  </si>
  <si>
    <t>Onglet</t>
  </si>
  <si>
    <t/>
  </si>
  <si>
    <t>07/2021 SPEEDY</t>
  </si>
  <si>
    <t>07/2021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</si>
</sst>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>
    <font>
      <sz val="12"/>
      <name val="Arial"/>
    </font>
    <font>
      <b/>
      <sz val="12"/>
      <name val="Arial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color indexed="8"/>
      <name val="Arial MT"/>
    </font>
    <font>
      <sz val="12"/>
      <color indexed="8"/>
      <name val="Arial MT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b/>
      <i/>
      <sz val="7"/>
      <name val="Arial"/>
      <family val="2"/>
    </font>
    <font>
      <b/>
      <i/>
      <sz val="7"/>
      <color indexed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sz val="10"/>
      <color indexed="8"/>
      <name val="Arial"/>
      <family val="2"/>
    </font>
    <font>
      <sz val="12"/>
      <color indexed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1"/>
      <color theme="0"/>
      <name val="Arial"/>
      <family val="2"/>
    </font>
    <font>
      <b/>
      <sz val="14"/>
      <color rgb="FFC0000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theme="7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6" fillId="0" borderId="0"/>
    <xf numFmtId="49" fontId="3" fillId="0" borderId="0">
      <alignment horizontal="left"/>
    </xf>
    <xf numFmtId="0" fontId="7" fillId="0" borderId="0"/>
  </cellStyleXfs>
  <cellXfs count="106">
    <xf numFmtId="0" fontId="0" fillId="0" borderId="0" xfId="0"/>
    <xf numFmtId="3" fontId="4" fillId="0" borderId="0" xfId="2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4" fillId="0" borderId="0" xfId="2" applyFont="1" applyAlignment="1">
      <alignment horizontal="center" vertical="center"/>
    </xf>
    <xf numFmtId="49" fontId="3" fillId="0" borderId="0" xfId="2" applyBorder="1" applyAlignment="1">
      <alignment horizontal="center" vertical="center"/>
    </xf>
    <xf numFmtId="49" fontId="4" fillId="0" borderId="0" xfId="2" applyFont="1" applyBorder="1" applyAlignment="1">
      <alignment horizontal="center" vertical="center"/>
    </xf>
    <xf numFmtId="3" fontId="4" fillId="0" borderId="0" xfId="2" applyNumberFormat="1" applyFont="1" applyBorder="1" applyAlignment="1" applyProtection="1">
      <alignment horizontal="center" vertical="center"/>
    </xf>
    <xf numFmtId="1" fontId="4" fillId="0" borderId="0" xfId="2" applyNumberFormat="1" applyFont="1" applyFill="1" applyBorder="1" applyAlignment="1" applyProtection="1">
      <alignment horizontal="center" vertical="center"/>
    </xf>
    <xf numFmtId="49" fontId="4" fillId="0" borderId="0" xfId="2" applyNumberFormat="1" applyFont="1" applyFill="1" applyBorder="1" applyAlignment="1" applyProtection="1">
      <alignment horizontal="center" vertical="center"/>
    </xf>
    <xf numFmtId="1" fontId="4" fillId="0" borderId="0" xfId="2" applyNumberFormat="1" applyFont="1" applyFill="1" applyBorder="1" applyAlignment="1" applyProtection="1">
      <alignment horizontal="center" vertical="center"/>
      <protection locked="0"/>
    </xf>
    <xf numFmtId="1" fontId="3" fillId="0" borderId="0" xfId="2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Alignment="1">
      <alignment horizontal="center" vertical="center"/>
    </xf>
    <xf numFmtId="0" fontId="4" fillId="0" borderId="0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49" fontId="2" fillId="0" borderId="0" xfId="2" applyFont="1" applyAlignment="1">
      <alignment horizontal="center" vertical="center"/>
    </xf>
    <xf numFmtId="49" fontId="3" fillId="0" borderId="0" xfId="2" applyAlignment="1">
      <alignment horizontal="center" vertical="center"/>
    </xf>
    <xf numFmtId="49" fontId="4" fillId="0" borderId="0" xfId="2" applyNumberFormat="1" applyFont="1" applyAlignment="1">
      <alignment horizontal="center" vertical="center"/>
    </xf>
    <xf numFmtId="49" fontId="5" fillId="0" borderId="1" xfId="2" applyFont="1" applyBorder="1" applyAlignment="1" applyProtection="1">
      <alignment horizontal="center" vertical="center"/>
    </xf>
    <xf numFmtId="4" fontId="14" fillId="0" borderId="2" xfId="3" applyNumberFormat="1" applyFont="1" applyBorder="1" applyAlignment="1">
      <alignment horizontal="center" vertical="center"/>
    </xf>
    <xf numFmtId="2" fontId="4" fillId="0" borderId="0" xfId="2" applyNumberFormat="1" applyFont="1" applyAlignment="1">
      <alignment horizontal="center" vertical="center"/>
    </xf>
    <xf numFmtId="49" fontId="5" fillId="0" borderId="3" xfId="2" applyFont="1" applyBorder="1" applyAlignment="1" applyProtection="1">
      <alignment horizontal="center" vertical="center"/>
    </xf>
    <xf numFmtId="4" fontId="4" fillId="0" borderId="4" xfId="2" applyNumberFormat="1" applyFont="1" applyBorder="1" applyAlignment="1" applyProtection="1">
      <alignment horizontal="center" vertical="center"/>
    </xf>
    <xf numFmtId="49" fontId="4" fillId="0" borderId="0" xfId="2" applyFont="1" applyBorder="1" applyAlignment="1" applyProtection="1">
      <alignment horizontal="center" vertical="center"/>
    </xf>
    <xf numFmtId="49" fontId="2" fillId="0" borderId="0" xfId="2" quotePrefix="1" applyFont="1" applyBorder="1" applyAlignment="1">
      <alignment horizontal="center" vertical="center"/>
    </xf>
    <xf numFmtId="49" fontId="2" fillId="0" borderId="0" xfId="2" applyFont="1" applyBorder="1" applyAlignment="1">
      <alignment horizontal="center" vertical="center"/>
    </xf>
    <xf numFmtId="49" fontId="3" fillId="0" borderId="0" xfId="2" applyBorder="1" applyAlignment="1" applyProtection="1">
      <alignment horizontal="center" vertical="center"/>
    </xf>
    <xf numFmtId="49" fontId="4" fillId="0" borderId="0" xfId="2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49" fontId="14" fillId="0" borderId="0" xfId="0" applyNumberFormat="1" applyFont="1" applyAlignment="1">
      <alignment horizontal="center" vertical="center"/>
    </xf>
    <xf numFmtId="49" fontId="4" fillId="0" borderId="0" xfId="0" quotePrefix="1" applyNumberFormat="1" applyFont="1" applyAlignment="1">
      <alignment horizontal="center" vertical="center"/>
    </xf>
    <xf numFmtId="49" fontId="3" fillId="0" borderId="0" xfId="2" applyFill="1" applyBorder="1" applyAlignment="1">
      <alignment horizontal="center" vertical="center"/>
    </xf>
    <xf numFmtId="49" fontId="4" fillId="0" borderId="0" xfId="2" applyFont="1" applyFill="1" applyBorder="1" applyAlignment="1" applyProtection="1">
      <alignment horizontal="center" vertical="center"/>
      <protection locked="0"/>
    </xf>
    <xf numFmtId="49" fontId="4" fillId="0" borderId="0" xfId="2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2" fontId="6" fillId="0" borderId="0" xfId="3" applyNumberFormat="1" applyFont="1" applyAlignment="1">
      <alignment horizontal="center" vertical="center"/>
    </xf>
    <xf numFmtId="2" fontId="4" fillId="0" borderId="5" xfId="2" applyNumberFormat="1" applyFont="1" applyBorder="1" applyAlignment="1">
      <alignment horizontal="center" vertical="center"/>
    </xf>
    <xf numFmtId="2" fontId="18" fillId="2" borderId="0" xfId="2" applyNumberFormat="1" applyFont="1" applyFill="1" applyAlignment="1">
      <alignment horizontal="center" vertical="center"/>
    </xf>
    <xf numFmtId="49" fontId="19" fillId="2" borderId="0" xfId="2" applyNumberFormat="1" applyFont="1" applyFill="1" applyAlignment="1">
      <alignment horizontal="center" vertical="center"/>
    </xf>
    <xf numFmtId="49" fontId="10" fillId="3" borderId="6" xfId="2" applyFont="1" applyFill="1" applyBorder="1" applyAlignment="1" applyProtection="1">
      <alignment horizontal="center" vertical="center"/>
    </xf>
    <xf numFmtId="49" fontId="11" fillId="3" borderId="7" xfId="2" applyFont="1" applyFill="1" applyBorder="1" applyAlignment="1" applyProtection="1">
      <alignment horizontal="center" vertical="center"/>
    </xf>
    <xf numFmtId="49" fontId="10" fillId="3" borderId="7" xfId="2" applyFont="1" applyFill="1" applyBorder="1" applyAlignment="1" applyProtection="1">
      <alignment horizontal="center" vertical="center"/>
    </xf>
    <xf numFmtId="49" fontId="10" fillId="3" borderId="8" xfId="2" applyFont="1" applyFill="1" applyBorder="1" applyAlignment="1" applyProtection="1">
      <alignment horizontal="center" vertical="center"/>
    </xf>
    <xf numFmtId="49" fontId="12" fillId="3" borderId="9" xfId="2" applyFont="1" applyFill="1" applyBorder="1" applyAlignment="1" applyProtection="1">
      <alignment horizontal="center" vertical="center"/>
    </xf>
    <xf numFmtId="49" fontId="9" fillId="3" borderId="10" xfId="2" applyFont="1" applyFill="1" applyBorder="1" applyAlignment="1" applyProtection="1">
      <alignment horizontal="center" vertical="center"/>
    </xf>
    <xf numFmtId="49" fontId="12" fillId="3" borderId="10" xfId="2" applyFont="1" applyFill="1" applyBorder="1" applyAlignment="1" applyProtection="1">
      <alignment horizontal="center" vertical="center"/>
    </xf>
    <xf numFmtId="49" fontId="12" fillId="3" borderId="11" xfId="2" applyFont="1" applyFill="1" applyBorder="1" applyAlignment="1" applyProtection="1">
      <alignment horizontal="center" vertical="center"/>
    </xf>
    <xf numFmtId="49" fontId="12" fillId="3" borderId="12" xfId="2" applyFont="1" applyFill="1" applyBorder="1" applyAlignment="1" applyProtection="1">
      <alignment horizontal="center" vertical="center"/>
    </xf>
    <xf numFmtId="49" fontId="9" fillId="3" borderId="12" xfId="2" applyFont="1" applyFill="1" applyBorder="1" applyAlignment="1" applyProtection="1">
      <alignment horizontal="center" vertical="center"/>
    </xf>
    <xf numFmtId="49" fontId="12" fillId="3" borderId="12" xfId="2" quotePrefix="1" applyFont="1" applyFill="1" applyBorder="1" applyAlignment="1" applyProtection="1">
      <alignment horizontal="center" vertical="center"/>
    </xf>
    <xf numFmtId="49" fontId="12" fillId="3" borderId="13" xfId="2" applyFont="1" applyFill="1" applyBorder="1" applyAlignment="1" applyProtection="1">
      <alignment horizontal="center" vertical="center"/>
    </xf>
    <xf numFmtId="49" fontId="10" fillId="3" borderId="7" xfId="2" applyNumberFormat="1" applyFont="1" applyFill="1" applyBorder="1" applyAlignment="1" applyProtection="1">
      <alignment horizontal="center" vertical="center"/>
    </xf>
    <xf numFmtId="3" fontId="10" fillId="3" borderId="7" xfId="2" applyNumberFormat="1" applyFont="1" applyFill="1" applyBorder="1" applyAlignment="1" applyProtection="1">
      <alignment horizontal="center" vertical="center"/>
    </xf>
    <xf numFmtId="49" fontId="10" fillId="3" borderId="14" xfId="2" applyFont="1" applyFill="1" applyBorder="1" applyAlignment="1" applyProtection="1">
      <alignment horizontal="center" vertical="center"/>
    </xf>
    <xf numFmtId="49" fontId="10" fillId="3" borderId="15" xfId="2" applyFont="1" applyFill="1" applyBorder="1" applyAlignment="1" applyProtection="1">
      <alignment horizontal="center" vertical="center"/>
    </xf>
    <xf numFmtId="49" fontId="10" fillId="3" borderId="7" xfId="2" quotePrefix="1" applyFont="1" applyFill="1" applyBorder="1" applyAlignment="1" applyProtection="1">
      <alignment horizontal="center" vertical="center"/>
    </xf>
    <xf numFmtId="49" fontId="13" fillId="3" borderId="8" xfId="2" applyFont="1" applyFill="1" applyBorder="1" applyAlignment="1" applyProtection="1">
      <alignment horizontal="center" vertical="center"/>
    </xf>
    <xf numFmtId="49" fontId="12" fillId="3" borderId="9" xfId="2" applyFont="1" applyFill="1" applyBorder="1" applyAlignment="1" applyProtection="1">
      <alignment horizontal="center" vertical="center" wrapText="1"/>
    </xf>
    <xf numFmtId="49" fontId="12" fillId="3" borderId="10" xfId="2" applyFont="1" applyFill="1" applyBorder="1" applyAlignment="1" applyProtection="1">
      <alignment horizontal="center" vertical="center" wrapText="1"/>
    </xf>
    <xf numFmtId="49" fontId="12" fillId="3" borderId="10" xfId="2" applyNumberFormat="1" applyFont="1" applyFill="1" applyBorder="1" applyAlignment="1" applyProtection="1">
      <alignment horizontal="center" vertical="center" wrapText="1"/>
    </xf>
    <xf numFmtId="3" fontId="12" fillId="3" borderId="10" xfId="2" applyNumberFormat="1" applyFont="1" applyFill="1" applyBorder="1" applyAlignment="1" applyProtection="1">
      <alignment horizontal="center" vertical="center" wrapText="1"/>
    </xf>
    <xf numFmtId="49" fontId="12" fillId="3" borderId="16" xfId="2" applyFont="1" applyFill="1" applyBorder="1" applyAlignment="1" applyProtection="1">
      <alignment horizontal="center" vertical="center" wrapText="1"/>
    </xf>
    <xf numFmtId="49" fontId="12" fillId="3" borderId="17" xfId="2" applyFont="1" applyFill="1" applyBorder="1" applyAlignment="1" applyProtection="1">
      <alignment horizontal="center" vertical="center" wrapText="1"/>
    </xf>
    <xf numFmtId="49" fontId="12" fillId="3" borderId="11" xfId="2" applyFont="1" applyFill="1" applyBorder="1" applyAlignment="1" applyProtection="1">
      <alignment horizontal="center" vertical="center" wrapText="1"/>
    </xf>
    <xf numFmtId="49" fontId="12" fillId="3" borderId="18" xfId="2" applyFont="1" applyFill="1" applyBorder="1" applyAlignment="1" applyProtection="1">
      <alignment horizontal="center" vertical="center"/>
    </xf>
    <xf numFmtId="49" fontId="12" fillId="3" borderId="12" xfId="2" quotePrefix="1" applyNumberFormat="1" applyFont="1" applyFill="1" applyBorder="1" applyAlignment="1" applyProtection="1">
      <alignment horizontal="center" vertical="center"/>
    </xf>
    <xf numFmtId="3" fontId="12" fillId="3" borderId="12" xfId="2" applyNumberFormat="1" applyFont="1" applyFill="1" applyBorder="1" applyAlignment="1" applyProtection="1">
      <alignment horizontal="center" vertical="center"/>
    </xf>
    <xf numFmtId="49" fontId="12" fillId="3" borderId="19" xfId="2" applyFont="1" applyFill="1" applyBorder="1" applyAlignment="1" applyProtection="1">
      <alignment horizontal="center" vertical="center"/>
    </xf>
    <xf numFmtId="49" fontId="12" fillId="3" borderId="12" xfId="2" applyNumberFormat="1" applyFont="1" applyFill="1" applyBorder="1" applyAlignment="1" applyProtection="1">
      <alignment horizontal="center" vertical="center"/>
    </xf>
    <xf numFmtId="49" fontId="12" fillId="3" borderId="5" xfId="2" applyFont="1" applyFill="1" applyBorder="1" applyAlignment="1" applyProtection="1">
      <alignment horizontal="center" vertical="center"/>
    </xf>
    <xf numFmtId="49" fontId="1" fillId="3" borderId="13" xfId="2" applyFont="1" applyFill="1" applyBorder="1" applyAlignment="1" applyProtection="1">
      <alignment horizontal="center" vertical="center"/>
    </xf>
    <xf numFmtId="49" fontId="8" fillId="3" borderId="18" xfId="2" applyFont="1" applyFill="1" applyBorder="1" applyAlignment="1" applyProtection="1">
      <alignment horizontal="center" vertical="center"/>
    </xf>
    <xf numFmtId="4" fontId="9" fillId="3" borderId="13" xfId="2" applyNumberFormat="1" applyFont="1" applyFill="1" applyBorder="1" applyAlignment="1" applyProtection="1">
      <alignment horizontal="center" vertical="center"/>
    </xf>
    <xf numFmtId="49" fontId="12" fillId="0" borderId="0" xfId="2" applyFont="1" applyAlignment="1">
      <alignment horizontal="center" vertical="center"/>
    </xf>
    <xf numFmtId="1" fontId="4" fillId="4" borderId="0" xfId="2" applyNumberFormat="1" applyFont="1" applyFill="1" applyBorder="1" applyAlignment="1" applyProtection="1">
      <alignment horizontal="center" vertical="center"/>
      <protection locked="0"/>
    </xf>
    <xf numFmtId="1" fontId="20" fillId="4" borderId="0" xfId="2" applyNumberFormat="1" applyFont="1" applyFill="1" applyBorder="1" applyAlignment="1" applyProtection="1">
      <alignment horizontal="center" vertical="center"/>
      <protection locked="0"/>
    </xf>
    <xf numFmtId="0" fontId="4" fillId="4" borderId="0" xfId="2" applyNumberFormat="1" applyFont="1" applyFill="1" applyBorder="1" applyAlignment="1" applyProtection="1">
      <alignment horizontal="center" vertical="center"/>
      <protection locked="0"/>
    </xf>
    <xf numFmtId="49" fontId="4" fillId="4" borderId="0" xfId="2" applyNumberFormat="1" applyFont="1" applyFill="1" applyBorder="1" applyAlignment="1" applyProtection="1">
      <alignment horizontal="center" vertical="center"/>
      <protection locked="0"/>
    </xf>
    <xf numFmtId="4" fontId="4" fillId="4" borderId="0" xfId="2" applyNumberFormat="1" applyFont="1" applyFill="1" applyBorder="1" applyAlignment="1" applyProtection="1">
      <alignment horizontal="right" vertical="center"/>
      <protection locked="0"/>
    </xf>
    <xf numFmtId="49" fontId="3" fillId="4" borderId="0" xfId="2" applyFill="1" applyBorder="1" applyAlignment="1">
      <alignment horizontal="right" vertical="center"/>
    </xf>
    <xf numFmtId="49" fontId="21" fillId="5" borderId="0" xfId="2" applyNumberFormat="1" applyFont="1" applyFill="1" applyBorder="1" applyAlignment="1" applyProtection="1">
      <alignment horizontal="center" vertical="center" wrapText="1"/>
    </xf>
    <xf numFmtId="49" fontId="21" fillId="5" borderId="0" xfId="2" applyFont="1" applyFill="1" applyBorder="1" applyAlignment="1" applyProtection="1">
      <alignment horizontal="center" vertical="center" wrapText="1"/>
    </xf>
    <xf numFmtId="1" fontId="4" fillId="5" borderId="0" xfId="2" applyNumberFormat="1" applyFont="1" applyFill="1" applyBorder="1" applyAlignment="1" applyProtection="1">
      <alignment horizontal="center" vertical="center"/>
    </xf>
    <xf numFmtId="0" fontId="22" fillId="0" borderId="0" xfId="0" applyFont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0" fontId="22" fillId="2" borderId="0" xfId="0" applyFont="1" applyFill="1" applyAlignment="1">
      <alignment horizontal="center" vertical="center"/>
    </xf>
    <xf numFmtId="14" fontId="22" fillId="2" borderId="0" xfId="0" applyNumberFormat="1" applyFont="1" applyFill="1" applyAlignment="1">
      <alignment horizontal="center" vertical="center"/>
    </xf>
    <xf numFmtId="14" fontId="21" fillId="5" borderId="0" xfId="2" applyNumberFormat="1" applyFont="1" applyFill="1" applyBorder="1" applyAlignment="1" applyProtection="1">
      <alignment horizontal="center" vertical="center" wrapText="1"/>
      <protection locked="0"/>
    </xf>
    <xf numFmtId="0" fontId="21" fillId="5" borderId="0" xfId="2" applyNumberFormat="1" applyFont="1" applyFill="1" applyBorder="1" applyAlignment="1" applyProtection="1">
      <alignment horizontal="center" vertical="center" wrapText="1"/>
      <protection locked="0"/>
    </xf>
    <xf numFmtId="0" fontId="21" fillId="5" borderId="0" xfId="2" applyNumberFormat="1" applyFont="1" applyFill="1" applyBorder="1" applyAlignment="1" applyProtection="1">
      <alignment horizontal="center" vertical="center" wrapText="1"/>
    </xf>
    <xf numFmtId="0" fontId="15" fillId="0" borderId="0" xfId="2" applyNumberFormat="1" applyFont="1" applyFill="1" applyBorder="1" applyAlignment="1" applyProtection="1">
      <alignment horizontal="center" vertical="center"/>
    </xf>
    <xf numFmtId="0" fontId="4" fillId="0" borderId="0" xfId="2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4" fillId="0" borderId="0" xfId="3" applyNumberFormat="1" applyFont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14" fillId="2" borderId="0" xfId="0" applyNumberFormat="1" applyFont="1" applyFill="1" applyAlignment="1">
      <alignment horizontal="center" vertical="center"/>
    </xf>
    <xf numFmtId="0" fontId="17" fillId="0" borderId="20" xfId="0" applyFont="1" applyBorder="1" applyAlignment="1">
      <alignment horizontal="center" vertical="center"/>
    </xf>
    <xf numFmtId="49" fontId="12" fillId="3" borderId="21" xfId="2" applyFont="1" applyFill="1" applyBorder="1" applyAlignment="1" applyProtection="1">
      <alignment horizontal="center" vertical="center"/>
    </xf>
    <xf numFmtId="49" fontId="12" fillId="3" borderId="21" xfId="2" quotePrefix="1" applyNumberFormat="1" applyFont="1" applyFill="1" applyBorder="1" applyAlignment="1" applyProtection="1">
      <alignment horizontal="center" vertical="center"/>
    </xf>
    <xf numFmtId="3" fontId="12" fillId="3" borderId="21" xfId="2" applyNumberFormat="1" applyFont="1" applyFill="1" applyBorder="1" applyAlignment="1" applyProtection="1">
      <alignment horizontal="center" vertical="center"/>
    </xf>
    <xf numFmtId="49" fontId="12" fillId="3" borderId="22" xfId="2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_FI Postings" xfId="2" xr:uid="{00000000-0005-0000-0000-000002000000}"/>
    <cellStyle name="Normal_FI Postings (2)" xfId="3" xr:uid="{00000000-0005-0000-0000-000003000000}"/>
  </cellStyles>
  <dxfs count="6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361950</xdr:colOff>
      <xdr:row>3</xdr:row>
      <xdr:rowOff>180975</xdr:rowOff>
    </xdr:from>
    <xdr:to>
      <xdr:col>11</xdr:col>
      <xdr:colOff>847725</xdr:colOff>
      <xdr:row>5</xdr:row>
      <xdr:rowOff>161925</xdr:rowOff>
    </xdr:to>
    <xdr:sp macro="[0]!RepartitionComp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0F5277-CC92-456A-B419-8669F6BC6F1B}"/>
            </a:ext>
          </a:extLst>
        </xdr:cNvPr>
        <xdr:cNvSpPr/>
      </xdr:nvSpPr>
      <xdr:spPr bwMode="auto">
        <a:xfrm>
          <a:off x="12363450" y="752475"/>
          <a:ext cx="1485900" cy="361950"/>
        </a:xfrm>
        <a:prstGeom prst="roundRect">
          <a:avLst/>
        </a:prstGeom>
        <a:solidFill>
          <a:schemeClr val="bg2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Faire la 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8193" name="Text 1">
          <a:extLst>
            <a:ext uri="{FF2B5EF4-FFF2-40B4-BE49-F238E27FC236}">
              <a16:creationId xmlns:a16="http://schemas.microsoft.com/office/drawing/2014/main" id="{CAC8B7BE-40BE-4ACD-AFE8-7B7D51D40201}"/>
            </a:ext>
          </a:extLst>
        </xdr:cNvPr>
        <xdr:cNvSpPr txBox="1">
          <a:spLocks noChangeArrowheads="1"/>
        </xdr:cNvSpPr>
      </xdr:nvSpPr>
      <xdr:spPr bwMode="auto">
        <a:xfrm>
          <a:off x="0" y="177981133"/>
          <a:ext cx="13034682" cy="662147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8194" name="Text 5">
          <a:extLst>
            <a:ext uri="{FF2B5EF4-FFF2-40B4-BE49-F238E27FC236}">
              <a16:creationId xmlns:a16="http://schemas.microsoft.com/office/drawing/2014/main" id="{B498A49A-64BB-4515-919F-2AFCB516471B}"/>
            </a:ext>
          </a:extLst>
        </xdr:cNvPr>
        <xdr:cNvSpPr txBox="1">
          <a:spLocks noChangeArrowheads="1"/>
        </xdr:cNvSpPr>
      </xdr:nvSpPr>
      <xdr:spPr bwMode="auto">
        <a:xfrm>
          <a:off x="4362450" y="228600"/>
          <a:ext cx="1930400" cy="86995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8195" name="Text 8">
          <a:extLst>
            <a:ext uri="{FF2B5EF4-FFF2-40B4-BE49-F238E27FC236}">
              <a16:creationId xmlns:a16="http://schemas.microsoft.com/office/drawing/2014/main" id="{131307D8-C77B-4469-A2B1-435920C3A427}"/>
            </a:ext>
          </a:extLst>
        </xdr:cNvPr>
        <xdr:cNvSpPr txBox="1">
          <a:spLocks noChangeArrowheads="1"/>
        </xdr:cNvSpPr>
      </xdr:nvSpPr>
      <xdr:spPr bwMode="auto">
        <a:xfrm>
          <a:off x="3677733" y="108585"/>
          <a:ext cx="1385187" cy="192707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21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571FD9B3-FB66-4278-A1DB-FEC53689105B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6062E496-4630-429A-BAB0-0FBAB53E716A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4F6D1B4F-E1FF-4781-9063-572797BD7D68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29568F66-F11F-4FF7-B49B-F1E0ACA10DCE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9907DC12-3BFB-48C0-8FF8-1B96B78DE7EB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444DBE6C-C6E8-4CF2-9D02-5B23FF7F1E31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E3079DB5-E7EF-4997-98C6-CF2A535FBCAB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6152A46F-E329-4987-8F05-DF94A198530F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27F6FB72-CBE3-40E6-8A57-A51075FEA44A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21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F6D8C4D1-A5CB-4EE1-B7FA-0632837F676E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B059D2C9-3868-4279-B922-475A4B6F4768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5A4F574-C32B-44E8-B15A-C00C2A0FA0B6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20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30DCBFDA-3C9C-4AD3-8935-E6F27D4DD887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A801C60-A698-441E-841E-DC53E6F90B18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8C109F06-B119-4E4C-A5FD-216CD228A11D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21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B3A6A14A-DC7C-49A0-A029-DDA6A36C5562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1D6749C4-CD7C-4209-81BC-CD508FADBED6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A4F6C0CD-010E-4CA8-B769-EA2345F29EA6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F29C2AFB-2D87-46C2-A613-A70E13E3641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8961770A-63C8-4FF0-A267-2DAF37572FA2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C7AF5DFB-E20C-4B79-9F64-AC4813224F18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4F37FA89-CA56-4722-8A6B-48E151D0A9CE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3D7BFFE1-EFFD-4246-B88A-CC0018AF5A15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BACA281A-4476-46AF-8540-8D558FFCBF0F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7B4E267D-E465-4CFB-9EEF-1E4BBA4308F3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E44D7A1A-784F-4447-A38D-6A175A54F58E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C21CBB8-26DD-44AD-A7A7-747BC583C5DB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430C0E1B-D7BA-4EE3-AA87-C30B60A38352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B71A3FF0-5FB9-43BD-A921-79D862F0E487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6059E344-87EA-4019-BC58-5CA577F4F07B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20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DA9A80B7-888E-4D23-9EED-69AECF8F28D9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7D392688-3F31-4B98-A38D-6EE400C29702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8C492F32-5166-4B87-893B-23AF1910F35C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21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84D4B324-E94B-47B3-AD8F-4794F2562C7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F0C42330-261D-4BF3-B542-38DC04A8051B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77E363FC-13FE-4146-B389-1AAA2F6A7409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E3E486C2-D8BC-4A73-AEE9-D9B445C0D721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75C48DD7-F3F5-4449-B6B7-9E82D67E609E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7D467E7B-614E-4EC3-B73C-D755DEE5A6CB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DA35B547-0670-4556-A321-42DC290DD4E2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CC41DAAD-5B25-4894-9F86-916F342E8234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DAAE4D31-AD70-4340-A805-0130D9C7AD3F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AC0A99AE-8CCB-4EA2-807E-90D6A1A0DC02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3FAA5070-3531-49B5-B9D3-2470D6836149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21C6A357-B4BC-4AFE-B428-5AB0B9F64423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54EFEF25-D9FE-4811-8A80-A81C0A616A8F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F26A6948-6765-46FC-90CE-0F91F1555A53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786031FE-67AD-4433-8823-0665923DB08E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EE204CCB-1E1D-4CAB-B8C4-BAC366DE238F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C9566962-F084-424D-83A2-70F75D8B4F37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47813AFB-8085-44A3-9F4E-6BC09B6CDFCD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22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3D281FF8-D0EF-469A-A1A0-9F8DA74414A6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A2A0D7E3-2F98-4E54-9A07-520250C9D287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8AA5C230-3AD3-4BF4-ACFE-B3E8080442E9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930EE2B0-2CFF-47AD-999F-B3FD2E0BE716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E8ACEB7C-E992-4FDD-91F7-94811CB4742D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DB9C1E4D-0FA2-4492-B04F-3E321380B23A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732A5718-2A9B-40CA-9DA7-85E1CFA4F473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34B248D0-DE87-403D-BF85-AE5FF8DAE160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CAA2AD23-EB79-44F2-9A90-E315DB37A95A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8703CFE7-EADF-4125-A9FB-5946C93AEAB3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CEDEEF81-0690-483A-BF53-D8D23D8B3A22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E118A78D-916C-490A-ACE2-06B117ABA5AF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F9C66B46-D8CE-4E7A-B88E-BE1E26B08DBF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9FF929F8-9744-4F16-92C3-9F2ECBE70E7B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527AF355-C9DC-4EE5-BBDA-F0EF9F98199E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64845819-4931-4580-9317-5209F62FEE43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C2349BB0-CD18-4D71-AD77-40D6F7667BEA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86C6302A-841A-444E-A732-2F98372D0DFB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A3B1FF6E-5A6D-4A62-8C8C-237BA6A432D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267271F3-F80C-4075-B614-B1056DFFAFA5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DC4D14B6-1594-4F10-B61F-AB23BEE88CC3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1E9D3CEB-A4C6-4844-B42B-5A341D59B3F8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8B550B82-9B9F-4968-A0E0-8CA5D985944A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E0F30CF9-8EE8-4473-9C3D-B9A42CFA0075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BE3C993E-AE42-4190-9873-1D74356CACA3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98AC31DC-C193-482B-8E39-A225DA679AE4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6DD04946-64F1-4712-9B72-7749ECAA1E2F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CDD63773-50AA-4758-8172-7CD444214D65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783A9A11-2CF5-4910-9D86-DCE76DF05B1B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B82E8C02-C298-4FB7-8B32-F4C57BF0DA11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57D7CF7A-CD55-47F8-8111-2C67FB74C862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6DC29566-D8DF-4397-A96E-1947F9DAE822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EE001669-323D-4A23-B809-33FA0F534BF9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7E56A1F6-0EA8-4371-812D-2F554D27B301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68ACE5D0-A063-4708-A63C-EAD3CBD9816E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ACAA9D8C-4613-45D6-8120-3E538A0F657F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57114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CED03C9-7952-46A8-9C09-261AE1E8F869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57114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1400810</xdr:colOff>
      <xdr:row>0</xdr:row>
      <xdr:rowOff>238125</xdr:rowOff>
    </xdr:from>
    <xdr:to>
      <xdr:col>3</xdr:col>
      <xdr:colOff>1001</xdr:colOff>
      <xdr:row>5</xdr:row>
      <xdr:rowOff>78110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81F27F5-DE77-4910-932E-9A2BA4510FA1}"/>
            </a:ext>
          </a:extLst>
        </xdr:cNvPr>
        <xdr:cNvSpPr txBox="1">
          <a:spLocks noChangeArrowheads="1"/>
        </xdr:cNvSpPr>
      </xdr:nvSpPr>
      <xdr:spPr bwMode="auto">
        <a:xfrm>
          <a:off x="6725285" y="238125"/>
          <a:ext cx="1581516" cy="87821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1911350</xdr:colOff>
      <xdr:row>0</xdr:row>
      <xdr:rowOff>163830</xdr:rowOff>
    </xdr:from>
    <xdr:to>
      <xdr:col>2</xdr:col>
      <xdr:colOff>1275367</xdr:colOff>
      <xdr:row>1</xdr:row>
      <xdr:rowOff>56496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594696A2-E186-400A-960C-05A95DAE0DD6}"/>
            </a:ext>
          </a:extLst>
        </xdr:cNvPr>
        <xdr:cNvSpPr txBox="1">
          <a:spLocks noChangeArrowheads="1"/>
        </xdr:cNvSpPr>
      </xdr:nvSpPr>
      <xdr:spPr bwMode="auto">
        <a:xfrm>
          <a:off x="5197475" y="163830"/>
          <a:ext cx="1402367" cy="130791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8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yreco-my.sharepoint.com/DATA/EXCEL/SAPUPLOD/ME-04-9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-04-97"/>
    </sheetNames>
    <definedNames>
      <definedName name="Print_report" refersTo="#REF!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I70" totalsRowShown="0" headerRowDxfId="61" dataDxfId="60">
  <autoFilter ref="A1:I70" xr:uid="{00000000-0009-0000-0100-000005000000}"/>
  <tableColumns count="9">
    <tableColumn id="1" xr3:uid="{00000000-0010-0000-0000-000001000000}" name="ONGLET" dataDxfId="59"/>
    <tableColumn id="2" xr3:uid="{00000000-0010-0000-0000-000002000000}" name="LIBELLE" dataDxfId="58"/>
    <tableColumn id="3" xr3:uid="{00000000-0010-0000-0000-000003000000}" name="CLE COMPTABLE" dataDxfId="57"/>
    <tableColumn id="4" xr3:uid="{00000000-0010-0000-0000-000004000000}" name="COMPTE" dataDxfId="56"/>
    <tableColumn id="5" xr3:uid="{00000000-0010-0000-0000-000005000000}" name="MONTANT" dataDxfId="55"/>
    <tableColumn id="6" xr3:uid="{00000000-0010-0000-0000-000006000000}" name="CODE TVA" dataDxfId="54"/>
    <tableColumn id="7" xr3:uid="{00000000-0010-0000-0000-000007000000}" name="CENTRE DE COUT" dataDxfId="53"/>
    <tableColumn id="8" xr3:uid="{00000000-0010-0000-0000-000008000000}" name="AFFECTATION" dataDxfId="52"/>
    <tableColumn id="9" xr3:uid="{00000000-0010-0000-0000-000009000000}" name="DATE PIECE" dataDxfId="51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0"/>
  <sheetViews>
    <sheetView workbookViewId="0">
      <selection activeCell="L18" sqref="L18"/>
    </sheetView>
  </sheetViews>
  <sheetFormatPr baseColWidth="10" defaultRowHeight="15"/>
  <cols>
    <col min="1" max="1" width="9.88671875" style="85" bestFit="1" customWidth="1"/>
    <col min="2" max="2" width="28.33203125" style="85" bestFit="1" customWidth="1"/>
    <col min="3" max="3" width="15.44140625" style="85" bestFit="1" customWidth="1"/>
    <col min="4" max="4" width="10.21875" style="85" bestFit="1" customWidth="1"/>
    <col min="5" max="5" width="11.6640625" style="85" bestFit="1" customWidth="1"/>
    <col min="6" max="6" width="11.21875" style="85" bestFit="1" customWidth="1"/>
    <col min="7" max="7" width="15.88671875" style="86" bestFit="1" customWidth="1"/>
    <col min="8" max="8" width="13.77734375" style="85" bestFit="1" customWidth="1"/>
    <col min="9" max="9" width="12" style="85" bestFit="1" customWidth="1"/>
    <col min="11" max="11" width="11.6640625" style="85" bestFit="1" customWidth="1"/>
    <col min="12" max="12" width="11.44140625" style="85" bestFit="1" customWidth="1"/>
    <col min="13" max="16384" width="11.5546875" style="85"/>
  </cols>
  <sheetData>
    <row r="1" spans="1:12">
      <c r="A1" s="85" t="s">
        <v>172</v>
      </c>
      <c r="B1" s="85" t="s">
        <v>99</v>
      </c>
      <c r="C1" s="85" t="s">
        <v>100</v>
      </c>
      <c r="D1" s="85" t="s">
        <v>101</v>
      </c>
      <c r="E1" s="85" t="s">
        <v>102</v>
      </c>
      <c r="F1" s="85" t="s">
        <v>103</v>
      </c>
      <c r="G1" s="85" t="s">
        <v>104</v>
      </c>
      <c r="H1" s="85" t="s">
        <v>105</v>
      </c>
      <c r="I1" s="86" t="s">
        <v>171</v>
      </c>
    </row>
    <row r="2" spans="1:12">
      <c r="A2" s="85">
        <v>1</v>
      </c>
      <c r="B2" s="85" t="s">
        <v>106</v>
      </c>
      <c r="C2" s="85">
        <v>40</v>
      </c>
      <c r="D2" s="85">
        <v>114301</v>
      </c>
      <c r="E2" s="85">
        <v>2.88</v>
      </c>
      <c r="F2" s="85" t="s">
        <v>88</v>
      </c>
      <c r="G2" s="85" t="s">
        <v>107</v>
      </c>
      <c r="H2" s="85">
        <v>3311258</v>
      </c>
      <c r="I2" s="86">
        <v>44378</v>
      </c>
      <c r="K2" s="87" t="s">
        <v>81</v>
      </c>
      <c r="L2" s="88">
        <v>44511</v>
      </c>
    </row>
    <row r="3" spans="1:12">
      <c r="A3" s="85">
        <v>1</v>
      </c>
      <c r="B3" s="85" t="s">
        <v>108</v>
      </c>
      <c r="C3" s="85">
        <v>40</v>
      </c>
      <c r="D3" s="85">
        <v>114301</v>
      </c>
      <c r="E3" s="85">
        <v>55.36</v>
      </c>
      <c r="F3" s="85" t="s">
        <v>88</v>
      </c>
      <c r="G3" s="85" t="s">
        <v>107</v>
      </c>
      <c r="H3" s="85">
        <v>3311258</v>
      </c>
      <c r="I3" s="86">
        <v>44378</v>
      </c>
      <c r="K3" s="87" t="s">
        <v>85</v>
      </c>
      <c r="L3" s="87" t="s">
        <v>175</v>
      </c>
    </row>
    <row r="4" spans="1:12">
      <c r="A4" s="85">
        <v>1</v>
      </c>
      <c r="B4" s="85" t="s">
        <v>109</v>
      </c>
      <c r="C4" s="85">
        <v>40</v>
      </c>
      <c r="D4" s="85">
        <v>114301</v>
      </c>
      <c r="E4" s="85">
        <v>343.72</v>
      </c>
      <c r="F4" s="85" t="s">
        <v>88</v>
      </c>
      <c r="G4" s="85" t="s">
        <v>107</v>
      </c>
      <c r="H4" s="85">
        <v>3311258</v>
      </c>
      <c r="I4" s="86">
        <v>44378</v>
      </c>
    </row>
    <row r="5" spans="1:12">
      <c r="A5" s="85">
        <v>1</v>
      </c>
      <c r="B5" s="85" t="s">
        <v>176</v>
      </c>
      <c r="C5" s="85">
        <v>31</v>
      </c>
      <c r="D5" s="85">
        <v>28819</v>
      </c>
      <c r="E5" s="85">
        <v>401.96000000000004</v>
      </c>
      <c r="F5" s="85" t="s">
        <v>174</v>
      </c>
      <c r="G5" s="85" t="s">
        <v>174</v>
      </c>
      <c r="H5" s="85" t="s">
        <v>174</v>
      </c>
      <c r="I5" s="86" t="s">
        <v>174</v>
      </c>
    </row>
    <row r="6" spans="1:12">
      <c r="A6" s="85">
        <v>2</v>
      </c>
      <c r="B6" s="85" t="s">
        <v>110</v>
      </c>
      <c r="C6" s="85">
        <v>40</v>
      </c>
      <c r="D6" s="85">
        <v>114301</v>
      </c>
      <c r="E6" s="85">
        <v>2.88</v>
      </c>
      <c r="F6" s="85" t="s">
        <v>87</v>
      </c>
      <c r="G6" s="85" t="s">
        <v>111</v>
      </c>
      <c r="H6" s="85">
        <v>3311547</v>
      </c>
      <c r="I6" s="86">
        <v>44378</v>
      </c>
    </row>
    <row r="7" spans="1:12">
      <c r="A7" s="85">
        <v>2</v>
      </c>
      <c r="B7" s="85" t="s">
        <v>112</v>
      </c>
      <c r="C7" s="85">
        <v>40</v>
      </c>
      <c r="D7" s="85">
        <v>114301</v>
      </c>
      <c r="E7" s="85">
        <v>19.059999999999999</v>
      </c>
      <c r="F7" s="85" t="s">
        <v>87</v>
      </c>
      <c r="G7" s="85" t="s">
        <v>111</v>
      </c>
      <c r="H7" s="85">
        <v>3311547</v>
      </c>
      <c r="I7" s="86">
        <v>44378</v>
      </c>
    </row>
    <row r="8" spans="1:12">
      <c r="A8" s="85">
        <v>2</v>
      </c>
      <c r="B8" s="85" t="s">
        <v>176</v>
      </c>
      <c r="C8" s="85">
        <v>31</v>
      </c>
      <c r="D8" s="85">
        <v>28819</v>
      </c>
      <c r="E8" s="85">
        <v>21.939999999999998</v>
      </c>
      <c r="F8" s="85" t="s">
        <v>174</v>
      </c>
      <c r="G8" s="85" t="s">
        <v>174</v>
      </c>
      <c r="H8" s="85" t="s">
        <v>174</v>
      </c>
      <c r="I8" s="86" t="s">
        <v>174</v>
      </c>
    </row>
    <row r="9" spans="1:12">
      <c r="A9" s="85">
        <v>3</v>
      </c>
      <c r="B9" s="85" t="s">
        <v>113</v>
      </c>
      <c r="C9" s="85">
        <v>50</v>
      </c>
      <c r="D9" s="85">
        <v>114301</v>
      </c>
      <c r="E9" s="85">
        <v>2.88</v>
      </c>
      <c r="F9" s="85" t="s">
        <v>88</v>
      </c>
      <c r="G9" s="85" t="s">
        <v>114</v>
      </c>
      <c r="H9" s="85">
        <v>3313149</v>
      </c>
      <c r="I9" s="86">
        <v>44380</v>
      </c>
    </row>
    <row r="10" spans="1:12">
      <c r="A10" s="85">
        <v>3</v>
      </c>
      <c r="B10" s="85" t="s">
        <v>115</v>
      </c>
      <c r="C10" s="85">
        <v>50</v>
      </c>
      <c r="D10" s="85">
        <v>114301</v>
      </c>
      <c r="E10" s="85">
        <v>27.68</v>
      </c>
      <c r="F10" s="85" t="s">
        <v>88</v>
      </c>
      <c r="G10" s="85" t="s">
        <v>114</v>
      </c>
      <c r="H10" s="85">
        <v>3313149</v>
      </c>
      <c r="I10" s="86">
        <v>44380</v>
      </c>
    </row>
    <row r="11" spans="1:12">
      <c r="A11" s="85">
        <v>3</v>
      </c>
      <c r="B11" s="85" t="s">
        <v>116</v>
      </c>
      <c r="C11" s="85">
        <v>50</v>
      </c>
      <c r="D11" s="85">
        <v>114301</v>
      </c>
      <c r="E11" s="85">
        <v>280.48</v>
      </c>
      <c r="F11" s="85" t="s">
        <v>88</v>
      </c>
      <c r="G11" s="85" t="s">
        <v>114</v>
      </c>
      <c r="H11" s="85">
        <v>3313149</v>
      </c>
      <c r="I11" s="86">
        <v>44380</v>
      </c>
    </row>
    <row r="12" spans="1:12">
      <c r="A12" s="85">
        <v>3</v>
      </c>
      <c r="B12" s="85" t="s">
        <v>176</v>
      </c>
      <c r="C12" s="85">
        <v>21</v>
      </c>
      <c r="D12" s="85">
        <v>28819</v>
      </c>
      <c r="E12" s="85">
        <v>311.04000000000002</v>
      </c>
      <c r="F12" s="85" t="s">
        <v>174</v>
      </c>
      <c r="G12" s="85" t="s">
        <v>174</v>
      </c>
      <c r="H12" s="85" t="s">
        <v>174</v>
      </c>
      <c r="I12" s="86" t="s">
        <v>174</v>
      </c>
    </row>
    <row r="13" spans="1:12">
      <c r="A13" s="85">
        <v>4</v>
      </c>
      <c r="B13" s="85" t="s">
        <v>117</v>
      </c>
      <c r="C13" s="85">
        <v>50</v>
      </c>
      <c r="D13" s="85">
        <v>114301</v>
      </c>
      <c r="E13" s="85">
        <v>2.88</v>
      </c>
      <c r="F13" s="85" t="s">
        <v>87</v>
      </c>
      <c r="G13" s="85" t="s">
        <v>118</v>
      </c>
      <c r="H13" s="85">
        <v>3313267</v>
      </c>
      <c r="I13" s="86">
        <v>44382</v>
      </c>
    </row>
    <row r="14" spans="1:12">
      <c r="A14" s="85">
        <v>4</v>
      </c>
      <c r="B14" s="85" t="s">
        <v>119</v>
      </c>
      <c r="C14" s="85">
        <v>50</v>
      </c>
      <c r="D14" s="85">
        <v>114301</v>
      </c>
      <c r="E14" s="85">
        <v>27.68</v>
      </c>
      <c r="F14" s="85" t="s">
        <v>87</v>
      </c>
      <c r="G14" s="85" t="s">
        <v>118</v>
      </c>
      <c r="H14" s="85">
        <v>3313267</v>
      </c>
      <c r="I14" s="86">
        <v>44382</v>
      </c>
    </row>
    <row r="15" spans="1:12">
      <c r="A15" s="85">
        <v>4</v>
      </c>
      <c r="B15" s="85" t="s">
        <v>120</v>
      </c>
      <c r="C15" s="85">
        <v>50</v>
      </c>
      <c r="D15" s="85">
        <v>114301</v>
      </c>
      <c r="E15" s="85">
        <v>153.47999999999999</v>
      </c>
      <c r="F15" s="85" t="s">
        <v>87</v>
      </c>
      <c r="G15" s="85" t="s">
        <v>118</v>
      </c>
      <c r="H15" s="85">
        <v>3313267</v>
      </c>
      <c r="I15" s="86">
        <v>44382</v>
      </c>
    </row>
    <row r="16" spans="1:12">
      <c r="A16" s="85">
        <v>4</v>
      </c>
      <c r="B16" s="85" t="s">
        <v>176</v>
      </c>
      <c r="C16" s="85">
        <v>21</v>
      </c>
      <c r="D16" s="85">
        <v>28819</v>
      </c>
      <c r="E16" s="85">
        <v>184.04</v>
      </c>
      <c r="F16" s="85" t="s">
        <v>174</v>
      </c>
      <c r="G16" s="85" t="s">
        <v>174</v>
      </c>
      <c r="H16" s="85" t="s">
        <v>174</v>
      </c>
      <c r="I16" s="86" t="s">
        <v>174</v>
      </c>
    </row>
    <row r="17" spans="1:9">
      <c r="A17" s="85">
        <v>5</v>
      </c>
      <c r="B17" s="85" t="s">
        <v>121</v>
      </c>
      <c r="C17" s="85">
        <v>40</v>
      </c>
      <c r="D17" s="85">
        <v>114301</v>
      </c>
      <c r="E17" s="85">
        <v>2.88</v>
      </c>
      <c r="F17" s="85" t="s">
        <v>88</v>
      </c>
      <c r="G17" s="85" t="s">
        <v>122</v>
      </c>
      <c r="H17" s="85">
        <v>3314555</v>
      </c>
      <c r="I17" s="86">
        <v>44383</v>
      </c>
    </row>
    <row r="18" spans="1:9">
      <c r="A18" s="85">
        <v>5</v>
      </c>
      <c r="B18" s="85" t="s">
        <v>123</v>
      </c>
      <c r="C18" s="85">
        <v>40</v>
      </c>
      <c r="D18" s="85">
        <v>114301</v>
      </c>
      <c r="E18" s="85">
        <v>55.36</v>
      </c>
      <c r="F18" s="85" t="s">
        <v>88</v>
      </c>
      <c r="G18" s="85" t="s">
        <v>122</v>
      </c>
      <c r="H18" s="85">
        <v>3314555</v>
      </c>
      <c r="I18" s="86">
        <v>44383</v>
      </c>
    </row>
    <row r="19" spans="1:9">
      <c r="A19" s="85">
        <v>5</v>
      </c>
      <c r="B19" s="85" t="s">
        <v>176</v>
      </c>
      <c r="C19" s="85">
        <v>31</v>
      </c>
      <c r="D19" s="85">
        <v>28819</v>
      </c>
      <c r="E19" s="85">
        <v>58.24</v>
      </c>
      <c r="F19" s="85" t="s">
        <v>174</v>
      </c>
      <c r="G19" s="85" t="s">
        <v>174</v>
      </c>
      <c r="H19" s="85" t="s">
        <v>174</v>
      </c>
      <c r="I19" s="86" t="s">
        <v>174</v>
      </c>
    </row>
    <row r="20" spans="1:9">
      <c r="A20" s="85">
        <v>6</v>
      </c>
      <c r="B20" s="85" t="s">
        <v>124</v>
      </c>
      <c r="C20" s="85">
        <v>40</v>
      </c>
      <c r="D20" s="85">
        <v>114301</v>
      </c>
      <c r="E20" s="85">
        <v>75.290000000000006</v>
      </c>
      <c r="F20" s="85" t="s">
        <v>88</v>
      </c>
      <c r="G20" s="85" t="s">
        <v>107</v>
      </c>
      <c r="H20" s="85">
        <v>3314582</v>
      </c>
      <c r="I20" s="86">
        <v>44383</v>
      </c>
    </row>
    <row r="21" spans="1:9">
      <c r="A21" s="85">
        <v>6</v>
      </c>
      <c r="B21" s="85" t="s">
        <v>176</v>
      </c>
      <c r="C21" s="85">
        <v>31</v>
      </c>
      <c r="D21" s="85">
        <v>28819</v>
      </c>
      <c r="E21" s="85">
        <v>75.290000000000006</v>
      </c>
      <c r="F21" s="85" t="s">
        <v>174</v>
      </c>
      <c r="G21" s="85" t="s">
        <v>174</v>
      </c>
      <c r="H21" s="85" t="s">
        <v>174</v>
      </c>
      <c r="I21" s="86" t="s">
        <v>174</v>
      </c>
    </row>
    <row r="22" spans="1:9">
      <c r="A22" s="85">
        <v>7</v>
      </c>
      <c r="B22" s="85" t="s">
        <v>125</v>
      </c>
      <c r="C22" s="85">
        <v>40</v>
      </c>
      <c r="D22" s="85">
        <v>114301</v>
      </c>
      <c r="E22" s="85">
        <v>2.88</v>
      </c>
      <c r="F22" s="85" t="s">
        <v>88</v>
      </c>
      <c r="G22" s="85" t="s">
        <v>126</v>
      </c>
      <c r="H22" s="85">
        <v>3316819</v>
      </c>
      <c r="I22" s="86">
        <v>44385</v>
      </c>
    </row>
    <row r="23" spans="1:9">
      <c r="A23" s="85">
        <v>7</v>
      </c>
      <c r="B23" s="85" t="s">
        <v>127</v>
      </c>
      <c r="C23" s="85">
        <v>40</v>
      </c>
      <c r="D23" s="85">
        <v>114301</v>
      </c>
      <c r="E23" s="85">
        <v>55.36</v>
      </c>
      <c r="F23" s="85" t="s">
        <v>88</v>
      </c>
      <c r="G23" s="85" t="s">
        <v>126</v>
      </c>
      <c r="H23" s="85">
        <v>3316819</v>
      </c>
      <c r="I23" s="86">
        <v>44385</v>
      </c>
    </row>
    <row r="24" spans="1:9">
      <c r="A24" s="85">
        <v>7</v>
      </c>
      <c r="B24" s="85" t="s">
        <v>176</v>
      </c>
      <c r="C24" s="85">
        <v>31</v>
      </c>
      <c r="D24" s="85">
        <v>28819</v>
      </c>
      <c r="E24" s="85">
        <v>58.24</v>
      </c>
      <c r="F24" s="85" t="s">
        <v>174</v>
      </c>
      <c r="G24" s="85" t="s">
        <v>174</v>
      </c>
      <c r="H24" s="85" t="s">
        <v>174</v>
      </c>
      <c r="I24" s="86" t="s">
        <v>174</v>
      </c>
    </row>
    <row r="25" spans="1:9">
      <c r="A25" s="85">
        <v>8</v>
      </c>
      <c r="B25" s="85" t="s">
        <v>128</v>
      </c>
      <c r="C25" s="85">
        <v>40</v>
      </c>
      <c r="D25" s="85">
        <v>114301</v>
      </c>
      <c r="E25" s="85">
        <v>2.88</v>
      </c>
      <c r="F25" s="85" t="s">
        <v>88</v>
      </c>
      <c r="G25" s="85" t="s">
        <v>129</v>
      </c>
      <c r="H25" s="85">
        <v>3317494</v>
      </c>
      <c r="I25" s="86">
        <v>44386</v>
      </c>
    </row>
    <row r="26" spans="1:9">
      <c r="A26" s="85">
        <v>8</v>
      </c>
      <c r="B26" s="85" t="s">
        <v>130</v>
      </c>
      <c r="C26" s="85">
        <v>40</v>
      </c>
      <c r="D26" s="85">
        <v>114301</v>
      </c>
      <c r="E26" s="85">
        <v>27.68</v>
      </c>
      <c r="F26" s="85" t="s">
        <v>88</v>
      </c>
      <c r="G26" s="85" t="s">
        <v>129</v>
      </c>
      <c r="H26" s="85">
        <v>3317494</v>
      </c>
      <c r="I26" s="86">
        <v>44386</v>
      </c>
    </row>
    <row r="27" spans="1:9">
      <c r="A27" s="85">
        <v>8</v>
      </c>
      <c r="B27" s="85" t="s">
        <v>131</v>
      </c>
      <c r="C27" s="85">
        <v>40</v>
      </c>
      <c r="D27" s="85">
        <v>114301</v>
      </c>
      <c r="E27" s="85">
        <v>225.5</v>
      </c>
      <c r="F27" s="85" t="s">
        <v>88</v>
      </c>
      <c r="G27" s="85" t="s">
        <v>129</v>
      </c>
      <c r="H27" s="85">
        <v>3317494</v>
      </c>
      <c r="I27" s="86">
        <v>44386</v>
      </c>
    </row>
    <row r="28" spans="1:9">
      <c r="A28" s="85">
        <v>8</v>
      </c>
      <c r="B28" s="85" t="s">
        <v>176</v>
      </c>
      <c r="C28" s="85">
        <v>31</v>
      </c>
      <c r="D28" s="85">
        <v>28819</v>
      </c>
      <c r="E28" s="85">
        <v>256.06</v>
      </c>
      <c r="F28" s="85" t="s">
        <v>174</v>
      </c>
      <c r="G28" s="85" t="s">
        <v>174</v>
      </c>
      <c r="H28" s="85" t="s">
        <v>174</v>
      </c>
      <c r="I28" s="86" t="s">
        <v>174</v>
      </c>
    </row>
    <row r="29" spans="1:9">
      <c r="A29" s="85">
        <v>9</v>
      </c>
      <c r="B29" s="85" t="s">
        <v>132</v>
      </c>
      <c r="C29" s="85">
        <v>40</v>
      </c>
      <c r="D29" s="85">
        <v>114301</v>
      </c>
      <c r="E29" s="85">
        <v>2.88</v>
      </c>
      <c r="F29" s="85" t="s">
        <v>88</v>
      </c>
      <c r="G29" s="85" t="s">
        <v>133</v>
      </c>
      <c r="H29" s="85">
        <v>3318573</v>
      </c>
      <c r="I29" s="86">
        <v>44389</v>
      </c>
    </row>
    <row r="30" spans="1:9">
      <c r="A30" s="85">
        <v>9</v>
      </c>
      <c r="B30" s="85" t="s">
        <v>134</v>
      </c>
      <c r="C30" s="85">
        <v>40</v>
      </c>
      <c r="D30" s="85">
        <v>114301</v>
      </c>
      <c r="E30" s="85">
        <v>55.36</v>
      </c>
      <c r="F30" s="85" t="s">
        <v>88</v>
      </c>
      <c r="G30" s="85" t="s">
        <v>133</v>
      </c>
      <c r="H30" s="85">
        <v>3318573</v>
      </c>
      <c r="I30" s="86">
        <v>44389</v>
      </c>
    </row>
    <row r="31" spans="1:9">
      <c r="A31" s="85">
        <v>9</v>
      </c>
      <c r="B31" s="85" t="s">
        <v>135</v>
      </c>
      <c r="C31" s="85">
        <v>40</v>
      </c>
      <c r="D31" s="85">
        <v>114301</v>
      </c>
      <c r="E31" s="85">
        <v>65.040000000000006</v>
      </c>
      <c r="F31" s="85" t="s">
        <v>88</v>
      </c>
      <c r="G31" s="85" t="s">
        <v>133</v>
      </c>
      <c r="H31" s="85">
        <v>3318573</v>
      </c>
      <c r="I31" s="86">
        <v>44389</v>
      </c>
    </row>
    <row r="32" spans="1:9">
      <c r="A32" s="85">
        <v>9</v>
      </c>
      <c r="B32" s="85" t="s">
        <v>176</v>
      </c>
      <c r="C32" s="85">
        <v>31</v>
      </c>
      <c r="D32" s="85">
        <v>28819</v>
      </c>
      <c r="E32" s="85">
        <v>123.28</v>
      </c>
      <c r="F32" s="85" t="s">
        <v>174</v>
      </c>
      <c r="G32" s="85" t="s">
        <v>174</v>
      </c>
      <c r="H32" s="85" t="s">
        <v>174</v>
      </c>
      <c r="I32" s="86" t="s">
        <v>174</v>
      </c>
    </row>
    <row r="33" spans="1:9">
      <c r="A33" s="85">
        <v>10</v>
      </c>
      <c r="B33" s="85" t="s">
        <v>136</v>
      </c>
      <c r="C33" s="85">
        <v>40</v>
      </c>
      <c r="D33" s="85">
        <v>114301</v>
      </c>
      <c r="E33" s="85">
        <v>2.88</v>
      </c>
      <c r="F33" s="85" t="s">
        <v>88</v>
      </c>
      <c r="G33" s="85" t="s">
        <v>137</v>
      </c>
      <c r="H33" s="85">
        <v>3319934</v>
      </c>
      <c r="I33" s="86">
        <v>44390</v>
      </c>
    </row>
    <row r="34" spans="1:9">
      <c r="A34" s="85">
        <v>10</v>
      </c>
      <c r="B34" s="85" t="s">
        <v>138</v>
      </c>
      <c r="C34" s="85">
        <v>40</v>
      </c>
      <c r="D34" s="85">
        <v>114301</v>
      </c>
      <c r="E34" s="85">
        <v>27.68</v>
      </c>
      <c r="F34" s="85" t="s">
        <v>88</v>
      </c>
      <c r="G34" s="85" t="s">
        <v>137</v>
      </c>
      <c r="H34" s="85">
        <v>3319934</v>
      </c>
      <c r="I34" s="86">
        <v>44390</v>
      </c>
    </row>
    <row r="35" spans="1:9">
      <c r="A35" s="85">
        <v>10</v>
      </c>
      <c r="B35" s="85" t="s">
        <v>139</v>
      </c>
      <c r="C35" s="85">
        <v>40</v>
      </c>
      <c r="D35" s="85">
        <v>114301</v>
      </c>
      <c r="E35" s="85">
        <v>327.60000000000002</v>
      </c>
      <c r="F35" s="85" t="s">
        <v>88</v>
      </c>
      <c r="G35" s="85" t="s">
        <v>137</v>
      </c>
      <c r="H35" s="85">
        <v>3319934</v>
      </c>
      <c r="I35" s="86">
        <v>44390</v>
      </c>
    </row>
    <row r="36" spans="1:9">
      <c r="A36" s="85">
        <v>10</v>
      </c>
      <c r="B36" s="85" t="s">
        <v>176</v>
      </c>
      <c r="C36" s="85">
        <v>31</v>
      </c>
      <c r="D36" s="85">
        <v>28819</v>
      </c>
      <c r="E36" s="85">
        <v>358.16</v>
      </c>
      <c r="F36" s="85" t="s">
        <v>174</v>
      </c>
      <c r="G36" s="85" t="s">
        <v>174</v>
      </c>
      <c r="H36" s="85" t="s">
        <v>174</v>
      </c>
      <c r="I36" s="86" t="s">
        <v>174</v>
      </c>
    </row>
    <row r="37" spans="1:9">
      <c r="A37" s="85">
        <v>11</v>
      </c>
      <c r="B37" s="85" t="s">
        <v>140</v>
      </c>
      <c r="C37" s="85">
        <v>40</v>
      </c>
      <c r="D37" s="85">
        <v>114301</v>
      </c>
      <c r="E37" s="85">
        <v>2.88</v>
      </c>
      <c r="F37" s="85" t="s">
        <v>88</v>
      </c>
      <c r="G37" s="85" t="s">
        <v>141</v>
      </c>
      <c r="H37" s="85">
        <v>3319987</v>
      </c>
      <c r="I37" s="86">
        <v>44390</v>
      </c>
    </row>
    <row r="38" spans="1:9">
      <c r="A38" s="85">
        <v>11</v>
      </c>
      <c r="B38" s="85" t="s">
        <v>142</v>
      </c>
      <c r="C38" s="85">
        <v>40</v>
      </c>
      <c r="D38" s="85">
        <v>114301</v>
      </c>
      <c r="E38" s="85">
        <v>27.68</v>
      </c>
      <c r="F38" s="85" t="s">
        <v>88</v>
      </c>
      <c r="G38" s="85" t="s">
        <v>141</v>
      </c>
      <c r="H38" s="85">
        <v>3319987</v>
      </c>
      <c r="I38" s="86">
        <v>44390</v>
      </c>
    </row>
    <row r="39" spans="1:9">
      <c r="A39" s="85">
        <v>11</v>
      </c>
      <c r="B39" s="85" t="s">
        <v>143</v>
      </c>
      <c r="C39" s="85">
        <v>40</v>
      </c>
      <c r="D39" s="85">
        <v>114301</v>
      </c>
      <c r="E39" s="85">
        <v>225.5</v>
      </c>
      <c r="F39" s="85" t="s">
        <v>88</v>
      </c>
      <c r="G39" s="85" t="s">
        <v>141</v>
      </c>
      <c r="H39" s="85">
        <v>3319987</v>
      </c>
      <c r="I39" s="86">
        <v>44390</v>
      </c>
    </row>
    <row r="40" spans="1:9">
      <c r="A40" s="85">
        <v>11</v>
      </c>
      <c r="B40" s="85" t="s">
        <v>176</v>
      </c>
      <c r="C40" s="85">
        <v>31</v>
      </c>
      <c r="D40" s="85">
        <v>28819</v>
      </c>
      <c r="E40" s="85">
        <v>256.06</v>
      </c>
      <c r="F40" s="85" t="s">
        <v>174</v>
      </c>
      <c r="G40" s="85" t="s">
        <v>174</v>
      </c>
      <c r="H40" s="85" t="s">
        <v>174</v>
      </c>
      <c r="I40" s="86" t="s">
        <v>174</v>
      </c>
    </row>
    <row r="41" spans="1:9">
      <c r="A41" s="85">
        <v>12</v>
      </c>
      <c r="B41" s="85" t="s">
        <v>144</v>
      </c>
      <c r="C41" s="85">
        <v>40</v>
      </c>
      <c r="D41" s="85">
        <v>114301</v>
      </c>
      <c r="E41" s="85">
        <v>75.290000000000006</v>
      </c>
      <c r="F41" s="85" t="s">
        <v>88</v>
      </c>
      <c r="G41" s="85" t="s">
        <v>145</v>
      </c>
      <c r="H41" s="85">
        <v>3321449</v>
      </c>
      <c r="I41" s="86">
        <v>44393</v>
      </c>
    </row>
    <row r="42" spans="1:9">
      <c r="A42" s="85">
        <v>12</v>
      </c>
      <c r="B42" s="85" t="s">
        <v>176</v>
      </c>
      <c r="C42" s="85">
        <v>31</v>
      </c>
      <c r="D42" s="85">
        <v>28819</v>
      </c>
      <c r="E42" s="85">
        <v>75.290000000000006</v>
      </c>
      <c r="F42" s="85" t="s">
        <v>174</v>
      </c>
      <c r="G42" s="85" t="s">
        <v>174</v>
      </c>
      <c r="H42" s="85" t="s">
        <v>174</v>
      </c>
      <c r="I42" s="86" t="s">
        <v>174</v>
      </c>
    </row>
    <row r="43" spans="1:9">
      <c r="A43" s="85">
        <v>13</v>
      </c>
      <c r="B43" s="85" t="s">
        <v>146</v>
      </c>
      <c r="C43" s="85">
        <v>40</v>
      </c>
      <c r="D43" s="85">
        <v>114301</v>
      </c>
      <c r="E43" s="85">
        <v>2.88</v>
      </c>
      <c r="F43" s="85" t="s">
        <v>88</v>
      </c>
      <c r="G43" s="85" t="s">
        <v>147</v>
      </c>
      <c r="H43" s="85">
        <v>3322001</v>
      </c>
      <c r="I43" s="86">
        <v>44393</v>
      </c>
    </row>
    <row r="44" spans="1:9">
      <c r="A44" s="85">
        <v>13</v>
      </c>
      <c r="B44" s="85" t="s">
        <v>148</v>
      </c>
      <c r="C44" s="85">
        <v>40</v>
      </c>
      <c r="D44" s="85">
        <v>114301</v>
      </c>
      <c r="E44" s="85">
        <v>55.36</v>
      </c>
      <c r="F44" s="85" t="s">
        <v>88</v>
      </c>
      <c r="G44" s="85" t="s">
        <v>147</v>
      </c>
      <c r="H44" s="85">
        <v>3322001</v>
      </c>
      <c r="I44" s="86">
        <v>44393</v>
      </c>
    </row>
    <row r="45" spans="1:9">
      <c r="A45" s="85">
        <v>13</v>
      </c>
      <c r="B45" s="85" t="s">
        <v>176</v>
      </c>
      <c r="C45" s="85">
        <v>31</v>
      </c>
      <c r="D45" s="85">
        <v>28819</v>
      </c>
      <c r="E45" s="85">
        <v>58.24</v>
      </c>
      <c r="F45" s="85" t="s">
        <v>174</v>
      </c>
      <c r="G45" s="85" t="s">
        <v>174</v>
      </c>
      <c r="H45" s="85" t="s">
        <v>174</v>
      </c>
      <c r="I45" s="86" t="s">
        <v>174</v>
      </c>
    </row>
    <row r="46" spans="1:9">
      <c r="A46" s="85">
        <v>14</v>
      </c>
      <c r="B46" s="85" t="s">
        <v>149</v>
      </c>
      <c r="C46" s="85">
        <v>40</v>
      </c>
      <c r="D46" s="85">
        <v>114301</v>
      </c>
      <c r="E46" s="85">
        <v>2.88</v>
      </c>
      <c r="F46" s="85" t="s">
        <v>88</v>
      </c>
      <c r="G46" s="85" t="s">
        <v>150</v>
      </c>
      <c r="H46" s="85">
        <v>3323864</v>
      </c>
      <c r="I46" s="86">
        <v>44397</v>
      </c>
    </row>
    <row r="47" spans="1:9">
      <c r="A47" s="85">
        <v>14</v>
      </c>
      <c r="B47" s="85" t="s">
        <v>151</v>
      </c>
      <c r="C47" s="85">
        <v>40</v>
      </c>
      <c r="D47" s="85">
        <v>114301</v>
      </c>
      <c r="E47" s="85">
        <v>27.68</v>
      </c>
      <c r="F47" s="85" t="s">
        <v>88</v>
      </c>
      <c r="G47" s="85" t="s">
        <v>150</v>
      </c>
      <c r="H47" s="85">
        <v>3323864</v>
      </c>
      <c r="I47" s="86">
        <v>44397</v>
      </c>
    </row>
    <row r="48" spans="1:9">
      <c r="A48" s="85">
        <v>14</v>
      </c>
      <c r="B48" s="85" t="s">
        <v>152</v>
      </c>
      <c r="C48" s="85">
        <v>40</v>
      </c>
      <c r="D48" s="85">
        <v>114301</v>
      </c>
      <c r="E48" s="85">
        <v>178.02</v>
      </c>
      <c r="F48" s="85" t="s">
        <v>88</v>
      </c>
      <c r="G48" s="85" t="s">
        <v>150</v>
      </c>
      <c r="H48" s="85">
        <v>3323864</v>
      </c>
      <c r="I48" s="86">
        <v>44397</v>
      </c>
    </row>
    <row r="49" spans="1:9">
      <c r="A49" s="85">
        <v>14</v>
      </c>
      <c r="B49" s="85" t="s">
        <v>176</v>
      </c>
      <c r="C49" s="85">
        <v>31</v>
      </c>
      <c r="D49" s="85">
        <v>28819</v>
      </c>
      <c r="E49" s="85">
        <v>208.58</v>
      </c>
      <c r="F49" s="85" t="s">
        <v>174</v>
      </c>
      <c r="G49" s="85" t="s">
        <v>174</v>
      </c>
      <c r="H49" s="85" t="s">
        <v>174</v>
      </c>
      <c r="I49" s="86" t="s">
        <v>174</v>
      </c>
    </row>
    <row r="50" spans="1:9">
      <c r="A50" s="85">
        <v>15</v>
      </c>
      <c r="B50" s="85" t="s">
        <v>153</v>
      </c>
      <c r="C50" s="85">
        <v>40</v>
      </c>
      <c r="D50" s="85">
        <v>114301</v>
      </c>
      <c r="E50" s="85">
        <v>2.88</v>
      </c>
      <c r="F50" s="85" t="s">
        <v>88</v>
      </c>
      <c r="G50" s="85" t="s">
        <v>154</v>
      </c>
      <c r="H50" s="85">
        <v>3324031</v>
      </c>
      <c r="I50" s="86">
        <v>44397</v>
      </c>
    </row>
    <row r="51" spans="1:9">
      <c r="A51" s="85">
        <v>15</v>
      </c>
      <c r="B51" s="85" t="s">
        <v>155</v>
      </c>
      <c r="C51" s="85">
        <v>40</v>
      </c>
      <c r="D51" s="85">
        <v>114301</v>
      </c>
      <c r="E51" s="85">
        <v>55.36</v>
      </c>
      <c r="F51" s="85" t="s">
        <v>88</v>
      </c>
      <c r="G51" s="85" t="s">
        <v>154</v>
      </c>
      <c r="H51" s="85">
        <v>3324031</v>
      </c>
      <c r="I51" s="86">
        <v>44397</v>
      </c>
    </row>
    <row r="52" spans="1:9">
      <c r="A52" s="85">
        <v>15</v>
      </c>
      <c r="B52" s="85" t="s">
        <v>156</v>
      </c>
      <c r="C52" s="85">
        <v>40</v>
      </c>
      <c r="D52" s="85">
        <v>114301</v>
      </c>
      <c r="E52" s="85">
        <v>267.68</v>
      </c>
      <c r="F52" s="85" t="s">
        <v>88</v>
      </c>
      <c r="G52" s="85" t="s">
        <v>154</v>
      </c>
      <c r="H52" s="85">
        <v>3324031</v>
      </c>
      <c r="I52" s="86">
        <v>44397</v>
      </c>
    </row>
    <row r="53" spans="1:9">
      <c r="A53" s="85">
        <v>15</v>
      </c>
      <c r="B53" s="85" t="s">
        <v>176</v>
      </c>
      <c r="C53" s="85">
        <v>31</v>
      </c>
      <c r="D53" s="85">
        <v>28819</v>
      </c>
      <c r="E53" s="85">
        <v>325.92</v>
      </c>
      <c r="F53" s="85" t="s">
        <v>174</v>
      </c>
      <c r="G53" s="85" t="s">
        <v>174</v>
      </c>
      <c r="H53" s="85" t="s">
        <v>174</v>
      </c>
      <c r="I53" s="86" t="s">
        <v>174</v>
      </c>
    </row>
    <row r="54" spans="1:9">
      <c r="A54" s="85">
        <v>16</v>
      </c>
      <c r="B54" s="85" t="s">
        <v>157</v>
      </c>
      <c r="C54" s="85">
        <v>40</v>
      </c>
      <c r="D54" s="85">
        <v>114301</v>
      </c>
      <c r="E54" s="85">
        <v>2.88</v>
      </c>
      <c r="F54" s="85" t="s">
        <v>88</v>
      </c>
      <c r="G54" s="85" t="s">
        <v>158</v>
      </c>
      <c r="H54" s="85">
        <v>3326484</v>
      </c>
      <c r="I54" s="86">
        <v>44400</v>
      </c>
    </row>
    <row r="55" spans="1:9">
      <c r="A55" s="85">
        <v>16</v>
      </c>
      <c r="B55" s="85" t="s">
        <v>159</v>
      </c>
      <c r="C55" s="85">
        <v>40</v>
      </c>
      <c r="D55" s="85">
        <v>114301</v>
      </c>
      <c r="E55" s="85">
        <v>55.36</v>
      </c>
      <c r="F55" s="85" t="s">
        <v>88</v>
      </c>
      <c r="G55" s="85" t="s">
        <v>158</v>
      </c>
      <c r="H55" s="85">
        <v>3326484</v>
      </c>
      <c r="I55" s="86">
        <v>44400</v>
      </c>
    </row>
    <row r="56" spans="1:9">
      <c r="A56" s="85">
        <v>16</v>
      </c>
      <c r="B56" s="85" t="s">
        <v>160</v>
      </c>
      <c r="C56" s="85">
        <v>40</v>
      </c>
      <c r="D56" s="85">
        <v>114301</v>
      </c>
      <c r="E56" s="85">
        <v>121.51</v>
      </c>
      <c r="F56" s="85" t="s">
        <v>88</v>
      </c>
      <c r="G56" s="85" t="s">
        <v>158</v>
      </c>
      <c r="H56" s="85">
        <v>3326484</v>
      </c>
      <c r="I56" s="86">
        <v>44400</v>
      </c>
    </row>
    <row r="57" spans="1:9">
      <c r="A57" s="85">
        <v>16</v>
      </c>
      <c r="B57" s="85" t="s">
        <v>176</v>
      </c>
      <c r="C57" s="85">
        <v>31</v>
      </c>
      <c r="D57" s="85">
        <v>28819</v>
      </c>
      <c r="E57" s="85">
        <v>179.75</v>
      </c>
      <c r="F57" s="85" t="s">
        <v>174</v>
      </c>
      <c r="G57" s="85" t="s">
        <v>174</v>
      </c>
      <c r="H57" s="85" t="s">
        <v>174</v>
      </c>
      <c r="I57" s="86" t="s">
        <v>174</v>
      </c>
    </row>
    <row r="58" spans="1:9">
      <c r="A58" s="85">
        <v>17</v>
      </c>
      <c r="B58" s="85" t="s">
        <v>161</v>
      </c>
      <c r="C58" s="85">
        <v>40</v>
      </c>
      <c r="D58" s="85">
        <v>114301</v>
      </c>
      <c r="E58" s="85">
        <v>2.88</v>
      </c>
      <c r="F58" s="85" t="s">
        <v>88</v>
      </c>
      <c r="G58" s="85" t="s">
        <v>107</v>
      </c>
      <c r="H58" s="85">
        <v>3327786</v>
      </c>
      <c r="I58" s="86">
        <v>44403</v>
      </c>
    </row>
    <row r="59" spans="1:9">
      <c r="A59" s="85">
        <v>17</v>
      </c>
      <c r="B59" s="85" t="s">
        <v>162</v>
      </c>
      <c r="C59" s="85">
        <v>40</v>
      </c>
      <c r="D59" s="85">
        <v>114301</v>
      </c>
      <c r="E59" s="85">
        <v>27.68</v>
      </c>
      <c r="F59" s="85" t="s">
        <v>88</v>
      </c>
      <c r="G59" s="85" t="s">
        <v>107</v>
      </c>
      <c r="H59" s="85">
        <v>3327786</v>
      </c>
      <c r="I59" s="86">
        <v>44403</v>
      </c>
    </row>
    <row r="60" spans="1:9">
      <c r="A60" s="85">
        <v>17</v>
      </c>
      <c r="B60" s="85" t="s">
        <v>163</v>
      </c>
      <c r="C60" s="85">
        <v>40</v>
      </c>
      <c r="D60" s="85">
        <v>114301</v>
      </c>
      <c r="E60" s="85">
        <v>327.60000000000002</v>
      </c>
      <c r="F60" s="85" t="s">
        <v>88</v>
      </c>
      <c r="G60" s="85" t="s">
        <v>107</v>
      </c>
      <c r="H60" s="85">
        <v>3327786</v>
      </c>
      <c r="I60" s="86">
        <v>44403</v>
      </c>
    </row>
    <row r="61" spans="1:9">
      <c r="A61" s="85">
        <v>17</v>
      </c>
      <c r="B61" s="85" t="s">
        <v>176</v>
      </c>
      <c r="C61" s="85">
        <v>31</v>
      </c>
      <c r="D61" s="85">
        <v>28819</v>
      </c>
      <c r="E61" s="85">
        <v>358.16</v>
      </c>
      <c r="F61" s="85" t="s">
        <v>174</v>
      </c>
      <c r="G61" s="85" t="s">
        <v>174</v>
      </c>
      <c r="H61" s="85" t="s">
        <v>174</v>
      </c>
      <c r="I61" s="86" t="s">
        <v>174</v>
      </c>
    </row>
    <row r="62" spans="1:9">
      <c r="A62" s="85">
        <v>18</v>
      </c>
      <c r="B62" s="85" t="s">
        <v>164</v>
      </c>
      <c r="C62" s="85">
        <v>40</v>
      </c>
      <c r="D62" s="85">
        <v>114301</v>
      </c>
      <c r="E62" s="85">
        <v>2.88</v>
      </c>
      <c r="F62" s="85" t="s">
        <v>88</v>
      </c>
      <c r="G62" s="85" t="s">
        <v>141</v>
      </c>
      <c r="H62" s="85">
        <v>3328773</v>
      </c>
      <c r="I62" s="86">
        <v>44404</v>
      </c>
    </row>
    <row r="63" spans="1:9">
      <c r="A63" s="85">
        <v>18</v>
      </c>
      <c r="B63" s="85" t="s">
        <v>165</v>
      </c>
      <c r="C63" s="85">
        <v>40</v>
      </c>
      <c r="D63" s="85">
        <v>114301</v>
      </c>
      <c r="E63" s="85">
        <v>27.68</v>
      </c>
      <c r="F63" s="85" t="s">
        <v>88</v>
      </c>
      <c r="G63" s="85" t="s">
        <v>141</v>
      </c>
      <c r="H63" s="85">
        <v>3328773</v>
      </c>
      <c r="I63" s="86">
        <v>44404</v>
      </c>
    </row>
    <row r="64" spans="1:9">
      <c r="A64" s="85">
        <v>18</v>
      </c>
      <c r="B64" s="85" t="s">
        <v>166</v>
      </c>
      <c r="C64" s="85">
        <v>40</v>
      </c>
      <c r="D64" s="85">
        <v>114301</v>
      </c>
      <c r="E64" s="85">
        <v>301.08</v>
      </c>
      <c r="F64" s="85" t="s">
        <v>88</v>
      </c>
      <c r="G64" s="85" t="s">
        <v>141</v>
      </c>
      <c r="H64" s="85">
        <v>3328773</v>
      </c>
      <c r="I64" s="86">
        <v>44404</v>
      </c>
    </row>
    <row r="65" spans="1:9">
      <c r="A65" s="85">
        <v>18</v>
      </c>
      <c r="B65" s="85" t="s">
        <v>176</v>
      </c>
      <c r="C65" s="85">
        <v>31</v>
      </c>
      <c r="D65" s="85">
        <v>28819</v>
      </c>
      <c r="E65" s="85">
        <v>331.64</v>
      </c>
      <c r="F65" s="85" t="s">
        <v>174</v>
      </c>
      <c r="G65" s="85" t="s">
        <v>174</v>
      </c>
      <c r="H65" s="85" t="s">
        <v>174</v>
      </c>
      <c r="I65" s="86" t="s">
        <v>174</v>
      </c>
    </row>
    <row r="66" spans="1:9">
      <c r="A66" s="85">
        <v>19</v>
      </c>
      <c r="B66" s="85" t="s">
        <v>167</v>
      </c>
      <c r="C66" s="85">
        <v>40</v>
      </c>
      <c r="D66" s="85">
        <v>114301</v>
      </c>
      <c r="E66" s="85">
        <v>2.88</v>
      </c>
      <c r="F66" s="85" t="s">
        <v>88</v>
      </c>
      <c r="G66" s="85" t="s">
        <v>168</v>
      </c>
      <c r="H66" s="85">
        <v>3330896</v>
      </c>
      <c r="I66" s="86">
        <v>44406</v>
      </c>
    </row>
    <row r="67" spans="1:9">
      <c r="A67" s="85">
        <v>19</v>
      </c>
      <c r="B67" s="85" t="s">
        <v>169</v>
      </c>
      <c r="C67" s="85">
        <v>40</v>
      </c>
      <c r="D67" s="85">
        <v>114301</v>
      </c>
      <c r="E67" s="85">
        <v>27.68</v>
      </c>
      <c r="F67" s="85" t="s">
        <v>88</v>
      </c>
      <c r="G67" s="85" t="s">
        <v>168</v>
      </c>
      <c r="H67" s="85">
        <v>3330896</v>
      </c>
      <c r="I67" s="86">
        <v>44406</v>
      </c>
    </row>
    <row r="68" spans="1:9">
      <c r="A68" s="85">
        <v>19</v>
      </c>
      <c r="B68" s="85" t="s">
        <v>170</v>
      </c>
      <c r="C68" s="85">
        <v>40</v>
      </c>
      <c r="D68" s="85">
        <v>114301</v>
      </c>
      <c r="E68" s="85">
        <v>171.86</v>
      </c>
      <c r="F68" s="85" t="s">
        <v>88</v>
      </c>
      <c r="G68" s="85" t="s">
        <v>168</v>
      </c>
      <c r="H68" s="85">
        <v>3330896</v>
      </c>
      <c r="I68" s="86">
        <v>44406</v>
      </c>
    </row>
    <row r="69" spans="1:9">
      <c r="A69" s="85">
        <v>19</v>
      </c>
      <c r="B69" s="85" t="s">
        <v>176</v>
      </c>
      <c r="C69" s="85">
        <v>31</v>
      </c>
      <c r="D69" s="85">
        <v>28819</v>
      </c>
      <c r="E69" s="85">
        <v>202.42000000000002</v>
      </c>
      <c r="F69" s="85" t="s">
        <v>174</v>
      </c>
      <c r="G69" s="85" t="s">
        <v>174</v>
      </c>
      <c r="H69" s="85" t="s">
        <v>174</v>
      </c>
      <c r="I69" s="86" t="s">
        <v>174</v>
      </c>
    </row>
    <row r="70" spans="1:9">
      <c r="E70" s="85">
        <v>31</v>
      </c>
      <c r="H70" s="85">
        <v>3844.31</v>
      </c>
    </row>
  </sheetData>
  <conditionalFormatting sqref="A2:I70">
    <cfRule type="expression" dxfId="50" priority="1" stopIfTrue="1">
      <formula>$D2=28819</formula>
    </cfRule>
  </conditionalFormatting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Z26"/>
  <sheetViews>
    <sheetView topLeftCell="A7" zoomScale="75" zoomScaleNormal="75" workbookViewId="0">
      <selection activeCell="I44" sqref="I44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401.96000000000004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401.96000000000004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401.96000000000004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401.96000000000004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99" t="s">
        <v>11</v>
      </c>
      <c r="D17" s="99" t="s">
        <v>32</v>
      </c>
      <c r="E17" s="100" t="s">
        <v>33</v>
      </c>
      <c r="F17" s="101" t="s">
        <v>34</v>
      </c>
      <c r="G17" s="99" t="s">
        <v>14</v>
      </c>
      <c r="H17" s="99" t="s">
        <v>35</v>
      </c>
      <c r="I17" s="102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103" t="s">
        <v>106</v>
      </c>
      <c r="D18" s="103">
        <v>40</v>
      </c>
      <c r="E18" s="103">
        <v>114301</v>
      </c>
      <c r="F18" s="103">
        <v>2.88</v>
      </c>
      <c r="G18" s="103" t="s">
        <v>88</v>
      </c>
      <c r="H18" s="103" t="s">
        <v>107</v>
      </c>
      <c r="I18" s="103">
        <v>3311258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103" t="s">
        <v>108</v>
      </c>
      <c r="D19" s="103">
        <v>40</v>
      </c>
      <c r="E19" s="103">
        <v>114301</v>
      </c>
      <c r="F19" s="103">
        <v>55.36</v>
      </c>
      <c r="G19" s="103" t="s">
        <v>88</v>
      </c>
      <c r="H19" s="103" t="s">
        <v>107</v>
      </c>
      <c r="I19" s="103">
        <v>3311258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103" t="s">
        <v>109</v>
      </c>
      <c r="D20" s="103">
        <v>40</v>
      </c>
      <c r="E20" s="103">
        <v>114301</v>
      </c>
      <c r="F20" s="103">
        <v>343.72</v>
      </c>
      <c r="G20" s="103" t="s">
        <v>88</v>
      </c>
      <c r="H20" s="103" t="s">
        <v>107</v>
      </c>
      <c r="I20" s="103">
        <v>3311258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103" t="s">
        <v>176</v>
      </c>
      <c r="D21" s="103">
        <v>31</v>
      </c>
      <c r="E21" s="103">
        <v>28819</v>
      </c>
      <c r="F21" s="103">
        <v>401.96000000000004</v>
      </c>
      <c r="G21" s="103" t="s">
        <v>174</v>
      </c>
      <c r="H21" s="103" t="s">
        <v>174</v>
      </c>
      <c r="I21" s="103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phoneticPr fontId="0" type="noConversion"/>
  <conditionalFormatting sqref="C19:I19">
    <cfRule type="expression" dxfId="49" priority="3" stopIfTrue="1">
      <formula>$D19=28819</formula>
    </cfRule>
  </conditionalFormatting>
  <conditionalFormatting sqref="C18:I18">
    <cfRule type="expression" dxfId="48" priority="4" stopIfTrue="1">
      <formula>$D18=28819</formula>
    </cfRule>
  </conditionalFormatting>
  <conditionalFormatting sqref="C20:I20">
    <cfRule type="expression" dxfId="47" priority="2" stopIfTrue="1">
      <formula>$D20=28819</formula>
    </cfRule>
  </conditionalFormatting>
  <conditionalFormatting sqref="C21:I21">
    <cfRule type="expression" dxfId="46" priority="1" stopIfTrue="1">
      <formula>$D21=28819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ignoredErrors>
    <ignoredError sqref="A22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Z25"/>
  <sheetViews>
    <sheetView topLeftCell="A16" zoomScale="75" zoomScaleNormal="75" workbookViewId="0">
      <selection activeCell="C20" sqref="C20:I20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2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SUMIF(D18:D20,40,F18:F20)+SUMIF(D18:D20,21,F18:F20)</f>
        <v>21.939999999999998</v>
      </c>
      <c r="F2" s="16"/>
      <c r="G2" s="36" t="s">
        <v>89</v>
      </c>
      <c r="H2" s="19">
        <f>IF(COUNTIF($G$18:G25,"JG")=0,0,SUMIFS($F$18:F25,$G$18:G25,G2,$D$18:D25,40)-SUMIFS($F$18:F25,$G$18:G25,G2,$D$18:D25,50))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SUMIF(D18:D20,50,F18:F20)+SUMIF(D18:D20,31,F18:F20)</f>
        <v>21.939999999999998</v>
      </c>
      <c r="F3" s="40" t="s">
        <v>90</v>
      </c>
      <c r="G3" s="19" t="s">
        <v>87</v>
      </c>
      <c r="H3" s="19">
        <f>IF(COUNTIF($G$18:G25,"VG")=0,0,SUMIFS($F$18:F25,$G$18:G25,G3,$D$18:D25,40)-SUMIFS($F$18:F25,$G$18:G25,G3,$D$18:D25,50))</f>
        <v>21.939999999999998</v>
      </c>
      <c r="I3" s="19">
        <f>ROUND((H3*20%),2)</f>
        <v>4.3899999999999997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4.3899999999999997</v>
      </c>
      <c r="G4" s="19" t="s">
        <v>97</v>
      </c>
      <c r="H4" s="19">
        <f>IF(COUNTIF($G$18:G25,"V0")=0,0,SUMIFS($F$18:F25,$G$18:G25,G4,$D$18:D25,40)-SUMIFS($F$18:F25,$G$18:G25,G4,$D$18:D25,50))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IF(COUNTIF($G$18:G25,"V9")=0,0,SUMIFS($F$18:F25,$G$18:G25,G5,$D$18:D25,40)-SUMIFS($F$18:F25,$G$18:G25,G5,$D$18:D25,50))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21.939999999999998</v>
      </c>
      <c r="I6" s="19">
        <f>SUM(I2:I5)</f>
        <v>4.3899999999999997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3311547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99" t="s">
        <v>11</v>
      </c>
      <c r="D17" s="99" t="s">
        <v>32</v>
      </c>
      <c r="E17" s="100" t="s">
        <v>33</v>
      </c>
      <c r="F17" s="101" t="s">
        <v>34</v>
      </c>
      <c r="G17" s="99" t="s">
        <v>14</v>
      </c>
      <c r="H17" s="99" t="s">
        <v>35</v>
      </c>
      <c r="I17" s="102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103" t="s">
        <v>110</v>
      </c>
      <c r="D18" s="103">
        <v>40</v>
      </c>
      <c r="E18" s="103">
        <v>114301</v>
      </c>
      <c r="F18" s="103">
        <v>2.88</v>
      </c>
      <c r="G18" s="103" t="s">
        <v>87</v>
      </c>
      <c r="H18" s="103" t="s">
        <v>111</v>
      </c>
      <c r="I18" s="103">
        <v>3311547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103" t="s">
        <v>112</v>
      </c>
      <c r="D19" s="103">
        <v>40</v>
      </c>
      <c r="E19" s="103">
        <v>114301</v>
      </c>
      <c r="F19" s="103">
        <v>19.059999999999999</v>
      </c>
      <c r="G19" s="103" t="s">
        <v>87</v>
      </c>
      <c r="H19" s="103" t="s">
        <v>111</v>
      </c>
      <c r="I19" s="103">
        <v>3311547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104" t="s">
        <v>176</v>
      </c>
      <c r="D20" s="104">
        <v>31</v>
      </c>
      <c r="E20" s="104">
        <v>28819</v>
      </c>
      <c r="F20" s="104">
        <v>21.939999999999998</v>
      </c>
      <c r="G20" s="105" t="s">
        <v>174</v>
      </c>
      <c r="H20" s="104" t="s">
        <v>174</v>
      </c>
      <c r="I20" s="105" t="s">
        <v>174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24" customHeight="1">
      <c r="A21" s="76" t="s">
        <v>3</v>
      </c>
      <c r="B21" s="76"/>
      <c r="C21" s="77" t="s">
        <v>39</v>
      </c>
      <c r="D21" s="78"/>
      <c r="E21" s="78"/>
      <c r="F21" s="78"/>
      <c r="G21" s="78"/>
      <c r="H21" s="78"/>
      <c r="I21" s="76"/>
      <c r="J21" s="76"/>
      <c r="K21" s="76"/>
      <c r="L21" s="79"/>
      <c r="M21" s="79"/>
      <c r="N21" s="76"/>
      <c r="O21" s="76"/>
      <c r="P21" s="80"/>
      <c r="Q21" s="80"/>
      <c r="R21" s="80"/>
      <c r="S21" s="76"/>
      <c r="T21" s="80"/>
      <c r="U21" s="80"/>
      <c r="V21" s="80"/>
      <c r="W21" s="76"/>
      <c r="X21" s="76"/>
      <c r="Y21" s="76"/>
      <c r="Z21" s="81"/>
    </row>
    <row r="22" spans="1:26">
      <c r="A22" s="9"/>
      <c r="B22" s="9"/>
      <c r="C22" s="32"/>
      <c r="G22" s="28"/>
      <c r="I22" s="29"/>
      <c r="J22" s="33"/>
      <c r="K22" s="34"/>
      <c r="M22" s="10"/>
      <c r="R22" s="9"/>
      <c r="S22" s="9"/>
      <c r="T22" s="9"/>
      <c r="U22" s="9"/>
      <c r="V22" s="9"/>
    </row>
    <row r="23" spans="1:26">
      <c r="A23" s="9"/>
      <c r="B23" s="9"/>
      <c r="C23" s="32"/>
      <c r="G23" s="28"/>
      <c r="I23" s="29"/>
      <c r="J23" s="30"/>
      <c r="K23" s="34"/>
      <c r="M23" s="11"/>
      <c r="R23" s="12"/>
      <c r="S23" s="12"/>
      <c r="T23" s="12"/>
      <c r="U23" s="12"/>
      <c r="V23" s="12"/>
      <c r="W23" s="35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0"/>
      <c r="R25" s="12"/>
      <c r="S25" s="12"/>
      <c r="T25" s="12"/>
      <c r="U25" s="12"/>
      <c r="V25" s="12"/>
      <c r="W25" s="35"/>
    </row>
  </sheetData>
  <conditionalFormatting sqref="C18:I18">
    <cfRule type="expression" dxfId="45" priority="2" stopIfTrue="1">
      <formula>$D18=28819</formula>
    </cfRule>
  </conditionalFormatting>
  <conditionalFormatting sqref="C19:I19">
    <cfRule type="expression" dxfId="44" priority="1" stopIfTrue="1">
      <formula>$D19=28819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Z26"/>
  <sheetViews>
    <sheetView zoomScale="75" zoomScaleNormal="75" workbookViewId="0">
      <selection activeCell="E21" sqref="E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3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311.04000000000002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311.04000000000002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-311.04000000000002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-311.04000000000002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44380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3313149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113</v>
      </c>
      <c r="D18" s="98">
        <v>50</v>
      </c>
      <c r="E18" s="98">
        <v>114301</v>
      </c>
      <c r="F18" s="98">
        <v>2.88</v>
      </c>
      <c r="G18" s="98" t="s">
        <v>88</v>
      </c>
      <c r="H18" s="98" t="s">
        <v>114</v>
      </c>
      <c r="I18" s="98">
        <v>3313149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115</v>
      </c>
      <c r="D19" s="98">
        <v>50</v>
      </c>
      <c r="E19" s="98">
        <v>114301</v>
      </c>
      <c r="F19" s="98">
        <v>27.68</v>
      </c>
      <c r="G19" s="98" t="s">
        <v>88</v>
      </c>
      <c r="H19" s="98" t="s">
        <v>114</v>
      </c>
      <c r="I19" s="98">
        <v>3313149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116</v>
      </c>
      <c r="D20" s="98">
        <v>50</v>
      </c>
      <c r="E20" s="98">
        <v>114301</v>
      </c>
      <c r="F20" s="98">
        <v>280.48</v>
      </c>
      <c r="G20" s="98" t="s">
        <v>88</v>
      </c>
      <c r="H20" s="98" t="s">
        <v>114</v>
      </c>
      <c r="I20" s="98">
        <v>3313149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21</v>
      </c>
      <c r="E21" s="96">
        <v>28819</v>
      </c>
      <c r="F21" s="96">
        <v>311.04000000000002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43" priority="3" stopIfTrue="1">
      <formula>$D18=28819</formula>
    </cfRule>
  </conditionalFormatting>
  <conditionalFormatting sqref="C19:I19">
    <cfRule type="expression" dxfId="42" priority="2" stopIfTrue="1">
      <formula>$D19=28819</formula>
    </cfRule>
  </conditionalFormatting>
  <conditionalFormatting sqref="C20:I20">
    <cfRule type="expression" dxfId="41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Z26"/>
  <sheetViews>
    <sheetView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4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184.04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184.04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-184.04</v>
      </c>
      <c r="I3" s="19">
        <f>ROUND((H3*20%),2)</f>
        <v>-36.81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-36.81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-184.04</v>
      </c>
      <c r="I6" s="19">
        <f>SUM(I2:I5)</f>
        <v>-36.81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44382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3313267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117</v>
      </c>
      <c r="D18" s="98">
        <v>50</v>
      </c>
      <c r="E18" s="98">
        <v>114301</v>
      </c>
      <c r="F18" s="98">
        <v>2.88</v>
      </c>
      <c r="G18" s="98" t="s">
        <v>87</v>
      </c>
      <c r="H18" s="98" t="s">
        <v>118</v>
      </c>
      <c r="I18" s="98">
        <v>3313267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119</v>
      </c>
      <c r="D19" s="98">
        <v>50</v>
      </c>
      <c r="E19" s="98">
        <v>114301</v>
      </c>
      <c r="F19" s="98">
        <v>27.68</v>
      </c>
      <c r="G19" s="98" t="s">
        <v>87</v>
      </c>
      <c r="H19" s="98" t="s">
        <v>118</v>
      </c>
      <c r="I19" s="98">
        <v>3313267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120</v>
      </c>
      <c r="D20" s="98">
        <v>50</v>
      </c>
      <c r="E20" s="98">
        <v>114301</v>
      </c>
      <c r="F20" s="98">
        <v>153.47999999999999</v>
      </c>
      <c r="G20" s="98" t="s">
        <v>87</v>
      </c>
      <c r="H20" s="98" t="s">
        <v>118</v>
      </c>
      <c r="I20" s="98">
        <v>3313267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21</v>
      </c>
      <c r="E21" s="96">
        <v>28819</v>
      </c>
      <c r="F21" s="96">
        <v>184.04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40" priority="3" stopIfTrue="1">
      <formula>$D18=28819</formula>
    </cfRule>
  </conditionalFormatting>
  <conditionalFormatting sqref="C19:I19">
    <cfRule type="expression" dxfId="39" priority="2" stopIfTrue="1">
      <formula>$D19=28819</formula>
    </cfRule>
  </conditionalFormatting>
  <conditionalFormatting sqref="C20:I20">
    <cfRule type="expression" dxfId="38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Z25"/>
  <sheetViews>
    <sheetView zoomScale="75" zoomScaleNormal="75" workbookViewId="0">
      <selection activeCell="C20" sqref="C20:I20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5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SUMIF(D18:D20,40,F18:F20)+SUMIF(D18:D20,21,F18:F20)</f>
        <v>58.24</v>
      </c>
      <c r="F2" s="16"/>
      <c r="G2" s="36" t="s">
        <v>89</v>
      </c>
      <c r="H2" s="19">
        <f>IF(COUNTIF($G$18:G25,"JG")=0,0,SUMIFS($F$18:F25,$G$18:G25,G2,$D$18:D25,40)-SUMIFS($F$18:F25,$G$18:G25,G2,$D$18:D25,50))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SUMIF(D18:D20,50,F18:F20)+SUMIF(D18:D20,31,F18:F20)</f>
        <v>58.24</v>
      </c>
      <c r="F3" s="40" t="s">
        <v>90</v>
      </c>
      <c r="G3" s="19" t="s">
        <v>87</v>
      </c>
      <c r="H3" s="19">
        <f>IF(COUNTIF($G$18:G25,"VG")=0,0,SUMIFS($F$18:F25,$G$18:G25,G3,$D$18:D25,40)-SUMIFS($F$18:F25,$G$18:G25,G3,$D$18:D25,50))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IF(COUNTIF($G$18:G25,"V0")=0,0,SUMIFS($F$18:F25,$G$18:G25,G4,$D$18:D25,40)-SUMIFS($F$18:F25,$G$18:G25,G4,$D$18:D25,50))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IF(COUNTIF($G$18:G25,"V9")=0,0,SUMIFS($F$18:F25,$G$18:G25,G5,$D$18:D25,40)-SUMIFS($F$18:F25,$G$18:G25,G5,$D$18:D25,50))</f>
        <v>58.24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58.24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44383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3314555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121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122</v>
      </c>
      <c r="I18" s="98">
        <v>3314555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123</v>
      </c>
      <c r="D19" s="98">
        <v>40</v>
      </c>
      <c r="E19" s="98">
        <v>114301</v>
      </c>
      <c r="F19" s="98">
        <v>55.36</v>
      </c>
      <c r="G19" s="98" t="s">
        <v>88</v>
      </c>
      <c r="H19" s="98" t="s">
        <v>122</v>
      </c>
      <c r="I19" s="98">
        <v>3314555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 t="s">
        <v>176</v>
      </c>
      <c r="D20" s="96">
        <v>31</v>
      </c>
      <c r="E20" s="96">
        <v>28819</v>
      </c>
      <c r="F20" s="96">
        <v>58.24</v>
      </c>
      <c r="G20" s="97" t="s">
        <v>174</v>
      </c>
      <c r="H20" s="96" t="s">
        <v>174</v>
      </c>
      <c r="I20" s="97" t="s">
        <v>174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24" customHeight="1">
      <c r="A21" s="76" t="s">
        <v>3</v>
      </c>
      <c r="B21" s="76"/>
      <c r="C21" s="77" t="s">
        <v>39</v>
      </c>
      <c r="D21" s="78"/>
      <c r="E21" s="78"/>
      <c r="F21" s="78"/>
      <c r="G21" s="78"/>
      <c r="H21" s="78"/>
      <c r="I21" s="76"/>
      <c r="J21" s="76"/>
      <c r="K21" s="76"/>
      <c r="L21" s="79"/>
      <c r="M21" s="79"/>
      <c r="N21" s="76"/>
      <c r="O21" s="76"/>
      <c r="P21" s="80"/>
      <c r="Q21" s="80"/>
      <c r="R21" s="80"/>
      <c r="S21" s="76"/>
      <c r="T21" s="80"/>
      <c r="U21" s="80"/>
      <c r="V21" s="80"/>
      <c r="W21" s="76"/>
      <c r="X21" s="76"/>
      <c r="Y21" s="76"/>
      <c r="Z21" s="81"/>
    </row>
    <row r="22" spans="1:26">
      <c r="A22" s="9"/>
      <c r="B22" s="9"/>
      <c r="C22" s="32"/>
      <c r="G22" s="28"/>
      <c r="I22" s="29"/>
      <c r="J22" s="33"/>
      <c r="K22" s="34"/>
      <c r="M22" s="10"/>
      <c r="R22" s="9"/>
      <c r="S22" s="9"/>
      <c r="T22" s="9"/>
      <c r="U22" s="9"/>
      <c r="V22" s="9"/>
    </row>
    <row r="23" spans="1:26">
      <c r="A23" s="9"/>
      <c r="B23" s="9"/>
      <c r="C23" s="32"/>
      <c r="G23" s="28"/>
      <c r="I23" s="29"/>
      <c r="J23" s="30"/>
      <c r="K23" s="34"/>
      <c r="M23" s="11"/>
      <c r="R23" s="12"/>
      <c r="S23" s="12"/>
      <c r="T23" s="12"/>
      <c r="U23" s="12"/>
      <c r="V23" s="12"/>
      <c r="W23" s="35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0"/>
      <c r="R25" s="12"/>
      <c r="S25" s="12"/>
      <c r="T25" s="12"/>
      <c r="U25" s="12"/>
      <c r="V25" s="12"/>
      <c r="W25" s="35"/>
    </row>
  </sheetData>
  <conditionalFormatting sqref="C18:I18">
    <cfRule type="expression" dxfId="37" priority="2" stopIfTrue="1">
      <formula>$D18=28819</formula>
    </cfRule>
  </conditionalFormatting>
  <conditionalFormatting sqref="C19:I19">
    <cfRule type="expression" dxfId="36" priority="1" stopIfTrue="1">
      <formula>$D19=28819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Z24"/>
  <sheetViews>
    <sheetView tabSelected="1" zoomScale="75" zoomScaleNormal="75" workbookViewId="0">
      <selection activeCell="C38" sqref="C38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6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SUMIF(D18:D19,40,F18:F19)+SUMIF(D18:D19,21,F18:F19)</f>
        <v>75.290000000000006</v>
      </c>
      <c r="F2" s="16"/>
      <c r="G2" s="36" t="s">
        <v>89</v>
      </c>
      <c r="H2" s="19">
        <f>IF(COUNTIF($G$18:G24,"JG")=0,0,SUMIFS($F$18:F24,$G$18:G24,G2,$D$18:D24,40)-SUMIFS($F$18:F24,$G$18:G24,G2,$D$18:D24,50))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SUMIF(D18:D19,50,F18:F19)+SUMIF(D18:D19,31,F18:F19)</f>
        <v>75.290000000000006</v>
      </c>
      <c r="F3" s="40" t="s">
        <v>90</v>
      </c>
      <c r="G3" s="19" t="s">
        <v>87</v>
      </c>
      <c r="H3" s="19">
        <f>IF(COUNTIF($G$18:G24,"VG")=0,0,SUMIFS($F$18:F24,$G$18:G24,G3,$D$18:D24,40)-SUMIFS($F$18:F24,$G$18:G24,G3,$D$18:D24,50))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IF(COUNTIF($G$18:G24,"V0")=0,0,SUMIFS($F$18:F24,$G$18:G24,G4,$D$18:D24,40)-SUMIFS($F$18:F24,$G$18:G24,G4,$D$18:D24,50))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IF(COUNTIF($G$18:G24,"V9")=0,0,SUMIFS($F$18:F24,$G$18:G24,G5,$D$18:D24,40)-SUMIFS($F$18:F24,$G$18:G24,G5,$D$18:D24,50))</f>
        <v>75.290000000000006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75.290000000000006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44383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3314582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124</v>
      </c>
      <c r="D18" s="98">
        <v>40</v>
      </c>
      <c r="E18" s="98">
        <v>114301</v>
      </c>
      <c r="F18" s="98">
        <v>75.290000000000006</v>
      </c>
      <c r="G18" s="98" t="s">
        <v>88</v>
      </c>
      <c r="H18" s="98" t="s">
        <v>107</v>
      </c>
      <c r="I18" s="98">
        <v>3314582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 t="s">
        <v>176</v>
      </c>
      <c r="D19" s="96">
        <v>31</v>
      </c>
      <c r="E19" s="96">
        <v>28819</v>
      </c>
      <c r="F19" s="96">
        <v>75.290000000000006</v>
      </c>
      <c r="G19" s="97" t="s">
        <v>174</v>
      </c>
      <c r="H19" s="96" t="s">
        <v>174</v>
      </c>
      <c r="I19" s="97" t="s">
        <v>174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24" customHeight="1">
      <c r="A20" s="76" t="s">
        <v>3</v>
      </c>
      <c r="B20" s="76"/>
      <c r="C20" s="77" t="s">
        <v>39</v>
      </c>
      <c r="D20" s="78"/>
      <c r="E20" s="78"/>
      <c r="F20" s="78"/>
      <c r="G20" s="78"/>
      <c r="H20" s="78"/>
      <c r="I20" s="76"/>
      <c r="J20" s="76"/>
      <c r="K20" s="76"/>
      <c r="L20" s="79"/>
      <c r="M20" s="79"/>
      <c r="N20" s="76"/>
      <c r="O20" s="76"/>
      <c r="P20" s="80"/>
      <c r="Q20" s="80"/>
      <c r="R20" s="80"/>
      <c r="S20" s="76"/>
      <c r="T20" s="80"/>
      <c r="U20" s="80"/>
      <c r="V20" s="80"/>
      <c r="W20" s="76"/>
      <c r="X20" s="76"/>
      <c r="Y20" s="76"/>
      <c r="Z20" s="81"/>
    </row>
    <row r="21" spans="1:26">
      <c r="A21" s="9"/>
      <c r="B21" s="9"/>
      <c r="C21" s="32"/>
      <c r="G21" s="28"/>
      <c r="I21" s="29"/>
      <c r="J21" s="33"/>
      <c r="K21" s="34"/>
      <c r="M21" s="10"/>
      <c r="R21" s="9"/>
      <c r="S21" s="9"/>
      <c r="T21" s="9"/>
      <c r="U21" s="9"/>
      <c r="V21" s="9"/>
    </row>
    <row r="22" spans="1:26">
      <c r="A22" s="9"/>
      <c r="B22" s="9"/>
      <c r="C22" s="32"/>
      <c r="G22" s="28"/>
      <c r="I22" s="29"/>
      <c r="J22" s="30"/>
      <c r="K22" s="34"/>
      <c r="M22" s="11"/>
      <c r="R22" s="12"/>
      <c r="S22" s="12"/>
      <c r="T22" s="12"/>
      <c r="U22" s="12"/>
      <c r="V22" s="12"/>
      <c r="W22" s="35"/>
    </row>
    <row r="23" spans="1:26">
      <c r="A23" s="9"/>
      <c r="B23" s="9"/>
      <c r="C23" s="32"/>
      <c r="G23" s="28"/>
      <c r="I23" s="29"/>
      <c r="J23" s="30"/>
      <c r="K23" s="34"/>
      <c r="M23" s="11"/>
      <c r="R23" s="12"/>
      <c r="S23" s="12"/>
      <c r="T23" s="12"/>
      <c r="U23" s="12"/>
      <c r="V23" s="12"/>
      <c r="W23" s="35"/>
    </row>
    <row r="24" spans="1:26">
      <c r="A24" s="9"/>
      <c r="B24" s="9"/>
      <c r="C24" s="32"/>
      <c r="G24" s="28"/>
      <c r="I24" s="29"/>
      <c r="J24" s="30"/>
      <c r="K24" s="34"/>
      <c r="M24" s="10"/>
      <c r="R24" s="12"/>
      <c r="S24" s="12"/>
      <c r="T24" s="12"/>
      <c r="U24" s="12"/>
      <c r="V24" s="12"/>
      <c r="W24" s="35"/>
    </row>
  </sheetData>
  <conditionalFormatting sqref="C18:I18">
    <cfRule type="expression" dxfId="35" priority="1" stopIfTrue="1">
      <formula>$D18=28819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Z25"/>
  <sheetViews>
    <sheetView topLeftCell="A14" zoomScale="75" zoomScaleNormal="75" workbookViewId="0">
      <selection activeCell="C20" sqref="C20:I20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SUMIF(D18:D20,40,F18:F20)+SUMIF(D18:D20,21,F18:F20)</f>
        <v>58.24</v>
      </c>
      <c r="F2" s="16"/>
      <c r="G2" s="36" t="s">
        <v>89</v>
      </c>
      <c r="H2" s="19">
        <f>IF(COUNTIF($G$18:G25,"JG")=0,0,SUMIFS($F$18:F25,$G$18:G25,G2,$D$18:D25,40)-SUMIFS($F$18:F25,$G$18:G25,G2,$D$18:D25,50))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SUMIF(D18:D20,50,F18:F20)+SUMIF(D18:D20,31,F18:F20)</f>
        <v>58.24</v>
      </c>
      <c r="F3" s="40" t="s">
        <v>90</v>
      </c>
      <c r="G3" s="19" t="s">
        <v>87</v>
      </c>
      <c r="H3" s="19">
        <f>IF(COUNTIF($G$18:G25,"VG")=0,0,SUMIFS($F$18:F25,$G$18:G25,G3,$D$18:D25,40)-SUMIFS($F$18:F25,$G$18:G25,G3,$D$18:D25,50))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IF(COUNTIF($G$18:G25,"V0")=0,0,SUMIFS($F$18:F25,$G$18:G25,G4,$D$18:D25,40)-SUMIFS($F$18:F25,$G$18:G25,G4,$D$18:D25,50))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IF(COUNTIF($G$18:G25,"V9")=0,0,SUMIFS($F$18:F25,$G$18:G25,G5,$D$18:D25,40)-SUMIFS($F$18:F25,$G$18:G25,G5,$D$18:D25,50))</f>
        <v>58.24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58.24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125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126</v>
      </c>
      <c r="I18" s="98">
        <v>3316819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127</v>
      </c>
      <c r="D19" s="98">
        <v>40</v>
      </c>
      <c r="E19" s="98">
        <v>114301</v>
      </c>
      <c r="F19" s="98">
        <v>55.36</v>
      </c>
      <c r="G19" s="98" t="s">
        <v>88</v>
      </c>
      <c r="H19" s="98" t="s">
        <v>126</v>
      </c>
      <c r="I19" s="98">
        <v>3316819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 t="s">
        <v>176</v>
      </c>
      <c r="D20" s="96">
        <v>31</v>
      </c>
      <c r="E20" s="96">
        <v>28819</v>
      </c>
      <c r="F20" s="96">
        <v>58.24</v>
      </c>
      <c r="G20" s="97" t="s">
        <v>174</v>
      </c>
      <c r="H20" s="96" t="s">
        <v>174</v>
      </c>
      <c r="I20" s="97" t="s">
        <v>174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24" customHeight="1">
      <c r="A21" s="76" t="s">
        <v>3</v>
      </c>
      <c r="B21" s="76"/>
      <c r="C21" s="77" t="s">
        <v>39</v>
      </c>
      <c r="D21" s="78"/>
      <c r="E21" s="78"/>
      <c r="F21" s="78"/>
      <c r="G21" s="78"/>
      <c r="H21" s="78"/>
      <c r="I21" s="76"/>
      <c r="J21" s="76"/>
      <c r="K21" s="76"/>
      <c r="L21" s="79"/>
      <c r="M21" s="79"/>
      <c r="N21" s="76"/>
      <c r="O21" s="76"/>
      <c r="P21" s="80"/>
      <c r="Q21" s="80"/>
      <c r="R21" s="80"/>
      <c r="S21" s="76"/>
      <c r="T21" s="80"/>
      <c r="U21" s="80"/>
      <c r="V21" s="80"/>
      <c r="W21" s="76"/>
      <c r="X21" s="76"/>
      <c r="Y21" s="76"/>
      <c r="Z21" s="81"/>
    </row>
    <row r="22" spans="1:26">
      <c r="A22" s="9"/>
      <c r="B22" s="9"/>
      <c r="C22" s="32"/>
      <c r="G22" s="28"/>
      <c r="I22" s="29"/>
      <c r="J22" s="33"/>
      <c r="K22" s="34"/>
      <c r="M22" s="10"/>
      <c r="R22" s="9"/>
      <c r="S22" s="9"/>
      <c r="T22" s="9"/>
      <c r="U22" s="9"/>
      <c r="V22" s="9"/>
    </row>
    <row r="23" spans="1:26">
      <c r="A23" s="9"/>
      <c r="B23" s="9"/>
      <c r="C23" s="32"/>
      <c r="G23" s="28"/>
      <c r="I23" s="29"/>
      <c r="J23" s="30"/>
      <c r="K23" s="34"/>
      <c r="M23" s="11"/>
      <c r="R23" s="12"/>
      <c r="S23" s="12"/>
      <c r="T23" s="12"/>
      <c r="U23" s="12"/>
      <c r="V23" s="12"/>
      <c r="W23" s="35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0"/>
      <c r="R25" s="12"/>
      <c r="S25" s="12"/>
      <c r="T25" s="12"/>
      <c r="U25" s="12"/>
      <c r="V25" s="12"/>
      <c r="W25" s="35"/>
    </row>
  </sheetData>
  <conditionalFormatting sqref="C18:I18">
    <cfRule type="expression" dxfId="34" priority="2" stopIfTrue="1">
      <formula>$D18=28819</formula>
    </cfRule>
  </conditionalFormatting>
  <conditionalFormatting sqref="C19:I19">
    <cfRule type="expression" dxfId="33" priority="1" stopIfTrue="1">
      <formula>$D19=28819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256.06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256.06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256.06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256.06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128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129</v>
      </c>
      <c r="I18" s="98">
        <v>3317494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130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129</v>
      </c>
      <c r="I19" s="98">
        <v>3317494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131</v>
      </c>
      <c r="D20" s="98">
        <v>40</v>
      </c>
      <c r="E20" s="98">
        <v>114301</v>
      </c>
      <c r="F20" s="98">
        <v>225.5</v>
      </c>
      <c r="G20" s="98" t="s">
        <v>88</v>
      </c>
      <c r="H20" s="98" t="s">
        <v>129</v>
      </c>
      <c r="I20" s="98">
        <v>3317494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256.06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32" priority="3" stopIfTrue="1">
      <formula>$D18=28819</formula>
    </cfRule>
  </conditionalFormatting>
  <conditionalFormatting sqref="C19:I19">
    <cfRule type="expression" dxfId="31" priority="2" stopIfTrue="1">
      <formula>$D19=28819</formula>
    </cfRule>
  </conditionalFormatting>
  <conditionalFormatting sqref="C20:I20">
    <cfRule type="expression" dxfId="30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123.28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123.28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123.28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123.28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132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133</v>
      </c>
      <c r="I18" s="98">
        <v>3318573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134</v>
      </c>
      <c r="D19" s="98">
        <v>40</v>
      </c>
      <c r="E19" s="98">
        <v>114301</v>
      </c>
      <c r="F19" s="98">
        <v>55.36</v>
      </c>
      <c r="G19" s="98" t="s">
        <v>88</v>
      </c>
      <c r="H19" s="98" t="s">
        <v>133</v>
      </c>
      <c r="I19" s="98">
        <v>3318573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135</v>
      </c>
      <c r="D20" s="98">
        <v>40</v>
      </c>
      <c r="E20" s="98">
        <v>114301</v>
      </c>
      <c r="F20" s="98">
        <v>65.040000000000006</v>
      </c>
      <c r="G20" s="98" t="s">
        <v>88</v>
      </c>
      <c r="H20" s="98" t="s">
        <v>133</v>
      </c>
      <c r="I20" s="98">
        <v>3318573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123.28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29" priority="3" stopIfTrue="1">
      <formula>$D18=28819</formula>
    </cfRule>
  </conditionalFormatting>
  <conditionalFormatting sqref="C19:I19">
    <cfRule type="expression" dxfId="28" priority="2" stopIfTrue="1">
      <formula>$D19=28819</formula>
    </cfRule>
  </conditionalFormatting>
  <conditionalFormatting sqref="C20:I20">
    <cfRule type="expression" dxfId="27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358.16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358.16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358.16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358.16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136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137</v>
      </c>
      <c r="I18" s="98">
        <v>3319934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138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137</v>
      </c>
      <c r="I19" s="98">
        <v>3319934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139</v>
      </c>
      <c r="D20" s="98">
        <v>40</v>
      </c>
      <c r="E20" s="98">
        <v>114301</v>
      </c>
      <c r="F20" s="98">
        <v>327.60000000000002</v>
      </c>
      <c r="G20" s="98" t="s">
        <v>88</v>
      </c>
      <c r="H20" s="98" t="s">
        <v>137</v>
      </c>
      <c r="I20" s="98">
        <v>3319934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358.16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26" priority="3" stopIfTrue="1">
      <formula>$D18=28819</formula>
    </cfRule>
  </conditionalFormatting>
  <conditionalFormatting sqref="C19:I19">
    <cfRule type="expression" dxfId="25" priority="2" stopIfTrue="1">
      <formula>$D19=28819</formula>
    </cfRule>
  </conditionalFormatting>
  <conditionalFormatting sqref="C20:I20">
    <cfRule type="expression" dxfId="24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256.06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256.06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256.06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256.06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140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141</v>
      </c>
      <c r="I18" s="98">
        <v>3319987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142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141</v>
      </c>
      <c r="I19" s="98">
        <v>3319987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143</v>
      </c>
      <c r="D20" s="98">
        <v>40</v>
      </c>
      <c r="E20" s="98">
        <v>114301</v>
      </c>
      <c r="F20" s="98">
        <v>225.5</v>
      </c>
      <c r="G20" s="98" t="s">
        <v>88</v>
      </c>
      <c r="H20" s="98" t="s">
        <v>141</v>
      </c>
      <c r="I20" s="98">
        <v>3319987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256.06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23" priority="3" stopIfTrue="1">
      <formula>$D18=28819</formula>
    </cfRule>
  </conditionalFormatting>
  <conditionalFormatting sqref="C19:I19">
    <cfRule type="expression" dxfId="22" priority="2" stopIfTrue="1">
      <formula>$D19=28819</formula>
    </cfRule>
  </conditionalFormatting>
  <conditionalFormatting sqref="C20:I20">
    <cfRule type="expression" dxfId="21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A1:Z24"/>
  <sheetViews>
    <sheetView topLeftCell="A14" zoomScale="75" zoomScaleNormal="75" workbookViewId="0">
      <selection activeCell="C19" sqref="C19:I19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SUMIF(D18:D19,40,F18:F19)+SUMIF(D18:D19,21,F18:F19)</f>
        <v>75.290000000000006</v>
      </c>
      <c r="F2" s="16"/>
      <c r="G2" s="36" t="s">
        <v>89</v>
      </c>
      <c r="H2" s="19">
        <f>IF(COUNTIF($G$18:G24,"JG")=0,0,SUMIFS($F$18:F24,$G$18:G24,G2,$D$18:D24,40)-SUMIFS($F$18:F24,$G$18:G24,G2,$D$18:D24,50))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SUMIF(D18:D19,50,F18:F19)+SUMIF(D18:D19,31,F18:F19)</f>
        <v>75.290000000000006</v>
      </c>
      <c r="F3" s="40" t="s">
        <v>90</v>
      </c>
      <c r="G3" s="19" t="s">
        <v>87</v>
      </c>
      <c r="H3" s="19">
        <f>IF(COUNTIF($G$18:G24,"VG")=0,0,SUMIFS($F$18:F24,$G$18:G24,G3,$D$18:D24,40)-SUMIFS($F$18:F24,$G$18:G24,G3,$D$18:D24,50))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IF(COUNTIF($G$18:G24,"V0")=0,0,SUMIFS($F$18:F24,$G$18:G24,G4,$D$18:D24,40)-SUMIFS($F$18:F24,$G$18:G24,G4,$D$18:D24,50))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IF(COUNTIF($G$18:G24,"V9")=0,0,SUMIFS($F$18:F24,$G$18:G24,G5,$D$18:D24,40)-SUMIFS($F$18:F24,$G$18:G24,G5,$D$18:D24,50))</f>
        <v>75.290000000000006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75.290000000000006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144</v>
      </c>
      <c r="D18" s="98">
        <v>40</v>
      </c>
      <c r="E18" s="98">
        <v>114301</v>
      </c>
      <c r="F18" s="98">
        <v>75.290000000000006</v>
      </c>
      <c r="G18" s="98" t="s">
        <v>88</v>
      </c>
      <c r="H18" s="98" t="s">
        <v>145</v>
      </c>
      <c r="I18" s="98">
        <v>3321449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 t="s">
        <v>176</v>
      </c>
      <c r="D19" s="96">
        <v>31</v>
      </c>
      <c r="E19" s="96">
        <v>28819</v>
      </c>
      <c r="F19" s="96">
        <v>75.290000000000006</v>
      </c>
      <c r="G19" s="97" t="s">
        <v>174</v>
      </c>
      <c r="H19" s="96" t="s">
        <v>174</v>
      </c>
      <c r="I19" s="97" t="s">
        <v>174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24" customHeight="1">
      <c r="A20" s="76" t="s">
        <v>3</v>
      </c>
      <c r="B20" s="76"/>
      <c r="C20" s="77" t="s">
        <v>39</v>
      </c>
      <c r="D20" s="78"/>
      <c r="E20" s="78"/>
      <c r="F20" s="78"/>
      <c r="G20" s="78"/>
      <c r="H20" s="78"/>
      <c r="I20" s="76"/>
      <c r="J20" s="76"/>
      <c r="K20" s="76"/>
      <c r="L20" s="79"/>
      <c r="M20" s="79"/>
      <c r="N20" s="76"/>
      <c r="O20" s="76"/>
      <c r="P20" s="80"/>
      <c r="Q20" s="80"/>
      <c r="R20" s="80"/>
      <c r="S20" s="76"/>
      <c r="T20" s="80"/>
      <c r="U20" s="80"/>
      <c r="V20" s="80"/>
      <c r="W20" s="76"/>
      <c r="X20" s="76"/>
      <c r="Y20" s="76"/>
      <c r="Z20" s="81"/>
    </row>
    <row r="21" spans="1:26">
      <c r="A21" s="9"/>
      <c r="B21" s="9"/>
      <c r="C21" s="32"/>
      <c r="G21" s="28"/>
      <c r="I21" s="29"/>
      <c r="J21" s="33"/>
      <c r="K21" s="34"/>
      <c r="M21" s="10"/>
      <c r="R21" s="9"/>
      <c r="S21" s="9"/>
      <c r="T21" s="9"/>
      <c r="U21" s="9"/>
      <c r="V21" s="9"/>
    </row>
    <row r="22" spans="1:26">
      <c r="A22" s="9"/>
      <c r="B22" s="9"/>
      <c r="C22" s="32"/>
      <c r="G22" s="28"/>
      <c r="I22" s="29"/>
      <c r="J22" s="30"/>
      <c r="K22" s="34"/>
      <c r="M22" s="11"/>
      <c r="R22" s="12"/>
      <c r="S22" s="12"/>
      <c r="T22" s="12"/>
      <c r="U22" s="12"/>
      <c r="V22" s="12"/>
      <c r="W22" s="35"/>
    </row>
    <row r="23" spans="1:26">
      <c r="A23" s="9"/>
      <c r="B23" s="9"/>
      <c r="C23" s="32"/>
      <c r="G23" s="28"/>
      <c r="I23" s="29"/>
      <c r="J23" s="30"/>
      <c r="K23" s="34"/>
      <c r="M23" s="11"/>
      <c r="R23" s="12"/>
      <c r="S23" s="12"/>
      <c r="T23" s="12"/>
      <c r="U23" s="12"/>
      <c r="V23" s="12"/>
      <c r="W23" s="35"/>
    </row>
    <row r="24" spans="1:26">
      <c r="A24" s="9"/>
      <c r="B24" s="9"/>
      <c r="C24" s="32"/>
      <c r="G24" s="28"/>
      <c r="I24" s="29"/>
      <c r="J24" s="30"/>
      <c r="K24" s="34"/>
      <c r="M24" s="10"/>
      <c r="R24" s="12"/>
      <c r="S24" s="12"/>
      <c r="T24" s="12"/>
      <c r="U24" s="12"/>
      <c r="V24" s="12"/>
      <c r="W24" s="35"/>
    </row>
  </sheetData>
  <conditionalFormatting sqref="C18:I18">
    <cfRule type="expression" dxfId="20" priority="1" stopIfTrue="1">
      <formula>$D18=28819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pageSetUpPr fitToPage="1"/>
  </sheetPr>
  <dimension ref="A1:Z25"/>
  <sheetViews>
    <sheetView topLeftCell="A14" zoomScale="75" zoomScaleNormal="75" workbookViewId="0">
      <selection activeCell="C20" sqref="C20:I20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SUMIF(D18:D20,40,F18:F20)+SUMIF(D18:D20,21,F18:F20)</f>
        <v>58.24</v>
      </c>
      <c r="F2" s="16"/>
      <c r="G2" s="36" t="s">
        <v>89</v>
      </c>
      <c r="H2" s="19">
        <f>IF(COUNTIF($G$18:G25,"JG")=0,0,SUMIFS($F$18:F25,$G$18:G25,G2,$D$18:D25,40)-SUMIFS($F$18:F25,$G$18:G25,G2,$D$18:D25,50))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SUMIF(D18:D20,50,F18:F20)+SUMIF(D18:D20,31,F18:F20)</f>
        <v>58.24</v>
      </c>
      <c r="F3" s="40" t="s">
        <v>90</v>
      </c>
      <c r="G3" s="19" t="s">
        <v>87</v>
      </c>
      <c r="H3" s="19">
        <f>IF(COUNTIF($G$18:G25,"VG")=0,0,SUMIFS($F$18:F25,$G$18:G25,G3,$D$18:D25,40)-SUMIFS($F$18:F25,$G$18:G25,G3,$D$18:D25,50))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IF(COUNTIF($G$18:G25,"V0")=0,0,SUMIFS($F$18:F25,$G$18:G25,G4,$D$18:D25,40)-SUMIFS($F$18:F25,$G$18:G25,G4,$D$18:D25,50))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IF(COUNTIF($G$18:G25,"V9")=0,0,SUMIFS($F$18:F25,$G$18:G25,G5,$D$18:D25,40)-SUMIFS($F$18:F25,$G$18:G25,G5,$D$18:D25,50))</f>
        <v>58.24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58.24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146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147</v>
      </c>
      <c r="I18" s="98">
        <v>3322001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148</v>
      </c>
      <c r="D19" s="98">
        <v>40</v>
      </c>
      <c r="E19" s="98">
        <v>114301</v>
      </c>
      <c r="F19" s="98">
        <v>55.36</v>
      </c>
      <c r="G19" s="98" t="s">
        <v>88</v>
      </c>
      <c r="H19" s="98" t="s">
        <v>147</v>
      </c>
      <c r="I19" s="98">
        <v>3322001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 t="s">
        <v>176</v>
      </c>
      <c r="D20" s="96">
        <v>31</v>
      </c>
      <c r="E20" s="96">
        <v>28819</v>
      </c>
      <c r="F20" s="96">
        <v>58.24</v>
      </c>
      <c r="G20" s="97" t="s">
        <v>174</v>
      </c>
      <c r="H20" s="96" t="s">
        <v>174</v>
      </c>
      <c r="I20" s="97" t="s">
        <v>174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24" customHeight="1">
      <c r="A21" s="76" t="s">
        <v>3</v>
      </c>
      <c r="B21" s="76"/>
      <c r="C21" s="77" t="s">
        <v>39</v>
      </c>
      <c r="D21" s="78"/>
      <c r="E21" s="78"/>
      <c r="F21" s="78"/>
      <c r="G21" s="78"/>
      <c r="H21" s="78"/>
      <c r="I21" s="76"/>
      <c r="J21" s="76"/>
      <c r="K21" s="76"/>
      <c r="L21" s="79"/>
      <c r="M21" s="79"/>
      <c r="N21" s="76"/>
      <c r="O21" s="76"/>
      <c r="P21" s="80"/>
      <c r="Q21" s="80"/>
      <c r="R21" s="80"/>
      <c r="S21" s="76"/>
      <c r="T21" s="80"/>
      <c r="U21" s="80"/>
      <c r="V21" s="80"/>
      <c r="W21" s="76"/>
      <c r="X21" s="76"/>
      <c r="Y21" s="76"/>
      <c r="Z21" s="81"/>
    </row>
    <row r="22" spans="1:26">
      <c r="A22" s="9"/>
      <c r="B22" s="9"/>
      <c r="C22" s="32"/>
      <c r="G22" s="28"/>
      <c r="I22" s="29"/>
      <c r="J22" s="33"/>
      <c r="K22" s="34"/>
      <c r="M22" s="10"/>
      <c r="R22" s="9"/>
      <c r="S22" s="9"/>
      <c r="T22" s="9"/>
      <c r="U22" s="9"/>
      <c r="V22" s="9"/>
    </row>
    <row r="23" spans="1:26">
      <c r="A23" s="9"/>
      <c r="B23" s="9"/>
      <c r="C23" s="32"/>
      <c r="G23" s="28"/>
      <c r="I23" s="29"/>
      <c r="J23" s="30"/>
      <c r="K23" s="34"/>
      <c r="M23" s="11"/>
      <c r="R23" s="12"/>
      <c r="S23" s="12"/>
      <c r="T23" s="12"/>
      <c r="U23" s="12"/>
      <c r="V23" s="12"/>
      <c r="W23" s="35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0"/>
      <c r="R25" s="12"/>
      <c r="S25" s="12"/>
      <c r="T25" s="12"/>
      <c r="U25" s="12"/>
      <c r="V25" s="12"/>
      <c r="W25" s="35"/>
    </row>
  </sheetData>
  <conditionalFormatting sqref="C18:I18">
    <cfRule type="expression" dxfId="19" priority="2" stopIfTrue="1">
      <formula>$D18=28819</formula>
    </cfRule>
  </conditionalFormatting>
  <conditionalFormatting sqref="C19:I19">
    <cfRule type="expression" dxfId="18" priority="1" stopIfTrue="1">
      <formula>$D19=28819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208.58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208.58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208.58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208.58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149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150</v>
      </c>
      <c r="I18" s="98">
        <v>3323864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151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150</v>
      </c>
      <c r="I19" s="98">
        <v>3323864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152</v>
      </c>
      <c r="D20" s="98">
        <v>40</v>
      </c>
      <c r="E20" s="98">
        <v>114301</v>
      </c>
      <c r="F20" s="98">
        <v>178.02</v>
      </c>
      <c r="G20" s="98" t="s">
        <v>88</v>
      </c>
      <c r="H20" s="98" t="s">
        <v>150</v>
      </c>
      <c r="I20" s="98">
        <v>3323864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208.58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17" priority="3" stopIfTrue="1">
      <formula>$D18=28819</formula>
    </cfRule>
  </conditionalFormatting>
  <conditionalFormatting sqref="C19:I19">
    <cfRule type="expression" dxfId="16" priority="2" stopIfTrue="1">
      <formula>$D19=28819</formula>
    </cfRule>
  </conditionalFormatting>
  <conditionalFormatting sqref="C20:I20">
    <cfRule type="expression" dxfId="15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325.92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325.92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325.92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325.92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153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154</v>
      </c>
      <c r="I18" s="98">
        <v>3324031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155</v>
      </c>
      <c r="D19" s="98">
        <v>40</v>
      </c>
      <c r="E19" s="98">
        <v>114301</v>
      </c>
      <c r="F19" s="98">
        <v>55.36</v>
      </c>
      <c r="G19" s="98" t="s">
        <v>88</v>
      </c>
      <c r="H19" s="98" t="s">
        <v>154</v>
      </c>
      <c r="I19" s="98">
        <v>3324031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156</v>
      </c>
      <c r="D20" s="98">
        <v>40</v>
      </c>
      <c r="E20" s="98">
        <v>114301</v>
      </c>
      <c r="F20" s="98">
        <v>267.68</v>
      </c>
      <c r="G20" s="98" t="s">
        <v>88</v>
      </c>
      <c r="H20" s="98" t="s">
        <v>154</v>
      </c>
      <c r="I20" s="98">
        <v>3324031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325.92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14" priority="3" stopIfTrue="1">
      <formula>$D18=28819</formula>
    </cfRule>
  </conditionalFormatting>
  <conditionalFormatting sqref="C19:I19">
    <cfRule type="expression" dxfId="13" priority="2" stopIfTrue="1">
      <formula>$D19=28819</formula>
    </cfRule>
  </conditionalFormatting>
  <conditionalFormatting sqref="C20:I20">
    <cfRule type="expression" dxfId="12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179.75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179.75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179.75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179.75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157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158</v>
      </c>
      <c r="I18" s="98">
        <v>3326484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159</v>
      </c>
      <c r="D19" s="98">
        <v>40</v>
      </c>
      <c r="E19" s="98">
        <v>114301</v>
      </c>
      <c r="F19" s="98">
        <v>55.36</v>
      </c>
      <c r="G19" s="98" t="s">
        <v>88</v>
      </c>
      <c r="H19" s="98" t="s">
        <v>158</v>
      </c>
      <c r="I19" s="98">
        <v>3326484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160</v>
      </c>
      <c r="D20" s="98">
        <v>40</v>
      </c>
      <c r="E20" s="98">
        <v>114301</v>
      </c>
      <c r="F20" s="98">
        <v>121.51</v>
      </c>
      <c r="G20" s="98" t="s">
        <v>88</v>
      </c>
      <c r="H20" s="98" t="s">
        <v>158</v>
      </c>
      <c r="I20" s="98">
        <v>3326484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179.75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11" priority="3" stopIfTrue="1">
      <formula>$D18=28819</formula>
    </cfRule>
  </conditionalFormatting>
  <conditionalFormatting sqref="C19:I19">
    <cfRule type="expression" dxfId="10" priority="2" stopIfTrue="1">
      <formula>$D19=28819</formula>
    </cfRule>
  </conditionalFormatting>
  <conditionalFormatting sqref="C20:I20">
    <cfRule type="expression" dxfId="9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358.16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358.16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358.16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358.16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161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107</v>
      </c>
      <c r="I18" s="98">
        <v>3327786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162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107</v>
      </c>
      <c r="I19" s="98">
        <v>3327786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163</v>
      </c>
      <c r="D20" s="98">
        <v>40</v>
      </c>
      <c r="E20" s="98">
        <v>114301</v>
      </c>
      <c r="F20" s="98">
        <v>327.60000000000002</v>
      </c>
      <c r="G20" s="98" t="s">
        <v>88</v>
      </c>
      <c r="H20" s="98" t="s">
        <v>107</v>
      </c>
      <c r="I20" s="98">
        <v>3327786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358.16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8" priority="3" stopIfTrue="1">
      <formula>$D18=28819</formula>
    </cfRule>
  </conditionalFormatting>
  <conditionalFormatting sqref="C19:I19">
    <cfRule type="expression" dxfId="7" priority="2" stopIfTrue="1">
      <formula>$D19=28819</formula>
    </cfRule>
  </conditionalFormatting>
  <conditionalFormatting sqref="C20:I20">
    <cfRule type="expression" dxfId="6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331.64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331.64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331.64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331.64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164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141</v>
      </c>
      <c r="I18" s="98">
        <v>3328773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165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141</v>
      </c>
      <c r="I19" s="98">
        <v>3328773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166</v>
      </c>
      <c r="D20" s="98">
        <v>40</v>
      </c>
      <c r="E20" s="98">
        <v>114301</v>
      </c>
      <c r="F20" s="98">
        <v>301.08</v>
      </c>
      <c r="G20" s="98" t="s">
        <v>88</v>
      </c>
      <c r="H20" s="98" t="s">
        <v>141</v>
      </c>
      <c r="I20" s="98">
        <v>3328773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331.64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5" priority="3" stopIfTrue="1">
      <formula>$D18=28819</formula>
    </cfRule>
  </conditionalFormatting>
  <conditionalFormatting sqref="C19:I19">
    <cfRule type="expression" dxfId="4" priority="2" stopIfTrue="1">
      <formula>$D19=28819</formula>
    </cfRule>
  </conditionalFormatting>
  <conditionalFormatting sqref="C20:I20">
    <cfRule type="expression" dxfId="3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>
    <pageSetUpPr fitToPage="1"/>
  </sheetPr>
  <dimension ref="A1:Z26"/>
  <sheetViews>
    <sheetView topLeftCell="A14" zoomScale="75" zoomScaleNormal="75" workbookViewId="0">
      <selection activeCell="C21" sqref="C21:I21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SUMIF(D18:D21,40,F18:F21)+SUMIF(D18:D21,21,F18:F21)</f>
        <v>202.42000000000002</v>
      </c>
      <c r="F2" s="16"/>
      <c r="G2" s="36" t="s">
        <v>89</v>
      </c>
      <c r="H2" s="19">
        <f>IF(COUNTIF($G$18:G26,"JG")=0,0,SUMIFS($F$18:F26,$G$18:G26,G2,$D$18:D26,40)-SUMIFS($F$18:F26,$G$18:G26,G2,$D$18:D26,50))</f>
        <v>0</v>
      </c>
      <c r="I2" s="19">
        <f>ROUND((H2*20%),2)</f>
        <v>0</v>
      </c>
      <c r="K2" s="3" t="s">
        <v>42</v>
      </c>
      <c r="L2" s="13" t="str">
        <f>IF($G$18="V9","","X")</f>
        <v/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SUMIF(D18:D21,50,F18:F21)+SUMIF(D18:D21,31,F18:F21)</f>
        <v>202.42000000000002</v>
      </c>
      <c r="F3" s="40" t="s">
        <v>90</v>
      </c>
      <c r="G3" s="19" t="s">
        <v>87</v>
      </c>
      <c r="H3" s="19">
        <f>IF(COUNTIF($G$18:G26,"VG")=0,0,SUMIFS($F$18:F26,$G$18:G26,G3,$D$18:D26,40)-SUMIFS($F$18:F26,$G$18:G26,G3,$D$18:D26,50))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IF(COUNTIF($G$18:G26,"V0")=0,0,SUMIFS($F$18:F26,$G$18:G26,G4,$D$18:D26,40)-SUMIFS($F$18:F26,$G$18:G26,G4,$D$18:D26,50))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IF(COUNTIF($G$18:G26,"V9")=0,0,SUMIFS($F$18:F26,$G$18:G26,G5,$D$18:D26,40)-SUMIFS($F$18:F26,$G$18:G26,G5,$D$18:D26,50))</f>
        <v>202.42000000000002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202.42000000000002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/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8" t="s">
        <v>167</v>
      </c>
      <c r="D18" s="98">
        <v>40</v>
      </c>
      <c r="E18" s="98">
        <v>114301</v>
      </c>
      <c r="F18" s="98">
        <v>2.88</v>
      </c>
      <c r="G18" s="98" t="s">
        <v>88</v>
      </c>
      <c r="H18" s="98" t="s">
        <v>168</v>
      </c>
      <c r="I18" s="98">
        <v>3330896</v>
      </c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8" t="s">
        <v>169</v>
      </c>
      <c r="D19" s="98">
        <v>40</v>
      </c>
      <c r="E19" s="98">
        <v>114301</v>
      </c>
      <c r="F19" s="98">
        <v>27.68</v>
      </c>
      <c r="G19" s="98" t="s">
        <v>88</v>
      </c>
      <c r="H19" s="98" t="s">
        <v>168</v>
      </c>
      <c r="I19" s="98">
        <v>3330896</v>
      </c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8" t="s">
        <v>170</v>
      </c>
      <c r="D20" s="98">
        <v>40</v>
      </c>
      <c r="E20" s="98">
        <v>114301</v>
      </c>
      <c r="F20" s="98">
        <v>171.86</v>
      </c>
      <c r="G20" s="98" t="s">
        <v>88</v>
      </c>
      <c r="H20" s="98" t="s">
        <v>168</v>
      </c>
      <c r="I20" s="98">
        <v>3330896</v>
      </c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 t="s">
        <v>176</v>
      </c>
      <c r="D21" s="96">
        <v>31</v>
      </c>
      <c r="E21" s="96">
        <v>28819</v>
      </c>
      <c r="F21" s="96">
        <v>202.42000000000002</v>
      </c>
      <c r="G21" s="97" t="s">
        <v>174</v>
      </c>
      <c r="H21" s="96" t="s">
        <v>174</v>
      </c>
      <c r="I21" s="97" t="s">
        <v>174</v>
      </c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24" customHeight="1">
      <c r="A22" s="76" t="s">
        <v>3</v>
      </c>
      <c r="B22" s="76"/>
      <c r="C22" s="77" t="s">
        <v>39</v>
      </c>
      <c r="D22" s="78"/>
      <c r="E22" s="78"/>
      <c r="F22" s="78"/>
      <c r="G22" s="78"/>
      <c r="H22" s="78"/>
      <c r="I22" s="76"/>
      <c r="J22" s="76"/>
      <c r="K22" s="76"/>
      <c r="L22" s="79"/>
      <c r="M22" s="79"/>
      <c r="N22" s="76"/>
      <c r="O22" s="76"/>
      <c r="P22" s="80"/>
      <c r="Q22" s="80"/>
      <c r="R22" s="80"/>
      <c r="S22" s="76"/>
      <c r="T22" s="80"/>
      <c r="U22" s="80"/>
      <c r="V22" s="80"/>
      <c r="W22" s="76"/>
      <c r="X22" s="76"/>
      <c r="Y22" s="76"/>
      <c r="Z22" s="81"/>
    </row>
    <row r="23" spans="1:26">
      <c r="A23" s="9"/>
      <c r="B23" s="9"/>
      <c r="C23" s="32"/>
      <c r="G23" s="28"/>
      <c r="I23" s="29"/>
      <c r="J23" s="33"/>
      <c r="K23" s="34"/>
      <c r="M23" s="10"/>
      <c r="R23" s="9"/>
      <c r="S23" s="9"/>
      <c r="T23" s="9"/>
      <c r="U23" s="9"/>
      <c r="V23" s="9"/>
    </row>
    <row r="24" spans="1:26">
      <c r="A24" s="9"/>
      <c r="B24" s="9"/>
      <c r="C24" s="32"/>
      <c r="G24" s="28"/>
      <c r="I24" s="29"/>
      <c r="J24" s="30"/>
      <c r="K24" s="34"/>
      <c r="M24" s="11"/>
      <c r="R24" s="12"/>
      <c r="S24" s="12"/>
      <c r="T24" s="12"/>
      <c r="U24" s="12"/>
      <c r="V24" s="12"/>
      <c r="W24" s="35"/>
    </row>
    <row r="25" spans="1:26">
      <c r="A25" s="9"/>
      <c r="B25" s="9"/>
      <c r="C25" s="32"/>
      <c r="G25" s="28"/>
      <c r="I25" s="29"/>
      <c r="J25" s="30"/>
      <c r="K25" s="34"/>
      <c r="M25" s="11"/>
      <c r="R25" s="12"/>
      <c r="S25" s="12"/>
      <c r="T25" s="12"/>
      <c r="U25" s="12"/>
      <c r="V25" s="12"/>
      <c r="W25" s="35"/>
    </row>
    <row r="26" spans="1:26">
      <c r="A26" s="9"/>
      <c r="B26" s="9"/>
      <c r="C26" s="32"/>
      <c r="G26" s="28"/>
      <c r="I26" s="29"/>
      <c r="J26" s="30"/>
      <c r="K26" s="34"/>
      <c r="M26" s="10"/>
      <c r="R26" s="12"/>
      <c r="S26" s="12"/>
      <c r="T26" s="12"/>
      <c r="U26" s="12"/>
      <c r="V26" s="12"/>
      <c r="W26" s="35"/>
    </row>
  </sheetData>
  <conditionalFormatting sqref="C18:I18">
    <cfRule type="expression" dxfId="2" priority="3" stopIfTrue="1">
      <formula>$D18=28819</formula>
    </cfRule>
  </conditionalFormatting>
  <conditionalFormatting sqref="C19:I19">
    <cfRule type="expression" dxfId="1" priority="2" stopIfTrue="1">
      <formula>$D19=28819</formula>
    </cfRule>
  </conditionalFormatting>
  <conditionalFormatting sqref="C20:I20">
    <cfRule type="expression" dxfId="0" priority="1" stopIfTrue="1">
      <formula>$D20=28819</formula>
    </cfRule>
  </conditionalFormatting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2">
    <pageSetUpPr fitToPage="1"/>
  </sheetPr>
  <dimension ref="A1:Z62"/>
  <sheetViews>
    <sheetView topLeftCell="A14" zoomScale="75" zoomScaleNormal="75" workbookViewId="0">
      <selection activeCell="E46" sqref="E46"/>
    </sheetView>
  </sheetViews>
  <sheetFormatPr baseColWidth="10" defaultColWidth="8.88671875" defaultRowHeight="15"/>
  <cols>
    <col min="1" max="1" width="38.33203125" style="13" bestFit="1" customWidth="1"/>
    <col min="2" max="2" width="23.7773437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 t="s">
        <v>173</v>
      </c>
      <c r="L1" s="13">
        <v>1</v>
      </c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SUMIF(D18:D57,40,F18:F57)+SUMIF(D18:D57,21,F18:F57)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 t="s">
        <v>42</v>
      </c>
      <c r="L2" s="13" t="str">
        <f>IF($G$18="V9","","X")</f>
        <v>X</v>
      </c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SUMIF(D18:D57,50,F18:F57)+SUMIF(D18:D57,31,F18:F57)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9">
        <f>IFERROR(VLOOKUP($L$1,BASE!A:I,9,0),"")</f>
        <v>44378</v>
      </c>
      <c r="B11" s="90" t="str">
        <f>(BASE!$L$3)</f>
        <v>07/2021 SPEEDY</v>
      </c>
      <c r="C11" s="89">
        <f>(BASE!$L$2)</f>
        <v>44511</v>
      </c>
      <c r="D11" s="82" t="s">
        <v>91</v>
      </c>
      <c r="E11" s="83" t="s">
        <v>92</v>
      </c>
      <c r="F11" s="83" t="s">
        <v>98</v>
      </c>
      <c r="G11" s="90">
        <f>IFERROR(VLOOKUP($L$1,BASE!A:I,8,0),"")</f>
        <v>3311258</v>
      </c>
      <c r="H11" s="91" t="str">
        <f>$L$2</f>
        <v>X</v>
      </c>
      <c r="I11" s="15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2"/>
      <c r="C18" s="96"/>
      <c r="D18" s="96"/>
      <c r="E18" s="96"/>
      <c r="F18" s="96"/>
      <c r="G18" s="97"/>
      <c r="H18" s="96"/>
      <c r="I18" s="97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2"/>
      <c r="C19" s="96"/>
      <c r="D19" s="96"/>
      <c r="E19" s="96"/>
      <c r="F19" s="96"/>
      <c r="G19" s="97"/>
      <c r="H19" s="96"/>
      <c r="I19" s="97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2"/>
      <c r="C20" s="96"/>
      <c r="D20" s="96"/>
      <c r="E20" s="96"/>
      <c r="F20" s="96"/>
      <c r="G20" s="97"/>
      <c r="H20" s="96"/>
      <c r="I20" s="97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2"/>
      <c r="C21" s="96"/>
      <c r="D21" s="96"/>
      <c r="E21" s="96"/>
      <c r="F21" s="96"/>
      <c r="G21" s="97"/>
      <c r="H21" s="96"/>
      <c r="I21" s="97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2"/>
      <c r="C22" s="96"/>
      <c r="D22" s="96"/>
      <c r="E22" s="96"/>
      <c r="F22" s="96"/>
      <c r="G22" s="97"/>
      <c r="H22" s="96"/>
      <c r="I22" s="97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2"/>
      <c r="C23" s="96"/>
      <c r="D23" s="96"/>
      <c r="E23" s="96"/>
      <c r="F23" s="96"/>
      <c r="G23" s="97"/>
      <c r="H23" s="96"/>
      <c r="I23" s="97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2"/>
      <c r="C24" s="96"/>
      <c r="D24" s="96"/>
      <c r="E24" s="96"/>
      <c r="F24" s="96"/>
      <c r="G24" s="97"/>
      <c r="H24" s="96"/>
      <c r="I24" s="97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2"/>
      <c r="C25" s="96"/>
      <c r="D25" s="96"/>
      <c r="E25" s="96"/>
      <c r="F25" s="96"/>
      <c r="G25" s="97"/>
      <c r="H25" s="96"/>
      <c r="I25" s="97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2"/>
      <c r="C26" s="96"/>
      <c r="D26" s="96"/>
      <c r="E26" s="96"/>
      <c r="F26" s="96"/>
      <c r="G26" s="97"/>
      <c r="H26" s="96"/>
      <c r="I26" s="97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2"/>
      <c r="C27" s="96"/>
      <c r="D27" s="96"/>
      <c r="E27" s="96"/>
      <c r="F27" s="96"/>
      <c r="G27" s="97"/>
      <c r="H27" s="96"/>
      <c r="I27" s="97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2"/>
      <c r="C28" s="96"/>
      <c r="D28" s="96"/>
      <c r="E28" s="96"/>
      <c r="F28" s="96"/>
      <c r="G28" s="97"/>
      <c r="H28" s="96"/>
      <c r="I28" s="97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2"/>
      <c r="C29" s="96"/>
      <c r="D29" s="96"/>
      <c r="E29" s="96"/>
      <c r="F29" s="96"/>
      <c r="G29" s="97"/>
      <c r="H29" s="96"/>
      <c r="I29" s="97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2"/>
      <c r="C30" s="96"/>
      <c r="D30" s="96"/>
      <c r="E30" s="96"/>
      <c r="F30" s="96"/>
      <c r="G30" s="97"/>
      <c r="H30" s="96"/>
      <c r="I30" s="97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2"/>
      <c r="C31" s="96"/>
      <c r="D31" s="96"/>
      <c r="E31" s="96"/>
      <c r="F31" s="96"/>
      <c r="G31" s="97"/>
      <c r="H31" s="96"/>
      <c r="I31" s="97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2"/>
      <c r="C32" s="96"/>
      <c r="D32" s="96"/>
      <c r="E32" s="96"/>
      <c r="F32" s="96"/>
      <c r="G32" s="97"/>
      <c r="H32" s="96"/>
      <c r="I32" s="97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2"/>
      <c r="C33" s="96"/>
      <c r="D33" s="96"/>
      <c r="E33" s="96"/>
      <c r="F33" s="96"/>
      <c r="G33" s="97"/>
      <c r="H33" s="96"/>
      <c r="I33" s="97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2"/>
      <c r="C34" s="96"/>
      <c r="D34" s="96"/>
      <c r="E34" s="96"/>
      <c r="F34" s="96"/>
      <c r="G34" s="97"/>
      <c r="H34" s="96"/>
      <c r="I34" s="97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2"/>
      <c r="C35" s="96"/>
      <c r="D35" s="96"/>
      <c r="E35" s="96"/>
      <c r="F35" s="96"/>
      <c r="G35" s="97"/>
      <c r="H35" s="96"/>
      <c r="I35" s="97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2"/>
      <c r="C36" s="96"/>
      <c r="D36" s="96"/>
      <c r="E36" s="96"/>
      <c r="F36" s="96"/>
      <c r="G36" s="97"/>
      <c r="H36" s="96"/>
      <c r="I36" s="97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2"/>
      <c r="C37" s="96"/>
      <c r="D37" s="96"/>
      <c r="E37" s="96"/>
      <c r="F37" s="96"/>
      <c r="G37" s="97"/>
      <c r="H37" s="96"/>
      <c r="I37" s="97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2"/>
      <c r="C38" s="96"/>
      <c r="D38" s="96"/>
      <c r="E38" s="96"/>
      <c r="F38" s="96"/>
      <c r="G38" s="97"/>
      <c r="H38" s="96"/>
      <c r="I38" s="97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2"/>
      <c r="C39" s="96"/>
      <c r="D39" s="96"/>
      <c r="E39" s="96"/>
      <c r="F39" s="96"/>
      <c r="G39" s="97"/>
      <c r="H39" s="96"/>
      <c r="I39" s="97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2"/>
      <c r="C40" s="96"/>
      <c r="D40" s="96"/>
      <c r="E40" s="96"/>
      <c r="F40" s="96"/>
      <c r="G40" s="97"/>
      <c r="H40" s="96"/>
      <c r="I40" s="97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2"/>
      <c r="C41" s="96"/>
      <c r="D41" s="96"/>
      <c r="E41" s="96"/>
      <c r="F41" s="96"/>
      <c r="G41" s="97"/>
      <c r="H41" s="96"/>
      <c r="I41" s="97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2"/>
      <c r="C42" s="96"/>
      <c r="D42" s="96"/>
      <c r="E42" s="96"/>
      <c r="F42" s="96"/>
      <c r="G42" s="97"/>
      <c r="H42" s="96"/>
      <c r="I42" s="97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2"/>
      <c r="C43" s="96"/>
      <c r="D43" s="96"/>
      <c r="E43" s="96"/>
      <c r="F43" s="96"/>
      <c r="G43" s="97"/>
      <c r="H43" s="96"/>
      <c r="I43" s="97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2"/>
      <c r="C44" s="96"/>
      <c r="D44" s="96"/>
      <c r="E44" s="96"/>
      <c r="F44" s="96"/>
      <c r="G44" s="97"/>
      <c r="H44" s="96"/>
      <c r="I44" s="97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2"/>
      <c r="C45" s="96"/>
      <c r="D45" s="96"/>
      <c r="E45" s="96"/>
      <c r="F45" s="96"/>
      <c r="G45" s="97"/>
      <c r="H45" s="96"/>
      <c r="I45" s="97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2"/>
      <c r="C46" s="96"/>
      <c r="D46" s="96"/>
      <c r="E46" s="96"/>
      <c r="F46" s="96"/>
      <c r="G46" s="97"/>
      <c r="H46" s="96"/>
      <c r="I46" s="97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2"/>
      <c r="C47" s="96"/>
      <c r="D47" s="96"/>
      <c r="E47" s="96"/>
      <c r="F47" s="96"/>
      <c r="G47" s="97"/>
      <c r="H47" s="96"/>
      <c r="I47" s="97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2"/>
      <c r="C48" s="96"/>
      <c r="D48" s="96"/>
      <c r="E48" s="96"/>
      <c r="F48" s="96"/>
      <c r="G48" s="97"/>
      <c r="H48" s="96"/>
      <c r="I48" s="97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2"/>
      <c r="C49" s="96"/>
      <c r="D49" s="96"/>
      <c r="E49" s="96"/>
      <c r="F49" s="96"/>
      <c r="G49" s="97"/>
      <c r="H49" s="96"/>
      <c r="I49" s="97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2"/>
      <c r="C50" s="96"/>
      <c r="D50" s="96"/>
      <c r="E50" s="96"/>
      <c r="F50" s="96"/>
      <c r="G50" s="97"/>
      <c r="H50" s="96"/>
      <c r="I50" s="97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2"/>
      <c r="C51" s="96"/>
      <c r="D51" s="96"/>
      <c r="E51" s="96"/>
      <c r="F51" s="96"/>
      <c r="G51" s="97"/>
      <c r="H51" s="96"/>
      <c r="I51" s="97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2"/>
      <c r="C52" s="96"/>
      <c r="D52" s="96"/>
      <c r="E52" s="96"/>
      <c r="F52" s="96"/>
      <c r="G52" s="97"/>
      <c r="H52" s="96"/>
      <c r="I52" s="97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2"/>
      <c r="C53" s="96"/>
      <c r="D53" s="96"/>
      <c r="E53" s="96"/>
      <c r="F53" s="96"/>
      <c r="G53" s="97"/>
      <c r="H53" s="96"/>
      <c r="I53" s="97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2"/>
      <c r="C54" s="96"/>
      <c r="D54" s="96"/>
      <c r="E54" s="96"/>
      <c r="F54" s="96"/>
      <c r="G54" s="97"/>
      <c r="H54" s="96"/>
      <c r="I54" s="97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2"/>
      <c r="C55" s="96"/>
      <c r="D55" s="96"/>
      <c r="E55" s="96"/>
      <c r="F55" s="96"/>
      <c r="G55" s="97"/>
      <c r="H55" s="96"/>
      <c r="I55" s="97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2"/>
      <c r="C56" s="96"/>
      <c r="D56" s="96"/>
      <c r="E56" s="96"/>
      <c r="F56" s="96"/>
      <c r="G56" s="97"/>
      <c r="H56" s="96"/>
      <c r="I56" s="97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2"/>
      <c r="C57" s="96"/>
      <c r="D57" s="96"/>
      <c r="E57" s="96"/>
      <c r="F57" s="96"/>
      <c r="G57" s="97"/>
      <c r="H57" s="96"/>
      <c r="I57" s="97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BASE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Manager>Mike S. King</Manager>
  <Company>KPMG LLP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SAP to EXCEL FI Interface</dc:title>
  <dc:subject>OLE Interfaces</dc:subject>
  <dc:creator>Alex Gochtovtt</dc:creator>
  <cp:lastModifiedBy>Anthony Pruvost</cp:lastModifiedBy>
  <cp:lastPrinted>2011-05-31T09:06:19Z</cp:lastPrinted>
  <dcterms:created xsi:type="dcterms:W3CDTF">2002-01-04T19:51:47Z</dcterms:created>
  <dcterms:modified xsi:type="dcterms:W3CDTF">2021-11-14T09:17:19Z</dcterms:modified>
</cp:coreProperties>
</file>