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0_ncr:8100000_{78910CED-34C2-4C72-909C-683FAE52E1BD}" xr6:coauthVersionLast="34" xr6:coauthVersionMax="34" xr10:uidLastSave="{00000000-0000-0000-0000-000000000000}"/>
  <bookViews>
    <workbookView xWindow="0" yWindow="0" windowWidth="20400" windowHeight="6630" tabRatio="780" xr2:uid="{00000000-000D-0000-FFFF-FFFF00000000}"/>
  </bookViews>
  <sheets>
    <sheet name="Base  PEAGES" sheetId="1" r:id="rId1"/>
    <sheet name="SHELL PEAGES" sheetId="6" r:id="rId2"/>
    <sheet name="Base  CARBURANT" sheetId="8" r:id="rId3"/>
    <sheet name="VG" sheetId="9" r:id="rId4"/>
    <sheet name="V9" sheetId="10" r:id="rId5"/>
    <sheet name="Centre de coût" sheetId="11" r:id="rId6"/>
  </sheets>
  <definedNames>
    <definedName name="_xlnm._FilterDatabase" localSheetId="0" hidden="1">'Base  PEAGES'!$H$1:$M$9</definedName>
    <definedName name="_xlnm._FilterDatabase" localSheetId="5" hidden="1">'Centre de coût'!$A$1:$B$1</definedName>
    <definedName name="_xlnm._FilterDatabase" localSheetId="1" hidden="1">'SHELL PEAGES'!$I$3:$O$3</definedName>
    <definedName name="_xlnm._FilterDatabase" localSheetId="4" hidden="1">'V9'!$H$3:$N$599</definedName>
    <definedName name="_xlnm._FilterDatabase" localSheetId="3" hidden="1">VG!$I$3:$Q$3</definedName>
  </definedNames>
  <calcPr calcId="162913" fullPrecision="0"/>
  <pivotCaches>
    <pivotCache cacheId="286" r:id="rId7"/>
    <pivotCache cacheId="314" r:id="rId8"/>
  </pivotCaches>
</workbook>
</file>

<file path=xl/calcChain.xml><?xml version="1.0" encoding="utf-8"?>
<calcChain xmlns="http://schemas.openxmlformats.org/spreadsheetml/2006/main">
  <c r="I5" i="9" l="1"/>
  <c r="K5" i="9"/>
  <c r="L5" i="9"/>
  <c r="M5" i="9"/>
  <c r="N5" i="9"/>
  <c r="O5" i="9"/>
  <c r="P5" i="9"/>
  <c r="Q5" i="9"/>
  <c r="I6" i="9"/>
  <c r="K6" i="9"/>
  <c r="L6" i="9"/>
  <c r="M6" i="9"/>
  <c r="N6" i="9"/>
  <c r="O6" i="9"/>
  <c r="P6" i="9"/>
  <c r="Q6" i="9"/>
  <c r="I7" i="9"/>
  <c r="K7" i="9"/>
  <c r="L7" i="9"/>
  <c r="M7" i="9"/>
  <c r="N7" i="9"/>
  <c r="O7" i="9"/>
  <c r="P7" i="9"/>
  <c r="Q7" i="9"/>
  <c r="I8" i="9"/>
  <c r="K8" i="9"/>
  <c r="L8" i="9"/>
  <c r="M8" i="9"/>
  <c r="N8" i="9"/>
  <c r="O8" i="9"/>
  <c r="P8" i="9"/>
  <c r="Q8" i="9"/>
  <c r="I9" i="9"/>
  <c r="K9" i="9"/>
  <c r="L9" i="9"/>
  <c r="M9" i="9"/>
  <c r="N9" i="9"/>
  <c r="O9" i="9"/>
  <c r="P9" i="9"/>
  <c r="Q9" i="9"/>
  <c r="I10" i="9"/>
  <c r="K10" i="9"/>
  <c r="L10" i="9"/>
  <c r="M10" i="9"/>
  <c r="N10" i="9"/>
  <c r="O10" i="9"/>
  <c r="P10" i="9"/>
  <c r="Q10" i="9"/>
  <c r="I11" i="9"/>
  <c r="K11" i="9"/>
  <c r="L11" i="9"/>
  <c r="M11" i="9"/>
  <c r="N11" i="9"/>
  <c r="O11" i="9"/>
  <c r="P11" i="9"/>
  <c r="Q11" i="9"/>
  <c r="I12" i="9"/>
  <c r="K12" i="9"/>
  <c r="L12" i="9"/>
  <c r="M12" i="9"/>
  <c r="N12" i="9"/>
  <c r="O12" i="9"/>
  <c r="P12" i="9"/>
  <c r="Q12" i="9"/>
  <c r="I13" i="9"/>
  <c r="K13" i="9"/>
  <c r="L13" i="9"/>
  <c r="M13" i="9"/>
  <c r="N13" i="9"/>
  <c r="O13" i="9"/>
  <c r="P13" i="9"/>
  <c r="Q13" i="9"/>
  <c r="I14" i="9"/>
  <c r="K14" i="9"/>
  <c r="L14" i="9"/>
  <c r="M14" i="9"/>
  <c r="N14" i="9"/>
  <c r="O14" i="9"/>
  <c r="P14" i="9"/>
  <c r="Q14" i="9"/>
  <c r="I15" i="9"/>
  <c r="K15" i="9"/>
  <c r="L15" i="9"/>
  <c r="M15" i="9"/>
  <c r="N15" i="9"/>
  <c r="O15" i="9"/>
  <c r="P15" i="9"/>
  <c r="Q15" i="9"/>
  <c r="I5" i="6"/>
  <c r="J5" i="6"/>
  <c r="J6" i="6" s="1"/>
  <c r="J7" i="6" s="1"/>
  <c r="J8" i="6" s="1"/>
  <c r="J9" i="6" s="1"/>
  <c r="K5" i="6"/>
  <c r="L5" i="6"/>
  <c r="M5" i="6"/>
  <c r="N5" i="6"/>
  <c r="O5" i="6"/>
  <c r="I6" i="6"/>
  <c r="K6" i="6"/>
  <c r="L6" i="6"/>
  <c r="M6" i="6"/>
  <c r="N6" i="6"/>
  <c r="O6" i="6"/>
  <c r="I7" i="6"/>
  <c r="K7" i="6"/>
  <c r="L7" i="6"/>
  <c r="M7" i="6"/>
  <c r="N7" i="6"/>
  <c r="O7" i="6"/>
  <c r="I8" i="6"/>
  <c r="K8" i="6"/>
  <c r="L8" i="6"/>
  <c r="M8" i="6"/>
  <c r="N8" i="6"/>
  <c r="O8" i="6"/>
  <c r="I9" i="6"/>
  <c r="K9" i="6"/>
  <c r="L9" i="6"/>
  <c r="M9" i="6"/>
  <c r="N9" i="6"/>
  <c r="O9" i="6"/>
  <c r="AC37" i="8"/>
  <c r="AC36" i="8"/>
  <c r="AC35" i="8"/>
  <c r="AC34" i="8"/>
  <c r="AC33" i="8"/>
  <c r="AC32" i="8"/>
  <c r="AC31" i="8"/>
  <c r="AC30" i="8"/>
  <c r="AC29" i="8"/>
  <c r="AC28" i="8"/>
  <c r="AC27" i="8"/>
  <c r="AC26" i="8"/>
  <c r="AC25" i="8"/>
  <c r="AC24" i="8"/>
  <c r="AC23" i="8"/>
  <c r="AC22" i="8"/>
  <c r="AC21" i="8"/>
  <c r="AC20" i="8"/>
  <c r="AC19" i="8"/>
  <c r="AC18" i="8"/>
  <c r="AC17" i="8"/>
  <c r="AC16" i="8"/>
  <c r="AC15" i="8"/>
  <c r="AC14" i="8"/>
  <c r="AC13" i="8"/>
  <c r="AC12" i="8"/>
  <c r="AC11" i="8"/>
  <c r="AC10" i="8"/>
  <c r="AC9" i="8"/>
  <c r="AC8" i="8"/>
  <c r="AC7" i="8"/>
  <c r="AC6" i="8"/>
  <c r="AC5" i="8"/>
  <c r="AC4" i="8"/>
  <c r="AC3" i="8"/>
  <c r="AC2" i="8"/>
  <c r="M6" i="1"/>
  <c r="M5" i="1"/>
  <c r="M4" i="1"/>
  <c r="M3" i="1"/>
  <c r="M2" i="1"/>
  <c r="M9" i="1"/>
  <c r="M8" i="1"/>
  <c r="M7" i="1"/>
  <c r="X29" i="8" l="1"/>
  <c r="X30" i="8"/>
  <c r="X31" i="8"/>
  <c r="X32" i="8"/>
  <c r="X33" i="8"/>
  <c r="X34" i="8"/>
  <c r="X35" i="8"/>
  <c r="X36" i="8"/>
  <c r="X37" i="8"/>
  <c r="Y29" i="8"/>
  <c r="Y30" i="8"/>
  <c r="Y31" i="8"/>
  <c r="Y32" i="8"/>
  <c r="Y33" i="8"/>
  <c r="Y34" i="8"/>
  <c r="Y35" i="8"/>
  <c r="Y36" i="8"/>
  <c r="Y37" i="8"/>
  <c r="Z29" i="8"/>
  <c r="Z30" i="8"/>
  <c r="Z31" i="8"/>
  <c r="Z32" i="8"/>
  <c r="Z33" i="8"/>
  <c r="Z34" i="8"/>
  <c r="Z35" i="8"/>
  <c r="Z36" i="8"/>
  <c r="Z37" i="8"/>
  <c r="AA29" i="8"/>
  <c r="AA30" i="8"/>
  <c r="AA31" i="8"/>
  <c r="AA32" i="8"/>
  <c r="AA33" i="8"/>
  <c r="AA34" i="8"/>
  <c r="AA35" i="8"/>
  <c r="AA36" i="8"/>
  <c r="AA37" i="8"/>
  <c r="AB29" i="8"/>
  <c r="AB30" i="8"/>
  <c r="AB31" i="8"/>
  <c r="AB32" i="8"/>
  <c r="AB33" i="8"/>
  <c r="AB34" i="8"/>
  <c r="AB35" i="8"/>
  <c r="AB36" i="8"/>
  <c r="AB37" i="8"/>
  <c r="AD29" i="8"/>
  <c r="AD31" i="8"/>
  <c r="AD32" i="8"/>
  <c r="AD33" i="8"/>
  <c r="AD35" i="8"/>
  <c r="AD36" i="8"/>
  <c r="AD37" i="8"/>
  <c r="AD30" i="8"/>
  <c r="AD34" i="8"/>
  <c r="X20" i="8"/>
  <c r="X21" i="8"/>
  <c r="X22" i="8"/>
  <c r="X23" i="8"/>
  <c r="X24" i="8"/>
  <c r="X25" i="8"/>
  <c r="X26" i="8"/>
  <c r="X27" i="8"/>
  <c r="X28" i="8"/>
  <c r="Y20" i="8"/>
  <c r="Y21" i="8"/>
  <c r="Y22" i="8"/>
  <c r="Y23" i="8"/>
  <c r="Y24" i="8"/>
  <c r="Y25" i="8"/>
  <c r="Y26" i="8"/>
  <c r="Y27" i="8"/>
  <c r="Y28" i="8"/>
  <c r="Z20" i="8"/>
  <c r="Z21" i="8"/>
  <c r="Z22" i="8"/>
  <c r="Z23" i="8"/>
  <c r="Z24" i="8"/>
  <c r="Z25" i="8"/>
  <c r="Z26" i="8"/>
  <c r="Z27" i="8"/>
  <c r="Z28" i="8"/>
  <c r="AA20" i="8"/>
  <c r="AA21" i="8"/>
  <c r="AA22" i="8"/>
  <c r="AA23" i="8"/>
  <c r="AA24" i="8"/>
  <c r="AA25" i="8"/>
  <c r="AA26" i="8"/>
  <c r="AA27" i="8"/>
  <c r="AA28" i="8"/>
  <c r="AB20" i="8"/>
  <c r="AB21" i="8"/>
  <c r="AB22" i="8"/>
  <c r="AB23" i="8"/>
  <c r="AB24" i="8"/>
  <c r="AB25" i="8"/>
  <c r="AB26" i="8"/>
  <c r="AB27" i="8"/>
  <c r="AB28" i="8"/>
  <c r="AD20" i="8"/>
  <c r="AD22" i="8"/>
  <c r="AD23" i="8"/>
  <c r="AD24" i="8"/>
  <c r="AD26" i="8"/>
  <c r="AD27" i="8"/>
  <c r="AD28" i="8"/>
  <c r="AD21" i="8"/>
  <c r="AD25" i="8"/>
  <c r="X6" i="8"/>
  <c r="X7" i="8"/>
  <c r="X8" i="8"/>
  <c r="X9" i="8"/>
  <c r="X10" i="8"/>
  <c r="X11" i="8"/>
  <c r="X12" i="8"/>
  <c r="X13" i="8"/>
  <c r="X14" i="8"/>
  <c r="X15" i="8"/>
  <c r="X16" i="8"/>
  <c r="X17" i="8"/>
  <c r="X18" i="8"/>
  <c r="X19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Z6" i="8"/>
  <c r="Z7" i="8"/>
  <c r="Z8" i="8"/>
  <c r="Z9" i="8"/>
  <c r="Z10" i="8"/>
  <c r="Z11" i="8"/>
  <c r="Z12" i="8"/>
  <c r="Z13" i="8"/>
  <c r="Z14" i="8"/>
  <c r="Z15" i="8"/>
  <c r="Z16" i="8"/>
  <c r="Z17" i="8"/>
  <c r="Z18" i="8"/>
  <c r="Z19" i="8"/>
  <c r="AA6" i="8"/>
  <c r="AA7" i="8"/>
  <c r="AA8" i="8"/>
  <c r="AA9" i="8"/>
  <c r="AA10" i="8"/>
  <c r="AA11" i="8"/>
  <c r="AA12" i="8"/>
  <c r="AA13" i="8"/>
  <c r="AA14" i="8"/>
  <c r="AA15" i="8"/>
  <c r="AA16" i="8"/>
  <c r="AA17" i="8"/>
  <c r="AA18" i="8"/>
  <c r="AA19" i="8"/>
  <c r="AB6" i="8"/>
  <c r="AB7" i="8"/>
  <c r="AB8" i="8"/>
  <c r="AB9" i="8"/>
  <c r="AB10" i="8"/>
  <c r="AB11" i="8"/>
  <c r="AB12" i="8"/>
  <c r="AB13" i="8"/>
  <c r="AB14" i="8"/>
  <c r="AB15" i="8"/>
  <c r="AB16" i="8"/>
  <c r="AB17" i="8"/>
  <c r="AB18" i="8"/>
  <c r="AB19" i="8"/>
  <c r="AD6" i="8"/>
  <c r="AD7" i="8"/>
  <c r="AD8" i="8"/>
  <c r="AD9" i="8"/>
  <c r="AD10" i="8"/>
  <c r="AD11" i="8"/>
  <c r="AD12" i="8"/>
  <c r="AD13" i="8"/>
  <c r="AD14" i="8"/>
  <c r="AD15" i="8"/>
  <c r="AD16" i="8"/>
  <c r="AD17" i="8"/>
  <c r="AD18" i="8"/>
  <c r="AD19" i="8"/>
  <c r="H6" i="1"/>
  <c r="H7" i="1"/>
  <c r="H8" i="1"/>
  <c r="H9" i="1"/>
  <c r="I6" i="1"/>
  <c r="I7" i="1"/>
  <c r="I8" i="1"/>
  <c r="I9" i="1"/>
  <c r="J6" i="1"/>
  <c r="J7" i="1"/>
  <c r="J8" i="1"/>
  <c r="J9" i="1"/>
  <c r="K6" i="1"/>
  <c r="K7" i="1"/>
  <c r="K8" i="1"/>
  <c r="K9" i="1"/>
  <c r="L6" i="1"/>
  <c r="L7" i="1"/>
  <c r="L8" i="1"/>
  <c r="L9" i="1"/>
  <c r="N6" i="1"/>
  <c r="N7" i="1"/>
  <c r="N8" i="1"/>
  <c r="N9" i="1"/>
  <c r="AA2" i="8" l="1"/>
  <c r="Y2" i="8" l="1"/>
  <c r="X2" i="8"/>
  <c r="Y3" i="8" l="1"/>
  <c r="Y4" i="8"/>
  <c r="Y5" i="8"/>
  <c r="X3" i="8"/>
  <c r="X4" i="8"/>
  <c r="X5" i="8"/>
  <c r="AA3" i="8"/>
  <c r="AA4" i="8"/>
  <c r="AA5" i="8"/>
  <c r="I2" i="1"/>
  <c r="N2" i="1"/>
  <c r="N3" i="1"/>
  <c r="N4" i="1"/>
  <c r="N5" i="1"/>
  <c r="L2" i="1"/>
  <c r="L3" i="1"/>
  <c r="L4" i="1"/>
  <c r="L5" i="1"/>
  <c r="K2" i="1"/>
  <c r="K3" i="1"/>
  <c r="K4" i="1"/>
  <c r="K5" i="1"/>
  <c r="J2" i="1"/>
  <c r="J3" i="1"/>
  <c r="J4" i="1"/>
  <c r="J5" i="1"/>
  <c r="I3" i="1"/>
  <c r="I4" i="1"/>
  <c r="I5" i="1"/>
  <c r="H5" i="1" l="1"/>
  <c r="H4" i="1"/>
  <c r="H3" i="1"/>
  <c r="H2" i="1"/>
  <c r="AK4" i="8" l="1"/>
  <c r="AL4" i="8" s="1"/>
  <c r="AK3" i="8"/>
  <c r="AL3" i="8" s="1"/>
  <c r="Z5" i="8" l="1"/>
  <c r="AB5" i="8" s="1"/>
  <c r="AD5" i="8"/>
  <c r="L4" i="9" l="1"/>
  <c r="L4" i="6" l="1"/>
  <c r="Z2" i="8" l="1"/>
  <c r="AB2" i="8" s="1"/>
  <c r="Z3" i="8"/>
  <c r="Z4" i="8"/>
  <c r="O4" i="9" l="1"/>
  <c r="AD4" i="8" l="1"/>
  <c r="AB4" i="8"/>
  <c r="AB3" i="8"/>
  <c r="AD3" i="8"/>
  <c r="Q4" i="9"/>
  <c r="P4" i="9"/>
  <c r="AD2" i="8" l="1"/>
  <c r="M4" i="9" l="1"/>
  <c r="O4" i="6" l="1"/>
  <c r="N4" i="6"/>
  <c r="M4" i="6"/>
  <c r="K4" i="6"/>
  <c r="J4" i="6"/>
  <c r="I4" i="6"/>
  <c r="N4" i="9" l="1"/>
  <c r="K4" i="9"/>
  <c r="J4" i="9"/>
  <c r="J5" i="9" s="1"/>
  <c r="J6" i="9" s="1"/>
  <c r="J7" i="9" s="1"/>
  <c r="J8" i="9" s="1"/>
  <c r="J9" i="9" s="1"/>
  <c r="J10" i="9" s="1"/>
  <c r="J11" i="9" s="1"/>
  <c r="J12" i="9" s="1"/>
  <c r="J13" i="9" s="1"/>
  <c r="J14" i="9" s="1"/>
  <c r="J15" i="9" s="1"/>
  <c r="I4" i="9"/>
</calcChain>
</file>

<file path=xl/sharedStrings.xml><?xml version="1.0" encoding="utf-8"?>
<sst xmlns="http://schemas.openxmlformats.org/spreadsheetml/2006/main" count="723" uniqueCount="406">
  <si>
    <t>Imputation</t>
  </si>
  <si>
    <t>Véhicule</t>
  </si>
  <si>
    <t>Libellé</t>
  </si>
  <si>
    <t>PUHT</t>
  </si>
  <si>
    <t>TVA</t>
  </si>
  <si>
    <t>Montant TTC</t>
  </si>
  <si>
    <t>Genre</t>
  </si>
  <si>
    <t>NAC18</t>
  </si>
  <si>
    <t>DEL54</t>
  </si>
  <si>
    <t>DEL72</t>
  </si>
  <si>
    <t>DEL77</t>
  </si>
  <si>
    <t>Total général</t>
  </si>
  <si>
    <t>Total</t>
  </si>
  <si>
    <t>V9</t>
  </si>
  <si>
    <t>MOIS</t>
  </si>
  <si>
    <t>DEL38</t>
  </si>
  <si>
    <t>DEL52</t>
  </si>
  <si>
    <t>DEL53</t>
  </si>
  <si>
    <t>DEL55</t>
  </si>
  <si>
    <t>DEL56</t>
  </si>
  <si>
    <t>DEL58</t>
  </si>
  <si>
    <t>DEL59</t>
  </si>
  <si>
    <t>DEL70</t>
  </si>
  <si>
    <t>DEL73</t>
  </si>
  <si>
    <t>DEL74</t>
  </si>
  <si>
    <t>NAC02</t>
  </si>
  <si>
    <t>NAC05</t>
  </si>
  <si>
    <t>NAC09</t>
  </si>
  <si>
    <t>NAC10</t>
  </si>
  <si>
    <t>NAC14</t>
  </si>
  <si>
    <t>NAC16</t>
  </si>
  <si>
    <t>NAC17</t>
  </si>
  <si>
    <t>NAC20</t>
  </si>
  <si>
    <t>NAC97</t>
  </si>
  <si>
    <t>Libelle</t>
  </si>
  <si>
    <t>Clé compta</t>
  </si>
  <si>
    <t>Compte
 comptable</t>
  </si>
  <si>
    <t>Montant</t>
  </si>
  <si>
    <t>code TVA</t>
  </si>
  <si>
    <t>centre de cout</t>
  </si>
  <si>
    <t>Verif cente de cout</t>
  </si>
  <si>
    <t xml:space="preserve"> Montant</t>
  </si>
  <si>
    <t>Compte</t>
  </si>
  <si>
    <t>40</t>
  </si>
  <si>
    <t>A COPIER POUR INTEGRATION</t>
  </si>
  <si>
    <t>CTTE</t>
  </si>
  <si>
    <t>QUINZ</t>
  </si>
  <si>
    <t>VG</t>
  </si>
  <si>
    <t>Facture</t>
  </si>
  <si>
    <t>No immat</t>
  </si>
  <si>
    <t>Qté</t>
  </si>
  <si>
    <t>Coût HT</t>
  </si>
  <si>
    <t>Coût net</t>
  </si>
  <si>
    <t>Coût TTC</t>
  </si>
  <si>
    <t xml:space="preserve"> VG</t>
  </si>
  <si>
    <t>Affectation</t>
  </si>
  <si>
    <t xml:space="preserve"> V9</t>
  </si>
  <si>
    <t>NAC75</t>
  </si>
  <si>
    <t>NAC81</t>
  </si>
  <si>
    <t>NAC87</t>
  </si>
  <si>
    <t>NAC83</t>
  </si>
  <si>
    <t>NAC78</t>
  </si>
  <si>
    <t>NAC82</t>
  </si>
  <si>
    <t>NAC85</t>
  </si>
  <si>
    <t>NAC80</t>
  </si>
  <si>
    <t>NAC84</t>
  </si>
  <si>
    <t>Nom</t>
  </si>
  <si>
    <t>Pdt</t>
  </si>
  <si>
    <t>Conso</t>
  </si>
  <si>
    <t>KmSaisi</t>
  </si>
  <si>
    <t>Ville</t>
  </si>
  <si>
    <t>Date</t>
  </si>
  <si>
    <t>Heure</t>
  </si>
  <si>
    <t>TVA4</t>
  </si>
  <si>
    <t>TVA5</t>
  </si>
  <si>
    <t>Gre</t>
  </si>
  <si>
    <t>GAS</t>
  </si>
  <si>
    <t>SHE</t>
  </si>
  <si>
    <t xml:space="preserve"> Qté</t>
  </si>
  <si>
    <t>Quantité</t>
  </si>
  <si>
    <t>unité</t>
  </si>
  <si>
    <t>CAMION</t>
  </si>
  <si>
    <t>15:44</t>
  </si>
  <si>
    <t>EP-194-PE</t>
  </si>
  <si>
    <t>FURON</t>
  </si>
  <si>
    <t>8000708384</t>
  </si>
  <si>
    <t>187676HARFLEUR GONFR</t>
  </si>
  <si>
    <t>ven 20/07/2018</t>
  </si>
  <si>
    <t>05:41</t>
  </si>
  <si>
    <t>EM-084-WM</t>
  </si>
  <si>
    <t>COLIN</t>
  </si>
  <si>
    <t>96779NIORT</t>
  </si>
  <si>
    <t>08:00</t>
  </si>
  <si>
    <t>EM-935-WL</t>
  </si>
  <si>
    <t>TEXIER</t>
  </si>
  <si>
    <t>mar 31/07/2018</t>
  </si>
  <si>
    <t>08:27</t>
  </si>
  <si>
    <t>Champ calculé</t>
  </si>
  <si>
    <t>Km parcouru</t>
  </si>
  <si>
    <t>Origine</t>
  </si>
  <si>
    <t>Champ calculé2</t>
  </si>
  <si>
    <t>Champ calculé3</t>
  </si>
  <si>
    <t>07/2018</t>
  </si>
  <si>
    <t>07/2018 EP-194-PE 2EME QUINZ CARBURANT</t>
  </si>
  <si>
    <t>07/2018 EM-084-WM 2EME QUINZ CARBURANT</t>
  </si>
  <si>
    <t>07/2018 EM-935-WL 2EME QUINZ CARBURANT</t>
  </si>
  <si>
    <t xml:space="preserve"> Centre de couts</t>
  </si>
  <si>
    <t xml:space="preserve"> Centre de coûts</t>
  </si>
  <si>
    <t>CT-653-XY</t>
  </si>
  <si>
    <t>AREA 03012 A 03014</t>
  </si>
  <si>
    <t>AREA 03012 A 03015</t>
  </si>
  <si>
    <t>AREA 03012 A 03008</t>
  </si>
  <si>
    <t>07-2018</t>
  </si>
  <si>
    <t>07-2018 CT-653-XY 2EME QUINZ PEAGES</t>
  </si>
  <si>
    <t>Verif</t>
  </si>
  <si>
    <t>Verif centre de cout</t>
  </si>
  <si>
    <t>WHL99</t>
  </si>
  <si>
    <t>WHL90</t>
  </si>
  <si>
    <t>WHL11</t>
  </si>
  <si>
    <t>WHL07</t>
  </si>
  <si>
    <t>WHL06</t>
  </si>
  <si>
    <t>WHL05</t>
  </si>
  <si>
    <t>WHL04</t>
  </si>
  <si>
    <t>WHL03</t>
  </si>
  <si>
    <t>WHL01</t>
  </si>
  <si>
    <t>WHC01</t>
  </si>
  <si>
    <t>WHA99</t>
  </si>
  <si>
    <t>WHA90</t>
  </si>
  <si>
    <t>WHA11</t>
  </si>
  <si>
    <t>WHA07</t>
  </si>
  <si>
    <t>WHA06</t>
  </si>
  <si>
    <t>WHA05</t>
  </si>
  <si>
    <t>WHA04</t>
  </si>
  <si>
    <t>WHA03</t>
  </si>
  <si>
    <t>WHA02</t>
  </si>
  <si>
    <t>WHA01</t>
  </si>
  <si>
    <t>TRH01</t>
  </si>
  <si>
    <t>TRA01</t>
  </si>
  <si>
    <t>SUP99</t>
  </si>
  <si>
    <t>SUP92</t>
  </si>
  <si>
    <t>SUP91</t>
  </si>
  <si>
    <t>SUP90</t>
  </si>
  <si>
    <t>SUP03</t>
  </si>
  <si>
    <t>SUP02</t>
  </si>
  <si>
    <t>SUP01</t>
  </si>
  <si>
    <t>SIT11</t>
  </si>
  <si>
    <t>SIT09</t>
  </si>
  <si>
    <t>SIT08</t>
  </si>
  <si>
    <t>SIT07</t>
  </si>
  <si>
    <t>SIT06</t>
  </si>
  <si>
    <t>SIT05</t>
  </si>
  <si>
    <t>SIT04</t>
  </si>
  <si>
    <t>SIT03</t>
  </si>
  <si>
    <t>SIT02</t>
  </si>
  <si>
    <t>SIT01</t>
  </si>
  <si>
    <t>SFO99</t>
  </si>
  <si>
    <t>SFO98</t>
  </si>
  <si>
    <t>SFO97</t>
  </si>
  <si>
    <t>SFO96</t>
  </si>
  <si>
    <t>SFO95</t>
  </si>
  <si>
    <t>SFO94</t>
  </si>
  <si>
    <t>SFO93</t>
  </si>
  <si>
    <t>SFO92</t>
  </si>
  <si>
    <t>SFO91</t>
  </si>
  <si>
    <t>SFO90</t>
  </si>
  <si>
    <t>SFO89</t>
  </si>
  <si>
    <t>SFO88</t>
  </si>
  <si>
    <t>SFO87</t>
  </si>
  <si>
    <t>SFO86</t>
  </si>
  <si>
    <t>SFO85</t>
  </si>
  <si>
    <t>SFO84</t>
  </si>
  <si>
    <t>SFO83</t>
  </si>
  <si>
    <t>SFO82</t>
  </si>
  <si>
    <t>SFO81</t>
  </si>
  <si>
    <t>SFO80</t>
  </si>
  <si>
    <t>SFO79</t>
  </si>
  <si>
    <t>SFO78</t>
  </si>
  <si>
    <t>SFO77</t>
  </si>
  <si>
    <t>SFO76</t>
  </si>
  <si>
    <t>SFO75</t>
  </si>
  <si>
    <t>SFO74</t>
  </si>
  <si>
    <t>SFO73</t>
  </si>
  <si>
    <t>SFO72</t>
  </si>
  <si>
    <t>SFO71</t>
  </si>
  <si>
    <t>SFO70</t>
  </si>
  <si>
    <t>SFO69</t>
  </si>
  <si>
    <t>SFO68</t>
  </si>
  <si>
    <t>SFO67</t>
  </si>
  <si>
    <t>SFO66</t>
  </si>
  <si>
    <t>SFO65</t>
  </si>
  <si>
    <t>SFO64</t>
  </si>
  <si>
    <t>SFO63</t>
  </si>
  <si>
    <t>SFO62</t>
  </si>
  <si>
    <t>SFO61</t>
  </si>
  <si>
    <t>SFO60</t>
  </si>
  <si>
    <t>SFO59</t>
  </si>
  <si>
    <t>SFO58</t>
  </si>
  <si>
    <t>SFO57</t>
  </si>
  <si>
    <t>SFO56</t>
  </si>
  <si>
    <t>SFO55</t>
  </si>
  <si>
    <t>SFO54</t>
  </si>
  <si>
    <t>SFO53</t>
  </si>
  <si>
    <t>SFO52</t>
  </si>
  <si>
    <t>SFO51</t>
  </si>
  <si>
    <t>SFO50</t>
  </si>
  <si>
    <t>SFO49</t>
  </si>
  <si>
    <t>SFO48</t>
  </si>
  <si>
    <t>SFO47</t>
  </si>
  <si>
    <t>SFO46</t>
  </si>
  <si>
    <t>SFO45</t>
  </si>
  <si>
    <t>SFO44</t>
  </si>
  <si>
    <t>SFO43</t>
  </si>
  <si>
    <t>SFO42</t>
  </si>
  <si>
    <t>SFO41</t>
  </si>
  <si>
    <t>SFO40</t>
  </si>
  <si>
    <t>SFO39</t>
  </si>
  <si>
    <t>SFO38</t>
  </si>
  <si>
    <t>SFO36</t>
  </si>
  <si>
    <t>SFO28</t>
  </si>
  <si>
    <t>SFO27</t>
  </si>
  <si>
    <t>SFO01</t>
  </si>
  <si>
    <t>RES02</t>
  </si>
  <si>
    <t>RES01</t>
  </si>
  <si>
    <t>REP01</t>
  </si>
  <si>
    <t>QUA02</t>
  </si>
  <si>
    <t>QUA01</t>
  </si>
  <si>
    <t>NAC99</t>
  </si>
  <si>
    <t>NAC98</t>
  </si>
  <si>
    <t>NAC94</t>
  </si>
  <si>
    <t>NAC93</t>
  </si>
  <si>
    <t>NAC92</t>
  </si>
  <si>
    <t>NAC91</t>
  </si>
  <si>
    <t>NAC90</t>
  </si>
  <si>
    <t>NAC89</t>
  </si>
  <si>
    <t>NAC86</t>
  </si>
  <si>
    <t>NAC79</t>
  </si>
  <si>
    <t>NAC77</t>
  </si>
  <si>
    <t>NAC76</t>
  </si>
  <si>
    <t>NAC74</t>
  </si>
  <si>
    <t>NAC73</t>
  </si>
  <si>
    <t>NAC72</t>
  </si>
  <si>
    <t>NAC71</t>
  </si>
  <si>
    <t>NAC70</t>
  </si>
  <si>
    <t>NAC62</t>
  </si>
  <si>
    <t>NAC61</t>
  </si>
  <si>
    <t>NAC60</t>
  </si>
  <si>
    <t>NAC59</t>
  </si>
  <si>
    <t>NAC58</t>
  </si>
  <si>
    <t>NAC57</t>
  </si>
  <si>
    <t>NAC56</t>
  </si>
  <si>
    <t>NAC55</t>
  </si>
  <si>
    <t>NAC54</t>
  </si>
  <si>
    <t>NAC53</t>
  </si>
  <si>
    <t>NAC52</t>
  </si>
  <si>
    <t>NAC51</t>
  </si>
  <si>
    <t>NAC50</t>
  </si>
  <si>
    <t>NAC49</t>
  </si>
  <si>
    <t>NAC48</t>
  </si>
  <si>
    <t>NAC47</t>
  </si>
  <si>
    <t>NAC46</t>
  </si>
  <si>
    <t>NAC45</t>
  </si>
  <si>
    <t>NAC44</t>
  </si>
  <si>
    <t>NAC43</t>
  </si>
  <si>
    <t>NAC42</t>
  </si>
  <si>
    <t>NAC41</t>
  </si>
  <si>
    <t>NAC40</t>
  </si>
  <si>
    <t>NAC39</t>
  </si>
  <si>
    <t>NAC38</t>
  </si>
  <si>
    <t>NAC37</t>
  </si>
  <si>
    <t>NAC36</t>
  </si>
  <si>
    <t>NAC35</t>
  </si>
  <si>
    <t>NAC34</t>
  </si>
  <si>
    <t>NAC33</t>
  </si>
  <si>
    <t>NAC32</t>
  </si>
  <si>
    <t>NAC31</t>
  </si>
  <si>
    <t>NAC30</t>
  </si>
  <si>
    <t>NAC29</t>
  </si>
  <si>
    <t>NAC28</t>
  </si>
  <si>
    <t>NAC27</t>
  </si>
  <si>
    <t>NAC26</t>
  </si>
  <si>
    <t>NAC25</t>
  </si>
  <si>
    <t>NAC24</t>
  </si>
  <si>
    <t>NAC23</t>
  </si>
  <si>
    <t>NAC22</t>
  </si>
  <si>
    <t>NAC21</t>
  </si>
  <si>
    <t>NAC19</t>
  </si>
  <si>
    <t>NAC15</t>
  </si>
  <si>
    <t>NAC13</t>
  </si>
  <si>
    <t>NAC12</t>
  </si>
  <si>
    <t>NAC11</t>
  </si>
  <si>
    <t>NAC08</t>
  </si>
  <si>
    <t>NAC07</t>
  </si>
  <si>
    <t>NAC06</t>
  </si>
  <si>
    <t>NAC04</t>
  </si>
  <si>
    <t>NAC03</t>
  </si>
  <si>
    <t>NAC01</t>
  </si>
  <si>
    <t>MOS99</t>
  </si>
  <si>
    <t>MOS02</t>
  </si>
  <si>
    <t>MOS01</t>
  </si>
  <si>
    <t>MKG99</t>
  </si>
  <si>
    <t>MKG05</t>
  </si>
  <si>
    <t>MKG04</t>
  </si>
  <si>
    <t>MKG03</t>
  </si>
  <si>
    <t>MKG02</t>
  </si>
  <si>
    <t>MKG01</t>
  </si>
  <si>
    <t>MIS02</t>
  </si>
  <si>
    <t>MIS01</t>
  </si>
  <si>
    <t>MGT04</t>
  </si>
  <si>
    <t>MGT02</t>
  </si>
  <si>
    <t>MGT01</t>
  </si>
  <si>
    <t>MFG01</t>
  </si>
  <si>
    <t>FUS02</t>
  </si>
  <si>
    <t>FUS01</t>
  </si>
  <si>
    <t>FIN91</t>
  </si>
  <si>
    <t>FIN90</t>
  </si>
  <si>
    <t>FIN11</t>
  </si>
  <si>
    <t>FIN10</t>
  </si>
  <si>
    <t>FIN09</t>
  </si>
  <si>
    <t>FIN08</t>
  </si>
  <si>
    <t>FIN07</t>
  </si>
  <si>
    <t>FIN06</t>
  </si>
  <si>
    <t>FIN05</t>
  </si>
  <si>
    <t>FIN04</t>
  </si>
  <si>
    <t>FIN03</t>
  </si>
  <si>
    <t>FIN02</t>
  </si>
  <si>
    <t>FIN01</t>
  </si>
  <si>
    <t>FDV01</t>
  </si>
  <si>
    <t>DRH01</t>
  </si>
  <si>
    <t>DHR99</t>
  </si>
  <si>
    <t>DHR07</t>
  </si>
  <si>
    <t>DHR06</t>
  </si>
  <si>
    <t>DHR05</t>
  </si>
  <si>
    <t>DHR04</t>
  </si>
  <si>
    <t>DHR03</t>
  </si>
  <si>
    <t>DHR02</t>
  </si>
  <si>
    <t>DHR01</t>
  </si>
  <si>
    <t>DEL99</t>
  </si>
  <si>
    <t>DEL98</t>
  </si>
  <si>
    <t>DEL97</t>
  </si>
  <si>
    <t>DEL96</t>
  </si>
  <si>
    <t>DEL95</t>
  </si>
  <si>
    <t>DEL94</t>
  </si>
  <si>
    <t>DEL93</t>
  </si>
  <si>
    <t>DEL92</t>
  </si>
  <si>
    <t>DEL91</t>
  </si>
  <si>
    <t>DEL90</t>
  </si>
  <si>
    <t>DEL89</t>
  </si>
  <si>
    <t>DEL88</t>
  </si>
  <si>
    <t>DEL87</t>
  </si>
  <si>
    <t>DEL86</t>
  </si>
  <si>
    <t>DEL85</t>
  </si>
  <si>
    <t>DEL84</t>
  </si>
  <si>
    <t>DEL83</t>
  </si>
  <si>
    <t>DEL82</t>
  </si>
  <si>
    <t>DEL81</t>
  </si>
  <si>
    <t>DEL80</t>
  </si>
  <si>
    <t>DEL79</t>
  </si>
  <si>
    <t>DEL78</t>
  </si>
  <si>
    <t>DEL76</t>
  </si>
  <si>
    <t>DEL75</t>
  </si>
  <si>
    <t>DEL71</t>
  </si>
  <si>
    <t>DEL66</t>
  </si>
  <si>
    <t>DEL63</t>
  </si>
  <si>
    <t>DEL62</t>
  </si>
  <si>
    <t>DEL61</t>
  </si>
  <si>
    <t>DEL60</t>
  </si>
  <si>
    <t>DEL57</t>
  </si>
  <si>
    <t>DEL51</t>
  </si>
  <si>
    <t>DEL37</t>
  </si>
  <si>
    <t>DEL23</t>
  </si>
  <si>
    <t>DEL22</t>
  </si>
  <si>
    <t>DEL21</t>
  </si>
  <si>
    <t>DEL20</t>
  </si>
  <si>
    <t>DEL12</t>
  </si>
  <si>
    <t>DEL10</t>
  </si>
  <si>
    <t>DEL01</t>
  </si>
  <si>
    <t>CSO99</t>
  </si>
  <si>
    <t>CSO98</t>
  </si>
  <si>
    <t>CSO91</t>
  </si>
  <si>
    <t>CSO90</t>
  </si>
  <si>
    <t>CSO10</t>
  </si>
  <si>
    <t>CSO09</t>
  </si>
  <si>
    <t>CSO08</t>
  </si>
  <si>
    <t>CSO07</t>
  </si>
  <si>
    <t>CSO06</t>
  </si>
  <si>
    <t>CSO05</t>
  </si>
  <si>
    <t>CSO04</t>
  </si>
  <si>
    <t>CSO03</t>
  </si>
  <si>
    <t>CSO02</t>
  </si>
  <si>
    <t>CSO01</t>
  </si>
  <si>
    <t>BUL99</t>
  </si>
  <si>
    <t>BUL04</t>
  </si>
  <si>
    <t>BUL03</t>
  </si>
  <si>
    <t>BUL02</t>
  </si>
  <si>
    <t>BUL01</t>
  </si>
  <si>
    <t>APP01</t>
  </si>
  <si>
    <t>AIR01</t>
  </si>
  <si>
    <t>ADM99</t>
  </si>
  <si>
    <t>ADM06</t>
  </si>
  <si>
    <t>ADM05</t>
  </si>
  <si>
    <t>ADM04</t>
  </si>
  <si>
    <t>ADM03</t>
  </si>
  <si>
    <t>ADM02</t>
  </si>
  <si>
    <t>ADM01</t>
  </si>
  <si>
    <t>Employeur</t>
  </si>
  <si>
    <t>Centre de 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</si>
</sst>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/yyyy"/>
    <numFmt numFmtId="165" formatCode="0.000000"/>
  </numFmts>
  <fonts count="11" x14ac:knownFonts="1">
    <font>
      <sz val="10"/>
      <color indexed="8"/>
      <name val="Arial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7" fillId="0" borderId="0" applyFont="0" applyFill="0" applyBorder="0" applyAlignment="0" applyProtection="0"/>
  </cellStyleXfs>
  <cellXfs count="5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3" fillId="2" borderId="0" xfId="0" applyFont="1" applyFill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/>
    <xf numFmtId="164" fontId="3" fillId="2" borderId="0" xfId="0" quotePrefix="1" applyNumberFormat="1" applyFont="1" applyFill="1" applyAlignment="1">
      <alignment horizontal="center"/>
    </xf>
    <xf numFmtId="0" fontId="0" fillId="0" borderId="0" xfId="0"/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left"/>
    </xf>
    <xf numFmtId="0" fontId="1" fillId="0" borderId="0" xfId="1" applyAlignment="1">
      <alignment horizontal="center"/>
    </xf>
    <xf numFmtId="2" fontId="0" fillId="0" borderId="0" xfId="0" applyNumberFormat="1"/>
    <xf numFmtId="2" fontId="4" fillId="3" borderId="0" xfId="0" applyNumberFormat="1" applyFont="1" applyFill="1" applyAlignment="1">
      <alignment horizontal="center" vertical="center"/>
    </xf>
    <xf numFmtId="0" fontId="1" fillId="0" borderId="0" xfId="1" applyFill="1" applyAlignment="1">
      <alignment horizontal="center"/>
    </xf>
    <xf numFmtId="0" fontId="0" fillId="0" borderId="0" xfId="1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165" fontId="0" fillId="0" borderId="0" xfId="0" applyNumberFormat="1"/>
    <xf numFmtId="14" fontId="1" fillId="0" borderId="0" xfId="1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4" fontId="4" fillId="3" borderId="0" xfId="0" applyNumberFormat="1" applyFont="1" applyFill="1" applyAlignment="1">
      <alignment horizontal="center" vertical="center"/>
    </xf>
    <xf numFmtId="4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Font="1" applyAlignment="1">
      <alignment horizontal="center"/>
    </xf>
    <xf numFmtId="0" fontId="2" fillId="4" borderId="1" xfId="0" applyFont="1" applyFill="1" applyBorder="1" applyAlignment="1">
      <alignment horizontal="center"/>
    </xf>
    <xf numFmtId="4" fontId="2" fillId="4" borderId="1" xfId="0" applyNumberFormat="1" applyFont="1" applyFill="1" applyBorder="1" applyAlignment="1">
      <alignment horizontal="center"/>
    </xf>
    <xf numFmtId="0" fontId="1" fillId="4" borderId="0" xfId="0" quotePrefix="1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NumberForma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NumberFormat="1" applyFont="1" applyFill="1" applyAlignment="1">
      <alignment horizontal="center"/>
    </xf>
    <xf numFmtId="4" fontId="0" fillId="4" borderId="0" xfId="0" applyNumberFormat="1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4" fontId="0" fillId="4" borderId="0" xfId="0" applyNumberFormat="1" applyFill="1" applyAlignment="1">
      <alignment horizontal="center"/>
    </xf>
    <xf numFmtId="0" fontId="8" fillId="4" borderId="0" xfId="1" applyFont="1" applyFill="1" applyAlignment="1">
      <alignment horizontal="center"/>
    </xf>
    <xf numFmtId="4" fontId="8" fillId="4" borderId="0" xfId="1" applyNumberFormat="1" applyFont="1" applyFill="1" applyAlignment="1">
      <alignment horizontal="center"/>
    </xf>
    <xf numFmtId="0" fontId="6" fillId="4" borderId="0" xfId="1" applyFont="1" applyFill="1" applyAlignment="1">
      <alignment horizontal="center"/>
    </xf>
    <xf numFmtId="9" fontId="8" fillId="4" borderId="0" xfId="2" applyFont="1" applyFill="1" applyAlignment="1">
      <alignment horizontal="center"/>
    </xf>
    <xf numFmtId="0" fontId="1" fillId="4" borderId="0" xfId="1" applyFill="1" applyAlignment="1">
      <alignment horizontal="center"/>
    </xf>
    <xf numFmtId="0" fontId="1" fillId="4" borderId="0" xfId="1" quotePrefix="1" applyNumberFormat="1" applyFill="1" applyAlignment="1">
      <alignment horizontal="center"/>
    </xf>
    <xf numFmtId="0" fontId="1" fillId="4" borderId="0" xfId="1" applyNumberFormat="1" applyFill="1" applyAlignment="1">
      <alignment horizontal="center"/>
    </xf>
    <xf numFmtId="0" fontId="0" fillId="4" borderId="0" xfId="0" quotePrefix="1" applyNumberFormat="1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0" applyFont="1"/>
    <xf numFmtId="0" fontId="9" fillId="0" borderId="1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1" xfId="0" applyFont="1" applyFill="1" applyBorder="1" applyAlignment="1">
      <alignment horizontal="left"/>
    </xf>
    <xf numFmtId="0" fontId="10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6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/>
      </font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alignment vertical="center" readingOrder="0"/>
    </dxf>
    <dxf>
      <alignment horizontal="center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" refreshedDate="43338.630833449075" createdVersion="4" refreshedVersion="6" recordCount="8" xr:uid="{00000000-000A-0000-FFFF-FFFF00000000}">
  <cacheSource type="worksheet">
    <worksheetSource name="SHELL_PEAGES"/>
  </cacheSource>
  <cacheFields count="14">
    <cacheField name="Imputation" numFmtId="0">
      <sharedItems/>
    </cacheField>
    <cacheField name="Véhicule" numFmtId="0">
      <sharedItems count="3">
        <s v="CT-653-XY"/>
        <s v="FE-245-XD" u="1"/>
        <s v="PR-525-ZX" u="1"/>
      </sharedItems>
    </cacheField>
    <cacheField name="Libellé" numFmtId="0">
      <sharedItems/>
    </cacheField>
    <cacheField name="PUHT" numFmtId="0">
      <sharedItems containsSemiMixedTypes="0" containsString="0" containsNumber="1" minValue="1.8299999999999299" maxValue="12.430000000004799"/>
    </cacheField>
    <cacheField name="TVA" numFmtId="0">
      <sharedItems containsSemiMixedTypes="0" containsString="0" containsNumber="1" minValue="0.37000000000080002" maxValue="2.4899999999915798"/>
    </cacheField>
    <cacheField name="Montant TTC" numFmtId="0">
      <sharedItems containsSemiMixedTypes="0" containsString="0" containsNumber="1" minValue="2.2000000000007298" maxValue="14.919999999996399"/>
    </cacheField>
    <cacheField name="Genre" numFmtId="0">
      <sharedItems/>
    </cacheField>
    <cacheField name="Libelle" numFmtId="0">
      <sharedItems count="1433">
        <s v="07-2018 CT-653-XY 2EME QUINZ PEAGES"/>
        <s v="" u="1"/>
        <s v="07-2018 BD-597-FW 2EME QUINZ PEAGES" u="1"/>
        <s v="07-2018 BS-693-LB 2EME QUINZ PEAGES" u="1"/>
        <s v="07-2018 CD-016-VT 2EME QUINZ PEAGES" u="1"/>
        <s v="07-2018 CF-280-FR 2EME QUINZ PEAGES" u="1"/>
        <s v="07-2018 CY-095-RE 2EME QUINZ PEAGES" u="1"/>
        <s v="07-2018 CY-257-RE 2EME QUINZ PEAGES" u="1"/>
        <s v="07-2018 CY-423-RD 2EME QUINZ PEAGES" u="1"/>
        <s v="07-2018 CZ-663-VJ 2EME QUINZ PEAGES" u="1"/>
        <s v="07-2018 DB-297-GH 2EME QUINZ PEAGES" u="1"/>
        <s v="07-2018 DH-224-GS 2EME QUINZ PEAGES" u="1"/>
        <s v="07-2018 DH-710-GR 2EME QUINZ PEAGES" u="1"/>
        <s v="07-2018 DH-919-GS 2EME QUINZ PEAGES" u="1"/>
        <s v="07-2018 DK-551-MY 2EME QUINZ PEAGES" u="1"/>
        <s v="07-2018 DM-035-HQ 2EME QUINZ PEAGES" u="1"/>
        <s v="07-2018 DT-161-VQ 2EME QUINZ PEAGES" u="1"/>
        <s v="07-2018 DT-859-FT 2EME QUINZ PEAGES" u="1"/>
        <s v="07-2018 DW-036-WK 2EME QUINZ PEAGES" u="1"/>
        <s v="07-2018 DW-777-TP 2EME QUINZ PEAGES" u="1"/>
        <s v="07-2018 DW-805-TQ 2EME QUINZ PEAGES" u="1"/>
        <s v="07-2018 DW-915-ZZ 2EME QUINZ PEAGES" u="1"/>
        <s v="07-2018 DW-976-TN 2EME QUINZ PEAGES" u="1"/>
        <s v="07-2018 DX-154-FF 2EME QUINZ PEAGES" u="1"/>
        <s v="07-2018 DX-322-AA 2EME QUINZ PEAGES" u="1"/>
        <s v="07-2018 DX-880-FE 2EME QUINZ PEAGES" u="1"/>
        <s v="07-2018 DZ-075-VH 2EME QUINZ PEAGES" u="1"/>
        <s v="07-2018 DZ-487-XC 2EME QUINZ PEAGES" u="1"/>
        <s v="07-2018 DZ-903-VH 2EME QUINZ PEAGES" u="1"/>
        <s v="07-2018 ED-286-KR 2EME QUINZ PEAGES" u="1"/>
        <s v="07-2018 ED-677-ND 2EME QUINZ PEAGES" u="1"/>
        <s v="07-2018 ED-707-GN 2EME QUINZ PEAGES" u="1"/>
        <s v="07-2018 EF-213-DK 2EME QUINZ PEAGES" u="1"/>
        <s v="07-2018 EJ-727-CA 2EME QUINZ PEAGES" u="1"/>
        <s v="07-2018 EJ-770-RZ 2EME QUINZ PEAGES" u="1"/>
        <s v="07-2018 EK-012-YC 2EME QUINZ PEAGES" u="1"/>
        <s v="07-2018 EK-042-SY 2EME QUINZ PEAGES" u="1"/>
        <s v="07-2018 EK-231-VN 2EME QUINZ PEAGES" u="1"/>
        <s v="07-2018 EK-241-QK 2EME QUINZ PEAGES" u="1"/>
        <s v="07-2018 EK-244-QK 2EME QUINZ PEAGES" u="1"/>
        <s v="07-2018 EK-259-SZ 2EME QUINZ PEAGES" u="1"/>
        <s v="07-2018 EK-270-VN 2EME QUINZ PEAGES" u="1"/>
        <s v="07-2018 EK-367-QK 2EME QUINZ PEAGES" u="1"/>
        <s v="07-2018 EK-383-PR 2EME QUINZ PEAGES" u="1"/>
        <s v="07-2018 EK-622-QJ 2EME QUINZ PEAGES" u="1"/>
        <s v="07-2018 EK-664-QJ 2EME QUINZ PEAGES" u="1"/>
        <s v="07-2018 EK-718-QJ 2EME QUINZ PEAGES" u="1"/>
        <s v="07-2018 EK-720-QJ 2EME QUINZ PEAGES" u="1"/>
        <s v="07-2018 EK-838-XF 2EME QUINZ PEAGES" u="1"/>
        <s v="07-2018 EK-853-PQ 2EME QUINZ PEAGES" u="1"/>
        <s v="07-2018 EK-857-XF 2EME QUINZ PEAGES" u="1"/>
        <s v="07-2018 EK-879-XF 2EME QUINZ PEAGES" u="1"/>
        <s v="07-2018 EK-897-PQ 2EME QUINZ PEAGES" u="1"/>
        <s v="07-2018 EK-929-YB 2EME QUINZ PEAGES" u="1"/>
        <s v="07-2018 EK-954-QJ 2EME QUINZ PEAGES" u="1"/>
        <s v="07-2018 EK-975-QJ 2EME QUINZ PEAGES" u="1"/>
        <s v="07-2018 EL-037-QT 2EME QUINZ PEAGES" u="1"/>
        <s v="07-2018 EL-040-JJ 2EME QUINZ PEAGES" u="1"/>
        <s v="07-2018 EL-086-QT 2EME QUINZ PEAGES" u="1"/>
        <s v="07-2018 EL-095-GQ 2EME QUINZ PEAGES" u="1"/>
        <s v="07-2018 EL-223-QS 2EME QUINZ PEAGES" u="1"/>
        <s v="07-2018 EL-310-RP 2EME QUINZ PEAGES" u="1"/>
        <s v="07-2018 EL-392-FB 2EME QUINZ PEAGES" u="1"/>
        <s v="07-2018 EL-412-KY 2EME QUINZ PEAGES" u="1"/>
        <s v="07-2018 EL-436-KE 2EME QUINZ PEAGES" u="1"/>
        <s v="07-2018 EL-452-DW 2EME QUINZ PEAGES" u="1"/>
        <s v="07-2018 EL-575-FC 2EME QUINZ PEAGES" u="1"/>
        <s v="07-2018 EL-635-KE 2EME QUINZ PEAGES" u="1"/>
        <s v="07-2018 EL-648-KE 2EME QUINZ PEAGES" u="1"/>
        <s v="07-2018 EL-662-AV 2EME QUINZ PEAGES" u="1"/>
        <s v="07-2018 EL-831-TZ 2EME QUINZ PEAGES" u="1"/>
        <s v="07-2018 EL-836-YQ 2EME QUINZ PEAGES" u="1"/>
        <s v="07-2018 EL-859-KY 2EME QUINZ PEAGES" u="1"/>
        <s v="07-2018 EL-911-KY 2EME QUINZ PEAGES" u="1"/>
        <s v="07-2018 EL-935-QR 2EME QUINZ PEAGES" u="1"/>
        <s v="07-2018 EM-070-LK 2EME QUINZ PEAGES" u="1"/>
        <s v="07-2018 EM-071-FG 2EME QUINZ PEAGES" u="1"/>
        <s v="07-2018 EM-084-WM 2EME QUINZ PEAGES" u="1"/>
        <s v="07-2018 EM-172-LJ 2EME QUINZ PEAGES" u="1"/>
        <s v="07-2018 EM-177-EM 2EME QUINZ PEAGES" u="1"/>
        <s v="07-2018 EM-185-WM 2EME QUINZ PEAGES" u="1"/>
        <s v="07-2018 EM-192-NE 2EME QUINZ PEAGES" u="1"/>
        <s v="07-2018 EM-248-EM 2EME QUINZ PEAGES" u="1"/>
        <s v="07-2018 EM-272-FG 2EME QUINZ PEAGES" u="1"/>
        <s v="07-2018 EM-291-MG 2EME QUINZ PEAGES" u="1"/>
        <s v="07-2018 EM-299-NF 2EME QUINZ PEAGES" u="1"/>
        <s v="07-2018 EM-319-FG 2EME QUINZ PEAGES" u="1"/>
        <s v="07-2018 EM-384-FG 2EME QUINZ PEAGES" u="1"/>
        <s v="07-2018 EM-480-LJ 2EME QUINZ PEAGES" u="1"/>
        <s v="07-2018 EM-481-WM 2EME QUINZ PEAGES" u="1"/>
        <s v="07-2018 EM-498-EM 2EME QUINZ PEAGES" u="1"/>
        <s v="07-2018 EM-512-EL 2EME QUINZ PEAGES" u="1"/>
        <s v="07-2018 EM-516-JQ 2EME QUINZ PEAGES" u="1"/>
        <s v="07-2018 EM-628-DS 2EME QUINZ PEAGES" u="1"/>
        <s v="07-2018 EM-648-WM 2EME QUINZ PEAGES" u="1"/>
        <s v="07-2018 EM-660-JQ 2EME QUINZ PEAGES" u="1"/>
        <s v="07-2018 EM-821-WL 2EME QUINZ PEAGES" u="1"/>
        <s v="07-2018 EM-824-JR 2EME QUINZ PEAGES" u="1"/>
        <s v="07-2018 EM-825-JR 2EME QUINZ PEAGES" u="1"/>
        <s v="07-2018 EM-867-FF 2EME QUINZ PEAGES" u="1"/>
        <s v="07-2018 EM-868-JR 2EME QUINZ PEAGES" u="1"/>
        <s v="07-2018 EM-874-JR 2EME QUINZ PEAGES" u="1"/>
        <s v="07-2018 EM-882-JR 2EME QUINZ PEAGES" u="1"/>
        <s v="07-2018 EM-883-JR 2EME QUINZ PEAGES" u="1"/>
        <s v="07-2018 EM-886-EL 2EME QUINZ PEAGES" u="1"/>
        <s v="07-2018 EM-888-JR 2EME QUINZ PEAGES" u="1"/>
        <s v="07-2018 EM-891-JR 2EME QUINZ PEAGES" u="1"/>
        <s v="07-2018 EM-896-JR 2EME QUINZ PEAGES" u="1"/>
        <s v="07-2018 EM-899-JR 2EME QUINZ PEAGES" u="1"/>
        <s v="07-2018 EM-915-JR 2EME QUINZ PEAGES" u="1"/>
        <s v="07-2018 EM-935-WL 2EME QUINZ PEAGES" u="1"/>
        <s v="07-2018 EM-962-JR 2EME QUINZ PEAGES" u="1"/>
        <s v="07-2018 EM-985-EL 2EME QUINZ PEAGES" u="1"/>
        <s v="07-2018 EN-258-CE 2EME QUINZ PEAGES" u="1"/>
        <s v="07-2018 EN-621-SA 2EME QUINZ PEAGES" u="1"/>
        <s v="07-2018 EN-671-CD 2EME QUINZ PEAGES" u="1"/>
        <s v="07-2018 EN-787-ZX 2EME QUINZ PEAGES" u="1"/>
        <s v="07-2018 EN-842-FV 2EME QUINZ PEAGES" u="1"/>
        <s v="07-2018 EN-919-QN 2EME QUINZ PEAGES" u="1"/>
        <s v="07-2018 EP-055-PE 2EME QUINZ PEAGES" u="1"/>
        <s v="07-2018 EP-197-BN 2EME QUINZ PEAGES" u="1"/>
        <s v="07-2018 EP-201-BN 2EME QUINZ PEAGES" u="1"/>
        <s v="07-2018 EP-209-BN 2EME QUINZ PEAGES" u="1"/>
        <s v="07-2018 EP-576-DA 2EME QUINZ PEAGES" u="1"/>
        <s v="07-2018 EP-648-PE 2EME QUINZ PEAGES" u="1"/>
        <s v="07-2018 EP-659-PD 2EME QUINZ PEAGES" u="1"/>
        <s v="07-2018 EP-716-AQ 2EME QUINZ PEAGES" u="1"/>
        <s v="07-2018 EP-741-PE 2EME QUINZ PEAGES" u="1"/>
        <s v="07-2018 ER-056-XW 2EME QUINZ PEAGES" u="1"/>
        <s v="07-2018 ER-060-SN 2EME QUINZ PEAGES" u="1"/>
        <s v="07-2018 ER-228-SN 2EME QUINZ PEAGES" u="1"/>
        <s v="07-2018 ER-297-YC 2EME QUINZ PEAGES" u="1"/>
        <s v="07-2018 ER-299-YC 2EME QUINZ PEAGES" u="1"/>
        <s v="07-2018 ER-307-YC 2EME QUINZ PEAGES" u="1"/>
        <s v="07-2018 ER-308-YC 2EME QUINZ PEAGES" u="1"/>
        <s v="07-2018 ER-783-SN 2EME QUINZ PEAGES" u="1"/>
        <s v="07-2018 ER-817-SN 2EME QUINZ PEAGES" u="1"/>
        <s v="07-2018 ER-849-SN 2EME QUINZ PEAGES" u="1"/>
        <s v="07-2018 ER-869-SK 2EME QUINZ PEAGES" u="1"/>
        <s v="07-2018 ER-889-SN 2EME QUINZ PEAGES" u="1"/>
        <s v="07-2018 ES-368-XB 2EME QUINZ PEAGES" u="1"/>
        <s v="07-2018 ES-386-XC 2EME QUINZ PEAGES" u="1"/>
        <s v="07-2018 ES-389-TM 2EME QUINZ PEAGES" u="1"/>
        <s v="07-2018 ES-472-XC 2EME QUINZ PEAGES" u="1"/>
        <s v="07-2018 ES-587-XB 2EME QUINZ PEAGES" u="1"/>
        <s v="07-2018 ES-845-DC 2EME QUINZ PEAGES" u="1"/>
        <s v="07-2018 ET-100-JQ 2EME QUINZ PEAGES" u="1"/>
        <s v="07-2018 ET-791-AR 2EME QUINZ PEAGES" u="1"/>
        <s v="07-2018 ET-799-QQ 2EME QUINZ PEAGES" u="1"/>
        <s v="07-2018 ET-922-AR 2EME QUINZ PEAGES" u="1"/>
        <s v="07-2018 EV-611-QB 2EME QUINZ PEAGES" u="1"/>
        <s v="07-2018 EW-209-TP 2EME QUINZ PEAGES" u="1"/>
        <s v="07-2018 EW-547-TN 2EME QUINZ PEAGES" u="1"/>
        <s v="07-2018 EW-707-PX 2EME QUINZ PEAGES" u="1"/>
        <s v="07-2018 EX-041-DZ 2EME QUINZ PEAGES" u="1"/>
        <s v="07-2018 EX-115-QS 2EME QUINZ PEAGES" u="1"/>
        <s v="07-2018 EX-162-QS 2EME QUINZ PEAGES" u="1"/>
        <s v="07-2018 EX-229-DZ 2EME QUINZ PEAGES" u="1"/>
        <s v="07-2018 EX-389-QS 2EME QUINZ PEAGES" u="1"/>
        <s v="07-2018 EX-464-QS 2EME QUINZ PEAGES" u="1"/>
        <s v="07-2018 EX-527-GA 2EME QUINZ PEAGES" u="1"/>
        <s v="07-2018 EX-643-QT 2EME QUINZ PEAGES" u="1"/>
        <s v="07-2018 EX-707-LP 2EME QUINZ PEAGES" u="1"/>
        <s v="07-2018 EX-712-QS 2EME QUINZ PEAGES" u="1"/>
        <s v="07-2018 EX-719-LP 2EME QUINZ PEAGES" u="1"/>
        <s v="07-2018 EX-803-BM 2EME QUINZ PEAGES" u="1"/>
        <s v="07-2018 EX-968-QS 2EME QUINZ PEAGES" u="1"/>
        <s v="07-2018 EY-264-FV 2EME QUINZ PEAGES" u="1"/>
        <s v="07-2018 FE-245-XD 2EME QUINZ PEAGES" u="1"/>
        <s v="07-2018 PR-525-ZX 2EME QUINZ PEAGES" u="1"/>
        <s v="02/2018 - EK-538-SY MODIF CONTRAT LLD + MAINT" u="1"/>
        <s v="02/2018 - EK-849-VM MODIF CONTRAT LLD + MAINT" u="1"/>
        <s v="02/2018 - EL-506-TZ MODIF CONTRAT LLD + MAINT" u="1"/>
        <s v="02/2018 - EM-291-MG MODIF CONTRAT LLD + MAINT" u="1"/>
        <s v="02/2018 - EM-428-FG MODIF CONTRAT LLD + MAINT" u="1"/>
        <s v="02/2018 - EM-449-CS MODIF CONTRAT LLD + MAINT" u="1"/>
        <s v="02/2018 - EM-804-EL MODIF CONTRAT LLD + MAINT" u="1"/>
        <s v="02/2018 - EM-871-LJ MODIF CONTRAT LLD + MAINT" u="1"/>
        <s v="02/2018 - EM-926-JR MODIF CONTRAT LLD + MAINT" u="1"/>
        <s v="02/2018 - EN-951-ZX MODIF CONTRAT LLD + MAINT" u="1"/>
        <s v="02/2018 - EP-101-AR MODIF CONTRAT LLD + MAINT" u="1"/>
        <s v="02/2018 - EP-611-AQ MODIF CONTRAT LLD + MAINT" u="1"/>
        <s v="02/2018 - EQ-394-YQ MODIF CONTRAT LLD + MAINT" u="1"/>
        <s v="02/2018 - ER-217-GN MODIF CONTRAT LLD + MAINT" u="1"/>
        <s v="04-2018 BR-901-KG 2EME QUINZ PEAGES" u="1"/>
        <s v="04-2018 CF-259-XV 2EME QUINZ PEAGES" u="1"/>
        <s v="04-2018 CH-337-TY 2EME QUINZ PEAGES" u="1"/>
        <s v="03-2018 - AR-971-KT 1ERE QUINZ PEAGES" u="1"/>
        <s v="03-2018 - AV-898-MV 1ERE QUINZ PEAGES" u="1"/>
        <s v="03-2018 - BD-597-FW 1ERE QUINZ PEAGES" u="1"/>
        <s v="03-2018 - BR-901-KG 1ERE QUINZ PEAGES" u="1"/>
        <s v="03-2018 - BS-693-LB 1ERE QUINZ PEAGES" u="1"/>
        <s v="03-2018 - BT-451-YL 1ERE QUINZ PEAGES" u="1"/>
        <s v="03-2018 - BT-724-YL 1ERE QUINZ PEAGES" u="1"/>
        <s v="03-2018 - BT-868-YL 1ERE QUINZ PEAGES" u="1"/>
        <s v="03-2018 - BX-400-BS 1ERE QUINZ PEAGES" u="1"/>
        <s v="03-2018 - CD-016-VT 1ERE QUINZ PEAGES" u="1"/>
        <s v="03-2018 - CD-672-JT 1ERE QUINZ PEAGES" u="1"/>
        <s v="03-2018 - CE-871-DS 1ERE QUINZ PEAGES" u="1"/>
        <s v="03-2018 - CF-280-FR 1ERE QUINZ PEAGES" u="1"/>
        <s v="03-2018 - CF-438-EW 1ERE QUINZ PEAGES" u="1"/>
        <s v="03-2018 - CS-005-TR 1ERE QUINZ PEAGES" u="1"/>
        <s v="03-2018 - CS-162-CX 1ERE QUINZ PEAGES" u="1"/>
        <s v="03-2018 - CS-206-WM 1ERE QUINZ PEAGES" u="1"/>
        <s v="03-2018 - CS-252-WM 1ERE QUINZ PEAGES" u="1"/>
        <s v="03-2018 - CS-285-WM 1ERE QUINZ PEAGES" u="1"/>
        <s v="03-2018 - CS-367-BR 1ERE QUINZ PEAGES" u="1"/>
        <s v="03-2018 - CS-445-CX 1ERE QUINZ PEAGES" u="1"/>
        <s v="03-2018 - CS-473-BR 1ERE QUINZ PEAGES" u="1"/>
        <s v="03-2018 - CS-685-ZD 1ERE QUINZ PEAGES" u="1"/>
        <s v="03-2018 - CS-788-WL 1ERE QUINZ PEAGES" u="1"/>
        <s v="03-2018 - CS-814-BR 1ERE QUINZ PEAGES" u="1"/>
        <s v="03-2018 - CT-653-XY 1ERE QUINZ PEAGES" u="1"/>
        <s v="03-2018 - CW-199-AP 1ERE QUINZ PEAGES" u="1"/>
        <s v="03-2018 - CW-511-JY 1ERE QUINZ PEAGES" u="1"/>
        <s v="03-2018 - CY-095-RE 1ERE QUINZ PEAGES" u="1"/>
        <s v="03-2018 - CY-257-RE 1ERE QUINZ PEAGES" u="1"/>
        <s v="03-2018 - CY-423-RD 1ERE QUINZ PEAGES" u="1"/>
        <s v="03-2018 - CY-658-RD 1ERE QUINZ PEAGES" u="1"/>
        <s v="03-2018 - CY-699-RD 1ERE QUINZ PEAGES" u="1"/>
        <s v="03-2018 - CY-754-XE 1ERE QUINZ PEAGES" u="1"/>
        <s v="03-2018 - CY-923-RC 1ERE QUINZ PEAGES" u="1"/>
        <s v="03-2018 - CY-965-RD 1ERE QUINZ PEAGES" u="1"/>
        <s v="03-2018 - CZ-054-SR 1ERE QUINZ PEAGES" u="1"/>
        <s v="03-2018 - CZ-663-VJ 1ERE QUINZ PEAGES" u="1"/>
        <s v="03-2018 - DA-073-ZT 1ERE QUINZ PEAGES" u="1"/>
        <s v="03-2018 - DB-081-GJ 1ERE QUINZ PEAGES" u="1"/>
        <s v="03-2018 - DB-137-FK 1ERE QUINZ PEAGES" u="1"/>
        <s v="03-2018 - DB-297-GH 1ERE QUINZ PEAGES" u="1"/>
        <s v="03-2018 - DB-324-FK 1ERE QUINZ PEAGES" u="1"/>
        <s v="03-2018 - DB-371-FJ 1ERE QUINZ PEAGES" u="1"/>
        <s v="03-2018 - DB-586-FK 1ERE QUINZ PEAGES" u="1"/>
        <s v="03-2018 - DB-703-FK 1ERE QUINZ PEAGES" u="1"/>
        <s v="03-2018 - DE-947-VE 1ERE QUINZ PEAGES" u="1"/>
        <s v="03-2018 - DH-224-GS 1ERE QUINZ PEAGES" u="1"/>
        <s v="03-2018 - DH-401-GT 1ERE QUINZ PEAGES" u="1"/>
        <s v="03-2018 - DH-690-GS 1ERE QUINZ PEAGES" u="1"/>
        <s v="03-2018 - DH-710-GR 1ERE QUINZ PEAGES" u="1"/>
        <s v="03-2018 - DH-919-GS 1ERE QUINZ PEAGES" u="1"/>
        <s v="03-2018 - DK-551-MY 1ERE QUINZ PEAGES" u="1"/>
        <s v="03-2018 - DL-961-AJ 1ERE QUINZ PEAGES" u="1"/>
        <s v="03-2018 - DM-787-EZ 1ERE QUINZ PEAGES" u="1"/>
        <s v="03-2018 - DT-161-VQ 1ERE QUINZ PEAGES" u="1"/>
        <s v="03-2018 - DT-859-FT 1ERE QUINZ PEAGES" u="1"/>
        <s v="03-2018 - DW-071-TQ 1ERE QUINZ PEAGES" u="1"/>
        <s v="03-2018 - DW-222-YP 1ERE QUINZ PEAGES" u="1"/>
        <s v="03-2018 - DW-777-TP 1ERE QUINZ PEAGES" u="1"/>
        <s v="03-2018 - DW-805-TQ 1ERE QUINZ PEAGES" u="1"/>
        <s v="03-2018 - DW-976-TN 1ERE QUINZ PEAGES" u="1"/>
        <s v="03-2018 - DX-154-FF 1ERE QUINZ PEAGES" u="1"/>
        <s v="03-2018 - DX-322-AA 1ERE QUINZ PEAGES" u="1"/>
        <s v="03-2018 - DX-772-AQ 1ERE QUINZ PEAGES" u="1"/>
        <s v="03-2018 - DZ-075-VH 1ERE QUINZ PEAGES" u="1"/>
        <s v="03-2018 - DZ-487-XC 1ERE QUINZ PEAGES" u="1"/>
        <s v="03-2018 - DZ-903-VH 1ERE QUINZ PEAGES" u="1"/>
        <s v="03-2018 - EB-749-ME 1ERE QUINZ PEAGES" u="1"/>
        <s v="03-2018 - EC-225-LJ 1ERE QUINZ PEAGES" u="1"/>
        <s v="03-2018 - EC-974-WL 1ERE QUINZ PEAGES" u="1"/>
        <s v="03-2018 - ED-154-GQ 1ERE QUINZ PEAGES" u="1"/>
        <s v="03-2018 - ED-286-KR 1ERE QUINZ PEAGES" u="1"/>
        <s v="03-2018 - ED-593-ND 1ERE QUINZ PEAGES" u="1"/>
        <s v="03-2018 - ED-968-NC 1ERE QUINZ PEAGES" u="1"/>
        <s v="03-2018 - EF-213-DK 1ERE QUINZ PEAGES" u="1"/>
        <s v="03-2018 - EH-571-ND 1ERE QUINZ PEAGES" u="1"/>
        <s v="03-2018 - EH-762-RT 1ERE QUINZ PEAGES" u="1"/>
        <s v="03-2018 - EJ-092-KE 1ERE QUINZ PEAGES" u="1"/>
        <s v="03-2018 - EJ-314-KN 1ERE QUINZ PEAGES" u="1"/>
        <s v="03-2018 - EJ-354-KE 1ERE QUINZ PEAGES" u="1"/>
        <s v="03-2018 - EJ-448-WG 1ERE QUINZ PEAGES" u="1"/>
        <s v="03-2018 - EJ-466-WG 1ERE QUINZ PEAGES" u="1"/>
        <s v="03-2018 - EJ-473-KE 1ERE QUINZ PEAGES" u="1"/>
        <s v="03-2018 - EJ-479-BM 1ERE QUINZ PEAGES" u="1"/>
        <s v="03-2018 - EJ-494-WG 1ERE QUINZ PEAGES" u="1"/>
        <s v="03-2018 - EJ-535-KE 1ERE QUINZ PEAGES" u="1"/>
        <s v="03-2018 - EJ-580-KE 1ERE QUINZ PEAGES" u="1"/>
        <s v="03-2018 - EJ-616-YP 1ERE QUINZ PEAGES" u="1"/>
        <s v="03-2018 - EJ-680-KE 1ERE QUINZ PEAGES" u="1"/>
        <s v="03-2018 - EJ-770-RZ 1ERE QUINZ PEAGES" u="1"/>
        <s v="03-2018 - EJ-845-KD 1ERE QUINZ PEAGES" u="1"/>
        <s v="03-2018 - EK-014-PR 1ERE QUINZ PEAGES" u="1"/>
        <s v="03-2018 - EK-042-SY 1ERE QUINZ PEAGES" u="1"/>
        <s v="03-2018 - EK-064-PR 1ERE QUINZ PEAGES" u="1"/>
        <s v="03-2018 - EK-081-QK 1ERE QUINZ PEAGES" u="1"/>
        <s v="03-2018 - EK-106-PR 1ERE QUINZ PEAGES" u="1"/>
        <s v="03-2018 - EK-119-RF 1ERE QUINZ PEAGES" u="1"/>
        <s v="03-2018 - EK-125-PS 1ERE QUINZ PEAGES" u="1"/>
        <s v="03-2018 - EK-140-PR 1ERE QUINZ PEAGES" u="1"/>
        <s v="03-2018 - EK-185-QK 1ERE QUINZ PEAGES" u="1"/>
        <s v="03-2018 - EK-203-QK 1ERE QUINZ PEAGES" u="1"/>
        <s v="03-2018 - EK-223-QK 1ERE QUINZ PEAGES" u="1"/>
        <s v="03-2018 - EK-231-VN 1ERE QUINZ PEAGES" u="1"/>
        <s v="03-2018 - EK-244-QK 1ERE QUINZ PEAGES" u="1"/>
        <s v="03-2018 - EK-254-QK 1ERE QUINZ PEAGES" u="1"/>
        <s v="03-2018 - EK-259-SZ 1ERE QUINZ PEAGES" u="1"/>
        <s v="03-2018 - EK-270-VN 1ERE QUINZ PEAGES" u="1"/>
        <s v="03-2018 - EK-344-PR 1ERE QUINZ PEAGES" u="1"/>
        <s v="03-2018 - EK-344-SZ 1ERE QUINZ PEAGES" u="1"/>
        <s v="03-2018 - EK-380-SY 1ERE QUINZ PEAGES" u="1"/>
        <s v="03-2018 - EK-383-PR 1ERE QUINZ PEAGES" u="1"/>
        <s v="03-2018 - EK-403-PR 1ERE QUINZ PEAGES" u="1"/>
        <s v="03-2018 - EK-419-PR 1ERE QUINZ PEAGES" u="1"/>
        <s v="03-2018 - EK-432-QK 1ERE QUINZ PEAGES" u="1"/>
        <s v="03-2018 - EK-561-QJ 1ERE QUINZ PEAGES" u="1"/>
        <s v="03-2018 - EK-567-TV 1ERE QUINZ PEAGES" u="1"/>
        <s v="03-2018 - EK-597-QJ 1ERE QUINZ PEAGES" u="1"/>
        <s v="03-2018 - EK-641-QJ 1ERE QUINZ PEAGES" u="1"/>
        <s v="03-2018 - EK-664-QJ 1ERE QUINZ PEAGES" u="1"/>
        <s v="03-2018 - EK-676-QJ 1ERE QUINZ PEAGES" u="1"/>
        <s v="03-2018 - EK-718-QJ 1ERE QUINZ PEAGES" u="1"/>
        <s v="03-2018 - EK-720-QJ 1ERE QUINZ PEAGES" u="1"/>
        <s v="03-2018 - EK-799-VM 1ERE QUINZ PEAGES" u="1"/>
        <s v="03-2018 - EK-857-XF 1ERE QUINZ PEAGES" u="1"/>
        <s v="03-2018 - EK-879-XF 1ERE QUINZ PEAGES" u="1"/>
        <s v="03-2018 - EK-881-PQ 1ERE QUINZ PEAGES" u="1"/>
        <s v="03-2018 - EK-897-PQ 1ERE QUINZ PEAGES" u="1"/>
        <s v="03-2018 - EK-929-YB 1ERE QUINZ PEAGES" u="1"/>
        <s v="03-2018 - EK-954-QJ 1ERE QUINZ PEAGES" u="1"/>
        <s v="03-2018 - EK-975-PQ 1ERE QUINZ PEAGES" u="1"/>
        <s v="03-2018 - EK-975-QJ 1ERE QUINZ PEAGES" u="1"/>
        <s v="03-2018 - EK-983-PR 1ERE QUINZ PEAGES" u="1"/>
        <s v="03-2018 - EK-995-PR 1ERE QUINZ PEAGES" u="1"/>
        <s v="03-2018 - EL-018-FA 1ERE QUINZ PEAGES" u="1"/>
        <s v="03-2018 - EL-028-AV 1ERE QUINZ PEAGES" u="1"/>
        <s v="03-2018 - EL-031-JH 1ERE QUINZ PEAGES" u="1"/>
        <s v="03-2018 - EL-037-QT 1ERE QUINZ PEAGES" u="1"/>
        <s v="03-2018 - EL-095-GQ 1ERE QUINZ PEAGES" u="1"/>
        <s v="03-2018 - EL-140-WS 1ERE QUINZ PEAGES" u="1"/>
        <s v="03-2018 - EL-206-WS 1ERE QUINZ PEAGES" u="1"/>
        <s v="03-2018 - EL-209-RP 1ERE QUINZ PEAGES" u="1"/>
        <s v="03-2018 - EL-223-QS 1ERE QUINZ PEAGES" u="1"/>
        <s v="03-2018 - EL-298-KE 1ERE QUINZ PEAGES" u="1"/>
        <s v="03-2018 - EL-310-RP 1ERE QUINZ PEAGES" u="1"/>
        <s v="03-2018 - EL-339-KE 1ERE QUINZ PEAGES" u="1"/>
        <s v="03-2018 - EL-345-RN 1ERE QUINZ PEAGES" u="1"/>
        <s v="03-2018 - EL-392-FB 1ERE QUINZ PEAGES" u="1"/>
        <s v="03-2018 - EL-412-KY 1ERE QUINZ PEAGES" u="1"/>
        <s v="03-2018 - EL-436-KE 1ERE QUINZ PEAGES" u="1"/>
        <s v="03-2018 - EL-452-DW 1ERE QUINZ PEAGES" u="1"/>
        <s v="03-2018 - EL-493-GN 1ERE QUINZ PEAGES" u="1"/>
        <s v="03-2018 - EL-506-QR 1ERE QUINZ PEAGES" u="1"/>
        <s v="03-2018 - EL-516-KE 1ERE QUINZ PEAGES" u="1"/>
        <s v="03-2018 - EL-535-RN 1ERE QUINZ PEAGES" u="1"/>
        <s v="03-2018 - EL-575-FC 1ERE QUINZ PEAGES" u="1"/>
        <s v="03-2018 - EL-648-KE 1ERE QUINZ PEAGES" u="1"/>
        <s v="03-2018 - EL-662-AV 1ERE QUINZ PEAGES" u="1"/>
        <s v="03-2018 - EL-674-KE 1ERE QUINZ PEAGES" u="1"/>
        <s v="03-2018 - EL-686-KE 1ERE QUINZ PEAGES" u="1"/>
        <s v="03-2018 - EL-689-JH 1ERE QUINZ PEAGES" u="1"/>
        <s v="03-2018 - EL-711-GM 1ERE QUINZ PEAGES" u="1"/>
        <s v="03-2018 - EL-798-TZ 1ERE QUINZ PEAGES" u="1"/>
        <s v="03-2018 - EL-806-KY 1ERE QUINZ PEAGES" u="1"/>
        <s v="03-2018 - EL-808-BR 1ERE QUINZ PEAGES" u="1"/>
        <s v="03-2018 - EL-831-TZ 1ERE QUINZ PEAGES" u="1"/>
        <s v="03-2018 - EL-836-YQ 1ERE QUINZ PEAGES" u="1"/>
        <s v="03-2018 - EL-853-YR 1ERE QUINZ PEAGES" u="1"/>
        <s v="03-2018 - EL-859-KY 1ERE QUINZ PEAGES" u="1"/>
        <s v="03-2018 - EL-911-KY 1ERE QUINZ PEAGES" u="1"/>
        <s v="03-2018 - EM-011-FG 1ERE QUINZ PEAGES" u="1"/>
        <s v="03-2018 - EM-070-LK 1ERE QUINZ PEAGES" u="1"/>
        <s v="03-2018 - EM-071-FG 1ERE QUINZ PEAGES" u="1"/>
        <s v="03-2018 - EM-084-WM 1ERE QUINZ PEAGES" u="1"/>
        <s v="03-2018 - EM-090-FG 1ERE QUINZ PEAGES" u="1"/>
        <s v="03-2018 - EM-107-EM 1ERE QUINZ PEAGES" u="1"/>
        <s v="03-2018 - EM-134-DT 1ERE QUINZ PEAGES" u="1"/>
        <s v="03-2018 - EM-139-DT 1ERE QUINZ PEAGES" u="1"/>
        <s v="03-2018 - EM-154-MG 1ERE QUINZ PEAGES" u="1"/>
        <s v="03-2018 - EM-172-LJ 1ERE QUINZ PEAGES" u="1"/>
        <s v="03-2018 - EM-177-EM 1ERE QUINZ PEAGES" u="1"/>
        <s v="03-2018 - EM-192-NE 1ERE QUINZ PEAGES" u="1"/>
        <s v="03-2018 - EM-248-EM 1ERE QUINZ PEAGES" u="1"/>
        <s v="03-2018 - EM-272-FG 1ERE QUINZ PEAGES" u="1"/>
        <s v="03-2018 - EM-291-MG 1ERE QUINZ PEAGES" u="1"/>
        <s v="03-2018 - EM-299-NF 1ERE QUINZ PEAGES" u="1"/>
        <s v="03-2018 - EM-301-EM 1ERE QUINZ PEAGES" u="1"/>
        <s v="03-2018 - EM-319-FG 1ERE QUINZ PEAGES" u="1"/>
        <s v="03-2018 - EM-320-EM 1ERE QUINZ PEAGES" u="1"/>
        <s v="03-2018 - EM-375-EM 1ERE QUINZ PEAGES" u="1"/>
        <s v="03-2018 - EM-376-EM 1ERE QUINZ PEAGES" u="1"/>
        <s v="03-2018 - EM-384-FG 1ERE QUINZ PEAGES" u="1"/>
        <s v="03-2018 - EM-428-FG 1ERE QUINZ PEAGES" u="1"/>
        <s v="03-2018 - EM-449-CS 1ERE QUINZ PEAGES" u="1"/>
        <s v="03-2018 - EM-480-LJ 1ERE QUINZ PEAGES" u="1"/>
        <s v="03-2018 - EM-481-WM 1ERE QUINZ PEAGES" u="1"/>
        <s v="03-2018 - EM-498-EM 1ERE QUINZ PEAGES" u="1"/>
        <s v="03-2018 - EM-512-EL 1ERE QUINZ PEAGES" u="1"/>
        <s v="03-2018 - EM-516-JQ 1ERE QUINZ PEAGES" u="1"/>
        <s v="03-2018 - EM-546-EL 1ERE QUINZ PEAGES" u="1"/>
        <s v="03-2018 - EM-565-ZQ 1ERE QUINZ PEAGES" u="1"/>
        <s v="03-2018 - EM-584-EL 1ERE QUINZ PEAGES" u="1"/>
        <s v="03-2018 - EM-628-DS 1ERE QUINZ PEAGES" u="1"/>
        <s v="03-2018 - EM-636-EL 1ERE QUINZ PEAGES" u="1"/>
        <s v="03-2018 - EM-648-WM 1ERE QUINZ PEAGES" u="1"/>
        <s v="03-2018 - EM-750-ZQ 1ERE QUINZ PEAGES" u="1"/>
        <s v="03-2018 - EM-760-FF 1ERE QUINZ PEAGES" u="1"/>
        <s v="03-2018 - EM-770-DS 1ERE QUINZ PEAGES" u="1"/>
        <s v="03-2018 - EM-804-EL 1ERE QUINZ PEAGES" u="1"/>
        <s v="03-2018 - EM-812-FF 1ERE QUINZ PEAGES" u="1"/>
        <s v="03-2018 - EM-821-WL 1ERE QUINZ PEAGES" u="1"/>
        <s v="03-2018 - EM-824-JR 1ERE QUINZ PEAGES" u="1"/>
        <s v="03-2018 - EM-825-JR 1ERE QUINZ PEAGES" u="1"/>
        <s v="03-2018 - EM-834-JR 1ERE QUINZ PEAGES" u="1"/>
        <s v="03-2018 - EM-861-DS 1ERE QUINZ PEAGES" u="1"/>
        <s v="03-2018 - EM-867-FF 1ERE QUINZ PEAGES" u="1"/>
        <s v="03-2018 - EM-868-JR 1ERE QUINZ PEAGES" u="1"/>
        <s v="03-2018 - EM-874-JR 1ERE QUINZ PEAGES" u="1"/>
        <s v="03-2018 - EM-882-JR 1ERE QUINZ PEAGES" u="1"/>
        <s v="03-2018 - EM-883-JR 1ERE QUINZ PEAGES" u="1"/>
        <s v="03-2018 - EM-886-EL 1ERE QUINZ PEAGES" u="1"/>
        <s v="03-2018 - EM-888-JR 1ERE QUINZ PEAGES" u="1"/>
        <s v="03-2018 - EM-891-JR 1ERE QUINZ PEAGES" u="1"/>
        <s v="03-2018 - EM-893-JR 1ERE QUINZ PEAGES" u="1"/>
        <s v="03-2018 - EM-896-JR 1ERE QUINZ PEAGES" u="1"/>
        <s v="03-2018 - EM-899-JR 1ERE QUINZ PEAGES" u="1"/>
        <s v="03-2018 - EM-904-JR 1ERE QUINZ PEAGES" u="1"/>
        <s v="03-2018 - EM-915-JR 1ERE QUINZ PEAGES" u="1"/>
        <s v="03-2018 - EM-930-FF 1ERE QUINZ PEAGES" u="1"/>
        <s v="03-2018 - EM-935-WL 1ERE QUINZ PEAGES" u="1"/>
        <s v="03-2018 - EM-949-LJ 1ERE QUINZ PEAGES" u="1"/>
        <s v="03-2018 - EM-962-JR 1ERE QUINZ PEAGES" u="1"/>
        <s v="03-2018 - EN-258-CE 1ERE QUINZ PEAGES" u="1"/>
        <s v="03-2018 - EN-494-CD 1ERE QUINZ PEAGES" u="1"/>
        <s v="03-2018 - EN-579-CD 1ERE QUINZ PEAGES" u="1"/>
        <s v="03-2018 - EN-671-CD 1ERE QUINZ PEAGES" u="1"/>
        <s v="03-2018 - EN-787-ZX 1ERE QUINZ PEAGES" u="1"/>
        <s v="03-2018 - EN-842-FV 1ERE QUINZ PEAGES" u="1"/>
        <s v="03-2018 - EN-918-ZX 1ERE QUINZ PEAGES" u="1"/>
        <s v="03-2018 - EN-919-QN 1ERE QUINZ PEAGES" u="1"/>
        <s v="03-2018 - EN-951-ZX 1ERE QUINZ PEAGES" u="1"/>
        <s v="03-2018 - EP-034-VA 1ERE QUINZ PEAGES" u="1"/>
        <s v="03-2018 - EP-055-PE 1ERE QUINZ PEAGES" u="1"/>
        <s v="03-2018 - EP-201-BN 1ERE QUINZ PEAGES" u="1"/>
        <s v="03-2018 - EP-209-BN 1ERE QUINZ PEAGES" u="1"/>
        <s v="03-2018 - EP-388-GX 1ERE QUINZ PEAGES" u="1"/>
        <s v="03-2018 - EP-576-DA 1ERE QUINZ PEAGES" u="1"/>
        <s v="03-2018 - EP-659-PD 1ERE QUINZ PEAGES" u="1"/>
        <s v="03-2018 - EP-716-AQ 1ERE QUINZ PEAGES" u="1"/>
        <s v="03-2018 - EP-759-XW 1ERE QUINZ PEAGES" u="1"/>
        <s v="03-2018 - EP-817-PE 1ERE QUINZ PEAGES" u="1"/>
        <s v="03-2018 - EP-964-PE 1ERE QUINZ PEAGES" u="1"/>
        <s v="03-2018 - EQ-184-SB 1ERE QUINZ PEAGES" u="1"/>
        <s v="03-2018 - ER-056-XW 1ERE QUINZ PEAGES" u="1"/>
        <s v="03-2018 - ER-060-SN 1ERE QUINZ PEAGES" u="1"/>
        <s v="03-2018 - ER-228-SN 1ERE QUINZ PEAGES" u="1"/>
        <s v="03-2018 - ER-295-YC 1ERE QUINZ PEAGES" u="1"/>
        <s v="03-2018 - ER-297-YC 1ERE QUINZ PEAGES" u="1"/>
        <s v="03-2018 - ER-299-YC 1ERE QUINZ PEAGES" u="1"/>
        <s v="03-2018 - ER-307-YC 1ERE QUINZ PEAGES" u="1"/>
        <s v="03-2018 - ER-308-YC 1ERE QUINZ PEAGES" u="1"/>
        <s v="03-2018 - ER-783-SN 1ERE QUINZ PEAGES" u="1"/>
        <s v="03-2018 - ER-869-SK 1ERE QUINZ PEAGES" u="1"/>
        <s v="03-2018 - ER-889-SN 1ERE QUINZ PEAGES" u="1"/>
        <s v="03-2018 - ES-042-XC 1ERE QUINZ PEAGES" u="1"/>
        <s v="03-2018 - ES-368-XB 1ERE QUINZ PEAGES" u="1"/>
        <s v="03-2018 - ES-386-XC 1ERE QUINZ PEAGES" u="1"/>
        <s v="03-2018 - ES-472-XC 1ERE QUINZ PEAGES" u="1"/>
        <s v="03-2018 - ES-587-XB 1ERE QUINZ PEAGES" u="1"/>
        <s v="03-2018 - ES-749-TY 1ERE QUINZ PEAGES" u="1"/>
        <s v="03-2018 - ES-845-DC 1ERE QUINZ PEAGES" u="1"/>
        <s v="03-2018 - ES-952-ZM 1ERE QUINZ PEAGES" u="1"/>
        <s v="03-2018 - ET-100-JQ 1ERE QUINZ PEAGES" u="1"/>
        <s v="03-2018 - ET-188-JN 1ERE QUINZ PEAGES" u="1"/>
        <s v="03-2018 - ET-705-QQ 1ERE QUINZ PEAGES" u="1"/>
        <s v="03-2018 - ET-791-AR 1ERE QUINZ PEAGES" u="1"/>
        <s v="03-2018 - ET-799-QQ 1ERE QUINZ PEAGES" u="1"/>
        <s v="03-2018 - ET-922-AR 1ERE QUINZ PEAGES" u="1"/>
        <s v="04-2018 - BD-597-FW 1ERE QUINZ PEAGES" u="1"/>
        <s v="04-2018 - BD-597-FW 2EME QUINZ PEAGES" u="1"/>
        <s v="04-2018 - BR-589-SM 2EME QUINZ PEAGES" u="1"/>
        <s v="04-2018 - BR-901-KG 2EME QUINZ PEAGES" u="1"/>
        <s v="04-2018 - BS-693-LB 1ERE QUINZ PEAGES" u="1"/>
        <s v="04-2018 - BS-693-LB 2EME QUINZ PEAGES" u="1"/>
        <s v="04-2018 - BT-451-YL 2EME QUINZ PEAGES" u="1"/>
        <s v="04-2018 - BT-868-YL 2EME QUINZ PEAGES" u="1"/>
        <s v="04-2018 - BY-426-GG 2EME QUINZ PEAGES" u="1"/>
        <s v="04-2018 - CD-016-VT 1ERE QUINZ PEAGES" u="1"/>
        <s v="04-2018 - CD-016-VT 2EME QUINZ PEAGES" u="1"/>
        <s v="04-2018 - CE-895-DS 2EME QUINZ PEAGES" u="1"/>
        <s v="04-2018 - CF-259-XV 2EME QUINZ PEAGES" u="1"/>
        <s v="04-2018 - CF-438-EW 2EME QUINZ PEAGES" u="1"/>
        <s v="04-2018 - CF-767-AN 2EME QUINZ PEAGES" u="1"/>
        <s v="04-2018 - CH-337-TY 2EME QUINZ PEAGES" u="1"/>
        <s v="04-2018 - CM-139-QT 2EME QUINZ PEAGES" u="1"/>
        <s v="04-2018 - CM-518-QT 2EME QUINZ PEAGES" u="1"/>
        <s v="04-2018 - CS-162-CX 1ERE QUINZ PEAGES" u="1"/>
        <s v="04-2018 - CS-162-CX 2EME QUINZ PEAGES" u="1"/>
        <s v="04-2018 - CS-252-WM 1ERE QUINZ PEAGES" u="1"/>
        <s v="04-2018 - CS-285-WM 2EME QUINZ PEAGES" u="1"/>
        <s v="04-2018 - CS-367-BR 2EME QUINZ PEAGES" u="1"/>
        <s v="04-2018 - CS-418-WM 2EME QUINZ PEAGES" u="1"/>
        <s v="04-2018 - CS-445-CX 2EME QUINZ PEAGES" u="1"/>
        <s v="04-2018 - CS-473-BR 2EME QUINZ PEAGES" u="1"/>
        <s v="04-2018 - CS-788-WL 2EME QUINZ PEAGES" u="1"/>
        <s v="04-2018 - CT-653-XY 1ERE QUINZ PEAGES" u="1"/>
        <s v="04-2018 - CT-653-XY 2EME QUINZ PEAGES" u="1"/>
        <s v="04-2018 - CW-199-AP 2EME QUINZ PEAGES" u="1"/>
        <s v="04-2018 - CW-511-JY 2EME QUINZ PEAGES" u="1"/>
        <s v="04-2018 - CY-095-RE 2EME QUINZ PEAGES" u="1"/>
        <s v="04-2018 - CY-602-RC 2EME QUINZ PEAGES" u="1"/>
        <s v="04-2018 - CY-658-RD 2EME QUINZ PEAGES" u="1"/>
        <s v="04-2018 - CY-699-RD 1ERE QUINZ PEAGES" u="1"/>
        <s v="04-2018 - CY-699-RD 2EME QUINZ PEAGES" u="1"/>
        <s v="04-2018 - CY-754-XE 2EME QUINZ PEAGES" u="1"/>
        <s v="04-2018 - CY-965-RD 2EME QUINZ PEAGES" u="1"/>
        <s v="04-2018 - CZ-054-SR 2EME QUINZ PEAGES" u="1"/>
        <s v="04-2018 - CZ-316-SQ 2EME QUINZ PEAGES" u="1"/>
        <s v="04-2018 - CZ-663-VJ 1ERE QUINZ PEAGES" u="1"/>
        <s v="04-2018 - CZ-663-VJ 2EME QUINZ PEAGES" u="1"/>
        <s v="04-2018 - DA-073-ZT 1ERE QUINZ PEAGES" u="1"/>
        <s v="04-2018 - DA-073-ZT 2EME QUINZ PEAGES" u="1"/>
        <s v="04-2018 - DB-081-GJ 2EME QUINZ PEAGES" u="1"/>
        <s v="04-2018 - DB-091-FK 2EME QUINZ PEAGES" u="1"/>
        <s v="04-2018 - DB-137-FK 2EME QUINZ PEAGES" u="1"/>
        <s v="04-2018 - DB-297-GH 1ERE QUINZ PEAGES" u="1"/>
        <s v="04-2018 - DB-297-GH 2EME QUINZ PEAGES" u="1"/>
        <s v="04-2018 - DB-324-FK 2EME QUINZ PEAGES" u="1"/>
        <s v="04-2018 - DB-371-FJ 2EME QUINZ PEAGES" u="1"/>
        <s v="04-2018 - DB-391-MM 2EME QUINZ PEAGES" u="1"/>
        <s v="04-2018 - DB-478-MM 2EME QUINZ PEAGES" u="1"/>
        <s v="04-2018 - DB-491-GH 2EME QUINZ PEAGES" u="1"/>
        <s v="04-2018 - DB-579-FJ 2EME QUINZ PEAGES" u="1"/>
        <s v="04-2018 - DB-586-FK 2EME QUINZ PEAGES" u="1"/>
        <s v="04-2018 - DB-656-FJ 2EME QUINZ PEAGES" u="1"/>
        <s v="04-2018 - DE-947-VE 2EME QUINZ PEAGES" u="1"/>
        <s v="04-2018 - DH-224-GS 1ERE QUINZ PEAGES" u="1"/>
        <s v="04-2018 - DH-224-GS 2EME QUINZ PEAGES" u="1"/>
        <s v="04-2018 - DH-401-GT 1ERE QUINZ PEAGES" u="1"/>
        <s v="04-2018 - DH-401-GT 2EME QUINZ PEAGES" u="1"/>
        <s v="04-2018 - DH-690-GS 1ERE QUINZ PEAGES" u="1"/>
        <s v="04-2018 - DH-710-GR 1ERE QUINZ PEAGES" u="1"/>
        <s v="04-2018 - DH-710-GR 2EME QUINZ PEAGES" u="1"/>
        <s v="04-2018 - DH-919-GS 1ERE QUINZ PEAGES" u="1"/>
        <s v="04-2018 - DH-919-GS 2EME QUINZ PEAGES" u="1"/>
        <s v="04-2018 - DK-551-MY 1ERE QUINZ PEAGES" u="1"/>
        <s v="04-2018 - DK-551-MY 2EME QUINZ PEAGES" u="1"/>
        <s v="04-2018 - DM-787-EZ 2EME QUINZ PEAGES" u="1"/>
        <s v="04-2018 - DM-959-EY 2EME QUINZ PEAGES" u="1"/>
        <s v="04-2018 - DT-161-VQ 1ERE QUINZ PEAGES" u="1"/>
        <s v="04-2018 - DT-161-VQ 2EME QUINZ PEAGES" u="1"/>
        <s v="04-2018 - DT-859-FT 2EME QUINZ PEAGES" u="1"/>
        <s v="04-2018 - DW-222-YP 1ERE QUINZ PEAGES" u="1"/>
        <s v="04-2018 - DW-222-YP 2EME QUINZ PEAGES" u="1"/>
        <s v="04-2018 - DW-777-TP 1ERE QUINZ PEAGES" u="1"/>
        <s v="04-2018 - DW-777-TP 2EME QUINZ PEAGES" u="1"/>
        <s v="04-2018 - DW-805-TQ 1ERE QUINZ PEAGES" u="1"/>
        <s v="04-2018 - DW-805-TQ 2EME QUINZ PEAGES" u="1"/>
        <s v="04-2018 - DW-976-TN 1ERE QUINZ PEAGES" u="1"/>
        <s v="04-2018 - DW-976-TN 2EME QUINZ PEAGES" u="1"/>
        <s v="04-2018 - DX-154-FF 1ERE QUINZ PEAGES" u="1"/>
        <s v="04-2018 - DX-154-FF 2EME QUINZ PEAGES" u="1"/>
        <s v="04-2018 - DX-322-AA 1ERE QUINZ PEAGES" u="1"/>
        <s v="04-2018 - DX-322-AA 2EME QUINZ PEAGES" u="1"/>
        <s v="04-2018 - DX-772-AQ 2EME QUINZ PEAGES" u="1"/>
        <s v="04-2018 - DX-880-FE 2EME QUINZ PEAGES" u="1"/>
        <s v="04-2018 - DX-909-CF 2EME QUINZ PEAGES" u="1"/>
        <s v="04-2018 - DZ-075-VH 1ERE QUINZ PEAGES" u="1"/>
        <s v="04-2018 - DZ-487-XC 1ERE QUINZ PEAGES" u="1"/>
        <s v="04-2018 - DZ-487-XC 2EME QUINZ PEAGES" u="1"/>
        <s v="04-2018 - DZ-903-VH 1ERE QUINZ PEAGES" u="1"/>
        <s v="04-2018 - DZ-903-VH 2EME QUINZ PEAGES" u="1"/>
        <s v="04-2018 - EC-225-LJ 1ERE QUINZ PEAGES" u="1"/>
        <s v="04-2018 - EC-225-LJ 2EME QUINZ PEAGES" u="1"/>
        <s v="04-2018 - EC-974-WL 1ERE QUINZ PEAGES" u="1"/>
        <s v="04-2018 - EC-974-WL 2EME QUINZ PEAGES" u="1"/>
        <s v="04-2018 - ED-154-GQ 1ERE QUINZ PEAGES" u="1"/>
        <s v="04-2018 - ED-154-GQ 2EME QUINZ PEAGES" u="1"/>
        <s v="04-2018 - ED-286-KR 1ERE QUINZ PEAGES" u="1"/>
        <s v="04-2018 - ED-286-KR 2EME QUINZ PEAGES" u="1"/>
        <s v="04-2018 - ED-593-ND 1ERE QUINZ PEAGES" u="1"/>
        <s v="04-2018 - EH-364-PY 2EME QUINZ PEAGES" u="1"/>
        <s v="04-2018 - EH-571-ND 1ERE QUINZ PEAGES" u="1"/>
        <s v="04-2018 - EH-762-RT 1ERE QUINZ PEAGES" u="1"/>
        <s v="04-2018 - EH-762-RT 2EME QUINZ PEAGES" u="1"/>
        <s v="04-2018 - EJ-448-WG 1ERE QUINZ PEAGES" u="1"/>
        <s v="04-2018 - EJ-466-WG 1ERE QUINZ PEAGES" u="1"/>
        <s v="04-2018 - EJ-473-KE 1ERE QUINZ PEAGES" u="1"/>
        <s v="04-2018 - EJ-473-KE 2EME QUINZ PEAGES" u="1"/>
        <s v="04-2018 - EJ-580-KE 1ERE QUINZ PEAGES" u="1"/>
        <s v="04-2018 - EJ-580-KE 2EME QUINZ PEAGES" u="1"/>
        <s v="04-2018 - EJ-680-KE 1ERE QUINZ PEAGES" u="1"/>
        <s v="04-2018 - EJ-688-KE 2EME QUINZ PEAGES" u="1"/>
        <s v="04-2018 - EJ-770-RZ 1ERE QUINZ PEAGES" u="1"/>
        <s v="04-2018 - EJ-770-RZ 2EME QUINZ PEAGES" u="1"/>
        <s v="04-2018 - EJ-845-KD 1ERE QUINZ PEAGES" u="1"/>
        <s v="04-2018 - EK-012-YC 2EME QUINZ PEAGES" u="1"/>
        <s v="04-2018 - EK-014-PR 1ERE QUINZ PEAGES" u="1"/>
        <s v="04-2018 - EK-014-PR 2EME QUINZ PEAGES" u="1"/>
        <s v="04-2018 - EK-042-SY 1ERE QUINZ PEAGES" u="1"/>
        <s v="04-2018 - EK-042-SY 2EME QUINZ PEAGES" u="1"/>
        <s v="04-2018 - EK-081-QK 1ERE QUINZ PEAGES" u="1"/>
        <s v="04-2018 - EK-094-ZW 2EME QUINZ PEAGES" u="1"/>
        <s v="04-2018 - EK-106-PR 1ERE QUINZ PEAGES" u="1"/>
        <s v="04-2018 - EK-140-PR 1ERE QUINZ PEAGES" u="1"/>
        <s v="04-2018 - EK-185-QK 1ERE QUINZ PEAGES" u="1"/>
        <s v="04-2018 - EK-203-QK 1ERE QUINZ PEAGES" u="1"/>
        <s v="04-2018 - EK-203-QK 2EME QUINZ PEAGES" u="1"/>
        <s v="04-2018 - EK-223-QK 1ERE QUINZ PEAGES" u="1"/>
        <s v="04-2018 - EK-223-QK 2EME QUINZ PEAGES" u="1"/>
        <s v="04-2018 - EK-231-VN 1ERE QUINZ PEAGES" u="1"/>
        <s v="04-2018 - EK-231-VN 2EME QUINZ PEAGES" u="1"/>
        <s v="04-2018 - EK-244-QK 2EME QUINZ PEAGES" u="1"/>
        <s v="04-2018 - EK-254-QK 1ERE QUINZ PEAGES" u="1"/>
        <s v="04-2018 - EK-259-SZ 1ERE QUINZ PEAGES" u="1"/>
        <s v="04-2018 - EK-259-SZ 2EME QUINZ PEAGES" u="1"/>
        <s v="04-2018 - EK-270-VN 1ERE QUINZ PEAGES" u="1"/>
        <s v="04-2018 - EK-270-VN 2EME QUINZ PEAGES" u="1"/>
        <s v="04-2018 - EK-344-PR 1ERE QUINZ PEAGES" u="1"/>
        <s v="04-2018 - EK-344-PR 2EME QUINZ PEAGES" u="1"/>
        <s v="04-2018 - EK-344-SZ 2EME QUINZ PEAGES" u="1"/>
        <s v="04-2018 - EK-376-QK 2EME QUINZ PEAGES" u="1"/>
        <s v="04-2018 - EK-380-SY 2EME QUINZ PEAGES" u="1"/>
        <s v="04-2018 - EK-383-PR 2EME QUINZ PEAGES" u="1"/>
        <s v="04-2018 - EK-403-PR 1ERE QUINZ PEAGES" u="1"/>
        <s v="04-2018 - EK-403-PR 2EME QUINZ PEAGES" u="1"/>
        <s v="04-2018 - EK-419-PR 1ERE QUINZ PEAGES" u="1"/>
        <s v="04-2018 - EK-432-QK 1ERE QUINZ PEAGES" u="1"/>
        <s v="04-2018 - EK-561-QJ 1ERE QUINZ PEAGES" u="1"/>
        <s v="04-2018 - EK-597-QJ 1ERE QUINZ PEAGES" u="1"/>
        <s v="04-2018 - EK-597-QJ 2EME QUINZ PEAGES" u="1"/>
        <s v="04-2018 - EK-676-QJ 1ERE QUINZ PEAGES" u="1"/>
        <s v="04-2018 - EK-718-QJ 2EME QUINZ PEAGES" u="1"/>
        <s v="04-2018 - EK-720-QJ 1ERE QUINZ PEAGES" u="1"/>
        <s v="04-2018 - EK-799-VM 1ERE QUINZ PEAGES" u="1"/>
        <s v="04-2018 - EK-838-XF 2EME QUINZ PEAGES" u="1"/>
        <s v="04-2018 - EK-840-WJ 2EME QUINZ PEAGES" u="1"/>
        <s v="04-2018 - EK-857-XF 1ERE QUINZ PEAGES" u="1"/>
        <s v="04-2018 - EK-857-XF 2EME QUINZ PEAGES" u="1"/>
        <s v="04-2018 - EK-881-PQ 2EME QUINZ PEAGES" u="1"/>
        <s v="04-2018 - EK-897-PQ 1ERE QUINZ PEAGES" u="1"/>
        <s v="04-2018 - EK-897-PQ 2EME QUINZ PEAGES" u="1"/>
        <s v="04-2018 - EK-929-YB 1ERE QUINZ PEAGES" u="1"/>
        <s v="04-2018 - EK-929-YB 2EME QUINZ PEAGES" u="1"/>
        <s v="04-2018 - EK-954-QJ 1ERE QUINZ PEAGES" u="1"/>
        <s v="04-2018 - EK-975-QJ 1ERE QUINZ PEAGES" u="1"/>
        <s v="04-2018 - EK-975-QJ 2EME QUINZ PEAGES" u="1"/>
        <s v="04-2018 - EK-983-PR 1ERE QUINZ PEAGES" u="1"/>
        <s v="04-2018 - EK-983-PR 2EME QUINZ PEAGES" u="1"/>
        <s v="04-2018 - EK-995-PR 1ERE QUINZ PEAGES" u="1"/>
        <s v="04-2018 - EL-018-FA 1ERE QUINZ PEAGES" u="1"/>
        <s v="04-2018 - EL-018-FA 2EME QUINZ PEAGES" u="1"/>
        <s v="04-2018 - EL-028-AV 1ERE QUINZ PEAGES" u="1"/>
        <s v="04-2018 - EL-031-JH 2EME QUINZ PEAGES" u="1"/>
        <s v="04-2018 - EL-095-GQ 1ERE QUINZ PEAGES" u="1"/>
        <s v="04-2018 - EL-095-GQ 2EME QUINZ PEAGES" u="1"/>
        <s v="04-2018 - EL-114-JH 2EME QUINZ PEAGES" u="1"/>
        <s v="04-2018 - EL-140-WS 1ERE QUINZ PEAGES" u="1"/>
        <s v="04-2018 - EL-181-YQ 2EME QUINZ PEAGES" u="1"/>
        <s v="04-2018 - EL-206-WS 1ERE QUINZ PEAGES" u="1"/>
        <s v="04-2018 - EL-206-WS 2EME QUINZ PEAGES" u="1"/>
        <s v="04-2018 - EL-209-RP 1ERE QUINZ PEAGES" u="1"/>
        <s v="04-2018 - EL-223-QS 1ERE QUINZ PEAGES" u="1"/>
        <s v="04-2018 - EL-223-QS 2EME QUINZ PEAGES" u="1"/>
        <s v="04-2018 - EL-298-KE 1ERE QUINZ PEAGES" u="1"/>
        <s v="04-2018 - EL-298-KE 2EME QUINZ PEAGES" u="1"/>
        <s v="04-2018 - EL-310-RP 1ERE QUINZ PEAGES" u="1"/>
        <s v="04-2018 - EL-345-RN 1ERE QUINZ PEAGES" u="1"/>
        <s v="04-2018 - EL-392-FB 1ERE QUINZ PEAGES" u="1"/>
        <s v="04-2018 - EL-392-FB 2EME QUINZ PEAGES" u="1"/>
        <s v="04-2018 - EL-412-KY 1ERE QUINZ PEAGES" u="1"/>
        <s v="04-2018 - EL-412-KY 2EME QUINZ PEAGES" u="1"/>
        <s v="04-2018 - EL-436-KE 2EME QUINZ PEAGES" u="1"/>
        <s v="04-2018 - EL-452-DW 1ERE QUINZ PEAGES" u="1"/>
        <s v="04-2018 - EL-493-GN 1ERE QUINZ PEAGES" u="1"/>
        <s v="04-2018 - EL-493-GN 2EME QUINZ PEAGES" u="1"/>
        <s v="04-2018 - EL-506-QR 1ERE QUINZ PEAGES" u="1"/>
        <s v="04-2018 - EL-506-QR 2EME QUINZ PEAGES" u="1"/>
        <s v="04-2018 - EL-516-KE 1ERE QUINZ PEAGES" u="1"/>
        <s v="04-2018 - EL-516-KE 2EME QUINZ PEAGES" u="1"/>
        <s v="04-2018 - EL-535-RN 2EME QUINZ PEAGES" u="1"/>
        <s v="04-2018 - EL-575-FC 1ERE QUINZ PEAGES" u="1"/>
        <s v="04-2018 - EL-575-FC 2EME QUINZ PEAGES" u="1"/>
        <s v="04-2018 - EL-648-KE 1ERE QUINZ PEAGES" u="1"/>
        <s v="04-2018 - EL-648-KE 2EME QUINZ PEAGES" u="1"/>
        <s v="04-2018 - EL-662-AV 1ERE QUINZ PEAGES" u="1"/>
        <s v="04-2018 - EL-662-AV 2EME QUINZ PEAGES" u="1"/>
        <s v="04-2018 - EL-674-KE 1ERE QUINZ PEAGES" u="1"/>
        <s v="04-2018 - EL-686-KE 1ERE QUINZ PEAGES" u="1"/>
        <s v="04-2018 - EL-686-KE 2EME QUINZ PEAGES" u="1"/>
        <s v="04-2018 - EL-711-GM 1ERE QUINZ PEAGES" u="1"/>
        <s v="04-2018 - EL-806-KY 1ERE QUINZ PEAGES" u="1"/>
        <s v="04-2018 - EL-806-KY 2EME QUINZ PEAGES" u="1"/>
        <s v="04-2018 - EL-808-BR 1ERE QUINZ PEAGES" u="1"/>
        <s v="04-2018 - EL-831-TZ 1ERE QUINZ PEAGES" u="1"/>
        <s v="04-2018 - EL-831-TZ 2EME QUINZ PEAGES" u="1"/>
        <s v="04-2018 - EL-836-YQ 1ERE QUINZ PEAGES" u="1"/>
        <s v="04-2018 - EL-853-YR 1ERE QUINZ PEAGES" u="1"/>
        <s v="04-2018 - EL-859-KY 1ERE QUINZ PEAGES" u="1"/>
        <s v="04-2018 - EL-859-KY 2EME QUINZ PEAGES" u="1"/>
        <s v="04-2018 - EL-911-KY 1ERE QUINZ PEAGES" u="1"/>
        <s v="04-2018 - EL-911-KY 2EME QUINZ PEAGES" u="1"/>
        <s v="04-2018 - EM-057-FG 2EME QUINZ PEAGES" u="1"/>
        <s v="04-2018 - EM-070-LK 1ERE QUINZ PEAGES" u="1"/>
        <s v="04-2018 - EM-070-LK 2EME QUINZ PEAGES" u="1"/>
        <s v="04-2018 - EM-071-FG 1ERE QUINZ PEAGES" u="1"/>
        <s v="04-2018 - EM-071-FG 2EME QUINZ PEAGES" u="1"/>
        <s v="04-2018 - EM-084-WM 1ERE QUINZ PEAGES" u="1"/>
        <s v="04-2018 - EM-107-EM 1ERE QUINZ PEAGES" u="1"/>
        <s v="04-2018 - EM-107-EM 2EME QUINZ PEAGES" u="1"/>
        <s v="04-2018 - EM-139-DT 1ERE QUINZ PEAGES" u="1"/>
        <s v="04-2018 - EM-154-MG 2EME QUINZ PEAGES" u="1"/>
        <s v="04-2018 - EM-172-LJ 1ERE QUINZ PEAGES" u="1"/>
        <s v="04-2018 - EM-172-LJ 2EME QUINZ PEAGES" u="1"/>
        <s v="04-2018 - EM-177-EM 1ERE QUINZ PEAGES" u="1"/>
        <s v="04-2018 - EM-177-EM 2EME QUINZ PEAGES" u="1"/>
        <s v="04-2018 - EM-192-NE 1ERE QUINZ PEAGES" u="1"/>
        <s v="04-2018 - EM-192-NE 2EME QUINZ PEAGES" u="1"/>
        <s v="04-2018 - EM-248-EM 1ERE QUINZ PEAGES" u="1"/>
        <s v="04-2018 - EM-248-EM 2EME QUINZ PEAGES" u="1"/>
        <s v="04-2018 - EM-272-FG 1ERE QUINZ PEAGES" u="1"/>
        <s v="04-2018 - EM-291-MG 1ERE QUINZ PEAGES" u="1"/>
        <s v="04-2018 - EM-291-MG 2EME QUINZ PEAGES" u="1"/>
        <s v="04-2018 - EM-299-NF 1ERE QUINZ PEAGES" u="1"/>
        <s v="04-2018 - EM-299-NF 2EME QUINZ PEAGES" u="1"/>
        <s v="04-2018 - EM-312-LJ 2EME QUINZ PEAGES" u="1"/>
        <s v="04-2018 - EM-319-FG 1ERE QUINZ PEAGES" u="1"/>
        <s v="04-2018 - EM-319-FG 2EME QUINZ PEAGES" u="1"/>
        <s v="04-2018 - EM-368-LJ 2EME QUINZ PEAGES" u="1"/>
        <s v="04-2018 - EM-375-EM 1ERE QUINZ PEAGES" u="1"/>
        <s v="04-2018 - EM-375-EM 2EME QUINZ PEAGES" u="1"/>
        <s v="04-2018 - EM-376-EM 2EME QUINZ PEAGES" u="1"/>
        <s v="04-2018 - EM-384-FG 1ERE QUINZ PEAGES" u="1"/>
        <s v="04-2018 - EM-384-FG 2EME QUINZ PEAGES" u="1"/>
        <s v="04-2018 - EM-428-FG 1ERE QUINZ PEAGES" u="1"/>
        <s v="04-2018 - EM-449-CS 2EME QUINZ PEAGES" u="1"/>
        <s v="04-2018 - EM-480-LJ 1ERE QUINZ PEAGES" u="1"/>
        <s v="04-2018 - EM-480-LJ 2EME QUINZ PEAGES" u="1"/>
        <s v="04-2018 - EM-481-WM 1ERE QUINZ PEAGES" u="1"/>
        <s v="04-2018 - EM-481-WM 2EME QUINZ PEAGES" u="1"/>
        <s v="04-2018 - EM-495-EM 2EME QUINZ PEAGES" u="1"/>
        <s v="04-2018 - EM-498-EM 1ERE QUINZ PEAGES" u="1"/>
        <s v="04-2018 - EM-512-EL 1ERE QUINZ PEAGES" u="1"/>
        <s v="04-2018 - EM-512-EL 2EME QUINZ PEAGES" u="1"/>
        <s v="04-2018 - EM-516-JQ 1ERE QUINZ PEAGES" u="1"/>
        <s v="04-2018 - EM-546-EL 1ERE QUINZ PEAGES" u="1"/>
        <s v="04-2018 - EM-565-ZQ 2EME QUINZ PEAGES" u="1"/>
        <s v="04-2018 - EM-584-EL 1ERE QUINZ PEAGES" u="1"/>
        <s v="04-2018 - EM-628-DS 1ERE QUINZ PEAGES" u="1"/>
        <s v="04-2018 - EM-628-DS 2EME QUINZ PEAGES" u="1"/>
        <s v="04-2018 - EM-636-EL 1ERE QUINZ PEAGES" u="1"/>
        <s v="04-2018 - EM-648-WM 1ERE QUINZ PEAGES" u="1"/>
        <s v="04-2018 - EM-648-WM 2EME QUINZ PEAGES" u="1"/>
        <s v="04-2018 - EM-660-JQ 2EME QUINZ PEAGES" u="1"/>
        <s v="04-2018 - EM-710-DS 2EME QUINZ PEAGES" u="1"/>
        <s v="04-2018 - EM-770-DS 1ERE QUINZ PEAGES" u="1"/>
        <s v="04-2018 - EM-771-EL 2EME QUINZ PEAGES" u="1"/>
        <s v="04-2018 - EM-801-LJ 2EME QUINZ PEAGES" u="1"/>
        <s v="04-2018 - EM-804-EL 1ERE QUINZ PEAGES" u="1"/>
        <s v="04-2018 - EM-804-EL 2EME QUINZ PEAGES" u="1"/>
        <s v="04-2018 - EM-821-WL 1ERE QUINZ PEAGES" u="1"/>
        <s v="04-2018 - EM-821-WL 2EME QUINZ PEAGES" u="1"/>
        <s v="04-2018 - EM-824-JR 1ERE QUINZ PEAGES" u="1"/>
        <s v="04-2018 - EM-824-JR 2EME QUINZ PEAGES" u="1"/>
        <s v="04-2018 - EM-825-JR 1ERE QUINZ PEAGES" u="1"/>
        <s v="04-2018 - EM-834-JR 2EME QUINZ PEAGES" u="1"/>
        <s v="04-2018 - EM-861-DS 1ERE QUINZ PEAGES" u="1"/>
        <s v="04-2018 - EM-867-FF 1ERE QUINZ PEAGES" u="1"/>
        <s v="04-2018 - EM-867-FF 2EME QUINZ PEAGES" u="1"/>
        <s v="04-2018 - EM-868-JR 1ERE QUINZ PEAGES" u="1"/>
        <s v="04-2018 - EM-871-LJ 2EME QUINZ PEAGES" u="1"/>
        <s v="04-2018 - EM-874-JR 1ERE QUINZ PEAGES" u="1"/>
        <s v="04-2018 - EM-874-JR 2EME QUINZ PEAGES" u="1"/>
        <s v="04-2018 - EM-882-JR 1ERE QUINZ PEAGES" u="1"/>
        <s v="04-2018 - EM-882-JR 2EME QUINZ PEAGES" u="1"/>
        <s v="04-2018 - EM-883-JR 1ERE QUINZ PEAGES" u="1"/>
        <s v="04-2018 - EM-883-JR 2EME QUINZ PEAGES" u="1"/>
        <s v="04-2018 - EM-886-EL 1ERE QUINZ PEAGES" u="1"/>
        <s v="04-2018 - EM-886-EL 2EME QUINZ PEAGES" u="1"/>
        <s v="04-2018 - EM-888-JR 1ERE QUINZ PEAGES" u="1"/>
        <s v="04-2018 - EM-888-JR 2EME QUINZ PEAGES" u="1"/>
        <s v="04-2018 - EM-891-JR 1ERE QUINZ PEAGES" u="1"/>
        <s v="04-2018 - EM-891-JR 2EME QUINZ PEAGES" u="1"/>
        <s v="04-2018 - EM-893-JR 1ERE QUINZ PEAGES" u="1"/>
        <s v="04-2018 - EM-896-JR 1ERE QUINZ PEAGES" u="1"/>
        <s v="04-2018 - EM-899-JR 1ERE QUINZ PEAGES" u="1"/>
        <s v="04-2018 - EM-899-JR 2EME QUINZ PEAGES" u="1"/>
        <s v="04-2018 - EM-908-LJ 2EME QUINZ PEAGES" u="1"/>
        <s v="04-2018 - EM-915-JR 1ERE QUINZ PEAGES" u="1"/>
        <s v="04-2018 - EM-915-JR 2EME QUINZ PEAGES" u="1"/>
        <s v="04-2018 - EM-935-WL 1ERE QUINZ PEAGES" u="1"/>
        <s v="04-2018 - EM-962-JR 1ERE QUINZ PEAGES" u="1"/>
        <s v="04-2018 - EM-962-JR 2EME QUINZ PEAGES" u="1"/>
        <s v="04-2018 - EN-258-CE 1ERE QUINZ PEAGES" u="1"/>
        <s v="04-2018 - EN-258-CE 2EME QUINZ PEAGES" u="1"/>
        <s v="04-2018 - EN-494-CD 1ERE QUINZ PEAGES" u="1"/>
        <s v="04-2018 - EN-671-CD 1ERE QUINZ PEAGES" u="1"/>
        <s v="04-2018 - EN-671-CD 2EME QUINZ PEAGES" u="1"/>
        <s v="04-2018 - EN-717-ZX 2EME QUINZ PEAGES" u="1"/>
        <s v="04-2018 - EN-787-ZX 1ERE QUINZ PEAGES" u="1"/>
        <s v="04-2018 - EN-787-ZX 2EME QUINZ PEAGES" u="1"/>
        <s v="04-2018 - EN-918-ZX 1ERE QUINZ PEAGES" u="1"/>
        <s v="04-2018 - EN-918-ZX 2EME QUINZ PEAGES" u="1"/>
        <s v="04-2018 - EN-919-QN 1ERE QUINZ PEAGES" u="1"/>
        <s v="04-2018 - EN-919-QN 2EME QUINZ PEAGES" u="1"/>
        <s v="04-2018 - EN-951-ZX 1ERE QUINZ PEAGES" u="1"/>
        <s v="04-2018 - EN-951-ZX 2EME QUINZ PEAGES" u="1"/>
        <s v="04-2018 - EP-034-VA 1ERE QUINZ PEAGES" u="1"/>
        <s v="04-2018 - EP-201-BN 1ERE QUINZ PEAGES" u="1"/>
        <s v="04-2018 - EP-201-BN 2EME QUINZ PEAGES" u="1"/>
        <s v="04-2018 - EP-209-BN 1ERE QUINZ PEAGES" u="1"/>
        <s v="04-2018 - EP-209-BN 2EME QUINZ PEAGES" u="1"/>
        <s v="04-2018 - EP-388-GX 1ERE QUINZ PEAGES" u="1"/>
        <s v="04-2018 - EP-388-GX 2EME QUINZ PEAGES" u="1"/>
        <s v="04-2018 - EP-576-DA 2EME QUINZ PEAGES" u="1"/>
        <s v="04-2018 - EP-659-PD 2EME QUINZ PEAGES" u="1"/>
        <s v="04-2018 - EP-716-AQ 1ERE QUINZ PEAGES" u="1"/>
        <s v="04-2018 - EP-716-AQ 2EME QUINZ PEAGES" u="1"/>
        <s v="04-2018 - EP-759-XW 1ERE QUINZ PEAGES" u="1"/>
        <s v="04-2018 - EP-817-PE 1ERE QUINZ PEAGES" u="1"/>
        <s v="04-2018 - EP-817-PE 2EME QUINZ PEAGES" u="1"/>
        <s v="04-2018 - EQ-184-SB 2EME QUINZ PEAGES" u="1"/>
        <s v="04-2018 - ER-056-XW 1ERE QUINZ PEAGES" u="1"/>
        <s v="04-2018 - ER-056-XW 2EME QUINZ PEAGES" u="1"/>
        <s v="04-2018 - ER-060-SN 1ERE QUINZ PEAGES" u="1"/>
        <s v="04-2018 - ER-060-SN 2EME QUINZ PEAGES" u="1"/>
        <s v="04-2018 - ER-295-YC 1ERE QUINZ PEAGES" u="1"/>
        <s v="04-2018 - ER-295-YC 2EME QUINZ PEAGES" u="1"/>
        <s v="04-2018 - ER-297-YC 1ERE QUINZ PEAGES" u="1"/>
        <s v="04-2018 - ER-297-YC 2EME QUINZ PEAGES" u="1"/>
        <s v="04-2018 - ER-299-YC 1ERE QUINZ PEAGES" u="1"/>
        <s v="04-2018 - ER-299-YC 2EME QUINZ PEAGES" u="1"/>
        <s v="04-2018 - ER-307-YC 1ERE QUINZ PEAGES" u="1"/>
        <s v="04-2018 - ER-307-YC 2EME QUINZ PEAGES" u="1"/>
        <s v="04-2018 - ER-308-YC 1ERE QUINZ PEAGES" u="1"/>
        <s v="04-2018 - ER-308-YC 2EME QUINZ PEAGES" u="1"/>
        <s v="04-2018 - ER-783-SN 1ERE QUINZ PEAGES" u="1"/>
        <s v="04-2018 - ER-783-SN 2EME QUINZ PEAGES" u="1"/>
        <s v="04-2018 - ER-869-SK 1ERE QUINZ PEAGES" u="1"/>
        <s v="04-2018 - ER-869-SK 2EME QUINZ PEAGES" u="1"/>
        <s v="04-2018 - ER-889-SN 2EME QUINZ PEAGES" u="1"/>
        <s v="04-2018 - ES-368-XB 1ERE QUINZ PEAGES" u="1"/>
        <s v="04-2018 - ES-472-XC 1ERE QUINZ PEAGES" u="1"/>
        <s v="04-2018 - ES-587-XB 1ERE QUINZ PEAGES" u="1"/>
        <s v="04-2018 - ES-587-XB 2EME QUINZ PEAGES" u="1"/>
        <s v="04-2018 - ES-749-TY 1ERE QUINZ PEAGES" u="1"/>
        <s v="04-2018 - ES-749-TY 2EME QUINZ PEAGES" u="1"/>
        <s v="04-2018 - ES-845-DC 1ERE QUINZ PEAGES" u="1"/>
        <s v="04-2018 - ES-845-DC 2EME QUINZ PEAGES" u="1"/>
        <s v="04-2018 - ES-952-ZM 1ERE QUINZ PEAGES" u="1"/>
        <s v="04-2018 - ET-100-JQ 1ERE QUINZ PEAGES" u="1"/>
        <s v="04-2018 - ET-100-JQ 2EME QUINZ PEAGES" u="1"/>
        <s v="04-2018 - ET-188-JN 1ERE QUINZ PEAGES" u="1"/>
        <s v="04-2018 - ET-188-JN 2EME QUINZ PEAGES" u="1"/>
        <s v="04-2018 - ET-791-AR 1ERE QUINZ PEAGES" u="1"/>
        <s v="04-2018 - ET-791-AR 2EME QUINZ PEAGES" u="1"/>
        <s v="04-2018 - ET-799-QQ 1ERE QUINZ PEAGES" u="1"/>
        <s v="04-2018 - ET-799-QQ 2EME QUINZ PEAGES" u="1"/>
        <s v="04-2018 - ET-922-AR 1ERE QUINZ PEAGES" u="1"/>
        <s v="04-2018 - ET-922-AR 2EME QUINZ PEAGES" u="1"/>
        <s v="02/2018 - DK-806-GN LLD + MAINT + SERVICE" u="1"/>
        <s v="02/2018 - DQ-426-WN LLD + MAINT + SERVICE" u="1"/>
        <s v="02/2018 - DV-005-WH LLD + MAINT + SERVICE" u="1"/>
        <s v="02/2018 - DV-055-WH LLD + MAINT + SERVICE" u="1"/>
        <s v="02/2018 - DX-162-XZ LLD + MAINT + SERVICE" u="1"/>
        <s v="02/2018 - EC-349-SD LLD + MAINT + SERVICE" u="1"/>
        <s v="02/2018 - EG-201-PC LLD + MAINT + SERVICE" u="1"/>
        <s v="02/2018 - EH-085-RV LLD + MAINT + SERVICE" u="1"/>
        <s v="02/2018 - EK-012-YC LLD + MAINT + SERVICE" u="1"/>
        <s v="02/2018 - EK-106-PR LLD + MAINT + SERVICE" u="1"/>
        <s v="02/2018 - EK-324-SY LLD + MAINT + SERVICE" u="1"/>
        <s v="02/2018 - EK-380-SY LLD + MAINT + SERVICE" u="1"/>
        <s v="02/2018 - EK-432-QK LLD + MAINT + SERVICE" u="1"/>
        <s v="02/2018 - EK-538-SY LLD + MAINT + SERVICE" u="1"/>
        <s v="02/2018 - EK-552-PR LLD + MAINT + SERVICE" u="1"/>
        <s v="02/2018 - EK-561-QJ LLD + MAINT + SERVICE" u="1"/>
        <s v="02/2018 - EK-709-QJ LLD + MAINT + SERVICE" u="1"/>
        <s v="02/2018 - EK-849-VM LLD + MAINT + SERVICE" u="1"/>
        <s v="02/2018 - EK-851-PQ LLD + MAINT + SERVICE" u="1"/>
        <s v="02/2018 - EK-853-PQ LLD + MAINT + SERVICE" u="1"/>
        <s v="02/2018 - EK-925-VM LLD + MAINT + SERVICE" u="1"/>
        <s v="02/2018 - EK-929-YB LLD + MAINT + SERVICE" u="1"/>
        <s v="02/2018 - EK-975-PQ LLD + MAINT + SERVICE" u="1"/>
        <s v="02/2018 - EK-975-QJ LLD + MAINT + SERVICE" u="1"/>
        <s v="02/2018 - EL-028-AV LLD + MAINT + SERVICE" u="1"/>
        <s v="02/2018 - EL-031-JH LLD + MAINT + SERVICE" u="1"/>
        <s v="02/2018 - EL-082-QT LLD + MAINT + SERVICE" u="1"/>
        <s v="02/2018 - EL-114-JH LLD + MAINT + SERVICE" u="1"/>
        <s v="02/2018 - EL-129-FA LLD + MAINT + SERVICE" u="1"/>
        <s v="02/2018 - EL-243-FC LLD + MAINT + SERVICE" u="1"/>
        <s v="02/2018 - EL-485-GS LLD + MAINT + SERVICE" u="1"/>
        <s v="02/2018 - EL-506-TZ LLD + MAINT + SERVICE" u="1"/>
        <s v="02/2018 - EL-522-QS LLD + MAINT + SERVICE" u="1"/>
        <s v="02/2018 - EL-538-WR LLD + MAINT + SERVICE" u="1"/>
        <s v="02/2018 - EL-561-KE LLD + MAINT + SERVICE" u="1"/>
        <s v="02/2018 - EL-564-KE LLD + MAINT + SERVICE" u="1"/>
        <s v="02/2018 - EL-580-AT LLD + MAINT + SERVICE" u="1"/>
        <s v="02/2018 - EL-658-KE LLD + MAINT + SERVICE" u="1"/>
        <s v="02/2018 - EL-674-KE LLD + MAINT + SERVICE" u="1"/>
        <s v="02/2018 - EL-922-TY LLD + MAINT + SERVICE" u="1"/>
        <s v="02/2018 - EL-924-SH LLD + MAINT + SERVICE" u="1"/>
        <s v="02/2018 - EL-932-QS LLD + MAINT + SERVICE" u="1"/>
        <s v="02/2018 - EM-057-FG LLD + MAINT + SERVICE" u="1"/>
        <s v="02/2018 - EM-090-FG LLD + MAINT + SERVICE" u="1"/>
        <s v="02/2018 - EM-154-MG LLD + MAINT + SERVICE" u="1"/>
        <s v="02/2018 - EM-291-MG LLD + MAINT + SERVICE" u="1"/>
        <s v="02/2018 - EM-355-EM LLD + MAINT + SERVICE" u="1"/>
        <s v="02/2018 - EM-413-EM LLD + MAINT + SERVICE" u="1"/>
        <s v="02/2018 - EM-428-FG LLD + MAINT + SERVICE" u="1"/>
        <s v="02/2018 - EM-449-CS LLD + MAINT + SERVICE" u="1"/>
        <s v="02/2018 - EM-499-JQ LLD + MAINT + SERVICE" u="1"/>
        <s v="02/2018 - EM-537-HT LLD + MAINT + SERVICE" u="1"/>
        <s v="02/2018 - EM-565-ZQ LLD + MAINT + SERVICE" u="1"/>
        <s v="02/2018 - EM-710-DS LLD + MAINT + SERVICE" u="1"/>
        <s v="02/2018 - EM-760-FF LLD + MAINT + SERVICE" u="1"/>
        <s v="02/2018 - EM-763-VL LLD + MAINT + SERVICE" u="1"/>
        <s v="02/2018 - EM-804-EL LLD + MAINT + SERVICE" u="1"/>
        <s v="02/2018 - EM-824-JR LLD + MAINT + SERVICE" u="1"/>
        <s v="02/2018 - EM-860-JR LLD + MAINT + SERVICE" u="1"/>
        <s v="02/2018 - EM-867-JR LLD + MAINT + SERVICE" u="1"/>
        <s v="02/2018 - EM-871-LJ LLD + MAINT + SERVICE" u="1"/>
        <s v="02/2018 - EM-874-JR LLD + MAINT + SERVICE" u="1"/>
        <s v="02/2018 - EM-883-JR LLD + MAINT + SERVICE" u="1"/>
        <s v="02/2018 - EM-891-JR LLD + MAINT + SERVICE" u="1"/>
        <s v="02/2018 - EM-908-LJ LLD + MAINT + SERVICE" u="1"/>
        <s v="02/2018 - EM-923-JR LLD + MAINT + SERVICE" u="1"/>
        <s v="02/2018 - EM-926-JR LLD + MAINT + SERVICE" u="1"/>
        <s v="02/2018 - EN-304-FV LLD + MAINT + SERVICE" u="1"/>
        <s v="02/2018 - EN-671-CD LLD + MAINT + SERVICE" u="1"/>
        <s v="02/2018 - EN-684-ZX LLD + MAINT + SERVICE" u="1"/>
        <s v="02/2018 - EN-695-ZX LLD + MAINT + SERVICE" u="1"/>
        <s v="02/2018 - EN-712-BJ LLD + MAINT + SERVICE" u="1"/>
        <s v="02/2018 - EN-745-QN LLD + MAINT + SERVICE" u="1"/>
        <s v="02/2018 - EN-807-ZX LLD + MAINT + SERVICE" u="1"/>
        <s v="02/2018 - EN-895-ZX LLD + MAINT + SERVICE" u="1"/>
        <s v="02/2018 - EN-918-ZX LLD + MAINT + SERVICE" u="1"/>
        <s v="02/2018 - EN-951-ZX LLD + MAINT + SERVICE" u="1"/>
        <s v="02/2018 - EP-101-AR LLD + MAINT + SERVICE" u="1"/>
        <s v="02/2018 - EP-159-TL LLD + MAINT + SERVICE" u="1"/>
        <s v="02/2018 - EP-388-GX LLD + MAINT + SERVICE" u="1"/>
        <s v="02/2018 - EP-576-DA LLD + MAINT + SERVICE" u="1"/>
        <s v="02/2018 - EP-611-AQ LLD + MAINT + SERVICE" u="1"/>
        <s v="02/2018 - EP-716-AQ LLD + MAINT + SERVICE" u="1"/>
        <s v="02/2018 - EP-759-XW LLD + MAINT + SERVICE" u="1"/>
        <s v="02/2018 - EQ-394-YQ LLD + MAINT + SERVICE" u="1"/>
        <s v="02/2018 - EQ-528-FF LLD + MAINT + SERVICE" u="1"/>
        <s v="02/2018 - ER-217-GN LLD + MAINT + SERVICE" u="1"/>
        <s v="02/2018 - ER-701-RT LLD + MAINT + SERVICE" u="1"/>
        <s v="02/2018 - ES-106-WE LLD + MAINT + SERVICE" u="1"/>
        <s v="02/2018 - ES-389-TM LLD + MAINT + SERVICE" u="1"/>
        <s v="02/2018 - ES-532-MG LLD + MAINT + SERVICE" u="1"/>
        <s v="01-2018 - BD-597-FW 1ERE QUINZ PEAGES" u="1"/>
        <s v="01-2018 - BS-693-LB 1ERE QUINZ PEAGES" u="1"/>
        <s v="01-2018 - BT-868-YL 1ERE QUINZ PEAGES" u="1"/>
        <s v="01-2018 - BY-441-BA 1ERE QUINZ PEAGES" u="1"/>
        <s v="01-2018 - CD-016-VT 1ERE QUINZ PEAGES" u="1"/>
        <s v="01-2018 - CT-653-XY 1ERE QUINZ PEAGES" u="1"/>
        <s v="01-2018 - CY-095-RE 1ERE QUINZ PEAGES" u="1"/>
        <s v="01-2018 - CY-699-RD 1ERE QUINZ PEAGES" u="1"/>
        <s v="01-2018 - CZ-663-VJ 1ERE QUINZ PEAGES" u="1"/>
        <s v="01-2018 - DA-073-ZT 1ERE QUINZ PEAGES" u="1"/>
        <s v="01-2018 - DB-297-GH 1ERE QUINZ PEAGES" u="1"/>
        <s v="01-2018 - DH-224-GS 1ERE QUINZ PEAGES" u="1"/>
        <s v="01-2018 - DH-710-GR 1ERE QUINZ PEAGES" u="1"/>
        <s v="01-2018 - DH-919-GS 1ERE QUINZ PEAGES" u="1"/>
        <s v="01-2018 - DT-161-VQ 1ERE QUINZ PEAGES" u="1"/>
        <s v="01-2018 - DT-859-FT 1ERE QUINZ PEAGES" u="1"/>
        <s v="01-2018 - DW-777-TP 1ERE QUINZ PEAGES" u="1"/>
        <s v="01-2018 - DW-805-TQ 1ERE QUINZ PEAGES" u="1"/>
        <s v="01-2018 - DW-976-TN 1ERE QUINZ PEAGES" u="1"/>
        <s v="01-2018 - DX-154-FF 1ERE QUINZ PEAGES" u="1"/>
        <s v="01-2018 - DX-322-AA 1ERE QUINZ PEAGES" u="1"/>
        <s v="01-2018 - DX-772-AQ 1ERE QUINZ PEAGES" u="1"/>
        <s v="01-2018 - DY-227-QH 1ERE QUINZ PEAGES" u="1"/>
        <s v="01-2018 - DZ-075-VH 1ERE QUINZ PEAGES" u="1"/>
        <s v="01-2018 - DZ-487-XC 1ERE QUINZ PEAGES" u="1"/>
        <s v="01-2018 - DZ-903-VH 1ERE QUINZ PEAGES" u="1"/>
        <s v="01-2018 - EC-617-WL 1ERE QUINZ PEAGES" u="1"/>
        <s v="01-2018 - ED-154-GQ 1ERE QUINZ PEAGES" u="1"/>
        <s v="01-2018 - ED-445-KQ 1ERE QUINZ PEAGES" u="1"/>
        <s v="01-2018 - EE-739-LB 1ERE QUINZ PEAGES" u="1"/>
        <s v="01-2018 - EF-213-DK 1ERE QUINZ PEAGES" u="1"/>
        <s v="01-2018 - EH-571-ND 1ERE QUINZ PEAGES" u="1"/>
        <s v="01-2018 - EH-762-RT 1ERE QUINZ PEAGES" u="1"/>
        <s v="01-2018 - EJ-092-KE 1ERE QUINZ PEAGES" u="1"/>
        <s v="01-2018 - EJ-314-KN 1ERE QUINZ PEAGES" u="1"/>
        <s v="01-2018 - EJ-466-WG 1ERE QUINZ PEAGES" u="1"/>
        <s v="01-2018 - EJ-473-KE 1ERE QUINZ PEAGES" u="1"/>
        <s v="01-2018 - EJ-494-WG 1ERE QUINZ PEAGES" u="1"/>
        <s v="01-2018 - EJ-535-KE 1ERE QUINZ PEAGES" u="1"/>
        <s v="01-2018 - EJ-616-YP 1ERE QUINZ PEAGES" u="1"/>
        <s v="01-2018 - EJ-680-KE 1ERE QUINZ PEAGES" u="1"/>
        <s v="01-2018 - EJ-688-KE 1ERE QUINZ PEAGES" u="1"/>
        <s v="01-2018 - EJ-845-KD 1ERE QUINZ PEAGES" u="1"/>
        <s v="01-2018 - EK-014-PR 1ERE QUINZ PEAGES" u="1"/>
        <s v="01-2018 - EK-042-SY 1ERE QUINZ PEAGES" u="1"/>
        <s v="01-2018 - EK-106-PR 1ERE QUINZ PEAGES" u="1"/>
        <s v="01-2018 - EK-121-PR 1ERE QUINZ PEAGES" u="1"/>
        <s v="01-2018 - EK-185-QK 1ERE QUINZ PEAGES" u="1"/>
        <s v="01-2018 - EK-203-QK 1ERE QUINZ PEAGES" u="1"/>
        <s v="01-2018 - EK-223-QK 1ERE QUINZ PEAGES" u="1"/>
        <s v="01-2018 - EK-231-VN 1ERE QUINZ PEAGES" u="1"/>
        <s v="01-2018 - EK-244-QK 1ERE QUINZ PEAGES" u="1"/>
        <s v="01-2018 - EK-254-QK 1ERE QUINZ PEAGES" u="1"/>
        <s v="01-2018 - EK-270-VN 1ERE QUINZ PEAGES" u="1"/>
        <s v="01-2018 - EK-309-XF 1ERE QUINZ PEAGES" u="1"/>
        <s v="01-2018 - EK-344-PR 1ERE QUINZ PEAGES" u="1"/>
        <s v="01-2018 - EK-344-SZ 1ERE QUINZ PEAGES" u="1"/>
        <s v="01-2018 - EK-383-PR 1ERE QUINZ PEAGES" u="1"/>
        <s v="01-2018 - EK-641-QJ 1ERE QUINZ PEAGES" u="1"/>
        <s v="01-2018 - EK-664-QJ 1ERE QUINZ PEAGES" u="1"/>
        <s v="01-2018 - EK-720-QJ 1ERE QUINZ PEAGES" u="1"/>
        <s v="01-2018 - EK-799-VM 1ERE QUINZ PEAGES" u="1"/>
        <s v="01-2018 - EK-821-PQ 1ERE QUINZ PEAGES" u="1"/>
        <s v="01-2018 - EK-853-PQ 1ERE QUINZ PEAGES" u="1"/>
        <s v="01-2018 - EK-857-XF 1ERE QUINZ PEAGES" u="1"/>
        <s v="01-2018 - EK-881-PQ 1ERE QUINZ PEAGES" u="1"/>
        <s v="01-2018 - EK-897-PQ 1ERE QUINZ PEAGES" u="1"/>
        <s v="01-2018 - EK-929-YB 1ERE QUINZ PEAGES" u="1"/>
        <s v="01-2018 - EK-975-QJ 1ERE QUINZ PEAGES" u="1"/>
        <s v="01-2018 - EK-983-PR 1ERE QUINZ PEAGES" u="1"/>
        <s v="01-2018 - EK-995-PR 1ERE QUINZ PEAGES" u="1"/>
        <s v="01-2018 - EL-018-FA 1ERE QUINZ PEAGES" u="1"/>
        <s v="01-2018 - EL-028-AV 1ERE QUINZ PEAGES" u="1"/>
        <s v="01-2018 - EL-077-KZ 1ERE QUINZ PEAGES" u="1"/>
        <s v="01-2018 - EL-086-QT 1ERE QUINZ PEAGES" u="1"/>
        <s v="01-2018 - EL-095-GQ 1ERE QUINZ PEAGES" u="1"/>
        <s v="01-2018 - EL-140-WS 1ERE QUINZ PEAGES" u="1"/>
        <s v="01-2018 - EL-181-YQ 1ERE QUINZ PEAGES" u="1"/>
        <s v="01-2018 - EL-209-RP 1ERE QUINZ PEAGES" u="1"/>
        <s v="01-2018 - EL-223-QS 1ERE QUINZ PEAGES" u="1"/>
        <s v="01-2018 - EL-298-KE 1ERE QUINZ PEAGES" u="1"/>
        <s v="01-2018 - EL-333-QS 1ERE QUINZ PEAGES" u="1"/>
        <s v="01-2018 - EL-339-KE 1ERE QUINZ PEAGES" u="1"/>
        <s v="01-2018 - EL-412-KY 1ERE QUINZ PEAGES" u="1"/>
        <s v="01-2018 - EL-436-KE 1ERE QUINZ PEAGES" u="1"/>
        <s v="01-2018 - EL-452-DW 1ERE QUINZ PEAGES" u="1"/>
        <s v="01-2018 - EL-506-QR 1ERE QUINZ PEAGES" u="1"/>
        <s v="01-2018 - EL-535-RN 1ERE QUINZ PEAGES" u="1"/>
        <s v="01-2018 - EL-575-FC 1ERE QUINZ PEAGES" u="1"/>
        <s v="01-2018 - EL-648-KE 1ERE QUINZ PEAGES" u="1"/>
        <s v="01-2018 - EL-658-KE 1ERE QUINZ PEAGES" u="1"/>
        <s v="01-2018 - EL-662-AV 1ERE QUINZ PEAGES" u="1"/>
        <s v="01-2018 - EL-674-KE 1ERE QUINZ PEAGES" u="1"/>
        <s v="01-2018 - EL-686-KE 1ERE QUINZ PEAGES" u="1"/>
        <s v="01-2018 - EL-798-TZ 1ERE QUINZ PEAGES" u="1"/>
        <s v="01-2018 - EL-806-KY 1ERE QUINZ PEAGES" u="1"/>
        <s v="01-2018 - EL-831-TZ 1ERE QUINZ PEAGES" u="1"/>
        <s v="01-2018 - EL-859-KY 1ERE QUINZ PEAGES" u="1"/>
        <s v="01-2018 - EL-910-DY 1ERE QUINZ PEAGES" u="1"/>
        <s v="01-2018 - EL-911-KY 1ERE QUINZ PEAGES" u="1"/>
        <s v="01-2018 - EM-071-FG 1ERE QUINZ PEAGES" u="1"/>
        <s v="01-2018 - EM-094-DT 1ERE QUINZ PEAGES" u="1"/>
        <s v="01-2018 - EM-134-DT 1ERE QUINZ PEAGES" u="1"/>
        <s v="01-2018 - EM-157-FG 1ERE QUINZ PEAGES" u="1"/>
        <s v="01-2018 - EM-172-LJ 1ERE QUINZ PEAGES" u="1"/>
        <s v="01-2018 - EM-177-EM 1ERE QUINZ PEAGES" u="1"/>
        <s v="01-2018 - EM-192-NE 1ERE QUINZ PEAGES" u="1"/>
        <s v="01-2018 - EM-220-MG 1ERE QUINZ PEAGES" u="1"/>
        <s v="01-2018 - EM-272-FG 1ERE QUINZ PEAGES" u="1"/>
        <s v="01-2018 - EM-294-LJ 1ERE QUINZ PEAGES" u="1"/>
        <s v="01-2018 - EM-299-NF 1ERE QUINZ PEAGES" u="1"/>
        <s v="01-2018 - EM-301-EM 1ERE QUINZ PEAGES" u="1"/>
        <s v="01-2018 - EM-319-FG 1ERE QUINZ PEAGES" u="1"/>
        <s v="01-2018 - EM-375-EM 1ERE QUINZ PEAGES" u="1"/>
        <s v="01-2018 - EM-480-LJ 1ERE QUINZ PEAGES" u="1"/>
        <s v="01-2018 - EM-481-WM 1ERE QUINZ PEAGES" u="1"/>
        <s v="01-2018 - EM-495-EM 1ERE QUINZ PEAGES" u="1"/>
        <s v="01-2018 - EM-512-EL 1ERE QUINZ PEAGES" u="1"/>
        <s v="01-2018 - EM-516-JQ 1ERE QUINZ PEAGES" u="1"/>
        <s v="01-2018 - EM-584-EL 1ERE QUINZ PEAGES" u="1"/>
        <s v="01-2018 - EM-636-EL 1ERE QUINZ PEAGES" u="1"/>
        <s v="01-2018 - EM-648-WM 1ERE QUINZ PEAGES" u="1"/>
        <s v="01-2018 - EM-760-FF 1ERE QUINZ PEAGES" u="1"/>
        <s v="01-2018 - EM-821-WL 1ERE QUINZ PEAGES" u="1"/>
        <s v="01-2018 - EM-824-JR 1ERE QUINZ PEAGES" u="1"/>
        <s v="01-2018 - EM-834-JR 1ERE QUINZ PEAGES" u="1"/>
        <s v="01-2018 - EM-874-JR 1ERE QUINZ PEAGES" u="1"/>
        <s v="01-2018 - EM-882-EL 1ERE QUINZ PEAGES" u="1"/>
        <s v="01-2018 - EM-883-JR 1ERE QUINZ PEAGES" u="1"/>
        <s v="01-2018 - EM-886-EL 1ERE QUINZ PEAGES" u="1"/>
        <s v="01-2018 - EM-891-JR 1ERE QUINZ PEAGES" u="1"/>
        <s v="01-2018 - EM-899-JR 1ERE QUINZ PEAGES" u="1"/>
        <s v="01-2018 - EM-904-JR 1ERE QUINZ PEAGES" u="1"/>
        <s v="01-2018 - EM-915-JR 1ERE QUINZ PEAGES" u="1"/>
        <s v="01-2018 - EM-930-FF 1ERE QUINZ PEAGES" u="1"/>
        <s v="01-2018 - EM-962-JR 1ERE QUINZ PEAGES" u="1"/>
        <s v="01-2018 - EN-258-CE 1ERE QUINZ PEAGES" u="1"/>
        <s v="01-2018 - EN-671-CD 1ERE QUINZ PEAGES" u="1"/>
        <s v="01-2018 - EN-737-CD 1ERE QUINZ PEAGES" u="1"/>
        <s v="01-2018 - EN-787-ZX 1ERE QUINZ PEAGES" u="1"/>
        <s v="01-2018 - EN-839-ZX 1ERE QUINZ PEAGES" u="1"/>
        <s v="01-2018 - EN-842-FV 1ERE QUINZ PEAGES" u="1"/>
        <s v="01-2018 - EN-919-QN 1ERE QUINZ PEAGES" u="1"/>
        <s v="01-2018 - EN-951-ZX 1ERE QUINZ PEAGES" u="1"/>
        <s v="01-2018 - EP-201-BN 1ERE QUINZ PEAGES" u="1"/>
        <s v="01-2018 - EP-209-BN 1ERE QUINZ PEAGES" u="1"/>
        <s v="01-2018 - EP-576-DA 1ERE QUINZ PEAGES" u="1"/>
        <s v="01-2018 - EP-648-PE 1ERE QUINZ PEAGES" u="1"/>
        <s v="01-2018 - EP-716-AQ 1ERE QUINZ PEAGES" u="1"/>
        <s v="01-2018 - EP-817-PE 1ERE QUINZ PEAGES" u="1"/>
        <s v="01-2018 - EP-964-PE 1ERE QUINZ PEAGES" u="1"/>
        <s v="01-2018 - ER-060-SN 1ERE QUINZ PEAGES" u="1"/>
        <s v="01-2018 - ER-228-SN 1ERE QUINZ PEAGES" u="1"/>
        <s v="01-2018 - ER-297-YC 1ERE QUINZ PEAGES" u="1"/>
        <s v="01-2018 - ER-299-YC 1ERE QUINZ PEAGES" u="1"/>
        <s v="01-2018 - ER-307-YC 1ERE QUINZ PEAGES" u="1"/>
        <s v="01-2018 - ER-308-YC 1ERE QUINZ PEAGES" u="1"/>
        <s v="01-2018 - ER-783-SN 1ERE QUINZ PEAGES" u="1"/>
        <s v="01-2018 - ER-817-SN 1ERE QUINZ PEAGES" u="1"/>
        <s v="01-2018 - ER-869-SK 1ERE QUINZ PEAGES" u="1"/>
        <s v="01-2018 - ER-889-SN 1ERE QUINZ PEAGES" u="1"/>
        <s v="01-2018 - ES-042-XC 1ERE QUINZ PEAGES" u="1"/>
        <s v="01-2018 - ES-749-TY 1ERE QUINZ PEAGES" u="1"/>
        <s v="01-2018 - ES-845-DC 1ERE QUINZ PEAGES" u="1"/>
        <s v="01-2018 - ET-922-AR 1ERE QUINZ PEAGES" u="1"/>
        <s v="01/2018 - BD-597-FW 1ERE QUINZ PEAGES" u="1"/>
        <s v="01/2018 - BD-597-FW 2EME QUINZ PEAGES" u="1"/>
        <s v="01/2018 - BS-693-LB 1ERE QUINZ PEAGES" u="1"/>
        <s v="01/2018 - BS-693-LB 2EME QUINZ PEAGES" u="1"/>
        <s v="01/2018 - BT-868-YL 1ERE QUINZ PEAGES" u="1"/>
        <s v="01/2018 - BT-868-YL 2EME QUINZ PEAGES" u="1"/>
        <s v="01/2018 - BY-441-BA 1ERE QUINZ PEAGES" u="1"/>
        <s v="01/2018 - BY-441-BA 2EME QUINZ PEAGES" u="1"/>
        <s v="01/2018 - CD-016-VT 1ERE QUINZ PEAGES" u="1"/>
        <s v="01/2018 - CD-016-VT 2EME QUINZ PEAGES" u="1"/>
        <s v="01/2018 - CT-653-XY 1ERE QUINZ PEAGES" u="1"/>
        <s v="01/2018 - CT-653-XY 2EME QUINZ PEAGES" u="1"/>
        <s v="01/2018 - CY-095-RE 1ERE QUINZ PEAGES" u="1"/>
        <s v="01/2018 - CY-095-RE 2EME QUINZ PEAGES" u="1"/>
        <s v="01/2018 - CY-699-RD 1ERE QUINZ PEAGES" u="1"/>
        <s v="01/2018 - CY-699-RD 2EME QUINZ PEAGES" u="1"/>
        <s v="01/2018 - CZ-663-VJ 1ERE QUINZ PEAGES" u="1"/>
        <s v="01/2018 - CZ-663-VJ 2EME QUINZ PEAGES" u="1"/>
        <s v="01/2018 - DA-073-ZT 1ERE QUINZ PEAGES" u="1"/>
        <s v="01/2018 - DA-073-ZT 2EME QUINZ PEAGES" u="1"/>
        <s v="01/2018 - DB-297-GH 1ERE QUINZ PEAGES" u="1"/>
        <s v="01/2018 - DB-297-GH 2EME QUINZ PEAGES" u="1"/>
        <s v="01/2018 - DH-224-GS 1ERE QUINZ PEAGES" u="1"/>
        <s v="01/2018 - DH-224-GS 2EME QUINZ PEAGES" u="1"/>
        <s v="01/2018 - DH-710-GR 1ERE QUINZ PEAGES" u="1"/>
        <s v="01/2018 - DH-710-GR 2EME QUINZ PEAGES" u="1"/>
        <s v="01/2018 - DH-919-GS 1ERE QUINZ PEAGES" u="1"/>
        <s v="01/2018 - DH-919-GS 2EME QUINZ PEAGES" u="1"/>
        <s v="01/2018 - DT-161-VQ 1ERE QUINZ PEAGES" u="1"/>
        <s v="01/2018 - DT-161-VQ 2EME QUINZ PEAGES" u="1"/>
        <s v="01/2018 - DT-859-FT 1ERE QUINZ PEAGES" u="1"/>
        <s v="01/2018 - DT-859-FT 2EME QUINZ PEAGES" u="1"/>
        <s v="01/2018 - DW-777-TP 1ERE QUINZ PEAGES" u="1"/>
        <s v="01/2018 - DW-777-TP 2EME QUINZ PEAGES" u="1"/>
        <s v="01/2018 - DW-805-TQ 1ERE QUINZ PEAGES" u="1"/>
        <s v="01/2018 - DW-805-TQ 2EME QUINZ PEAGES" u="1"/>
        <s v="01/2018 - DW-976-TN 1ERE QUINZ PEAGES" u="1"/>
        <s v="01/2018 - DW-976-TN 2EME QUINZ PEAGES" u="1"/>
        <s v="01/2018 - DX-154-FF 1ERE QUINZ PEAGES" u="1"/>
        <s v="01/2018 - DX-154-FF 2EME QUINZ PEAGES" u="1"/>
        <s v="01/2018 - DX-322-AA 1ERE QUINZ PEAGES" u="1"/>
        <s v="01/2018 - DX-322-AA 2EME QUINZ PEAGES" u="1"/>
        <s v="01/2018 - DX-772-AQ 1ERE QUINZ PEAGES" u="1"/>
        <s v="01/2018 - DX-772-AQ 2EME QUINZ PEAGES" u="1"/>
        <s v="01/2018 - DY-227-QH 1ERE QUINZ PEAGES" u="1"/>
        <s v="01/2018 - DY-227-QH 2EME QUINZ PEAGES" u="1"/>
        <s v="01/2018 - DZ-075-VH 1ERE QUINZ PEAGES" u="1"/>
        <s v="01/2018 - DZ-075-VH 2EME QUINZ PEAGES" u="1"/>
        <s v="01/2018 - DZ-487-XC 1ERE QUINZ PEAGES" u="1"/>
        <s v="01/2018 - DZ-487-XC 2EME QUINZ PEAGES" u="1"/>
        <s v="01/2018 - DZ-903-VH 1ERE QUINZ PEAGES" u="1"/>
        <s v="01/2018 - DZ-903-VH 2EME QUINZ PEAGES" u="1"/>
        <s v="01/2018 - EC-617-WL 1ERE QUINZ PEAGES" u="1"/>
        <s v="01/2018 - EC-617-WL 2EME QUINZ PEAGES" u="1"/>
        <s v="01/2018 - ED-154-GQ 1ERE QUINZ PEAGES" u="1"/>
        <s v="01/2018 - ED-154-GQ 2EME QUINZ PEAGES" u="1"/>
        <s v="01/2018 - ED-445-KQ 1ERE QUINZ PEAGES" u="1"/>
        <s v="01/2018 - ED-445-KQ 2EME QUINZ PEAGES" u="1"/>
        <s v="01/2018 - EE-739-LB 1ERE QUINZ PEAGES" u="1"/>
        <s v="01/2018 - EE-739-LB 2EME QUINZ PEAGES" u="1"/>
        <s v="01/2018 - EF-213-DK 1ERE QUINZ PEAGES" u="1"/>
        <s v="01/2018 - EF-213-DK 2EME QUINZ PEAGES" u="1"/>
        <s v="01/2018 - EH-571-ND 1ERE QUINZ PEAGES" u="1"/>
        <s v="01/2018 - EH-571-ND 2EME QUINZ PEAGES" u="1"/>
        <s v="01/2018 - EH-762-RT 1ERE QUINZ PEAGES" u="1"/>
        <s v="01/2018 - EH-762-RT 2EME QUINZ PEAGES" u="1"/>
        <s v="01/2018 - EJ-092-KE 1ERE QUINZ PEAGES" u="1"/>
        <s v="01/2018 - EJ-092-KE 2EME QUINZ PEAGES" u="1"/>
        <s v="01/2018 - EJ-314-KN 1ERE QUINZ PEAGES" u="1"/>
        <s v="01/2018 - EJ-314-KN 2EME QUINZ PEAGES" u="1"/>
        <s v="01/2018 - EJ-466-WG 1ERE QUINZ PEAGES" u="1"/>
        <s v="01/2018 - EJ-466-WG 2EME QUINZ PEAGES" u="1"/>
        <s v="01/2018 - EJ-473-KE 1ERE QUINZ PEAGES" u="1"/>
        <s v="01/2018 - EJ-473-KE 2EME QUINZ PEAGES" u="1"/>
        <s v="01/2018 - EJ-494-WG 1ERE QUINZ PEAGES" u="1"/>
        <s v="01/2018 - EJ-494-WG 2EME QUINZ PEAGES" u="1"/>
        <s v="01/2018 - EJ-535-KE 1ERE QUINZ PEAGES" u="1"/>
        <s v="01/2018 - EJ-535-KE 2EME QUINZ PEAGES" u="1"/>
        <s v="01/2018 - EJ-616-YP 1ERE QUINZ PEAGES" u="1"/>
        <s v="01/2018 - EJ-616-YP 2EME QUINZ PEAGES" u="1"/>
        <s v="01/2018 - EJ-680-KE 1ERE QUINZ PEAGES" u="1"/>
        <s v="01/2018 - EJ-680-KE 2EME QUINZ PEAGES" u="1"/>
        <s v="01/2018 - EJ-688-KE 1ERE QUINZ PEAGES" u="1"/>
        <s v="01/2018 - EJ-688-KE 2EME QUINZ PEAGES" u="1"/>
        <s v="01/2018 - EJ-845-KD 1ERE QUINZ PEAGES" u="1"/>
        <s v="01/2018 - EJ-845-KD 2EME QUINZ PEAGES" u="1"/>
        <s v="01/2018 - EK-014-PR 1ERE QUINZ PEAGES" u="1"/>
        <s v="01/2018 - EK-014-PR 2EME QUINZ PEAGES" u="1"/>
        <s v="01/2018 - EK-042-SY 1ERE QUINZ PEAGES" u="1"/>
        <s v="01/2018 - EK-042-SY 2EME QUINZ PEAGES" u="1"/>
        <s v="01/2018 - EK-106-PR 1ERE QUINZ PEAGES" u="1"/>
        <s v="01/2018 - EK-106-PR 2EME QUINZ PEAGES" u="1"/>
        <s v="01/2018 - EK-121-PR 1ERE QUINZ PEAGES" u="1"/>
        <s v="01/2018 - EK-121-PR 2EME QUINZ PEAGES" u="1"/>
        <s v="01/2018 - EK-185-QK 1ERE QUINZ PEAGES" u="1"/>
        <s v="01/2018 - EK-185-QK 2EME QUINZ PEAGES" u="1"/>
        <s v="01/2018 - EK-203-QK 1ERE QUINZ PEAGES" u="1"/>
        <s v="01/2018 - EK-203-QK 2EME QUINZ PEAGES" u="1"/>
        <s v="01/2018 - EK-223-QK 1ERE QUINZ PEAGES" u="1"/>
        <s v="01/2018 - EK-223-QK 2EME QUINZ PEAGES" u="1"/>
        <s v="01/2018 - EK-231-VN 1ERE QUINZ PEAGES" u="1"/>
        <s v="01/2018 - EK-231-VN 2EME QUINZ PEAGES" u="1"/>
        <s v="01/2018 - EK-244-QK 1ERE QUINZ PEAGES" u="1"/>
        <s v="01/2018 - EK-244-QK 2EME QUINZ PEAGES" u="1"/>
        <s v="01/2018 - EK-254-QK 1ERE QUINZ PEAGES" u="1"/>
        <s v="01/2018 - EK-254-QK 2EME QUINZ PEAGES" u="1"/>
        <s v="01/2018 - EK-270-VN 1ERE QUINZ PEAGES" u="1"/>
        <s v="01/2018 - EK-270-VN 2EME QUINZ PEAGES" u="1"/>
        <s v="01/2018 - EK-309-XF 1ERE QUINZ PEAGES" u="1"/>
        <s v="01/2018 - EK-309-XF 2EME QUINZ PEAGES" u="1"/>
        <s v="01/2018 - EK-344-PR 1ERE QUINZ PEAGES" u="1"/>
        <s v="01/2018 - EK-344-PR 2EME QUINZ PEAGES" u="1"/>
        <s v="01/2018 - EK-344-SZ 1ERE QUINZ PEAGES" u="1"/>
        <s v="01/2018 - EK-344-SZ 2EME QUINZ PEAGES" u="1"/>
        <s v="01/2018 - EK-383-PR 1ERE QUINZ PEAGES" u="1"/>
        <s v="01/2018 - EK-383-PR 2EME QUINZ PEAGES" u="1"/>
        <s v="01/2018 - EK-641-QJ 1ERE QUINZ PEAGES" u="1"/>
        <s v="01/2018 - EK-641-QJ 2EME QUINZ PEAGES" u="1"/>
        <s v="01/2018 - EK-664-QJ 1ERE QUINZ PEAGES" u="1"/>
        <s v="01/2018 - EK-664-QJ 2EME QUINZ PEAGES" u="1"/>
        <s v="01/2018 - EK-720-QJ 1ERE QUINZ PEAGES" u="1"/>
        <s v="01/2018 - EK-720-QJ 2EME QUINZ PEAGES" u="1"/>
        <s v="01/2018 - EK-799-VM 1ERE QUINZ PEAGES" u="1"/>
        <s v="01/2018 - EK-799-VM 2EME QUINZ PEAGES" u="1"/>
        <s v="01/2018 - EK-821-PQ 1ERE QUINZ PEAGES" u="1"/>
        <s v="01/2018 - EK-821-PQ 2EME QUINZ PEAGES" u="1"/>
        <s v="01/2018 - EK-853-PQ 1ERE QUINZ PEAGES" u="1"/>
        <s v="01/2018 - EK-853-PQ 2EME QUINZ PEAGES" u="1"/>
        <s v="01/2018 - EK-857-XF 1ERE QUINZ PEAGES" u="1"/>
        <s v="01/2018 - EK-857-XF 2EME QUINZ PEAGES" u="1"/>
        <s v="01/2018 - EK-881-PQ 1ERE QUINZ PEAGES" u="1"/>
        <s v="01/2018 - EK-881-PQ 2EME QUINZ PEAGES" u="1"/>
        <s v="01/2018 - EK-897-PQ 1ERE QUINZ PEAGES" u="1"/>
        <s v="01/2018 - EK-897-PQ 2EME QUINZ PEAGES" u="1"/>
        <s v="01/2018 - EK-929-YB 1ERE QUINZ PEAGES" u="1"/>
        <s v="01/2018 - EK-929-YB 2EME QUINZ PEAGES" u="1"/>
        <s v="01/2018 - EK-975-QJ 1ERE QUINZ PEAGES" u="1"/>
        <s v="01/2018 - EK-975-QJ 2EME QUINZ PEAGES" u="1"/>
        <s v="01/2018 - EK-983-PR 1ERE QUINZ PEAGES" u="1"/>
        <s v="01/2018 - EK-983-PR 2EME QUINZ PEAGES" u="1"/>
        <s v="01/2018 - EK-995-PR 1ERE QUINZ PEAGES" u="1"/>
        <s v="01/2018 - EK-995-PR 2EME QUINZ PEAGES" u="1"/>
        <s v="01/2018 - EL-018-FA 1ERE QUINZ PEAGES" u="1"/>
        <s v="01/2018 - EL-018-FA 2EME QUINZ PEAGES" u="1"/>
        <s v="01/2018 - EL-028-AV 1ERE QUINZ PEAGES" u="1"/>
        <s v="01/2018 - EL-028-AV 2EME QUINZ PEAGES" u="1"/>
        <s v="01/2018 - EL-077-KZ 1ERE QUINZ PEAGES" u="1"/>
        <s v="01/2018 - EL-077-KZ 2EME QUINZ PEAGES" u="1"/>
        <s v="01/2018 - EL-086-QT 1ERE QUINZ PEAGES" u="1"/>
        <s v="01/2018 - EL-086-QT 2EME QUINZ PEAGES" u="1"/>
        <s v="01/2018 - EL-095-GQ 1ERE QUINZ PEAGES" u="1"/>
        <s v="01/2018 - EL-095-GQ 2EME QUINZ PEAGES" u="1"/>
        <s v="01/2018 - EL-140-WS 1ERE QUINZ PEAGES" u="1"/>
        <s v="01/2018 - EL-140-WS 2EME QUINZ PEAGES" u="1"/>
        <s v="01/2018 - EL-181-YQ 1ERE QUINZ PEAGES" u="1"/>
        <s v="01/2018 - EL-181-YQ 2EME QUINZ PEAGES" u="1"/>
        <s v="01/2018 - EL-209-RP 1ERE QUINZ PEAGES" u="1"/>
        <s v="01/2018 - EL-209-RP 2EME QUINZ PEAGES" u="1"/>
        <s v="01/2018 - EL-223-QS 1ERE QUINZ PEAGES" u="1"/>
        <s v="01/2018 - EL-223-QS 2EME QUINZ PEAGES" u="1"/>
        <s v="01/2018 - EL-298-KE 1ERE QUINZ PEAGES" u="1"/>
        <s v="01/2018 - EL-298-KE 2EME QUINZ PEAGES" u="1"/>
        <s v="01/2018 - EL-333-QS 1ERE QUINZ PEAGES" u="1"/>
        <s v="01/2018 - EL-333-QS 2EME QUINZ PEAGES" u="1"/>
        <s v="01/2018 - EL-339-KE 1ERE QUINZ PEAGES" u="1"/>
        <s v="01/2018 - EL-339-KE 2EME QUINZ PEAGES" u="1"/>
        <s v="01/2018 - EL-412-KY 1ERE QUINZ PEAGES" u="1"/>
        <s v="01/2018 - EL-412-KY 2EME QUINZ PEAGES" u="1"/>
        <s v="01/2018 - EL-436-KE 1ERE QUINZ PEAGES" u="1"/>
        <s v="01/2018 - EL-436-KE 2EME QUINZ PEAGES" u="1"/>
        <s v="01/2018 - EL-452-DW 1ERE QUINZ PEAGES" u="1"/>
        <s v="01/2018 - EL-452-DW 2EME QUINZ PEAGES" u="1"/>
        <s v="01/2018 - EL-506-QR 1ERE QUINZ PEAGES" u="1"/>
        <s v="01/2018 - EL-506-QR 2EME QUINZ PEAGES" u="1"/>
        <s v="01/2018 - EL-535-RN 1ERE QUINZ PEAGES" u="1"/>
        <s v="01/2018 - EL-535-RN 2EME QUINZ PEAGES" u="1"/>
        <s v="01/2018 - EL-575-FC 1ERE QUINZ PEAGES" u="1"/>
        <s v="01/2018 - EL-575-FC 2EME QUINZ PEAGES" u="1"/>
        <s v="01/2018 - EL-648-KE 1ERE QUINZ PEAGES" u="1"/>
        <s v="01/2018 - EL-648-KE 2EME QUINZ PEAGES" u="1"/>
        <s v="01/2018 - EL-658-KE 1ERE QUINZ PEAGES" u="1"/>
        <s v="01/2018 - EL-658-KE 2EME QUINZ PEAGES" u="1"/>
        <s v="01/2018 - EL-662-AV 1ERE QUINZ PEAGES" u="1"/>
        <s v="01/2018 - EL-662-AV 2EME QUINZ PEAGES" u="1"/>
        <s v="01/2018 - EL-674-KE 1ERE QUINZ PEAGES" u="1"/>
        <s v="01/2018 - EL-674-KE 2EME QUINZ PEAGES" u="1"/>
        <s v="01/2018 - EL-686-KE 1ERE QUINZ PEAGES" u="1"/>
        <s v="01/2018 - EL-686-KE 2EME QUINZ PEAGES" u="1"/>
        <s v="01/2018 - EL-798-TZ 1ERE QUINZ PEAGES" u="1"/>
        <s v="01/2018 - EL-798-TZ 2EME QUINZ PEAGES" u="1"/>
        <s v="01/2018 - EL-806-KY 1ERE QUINZ PEAGES" u="1"/>
        <s v="01/2018 - EL-806-KY 2EME QUINZ PEAGES" u="1"/>
        <s v="01/2018 - EL-831-TZ 1ERE QUINZ PEAGES" u="1"/>
        <s v="01/2018 - EL-831-TZ 2EME QUINZ PEAGES" u="1"/>
        <s v="01/2018 - EL-859-KY 1ERE QUINZ PEAGES" u="1"/>
        <s v="01/2018 - EL-859-KY 2EME QUINZ PEAGES" u="1"/>
        <s v="01/2018 - EL-910-DY 1ERE QUINZ PEAGES" u="1"/>
        <s v="01/2018 - EL-910-DY 2EME QUINZ PEAGES" u="1"/>
        <s v="01/2018 - EL-911-KY 1ERE QUINZ PEAGES" u="1"/>
        <s v="01/2018 - EL-911-KY 2EME QUINZ PEAGES" u="1"/>
        <s v="01/2018 - EM-071-FG 1ERE QUINZ PEAGES" u="1"/>
        <s v="01/2018 - EM-071-FG 2EME QUINZ PEAGES" u="1"/>
        <s v="01/2018 - EM-094-DT 1ERE QUINZ PEAGES" u="1"/>
        <s v="01/2018 - EM-094-DT 2EME QUINZ PEAGES" u="1"/>
        <s v="01/2018 - EM-134-DT 1ERE QUINZ PEAGES" u="1"/>
        <s v="01/2018 - EM-134-DT 2EME QUINZ PEAGES" u="1"/>
        <s v="01/2018 - EM-157-FG 1ERE QUINZ PEAGES" u="1"/>
        <s v="01/2018 - EM-157-FG 2EME QUINZ PEAGES" u="1"/>
        <s v="01/2018 - EM-172-LJ 1ERE QUINZ PEAGES" u="1"/>
        <s v="01/2018 - EM-172-LJ 2EME QUINZ PEAGES" u="1"/>
        <s v="01/2018 - EM-177-EM 1ERE QUINZ PEAGES" u="1"/>
        <s v="01/2018 - EM-177-EM 2EME QUINZ PEAGES" u="1"/>
        <s v="01/2018 - EM-192-NE 1ERE QUINZ PEAGES" u="1"/>
        <s v="01/2018 - EM-192-NE 2EME QUINZ PEAGES" u="1"/>
        <s v="01/2018 - EM-220-MG 1ERE QUINZ PEAGES" u="1"/>
        <s v="01/2018 - EM-220-MG 2EME QUINZ PEAGES" u="1"/>
        <s v="01/2018 - EM-272-FG 1ERE QUINZ PEAGES" u="1"/>
        <s v="01/2018 - EM-272-FG 2EME QUINZ PEAGES" u="1"/>
        <s v="01/2018 - EM-294-LJ 1ERE QUINZ PEAGES" u="1"/>
        <s v="01/2018 - EM-294-LJ 2EME QUINZ PEAGES" u="1"/>
        <s v="01/2018 - EM-299-NF 1ERE QUINZ PEAGES" u="1"/>
        <s v="01/2018 - EM-299-NF 2EME QUINZ PEAGES" u="1"/>
        <s v="01/2018 - EM-301-EM 1ERE QUINZ PEAGES" u="1"/>
        <s v="01/2018 - EM-301-EM 2EME QUINZ PEAGES" u="1"/>
        <s v="01/2018 - EM-319-FG 1ERE QUINZ PEAGES" u="1"/>
        <s v="01/2018 - EM-319-FG 2EME QUINZ PEAGES" u="1"/>
        <s v="01/2018 - EM-375-EM 1ERE QUINZ PEAGES" u="1"/>
        <s v="01/2018 - EM-375-EM 2EME QUINZ PEAGES" u="1"/>
        <s v="01/2018 - EM-480-LJ 1ERE QUINZ PEAGES" u="1"/>
        <s v="01/2018 - EM-480-LJ 2EME QUINZ PEAGES" u="1"/>
        <s v="01/2018 - EM-481-WM 1ERE QUINZ PEAGES" u="1"/>
        <s v="01/2018 - EM-481-WM 2EME QUINZ PEAGES" u="1"/>
        <s v="01/2018 - EM-495-EM 1ERE QUINZ PEAGES" u="1"/>
        <s v="01/2018 - EM-495-EM 2EME QUINZ PEAGES" u="1"/>
        <s v="01/2018 - EM-512-EL 1ERE QUINZ PEAGES" u="1"/>
        <s v="01/2018 - EM-512-EL 2EME QUINZ PEAGES" u="1"/>
        <s v="01/2018 - EM-516-JQ 1ERE QUINZ PEAGES" u="1"/>
        <s v="01/2018 - EM-516-JQ 2EME QUINZ PEAGES" u="1"/>
        <s v="01/2018 - EM-584-EL 1ERE QUINZ PEAGES" u="1"/>
        <s v="01/2018 - EM-584-EL 2EME QUINZ PEAGES" u="1"/>
        <s v="01/2018 - EM-636-EL 1ERE QUINZ PEAGES" u="1"/>
        <s v="01/2018 - EM-636-EL 2EME QUINZ PEAGES" u="1"/>
        <s v="01/2018 - EM-648-WM 1ERE QUINZ PEAGES" u="1"/>
        <s v="01/2018 - EM-648-WM 2EME QUINZ PEAGES" u="1"/>
        <s v="01/2018 - EM-760-FF 1ERE QUINZ PEAGES" u="1"/>
        <s v="01/2018 - EM-760-FF 2EME QUINZ PEAGES" u="1"/>
        <s v="01/2018 - EM-821-WL 1ERE QUINZ PEAGES" u="1"/>
        <s v="01/2018 - EM-821-WL 2EME QUINZ PEAGES" u="1"/>
        <s v="01/2018 - EM-824-JR 1ERE QUINZ PEAGES" u="1"/>
        <s v="01/2018 - EM-824-JR 2EME QUINZ PEAGES" u="1"/>
        <s v="01/2018 - EM-834-JR 1ERE QUINZ PEAGES" u="1"/>
        <s v="01/2018 - EM-834-JR 2EME QUINZ PEAGES" u="1"/>
        <s v="01/2018 - EM-874-JR 1ERE QUINZ PEAGES" u="1"/>
        <s v="01/2018 - EM-874-JR 2EME QUINZ PEAGES" u="1"/>
        <s v="01/2018 - EM-882-EL 1ERE QUINZ PEAGES" u="1"/>
        <s v="01/2018 - EM-882-EL 2EME QUINZ PEAGES" u="1"/>
        <s v="01/2018 - EM-883-JR 1ERE QUINZ PEAGES" u="1"/>
        <s v="01/2018 - EM-883-JR 2EME QUINZ PEAGES" u="1"/>
        <s v="01/2018 - EM-886-EL 1ERE QUINZ PEAGES" u="1"/>
        <s v="01/2018 - EM-886-EL 2EME QUINZ PEAGES" u="1"/>
        <s v="01/2018 - EM-891-JR 1ERE QUINZ PEAGES" u="1"/>
        <s v="01/2018 - EM-891-JR 2EME QUINZ PEAGES" u="1"/>
        <s v="01/2018 - EM-899-JR 1ERE QUINZ PEAGES" u="1"/>
        <s v="01/2018 - EM-899-JR 2EME QUINZ PEAGES" u="1"/>
        <s v="01/2018 - EM-904-JR 1ERE QUINZ PEAGES" u="1"/>
        <s v="01/2018 - EM-904-JR 2EME QUINZ PEAGES" u="1"/>
        <s v="01/2018 - EM-915-JR 1ERE QUINZ PEAGES" u="1"/>
        <s v="01/2018 - EM-915-JR 2EME QUINZ PEAGES" u="1"/>
        <s v="01/2018 - EM-930-FF 1ERE QUINZ PEAGES" u="1"/>
        <s v="01/2018 - EM-930-FF 2EME QUINZ PEAGES" u="1"/>
        <s v="01/2018 - EM-962-JR 1ERE QUINZ PEAGES" u="1"/>
        <s v="01/2018 - EM-962-JR 2EME QUINZ PEAGES" u="1"/>
        <s v="01/2018 - EN-258-CE 1ERE QUINZ PEAGES" u="1"/>
        <s v="01/2018 - EN-258-CE 2EME QUINZ PEAGES" u="1"/>
        <s v="01/2018 - EN-671-CD 1ERE QUINZ PEAGES" u="1"/>
        <s v="01/2018 - EN-671-CD 2EME QUINZ PEAGES" u="1"/>
        <s v="01/2018 - EN-737-CD 1ERE QUINZ PEAGES" u="1"/>
        <s v="01/2018 - EN-737-CD 2EME QUINZ PEAGES" u="1"/>
        <s v="01/2018 - EN-787-ZX 1ERE QUINZ PEAGES" u="1"/>
        <s v="01/2018 - EN-787-ZX 2EME QUINZ PEAGES" u="1"/>
        <s v="01/2018 - EN-839-ZX 1ERE QUINZ PEAGES" u="1"/>
        <s v="01/2018 - EN-839-ZX 2EME QUINZ PEAGES" u="1"/>
        <s v="01/2018 - EN-842-FV 1ERE QUINZ PEAGES" u="1"/>
        <s v="01/2018 - EN-842-FV 2EME QUINZ PEAGES" u="1"/>
        <s v="01/2018 - EN-919-QN 1ERE QUINZ PEAGES" u="1"/>
        <s v="01/2018 - EN-919-QN 2EME QUINZ PEAGES" u="1"/>
        <s v="01/2018 - EN-951-ZX 1ERE QUINZ PEAGES" u="1"/>
        <s v="01/2018 - EN-951-ZX 2EME QUINZ PEAGES" u="1"/>
        <s v="01/2018 - EP-201-BN 1ERE QUINZ PEAGES" u="1"/>
        <s v="01/2018 - EP-201-BN 2EME QUINZ PEAGES" u="1"/>
        <s v="01/2018 - EP-209-BN 1ERE QUINZ PEAGES" u="1"/>
        <s v="01/2018 - EP-209-BN 2EME QUINZ PEAGES" u="1"/>
        <s v="01/2018 - EP-576-DA 1ERE QUINZ PEAGES" u="1"/>
        <s v="01/2018 - EP-576-DA 2EME QUINZ PEAGES" u="1"/>
        <s v="01/2018 - EP-648-PE 1ERE QUINZ PEAGES" u="1"/>
        <s v="01/2018 - EP-648-PE 2EME QUINZ PEAGES" u="1"/>
        <s v="01/2018 - EP-716-AQ 1ERE QUINZ PEAGES" u="1"/>
        <s v="01/2018 - EP-716-AQ 2EME QUINZ PEAGES" u="1"/>
        <s v="01/2018 - EP-817-PE 1ERE QUINZ PEAGES" u="1"/>
        <s v="01/2018 - EP-817-PE 2EME QUINZ PEAGES" u="1"/>
        <s v="01/2018 - EP-964-PE 1ERE QUINZ PEAGES" u="1"/>
        <s v="01/2018 - EP-964-PE 2EME QUINZ PEAGES" u="1"/>
        <s v="01/2018 - ER-060-SN 1ERE QUINZ PEAGES" u="1"/>
        <s v="01/2018 - ER-060-SN 2EME QUINZ PEAGES" u="1"/>
        <s v="01/2018 - ER-228-SN 1ERE QUINZ PEAGES" u="1"/>
        <s v="01/2018 - ER-228-SN 2EME QUINZ PEAGES" u="1"/>
        <s v="01/2018 - ER-297-YC 1ERE QUINZ PEAGES" u="1"/>
        <s v="01/2018 - ER-297-YC 2EME QUINZ PEAGES" u="1"/>
        <s v="01/2018 - ER-299-YC 1ERE QUINZ PEAGES" u="1"/>
        <s v="01/2018 - ER-299-YC 2EME QUINZ PEAGES" u="1"/>
        <s v="01/2018 - ER-307-YC 1ERE QUINZ PEAGES" u="1"/>
        <s v="01/2018 - ER-307-YC 2EME QUINZ PEAGES" u="1"/>
        <s v="01/2018 - ER-308-YC 1ERE QUINZ PEAGES" u="1"/>
        <s v="01/2018 - ER-308-YC 2EME QUINZ PEAGES" u="1"/>
        <s v="01/2018 - ER-783-SN 1ERE QUINZ PEAGES" u="1"/>
        <s v="01/2018 - ER-783-SN 2EME QUINZ PEAGES" u="1"/>
        <s v="01/2018 - ER-817-SN 1ERE QUINZ PEAGES" u="1"/>
        <s v="01/2018 - ER-817-SN 2EME QUINZ PEAGES" u="1"/>
        <s v="01/2018 - ER-869-SK 1ERE QUINZ PEAGES" u="1"/>
        <s v="01/2018 - ER-869-SK 2EME QUINZ PEAGES" u="1"/>
        <s v="01/2018 - ER-889-SN 1ERE QUINZ PEAGES" u="1"/>
        <s v="01/2018 - ER-889-SN 2EME QUINZ PEAGES" u="1"/>
        <s v="01/2018 - ES-042-XC 1ERE QUINZ PEAGES" u="1"/>
        <s v="01/2018 - ES-042-XC 2EME QUINZ PEAGES" u="1"/>
        <s v="01/2018 - ES-749-TY 1ERE QUINZ PEAGES" u="1"/>
        <s v="01/2018 - ES-749-TY 2EME QUINZ PEAGES" u="1"/>
        <s v="01/2018 - ES-845-DC 1ERE QUINZ PEAGES" u="1"/>
        <s v="01/2018 - ES-845-DC 2EME QUINZ PEAGES" u="1"/>
        <s v="01/2018 - ET-922-AR 1ERE QUINZ PEAGES" u="1"/>
        <s v="01/2018 - ET-922-AR 2EME QUINZ PEAGES" u="1"/>
      </sharedItems>
    </cacheField>
    <cacheField name="Clé compta" numFmtId="0">
      <sharedItems count="3">
        <s v="40"/>
        <s v="" u="1"/>
        <s v="50" u="1"/>
      </sharedItems>
    </cacheField>
    <cacheField name="Compte_x000a_ comptable" numFmtId="0">
      <sharedItems containsSemiMixedTypes="0" containsString="0" containsNumber="1" containsInteger="1" minValue="113801" maxValue="124013" count="4">
        <n v="123401"/>
        <n v="113801" u="1"/>
        <n v="124013" u="1"/>
        <n v="114301" u="1"/>
      </sharedItems>
    </cacheField>
    <cacheField name="Montant" numFmtId="4">
      <sharedItems containsSemiMixedTypes="0" containsString="0" containsNumber="1" minValue="1.83" maxValue="12.43"/>
    </cacheField>
    <cacheField name="code TVA" numFmtId="0">
      <sharedItems count="4">
        <s v="VG"/>
        <s v="" u="1"/>
        <s v="V9" u="1"/>
        <s v="V0" u="1"/>
      </sharedItems>
    </cacheField>
    <cacheField name="centre de cout" numFmtId="0">
      <sharedItems count="152">
        <s v="DEL38"/>
        <s v="DEL53"/>
        <s v="DEL54"/>
        <s v="DEL55"/>
        <s v="DEL56"/>
        <s v="DEL58"/>
        <s v="" u="1"/>
        <s v="NAC04" u="1"/>
        <s v="NAC76" u="1"/>
        <s v="SFO67" u="1"/>
        <s v="DEL86" u="1"/>
        <s v="SFO95" u="1"/>
        <s v="NAC29" u="1"/>
        <s v="DEL70" u="1"/>
        <s v="SFO48" u="1"/>
        <s v="NAC13" u="1"/>
        <s v="NAC85" u="1"/>
        <s v="SFO76" u="1"/>
        <s v="DEL95" u="1"/>
        <s v="DEL51" u="1"/>
        <s v="QUA01" u="1"/>
        <s v="SFO57" u="1"/>
        <s v="DEL76" u="1"/>
        <s v="NAC22" u="1"/>
        <s v="NAC94" u="1"/>
        <s v="NAC19" u="1"/>
        <s v="SFO41" u="1"/>
        <s v="SFO38" u="1"/>
        <s v="NAC75" u="1"/>
        <s v="SFO66" u="1"/>
        <s v="NAC31" u="1"/>
        <s v="DHR99" u="1"/>
        <s v="NAC28" u="1"/>
        <s v="SFO50" u="1"/>
        <s v="MKG02" u="1"/>
        <s v="NAC84" u="1"/>
        <s v="SFO75" u="1"/>
        <s v="DEL94" u="1"/>
        <s v="NAC09" u="1"/>
        <s v="NAC40" u="1"/>
        <s v="WHL07" u="1"/>
        <s v="SFO56" u="1"/>
        <s v="DEL75" u="1"/>
        <s v="NAC21" u="1"/>
        <s v="NAC93" u="1"/>
        <s v="SFO84" u="1"/>
        <s v="NAC18" u="1"/>
        <s v="SFO40" u="1"/>
        <s v="NAC02" u="1"/>
        <s v="NAC74" u="1"/>
        <s v="SFO65" u="1"/>
        <s v="DEL84" u="1"/>
        <s v="NAC30" u="1"/>
        <s v="SFO93" u="1"/>
        <s v="NAC27" u="1"/>
        <s v="DEL37" u="1"/>
        <s v="NAC83" u="1"/>
        <s v="SFO74" u="1"/>
        <s v="DEL93" u="1"/>
        <s v="NAC08" u="1"/>
        <s v="SFO27" u="1"/>
        <s v="SFO99" u="1"/>
        <s v="CSO99" u="1"/>
        <s v="DEL74" u="1"/>
        <s v="NAC20" u="1"/>
        <s v="SFO83" u="1"/>
        <s v="NAC17" u="1"/>
        <s v="NAC89" u="1"/>
        <s v="DEL99" u="1"/>
        <s v="FIN11" u="1"/>
        <s v="NAC01" u="1"/>
        <s v="DEL83" u="1"/>
        <s v="MGT02" u="1"/>
        <s v="NAC26" u="1"/>
        <s v="NAC98" u="1"/>
        <s v="SFO89" u="1"/>
        <s v="SFO45" u="1"/>
        <s v="NAC10" u="1"/>
        <s v="NAC82" u="1"/>
        <s v="DEL92" u="1"/>
        <s v="NAC79" u="1"/>
        <s v="DEL89" u="1"/>
        <s v="FIN01" u="1"/>
        <s v="DEL73" u="1"/>
        <s v="SFO82" u="1"/>
        <s v="NAC16" u="1"/>
        <s v="SFO79" u="1"/>
        <s v="DEL98" u="1"/>
        <s v="NAC72" u="1"/>
        <s v="SFO63" u="1"/>
        <s v="DEL82" u="1"/>
        <s v="SFO91" u="1"/>
        <s v="DEL79" u="1"/>
        <s v="MGT01" u="1"/>
        <s v="NAC25" u="1"/>
        <s v="NAC97" u="1"/>
        <s v="SFO88" u="1"/>
        <s v="GIS04" u="1"/>
        <s v="MIS01" u="1"/>
        <s v="SFO44" u="1"/>
        <s v="NAC81" u="1"/>
        <s v="SFO72" u="1"/>
        <s v="DEL91" u="1"/>
        <s v="NAC06" u="1"/>
        <s v="NAC78" u="1"/>
        <s v="SFO69" u="1"/>
        <s v="DEL88" u="1"/>
        <s v="SFO97" u="1"/>
        <s v="SFO53" u="1"/>
        <s v="DEL72" u="1"/>
        <s v="SFO81" u="1"/>
        <s v="NAC15" u="1"/>
        <s v="NAC87" u="1"/>
        <s v="SFO78" u="1"/>
        <s v="DEL97" u="1"/>
        <s v="NAC43" u="1"/>
        <s v="NAC71" u="1"/>
        <s v="ERREUR" u="1"/>
        <s v="DEL81" u="1"/>
        <s v="SFO59" u="1"/>
        <s v="SFO90" u="1"/>
        <s v="DEL78" u="1"/>
        <s v="NAC24" u="1"/>
        <s v="SFO87" u="1"/>
        <s v="SFO43" u="1"/>
        <s v="DEL62" u="1"/>
        <s v="GMK02" u="1"/>
        <s v="NAC80" u="1"/>
        <s v="SFO71" u="1"/>
        <s v="DEL59" u="1"/>
        <s v="DEL90" u="1"/>
        <s v="NAC05" u="1"/>
        <s v="NAC77" u="1"/>
        <s v="SFO68" u="1"/>
        <s v="DEL87" u="1"/>
        <s v="SFO96" u="1"/>
        <s v="SFO52" u="1"/>
        <s v="DEL71" u="1"/>
        <s v="SFO80" u="1"/>
        <s v="NAC14" u="1"/>
        <s v="SFO77" u="1"/>
        <s v="NAC42" u="1"/>
        <s v="WHC01" u="1"/>
        <s v="DEL52" u="1"/>
        <s v="NAC70" u="1"/>
        <s v="WHA07" u="1"/>
        <s v="DEL80" u="1"/>
        <s v="DEL77" u="1"/>
        <s v="NAC23" u="1"/>
        <s v="SFO86" u="1"/>
        <s v="SFO42" u="1"/>
        <s v="DEL61" u="1"/>
      </sharedItems>
    </cacheField>
    <cacheField name="Verif cente de cou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" refreshedDate="43338.632101388888" createdVersion="4" refreshedVersion="6" minRefreshableVersion="3" recordCount="36" xr:uid="{00000000-000A-0000-FFFF-FFFF08000000}">
  <cacheSource type="worksheet">
    <worksheetSource name="SHELL_CARBURANT"/>
  </cacheSource>
  <cacheFields count="30">
    <cacheField name="Imputation" numFmtId="0">
      <sharedItems/>
    </cacheField>
    <cacheField name="No immat" numFmtId="0">
      <sharedItems count="3">
        <s v="EP-194-PE"/>
        <s v="EM-084-WM"/>
        <s v="EM-935-WL"/>
      </sharedItems>
    </cacheField>
    <cacheField name="Nom" numFmtId="0">
      <sharedItems/>
    </cacheField>
    <cacheField name="Pdt" numFmtId="0">
      <sharedItems/>
    </cacheField>
    <cacheField name="Qté" numFmtId="0">
      <sharedItems containsSemiMixedTypes="0" containsString="0" containsNumber="1" minValue="60.4400000000023" maxValue="127.003000000092"/>
    </cacheField>
    <cacheField name="Coût HT" numFmtId="0">
      <sharedItems containsSemiMixedTypes="0" containsString="0" containsNumber="1" minValue="69.416666666744206" maxValue="187.024999999508"/>
    </cacheField>
    <cacheField name="Coût net" numFmtId="0">
      <sharedItems containsSemiMixedTypes="0" containsString="0" containsNumber="1" minValue="69.420000000041895" maxValue="186.96999999931799"/>
    </cacheField>
    <cacheField name="Champ calculé" numFmtId="0">
      <sharedItems containsSemiMixedTypes="0" containsString="0" containsNumber="1" minValue="13.8840000000055" maxValue="37.393999999871902"/>
    </cacheField>
    <cacheField name="Coût TTC" numFmtId="0">
      <sharedItems containsSemiMixedTypes="0" containsString="0" containsNumber="1" minValue="83.300000000046495" maxValue="224.429999999773"/>
    </cacheField>
    <cacheField name="TVA" numFmtId="0">
      <sharedItems containsSemiMixedTypes="0" containsString="0" containsNumber="1" containsInteger="1" minValue="100" maxValue="100"/>
    </cacheField>
    <cacheField name="Champ calculé2" numFmtId="0">
      <sharedItems containsSemiMixedTypes="0" containsString="0" containsNumber="1" minValue="69.420000000041895" maxValue="186.96999999931799"/>
    </cacheField>
    <cacheField name="Champ calculé3" numFmtId="0">
      <sharedItems containsSemiMixedTypes="0" containsString="0" containsNumber="1" containsInteger="1" minValue="0" maxValue="0"/>
    </cacheField>
    <cacheField name="TVA4" numFmtId="0">
      <sharedItems containsSemiMixedTypes="0" containsString="0" containsNumber="1" containsInteger="1" minValue="20" maxValue="20"/>
    </cacheField>
    <cacheField name="Facture" numFmtId="0">
      <sharedItems/>
    </cacheField>
    <cacheField name="Conso" numFmtId="0">
      <sharedItems containsString="0" containsBlank="1" containsNumber="1" minValue="6.57671381936962" maxValue="10.116279069770799"/>
    </cacheField>
    <cacheField name="KmSaisi" numFmtId="0">
      <sharedItems containsString="0" containsBlank="1" containsNumber="1" containsInteger="1" minValue="22163" maxValue="71409"/>
    </cacheField>
    <cacheField name="Km parcouru" numFmtId="0">
      <sharedItems containsString="0" containsBlank="1" containsNumber="1" containsInteger="1" minValue="645" maxValue="919"/>
    </cacheField>
    <cacheField name="Origine" numFmtId="0">
      <sharedItems containsBlank="1"/>
    </cacheField>
    <cacheField name="Ville" numFmtId="0">
      <sharedItems containsBlank="1"/>
    </cacheField>
    <cacheField name="Date" numFmtId="14">
      <sharedItems containsBlank="1"/>
    </cacheField>
    <cacheField name="Heure" numFmtId="0">
      <sharedItems containsBlank="1"/>
    </cacheField>
    <cacheField name="TVA5" numFmtId="0">
      <sharedItems containsString="0" containsBlank="1" containsNumber="1" containsInteger="1" minValue="20" maxValue="20"/>
    </cacheField>
    <cacheField name="Gre" numFmtId="0">
      <sharedItems containsBlank="1"/>
    </cacheField>
    <cacheField name="VG" numFmtId="0">
      <sharedItems containsSemiMixedTypes="0" containsString="0" containsNumber="1" minValue="69.42" maxValue="187.02"/>
    </cacheField>
    <cacheField name="V9" numFmtId="0">
      <sharedItems containsSemiMixedTypes="0" containsString="0" containsNumber="1" containsInteger="1" minValue="0" maxValue="0"/>
    </cacheField>
    <cacheField name="Libelle" numFmtId="0">
      <sharedItems count="1722">
        <s v="07/2018 EP-194-PE 2EME QUINZ CARBURANT"/>
        <s v="07/2018 EM-084-WM 2EME QUINZ CARBURANT"/>
        <s v="07/2018 EM-935-WL 2EME QUINZ CARBURANT"/>
        <s v="" u="1"/>
        <s v="04-2018 BR-901-KG 2EME QUINZ CARBURANT" u="1"/>
        <s v="04-2018 CS-788-WL 2EME QUINZ CARBURANT" u="1"/>
        <s v="04-2018 CZ-060-LF 2EME QUINZ CARBURANT" u="1"/>
        <s v="04-2018 -  1ERE QUINZ CARBURANT" u="1"/>
        <s v="01-2018 - AR-306-WW 1ERE QUINZ CARBURANT" u="1"/>
        <s v="01-2018 - BA-647-CC 1ERE QUINZ CARBURANT" u="1"/>
        <s v="01-2018 - BF-412-DD 1ERE QUINZ CARBURANT" u="1"/>
        <s v="01-2018 - BK-403-HR 1ERE QUINZ CARBURANT" u="1"/>
        <s v="01-2018 - BK-800-GQ 1ERE QUINZ CARBURANT" u="1"/>
        <s v="01-2018 - BS-693-LB 1ERE QUINZ CARBURANT" u="1"/>
        <s v="01-2018 - BT-448-YL 1ERE QUINZ CARBURANT" u="1"/>
        <s v="01-2018 - CD-016-VT 1ERE QUINZ CARBURANT" u="1"/>
        <s v="01-2018 - CF-130-AP 1ERE QUINZ CARBURANT" u="1"/>
        <s v="01-2018 - CF-280-FR 1ERE QUINZ CARBURANT" u="1"/>
        <s v="01-2018 - CF-544-GK 1ERE QUINZ CARBURANT" u="1"/>
        <s v="01-2018 - CG-484-VY 1ERE QUINZ CARBURANT" u="1"/>
        <s v="01-2018 - CN-564-JH 1ERE QUINZ CARBURANT" u="1"/>
        <s v="01-2018 - CS-252-WM 1ERE QUINZ CARBURANT" u="1"/>
        <s v="01-2018 - CT-653-XY 1ERE QUINZ CARBURANT" u="1"/>
        <s v="01-2018 - CV-909-ZX 1ERE QUINZ CARBURANT" u="1"/>
        <s v="01-2018 - CY-095-RE 1ERE QUINZ CARBURANT" u="1"/>
        <s v="01-2018 - CY-866-RD 1ERE QUINZ CARBURANT" u="1"/>
        <s v="01-2018 - DB-297-GH 1ERE QUINZ CARBURANT" u="1"/>
        <s v="01-2018 - DH-224-GS 1ERE QUINZ CARBURANT" u="1"/>
        <s v="01-2018 - DH-710-GR 1ERE QUINZ CARBURANT" u="1"/>
        <s v="01-2018 - DT-003-SX 1ERE QUINZ CARBURANT" u="1"/>
        <s v="01-2018 - DW-217-YP 1ERE QUINZ CARBURANT" u="1"/>
        <s v="01-2018 - DW-227-YP 1ERE QUINZ CARBURANT" u="1"/>
        <s v="01-2018 - DW-288-TR 1ERE QUINZ CARBURANT" u="1"/>
        <s v="01-2018 - DW-915-ZZ 1ERE QUINZ CARBURANT" u="1"/>
        <s v="01-2018 - DX-154-FF 1ERE QUINZ CARBURANT" u="1"/>
        <s v="01-2018 - DX-162-XZ 1ERE QUINZ CARBURANT" u="1"/>
        <s v="01-2018 - DX-174-AA 1ERE QUINZ CARBURANT" u="1"/>
        <s v="01-2018 - DX-772-AQ 1ERE QUINZ CARBURANT" u="1"/>
        <s v="01-2018 - DZ-075-VH 1ERE QUINZ CARBURANT" u="1"/>
        <s v="01-2018 - DZ-159-VJ 1ERE QUINZ CARBURANT" u="1"/>
        <s v="01-2018 - DZ-519-VG 1ERE QUINZ CARBURANT" u="1"/>
        <s v="01-2018 - DZ-903-VH 1ERE QUINZ CARBURANT" u="1"/>
        <s v="01-2018 - DZ-966-VG 1ERE QUINZ CARBURANT" u="1"/>
        <s v="01-2018 - EB-741-ME 1ERE QUINZ CARBURANT" u="1"/>
        <s v="01-2018 - EB-749-ME 1ERE QUINZ CARBURANT" u="1"/>
        <s v="01-2018 - EC-652-WL 1ERE QUINZ CARBURANT" u="1"/>
        <s v="01-2018 - ED-054-CT 1ERE QUINZ CARBURANT" u="1"/>
        <s v="01-2018 - ED-154-GQ 1ERE QUINZ CARBURANT" u="1"/>
        <s v="01-2018 - ED-286-KR 1ERE QUINZ CARBURANT" u="1"/>
        <s v="01-2018 - ED-677-ND 1ERE QUINZ CARBURANT" u="1"/>
        <s v="01-2018 - ED-707-GN 1ERE QUINZ CARBURANT" u="1"/>
        <s v="01-2018 - ED-713-GN 1ERE QUINZ CARBURANT" u="1"/>
        <s v="01-2018 - ED-968-NC 1ERE QUINZ CARBURANT" u="1"/>
        <s v="01-2018 - EE-739-LB 1ERE QUINZ CARBURANT" u="1"/>
        <s v="01-2018 - EF-292-BK 1ERE QUINZ CARBURANT" u="1"/>
        <s v="01-2018 - EF-752-DL 1ERE QUINZ CARBURANT" u="1"/>
        <s v="01-2018 - EG-244-YR 1ERE QUINZ CARBURANT" u="1"/>
        <s v="01-2018 - EG-419-EX 1ERE QUINZ CARBURANT" u="1"/>
        <s v="01-2018 - EH-364-PY 1ERE QUINZ CARBURANT" u="1"/>
        <s v="01-2018 - EH-571-ND 1ERE QUINZ CARBURANT" u="1"/>
        <s v="01-2018 - EJ-314-KN 1ERE QUINZ CARBURANT" u="1"/>
        <s v="01-2018 - EJ-466-CA 1ERE QUINZ CARBURANT" u="1"/>
        <s v="01-2018 - EJ-466-WG 1ERE QUINZ CARBURANT" u="1"/>
        <s v="01-2018 - EJ-473-KE 1ERE QUINZ CARBURANT" u="1"/>
        <s v="01-2018 - EJ-524-KN 1ERE QUINZ CARBURANT" u="1"/>
        <s v="01-2018 - EJ-585-KE 1ERE QUINZ CARBURANT" u="1"/>
        <s v="01-2018 - EJ-616-YP 1ERE QUINZ CARBURANT" u="1"/>
        <s v="01-2018 - EJ-680-KE 1ERE QUINZ CARBURANT" u="1"/>
        <s v="01-2018 - EJ-688-KE 1ERE QUINZ CARBURANT" u="1"/>
        <s v="01-2018 - EJ-849-KD 1ERE QUINZ CARBURANT" u="1"/>
        <s v="01-2018 - EK-093-VN 1ERE QUINZ CARBURANT" u="1"/>
        <s v="01-2018 - EK-106-PR 1ERE QUINZ CARBURANT" u="1"/>
        <s v="01-2018 - EK-121-PS 1ERE QUINZ CARBURANT" u="1"/>
        <s v="01-2018 - EK-151-QK 1ERE QUINZ CARBURANT" u="1"/>
        <s v="01-2018 - EK-172-SY 1ERE QUINZ CARBURANT" u="1"/>
        <s v="01-2018 - EK-176-QK 1ERE QUINZ CARBURANT" u="1"/>
        <s v="01-2018 - EK-185-QK 1ERE QUINZ CARBURANT" u="1"/>
        <s v="01-2018 - EK-241-QK 1ERE QUINZ CARBURANT" u="1"/>
        <s v="01-2018 - EK-244-QK 1ERE QUINZ CARBURANT" u="1"/>
        <s v="01-2018 - EK-309-XF 1ERE QUINZ CARBURANT" u="1"/>
        <s v="01-2018 - EK-311-PR 1ERE QUINZ CARBURANT" u="1"/>
        <s v="01-2018 - EK-344-SZ 1ERE QUINZ CARBURANT" u="1"/>
        <s v="01-2018 - EK-355-QK 1ERE QUINZ CARBURANT" u="1"/>
        <s v="01-2018 - EK-376-QK 1ERE QUINZ CARBURANT" u="1"/>
        <s v="01-2018 - EK-432-QK 1ERE QUINZ CARBURANT" u="1"/>
        <s v="01-2018 - EK-491-SY 1ERE QUINZ CARBURANT" u="1"/>
        <s v="01-2018 - EK-540-SY 1ERE QUINZ CARBURANT" u="1"/>
        <s v="01-2018 - EK-567-TV 1ERE QUINZ CARBURANT" u="1"/>
        <s v="01-2018 - EK-597-QJ 1ERE QUINZ CARBURANT" u="1"/>
        <s v="01-2018 - EK-604-PR 1ERE QUINZ CARBURANT" u="1"/>
        <s v="01-2018 - EK-682-VM 1ERE QUINZ CARBURANT" u="1"/>
        <s v="01-2018 - EK-709-QJ 1ERE QUINZ CARBURANT" u="1"/>
        <s v="01-2018 - EK-733-SY 1ERE QUINZ CARBURANT" u="1"/>
        <s v="01-2018 - EK-753-QJ 1ERE QUINZ CARBURANT" u="1"/>
        <s v="01-2018 - EK-761-VM 1ERE QUINZ CARBURANT" u="1"/>
        <s v="01-2018 - EK-792-PQ 1ERE QUINZ CARBURANT" u="1"/>
        <s v="01-2018 - EK-821-PQ 1ERE QUINZ CARBURANT" u="1"/>
        <s v="01-2018 - EK-833-VM 1ERE QUINZ CARBURANT" u="1"/>
        <s v="01-2018 - EK-857-XF 1ERE QUINZ CARBURANT" u="1"/>
        <s v="01-2018 - EK-879-XF 1ERE QUINZ CARBURANT" u="1"/>
        <s v="01-2018 - EK-881-PQ 1ERE QUINZ CARBURANT" u="1"/>
        <s v="01-2018 - EK-897-PQ 1ERE QUINZ CARBURANT" u="1"/>
        <s v="01-2018 - EK-919-XE 1ERE QUINZ CARBURANT" u="1"/>
        <s v="01-2018 - EK-925-VM 1ERE QUINZ CARBURANT" u="1"/>
        <s v="01-2018 - EK-975-PQ 1ERE QUINZ CARBURANT" u="1"/>
        <s v="01-2018 - EK-975-QJ 1ERE QUINZ CARBURANT" u="1"/>
        <s v="01-2018 - EK-989-XE 1ERE QUINZ CARBURANT" u="1"/>
        <s v="01-2018 - EK-998-PR 1ERE QUINZ CARBURANT" u="1"/>
        <s v="01-2018 - EL-012-KZ 1ERE QUINZ CARBURANT" u="1"/>
        <s v="01-2018 - EL-026-RP 1ERE QUINZ CARBURANT" u="1"/>
        <s v="01-2018 - EL-028-AV 1ERE QUINZ CARBURANT" u="1"/>
        <s v="01-2018 - EL-040-JJ 1ERE QUINZ CARBURANT" u="1"/>
        <s v="01-2018 - EL-077-KZ 1ERE QUINZ CARBURANT" u="1"/>
        <s v="01-2018 - EL-114-JH 1ERE QUINZ CARBURANT" u="1"/>
        <s v="01-2018 - EL-188-KZ 1ERE QUINZ CARBURANT" u="1"/>
        <s v="01-2018 - EL-206-WS 1ERE QUINZ CARBURANT" u="1"/>
        <s v="01-2018 - EL-209-RP 1ERE QUINZ CARBURANT" u="1"/>
        <s v="01-2018 - EL-214-FB 1ERE QUINZ CARBURANT" u="1"/>
        <s v="01-2018 - EL-223-KZ 1ERE QUINZ CARBURANT" u="1"/>
        <s v="01-2018 - EL-223-QS 1ERE QUINZ CARBURANT" u="1"/>
        <s v="01-2018 - EL-224-FC 1ERE QUINZ CARBURANT" u="1"/>
        <s v="01-2018 - EL-278-QS 1ERE QUINZ CARBURANT" u="1"/>
        <s v="01-2018 - EL-290-VA 1ERE QUINZ CARBURANT" u="1"/>
        <s v="01-2018 - EL-298-KE 1ERE QUINZ CARBURANT" u="1"/>
        <s v="01-2018 - EL-306-QS 1ERE QUINZ CARBURANT" u="1"/>
        <s v="01-2018 - EL-307-KY 1ERE QUINZ CARBURANT" u="1"/>
        <s v="01-2018 - EL-333-QS 1ERE QUINZ CARBURANT" u="1"/>
        <s v="01-2018 - EL-368-RN 1ERE QUINZ CARBURANT" u="1"/>
        <s v="01-2018 - EL-412-KY 1ERE QUINZ CARBURANT" u="1"/>
        <s v="01-2018 - EL-433-QR 1ERE QUINZ CARBURANT" u="1"/>
        <s v="01-2018 - EL-452-DW 1ERE QUINZ CARBURANT" u="1"/>
        <s v="01-2018 - EL-493-QS 1ERE QUINZ CARBURANT" u="1"/>
        <s v="01-2018 - EL-561-KE 1ERE QUINZ CARBURANT" u="1"/>
        <s v="01-2018 - EL-572-AV 1ERE QUINZ CARBURANT" u="1"/>
        <s v="01-2018 - EL-588-GT 1ERE QUINZ CARBURANT" u="1"/>
        <s v="01-2018 - EL-609-FC 1ERE QUINZ CARBURANT" u="1"/>
        <s v="01-2018 - EL-631-FC 1ERE QUINZ CARBURANT" u="1"/>
        <s v="01-2018 - EL-635-KE 1ERE QUINZ CARBURANT" u="1"/>
        <s v="01-2018 - EL-674-KE 1ERE QUINZ CARBURANT" u="1"/>
        <s v="01-2018 - EL-711-GM 1ERE QUINZ CARBURANT" u="1"/>
        <s v="01-2018 - EL-806-KY 1ERE QUINZ CARBURANT" u="1"/>
        <s v="01-2018 - EL-808-BR 1ERE QUINZ CARBURANT" u="1"/>
        <s v="01-2018 - EL-853-YR 1ERE QUINZ CARBURANT" u="1"/>
        <s v="01-2018 - EL-911-KY 1ERE QUINZ CARBURANT" u="1"/>
        <s v="01-2018 - EL-945-RN 1ERE QUINZ CARBURANT" u="1"/>
        <s v="01-2018 - EL-983-YN 1ERE QUINZ CARBURANT" u="1"/>
        <s v="01-2018 - EL-998-QS 1ERE QUINZ CARBURANT" u="1"/>
        <s v="01-2018 - EM-002-RC 1ERE QUINZ CARBURANT" u="1"/>
        <s v="01-2018 - EM-058-LJ 1ERE QUINZ CARBURANT" u="1"/>
        <s v="01-2018 - EM-084-WM 1ERE QUINZ CARBURANT" u="1"/>
        <s v="01-2018 - EM-094-DT 1ERE QUINZ CARBURANT" u="1"/>
        <s v="01-2018 - EM-102-DT 1ERE QUINZ CARBURANT" u="1"/>
        <s v="01-2018 - EM-116-WN 1ERE QUINZ CARBURANT" u="1"/>
        <s v="01-2018 - EM-140-FG 1ERE QUINZ CARBURANT" u="1"/>
        <s v="01-2018 - EM-143-WM 1ERE QUINZ CARBURANT" u="1"/>
        <s v="01-2018 - EM-154-MG 1ERE QUINZ CARBURANT" u="1"/>
        <s v="01-2018 - EM-157-FG 1ERE QUINZ CARBURANT" u="1"/>
        <s v="01-2018 - EM-171-MG 1ERE QUINZ CARBURANT" u="1"/>
        <s v="01-2018 - EM-177-EM 1ERE QUINZ CARBURANT" u="1"/>
        <s v="01-2018 - EM-191-LJ 1ERE QUINZ CARBURANT" u="1"/>
        <s v="01-2018 - EM-202-EM 1ERE QUINZ CARBURANT" u="1"/>
        <s v="01-2018 - EM-247-ZQ 1ERE QUINZ CARBURANT" u="1"/>
        <s v="01-2018 - EM-290-FG 1ERE QUINZ CARBURANT" u="1"/>
        <s v="01-2018 - EM-294-LJ 1ERE QUINZ CARBURANT" u="1"/>
        <s v="01-2018 - EM-299-NF 1ERE QUINZ CARBURANT" u="1"/>
        <s v="01-2018 - EM-301-EM 1ERE QUINZ CARBURANT" u="1"/>
        <s v="01-2018 - EM-312-LJ 1ERE QUINZ CARBURANT" u="1"/>
        <s v="01-2018 - EM-312-WM 1ERE QUINZ CARBURANT" u="1"/>
        <s v="01-2018 - EM-320-EM 1ERE QUINZ CARBURANT" u="1"/>
        <s v="01-2018 - EM-320-LJ 1ERE QUINZ CARBURANT" u="1"/>
        <s v="01-2018 - EM-368-LJ 1ERE QUINZ CARBURANT" u="1"/>
        <s v="01-2018 - EM-370-FG 1ERE QUINZ CARBURANT" u="1"/>
        <s v="01-2018 - EM-375-EM 1ERE QUINZ CARBURANT" u="1"/>
        <s v="01-2018 - EM-405-EM 1ERE QUINZ CARBURANT" u="1"/>
        <s v="01-2018 - EM-413-EM 1ERE QUINZ CARBURANT" u="1"/>
        <s v="01-2018 - EM-420-LJ 1ERE QUINZ CARBURANT" u="1"/>
        <s v="01-2018 - EM-428-FG 1ERE QUINZ CARBURANT" u="1"/>
        <s v="01-2018 - EM-451-FG 1ERE QUINZ CARBURANT" u="1"/>
        <s v="01-2018 - EM-481-WM 1ERE QUINZ CARBURANT" u="1"/>
        <s v="01-2018 - EM-565-ZQ 1ERE QUINZ CARBURANT" u="1"/>
        <s v="01-2018 - EM-572-LJ 1ERE QUINZ CARBURANT" u="1"/>
        <s v="01-2018 - EM-584-EL 1ERE QUINZ CARBURANT" u="1"/>
        <s v="01-2018 - EM-636-EL 1ERE QUINZ CARBURANT" u="1"/>
        <s v="01-2018 - EM-648-WM 1ERE QUINZ CARBURANT" u="1"/>
        <s v="01-2018 - EM-676-EL 1ERE QUINZ CARBURANT" u="1"/>
        <s v="01-2018 - EM-713-WM 1ERE QUINZ CARBURANT" u="1"/>
        <s v="01-2018 - EM-728-DS 1ERE QUINZ CARBURANT" u="1"/>
        <s v="01-2018 - EM-739-EL 1ERE QUINZ CARBURANT" u="1"/>
        <s v="01-2018 - EM-763-VL 1ERE QUINZ CARBURANT" u="1"/>
        <s v="01-2018 - EM-768-DS 1ERE QUINZ CARBURANT" u="1"/>
        <s v="01-2018 - EM-770-DS 1ERE QUINZ CARBURANT" u="1"/>
        <s v="01-2018 - EM-776-LJ 1ERE QUINZ CARBURANT" u="1"/>
        <s v="01-2018 - EM-797-EL 1ERE QUINZ CARBURANT" u="1"/>
        <s v="01-2018 - EM-801-JR 1ERE QUINZ CARBURANT" u="1"/>
        <s v="01-2018 - EM-801-LJ 1ERE QUINZ CARBURANT" u="1"/>
        <s v="01-2018 - EM-825-JR 1ERE QUINZ CARBURANT" u="1"/>
        <s v="01-2018 - EM-842-LJ 1ERE QUINZ CARBURANT" u="1"/>
        <s v="01-2018 - EM-868-JR 1ERE QUINZ CARBURANT" u="1"/>
        <s v="01-2018 - EM-877-JR 1ERE QUINZ CARBURANT" u="1"/>
        <s v="01-2018 - EM-886-EL 1ERE QUINZ CARBURANT" u="1"/>
        <s v="01-2018 - EM-891-JR 1ERE QUINZ CARBURANT" u="1"/>
        <s v="01-2018 - EM-908-LJ 1ERE QUINZ CARBURANT" u="1"/>
        <s v="01-2018 - EM-935-WL 1ERE QUINZ CARBURANT" u="1"/>
        <s v="01-2018 - EM-953-JR 1ERE QUINZ CARBURANT" u="1"/>
        <s v="01-2018 - EM-955-EL 1ERE QUINZ CARBURANT" u="1"/>
        <s v="01-2018 - EM-958-JR 1ERE QUINZ CARBURANT" u="1"/>
        <s v="01-2018 - EN-244-CE 1ERE QUINZ CARBURANT" u="1"/>
        <s v="01-2018 - EN-256-CD 1ERE QUINZ CARBURANT" u="1"/>
        <s v="01-2018 - EN-691-CD 1ERE QUINZ CARBURANT" u="1"/>
        <s v="01-2018 - EN-712-BJ 1ERE QUINZ CARBURANT" u="1"/>
        <s v="01-2018 - EN-745-QN 1ERE QUINZ CARBURANT" u="1"/>
        <s v="01-2018 - EN-754-ZX 1ERE QUINZ CARBURANT" u="1"/>
        <s v="01-2018 - EN-784-EV 1ERE QUINZ CARBURANT" u="1"/>
        <s v="01-2018 - EN-787-ZX 1ERE QUINZ CARBURANT" u="1"/>
        <s v="01-2018 - EN-807-ZX 1ERE QUINZ CARBURANT" u="1"/>
        <s v="01-2018 - EN-839-ZX 1ERE QUINZ CARBURANT" u="1"/>
        <s v="01-2018 - EN-842-FV 1ERE QUINZ CARBURANT" u="1"/>
        <s v="01-2018 - EN-900-FV 1ERE QUINZ CARBURANT" u="1"/>
        <s v="01-2018 - EN-919-QN 1ERE QUINZ CARBURANT" u="1"/>
        <s v="01-2018 - EN-951-ZX 1ERE QUINZ CARBURANT" u="1"/>
        <s v="01-2018 - EP-023-PE 1ERE QUINZ CARBURANT" u="1"/>
        <s v="01-2018 - EP-176-AR 1ERE QUINZ CARBURANT" u="1"/>
        <s v="01-2018 - EP-194-PE 1ERE QUINZ CARBURANT" u="1"/>
        <s v="01-2018 - EP-201-BN 1ERE QUINZ CARBURANT" u="1"/>
        <s v="01-2018 - EP-209-BN 1ERE QUINZ CARBURANT" u="1"/>
        <s v="01-2018 - EP-388-GX 1ERE QUINZ CARBURANT" u="1"/>
        <s v="01-2018 - EP-476-AQ 1ERE QUINZ CARBURANT" u="1"/>
        <s v="01-2018 - EP-576-DA 1ERE QUINZ CARBURANT" u="1"/>
        <s v="01-2018 - EP-611-AQ 1ERE QUINZ CARBURANT" u="1"/>
        <s v="01-2018 - EP-659-PD 1ERE QUINZ CARBURANT" u="1"/>
        <s v="01-2018 - EP-741-PE 1ERE QUINZ CARBURANT" u="1"/>
        <s v="01-2018 - EP-817-PE 1ERE QUINZ CARBURANT" u="1"/>
        <s v="01-2018 - EQ-772-HA 1ERE QUINZ CARBURANT" u="1"/>
        <s v="01-2018 - ER-056-XW 1ERE QUINZ CARBURANT" u="1"/>
        <s v="01-2018 - ER-058-XW 1ERE QUINZ CARBURANT" u="1"/>
        <s v="01-2018 - ER-060-SN 1ERE QUINZ CARBURANT" u="1"/>
        <s v="01-2018 - ER-307-YC 1ERE QUINZ CARBURANT" u="1"/>
        <s v="01-2018 - ER-783-SN 1ERE QUINZ CARBURANT" u="1"/>
        <s v="01-2018 - ER-817-SN 1ERE QUINZ CARBURANT" u="1"/>
        <s v="01-2018 - ER-827-YG 1ERE QUINZ CARBURANT" u="1"/>
        <s v="01-2018 - ER-869-SK 1ERE QUINZ CARBURANT" u="1"/>
        <s v="01-2018 - ER-889-SN 1ERE QUINZ CARBURANT" u="1"/>
        <s v="01-2018 - ES-749-TY 1ERE QUINZ CARBURANT" u="1"/>
        <s v="01-2018 - ES-840-XB 1ERE QUINZ CARBURANT" u="1"/>
        <s v="01-2018 - ES-845-DC 1ERE QUINZ CARBURANT" u="1"/>
        <s v="01-2018 - ET-063-AS 1ERE QUINZ CARBURANT" u="1"/>
        <s v="01-2018 - ET-791-AR 1ERE QUINZ CARBURANT" u="1"/>
        <s v="01-2018 - 0000LOCDEL78 1ERE QUINZ CARBURANT" u="1"/>
        <s v="01-2018 - 0000LOCDEL81 1ERE QUINZ CARBURANT" u="1"/>
        <s v="01-2018 - 0000LOCDEL94 1ERE QUINZ CARBURANT" u="1"/>
        <s v="07/2018 0000LOCDEL55 2EME QUINZ CARBURANT" u="1"/>
        <s v="07/2018 0000LOCDEL93 2EME QUINZ CARBURANT" u="1"/>
        <s v="02-2018 - AQ-362-RV 2EME QUINZ CARBURANT" u="1"/>
        <s v="02-2018 - AR-306-WW 2EME QUINZ CARBURANT" u="1"/>
        <s v="02-2018 - BA-647-CC 2EME QUINZ CARBURANT" u="1"/>
        <s v="02-2018 - BF-412-DD 2EME QUINZ CARBURANT" u="1"/>
        <s v="02-2018 - BK-307-MT 2EME QUINZ CARBURANT" u="1"/>
        <s v="02-2018 - BK-403-HR 2EME QUINZ CARBURANT" u="1"/>
        <s v="02-2018 - BK-800-GQ 2EME QUINZ CARBURANT" u="1"/>
        <s v="02-2018 - CD-016-VT 2EME QUINZ CARBURANT" u="1"/>
        <s v="02-2018 - CF-280-FR 2EME QUINZ CARBURANT" u="1"/>
        <s v="02-2018 - CF-544-GK 2EME QUINZ CARBURANT" u="1"/>
        <s v="02-2018 - CG-484-VY 2EME QUINZ CARBURANT" u="1"/>
        <s v="02-2018 - CN-564-JH 2EME QUINZ CARBURANT" u="1"/>
        <s v="02-2018 - CT-653-XY 2EME QUINZ CARBURANT" u="1"/>
        <s v="02-2018 - CV-909-ZX 2EME QUINZ CARBURANT" u="1"/>
        <s v="02-2018 - CY-095-RE 2EME QUINZ CARBURANT" u="1"/>
        <s v="02-2018 - CY-866-RD 2EME QUINZ CARBURANT" u="1"/>
        <s v="02-2018 - DA-073-ZT 2EME QUINZ CARBURANT" u="1"/>
        <s v="02-2018 - DB-297-GH 2EME QUINZ CARBURANT" u="1"/>
        <s v="02-2018 - DH-224-GS 2EME QUINZ CARBURANT" u="1"/>
        <s v="02-2018 - DH-690-GS 2EME QUINZ CARBURANT" u="1"/>
        <s v="02-2018 - DH-919-GS 2EME QUINZ CARBURANT" u="1"/>
        <s v="02-2018 - DT-003-SX 2EME QUINZ CARBURANT" u="1"/>
        <s v="02-2018 - DV-587-TP 2EME QUINZ CARBURANT" u="1"/>
        <s v="02-2018 - DW-217-YP 2EME QUINZ CARBURANT" u="1"/>
        <s v="02-2018 - DW-222-YP 2EME QUINZ CARBURANT" u="1"/>
        <s v="02-2018 - DW-227-YP 2EME QUINZ CARBURANT" u="1"/>
        <s v="02-2018 - DW-288-TR 2EME QUINZ CARBURANT" u="1"/>
        <s v="02-2018 - DW-915-ZZ 2EME QUINZ CARBURANT" u="1"/>
        <s v="02-2018 - DX-174-AA 2EME QUINZ CARBURANT" u="1"/>
        <s v="02-2018 - DX-772-AQ 2EME QUINZ CARBURANT" u="1"/>
        <s v="02-2018 - DZ-075-VH 2EME QUINZ CARBURANT" u="1"/>
        <s v="02-2018 - DZ-159-VJ 2EME QUINZ CARBURANT" u="1"/>
        <s v="02-2018 - DZ-903-VH 2EME QUINZ CARBURANT" u="1"/>
        <s v="02-2018 - DZ-966-VG 2EME QUINZ CARBURANT" u="1"/>
        <s v="02-2018 - EB-741-ME 2EME QUINZ CARBURANT" u="1"/>
        <s v="02-2018 - EB-749-ME 2EME QUINZ CARBURANT" u="1"/>
        <s v="02-2018 - EC-349-SD 2EME QUINZ CARBURANT" u="1"/>
        <s v="02-2018 - EC-652-WL 2EME QUINZ CARBURANT" u="1"/>
        <s v="02-2018 - EC-736-WL 2EME QUINZ CARBURANT" u="1"/>
        <s v="02-2018 - ED-054-CT 2EME QUINZ CARBURANT" u="1"/>
        <s v="02-2018 - ED-286-KR 2EME QUINZ CARBURANT" u="1"/>
        <s v="02-2018 - ED-298-KR 2EME QUINZ CARBURANT" u="1"/>
        <s v="02-2018 - ED-677-ND 2EME QUINZ CARBURANT" u="1"/>
        <s v="02-2018 - ED-713-GN 2EME QUINZ CARBURANT" u="1"/>
        <s v="02-2018 - ED-968-NC 2EME QUINZ CARBURANT" u="1"/>
        <s v="02-2018 - EE-739-LB 2EME QUINZ CARBURANT" u="1"/>
        <s v="02-2018 - EF-752-DL 2EME QUINZ CARBURANT" u="1"/>
        <s v="02-2018 - EG-244-YR 2EME QUINZ CARBURANT" u="1"/>
        <s v="02-2018 - EH-364-PY 2EME QUINZ CARBURANT" u="1"/>
        <s v="02-2018 - EH-571-ND 2EME QUINZ CARBURANT" u="1"/>
        <s v="02-2018 - EJ-466-CA 2EME QUINZ CARBURANT" u="1"/>
        <s v="02-2018 - EJ-524-KN 2EME QUINZ CARBURANT" u="1"/>
        <s v="02-2018 - EJ-585-KE 2EME QUINZ CARBURANT" u="1"/>
        <s v="02-2018 - EJ-616-YP 2EME QUINZ CARBURANT" u="1"/>
        <s v="02-2018 - EJ-680-KE 2EME QUINZ CARBURANT" u="1"/>
        <s v="02-2018 - EJ-688-KE 2EME QUINZ CARBURANT" u="1"/>
        <s v="02-2018 - EJ-845-KD 2EME QUINZ CARBURANT" u="1"/>
        <s v="02-2018 - EJ-849-KD 2EME QUINZ CARBURANT" u="1"/>
        <s v="02-2018 - EK-035-PS 2EME QUINZ CARBURANT" u="1"/>
        <s v="02-2018 - EK-044-QK 2EME QUINZ CARBURANT" u="1"/>
        <s v="02-2018 - EK-106-PR 2EME QUINZ CARBURANT" u="1"/>
        <s v="02-2018 - EK-121-PR 2EME QUINZ CARBURANT" u="1"/>
        <s v="02-2018 - EK-121-PS 2EME QUINZ CARBURANT" u="1"/>
        <s v="02-2018 - EK-151-QK 2EME QUINZ CARBURANT" u="1"/>
        <s v="02-2018 - EK-176-QK 2EME QUINZ CARBURANT" u="1"/>
        <s v="02-2018 - EK-202-SY 2EME QUINZ CARBURANT" u="1"/>
        <s v="02-2018 - EK-244-QK 2EME QUINZ CARBURANT" u="1"/>
        <s v="02-2018 - EK-286-VN 2EME QUINZ CARBURANT" u="1"/>
        <s v="02-2018 - EK-311-PR 2EME QUINZ CARBURANT" u="1"/>
        <s v="02-2018 - EK-346-QK 2EME QUINZ CARBURANT" u="1"/>
        <s v="02-2018 - EK-376-QK 2EME QUINZ CARBURANT" u="1"/>
        <s v="02-2018 - EK-380-SY 2EME QUINZ CARBURANT" u="1"/>
        <s v="02-2018 - EK-427-SY 2EME QUINZ CARBURANT" u="1"/>
        <s v="02-2018 - EK-432-QK 2EME QUINZ CARBURANT" u="1"/>
        <s v="02-2018 - EK-540-SY 2EME QUINZ CARBURANT" u="1"/>
        <s v="02-2018 - EK-597-QJ 2EME QUINZ CARBURANT" u="1"/>
        <s v="02-2018 - EK-604-PR 2EME QUINZ CARBURANT" u="1"/>
        <s v="02-2018 - EK-664-QJ 2EME QUINZ CARBURANT" u="1"/>
        <s v="02-2018 - EK-710-VM 2EME QUINZ CARBURANT" u="1"/>
        <s v="02-2018 - EK-725-VM 2EME QUINZ CARBURANT" u="1"/>
        <s v="02-2018 - EK-733-SY 2EME QUINZ CARBURANT" u="1"/>
        <s v="02-2018 - EK-753-QJ 2EME QUINZ CARBURANT" u="1"/>
        <s v="02-2018 - EK-761-VM 2EME QUINZ CARBURANT" u="1"/>
        <s v="02-2018 - EK-833-VM 2EME QUINZ CARBURANT" u="1"/>
        <s v="02-2018 - EK-857-XF 2EME QUINZ CARBURANT" u="1"/>
        <s v="02-2018 - EK-879-XF 2EME QUINZ CARBURANT" u="1"/>
        <s v="02-2018 - EK-893-NN 2EME QUINZ CARBURANT" u="1"/>
        <s v="02-2018 - EK-926-VM 2EME QUINZ CARBURANT" u="1"/>
        <s v="02-2018 - EK-975-PQ 2EME QUINZ CARBURANT" u="1"/>
        <s v="02-2018 - EK-989-XE 2EME QUINZ CARBURANT" u="1"/>
        <s v="02-2018 - EL-018-FA 2EME QUINZ CARBURANT" u="1"/>
        <s v="02-2018 - EL-026-RP 2EME QUINZ CARBURANT" u="1"/>
        <s v="02-2018 - EL-028-AV 2EME QUINZ CARBURANT" u="1"/>
        <s v="02-2018 - EL-031-JH 2EME QUINZ CARBURANT" u="1"/>
        <s v="02-2018 - EL-037-QT 2EME QUINZ CARBURANT" u="1"/>
        <s v="02-2018 - EL-050-TZ 2EME QUINZ CARBURANT" u="1"/>
        <s v="02-2018 - EL-077-KZ 2EME QUINZ CARBURANT" u="1"/>
        <s v="02-2018 - EL-116-KZ 2EME QUINZ CARBURANT" u="1"/>
        <s v="02-2018 - EL-134-QS 2EME QUINZ CARBURANT" u="1"/>
        <s v="02-2018 - EL-188-KZ 2EME QUINZ CARBURANT" u="1"/>
        <s v="02-2018 - EL-223-KZ 2EME QUINZ CARBURANT" u="1"/>
        <s v="02-2018 - EL-290-VA 2EME QUINZ CARBURANT" u="1"/>
        <s v="02-2018 - EL-307-KY 2EME QUINZ CARBURANT" u="1"/>
        <s v="02-2018 - EL-333-QS 2EME QUINZ CARBURANT" u="1"/>
        <s v="02-2018 - EL-367-FA 2EME QUINZ CARBURANT" u="1"/>
        <s v="02-2018 - EL-412-KY 2EME QUINZ CARBURANT" u="1"/>
        <s v="02-2018 - EL-493-QS 2EME QUINZ CARBURANT" u="1"/>
        <s v="02-2018 - EL-535-RN 2EME QUINZ CARBURANT" u="1"/>
        <s v="02-2018 - EL-561-KE 2EME QUINZ CARBURANT" u="1"/>
        <s v="02-2018 - EL-588-GT 2EME QUINZ CARBURANT" u="1"/>
        <s v="02-2018 - EL-609-FC 2EME QUINZ CARBURANT" u="1"/>
        <s v="02-2018 - EL-631-FC 2EME QUINZ CARBURANT" u="1"/>
        <s v="02-2018 - EL-635-KE 2EME QUINZ CARBURANT" u="1"/>
        <s v="02-2018 - EL-674-KE 2EME QUINZ CARBURANT" u="1"/>
        <s v="02-2018 - EL-711-GM 2EME QUINZ CARBURANT" u="1"/>
        <s v="02-2018 - EL-731-KE 2EME QUINZ CARBURANT" u="1"/>
        <s v="02-2018 - EL-808-BR 2EME QUINZ CARBURANT" u="1"/>
        <s v="02-2018 - EL-859-KY 2EME QUINZ CARBURANT" u="1"/>
        <s v="02-2018 - EL-911-KY 2EME QUINZ CARBURANT" u="1"/>
        <s v="02-2018 - EL-929-WS 2EME QUINZ CARBURANT" u="1"/>
        <s v="02-2018 - EL-935-QR 2EME QUINZ CARBURANT" u="1"/>
        <s v="02-2018 - EL-945-RN 2EME QUINZ CARBURANT" u="1"/>
        <s v="02-2018 - EM-058-LJ 2EME QUINZ CARBURANT" u="1"/>
        <s v="02-2018 - EM-059-FG 2EME QUINZ CARBURANT" u="1"/>
        <s v="02-2018 - EM-070-LK 2EME QUINZ CARBURANT" u="1"/>
        <s v="02-2018 - EM-084-WM 2EME QUINZ CARBURANT" u="1"/>
        <s v="02-2018 - EM-085-DT 2EME QUINZ CARBURANT" u="1"/>
        <s v="02-2018 - EM-094-DT 2EME QUINZ CARBURANT" u="1"/>
        <s v="02-2018 - EM-102-DT 2EME QUINZ CARBURANT" u="1"/>
        <s v="02-2018 - EM-116-WN 2EME QUINZ CARBURANT" u="1"/>
        <s v="02-2018 - EM-134-DT 2EME QUINZ CARBURANT" u="1"/>
        <s v="02-2018 - EM-143-WM 2EME QUINZ CARBURANT" u="1"/>
        <s v="02-2018 - EM-177-EM 2EME QUINZ CARBURANT" u="1"/>
        <s v="02-2018 - EM-202-EM 2EME QUINZ CARBURANT" u="1"/>
        <s v="02-2018 - EM-247-ZQ 2EME QUINZ CARBURANT" u="1"/>
        <s v="02-2018 - EM-290-FG 2EME QUINZ CARBURANT" u="1"/>
        <s v="02-2018 - EM-320-EM 2EME QUINZ CARBURANT" u="1"/>
        <s v="02-2018 - EM-320-LJ 2EME QUINZ CARBURANT" u="1"/>
        <s v="02-2018 - EM-368-LJ 2EME QUINZ CARBURANT" u="1"/>
        <s v="02-2018 - EM-375-EM 2EME QUINZ CARBURANT" u="1"/>
        <s v="02-2018 - EM-377-EM 2EME QUINZ CARBURANT" u="1"/>
        <s v="02-2018 - EM-405-EM 2EME QUINZ CARBURANT" u="1"/>
        <s v="02-2018 - EM-413-EM 2EME QUINZ CARBURANT" u="1"/>
        <s v="02-2018 - EM-428-FG 2EME QUINZ CARBURANT" u="1"/>
        <s v="02-2018 - EM-449-CS 2EME QUINZ CARBURANT" u="1"/>
        <s v="02-2018 - EM-527-EM 2EME QUINZ CARBURANT" u="1"/>
        <s v="02-2018 - EM-565-ZQ 2EME QUINZ CARBURANT" u="1"/>
        <s v="02-2018 - EM-648-WM 2EME QUINZ CARBURANT" u="1"/>
        <s v="02-2018 - EM-655-LJ 2EME QUINZ CARBURANT" u="1"/>
        <s v="02-2018 - EM-660-JQ 2EME QUINZ CARBURANT" u="1"/>
        <s v="02-2018 - EM-671-JQ 2EME QUINZ CARBURANT" u="1"/>
        <s v="02-2018 - EM-676-EL 2EME QUINZ CARBURANT" u="1"/>
        <s v="02-2018 - EM-713-WM 2EME QUINZ CARBURANT" u="1"/>
        <s v="02-2018 - EM-739-EL 2EME QUINZ CARBURANT" u="1"/>
        <s v="02-2018 - EM-754-DS 2EME QUINZ CARBURANT" u="1"/>
        <s v="02-2018 - EM-768-DS 2EME QUINZ CARBURANT" u="1"/>
        <s v="02-2018 - EM-770-DS 2EME QUINZ CARBURANT" u="1"/>
        <s v="02-2018 - EM-786-DS 2EME QUINZ CARBURANT" u="1"/>
        <s v="02-2018 - EM-797-EL 2EME QUINZ CARBURANT" u="1"/>
        <s v="02-2018 - EM-801-JR 2EME QUINZ CARBURANT" u="1"/>
        <s v="02-2018 - EM-801-LJ 2EME QUINZ CARBURANT" u="1"/>
        <s v="02-2018 - EM-803-JR 2EME QUINZ CARBURANT" u="1"/>
        <s v="02-2018 - EM-821-WL 2EME QUINZ CARBURANT" u="1"/>
        <s v="02-2018 - EM-825-JR 2EME QUINZ CARBURANT" u="1"/>
        <s v="02-2018 - EM-834-JR 2EME QUINZ CARBURANT" u="1"/>
        <s v="02-2018 - EM-842-LJ 2EME QUINZ CARBURANT" u="1"/>
        <s v="02-2018 - EM-868-JR 2EME QUINZ CARBURANT" u="1"/>
        <s v="02-2018 - EM-877-HS 2EME QUINZ CARBURANT" u="1"/>
        <s v="02-2018 - EM-882-JR 2EME QUINZ CARBURANT" u="1"/>
        <s v="02-2018 - EM-886-EL 2EME QUINZ CARBURANT" u="1"/>
        <s v="02-2018 - EM-891-JR 2EME QUINZ CARBURANT" u="1"/>
        <s v="02-2018 - EM-935-WL 2EME QUINZ CARBURANT" u="1"/>
        <s v="02-2018 - EM-955-EL 2EME QUINZ CARBURANT" u="1"/>
        <s v="02-2018 - EM-958-JR 2EME QUINZ CARBURANT" u="1"/>
        <s v="02-2018 - EM-993-DS 2EME QUINZ CARBURANT" u="1"/>
        <s v="02-2018 - EM-996-EL 2EME QUINZ CARBURANT" u="1"/>
        <s v="02-2018 - EN-244-CE 2EME QUINZ CARBURANT" u="1"/>
        <s v="02-2018 - EN-306-PK 2EME QUINZ CARBURANT" u="1"/>
        <s v="02-2018 - EN-621-SA 2EME QUINZ CARBURANT" u="1"/>
        <s v="02-2018 - EN-695-ZX 2EME QUINZ CARBURANT" u="1"/>
        <s v="02-2018 - EN-712-BJ 2EME QUINZ CARBURANT" u="1"/>
        <s v="02-2018 - EN-787-ZX 2EME QUINZ CARBURANT" u="1"/>
        <s v="02-2018 - EN-807-ZX 2EME QUINZ CARBURANT" u="1"/>
        <s v="02-2018 - EN-839-ZX 2EME QUINZ CARBURANT" u="1"/>
        <s v="02-2018 - EN-842-FV 2EME QUINZ CARBURANT" u="1"/>
        <s v="02-2018 - EN-900-FV 2EME QUINZ CARBURANT" u="1"/>
        <s v="02-2018 - EN-951-ZX 2EME QUINZ CARBURANT" u="1"/>
        <s v="02-2018 - EP-023-PE 2EME QUINZ CARBURANT" u="1"/>
        <s v="02-2018 - EP-176-AR 2EME QUINZ CARBURANT" u="1"/>
        <s v="02-2018 - EP-209-BN 2EME QUINZ CARBURANT" u="1"/>
        <s v="02-2018 - EP-388-GX 2EME QUINZ CARBURANT" u="1"/>
        <s v="02-2018 - EP-476-AQ 2EME QUINZ CARBURANT" u="1"/>
        <s v="02-2018 - EP-611-AQ 2EME QUINZ CARBURANT" u="1"/>
        <s v="02-2018 - EP-716-AQ 2EME QUINZ CARBURANT" u="1"/>
        <s v="02-2018 - EP-741-PE 2EME QUINZ CARBURANT" u="1"/>
        <s v="02-2018 - EP-817-PE 2EME QUINZ CARBURANT" u="1"/>
        <s v="02-2018 - EP-954-AQ 2EME QUINZ CARBURANT" u="1"/>
        <s v="02-2018 - ER-038-SN 2EME QUINZ CARBURANT" u="1"/>
        <s v="02-2018 - ER-056-XW 2EME QUINZ CARBURANT" u="1"/>
        <s v="02-2018 - ER-058-XW 2EME QUINZ CARBURANT" u="1"/>
        <s v="02-2018 - ER-299-YC 2EME QUINZ CARBURANT" u="1"/>
        <s v="02-2018 - ER-304-YC 2EME QUINZ CARBURANT" u="1"/>
        <s v="02-2018 - ER-307-YC 2EME QUINZ CARBURANT" u="1"/>
        <s v="02-2018 - ER-783-SN 2EME QUINZ CARBURANT" u="1"/>
        <s v="02-2018 - ER-817-SN 2EME QUINZ CARBURANT" u="1"/>
        <s v="02-2018 - ER-827-YG 2EME QUINZ CARBURANT" u="1"/>
        <s v="02-2018 - ER-869-SK 2EME QUINZ CARBURANT" u="1"/>
        <s v="02-2018 - ER-889-SN 2EME QUINZ CARBURANT" u="1"/>
        <s v="02-2018 - ES-368-XB 2EME QUINZ CARBURANT" u="1"/>
        <s v="02-2018 - ES-749-TY 2EME QUINZ CARBURANT" u="1"/>
        <s v="02-2018 - ES-840-XB 2EME QUINZ CARBURANT" u="1"/>
        <s v="02-2018 - ES-845-DC 2EME QUINZ CARBURANT" u="1"/>
        <s v="02-2018 - ET-162-PE 2EME QUINZ CARBURANT" u="1"/>
        <s v="02-2018 - ET-791-AR 2EME QUINZ CARBURANT" u="1"/>
        <s v="02-2018 - ET-799-QQ 2EME QUINZ CARBURANT" u="1"/>
        <s v="Ok" u="1"/>
        <s v="02-2018 - 0000LOCDEL78 2EME QUINZ CARBURANT" u="1"/>
        <s v="02-2018 - 0000LOCDEL94 2EME QUINZ CARBURANT" u="1"/>
        <s v="43282 AQ-362-RV 2EME QUINZ CARBURANT" u="1"/>
        <s v="43282 BF-412-DD 2EME QUINZ CARBURANT" u="1"/>
        <s v="43282 BT-448-YL 2EME QUINZ CARBURANT" u="1"/>
        <s v="43282 CD-016-VT 2EME QUINZ CARBURANT" u="1"/>
        <s v="43282 CF-280-FR 2EME QUINZ CARBURANT" u="1"/>
        <s v="43282 CF-544-GK 2EME QUINZ CARBURANT" u="1"/>
        <s v="43282 CG-476-VY 2EME QUINZ CARBURANT" u="1"/>
        <s v="43282 CN-339-NB 2EME QUINZ CARBURANT" u="1"/>
        <s v="43282 CN-564-JH 2EME QUINZ CARBURANT" u="1"/>
        <s v="43282 CS-122-CY 2EME QUINZ CARBURANT" u="1"/>
        <s v="43282 CS-696-ZC 2EME QUINZ CARBURANT" u="1"/>
        <s v="43282 CV-909-ZX 2EME QUINZ CARBURANT" u="1"/>
        <s v="43282 CY-771-WH 2EME QUINZ CARBURANT" u="1"/>
        <s v="43282 DB-297-GH 2EME QUINZ CARBURANT" u="1"/>
        <s v="43282 DH-224-GS 2EME QUINZ CARBURANT" u="1"/>
        <s v="43282 DM-035-HQ 2EME QUINZ CARBURANT" u="1"/>
        <s v="43282 DT-003-SX 2EME QUINZ CARBURANT" u="1"/>
        <s v="43282 DW-071-TQ 2EME QUINZ CARBURANT" u="1"/>
        <s v="43282 DW-222-YP 2EME QUINZ CARBURANT" u="1"/>
        <s v="43282 DW-227-YP 2EME QUINZ CARBURANT" u="1"/>
        <s v="43282 DW-288-TR 2EME QUINZ CARBURANT" u="1"/>
        <s v="43282 DW-777-TP 2EME QUINZ CARBURANT" u="1"/>
        <s v="43282 DW-805-TQ 2EME QUINZ CARBURANT" u="1"/>
        <s v="43282 DW-915-ZZ 2EME QUINZ CARBURANT" u="1"/>
        <s v="43282 DX-154-FF 2EME QUINZ CARBURANT" u="1"/>
        <s v="43282 DX-162-XZ 2EME QUINZ CARBURANT" u="1"/>
        <s v="43282 DX-174-AA 2EME QUINZ CARBURANT" u="1"/>
        <s v="43282 DX-322-AA 2EME QUINZ CARBURANT" u="1"/>
        <s v="43282 DX-680-AQ 2EME QUINZ CARBURANT" u="1"/>
        <s v="43282 DZ-075-VH 2EME QUINZ CARBURANT" u="1"/>
        <s v="43282 DZ-157-VJ 2EME QUINZ CARBURANT" u="1"/>
        <s v="43282 DZ-469-VJ 2EME QUINZ CARBURANT" u="1"/>
        <s v="43282 DZ-903-VH 2EME QUINZ CARBURANT" u="1"/>
        <s v="43282 EA-716-PL 2EME QUINZ CARBURANT" u="1"/>
        <s v="43282 EC-349-SD 2EME QUINZ CARBURANT" u="1"/>
        <s v="43282 EC-609-WM 2EME QUINZ CARBURANT" u="1"/>
        <s v="43282 ED-154-GQ 2EME QUINZ CARBURANT" u="1"/>
        <s v="43282 ED-286-KR 2EME QUINZ CARBURANT" u="1"/>
        <s v="43282 ED-677-ND 2EME QUINZ CARBURANT" u="1"/>
        <s v="43282 ED-713-GN 2EME QUINZ CARBURANT" u="1"/>
        <s v="43282 ED-968-NC 2EME QUINZ CARBURANT" u="1"/>
        <s v="43282 EF-292-BK 2EME QUINZ CARBURANT" u="1"/>
        <s v="43282 EF-752-DL 2EME QUINZ CARBURANT" u="1"/>
        <s v="43282 EG-244-YR 2EME QUINZ CARBURANT" u="1"/>
        <s v="43282 EH-364-PY 2EME QUINZ CARBURANT" u="1"/>
        <s v="43282 EJ-011-CG 2EME QUINZ CARBURANT" u="1"/>
        <s v="43282 EJ-466-CA 2EME QUINZ CARBURANT" u="1"/>
        <s v="43282 EJ-479-BM 2EME QUINZ CARBURANT" u="1"/>
        <s v="43282 EJ-616-YP 2EME QUINZ CARBURANT" u="1"/>
        <s v="43282 EK-035-PS 2EME QUINZ CARBURANT" u="1"/>
        <s v="43282 EK-064-PR 2EME QUINZ CARBURANT" u="1"/>
        <s v="43282 EK-125-PS 2EME QUINZ CARBURANT" u="1"/>
        <s v="43282 EK-140-PR 2EME QUINZ CARBURANT" u="1"/>
        <s v="43282 EK-176-QK 2EME QUINZ CARBURANT" u="1"/>
        <s v="43282 EK-241-QK 2EME QUINZ CARBURANT" u="1"/>
        <s v="43282 EK-244-QK 2EME QUINZ CARBURANT" u="1"/>
        <s v="43282 EK-259-SZ 2EME QUINZ CARBURANT" u="1"/>
        <s v="43282 EK-270-VN 2EME QUINZ CARBURANT" u="1"/>
        <s v="43282 EK-313-VN 2EME QUINZ CARBURANT" u="1"/>
        <s v="43282 EK-324-SY 2EME QUINZ CARBURANT" u="1"/>
        <s v="43282 EK-380-SY 2EME QUINZ CARBURANT" u="1"/>
        <s v="43282 EK-403-PR 2EME QUINZ CARBURANT" u="1"/>
        <s v="43282 EK-491-SY 2EME QUINZ CARBURANT" u="1"/>
        <s v="43282 EK-540-SY 2EME QUINZ CARBURANT" u="1"/>
        <s v="43282 EK-664-QJ 2EME QUINZ CARBURANT" u="1"/>
        <s v="43282 EK-725-VM 2EME QUINZ CARBURANT" u="1"/>
        <s v="43282 EK-733-SY 2EME QUINZ CARBURANT" u="1"/>
        <s v="43282 EK-761-VM 2EME QUINZ CARBURANT" u="1"/>
        <s v="43282 EK-765-QJ 2EME QUINZ CARBURANT" u="1"/>
        <s v="43282 EK-838-XF 2EME QUINZ CARBURANT" u="1"/>
        <s v="43282 EK-853-PQ 2EME QUINZ CARBURANT" u="1"/>
        <s v="43282 EK-857-XF 2EME QUINZ CARBURANT" u="1"/>
        <s v="43282 EK-879-XF 2EME QUINZ CARBURANT" u="1"/>
        <s v="43282 EK-897-PQ 2EME QUINZ CARBURANT" u="1"/>
        <s v="43282 EK-925-VM 2EME QUINZ CARBURANT" u="1"/>
        <s v="43282 EK-929-YB 2EME QUINZ CARBURANT" u="1"/>
        <s v="43282 EK-981-KS 2EME QUINZ CARBURANT" u="1"/>
        <s v="43282 EL-012-KZ 2EME QUINZ CARBURANT" u="1"/>
        <s v="43282 EL-013-WT 2EME QUINZ CARBURANT" u="1"/>
        <s v="43282 EL-026-RP 2EME QUINZ CARBURANT" u="1"/>
        <s v="43282 EL-040-JJ 2EME QUINZ CARBURANT" u="1"/>
        <s v="43282 EL-073-KY 2EME QUINZ CARBURANT" u="1"/>
        <s v="43282 EL-102-RP 2EME QUINZ CARBURANT" u="1"/>
        <s v="43282 EL-114-JH 2EME QUINZ CARBURANT" u="1"/>
        <s v="43282 EL-206-WS 2EME QUINZ CARBURANT" u="1"/>
        <s v="43282 EL-210-QS 2EME QUINZ CARBURANT" u="1"/>
        <s v="43282 EL-223-KZ 2EME QUINZ CARBURANT" u="1"/>
        <s v="43282 EL-225-QS 2EME QUINZ CARBURANT" u="1"/>
        <s v="43282 EL-228-KZ 2EME QUINZ CARBURANT" u="1"/>
        <s v="43282 EL-290-VA 2EME QUINZ CARBURANT" u="1"/>
        <s v="43282 EL-307-KY 2EME QUINZ CARBURANT" u="1"/>
        <s v="43282 EL-310-RP 2EME QUINZ CARBURANT" u="1"/>
        <s v="43282 EL-319-TZ 2EME QUINZ CARBURANT" u="1"/>
        <s v="43282 EL-333-QS 2EME QUINZ CARBURANT" u="1"/>
        <s v="43282 EL-345-RN 2EME QUINZ CARBURANT" u="1"/>
        <s v="43282 EL-367-FA 2EME QUINZ CARBURANT" u="1"/>
        <s v="43282 EL-412-KY 2EME QUINZ CARBURANT" u="1"/>
        <s v="43282 EL-489-TZ 2EME QUINZ CARBURANT" u="1"/>
        <s v="43282 EL-491-DX 2EME QUINZ CARBURANT" u="1"/>
        <s v="43282 EL-493-QS 2EME QUINZ CARBURANT" u="1"/>
        <s v="43282 EL-561-KE 2EME QUINZ CARBURANT" u="1"/>
        <s v="43282 EL-631-FC 2EME QUINZ CARBURANT" u="1"/>
        <s v="43282 EL-635-KE 2EME QUINZ CARBURANT" u="1"/>
        <s v="43282 EL-671-JJ 2EME QUINZ CARBURANT" u="1"/>
        <s v="43282 EL-674-KE 2EME QUINZ CARBURANT" u="1"/>
        <s v="43282 EL-731-KE 2EME QUINZ CARBURANT" u="1"/>
        <s v="43282 EL-806-KY 2EME QUINZ CARBURANT" u="1"/>
        <s v="43282 EL-859-KY 2EME QUINZ CARBURANT" u="1"/>
        <s v="43282 EL-910-DY 2EME QUINZ CARBURANT" u="1"/>
        <s v="43282 EL-911-KY 2EME QUINZ CARBURANT" u="1"/>
        <s v="43282 EL-929-WS 2EME QUINZ CARBURANT" u="1"/>
        <s v="43282 EL-941-FB 2EME QUINZ CARBURANT" u="1"/>
        <s v="43282 EM-070-LK 2EME QUINZ CARBURANT" u="1"/>
        <s v="43282 EM-079-JR 2EME QUINZ CARBURANT" u="1"/>
        <s v="43282 EM-084-WM 2EME QUINZ CARBURANT" u="1"/>
        <s v="43282 EM-094-DT 2EME QUINZ CARBURANT" u="1"/>
        <s v="43282 EM-177-EM 2EME QUINZ CARBURANT" u="1"/>
        <s v="43282 EM-220-EM 2EME QUINZ CARBURANT" u="1"/>
        <s v="43282 EM-247-ZQ 2EME QUINZ CARBURANT" u="1"/>
        <s v="43282 EM-290-FG 2EME QUINZ CARBURANT" u="1"/>
        <s v="43282 EM-294-LJ 2EME QUINZ CARBURANT" u="1"/>
        <s v="43282 EM-299-NF 2EME QUINZ CARBURANT" u="1"/>
        <s v="43282 EM-312-LJ 2EME QUINZ CARBURANT" u="1"/>
        <s v="43282 EM-312-WM 2EME QUINZ CARBURANT" u="1"/>
        <s v="43282 EM-320-LJ 2EME QUINZ CARBURANT" u="1"/>
        <s v="43282 EM-405-EM 2EME QUINZ CARBURANT" u="1"/>
        <s v="43282 EM-449-CS 2EME QUINZ CARBURANT" u="1"/>
        <s v="43282 EM-458-EM 2EME QUINZ CARBURANT" u="1"/>
        <s v="43282 EM-481-WM 2EME QUINZ CARBURANT" u="1"/>
        <s v="43282 EM-506-EM 2EME QUINZ CARBURANT" u="1"/>
        <s v="43282 EM-512-EL 2EME QUINZ CARBURANT" u="1"/>
        <s v="43282 EM-516-JQ 2EME QUINZ CARBURANT" u="1"/>
        <s v="43282 EM-527-EM 2EME QUINZ CARBURANT" u="1"/>
        <s v="43282 EM-565-ZQ 2EME QUINZ CARBURANT" u="1"/>
        <s v="43282 EM-580-EL 2EME QUINZ CARBURANT" u="1"/>
        <s v="43282 EM-584-EL 2EME QUINZ CARBURANT" u="1"/>
        <s v="43282 EM-611-JQ 2EME QUINZ CARBURANT" u="1"/>
        <s v="43282 EM-648-WM 2EME QUINZ CARBURANT" u="1"/>
        <s v="43282 EM-676-EL 2EME QUINZ CARBURANT" u="1"/>
        <s v="43282 EM-713-WM 2EME QUINZ CARBURANT" u="1"/>
        <s v="43282 EM-728-DS 2EME QUINZ CARBURANT" u="1"/>
        <s v="43282 EM-770-DS 2EME QUINZ CARBURANT" u="1"/>
        <s v="43282 EM-786-DS 2EME QUINZ CARBURANT" u="1"/>
        <s v="43282 EM-801-JR 2EME QUINZ CARBURANT" u="1"/>
        <s v="43282 EM-803-JR 2EME QUINZ CARBURANT" u="1"/>
        <s v="43282 EM-821-WL 2EME QUINZ CARBURANT" u="1"/>
        <s v="43282 EM-858-HS 2EME QUINZ CARBURANT" u="1"/>
        <s v="43282 EM-868-JR 2EME QUINZ CARBURANT" u="1"/>
        <s v="43282 EM-882-JR 2EME QUINZ CARBURANT" u="1"/>
        <s v="43282 EM-883-JR 2EME QUINZ CARBURANT" u="1"/>
        <s v="43282 EM-891-JR 2EME QUINZ CARBURANT" u="1"/>
        <s v="43282 EM-899-JR 2EME QUINZ CARBURANT" u="1"/>
        <s v="43282 EM-908-LJ 2EME QUINZ CARBURANT" u="1"/>
        <s v="43282 EM-915-JR 2EME QUINZ CARBURANT" u="1"/>
        <s v="43282 EM-923-JR 2EME QUINZ CARBURANT" u="1"/>
        <s v="43282 EM-935-DS 2EME QUINZ CARBURANT" u="1"/>
        <s v="43282 EM-935-WL 2EME QUINZ CARBURANT" u="1"/>
        <s v="43282 EM-944-KN 2EME QUINZ CARBURANT" u="1"/>
        <s v="43282 EM-985-EL 2EME QUINZ CARBURANT" u="1"/>
        <s v="43282 EM-993-DS 2EME QUINZ CARBURANT" u="1"/>
        <s v="43282 EN-244-CE 2EME QUINZ CARBURANT" u="1"/>
        <s v="43282 EN-621-SA 2EME QUINZ CARBURANT" u="1"/>
        <s v="43282 EN-695-ZX 2EME QUINZ CARBURANT" u="1"/>
        <s v="43282 EN-745-QN 2EME QUINZ CARBURANT" u="1"/>
        <s v="43282 EN-784-EV 2EME QUINZ CARBURANT" u="1"/>
        <s v="43282 EN-787-ZX 2EME QUINZ CARBURANT" u="1"/>
        <s v="43282 EN-839-ZX 2EME QUINZ CARBURANT" u="1"/>
        <s v="43282 EN-842-FV 2EME QUINZ CARBURANT" u="1"/>
        <s v="43282 EN-900-FV 2EME QUINZ CARBURANT" u="1"/>
        <s v="43282 EN-918-ZX 2EME QUINZ CARBURANT" u="1"/>
        <s v="43282 EN-951-ZX 2EME QUINZ CARBURANT" u="1"/>
        <s v="43282 EP-176-AR 2EME QUINZ CARBURANT" u="1"/>
        <s v="43282 EP-194-PE 2EME QUINZ CARBURANT" u="1"/>
        <s v="43282 EP-208-BN 2EME QUINZ CARBURANT" u="1"/>
        <s v="43282 EP-209-BN 2EME QUINZ CARBURANT" u="1"/>
        <s v="43282 EP-388-GX 2EME QUINZ CARBURANT" u="1"/>
        <s v="43282 EP-476-AQ 2EME QUINZ CARBURANT" u="1"/>
        <s v="43282 EP-954-AQ 2EME QUINZ CARBURANT" u="1"/>
        <s v="43282 EQ-528-FF 2EME QUINZ CARBURANT" u="1"/>
        <s v="43282 EQ-772-HA 2EME QUINZ CARBURANT" u="1"/>
        <s v="43282 ER-058-XW 2EME QUINZ CARBURANT" u="1"/>
        <s v="43282 ER-127-SN 2EME QUINZ CARBURANT" u="1"/>
        <s v="43282 ER-217-GN 2EME QUINZ CARBURANT" u="1"/>
        <s v="43282 ER-304-YC 2EME QUINZ CARBURANT" u="1"/>
        <s v="43282 ER-307-YC 2EME QUINZ CARBURANT" u="1"/>
        <s v="43282 ER-783-SN 2EME QUINZ CARBURANT" u="1"/>
        <s v="43282 ER-817-SN 2EME QUINZ CARBURANT" u="1"/>
        <s v="43282 ER-827-YG 2EME QUINZ CARBURANT" u="1"/>
        <s v="43282 ER-841-SN 2EME QUINZ CARBURANT" u="1"/>
        <s v="43282 ER-869-SK 2EME QUINZ CARBURANT" u="1"/>
        <s v="43282 ER-889-SN 2EME QUINZ CARBURANT" u="1"/>
        <s v="43282 ES-532-MG 2EME QUINZ CARBURANT" u="1"/>
        <s v="43282 ES-840-XB 2EME QUINZ CARBURANT" u="1"/>
        <s v="43282 ES-845-DC 2EME QUINZ CARBURANT" u="1"/>
        <s v="43282 ES-952-ZM 2EME QUINZ CARBURANT" u="1"/>
        <s v="43282 ES-979-XB 2EME QUINZ CARBURANT" u="1"/>
        <s v="43282 ET-162-PE 2EME QUINZ CARBURANT" u="1"/>
        <s v="43282 ET-714-PE 2EME QUINZ CARBURANT" u="1"/>
        <s v="43282 ET-791-AR 2EME QUINZ CARBURANT" u="1"/>
        <s v="43282 ET-799-QQ 2EME QUINZ CARBURANT" u="1"/>
        <s v="43282 ET-922-AR 2EME QUINZ CARBURANT" u="1"/>
        <s v="43282 EV-039-QD 2EME QUINZ CARBURANT" u="1"/>
        <s v="43282 EV-611-QB 2EME QUINZ CARBURANT" u="1"/>
        <s v="43282 EW-074-TP 2EME QUINZ CARBURANT" u="1"/>
        <s v="43282 EW-108-RG 2EME QUINZ CARBURANT" u="1"/>
        <s v="43282 EW-214-RG 2EME QUINZ CARBURANT" u="1"/>
        <s v="43282 EW-589-GZ 2EME QUINZ CARBURANT" u="1"/>
        <s v="43282 EX-041-DZ 2EME QUINZ CARBURANT" u="1"/>
        <s v="43282 EX-126-DZ 2EME QUINZ CARBURANT" u="1"/>
        <s v="43282 EX-163-LN 2EME QUINZ CARBURANT" u="1"/>
        <s v="43282 EX-168-QT 2EME QUINZ CARBURANT" u="1"/>
        <s v="43282 EX-261-QT 2EME QUINZ CARBURANT" u="1"/>
        <s v="43282 EX-403-BM 2EME QUINZ CARBURANT" u="1"/>
        <s v="43282 EX-441-BM 2EME QUINZ CARBURANT" u="1"/>
        <s v="43282 EX-566-BM 2EME QUINZ CARBURANT" u="1"/>
        <s v="43282 EX-745-QS 2EME QUINZ CARBURANT" u="1"/>
        <s v="43282 EX-803-BM 2EME QUINZ CARBURANT" u="1"/>
        <s v="43282 EX-941-QR 2EME QUINZ CARBURANT" u="1"/>
        <s v="43282 EX-950-QR 2EME QUINZ CARBURANT" u="1"/>
        <s v="43282 EX-980-QR 2EME QUINZ CARBURANT" u="1"/>
        <s v="43282 EY-070-FV 2EME QUINZ CARBURANT" u="1"/>
        <s v="43282 EY-195-GG 2EME QUINZ CARBURANT" u="1"/>
        <s v="43282 EY-248-FV 2EME QUINZ CARBURANT" u="1"/>
        <s v="43282 EY-264-FV 2EME QUINZ CARBURANT" u="1"/>
        <s v="43282 EY-452-HR 2EME QUINZ CARBURANT" u="1"/>
        <s v="43282 0000LOCDEL55 2EME QUINZ CARBURANT" u="1"/>
        <s v="43282 0000LOCDEL93 2EME QUINZ CARBURANT" u="1"/>
        <s v="03-2018 - AQ-362-RV 1ERE QUINZ CARBURANT" u="1"/>
        <s v="03-2018 - AQ-362-RV 2EME QUINZ CARBURANT" u="1"/>
        <s v="03-2018 - AR-306-WW 1ERE QUINZ CARBURANT" u="1"/>
        <s v="03-2018 - BA-647-CC 1ERE QUINZ CARBURANT" u="1"/>
        <s v="03-2018 - BA-647-CC 2EME QUINZ CARBURANT" u="1"/>
        <s v="03-2018 - BA-654-CC 1ERE QUINZ CARBURANT" u="1"/>
        <s v="03-2018 - BB-390-BB 1ERE QUINZ CARBURANT" u="1"/>
        <s v="03-2018 - BF-412-DD 1ERE QUINZ CARBURANT" u="1"/>
        <s v="03-2018 - BK-307-MT 1ERE QUINZ CARBURANT" u="1"/>
        <s v="03-2018 - BK-307-MT 2EME QUINZ CARBURANT" u="1"/>
        <s v="03-2018 - BK-403-HR 1ERE QUINZ CARBURANT" u="1"/>
        <s v="03-2018 - BK-800-GQ 1ERE QUINZ CARBURANT" u="1"/>
        <s v="03-2018 - BK-800-GQ 2EME QUINZ CARBURANT" u="1"/>
        <s v="03-2018 - BR-901-KG 1ERE QUINZ CARBURANT" u="1"/>
        <s v="03-2018 - BS-693-LB 2EME QUINZ CARBURANT" u="1"/>
        <s v="03-2018 - BT-451-YL 1ERE QUINZ CARBURANT" u="1"/>
        <s v="03-2018 - CD-016-VT 1ERE QUINZ CARBURANT" u="1"/>
        <s v="03-2018 - CD-016-VT 2EME QUINZ CARBURANT" u="1"/>
        <s v="03-2018 - CD-672-JT 1ERE QUINZ CARBURANT" u="1"/>
        <s v="03-2018 - CD-774-JR 1ERE QUINZ CARBURANT" u="1"/>
        <s v="03-2018 - CF-130-AP 2EME QUINZ CARBURANT" u="1"/>
        <s v="03-2018 - CF-280-FR 1ERE QUINZ CARBURANT" u="1"/>
        <s v="03-2018 - CF-280-FR 2EME QUINZ CARBURANT" u="1"/>
        <s v="03-2018 - CF-544-GK 1ERE QUINZ CARBURANT" u="1"/>
        <s v="03-2018 - CF-544-GK 2EME QUINZ CARBURANT" u="1"/>
        <s v="03-2018 - CF-767-AN 1ERE QUINZ CARBURANT" u="1"/>
        <s v="03-2018 - CG-484-VY 1ERE QUINZ CARBURANT" u="1"/>
        <s v="03-2018 - CG-484-VY 2EME QUINZ CARBURANT" u="1"/>
        <s v="03-2018 - CG-533-VV 1ERE QUINZ CARBURANT" u="1"/>
        <s v="03-2018 - CH-344-TY 1ERE QUINZ CARBURANT" u="1"/>
        <s v="03-2018 - CM-139-QT 1ERE QUINZ CARBURANT" u="1"/>
        <s v="03-2018 - CM-832-FB 1ERE QUINZ CARBURANT" u="1"/>
        <s v="03-2018 - CM-967-QT 1ERE QUINZ CARBURANT" u="1"/>
        <s v="03-2018 - CN-181-JH 1ERE QUINZ CARBURANT" u="1"/>
        <s v="03-2018 - CN-334-NB 1ERE QUINZ CARBURANT" u="1"/>
        <s v="03-2018 - CN-564-JH 1ERE QUINZ CARBURANT" u="1"/>
        <s v="03-2018 - CN-564-JH 2EME QUINZ CARBURANT" u="1"/>
        <s v="03-2018 - CN-588-VE 1ERE QUINZ CARBURANT" u="1"/>
        <s v="03-2018 - CS-122-CY 1ERE QUINZ CARBURANT" u="1"/>
        <s v="03-2018 - CS-252-WM 2EME QUINZ CARBURANT" u="1"/>
        <s v="03-2018 - CS-367-BR 1ERE QUINZ CARBURANT" u="1"/>
        <s v="03-2018 - CS-473-BR 1ERE QUINZ CARBURANT" u="1"/>
        <s v="03-2018 - CS-708-WL 1ERE QUINZ CARBURANT" u="1"/>
        <s v="03-2018 - CS-814-BR 1ERE QUINZ CARBURANT" u="1"/>
        <s v="03-2018 - CT-121-XY 1ERE QUINZ CARBURANT" u="1"/>
        <s v="03-2018 - CT-653-XY 1ERE QUINZ CARBURANT" u="1"/>
        <s v="03-2018 - CT-653-XY 2EME QUINZ CARBURANT" u="1"/>
        <s v="03-2018 - CV-436-MW 1ERE QUINZ CARBURANT" u="1"/>
        <s v="03-2018 - CV-909-ZX 1ERE QUINZ CARBURANT" u="1"/>
        <s v="03-2018 - CV-909-ZX 2EME QUINZ CARBURANT" u="1"/>
        <s v="03-2018 - CW-150-JY 2EME QUINZ CARBURANT" u="1"/>
        <s v="03-2018 - CW-199-AP 1ERE QUINZ CARBURANT" u="1"/>
        <s v="03-2018 - CW-597-CW 1ERE QUINZ CARBURANT" u="1"/>
        <s v="03-2018 - CX-158-XX 1ERE QUINZ CARBURANT" u="1"/>
        <s v="03-2018 - CY-095-RE 1ERE QUINZ CARBURANT" u="1"/>
        <s v="03-2018 - CY-095-RE 2EME QUINZ CARBURANT" u="1"/>
        <s v="03-2018 - CY-227-VY 1ERE QUINZ CARBURANT" u="1"/>
        <s v="03-2018 - CY-230-VJ 1ERE QUINZ CARBURANT" u="1"/>
        <s v="03-2018 - CY-602-RC 1ERE QUINZ CARBURANT" u="1"/>
        <s v="03-2018 - CY-866-RD 1ERE QUINZ CARBURANT" u="1"/>
        <s v="03-2018 - CY-866-RD 2EME QUINZ CARBURANT" u="1"/>
        <s v="03-2018 - CY-923-RC 1ERE QUINZ CARBURANT" u="1"/>
        <s v="03-2018 - CZ-321-JD 1ERE QUINZ CARBURANT" u="1"/>
        <s v="03-2018 - DA-073-ZT 1ERE QUINZ CARBURANT" u="1"/>
        <s v="03-2018 - DA-073-ZT 2EME QUINZ CARBURANT" u="1"/>
        <s v="03-2018 - DA-248-BS 1ERE QUINZ CARBURANT" u="1"/>
        <s v="03-2018 - DA-448-CY 1ERE QUINZ CARBURANT" u="1"/>
        <s v="03-2018 - DB-081-GJ 1ERE QUINZ CARBURANT" u="1"/>
        <s v="03-2018 - DB-091-FK 1ERE QUINZ CARBURANT" u="1"/>
        <s v="03-2018 - DB-297-GH 1ERE QUINZ CARBURANT" u="1"/>
        <s v="03-2018 - DB-324-FK 1ERE QUINZ CARBURANT" u="1"/>
        <s v="03-2018 - DB-371-FJ 1ERE QUINZ CARBURANT" u="1"/>
        <s v="03-2018 - DB-409-MM 1ERE QUINZ CARBURANT" u="1"/>
        <s v="03-2018 - DB-478-MM 1ERE QUINZ CARBURANT" u="1"/>
        <s v="03-2018 - DB-586-FK 1ERE QUINZ CARBURANT" u="1"/>
        <s v="03-2018 - DB-656-FJ 1ERE QUINZ CARBURANT" u="1"/>
        <s v="03-2018 - DB-703-FK 1ERE QUINZ CARBURANT" u="1"/>
        <s v="03-2018 - DH-224-GS 1ERE QUINZ CARBURANT" u="1"/>
        <s v="03-2018 - DH-224-GS 2EME QUINZ CARBURANT" u="1"/>
        <s v="03-2018 - DH-434-GS 2EME QUINZ CARBURANT" u="1"/>
        <s v="03-2018 - DH-690-GS 1ERE QUINZ CARBURANT" u="1"/>
        <s v="03-2018 - DH-690-GS 2EME QUINZ CARBURANT" u="1"/>
        <s v="03-2018 - DH-919-GS 1ERE QUINZ CARBURANT" u="1"/>
        <s v="03-2018 - DK-544-MY 1ERE QUINZ CARBURANT" u="1"/>
        <s v="03-2018 - DK-547-MY 1ERE QUINZ CARBURANT" u="1"/>
        <s v="03-2018 - DL-948-TG 1ERE QUINZ CARBURANT" u="1"/>
        <s v="03-2018 - DL-961-AJ 1ERE QUINZ CARBURANT" u="1"/>
        <s v="03-2018 - DM-460-LZ 1ERE QUINZ CARBURANT" u="1"/>
        <s v="03-2018 - DM-593-LH 1ERE QUINZ CARBURANT" u="1"/>
        <s v="03-2018 - DM-787-EZ 1ERE QUINZ CARBURANT" u="1"/>
        <s v="03-2018 - DM-956-LS 1ERE QUINZ CARBURANT" u="1"/>
        <s v="03-2018 - DT-003-SX 1ERE QUINZ CARBURANT" u="1"/>
        <s v="03-2018 - DV-005-WH 2EME QUINZ CARBURANT" u="1"/>
        <s v="03-2018 - DV-055-WH 2EME QUINZ CARBURANT" u="1"/>
        <s v="03-2018 - DV-587-TP 1ERE QUINZ CARBURANT" u="1"/>
        <s v="03-2018 - DV-587-TP 2EME QUINZ CARBURANT" u="1"/>
        <s v="03-2018 - DW-217-YP 1ERE QUINZ CARBURANT" u="1"/>
        <s v="03-2018 - DW-222-YP 1ERE QUINZ CARBURANT" u="1"/>
        <s v="03-2018 - DW-227-YP 1ERE QUINZ CARBURANT" u="1"/>
        <s v="03-2018 - DW-227-YP 2EME QUINZ CARBURANT" u="1"/>
        <s v="03-2018 - DW-288-TR 1ERE QUINZ CARBURANT" u="1"/>
        <s v="03-2018 - DW-288-TR 2EME QUINZ CARBURANT" u="1"/>
        <s v="03-2018 - DW-805-TQ 2EME QUINZ CARBURANT" u="1"/>
        <s v="03-2018 - DW-915-ZZ 1ERE QUINZ CARBURANT" u="1"/>
        <s v="03-2018 - DW-915-ZZ 2EME QUINZ CARBURANT" u="1"/>
        <s v="03-2018 - DX-154-FF 2EME QUINZ CARBURANT" u="1"/>
        <s v="03-2018 - DX-174-AA 1ERE QUINZ CARBURANT" u="1"/>
        <s v="03-2018 - DX-174-AA 2EME QUINZ CARBURANT" u="1"/>
        <s v="03-2018 - DX-373-AQ 2EME QUINZ CARBURANT" u="1"/>
        <s v="03-2018 - DX-680-AQ 2EME QUINZ CARBURANT" u="1"/>
        <s v="03-2018 - DX-772-AQ 1ERE QUINZ CARBURANT" u="1"/>
        <s v="03-2018 - DX-772-AQ 2EME QUINZ CARBURANT" u="1"/>
        <s v="03-2018 - DX-880-FE 2EME QUINZ CARBURANT" u="1"/>
        <s v="03-2018 - DZ-075-VH 1ERE QUINZ CARBURANT" u="1"/>
        <s v="03-2018 - DZ-075-VH 2EME QUINZ CARBURANT" u="1"/>
        <s v="03-2018 - DZ-159-VJ 1ERE QUINZ CARBURANT" u="1"/>
        <s v="03-2018 - DZ-159-VJ 2EME QUINZ CARBURANT" u="1"/>
        <s v="03-2018 - DZ-519-VG 2EME QUINZ CARBURANT" u="1"/>
        <s v="03-2018 - DZ-903-VH 1ERE QUINZ CARBURANT" u="1"/>
        <s v="03-2018 - DZ-903-VH 2EME QUINZ CARBURANT" u="1"/>
        <s v="03-2018 - DZ-966-VG 1ERE QUINZ CARBURANT" u="1"/>
        <s v="03-2018 - EB-741-ME 1ERE QUINZ CARBURANT" u="1"/>
        <s v="03-2018 - EB-741-ME 2EME QUINZ CARBURANT" u="1"/>
        <s v="03-2018 - EB-749-ME 1ERE QUINZ CARBURANT" u="1"/>
        <s v="03-2018 - EB-749-ME 2EME QUINZ CARBURANT" u="1"/>
        <s v="03-2018 - EC-349-SD 1ERE QUINZ CARBURANT" u="1"/>
        <s v="03-2018 - EC-652-WL 1ERE QUINZ CARBURANT" u="1"/>
        <s v="03-2018 - EC-652-WL 2EME QUINZ CARBURANT" u="1"/>
        <s v="03-2018 - EC-736-WL 1ERE QUINZ CARBURANT" u="1"/>
        <s v="03-2018 - ED-054-CT 1ERE QUINZ CARBURANT" u="1"/>
        <s v="03-2018 - ED-054-CT 2EME QUINZ CARBURANT" u="1"/>
        <s v="03-2018 - ED-286-KR 1ERE QUINZ CARBURANT" u="1"/>
        <s v="03-2018 - ED-286-KR 2EME QUINZ CARBURANT" u="1"/>
        <s v="03-2018 - ED-298-KR 1ERE QUINZ CARBURANT" u="1"/>
        <s v="03-2018 - ED-298-KR 2EME QUINZ CARBURANT" u="1"/>
        <s v="03-2018 - ED-445-KQ 2EME QUINZ CARBURANT" u="1"/>
        <s v="03-2018 - ED-593-ND 2EME QUINZ CARBURANT" u="1"/>
        <s v="03-2018 - ED-677-ND 1ERE QUINZ CARBURANT" u="1"/>
        <s v="03-2018 - ED-677-ND 2EME QUINZ CARBURANT" u="1"/>
        <s v="03-2018 - ED-707-GN 2EME QUINZ CARBURANT" u="1"/>
        <s v="03-2018 - ED-713-GN 1ERE QUINZ CARBURANT" u="1"/>
        <s v="03-2018 - ED-713-GN 2EME QUINZ CARBURANT" u="1"/>
        <s v="03-2018 - ED-968-NC 1ERE QUINZ CARBURANT" u="1"/>
        <s v="03-2018 - ED-968-NC 2EME QUINZ CARBURANT" u="1"/>
        <s v="03-2018 - EE-739-LB 1ERE QUINZ CARBURANT" u="1"/>
        <s v="03-2018 - EF-292-BK 2EME QUINZ CARBURANT" u="1"/>
        <s v="03-2018 - EF-752-DL 1ERE QUINZ CARBURANT" u="1"/>
        <s v="03-2018 - EF-752-DL 2EME QUINZ CARBURANT" u="1"/>
        <s v="03-2018 - EG-244-YR 1ERE QUINZ CARBURANT" u="1"/>
        <s v="03-2018 - EH-364-PY 1ERE QUINZ CARBURANT" u="1"/>
        <s v="03-2018 - EH-364-PY 2EME QUINZ CARBURANT" u="1"/>
        <s v="03-2018 - EH-571-ND 1ERE QUINZ CARBURANT" u="1"/>
        <s v="03-2018 - EH-571-ND 2EME QUINZ CARBURANT" u="1"/>
        <s v="03-2018 - EJ-448-WG 2EME QUINZ CARBURANT" u="1"/>
        <s v="03-2018 - EJ-466-CA 1ERE QUINZ CARBURANT" u="1"/>
        <s v="03-2018 - EJ-466-WG 2EME QUINZ CARBURANT" u="1"/>
        <s v="03-2018 - EJ-479-BM 2EME QUINZ CARBURANT" u="1"/>
        <s v="03-2018 - EJ-494-WG 2EME QUINZ CARBURANT" u="1"/>
        <s v="03-2018 - EJ-524-KN 1ERE QUINZ CARBURANT" u="1"/>
        <s v="03-2018 - EJ-580-KE 2EME QUINZ CARBURANT" u="1"/>
        <s v="03-2018 - EJ-585-KE 1ERE QUINZ CARBURANT" u="1"/>
        <s v="03-2018 - EJ-585-KE 2EME QUINZ CARBURANT" u="1"/>
        <s v="03-2018 - EJ-616-YP 1ERE QUINZ CARBURANT" u="1"/>
        <s v="03-2018 - EJ-616-YP 2EME QUINZ CARBURANT" u="1"/>
        <s v="03-2018 - EJ-680-KE 1ERE QUINZ CARBURANT" u="1"/>
        <s v="03-2018 - EJ-680-KE 2EME QUINZ CARBURANT" u="1"/>
        <s v="03-2018 - EJ-688-KE 1ERE QUINZ CARBURANT" u="1"/>
        <s v="03-2018 - EJ-845-KD 1ERE QUINZ CARBURANT" u="1"/>
        <s v="03-2018 - EJ-849-KD 1ERE QUINZ CARBURANT" u="1"/>
        <s v="03-2018 - EJ-849-KD 2EME QUINZ CARBURANT" u="1"/>
        <s v="03-2018 - EK-035-PS 1ERE QUINZ CARBURANT" u="1"/>
        <s v="03-2018 - EK-035-PS 2EME QUINZ CARBURANT" u="1"/>
        <s v="03-2018 - EK-044-QK 1ERE QUINZ CARBURANT" u="1"/>
        <s v="03-2018 - EK-094-ZW 2EME QUINZ CARBURANT" u="1"/>
        <s v="03-2018 - EK-106-PR 1ERE QUINZ CARBURANT" u="1"/>
        <s v="03-2018 - EK-121-PR 1ERE QUINZ CARBURANT" u="1"/>
        <s v="03-2018 - EK-121-PS 1ERE QUINZ CARBURANT" u="1"/>
        <s v="03-2018 - EK-151-QK 1ERE QUINZ CARBURANT" u="1"/>
        <s v="03-2018 - EK-151-QK 2EME QUINZ CARBURANT" u="1"/>
        <s v="03-2018 - EK-176-QK 1ERE QUINZ CARBURANT" u="1"/>
        <s v="03-2018 - EK-202-SY 1ERE QUINZ CARBURANT" u="1"/>
        <s v="03-2018 - EK-202-SY 2EME QUINZ CARBURANT" u="1"/>
        <s v="03-2018 - EK-203-QK 2EME QUINZ CARBURANT" u="1"/>
        <s v="03-2018 - EK-241-QK 2EME QUINZ CARBURANT" u="1"/>
        <s v="03-2018 - EK-244-QK 1ERE QUINZ CARBURANT" u="1"/>
        <s v="03-2018 - EK-244-QK 2EME QUINZ CARBURANT" u="1"/>
        <s v="03-2018 - EK-257-PR 2EME QUINZ CARBURANT" u="1"/>
        <s v="03-2018 - EK-286-VN 1ERE QUINZ CARBURANT" u="1"/>
        <s v="03-2018 - EK-311-PR 1ERE QUINZ CARBURANT" u="1"/>
        <s v="03-2018 - EK-311-PR 2EME QUINZ CARBURANT" u="1"/>
        <s v="03-2018 - EK-313-VN 2EME QUINZ CARBURANT" u="1"/>
        <s v="03-2018 - EK-346-QK 1ERE QUINZ CARBURANT" u="1"/>
        <s v="03-2018 - EK-355-QK 2EME QUINZ CARBURANT" u="1"/>
        <s v="03-2018 - EK-376-QK 1ERE QUINZ CARBURANT" u="1"/>
        <s v="03-2018 - EK-376-QK 2EME QUINZ CARBURANT" u="1"/>
        <s v="03-2018 - EK-380-SY 1ERE QUINZ CARBURANT" u="1"/>
        <s v="03-2018 - EK-380-SY 2EME QUINZ CARBURANT" u="1"/>
        <s v="03-2018 - EK-403-PR 2EME QUINZ CARBURANT" u="1"/>
        <s v="03-2018 - EK-427-SY 1ERE QUINZ CARBURANT" u="1"/>
        <s v="03-2018 - EK-432-QK 1ERE QUINZ CARBURANT" u="1"/>
        <s v="03-2018 - EK-491-SY 2EME QUINZ CARBURANT" u="1"/>
        <s v="03-2018 - EK-540-SY 1ERE QUINZ CARBURANT" u="1"/>
        <s v="03-2018 - EK-540-SY 2EME QUINZ CARBURANT" u="1"/>
        <s v="03-2018 - EK-584-QJ 2EME QUINZ CARBURANT" u="1"/>
        <s v="03-2018 - EK-597-QJ 1ERE QUINZ CARBURANT" u="1"/>
        <s v="03-2018 - EK-597-QJ 2EME QUINZ CARBURANT" u="1"/>
        <s v="03-2018 - EK-604-PR 1ERE QUINZ CARBURANT" u="1"/>
        <s v="03-2018 - EK-664-QJ 1ERE QUINZ CARBURANT" u="1"/>
        <s v="03-2018 - EK-664-QJ 2EME QUINZ CARBURANT" u="1"/>
        <s v="03-2018 - EK-710-VM 1ERE QUINZ CARBURANT" u="1"/>
        <s v="03-2018 - EK-710-VM 2EME QUINZ CARBURANT" u="1"/>
        <s v="03-2018 - EK-725-VM 1ERE QUINZ CARBURANT" u="1"/>
        <s v="03-2018 - EK-725-VM 2EME QUINZ CARBURANT" u="1"/>
        <s v="03-2018 - EK-733-SY 1ERE QUINZ CARBURANT" u="1"/>
        <s v="03-2018 - EK-733-SY 2EME QUINZ CARBURANT" u="1"/>
        <s v="03-2018 - EK-753-QJ 1ERE QUINZ CARBURANT" u="1"/>
        <s v="03-2018 - EK-753-QJ 2EME QUINZ CARBURANT" u="1"/>
        <s v="03-2018 - EK-761-VM 1ERE QUINZ CARBURANT" u="1"/>
        <s v="03-2018 - EK-821-PQ 2EME QUINZ CARBURANT" u="1"/>
        <s v="03-2018 - EK-829-SY 2EME QUINZ CARBURANT" u="1"/>
        <s v="03-2018 - EK-833-VM 1ERE QUINZ CARBURANT" u="1"/>
        <s v="03-2018 - EK-857-XF 1ERE QUINZ CARBURANT" u="1"/>
        <s v="03-2018 - EK-857-XF 2EME QUINZ CARBURANT" u="1"/>
        <s v="03-2018 - EK-870-VM 2EME QUINZ CARBURANT" u="1"/>
        <s v="03-2018 - EK-879-XF 1ERE QUINZ CARBURANT" u="1"/>
        <s v="03-2018 - EK-879-XF 2EME QUINZ CARBURANT" u="1"/>
        <s v="03-2018 - EK-881-PQ 2EME QUINZ CARBURANT" u="1"/>
        <s v="03-2018 - EK-893-NN 1ERE QUINZ CARBURANT" u="1"/>
        <s v="03-2018 - EK-893-NN 2EME QUINZ CARBURANT" u="1"/>
        <s v="03-2018 - EK-897-PQ 2EME QUINZ CARBURANT" u="1"/>
        <s v="03-2018 - EK-926-VM 1ERE QUINZ CARBURANT" u="1"/>
        <s v="03-2018 - EK-975-PQ 1ERE QUINZ CARBURANT" u="1"/>
        <s v="03-2018 - EK-975-QJ 2EME QUINZ CARBURANT" u="1"/>
        <s v="03-2018 - EK-989-XE 1ERE QUINZ CARBURANT" u="1"/>
        <s v="03-2018 - EK-989-XE 2EME QUINZ CARBURANT" u="1"/>
        <s v="03-2018 - EL-013-WT 2EME QUINZ CARBURANT" u="1"/>
        <s v="03-2018 - EL-018-FA 1ERE QUINZ CARBURANT" u="1"/>
        <s v="03-2018 - EL-026-RP 1ERE QUINZ CARBURANT" u="1"/>
        <s v="03-2018 - EL-026-RP 2EME QUINZ CARBURANT" u="1"/>
        <s v="03-2018 - EL-028-AV 1ERE QUINZ CARBURANT" u="1"/>
        <s v="03-2018 - EL-028-AV 2EME QUINZ CARBURANT" u="1"/>
        <s v="03-2018 - EL-031-JH 1ERE QUINZ CARBURANT" u="1"/>
        <s v="03-2018 - EL-037-QT 1ERE QUINZ CARBURANT" u="1"/>
        <s v="03-2018 - EL-050-TZ 1ERE QUINZ CARBURANT" u="1"/>
        <s v="03-2018 - EL-050-TZ 2EME QUINZ CARBURANT" u="1"/>
        <s v="03-2018 - EL-070-QS 2EME QUINZ CARBURANT" u="1"/>
        <s v="03-2018 - EL-077-KZ 1ERE QUINZ CARBURANT" u="1"/>
        <s v="03-2018 - EL-086-QT 2EME QUINZ CARBURANT" u="1"/>
        <s v="03-2018 - EL-114-JH 2EME QUINZ CARBURANT" u="1"/>
        <s v="03-2018 - EL-116-KZ 1ERE QUINZ CARBURANT" u="1"/>
        <s v="03-2018 - EL-134-QS 1ERE QUINZ CARBURANT" u="1"/>
        <s v="03-2018 - EL-188-KZ 1ERE QUINZ CARBURANT" u="1"/>
        <s v="03-2018 - EL-188-KZ 2EME QUINZ CARBURANT" u="1"/>
        <s v="03-2018 - EL-209-RP 2EME QUINZ CARBURANT" u="1"/>
        <s v="03-2018 - EL-210-QS 2EME QUINZ CARBURANT" u="1"/>
        <s v="03-2018 - EL-214-FB 2EME QUINZ CARBURANT" u="1"/>
        <s v="03-2018 - EL-223-KZ 1ERE QUINZ CARBURANT" u="1"/>
        <s v="03-2018 - EL-223-KZ 2EME QUINZ CARBURANT" u="1"/>
        <s v="03-2018 - EL-224-FC 2EME QUINZ CARBURANT" u="1"/>
        <s v="03-2018 - EL-225-QS 2EME QUINZ CARBURANT" u="1"/>
        <s v="03-2018 - EL-242-KZ 2EME QUINZ CARBURANT" u="1"/>
        <s v="03-2018 - EL-278-QS 2EME QUINZ CARBURANT" u="1"/>
        <s v="03-2018 - EL-290-VA 1ERE QUINZ CARBURANT" u="1"/>
        <s v="03-2018 - EL-307-KY 1ERE QUINZ CARBURANT" u="1"/>
        <s v="03-2018 - EL-307-KY 2EME QUINZ CARBURANT" u="1"/>
        <s v="03-2018 - EL-333-QS 1ERE QUINZ CARBURANT" u="1"/>
        <s v="03-2018 - EL-333-QS 2EME QUINZ CARBURANT" u="1"/>
        <s v="03-2018 - EL-354-QS 2EME QUINZ CARBURANT" u="1"/>
        <s v="03-2018 - EL-367-FA 1ERE QUINZ CARBURANT" u="1"/>
        <s v="03-2018 - EL-367-FA 2EME QUINZ CARBURANT" u="1"/>
        <s v="03-2018 - EL-402-RN 2EME QUINZ CARBURANT" u="1"/>
        <s v="03-2018 - EL-412-KY 1ERE QUINZ CARBURANT" u="1"/>
        <s v="03-2018 - EL-436-KE 2EME QUINZ CARBURANT" u="1"/>
        <s v="03-2018 - EL-491-DX 2EME QUINZ CARBURANT" u="1"/>
        <s v="03-2018 - EL-493-QS 1ERE QUINZ CARBURANT" u="1"/>
        <s v="03-2018 - EL-493-QS 2EME QUINZ CARBURANT" u="1"/>
        <s v="03-2018 - EL-535-RN 1ERE QUINZ CARBURANT" u="1"/>
        <s v="03-2018 - EL-561-KE 1ERE QUINZ CARBURANT" u="1"/>
        <s v="03-2018 - EL-561-KE 2EME QUINZ CARBURANT" u="1"/>
        <s v="03-2018 - EL-588-GT 1ERE QUINZ CARBURANT" u="1"/>
        <s v="03-2018 - EL-588-GT 2EME QUINZ CARBURANT" u="1"/>
        <s v="03-2018 - EL-609-FC 1ERE QUINZ CARBURANT" u="1"/>
        <s v="03-2018 - EL-609-FC 2EME QUINZ CARBURANT" u="1"/>
        <s v="03-2018 - EL-631-FC 1ERE QUINZ CARBURANT" u="1"/>
        <s v="03-2018 - EL-631-FC 2EME QUINZ CARBURANT" u="1"/>
        <s v="03-2018 - EL-635-KE 1ERE QUINZ CARBURANT" u="1"/>
        <s v="03-2018 - EL-635-KE 2EME QUINZ CARBURANT" u="1"/>
        <s v="03-2018 - EL-658-KE 2EME QUINZ CARBURANT" u="1"/>
        <s v="03-2018 - EL-662-AV 2EME QUINZ CARBURANT" u="1"/>
        <s v="03-2018 - EL-671-JJ 2EME QUINZ CARBURANT" u="1"/>
        <s v="03-2018 - EL-674-KE 1ERE QUINZ CARBURANT" u="1"/>
        <s v="03-2018 - EL-674-KE 2EME QUINZ CARBURANT" u="1"/>
        <s v="03-2018 - EL-711-GM 1ERE QUINZ CARBURANT" u="1"/>
        <s v="03-2018 - EL-711-GM 2EME QUINZ CARBURANT" u="1"/>
        <s v="03-2018 - EL-731-KE 1ERE QUINZ CARBURANT" u="1"/>
        <s v="03-2018 - EL-731-KE 2EME QUINZ CARBURANT" u="1"/>
        <s v="03-2018 - EL-806-KY 2EME QUINZ CARBURANT" u="1"/>
        <s v="03-2018 - EL-808-BR 1ERE QUINZ CARBURANT" u="1"/>
        <s v="03-2018 - EL-808-BR 2EME QUINZ CARBURANT" u="1"/>
        <s v="03-2018 - EL-859-KY 1ERE QUINZ CARBURANT" u="1"/>
        <s v="03-2018 - EL-859-KY 2EME QUINZ CARBURANT" u="1"/>
        <s v="03-2018 - EL-910-DY 2EME QUINZ CARBURANT" u="1"/>
        <s v="03-2018 - EL-911-KY 1ERE QUINZ CARBURANT" u="1"/>
        <s v="03-2018 - EL-912-QR 2EME QUINZ CARBURANT" u="1"/>
        <s v="03-2018 - EL-929-WS 1ERE QUINZ CARBURANT" u="1"/>
        <s v="03-2018 - EL-929-WS 2EME QUINZ CARBURANT" u="1"/>
        <s v="03-2018 - EL-935-QR 1ERE QUINZ CARBURANT" u="1"/>
        <s v="03-2018 - EL-935-QR 2EME QUINZ CARBURANT" u="1"/>
        <s v="03-2018 - EL-945-RN 1ERE QUINZ CARBURANT" u="1"/>
        <s v="03-2018 - EL-945-RN 2EME QUINZ CARBURANT" u="1"/>
        <s v="03-2018 - EL-983-YN 2EME QUINZ CARBURANT" u="1"/>
        <s v="03-2018 - EM-058-LJ 1ERE QUINZ CARBURANT" u="1"/>
        <s v="03-2018 - EM-058-LJ 2EME QUINZ CARBURANT" u="1"/>
        <s v="03-2018 - EM-059-FG 1ERE QUINZ CARBURANT" u="1"/>
        <s v="03-2018 - EM-059-FG 2EME QUINZ CARBURANT" u="1"/>
        <s v="03-2018 - EM-070-LK 1ERE QUINZ CARBURANT" u="1"/>
        <s v="03-2018 - EM-070-LK 2EME QUINZ CARBURANT" u="1"/>
        <s v="03-2018 - EM-071-FG 2EME QUINZ CARBURANT" u="1"/>
        <s v="03-2018 - EM-084-WM 1ERE QUINZ CARBURANT" u="1"/>
        <s v="03-2018 - EM-084-WM 2EME QUINZ CARBURANT" u="1"/>
        <s v="03-2018 - EM-085-DT 1ERE QUINZ CARBURANT" u="1"/>
        <s v="03-2018 - EM-085-DT 2EME QUINZ CARBURANT" u="1"/>
        <s v="03-2018 - EM-094-DT 1ERE QUINZ CARBURANT" u="1"/>
        <s v="03-2018 - EM-094-DT 2EME QUINZ CARBURANT" u="1"/>
        <s v="03-2018 - EM-102-DT 1ERE QUINZ CARBURANT" u="1"/>
        <s v="03-2018 - EM-102-DT 2EME QUINZ CARBURANT" u="1"/>
        <s v="03-2018 - EM-113-EM 2EME QUINZ CARBURANT" u="1"/>
        <s v="03-2018 - EM-116-WN 1ERE QUINZ CARBURANT" u="1"/>
        <s v="03-2018 - EM-134-DT 1ERE QUINZ CARBURANT" u="1"/>
        <s v="03-2018 - EM-134-DT 2EME QUINZ CARBURANT" u="1"/>
        <s v="03-2018 - EM-143-WM 1ERE QUINZ CARBURANT" u="1"/>
        <s v="03-2018 - EM-143-WM 2EME QUINZ CARBURANT" u="1"/>
        <s v="03-2018 - EM-157-FG 2EME QUINZ CARBURANT" u="1"/>
        <s v="03-2018 - EM-172-LJ 2EME QUINZ CARBURANT" u="1"/>
        <s v="03-2018 - EM-177-EM 1ERE QUINZ CARBURANT" u="1"/>
        <s v="03-2018 - EM-177-EM 2EME QUINZ CARBURANT" u="1"/>
        <s v="03-2018 - EM-202-EM 1ERE QUINZ CARBURANT" u="1"/>
        <s v="03-2018 - EM-247-ZQ 1ERE QUINZ CARBURANT" u="1"/>
        <s v="03-2018 - EM-254-TB 2EME QUINZ CARBURANT" u="1"/>
        <s v="03-2018 - EM-290-FG 1ERE QUINZ CARBURANT" u="1"/>
        <s v="03-2018 - EM-290-FG 2EME QUINZ CARBURANT" u="1"/>
        <s v="03-2018 - EM-294-LJ 2EME QUINZ CARBURANT" u="1"/>
        <s v="03-2018 - EM-299-NF 2EME QUINZ CARBURANT" u="1"/>
        <s v="03-2018 - EM-312-LJ 2EME QUINZ CARBURANT" u="1"/>
        <s v="03-2018 - EM-320-EM 1ERE QUINZ CARBURANT" u="1"/>
        <s v="03-2018 - EM-320-EM 2EME QUINZ CARBURANT" u="1"/>
        <s v="03-2018 - EM-320-LJ 1ERE QUINZ CARBURANT" u="1"/>
        <s v="03-2018 - EM-320-LJ 2EME QUINZ CARBURANT" u="1"/>
        <s v="03-2018 - EM-368-LJ 1ERE QUINZ CARBURANT" u="1"/>
        <s v="03-2018 - EM-375-EM 1ERE QUINZ CARBURANT" u="1"/>
        <s v="03-2018 - EM-377-EM 1ERE QUINZ CARBURANT" u="1"/>
        <s v="03-2018 - EM-405-EM 1ERE QUINZ CARBURANT" u="1"/>
        <s v="03-2018 - EM-405-EM 2EME QUINZ CARBURANT" u="1"/>
        <s v="03-2018 - EM-413-EM 1ERE QUINZ CARBURANT" u="1"/>
        <s v="03-2018 - EM-413-EM 2EME QUINZ CARBURANT" u="1"/>
        <s v="03-2018 - EM-428-FG 1ERE QUINZ CARBURANT" u="1"/>
        <s v="03-2018 - EM-432-EM 2EME QUINZ CARBURANT" u="1"/>
        <s v="03-2018 - EM-449-CS 1ERE QUINZ CARBURANT" u="1"/>
        <s v="03-2018 - EM-451-FG 2EME QUINZ CARBURANT" u="1"/>
        <s v="03-2018 - EM-458-EM 2EME QUINZ CARBURANT" u="1"/>
        <s v="03-2018 - EM-506-EM 2EME QUINZ CARBURANT" u="1"/>
        <s v="03-2018 - EM-512-EL 2EME QUINZ CARBURANT" u="1"/>
        <s v="03-2018 - EM-516-JQ 2EME QUINZ CARBURANT" u="1"/>
        <s v="03-2018 - EM-527-EM 1ERE QUINZ CARBURANT" u="1"/>
        <s v="03-2018 - EM-527-EM 2EME QUINZ CARBURANT" u="1"/>
        <s v="03-2018 - EM-565-ZQ 1ERE QUINZ CARBURANT" u="1"/>
        <s v="03-2018 - EM-565-ZQ 2EME QUINZ CARBURANT" u="1"/>
        <s v="03-2018 - EM-580-EL 2EME QUINZ CARBURANT" u="1"/>
        <s v="03-2018 - EM-584-EL 2EME QUINZ CARBURANT" u="1"/>
        <s v="03-2018 - EM-611-JQ 2EME QUINZ CARBURANT" u="1"/>
        <s v="03-2018 - EM-628-DS 2EME QUINZ CARBURANT" u="1"/>
        <s v="03-2018 - EM-636-EL 2EME QUINZ CARBURANT" u="1"/>
        <s v="03-2018 - EM-648-WM 1ERE QUINZ CARBURANT" u="1"/>
        <s v="03-2018 - EM-648-WM 2EME QUINZ CARBURANT" u="1"/>
        <s v="03-2018 - EM-655-LJ 1ERE QUINZ CARBURANT" u="1"/>
        <s v="03-2018 - EM-660-JQ 1ERE QUINZ CARBURANT" u="1"/>
        <s v="03-2018 - EM-671-JQ 1ERE QUINZ CARBURANT" u="1"/>
        <s v="03-2018 - EM-676-EL 1ERE QUINZ CARBURANT" u="1"/>
        <s v="03-2018 - EM-676-EL 2EME QUINZ CARBURANT" u="1"/>
        <s v="03-2018 - EM-713-WM 1ERE QUINZ CARBURANT" u="1"/>
        <s v="03-2018 - EM-713-WM 2EME QUINZ CARBURANT" u="1"/>
        <s v="03-2018 - EM-739-EL 1ERE QUINZ CARBURANT" u="1"/>
        <s v="03-2018 - EM-739-EL 2EME QUINZ CARBURANT" u="1"/>
        <s v="03-2018 - EM-754-DS 1ERE QUINZ CARBURANT" u="1"/>
        <s v="03-2018 - EM-763-VL 2EME QUINZ CARBURANT" u="1"/>
        <s v="03-2018 - EM-768-DS 1ERE QUINZ CARBURANT" u="1"/>
        <s v="03-2018 - EM-770-DS 1ERE QUINZ CARBURANT" u="1"/>
        <s v="03-2018 - EM-770-DS 2EME QUINZ CARBURANT" u="1"/>
        <s v="03-2018 - EM-776-LJ 2EME QUINZ CARBURANT" u="1"/>
        <s v="03-2018 - EM-786-DS 1ERE QUINZ CARBURANT" u="1"/>
        <s v="03-2018 - EM-786-DS 2EME QUINZ CARBURANT" u="1"/>
        <s v="03-2018 - EM-797-EL 1ERE QUINZ CARBURANT" u="1"/>
        <s v="03-2018 - EM-797-EL 2EME QUINZ CARBURANT" u="1"/>
        <s v="03-2018 - EM-801-JR 1ERE QUINZ CARBURANT" u="1"/>
        <s v="03-2018 - EM-801-JR 2EME QUINZ CARBURANT" u="1"/>
        <s v="03-2018 - EM-801-LJ 1ERE QUINZ CARBURANT" u="1"/>
        <s v="03-2018 - EM-803-JR 1ERE QUINZ CARBURANT" u="1"/>
        <s v="03-2018 - EM-803-JR 2EME QUINZ CARBURANT" u="1"/>
        <s v="03-2018 - EM-821-WL 1ERE QUINZ CARBURANT" u="1"/>
        <s v="03-2018 - EM-825-JR 1ERE QUINZ CARBURANT" u="1"/>
        <s v="03-2018 - EM-825-JR 2EME QUINZ CARBURANT" u="1"/>
        <s v="03-2018 - EM-834-JR 1ERE QUINZ CARBURANT" u="1"/>
        <s v="03-2018 - EM-834-JR 2EME QUINZ CARBURANT" u="1"/>
        <s v="03-2018 - EM-842-LJ 1ERE QUINZ CARBURANT" u="1"/>
        <s v="03-2018 - EM-842-LJ 2EME QUINZ CARBURANT" u="1"/>
        <s v="03-2018 - EM-867-JR 2EME QUINZ CARBURANT" u="1"/>
        <s v="03-2018 - EM-868-JR 1ERE QUINZ CARBURANT" u="1"/>
        <s v="03-2018 - EM-868-JR 2EME QUINZ CARBURANT" u="1"/>
        <s v="03-2018 - EM-877-HS 1ERE QUINZ CARBURANT" u="1"/>
        <s v="03-2018 - EM-877-JR 2EME QUINZ CARBURANT" u="1"/>
        <s v="03-2018 - EM-882-JR 1ERE QUINZ CARBURANT" u="1"/>
        <s v="03-2018 - EM-882-JR 2EME QUINZ CARBURANT" u="1"/>
        <s v="03-2018 - EM-886-EL 1ERE QUINZ CARBURANT" u="1"/>
        <s v="03-2018 - EM-891-JR 1ERE QUINZ CARBURANT" u="1"/>
        <s v="03-2018 - EM-891-JR 2EME QUINZ CARBURANT" u="1"/>
        <s v="03-2018 - EM-893-JR 2EME QUINZ CARBURANT" u="1"/>
        <s v="03-2018 - EM-896-JR 2EME QUINZ CARBURANT" u="1"/>
        <s v="03-2018 - EM-904-JR 2EME QUINZ CARBURANT" u="1"/>
        <s v="03-2018 - EM-908-LJ 2EME QUINZ CARBURANT" u="1"/>
        <s v="03-2018 - EM-915-JR 2EME QUINZ CARBURANT" u="1"/>
        <s v="03-2018 - EM-935-WL 1ERE QUINZ CARBURANT" u="1"/>
        <s v="03-2018 - EM-935-WL 2EME QUINZ CARBURANT" u="1"/>
        <s v="03-2018 - EM-940-JR 2EME QUINZ CARBURANT" u="1"/>
        <s v="03-2018 - EM-944-KN 2EME QUINZ CARBURANT" u="1"/>
        <s v="03-2018 - EM-949-LJ 2EME QUINZ CARBURANT" u="1"/>
        <s v="03-2018 - EM-955-EL 1ERE QUINZ CARBURANT" u="1"/>
        <s v="03-2018 - EM-958-JR 1ERE QUINZ CARBURANT" u="1"/>
        <s v="03-2018 - EM-958-JR 2EME QUINZ CARBURANT" u="1"/>
        <s v="03-2018 - EM-993-DS 1ERE QUINZ CARBURANT" u="1"/>
        <s v="03-2018 - EM-993-DS 2EME QUINZ CARBURANT" u="1"/>
        <s v="03-2018 - EM-996-EL 1ERE QUINZ CARBURANT" u="1"/>
        <s v="03-2018 - EM-996-EL 2EME QUINZ CARBURANT" u="1"/>
        <s v="03-2018 - EN-244-CE 1ERE QUINZ CARBURANT" u="1"/>
        <s v="03-2018 - EN-244-CE 2EME QUINZ CARBURANT" u="1"/>
        <s v="03-2018 - EN-306-PK 1ERE QUINZ CARBURANT" u="1"/>
        <s v="03-2018 - EN-621-SA 1ERE QUINZ CARBURANT" u="1"/>
        <s v="03-2018 - EN-621-SA 2EME QUINZ CARBURANT" u="1"/>
        <s v="03-2018 - EN-695-ZX 1ERE QUINZ CARBURANT" u="1"/>
        <s v="03-2018 - EN-695-ZX 2EME QUINZ CARBURANT" u="1"/>
        <s v="03-2018 - EN-712-BJ 1ERE QUINZ CARBURANT" u="1"/>
        <s v="03-2018 - EN-787-ZX 1ERE QUINZ CARBURANT" u="1"/>
        <s v="03-2018 - EN-787-ZX 2EME QUINZ CARBURANT" u="1"/>
        <s v="03-2018 - EN-807-ZX 1ERE QUINZ CARBURANT" u="1"/>
        <s v="03-2018 - EN-807-ZX 2EME QUINZ CARBURANT" u="1"/>
        <s v="03-2018 - EN-839-ZX 1ERE QUINZ CARBURANT" u="1"/>
        <s v="03-2018 - EN-842-FV 1ERE QUINZ CARBURANT" u="1"/>
        <s v="03-2018 - EN-900-FV 1ERE QUINZ CARBURANT" u="1"/>
        <s v="03-2018 - EN-900-FV 2EME QUINZ CARBURANT" u="1"/>
        <s v="03-2018 - EN-918-ZX 2EME QUINZ CARBURANT" u="1"/>
        <s v="03-2018 - EN-919-QN 2EME QUINZ CARBURANT" u="1"/>
        <s v="03-2018 - EN-951-ZX 1ERE QUINZ CARBURANT" u="1"/>
        <s v="03-2018 - EP-023-PE 1ERE QUINZ CARBURANT" u="1"/>
        <s v="03-2018 - EP-023-PE 2EME QUINZ CARBURANT" u="1"/>
        <s v="03-2018 - EP-176-AR 1ERE QUINZ CARBURANT" u="1"/>
        <s v="03-2018 - EP-176-AR 2EME QUINZ CARBURANT" u="1"/>
        <s v="03-2018 - EP-194-PE 2EME QUINZ CARBURANT" u="1"/>
        <s v="03-2018 - EP-201-BN 2EME QUINZ CARBURANT" u="1"/>
        <s v="03-2018 - EP-203-BN 2EME QUINZ CARBURANT" u="1"/>
        <s v="03-2018 - EP-209-BN 1ERE QUINZ CARBURANT" u="1"/>
        <s v="03-2018 - EP-209-BN 2EME QUINZ CARBURANT" u="1"/>
        <s v="03-2018 - EP-388-GX 1ERE QUINZ CARBURANT" u="1"/>
        <s v="03-2018 - EP-388-GX 2EME QUINZ CARBURANT" u="1"/>
        <s v="03-2018 - EP-476-AQ 1ERE QUINZ CARBURANT" u="1"/>
        <s v="03-2018 - EP-476-AQ 2EME QUINZ CARBURANT" u="1"/>
        <s v="03-2018 - EP-611-AQ 1ERE QUINZ CARBURANT" u="1"/>
        <s v="03-2018 - EP-611-AQ 2EME QUINZ CARBURANT" u="1"/>
        <s v="03-2018 - EP-631-WR 2EME QUINZ CARBURANT" u="1"/>
        <s v="03-2018 - EP-659-PD 2EME QUINZ CARBURANT" u="1"/>
        <s v="03-2018 - EP-716-AQ 1ERE QUINZ CARBURANT" u="1"/>
        <s v="03-2018 - EP-741-PE 1ERE QUINZ CARBURANT" u="1"/>
        <s v="03-2018 - EP-817-PE 1ERE QUINZ CARBURANT" u="1"/>
        <s v="03-2018 - EP-817-PE 2EME QUINZ CARBURANT" u="1"/>
        <s v="03-2018 - EP-954-AQ 1ERE QUINZ CARBURANT" u="1"/>
        <s v="03-2018 - EP-954-AQ 2EME QUINZ CARBURANT" u="1"/>
        <s v="03-2018 - EQ-772-HA 2EME QUINZ CARBURANT" u="1"/>
        <s v="03-2018 - ER-038-SN 1ERE QUINZ CARBURANT" u="1"/>
        <s v="03-2018 - ER-056-XW 1ERE QUINZ CARBURANT" u="1"/>
        <s v="03-2018 - ER-056-XW 2EME QUINZ CARBURANT" u="1"/>
        <s v="03-2018 - ER-058-XW 1ERE QUINZ CARBURANT" u="1"/>
        <s v="03-2018 - ER-058-XW 2EME QUINZ CARBURANT" u="1"/>
        <s v="03-2018 - ER-060-SN 2EME QUINZ CARBURANT" u="1"/>
        <s v="03-2018 - ER-217-GN 2EME QUINZ CARBURANT" u="1"/>
        <s v="03-2018 - ER-297-YC 2EME QUINZ CARBURANT" u="1"/>
        <s v="03-2018 - ER-299-YC 1ERE QUINZ CARBURANT" u="1"/>
        <s v="03-2018 - ER-304-YC 1ERE QUINZ CARBURANT" u="1"/>
        <s v="03-2018 - ER-304-YC 2EME QUINZ CARBURANT" u="1"/>
        <s v="03-2018 - ER-307-YC 1ERE QUINZ CARBURANT" u="1"/>
        <s v="03-2018 - ER-307-YC 2EME QUINZ CARBURANT" u="1"/>
        <s v="03-2018 - ER-783-SN 1ERE QUINZ CARBURANT" u="1"/>
        <s v="03-2018 - ER-783-SN 2EME QUINZ CARBURANT" u="1"/>
        <s v="03-2018 - ER-817-SN 1ERE QUINZ CARBURANT" u="1"/>
        <s v="03-2018 - ER-827-YG 1ERE QUINZ CARBURANT" u="1"/>
        <s v="03-2018 - ER-827-YG 2EME QUINZ CARBURANT" u="1"/>
        <s v="03-2018 - ER-832-SN 1ERE QUINZ CARBURANT" u="1"/>
        <s v="03-2018 - ER-869-SK 1ERE QUINZ CARBURANT" u="1"/>
        <s v="03-2018 - ER-869-SK 2EME QUINZ CARBURANT" u="1"/>
        <s v="03-2018 - ER-889-SN 1ERE QUINZ CARBURANT" u="1"/>
        <s v="03-2018 - ER-889-SN 2EME QUINZ CARBURANT" u="1"/>
        <s v="03-2018 - ES-368-XB 1ERE QUINZ CARBURANT" u="1"/>
        <s v="03-2018 - ES-709-XB 2EME QUINZ CARBURANT" u="1"/>
        <s v="03-2018 - ES-749-TY 1ERE QUINZ CARBURANT" u="1"/>
        <s v="03-2018 - ES-749-TY 2EME QUINZ CARBURANT" u="1"/>
        <s v="03-2018 - ES-840-XB 1ERE QUINZ CARBURANT" u="1"/>
        <s v="03-2018 - ES-840-XB 2EME QUINZ CARBURANT" u="1"/>
        <s v="03-2018 - ES-845-DC 1ERE QUINZ CARBURANT" u="1"/>
        <s v="03-2018 - ES-845-DC 2EME QUINZ CARBURANT" u="1"/>
        <s v="03-2018 - ET-162-PE 1ERE QUINZ CARBURANT" u="1"/>
        <s v="03-2018 - ET-162-PE 2EME QUINZ CARBURANT" u="1"/>
        <s v="03-2018 - ET-705-QQ 2EME QUINZ CARBURANT" u="1"/>
        <s v="03-2018 - ET-791-AR 1ERE QUINZ CARBURANT" u="1"/>
        <s v="03-2018 - ET-791-AR 2EME QUINZ CARBURANT" u="1"/>
        <s v="03-2018 - ET-799-QQ 1ERE QUINZ CARBURANT" u="1"/>
        <s v="03-2018 - ET-799-QQ 2EME QUINZ CARBURANT" u="1"/>
        <s v="07/2018 AQ-362-RV 2EME QUINZ CARBURANT" u="1"/>
        <s v="07/2018 BF-412-DD 2EME QUINZ CARBURANT" u="1"/>
        <s v="07/2018 BT-448-YL 2EME QUINZ CARBURANT" u="1"/>
        <s v="07/2018 CD-016-VT 2EME QUINZ CARBURANT" u="1"/>
        <s v="07/2018 CF-280-FR 2EME QUINZ CARBURANT" u="1"/>
        <s v="07/2018 CF-544-GK 2EME QUINZ CARBURANT" u="1"/>
        <s v="07/2018 CG-476-VY 2EME QUINZ CARBURANT" u="1"/>
        <s v="07/2018 CN-339-NB 2EME QUINZ CARBURANT" u="1"/>
        <s v="07/2018 CN-564-JH 2EME QUINZ CARBURANT" u="1"/>
        <s v="07/2018 CS-122-CY 2EME QUINZ CARBURANT" u="1"/>
        <s v="07/2018 CS-696-ZC 2EME QUINZ CARBURANT" u="1"/>
        <s v="07/2018 CV-909-ZX 2EME QUINZ CARBURANT" u="1"/>
        <s v="07/2018 CY-771-WH 2EME QUINZ CARBURANT" u="1"/>
        <s v="07/2018 DB-297-GH 2EME QUINZ CARBURANT" u="1"/>
        <s v="07/2018 DH-224-GS 2EME QUINZ CARBURANT" u="1"/>
        <s v="07/2018 DM-035-HQ 2EME QUINZ CARBURANT" u="1"/>
        <s v="07/2018 DT-003-SX 2EME QUINZ CARBURANT" u="1"/>
        <s v="07/2018 DW-071-TQ 2EME QUINZ CARBURANT" u="1"/>
        <s v="07/2018 DW-222-YP 2EME QUINZ CARBURANT" u="1"/>
        <s v="07/2018 DW-227-YP 2EME QUINZ CARBURANT" u="1"/>
        <s v="07/2018 DW-288-TR 2EME QUINZ CARBURANT" u="1"/>
        <s v="07/2018 DW-777-TP 2EME QUINZ CARBURANT" u="1"/>
        <s v="07/2018 DW-805-TQ 2EME QUINZ CARBURANT" u="1"/>
        <s v="07/2018 DW-915-ZZ 2EME QUINZ CARBURANT" u="1"/>
        <s v="07/2018 DX-154-FF 2EME QUINZ CARBURANT" u="1"/>
        <s v="07/2018 DX-162-XZ 2EME QUINZ CARBURANT" u="1"/>
        <s v="07/2018 DX-174-AA 2EME QUINZ CARBURANT" u="1"/>
        <s v="07/2018 DX-322-AA 2EME QUINZ CARBURANT" u="1"/>
        <s v="07/2018 DX-680-AQ 2EME QUINZ CARBURANT" u="1"/>
        <s v="07/2018 DZ-075-VH 2EME QUINZ CARBURANT" u="1"/>
        <s v="07/2018 DZ-157-VJ 2EME QUINZ CARBURANT" u="1"/>
        <s v="07/2018 DZ-469-VJ 2EME QUINZ CARBURANT" u="1"/>
        <s v="07/2018 DZ-903-VH 2EME QUINZ CARBURANT" u="1"/>
        <s v="07/2018 EA-716-PL 2EME QUINZ CARBURANT" u="1"/>
        <s v="07/2018 EC-349-SD 2EME QUINZ CARBURANT" u="1"/>
        <s v="07/2018 EC-609-WM 2EME QUINZ CARBURANT" u="1"/>
        <s v="07/2018 ED-154-GQ 2EME QUINZ CARBURANT" u="1"/>
        <s v="07/2018 ED-286-KR 2EME QUINZ CARBURANT" u="1"/>
        <s v="07/2018 ED-677-ND 2EME QUINZ CARBURANT" u="1"/>
        <s v="07/2018 ED-713-GN 2EME QUINZ CARBURANT" u="1"/>
        <s v="07/2018 ED-968-NC 2EME QUINZ CARBURANT" u="1"/>
        <s v="07/2018 EF-292-BK 2EME QUINZ CARBURANT" u="1"/>
        <s v="07/2018 EF-752-DL 2EME QUINZ CARBURANT" u="1"/>
        <s v="07/2018 EG-244-YR 2EME QUINZ CARBURANT" u="1"/>
        <s v="07/2018 EH-364-PY 2EME QUINZ CARBURANT" u="1"/>
        <s v="07/2018 EJ-011-CG 2EME QUINZ CARBURANT" u="1"/>
        <s v="07/2018 EJ-466-CA 2EME QUINZ CARBURANT" u="1"/>
        <s v="07/2018 EJ-479-BM 2EME QUINZ CARBURANT" u="1"/>
        <s v="07/2018 EJ-616-YP 2EME QUINZ CARBURANT" u="1"/>
        <s v="07/2018 EK-035-PS 2EME QUINZ CARBURANT" u="1"/>
        <s v="07/2018 EK-064-PR 2EME QUINZ CARBURANT" u="1"/>
        <s v="07/2018 EK-125-PS 2EME QUINZ CARBURANT" u="1"/>
        <s v="07/2018 EK-140-PR 2EME QUINZ CARBURANT" u="1"/>
        <s v="07/2018 EK-176-QK 2EME QUINZ CARBURANT" u="1"/>
        <s v="07/2018 EK-241-QK 2EME QUINZ CARBURANT" u="1"/>
        <s v="07/2018 EK-244-QK 2EME QUINZ CARBURANT" u="1"/>
        <s v="07/2018 EK-259-SZ 2EME QUINZ CARBURANT" u="1"/>
        <s v="07/2018 EK-270-VN 2EME QUINZ CARBURANT" u="1"/>
        <s v="07/2018 EK-313-VN 2EME QUINZ CARBURANT" u="1"/>
        <s v="07/2018 EK-324-SY 2EME QUINZ CARBURANT" u="1"/>
        <s v="07/2018 EK-380-SY 2EME QUINZ CARBURANT" u="1"/>
        <s v="07/2018 EK-403-PR 2EME QUINZ CARBURANT" u="1"/>
        <s v="07/2018 EK-491-SY 2EME QUINZ CARBURANT" u="1"/>
        <s v="07/2018 EK-540-SY 2EME QUINZ CARBURANT" u="1"/>
        <s v="07/2018 EK-664-QJ 2EME QUINZ CARBURANT" u="1"/>
        <s v="07/2018 EK-725-VM 2EME QUINZ CARBURANT" u="1"/>
        <s v="07/2018 EK-733-SY 2EME QUINZ CARBURANT" u="1"/>
        <s v="07/2018 EK-761-VM 2EME QUINZ CARBURANT" u="1"/>
        <s v="07/2018 EK-765-QJ 2EME QUINZ CARBURANT" u="1"/>
        <s v="07/2018 EK-838-XF 2EME QUINZ CARBURANT" u="1"/>
        <s v="07/2018 EK-853-PQ 2EME QUINZ CARBURANT" u="1"/>
        <s v="07/2018 EK-857-XF 2EME QUINZ CARBURANT" u="1"/>
        <s v="07/2018 EK-879-XF 2EME QUINZ CARBURANT" u="1"/>
        <s v="07/2018 EK-897-PQ 2EME QUINZ CARBURANT" u="1"/>
        <s v="07/2018 EK-925-VM 2EME QUINZ CARBURANT" u="1"/>
        <s v="07/2018 EK-929-YB 2EME QUINZ CARBURANT" u="1"/>
        <s v="07/2018 EK-981-KS 2EME QUINZ CARBURANT" u="1"/>
        <s v="07/2018 EL-012-KZ 2EME QUINZ CARBURANT" u="1"/>
        <s v="07/2018 EL-013-WT 2EME QUINZ CARBURANT" u="1"/>
        <s v="07/2018 EL-026-RP 2EME QUINZ CARBURANT" u="1"/>
        <s v="07/2018 EL-040-JJ 2EME QUINZ CARBURANT" u="1"/>
        <s v="07/2018 EL-073-KY 2EME QUINZ CARBURANT" u="1"/>
        <s v="07/2018 EL-102-RP 2EME QUINZ CARBURANT" u="1"/>
        <s v="07/2018 EL-114-JH 2EME QUINZ CARBURANT" u="1"/>
        <s v="07/2018 EL-206-WS 2EME QUINZ CARBURANT" u="1"/>
        <s v="07/2018 EL-210-QS 2EME QUINZ CARBURANT" u="1"/>
        <s v="07/2018 EL-223-KZ 2EME QUINZ CARBURANT" u="1"/>
        <s v="07/2018 EL-225-QS 2EME QUINZ CARBURANT" u="1"/>
        <s v="07/2018 EL-228-KZ 2EME QUINZ CARBURANT" u="1"/>
        <s v="07/2018 EL-290-VA 2EME QUINZ CARBURANT" u="1"/>
        <s v="07/2018 EL-307-KY 2EME QUINZ CARBURANT" u="1"/>
        <s v="07/2018 EL-310-RP 2EME QUINZ CARBURANT" u="1"/>
        <s v="07/2018 EL-319-TZ 2EME QUINZ CARBURANT" u="1"/>
        <s v="07/2018 EL-333-QS 2EME QUINZ CARBURANT" u="1"/>
        <s v="07/2018 EL-345-RN 2EME QUINZ CARBURANT" u="1"/>
        <s v="07/2018 EL-367-FA 2EME QUINZ CARBURANT" u="1"/>
        <s v="07/2018 EL-412-KY 2EME QUINZ CARBURANT" u="1"/>
        <s v="07/2018 EL-489-TZ 2EME QUINZ CARBURANT" u="1"/>
        <s v="07/2018 EL-491-DX 2EME QUINZ CARBURANT" u="1"/>
        <s v="07/2018 EL-493-QS 2EME QUINZ CARBURANT" u="1"/>
        <s v="07/2018 EL-561-KE 2EME QUINZ CARBURANT" u="1"/>
        <s v="07/2018 EL-631-FC 2EME QUINZ CARBURANT" u="1"/>
        <s v="07/2018 EL-635-KE 2EME QUINZ CARBURANT" u="1"/>
        <s v="07/2018 EL-671-JJ 2EME QUINZ CARBURANT" u="1"/>
        <s v="07/2018 EL-674-KE 2EME QUINZ CARBURANT" u="1"/>
        <s v="07/2018 EL-731-KE 2EME QUINZ CARBURANT" u="1"/>
        <s v="07/2018 EL-806-KY 2EME QUINZ CARBURANT" u="1"/>
        <s v="07/2018 EL-859-KY 2EME QUINZ CARBURANT" u="1"/>
        <s v="07/2018 EL-910-DY 2EME QUINZ CARBURANT" u="1"/>
        <s v="07/2018 EL-911-KY 2EME QUINZ CARBURANT" u="1"/>
        <s v="07/2018 EL-929-WS 2EME QUINZ CARBURANT" u="1"/>
        <s v="07/2018 EL-941-FB 2EME QUINZ CARBURANT" u="1"/>
        <s v="07/2018 EM-070-LK 2EME QUINZ CARBURANT" u="1"/>
        <s v="07/2018 EM-079-JR 2EME QUINZ CARBURANT" u="1"/>
        <s v="07/2018 EM-094-DT 2EME QUINZ CARBURANT" u="1"/>
        <s v="07/2018 EM-177-EM 2EME QUINZ CARBURANT" u="1"/>
        <s v="07/2018 EM-220-EM 2EME QUINZ CARBURANT" u="1"/>
        <s v="07/2018 EM-247-ZQ 2EME QUINZ CARBURANT" u="1"/>
        <s v="07/2018 EM-290-FG 2EME QUINZ CARBURANT" u="1"/>
        <s v="07/2018 EM-294-LJ 2EME QUINZ CARBURANT" u="1"/>
        <s v="07/2018 EM-299-NF 2EME QUINZ CARBURANT" u="1"/>
        <s v="07/2018 EM-312-LJ 2EME QUINZ CARBURANT" u="1"/>
        <s v="07/2018 EM-312-WM 2EME QUINZ CARBURANT" u="1"/>
        <s v="07/2018 EM-320-LJ 2EME QUINZ CARBURANT" u="1"/>
        <s v="07/2018 EM-405-EM 2EME QUINZ CARBURANT" u="1"/>
        <s v="07/2018 EM-449-CS 2EME QUINZ CARBURANT" u="1"/>
        <s v="07/2018 EM-458-EM 2EME QUINZ CARBURANT" u="1"/>
        <s v="07/2018 EM-481-WM 2EME QUINZ CARBURANT" u="1"/>
        <s v="07/2018 EM-506-EM 2EME QUINZ CARBURANT" u="1"/>
        <s v="07/2018 EM-512-EL 2EME QUINZ CARBURANT" u="1"/>
        <s v="07/2018 EM-516-JQ 2EME QUINZ CARBURANT" u="1"/>
        <s v="07/2018 EM-527-EM 2EME QUINZ CARBURANT" u="1"/>
        <s v="07/2018 EM-565-ZQ 2EME QUINZ CARBURANT" u="1"/>
        <s v="07/2018 EM-580-EL 2EME QUINZ CARBURANT" u="1"/>
        <s v="07/2018 EM-584-EL 2EME QUINZ CARBURANT" u="1"/>
        <s v="07/2018 EM-611-JQ 2EME QUINZ CARBURANT" u="1"/>
        <s v="07/2018 EM-648-WM 2EME QUINZ CARBURANT" u="1"/>
        <s v="07/2018 EM-676-EL 2EME QUINZ CARBURANT" u="1"/>
        <s v="07/2018 EM-713-WM 2EME QUINZ CARBURANT" u="1"/>
        <s v="07/2018 EM-728-DS 2EME QUINZ CARBURANT" u="1"/>
        <s v="07/2018 EM-770-DS 2EME QUINZ CARBURANT" u="1"/>
        <s v="07/2018 EM-786-DS 2EME QUINZ CARBURANT" u="1"/>
        <s v="07/2018 EM-801-JR 2EME QUINZ CARBURANT" u="1"/>
        <s v="07/2018 EM-803-JR 2EME QUINZ CARBURANT" u="1"/>
        <s v="07/2018 EM-821-WL 2EME QUINZ CARBURANT" u="1"/>
        <s v="07/2018 EM-858-HS 2EME QUINZ CARBURANT" u="1"/>
        <s v="07/2018 EM-868-JR 2EME QUINZ CARBURANT" u="1"/>
        <s v="07/2018 EM-882-JR 2EME QUINZ CARBURANT" u="1"/>
        <s v="07/2018 EM-883-JR 2EME QUINZ CARBURANT" u="1"/>
        <s v="07/2018 EM-891-JR 2EME QUINZ CARBURANT" u="1"/>
        <s v="07/2018 EM-899-JR 2EME QUINZ CARBURANT" u="1"/>
        <s v="07/2018 EM-908-LJ 2EME QUINZ CARBURANT" u="1"/>
        <s v="07/2018 EM-915-JR 2EME QUINZ CARBURANT" u="1"/>
        <s v="07/2018 EM-923-JR 2EME QUINZ CARBURANT" u="1"/>
        <s v="07/2018 EM-935-DS 2EME QUINZ CARBURANT" u="1"/>
        <s v="07/2018 EM-944-KN 2EME QUINZ CARBURANT" u="1"/>
        <s v="07/2018 EM-985-EL 2EME QUINZ CARBURANT" u="1"/>
        <s v="07/2018 EM-993-DS 2EME QUINZ CARBURANT" u="1"/>
        <s v="07/2018 EN-244-CE 2EME QUINZ CARBURANT" u="1"/>
        <s v="07/2018 EN-621-SA 2EME QUINZ CARBURANT" u="1"/>
        <s v="07/2018 EN-695-ZX 2EME QUINZ CARBURANT" u="1"/>
        <s v="07/2018 EN-745-QN 2EME QUINZ CARBURANT" u="1"/>
        <s v="07/2018 EN-784-EV 2EME QUINZ CARBURANT" u="1"/>
        <s v="07/2018 EN-787-ZX 2EME QUINZ CARBURANT" u="1"/>
        <s v="07/2018 EN-839-ZX 2EME QUINZ CARBURANT" u="1"/>
        <s v="07/2018 EN-842-FV 2EME QUINZ CARBURANT" u="1"/>
        <s v="07/2018 EN-900-FV 2EME QUINZ CARBURANT" u="1"/>
        <s v="07/2018 EN-918-ZX 2EME QUINZ CARBURANT" u="1"/>
        <s v="07/2018 EN-951-ZX 2EME QUINZ CARBURANT" u="1"/>
        <s v="07/2018 EP-176-AR 2EME QUINZ CARBURANT" u="1"/>
        <s v="07/2018 EP-208-BN 2EME QUINZ CARBURANT" u="1"/>
        <s v="07/2018 EP-209-BN 2EME QUINZ CARBURANT" u="1"/>
        <s v="07/2018 EP-388-GX 2EME QUINZ CARBURANT" u="1"/>
        <s v="07/2018 EP-476-AQ 2EME QUINZ CARBURANT" u="1"/>
        <s v="07/2018 EP-954-AQ 2EME QUINZ CARBURANT" u="1"/>
        <s v="07/2018 EQ-528-FF 2EME QUINZ CARBURANT" u="1"/>
        <s v="07/2018 EQ-772-HA 2EME QUINZ CARBURANT" u="1"/>
        <s v="07/2018 ER-058-XW 2EME QUINZ CARBURANT" u="1"/>
        <s v="07/2018 ER-127-SN 2EME QUINZ CARBURANT" u="1"/>
        <s v="07/2018 ER-217-GN 2EME QUINZ CARBURANT" u="1"/>
        <s v="07/2018 ER-304-YC 2EME QUINZ CARBURANT" u="1"/>
        <s v="07/2018 ER-307-YC 2EME QUINZ CARBURANT" u="1"/>
        <s v="07/2018 ER-783-SN 2EME QUINZ CARBURANT" u="1"/>
        <s v="07/2018 ER-817-SN 2EME QUINZ CARBURANT" u="1"/>
        <s v="07/2018 ER-827-YG 2EME QUINZ CARBURANT" u="1"/>
        <s v="07/2018 ER-841-SN 2EME QUINZ CARBURANT" u="1"/>
        <s v="07/2018 ER-869-SK 2EME QUINZ CARBURANT" u="1"/>
        <s v="07/2018 ER-889-SN 2EME QUINZ CARBURANT" u="1"/>
        <s v="07/2018 ES-532-MG 2EME QUINZ CARBURANT" u="1"/>
        <s v="07/2018 ES-840-XB 2EME QUINZ CARBURANT" u="1"/>
        <s v="07/2018 ES-845-DC 2EME QUINZ CARBURANT" u="1"/>
        <s v="07/2018 ES-952-ZM 2EME QUINZ CARBURANT" u="1"/>
        <s v="07/2018 ES-979-XB 2EME QUINZ CARBURANT" u="1"/>
        <s v="07/2018 ET-162-PE 2EME QUINZ CARBURANT" u="1"/>
        <s v="07/2018 ET-714-PE 2EME QUINZ CARBURANT" u="1"/>
        <s v="07/2018 ET-791-AR 2EME QUINZ CARBURANT" u="1"/>
        <s v="07/2018 ET-799-QQ 2EME QUINZ CARBURANT" u="1"/>
        <s v="07/2018 ET-922-AR 2EME QUINZ CARBURANT" u="1"/>
        <s v="07/2018 EV-039-QD 2EME QUINZ CARBURANT" u="1"/>
        <s v="07/2018 EV-611-QB 2EME QUINZ CARBURANT" u="1"/>
        <s v="07/2018 EW-074-TP 2EME QUINZ CARBURANT" u="1"/>
        <s v="07/2018 EW-108-RG 2EME QUINZ CARBURANT" u="1"/>
        <s v="07/2018 EW-214-RG 2EME QUINZ CARBURANT" u="1"/>
        <s v="07/2018 EW-589-GZ 2EME QUINZ CARBURANT" u="1"/>
        <s v="07/2018 EX-041-DZ 2EME QUINZ CARBURANT" u="1"/>
        <s v="07/2018 EX-126-DZ 2EME QUINZ CARBURANT" u="1"/>
        <s v="07/2018 EX-163-LN 2EME QUINZ CARBURANT" u="1"/>
        <s v="07/2018 EX-168-QT 2EME QUINZ CARBURANT" u="1"/>
        <s v="07/2018 EX-261-QT 2EME QUINZ CARBURANT" u="1"/>
        <s v="07/2018 EX-403-BM 2EME QUINZ CARBURANT" u="1"/>
        <s v="07/2018 EX-441-BM 2EME QUINZ CARBURANT" u="1"/>
        <s v="07/2018 EX-566-BM 2EME QUINZ CARBURANT" u="1"/>
        <s v="07/2018 EX-745-QS 2EME QUINZ CARBURANT" u="1"/>
        <s v="07/2018 EX-803-BM 2EME QUINZ CARBURANT" u="1"/>
        <s v="07/2018 EX-941-QR 2EME QUINZ CARBURANT" u="1"/>
        <s v="07/2018 EX-950-QR 2EME QUINZ CARBURANT" u="1"/>
        <s v="07/2018 EX-980-QR 2EME QUINZ CARBURANT" u="1"/>
        <s v="07/2018 EY-070-FV 2EME QUINZ CARBURANT" u="1"/>
        <s v="07/2018 EY-195-GG 2EME QUINZ CARBURANT" u="1"/>
        <s v="07/2018 EY-248-FV 2EME QUINZ CARBURANT" u="1"/>
        <s v="07/2018 EY-264-FV 2EME QUINZ CARBURANT" u="1"/>
        <s v="07/2018 EY-452-HR 2EME QUINZ CARBURANT" u="1"/>
        <s v="03-2018 - 0000LOCDEL73 1ERE QUINZ CARBURANT" u="1"/>
        <s v="03-2018 - 0000LOCDEL78 1ERE QUINZ CARBURANT" u="1"/>
        <s v="03-2018 - 0000LOCDEL82 1ERE QUINZ CARBURANT" u="1"/>
        <s v="03-2018 - 0000LOCDEL87 1ERE QUINZ CARBURANT" u="1"/>
        <s v="03-2018 - 0000LOCDEL94 1ERE QUINZ CARBURANT" u="1"/>
        <s v="04-2018 - AR-971-KT 2EME QUINZ CARBURANT" u="1"/>
        <s v="04-2018 - AX-843-GK 2EME QUINZ CARBURANT" u="1"/>
        <s v="04-2018 - BA-654-CC 2EME QUINZ CARBURANT" u="1"/>
        <s v="04-2018 - BB-390-BB 2EME QUINZ CARBURANT" u="1"/>
        <s v="04-2018 - BK-242-MT 2EME QUINZ CARBURANT" u="1"/>
        <s v="04-2018 - BK-307-MT 2EME QUINZ CARBURANT" u="1"/>
        <s v="04-2018 - BK-800-GQ 2EME QUINZ CARBURANT" u="1"/>
        <s v="04-2018 - BR-213-QX 2EME QUINZ CARBURANT" u="1"/>
        <s v="04-2018 - BR-901-KG 2EME QUINZ CARBURANT" u="1"/>
        <s v="04-2018 - BR-936-KG 2EME QUINZ CARBURANT" u="1"/>
        <s v="04-2018 - BS-693-LB 2EME QUINZ CARBURANT" u="1"/>
        <s v="04-2018 - BT-448-YL 2EME QUINZ CARBURANT" u="1"/>
        <s v="04-2018 - BT-451-YL 2EME QUINZ CARBURANT" u="1"/>
        <s v="04-2018 - BT-810-YL 2EME QUINZ CARBURANT" u="1"/>
        <s v="04-2018 - BY-183-BA 2EME QUINZ CARBURANT" u="1"/>
        <s v="04-2018 - BY-425-BA 2EME QUINZ CARBURANT" u="1"/>
        <s v="04-2018 - CD-016-VT 2EME QUINZ CARBURANT" u="1"/>
        <s v="04-2018 - CD-774-JR 2EME QUINZ CARBURANT" u="1"/>
        <s v="04-2018 - CD-982-XT 2EME QUINZ CARBURANT" u="1"/>
        <s v="04-2018 - CE-524-DT 2EME QUINZ CARBURANT" u="1"/>
        <s v="04-2018 - CF-259-XV 2EME QUINZ CARBURANT" u="1"/>
        <s v="04-2018 - CF-280-FR 2EME QUINZ CARBURANT" u="1"/>
        <s v="04-2018 - CF-541-GK 2EME QUINZ CARBURANT" u="1"/>
        <s v="04-2018 - CF-544-GK 2EME QUINZ CARBURANT" u="1"/>
        <s v="04-2018 - CF-767-AN 2EME QUINZ CARBURANT" u="1"/>
        <s v="04-2018 - CG-499-VV 2EME QUINZ CARBURANT" u="1"/>
        <s v="04-2018 - CG-533-VV 2EME QUINZ CARBURANT" u="1"/>
        <s v="04-2018 - CH-344-TY 2EME QUINZ CARBURANT" u="1"/>
        <s v="04-2018 - CM-139-QT 2EME QUINZ CARBURANT" u="1"/>
        <s v="04-2018 - CM-832-FB 2EME QUINZ CARBURANT" u="1"/>
        <s v="04-2018 - CN-181-JH 2EME QUINZ CARBURANT" u="1"/>
        <s v="04-2018 - CN-334-NB 2EME QUINZ CARBURANT" u="1"/>
        <s v="04-2018 - CN-339-NB 2EME QUINZ CARBURANT" u="1"/>
        <s v="04-2018 - CN-564-JH 2EME QUINZ CARBURANT" u="1"/>
        <s v="04-2018 - CS-122-CY 2EME QUINZ CARBURANT" u="1"/>
        <s v="04-2018 - CS-255-TF 2EME QUINZ CARBURANT" u="1"/>
        <s v="04-2018 - CS-473-BR 2EME QUINZ CARBURANT" u="1"/>
        <s v="04-2018 - CS-708-WL 2EME QUINZ CARBURANT" u="1"/>
        <s v="04-2018 - CS-788-WL 2EME QUINZ CARBURANT" u="1"/>
        <s v="04-2018 - CS-814-BR 2EME QUINZ CARBURANT" u="1"/>
        <s v="04-2018 - CV-010-ZY 2EME QUINZ CARBURANT" u="1"/>
        <s v="04-2018 - CV-436-MW 2EME QUINZ CARBURANT" u="1"/>
        <s v="04-2018 - CV-909-ZX 2EME QUINZ CARBURANT" u="1"/>
        <s v="04-2018 - CW-150-JY 2EME QUINZ CARBURANT" u="1"/>
        <s v="04-2018 - CW-461-AQ 2EME QUINZ CARBURANT" u="1"/>
        <s v="04-2018 - CX-158-XX 2EME QUINZ CARBURANT" u="1"/>
        <s v="04-2018 - CY-095-RE 2EME QUINZ CARBURANT" u="1"/>
        <s v="04-2018 - CY-230-VJ 2EME QUINZ CARBURANT" u="1"/>
        <s v="04-2018 - CY-602-RC 2EME QUINZ CARBURANT" u="1"/>
        <s v="04-2018 - CY-754-XE 2EME QUINZ CARBURANT" u="1"/>
        <s v="04-2018 - CY-771-WH 2EME QUINZ CARBURANT" u="1"/>
        <s v="04-2018 - CY-923-RC 2EME QUINZ CARBURANT" u="1"/>
        <s v="04-2018 - CZ-054-SR 2EME QUINZ CARBURANT" u="1"/>
        <s v="04-2018 - CZ-060-LF 2EME QUINZ CARBURANT" u="1"/>
        <s v="04-2018 - CZ-316-SQ 2EME QUINZ CARBURANT" u="1"/>
        <s v="04-2018 - CZ-321-JD 2EME QUINZ CARBURANT" u="1"/>
        <s v="04-2018 - CZ-348-GF 2EME QUINZ CARBURANT" u="1"/>
        <s v="04-2018 - DA-073-ZT 2EME QUINZ CARBURANT" u="1"/>
        <s v="04-2018 - DA-448-CY 2EME QUINZ CARBURANT" u="1"/>
        <s v="04-2018 - DB-081-GJ 2EME QUINZ CARBURANT" u="1"/>
        <s v="04-2018 - DB-159-FK 2EME QUINZ CARBURANT" u="1"/>
        <s v="04-2018 - DB-297-GH 2EME QUINZ CARBURANT" u="1"/>
        <s v="04-2018 - DB-324-FK 2EME QUINZ CARBURANT" u="1"/>
        <s v="04-2018 - DB-371-FJ 2EME QUINZ CARBURANT" u="1"/>
        <s v="04-2018 - DB-478-MM 2EME QUINZ CARBURANT" u="1"/>
        <s v="04-2018 - DB-491-GH 2EME QUINZ CARBURANT" u="1"/>
        <s v="04-2018 - DB-557-FK 2EME QUINZ CARBURANT" u="1"/>
        <s v="04-2018 - DB-586-FK 2EME QUINZ CARBURANT" u="1"/>
        <s v="04-2018 - DB-656-FJ 2EME QUINZ CARBURANT" u="1"/>
        <s v="04-2018 - DC-341-DF 2EME QUINZ CARBURANT" u="1"/>
        <s v="04-2018 - DH-224-GS 2EME QUINZ CARBURANT" u="1"/>
        <s v="04-2018 - DH-434-GS 2EME QUINZ CARBURANT" u="1"/>
        <s v="04-2018 - DH-690-GS 2EME QUINZ CARBURANT" u="1"/>
        <s v="04-2018 - DK-544-MY 2EME QUINZ CARBURANT" u="1"/>
        <s v="04-2018 - DK-547-MY 2EME QUINZ CARBURANT" u="1"/>
        <s v="04-2018 - DL-948-TG 2EME QUINZ CARBURANT" u="1"/>
        <s v="04-2018 - DL-961-AJ 2EME QUINZ CARBURANT" u="1"/>
        <s v="04-2018 - DM-460-LZ 2EME QUINZ CARBURANT" u="1"/>
        <s v="04-2018 - DV-055-WH 2EME QUINZ CARBURANT" u="1"/>
        <s v="04-2018 - DW-071-TQ 2EME QUINZ CARBURANT" u="1"/>
        <s v="04-2018 - DW-217-YP 2EME QUINZ CARBURANT" u="1"/>
        <s v="04-2018 - DW-227-YP 2EME QUINZ CARBURANT" u="1"/>
        <s v="04-2018 - DW-288-TR 2EME QUINZ CARBURANT" u="1"/>
        <s v="04-2018 - DW-915-ZZ 2EME QUINZ CARBURANT" u="1"/>
        <s v="04-2018 - DX-154-FF 2EME QUINZ CARBURANT" u="1"/>
        <s v="04-2018 - DX-174-AA 2EME QUINZ CARBURANT" u="1"/>
        <s v="04-2018 - DX-680-AQ 2EME QUINZ CARBURANT" u="1"/>
        <s v="04-2018 - DX-772-AQ 2EME QUINZ CARBURANT" u="1"/>
        <s v="04-2018 - DX-880-FE 2EME QUINZ CARBURANT" u="1"/>
        <s v="04-2018 - DZ-075-VH 2EME QUINZ CARBURANT" u="1"/>
        <s v="04-2018 - DZ-159-VJ 2EME QUINZ CARBURANT" u="1"/>
        <s v="04-2018 - DZ-519-VG 2EME QUINZ CARBURANT" u="1"/>
        <s v="04-2018 - DZ-903-VH 2EME QUINZ CARBURANT" u="1"/>
        <s v="04-2018 - DZ-966-VG 2EME QUINZ CARBURANT" u="1"/>
        <s v="04-2018 - EB-749-ME 2EME QUINZ CARBURANT" u="1"/>
        <s v="04-2018 - EC-349-SD 2EME QUINZ CARBURANT" u="1"/>
        <s v="04-2018 - EC-652-WL 2EME QUINZ CARBURANT" u="1"/>
        <s v="04-2018 - ED-054-CT 2EME QUINZ CARBURANT" u="1"/>
        <s v="04-2018 - ED-286-KR 2EME QUINZ CARBURANT" u="1"/>
        <s v="04-2018 - ED-445-KQ 2EME QUINZ CARBURANT" u="1"/>
        <s v="04-2018 - ED-593-ND 2EME QUINZ CARBURANT" u="1"/>
        <s v="04-2018 - ED-677-ND 2EME QUINZ CARBURANT" u="1"/>
        <s v="04-2018 - ED-713-GN 2EME QUINZ CARBURANT" u="1"/>
        <s v="04-2018 - ED-968-NC 2EME QUINZ CARBURANT" u="1"/>
        <s v="04-2018 - EE-970-JT 2EME QUINZ CARBURANT" u="1"/>
        <s v="04-2018 - EG-419-EX 2EME QUINZ CARBURANT" u="1"/>
        <s v="04-2018 - EH-364-PY 2EME QUINZ CARBURANT" u="1"/>
        <s v="04-2018 - EH-571-ND 2EME QUINZ CARBURANT" u="1"/>
        <s v="04-2018 - EJ-466-CA 2EME QUINZ CARBURANT" u="1"/>
        <s v="04-2018 - EJ-616-YP 2EME QUINZ CARBURANT" u="1"/>
        <s v="04-2018 - EJ-688-KE 2EME QUINZ CARBURANT" u="1"/>
        <s v="04-2018 - EJ-727-CA 2EME QUINZ CARBURANT" u="1"/>
        <s v="04-2018 - EK-012-YC 2EME QUINZ CARBURANT" u="1"/>
        <s v="04-2018 - EK-035-PS 2EME QUINZ CARBURANT" u="1"/>
        <s v="04-2018 - EK-094-ZW 2EME QUINZ CARBURANT" u="1"/>
        <s v="04-2018 - EK-108-VN 2EME QUINZ CARBURANT" u="1"/>
        <s v="04-2018 - EK-140-PR 2EME QUINZ CARBURANT" u="1"/>
        <s v="04-2018 - EK-151-QK 2EME QUINZ CARBURANT" u="1"/>
        <s v="04-2018 - EK-176-QK 2EME QUINZ CARBURANT" u="1"/>
        <s v="04-2018 - EK-241-QK 2EME QUINZ CARBURANT" u="1"/>
        <s v="04-2018 - EK-244-SZ 2EME QUINZ CARBURANT" u="1"/>
        <s v="04-2018 - EK-259-SZ 2EME QUINZ CARBURANT" u="1"/>
        <s v="04-2018 - EK-264-PR 2EME QUINZ CARBURANT" u="1"/>
        <s v="04-2018 - EK-266-VN 2EME QUINZ CARBURANT" u="1"/>
        <s v="04-2018 - EK-346-QK 2EME QUINZ CARBURANT" u="1"/>
        <s v="04-2018 - EK-376-QK 2EME QUINZ CARBURANT" u="1"/>
        <s v="04-2018 - EK-380-SY 2EME QUINZ CARBURANT" u="1"/>
        <s v="04-2018 - EK-427-QK 2EME QUINZ CARBURANT" u="1"/>
        <s v="04-2018 - EK-491-SY 2EME QUINZ CARBURANT" u="1"/>
        <s v="04-2018 - EK-540-SY 2EME QUINZ CARBURANT" u="1"/>
        <s v="04-2018 - EK-567-TV 2EME QUINZ CARBURANT" u="1"/>
        <s v="04-2018 - EK-597-QJ 2EME QUINZ CARBURANT" u="1"/>
        <s v="04-2018 - EK-604-PR 2EME QUINZ CARBURANT" u="1"/>
        <s v="04-2018 - EK-733-SY 2EME QUINZ CARBURANT" u="1"/>
        <s v="04-2018 - EK-753-QJ 2EME QUINZ CARBURANT" u="1"/>
        <s v="04-2018 - EK-761-VM 2EME QUINZ CARBURANT" u="1"/>
        <s v="04-2018 - EK-849-VM 2EME QUINZ CARBURANT" u="1"/>
        <s v="04-2018 - EK-857-XF 2EME QUINZ CARBURANT" u="1"/>
        <s v="04-2018 - EK-879-XF 2EME QUINZ CARBURANT" u="1"/>
        <s v="04-2018 - EK-893-NN 2EME QUINZ CARBURANT" u="1"/>
        <s v="04-2018 - EK-989-XE 2EME QUINZ CARBURANT" u="1"/>
        <s v="04-2018 - EK-998-PR 2EME QUINZ CARBURANT" u="1"/>
        <s v="04-2018 - EL-013-WT 2EME QUINZ CARBURANT" u="1"/>
        <s v="04-2018 - EL-018-FA 2EME QUINZ CARBURANT" u="1"/>
        <s v="04-2018 - EL-026-RP 2EME QUINZ CARBURANT" u="1"/>
        <s v="04-2018 - EL-028-AV 2EME QUINZ CARBURANT" u="1"/>
        <s v="04-2018 - EL-040-JJ 2EME QUINZ CARBURANT" u="1"/>
        <s v="04-2018 - EL-050-TZ 2EME QUINZ CARBURANT" u="1"/>
        <s v="04-2018 - EL-052-FD 2EME QUINZ CARBURANT" u="1"/>
        <s v="04-2018 - EL-114-JH 2EME QUINZ CARBURANT" u="1"/>
        <s v="04-2018 - EL-134-QS 2EME QUINZ CARBURANT" u="1"/>
        <s v="04-2018 - EL-181-YQ 2EME QUINZ CARBURANT" u="1"/>
        <s v="04-2018 - EL-188-KZ 2EME QUINZ CARBURANT" u="1"/>
        <s v="04-2018 - EL-206-WS 2EME QUINZ CARBURANT" u="1"/>
        <s v="04-2018 - EL-209-RP 2EME QUINZ CARBURANT" u="1"/>
        <s v="04-2018 - EL-210-QS 2EME QUINZ CARBURANT" u="1"/>
        <s v="04-2018 - EL-214-FB 2EME QUINZ CARBURANT" u="1"/>
        <s v="04-2018 - EL-223-KZ 2EME QUINZ CARBURANT" u="1"/>
        <s v="04-2018 - EL-225-QS 2EME QUINZ CARBURANT" u="1"/>
        <s v="04-2018 - EL-242-KZ 2EME QUINZ CARBURANT" u="1"/>
        <s v="04-2018 - EL-278-QS 2EME QUINZ CARBURANT" u="1"/>
        <s v="04-2018 - EL-298-KE 2EME QUINZ CARBURANT" u="1"/>
        <s v="04-2018 - EL-310-RP 2EME QUINZ CARBURANT" u="1"/>
        <s v="04-2018 - EL-333-QS 2EME QUINZ CARBURANT" u="1"/>
        <s v="04-2018 - EL-345-RN 2EME QUINZ CARBURANT" u="1"/>
        <s v="04-2018 - EL-367-FA 2EME QUINZ CARBURANT" u="1"/>
        <s v="04-2018 - EL-368-RN 2EME QUINZ CARBURANT" u="1"/>
        <s v="04-2018 - EL-412-KY 2EME QUINZ CARBURANT" u="1"/>
        <s v="04-2018 - EL-423-QR 2EME QUINZ CARBURANT" u="1"/>
        <s v="04-2018 - EL-436-KE 2EME QUINZ CARBURANT" u="1"/>
        <s v="04-2018 - EL-452-DW 2EME QUINZ CARBURANT" u="1"/>
        <s v="04-2018 - EL-465-FC 2EME QUINZ CARBURANT" u="1"/>
        <s v="04-2018 - EL-536-QS 2EME QUINZ CARBURANT" u="1"/>
        <s v="04-2018 - EL-561-KE 2EME QUINZ CARBURANT" u="1"/>
        <s v="04-2018 - EL-575-FC 2EME QUINZ CARBURANT" u="1"/>
        <s v="04-2018 - EL-588-GT 2EME QUINZ CARBURANT" u="1"/>
        <s v="04-2018 - EL-631-FC 2EME QUINZ CARBURANT" u="1"/>
        <s v="04-2018 - EL-635-KE 2EME QUINZ CARBURANT" u="1"/>
        <s v="04-2018 - EL-671-JJ 2EME QUINZ CARBURANT" u="1"/>
        <s v="04-2018 - EL-674-KE 2EME QUINZ CARBURANT" u="1"/>
        <s v="04-2018 - EL-711-GM 2EME QUINZ CARBURANT" u="1"/>
        <s v="04-2018 - EL-806-KY 2EME QUINZ CARBURANT" u="1"/>
        <s v="04-2018 - EL-808-BR 2EME QUINZ CARBURANT" u="1"/>
        <s v="04-2018 - EL-859-KY 2EME QUINZ CARBURANT" u="1"/>
        <s v="04-2018 - EL-911-KY 2EME QUINZ CARBURANT" u="1"/>
        <s v="04-2018 - EL-929-WS 2EME QUINZ CARBURANT" u="1"/>
        <s v="04-2018 - EL-940-FC 2EME QUINZ CARBURANT" u="1"/>
        <s v="04-2018 - EL-945-RN 2EME QUINZ CARBURANT" u="1"/>
        <s v="04-2018 - EL-983-YN 2EME QUINZ CARBURANT" u="1"/>
        <s v="04-2018 - EM-070-LK 2EME QUINZ CARBURANT" u="1"/>
        <s v="04-2018 - EM-084-WM 2EME QUINZ CARBURANT" u="1"/>
        <s v="04-2018 - EM-090-FG 2EME QUINZ CARBURANT" u="1"/>
        <s v="04-2018 - EM-094-DT 2EME QUINZ CARBURANT" u="1"/>
        <s v="04-2018 - EM-116-WN 2EME QUINZ CARBURANT" u="1"/>
        <s v="04-2018 - EM-140-FG 2EME QUINZ CARBURANT" u="1"/>
        <s v="04-2018 - EM-143-WM 2EME QUINZ CARBURANT" u="1"/>
        <s v="04-2018 - EM-154-MG 2EME QUINZ CARBURANT" u="1"/>
        <s v="04-2018 - EM-157-FG 2EME QUINZ CARBURANT" u="1"/>
        <s v="04-2018 - EM-172-LJ 2EME QUINZ CARBURANT" u="1"/>
        <s v="04-2018 - EM-220-EM 2EME QUINZ CARBURANT" u="1"/>
        <s v="04-2018 - EM-247-ZQ 2EME QUINZ CARBURANT" u="1"/>
        <s v="04-2018 - EM-254-TB 2EME QUINZ CARBURANT" u="1"/>
        <s v="04-2018 - EM-272-FG 2EME QUINZ CARBURANT" u="1"/>
        <s v="04-2018 - EM-290-FG 2EME QUINZ CARBURANT" u="1"/>
        <s v="04-2018 - EM-299-NF 2EME QUINZ CARBURANT" u="1"/>
        <s v="04-2018 - EM-312-LJ 2EME QUINZ CARBURANT" u="1"/>
        <s v="04-2018 - EM-312-WM 2EME QUINZ CARBURANT" u="1"/>
        <s v="04-2018 - EM-320-LJ 2EME QUINZ CARBURANT" u="1"/>
        <s v="04-2018 - EM-368-LJ 2EME QUINZ CARBURANT" u="1"/>
        <s v="04-2018 - EM-370-FG 2EME QUINZ CARBURANT" u="1"/>
        <s v="04-2018 - EM-375-EM 2EME QUINZ CARBURANT" u="1"/>
        <s v="04-2018 - EM-405-EM 2EME QUINZ CARBURANT" u="1"/>
        <s v="04-2018 - EM-413-EM 2EME QUINZ CARBURANT" u="1"/>
        <s v="04-2018 - EM-451-FG 2EME QUINZ CARBURANT" u="1"/>
        <s v="04-2018 - EM-458-EM 2EME QUINZ CARBURANT" u="1"/>
        <s v="04-2018 - EM-480-EM 2EME QUINZ CARBURANT" u="1"/>
        <s v="04-2018 - EM-481-WM 2EME QUINZ CARBURANT" u="1"/>
        <s v="04-2018 - EM-506-EM 2EME QUINZ CARBURANT" u="1"/>
        <s v="04-2018 - EM-527-EM 2EME QUINZ CARBURANT" u="1"/>
        <s v="04-2018 - EM-565-ZQ 2EME QUINZ CARBURANT" u="1"/>
        <s v="04-2018 - EM-580-EL 2EME QUINZ CARBURANT" u="1"/>
        <s v="04-2018 - EM-628-DS 2EME QUINZ CARBURANT" u="1"/>
        <s v="04-2018 - EM-648-WM 2EME QUINZ CARBURANT" u="1"/>
        <s v="04-2018 - EM-660-JQ 2EME QUINZ CARBURANT" u="1"/>
        <s v="04-2018 - EM-671-JQ 2EME QUINZ CARBURANT" u="1"/>
        <s v="04-2018 - EM-676-EL 2EME QUINZ CARBURANT" u="1"/>
        <s v="04-2018 - EM-713-WM 2EME QUINZ CARBURANT" u="1"/>
        <s v="04-2018 - EM-763-VL 2EME QUINZ CARBURANT" u="1"/>
        <s v="04-2018 - EM-770-DS 2EME QUINZ CARBURANT" u="1"/>
        <s v="04-2018 - EM-786-DS 2EME QUINZ CARBURANT" u="1"/>
        <s v="04-2018 - EM-797-EL 2EME QUINZ CARBURANT" u="1"/>
        <s v="04-2018 - EM-801-JR 2EME QUINZ CARBURANT" u="1"/>
        <s v="04-2018 - EM-801-LJ 2EME QUINZ CARBURANT" u="1"/>
        <s v="04-2018 - EM-803-JR 2EME QUINZ CARBURANT" u="1"/>
        <s v="04-2018 - EM-825-JR 2EME QUINZ CARBURANT" u="1"/>
        <s v="04-2018 - EM-834-JR 2EME QUINZ CARBURANT" u="1"/>
        <s v="04-2018 - EM-867-JR 2EME QUINZ CARBURANT" u="1"/>
        <s v="04-2018 - EM-868-JR 2EME QUINZ CARBURANT" u="1"/>
        <s v="04-2018 - EM-877-HS 2EME QUINZ CARBURANT" u="1"/>
        <s v="04-2018 - EM-882-JR 2EME QUINZ CARBURANT" u="1"/>
        <s v="04-2018 - EM-886-EL 2EME QUINZ CARBURANT" u="1"/>
        <s v="04-2018 - EM-891-JR 2EME QUINZ CARBURANT" u="1"/>
        <s v="04-2018 - EM-896-JR 2EME QUINZ CARBURANT" u="1"/>
        <s v="04-2018 - EM-913-JR 2EME QUINZ CARBURANT" u="1"/>
        <s v="04-2018 - EM-915-JR 2EME QUINZ CARBURANT" u="1"/>
        <s v="04-2018 - EM-935-WL 2EME QUINZ CARBURANT" u="1"/>
        <s v="04-2018 - EM-944-KN 2EME QUINZ CARBURANT" u="1"/>
        <s v="04-2018 - EM-953-JR 2EME QUINZ CARBURANT" u="1"/>
        <s v="04-2018 - EM-993-DS 2EME QUINZ CARBURANT" u="1"/>
        <s v="04-2018 - EM-996-EL 2EME QUINZ CARBURANT" u="1"/>
        <s v="04-2018 - EN-621-SA 2EME QUINZ CARBURANT" u="1"/>
        <s v="04-2018 - EN-691-CD 2EME QUINZ CARBURANT" u="1"/>
        <s v="04-2018 - EN-695-ZX 2EME QUINZ CARBURANT" u="1"/>
        <s v="04-2018 - EN-754-ZX 2EME QUINZ CARBURANT" u="1"/>
        <s v="04-2018 - EN-784-EV 2EME QUINZ CARBURANT" u="1"/>
        <s v="04-2018 - EN-787-ZX 2EME QUINZ CARBURANT" u="1"/>
        <s v="04-2018 - EN-807-ZX 2EME QUINZ CARBURANT" u="1"/>
        <s v="04-2018 - EN-842-FV 2EME QUINZ CARBURANT" u="1"/>
        <s v="04-2018 - EN-919-QN 2EME QUINZ CARBURANT" u="1"/>
        <s v="04-2018 - EN-951-ZX 2EME QUINZ CARBURANT" u="1"/>
        <s v="04-2018 - EP-023-PE 2EME QUINZ CARBURANT" u="1"/>
        <s v="04-2018 - EP-176-AR 2EME QUINZ CARBURANT" u="1"/>
        <s v="04-2018 - EP-194-PE 2EME QUINZ CARBURANT" u="1"/>
        <s v="04-2018 - EP-209-BN 2EME QUINZ CARBURANT" u="1"/>
        <s v="04-2018 - EP-388-GX 2EME QUINZ CARBURANT" u="1"/>
        <s v="04-2018 - EP-476-AQ 2EME QUINZ CARBURANT" u="1"/>
        <s v="04-2018 - EP-611-AQ 2EME QUINZ CARBURANT" u="1"/>
        <s v="04-2018 - EP-631-WR 2EME QUINZ CARBURANT" u="1"/>
        <s v="04-2018 - EP-659-PD 2EME QUINZ CARBURANT" u="1"/>
        <s v="04-2018 - EP-759-XW 2EME QUINZ CARBURANT" u="1"/>
        <s v="04-2018 - EP-817-PE 2EME QUINZ CARBURANT" u="1"/>
        <s v="04-2018 - ER-056-XW 2EME QUINZ CARBURANT" u="1"/>
        <s v="04-2018 - ER-058-XW 2EME QUINZ CARBURANT" u="1"/>
        <s v="04-2018 - ER-307-YC 2EME QUINZ CARBURANT" u="1"/>
        <s v="04-2018 - ER-308-YC 2EME QUINZ CARBURANT" u="1"/>
        <s v="04-2018 - ER-827-YG 2EME QUINZ CARBURANT" u="1"/>
        <s v="04-2018 - ER-869-SK 2EME QUINZ CARBURANT" u="1"/>
        <s v="04-2018 - ES-407-PT 2EME QUINZ CARBURANT" u="1"/>
        <s v="04-2018 - ES-532-MG 2EME QUINZ CARBURANT" u="1"/>
        <s v="04-2018 - ES-589-XC 2EME QUINZ CARBURANT" u="1"/>
        <s v="04-2018 - ES-845-DC 2EME QUINZ CARBURANT" u="1"/>
        <s v="04-2018 - ES-979-XB 2EME QUINZ CARBURANT" u="1"/>
        <s v="04-2018 - ET-705-QQ 2EME QUINZ CARBURANT" u="1"/>
        <s v="04-2018 - ET-791-AR 2EME QUINZ CARBURANT" u="1"/>
        <s v="04-2018 - ET-799-QQ 2EME QUINZ CARBURANT" u="1"/>
      </sharedItems>
    </cacheField>
    <cacheField name="Clé compta" numFmtId="0">
      <sharedItems containsMixedTypes="1" containsNumber="1" containsInteger="1" minValue="40" maxValue="40" count="2">
        <s v="40"/>
        <n v="40" u="1"/>
      </sharedItems>
    </cacheField>
    <cacheField name="Compte_x000a_ comptable" numFmtId="0">
      <sharedItems containsSemiMixedTypes="0" containsString="0" containsNumber="1" containsInteger="1" minValue="111101" maxValue="111101" count="1">
        <n v="111101"/>
      </sharedItems>
    </cacheField>
    <cacheField name="centre de cout" numFmtId="0">
      <sharedItems count="149">
        <s v="DEL52"/>
        <s v="DEL53"/>
        <s v="NAC75"/>
        <s v="NAC78"/>
        <s v="NAC80"/>
        <s v="NAC81"/>
        <s v="NAC82"/>
        <s v="NAC83"/>
        <s v="" u="1"/>
        <s v="DEL58" u="1"/>
        <s v="NAC04" u="1"/>
        <s v="NAC76" u="1"/>
        <s v="SFO67" u="1"/>
        <s v="DEL86" u="1"/>
        <s v="SFO95" u="1"/>
        <s v="NAC29" u="1"/>
        <s v="DEL70" u="1"/>
        <s v="SFO48" u="1"/>
        <s v="NAC13" u="1"/>
        <s v="NAC85" u="1"/>
        <s v="SFO76" u="1"/>
        <s v="DEL95" u="1"/>
        <s v="DEL51" u="1"/>
        <s v="SFO57" u="1"/>
        <s v="DEL76" u="1"/>
        <s v="NAC22" u="1"/>
        <s v="NAC19" u="1"/>
        <s v="SFO41" u="1"/>
        <s v="DEL60" u="1"/>
        <s v="SFO38" u="1"/>
        <s v="SFO66" u="1"/>
        <s v="NAC31" u="1"/>
        <s v="DHR99" u="1"/>
        <s v="NAC28" u="1"/>
        <s v="SFO50" u="1"/>
        <s v="DEL38" u="1"/>
        <s v="SFO47" u="1"/>
        <s v="NAC84" u="1"/>
        <s v="SFO75" u="1"/>
        <s v="DEL94" u="1"/>
        <s v="NAC09" u="1"/>
        <s v="NAC40" u="1"/>
        <s v="WHL07" u="1"/>
        <s v="SFO56" u="1"/>
        <s v="DEL75" u="1"/>
        <s v="NAC21" u="1"/>
        <s v="NAC93" u="1"/>
        <s v="SFO84" u="1"/>
        <s v="NAC18" u="1"/>
        <s v="SFO40" u="1"/>
        <s v="DEL56" u="1"/>
        <s v="NAC02" u="1"/>
        <s v="NAC74" u="1"/>
        <s v="SFO65" u="1"/>
        <s v="DEL84" u="1"/>
        <s v="NAC30" u="1"/>
        <s v="SFO93" u="1"/>
        <s v="NAC27" u="1"/>
        <s v="NAC99" u="1"/>
        <s v="DEL37" u="1"/>
        <s v="SFO74" u="1"/>
        <s v="DEL93" u="1"/>
        <s v="NAC08" u="1"/>
        <s v="SFO27" u="1"/>
        <s v="SFO99" u="1"/>
        <s v="CSO99" u="1"/>
        <s v="DEL74" u="1"/>
        <s v="NAC20" u="1"/>
        <s v="SFO83" u="1"/>
        <s v="NAC17" u="1"/>
        <s v="NAC89" u="1"/>
        <s v="DEL99" u="1"/>
        <s v="DEL55" u="1"/>
        <s v="FIN11" u="1"/>
        <s v="NAC01" u="1"/>
        <s v="DEL83" u="1"/>
        <s v="MGT02" u="1"/>
        <s v="NAC26" u="1"/>
        <s v="NAC98" u="1"/>
        <s v="SFO89" u="1"/>
        <s v="SFO45" u="1"/>
        <s v="NAC10" u="1"/>
        <s v="DEL92" u="1"/>
        <s v="NAC79" u="1"/>
        <s v="DEL89" u="1"/>
        <s v="FIN01" u="1"/>
        <s v="SFO54" u="1"/>
        <s v="DEL73" u="1"/>
        <s v="NAC91" u="1"/>
        <s v="SFO82" u="1"/>
        <s v="NAC16" u="1"/>
        <s v="SFO79" u="1"/>
        <s v="DEL98" u="1"/>
        <s v="DEL54" u="1"/>
        <s v="NAC72" u="1"/>
        <s v="SFO63" u="1"/>
        <s v="DEL82" u="1"/>
        <s v="SFO91" u="1"/>
        <s v="DEL79" u="1"/>
        <s v="MGT01" u="1"/>
        <s v="NAC25" u="1"/>
        <s v="NAC97" u="1"/>
        <s v="SFO88" u="1"/>
        <s v="MIS01" u="1"/>
        <s v="SFO44" u="1"/>
        <s v="SFO72" u="1"/>
        <s v="DEL91" u="1"/>
        <s v="NAC06" u="1"/>
        <s v="SFO69" u="1"/>
        <s v="DEL88" u="1"/>
        <s v="SFO97" u="1"/>
        <s v="SFO53" u="1"/>
        <s v="DEL72" u="1"/>
        <s v="SFO81" u="1"/>
        <s v="NAC15" u="1"/>
        <s v="NAC87" u="1"/>
        <s v="SFO78" u="1"/>
        <s v="DEL97" u="1"/>
        <s v="NAC43" u="1"/>
        <s v="NAC71" u="1"/>
        <s v="ERREUR" u="1"/>
        <s v="DEL81" u="1"/>
        <s v="SFO59" u="1"/>
        <s v="SFO90" u="1"/>
        <s v="DEL78" u="1"/>
        <s v="NAC24" u="1"/>
        <s v="SFO87" u="1"/>
        <s v="SFO43" u="1"/>
        <s v="DEL62" u="1"/>
        <s v="SFO71" u="1"/>
        <s v="DEL59" u="1"/>
        <s v="DEL90" u="1"/>
        <s v="NAC05" u="1"/>
        <s v="NAC77" u="1"/>
        <s v="SFO68" u="1"/>
        <s v="DEL87" u="1"/>
        <s v="SFO52" u="1"/>
        <s v="DEL71" u="1"/>
        <s v="SFO80" u="1"/>
        <s v="NAC14" u="1"/>
        <s v="NAC86" u="1"/>
        <s v="SFO77" u="1"/>
        <s v="NAC70" u="1"/>
        <s v="DEL80" u="1"/>
        <s v="DEL77" u="1"/>
        <s v="NAC23" u="1"/>
        <s v="SFO86" u="1"/>
        <s v="SFO42" u="1"/>
        <s v="DEL61" u="1"/>
      </sharedItems>
    </cacheField>
    <cacheField name="Verif centre de cou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DEL38"/>
    <x v="0"/>
    <s v="AREA 03012 A 03014"/>
    <n v="1.8299999999999299"/>
    <n v="0.37000000000080002"/>
    <n v="2.2000000000007298"/>
    <s v="CAMION"/>
    <x v="0"/>
    <x v="0"/>
    <x v="0"/>
    <n v="1.83"/>
    <x v="0"/>
    <x v="0"/>
    <s v="Ok"/>
  </r>
  <r>
    <s v="DEL38"/>
    <x v="0"/>
    <s v="AREA 03012 A 03014"/>
    <n v="1.8299999999999299"/>
    <n v="0.37000000000080002"/>
    <n v="2.2000000000007298"/>
    <s v="CAMION"/>
    <x v="0"/>
    <x v="0"/>
    <x v="0"/>
    <n v="1.83"/>
    <x v="0"/>
    <x v="0"/>
    <s v="Ok"/>
  </r>
  <r>
    <s v="DEL53"/>
    <x v="0"/>
    <s v="AREA 03012 A 03015"/>
    <n v="5.5800000000017498"/>
    <n v="1.1199999999953401"/>
    <n v="6.6999999999970896"/>
    <s v="CAMION"/>
    <x v="0"/>
    <x v="0"/>
    <x v="0"/>
    <n v="5.58"/>
    <x v="0"/>
    <x v="1"/>
    <s v="Ok"/>
  </r>
  <r>
    <s v="DEL54"/>
    <x v="0"/>
    <s v="AREA 03012 A 03008"/>
    <n v="5.8300000000017498"/>
    <n v="1.16999999999825"/>
    <n v="7"/>
    <s v="CAMION"/>
    <x v="0"/>
    <x v="0"/>
    <x v="0"/>
    <n v="5.83"/>
    <x v="0"/>
    <x v="2"/>
    <s v="Ok"/>
  </r>
  <r>
    <s v="DEL55"/>
    <x v="0"/>
    <s v="AREA 03012 A 03014"/>
    <n v="7.7050000000026602"/>
    <n v="1.54499999999552"/>
    <n v="9.2499999999981792"/>
    <s v="CAMION"/>
    <x v="0"/>
    <x v="0"/>
    <x v="0"/>
    <n v="7.71"/>
    <x v="0"/>
    <x v="3"/>
    <s v="Ok"/>
  </r>
  <r>
    <s v="DEL55"/>
    <x v="0"/>
    <s v="AREA 03012 A 03014"/>
    <n v="9.2800000000033904"/>
    <n v="1.8599999999942001"/>
    <n v="11.139999999997601"/>
    <s v="CAMION"/>
    <x v="0"/>
    <x v="0"/>
    <x v="0"/>
    <n v="9.2799999999999994"/>
    <x v="0"/>
    <x v="3"/>
    <s v="Ok"/>
  </r>
  <r>
    <s v="DEL56"/>
    <x v="0"/>
    <s v="AREA 03012 A 03015"/>
    <n v="10.8550000000041"/>
    <n v="2.17499999999289"/>
    <n v="13.029999999997001"/>
    <s v="CAMION"/>
    <x v="0"/>
    <x v="0"/>
    <x v="0"/>
    <n v="10.86"/>
    <x v="0"/>
    <x v="4"/>
    <s v="Ok"/>
  </r>
  <r>
    <s v="DEL58"/>
    <x v="0"/>
    <s v="AREA 03012 A 03008"/>
    <n v="12.430000000004799"/>
    <n v="2.4899999999915798"/>
    <n v="14.919999999996399"/>
    <s v="CAMION"/>
    <x v="0"/>
    <x v="0"/>
    <x v="0"/>
    <n v="12.43"/>
    <x v="0"/>
    <x v="5"/>
    <s v="Ok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s v="DEL52"/>
    <x v="0"/>
    <s v="FURON"/>
    <s v="GAS"/>
    <n v="60.4400000000023"/>
    <n v="69.416666666744206"/>
    <n v="69.420000000041895"/>
    <n v="13.8840000000055"/>
    <n v="83.300000000046495"/>
    <n v="100"/>
    <n v="69.420000000041895"/>
    <n v="0"/>
    <n v="20"/>
    <s v="8000708384"/>
    <n v="6.57671381936962"/>
    <n v="22163"/>
    <n v="919"/>
    <s v="SHE"/>
    <s v="187676HARFLEUR GONFR"/>
    <s v="ven 20/07/2018"/>
    <s v="05:41"/>
    <n v="20"/>
    <s v="CTTE"/>
    <n v="69.42"/>
    <n v="0"/>
    <x v="0"/>
    <x v="0"/>
    <x v="0"/>
    <x v="0"/>
    <s v="Ok"/>
  </r>
  <r>
    <s v="DEL53"/>
    <x v="1"/>
    <s v="COLIN"/>
    <s v="GAS"/>
    <n v="63.159999999974403"/>
    <n v="75.166666666627904"/>
    <n v="75.170000000041895"/>
    <n v="15.034000000014199"/>
    <n v="90.199999999953405"/>
    <n v="100"/>
    <n v="75.170000000041895"/>
    <n v="0"/>
    <n v="20"/>
    <s v="8000708384"/>
    <n v="8.5698778833175293"/>
    <n v="71409"/>
    <n v="737"/>
    <s v="SHE"/>
    <s v="96779NIORT"/>
    <s v="ven 20/07/2018"/>
    <s v="08:00"/>
    <n v="20"/>
    <s v="CTTE"/>
    <n v="75.17"/>
    <n v="0"/>
    <x v="1"/>
    <x v="0"/>
    <x v="0"/>
    <x v="1"/>
    <s v="Ok"/>
  </r>
  <r>
    <s v="DEL53"/>
    <x v="2"/>
    <s v="TEXIER"/>
    <s v="GAS"/>
    <n v="67.510000000009299"/>
    <n v="80.333333333372096"/>
    <n v="80.329999999958105"/>
    <n v="16.0659999999916"/>
    <n v="96.400000000023297"/>
    <n v="100"/>
    <n v="80.329999999958105"/>
    <n v="0"/>
    <n v="20"/>
    <s v="8000708384"/>
    <n v="8.3345679012418294"/>
    <n v="68220"/>
    <n v="810"/>
    <s v="SHE"/>
    <s v="96779NIORT"/>
    <s v="ven 20/07/2018"/>
    <s v="15:44"/>
    <n v="20"/>
    <s v="CTTE"/>
    <n v="80.33"/>
    <n v="0"/>
    <x v="2"/>
    <x v="0"/>
    <x v="0"/>
    <x v="1"/>
    <s v="Ok"/>
  </r>
  <r>
    <s v="DEL53"/>
    <x v="2"/>
    <s v="TEXIER"/>
    <s v="GAS"/>
    <n v="65.25"/>
    <n v="78.75"/>
    <n v="78.75"/>
    <n v="15.75"/>
    <n v="94.5"/>
    <n v="100"/>
    <n v="78.75"/>
    <n v="0"/>
    <n v="20"/>
    <s v="8000708384"/>
    <n v="10.116279069770799"/>
    <n v="70289"/>
    <n v="645"/>
    <s v="SHE"/>
    <s v="96779NIORT"/>
    <s v="mar 31/07/2018"/>
    <s v="08:27"/>
    <n v="20"/>
    <s v="CTTE"/>
    <n v="78.75"/>
    <n v="0"/>
    <x v="2"/>
    <x v="0"/>
    <x v="0"/>
    <x v="1"/>
    <s v="Ok"/>
  </r>
  <r>
    <s v="DEL52"/>
    <x v="0"/>
    <s v="FURON"/>
    <s v="GAS"/>
    <n v="68.785000000003507"/>
    <n v="84.208333333313902"/>
    <n v="84.204999999958105"/>
    <n v="16.840999999993102"/>
    <n v="101.049999999988"/>
    <n v="100"/>
    <n v="84.204999999958105"/>
    <n v="0"/>
    <n v="20"/>
    <s v="8000708384"/>
    <m/>
    <m/>
    <m/>
    <m/>
    <m/>
    <m/>
    <m/>
    <m/>
    <m/>
    <n v="84.21"/>
    <n v="0"/>
    <x v="0"/>
    <x v="0"/>
    <x v="0"/>
    <x v="0"/>
    <s v="Ok"/>
  </r>
  <r>
    <s v="DEL53"/>
    <x v="1"/>
    <s v="COLIN"/>
    <s v="GAS"/>
    <n v="70.663000000006306"/>
    <n v="87.524999999965104"/>
    <n v="87.519999999937198"/>
    <n v="17.503999999989102"/>
    <n v="105.029999999981"/>
    <n v="100"/>
    <n v="87.519999999937198"/>
    <n v="0"/>
    <n v="20"/>
    <s v="8000708384"/>
    <m/>
    <m/>
    <m/>
    <m/>
    <m/>
    <m/>
    <m/>
    <m/>
    <m/>
    <n v="87.52"/>
    <n v="0"/>
    <x v="1"/>
    <x v="0"/>
    <x v="0"/>
    <x v="1"/>
    <s v="Ok"/>
  </r>
  <r>
    <s v="DEL53"/>
    <x v="2"/>
    <s v="TEXIER"/>
    <s v="GAS"/>
    <n v="72.541000000009106"/>
    <n v="90.841666666616206"/>
    <n v="90.834999999916207"/>
    <n v="18.166999999985201"/>
    <n v="109.009999999974"/>
    <n v="100"/>
    <n v="90.834999999916207"/>
    <n v="0"/>
    <n v="20"/>
    <s v="8000708384"/>
    <m/>
    <m/>
    <m/>
    <m/>
    <m/>
    <m/>
    <m/>
    <m/>
    <m/>
    <n v="90.84"/>
    <n v="0"/>
    <x v="2"/>
    <x v="0"/>
    <x v="0"/>
    <x v="1"/>
    <s v="Ok"/>
  </r>
  <r>
    <s v="DEL53"/>
    <x v="2"/>
    <s v="TEXIER"/>
    <s v="GAS"/>
    <n v="74.419000000011906"/>
    <n v="94.158333333267393"/>
    <n v="94.1499999998953"/>
    <n v="18.8299999999813"/>
    <n v="112.98999999996801"/>
    <n v="100"/>
    <n v="94.1499999998953"/>
    <n v="0"/>
    <n v="20"/>
    <s v="8000708384"/>
    <m/>
    <m/>
    <m/>
    <m/>
    <m/>
    <m/>
    <m/>
    <m/>
    <m/>
    <n v="94.16"/>
    <n v="0"/>
    <x v="2"/>
    <x v="0"/>
    <x v="0"/>
    <x v="1"/>
    <s v="Ok"/>
  </r>
  <r>
    <s v="DEL52"/>
    <x v="0"/>
    <s v="FURON"/>
    <s v="GAS"/>
    <n v="76.297000000014705"/>
    <n v="97.474999999918595"/>
    <n v="97.464999999874294"/>
    <n v="19.4929999999774"/>
    <n v="116.969999999961"/>
    <n v="100"/>
    <n v="97.464999999874294"/>
    <n v="0"/>
    <n v="20"/>
    <s v="8000708384"/>
    <m/>
    <m/>
    <m/>
    <m/>
    <m/>
    <m/>
    <m/>
    <m/>
    <m/>
    <n v="97.47"/>
    <n v="0"/>
    <x v="0"/>
    <x v="0"/>
    <x v="0"/>
    <x v="0"/>
    <s v="Ok"/>
  </r>
  <r>
    <s v="DEL53"/>
    <x v="1"/>
    <s v="COLIN"/>
    <s v="GAS"/>
    <n v="78.175000000017505"/>
    <n v="100.79166666656999"/>
    <n v="100.779999999853"/>
    <n v="20.155999999973499"/>
    <n v="120.949999999954"/>
    <n v="100"/>
    <n v="100.779999999853"/>
    <n v="0"/>
    <n v="20"/>
    <s v="8000708384"/>
    <m/>
    <m/>
    <m/>
    <m/>
    <m/>
    <m/>
    <m/>
    <m/>
    <m/>
    <n v="100.79"/>
    <n v="0"/>
    <x v="1"/>
    <x v="0"/>
    <x v="0"/>
    <x v="1"/>
    <s v="Ok"/>
  </r>
  <r>
    <s v="DEL53"/>
    <x v="2"/>
    <s v="TEXIER"/>
    <s v="GAS"/>
    <n v="80.053000000020305"/>
    <n v="104.108333333221"/>
    <n v="104.094999999832"/>
    <n v="20.818999999969598"/>
    <n v="124.929999999947"/>
    <n v="100"/>
    <n v="104.094999999832"/>
    <n v="0"/>
    <n v="20"/>
    <s v="8000708384"/>
    <m/>
    <m/>
    <m/>
    <m/>
    <m/>
    <m/>
    <m/>
    <m/>
    <m/>
    <n v="104.11"/>
    <n v="0"/>
    <x v="2"/>
    <x v="0"/>
    <x v="0"/>
    <x v="1"/>
    <s v="Ok"/>
  </r>
  <r>
    <s v="DEL53"/>
    <x v="2"/>
    <s v="TEXIER"/>
    <s v="GAS"/>
    <n v="81.931000000023104"/>
    <n v="107.424999999872"/>
    <n v="107.409999999812"/>
    <n v="21.481999999965701"/>
    <n v="128.90999999994"/>
    <n v="100"/>
    <n v="107.409999999812"/>
    <n v="0"/>
    <n v="20"/>
    <s v="8000708384"/>
    <m/>
    <m/>
    <m/>
    <m/>
    <m/>
    <m/>
    <m/>
    <m/>
    <m/>
    <n v="107.42"/>
    <n v="0"/>
    <x v="2"/>
    <x v="0"/>
    <x v="0"/>
    <x v="1"/>
    <s v="Ok"/>
  </r>
  <r>
    <s v="DEL52"/>
    <x v="0"/>
    <s v="FURON"/>
    <s v="GAS"/>
    <n v="83.809000000025904"/>
    <n v="110.741666666523"/>
    <n v="110.72499999979"/>
    <n v="22.144999999961801"/>
    <n v="132.889999999933"/>
    <n v="100"/>
    <n v="110.72499999979"/>
    <n v="0"/>
    <n v="20"/>
    <s v="8000708384"/>
    <m/>
    <m/>
    <m/>
    <m/>
    <m/>
    <m/>
    <m/>
    <m/>
    <m/>
    <n v="110.74"/>
    <n v="0"/>
    <x v="0"/>
    <x v="0"/>
    <x v="0"/>
    <x v="0"/>
    <s v="Ok"/>
  </r>
  <r>
    <s v="DEL53"/>
    <x v="1"/>
    <s v="COLIN"/>
    <s v="GAS"/>
    <n v="85.687000000028704"/>
    <n v="114.05833333317401"/>
    <n v="114.03999999977"/>
    <n v="22.8079999999579"/>
    <n v="136.86999999992599"/>
    <n v="100"/>
    <n v="114.03999999977"/>
    <n v="0"/>
    <n v="20"/>
    <s v="8000708384"/>
    <m/>
    <m/>
    <m/>
    <m/>
    <m/>
    <m/>
    <m/>
    <m/>
    <m/>
    <n v="114.06"/>
    <n v="0"/>
    <x v="1"/>
    <x v="0"/>
    <x v="0"/>
    <x v="1"/>
    <s v="Ok"/>
  </r>
  <r>
    <s v="DEL53"/>
    <x v="2"/>
    <s v="TEXIER"/>
    <s v="GAS"/>
    <n v="87.565000000031503"/>
    <n v="117.374999999826"/>
    <n v="117.354999999749"/>
    <n v="23.4709999999539"/>
    <n v="140.84999999991899"/>
    <n v="100"/>
    <n v="117.354999999749"/>
    <n v="0"/>
    <n v="20"/>
    <s v="8000708384"/>
    <m/>
    <m/>
    <m/>
    <m/>
    <m/>
    <m/>
    <m/>
    <m/>
    <m/>
    <n v="117.37"/>
    <n v="0"/>
    <x v="2"/>
    <x v="0"/>
    <x v="0"/>
    <x v="1"/>
    <s v="Ok"/>
  </r>
  <r>
    <s v="DEL53"/>
    <x v="2"/>
    <s v="TEXIER"/>
    <s v="GAS"/>
    <n v="89.443000000034303"/>
    <n v="120.691666666477"/>
    <n v="120.66999999972801"/>
    <n v="24.133999999949999"/>
    <n v="144.82999999991199"/>
    <n v="100"/>
    <n v="120.66999999972801"/>
    <n v="0"/>
    <n v="20"/>
    <s v="8000708384"/>
    <m/>
    <m/>
    <m/>
    <m/>
    <m/>
    <m/>
    <m/>
    <m/>
    <m/>
    <n v="120.69"/>
    <n v="0"/>
    <x v="2"/>
    <x v="0"/>
    <x v="0"/>
    <x v="1"/>
    <s v="Ok"/>
  </r>
  <r>
    <s v="DEL52"/>
    <x v="0"/>
    <s v="FURON"/>
    <s v="GAS"/>
    <n v="91.321000000037102"/>
    <n v="124.00833333312799"/>
    <n v="123.984999999707"/>
    <n v="24.796999999946099"/>
    <n v="148.80999999990499"/>
    <n v="100"/>
    <n v="123.984999999707"/>
    <n v="0"/>
    <n v="20"/>
    <s v="8000708384"/>
    <m/>
    <m/>
    <m/>
    <m/>
    <m/>
    <m/>
    <m/>
    <m/>
    <m/>
    <n v="124.01"/>
    <n v="0"/>
    <x v="0"/>
    <x v="0"/>
    <x v="0"/>
    <x v="0"/>
    <s v="Ok"/>
  </r>
  <r>
    <s v="DEL53"/>
    <x v="1"/>
    <s v="COLIN"/>
    <s v="GAS"/>
    <n v="93.199000000039902"/>
    <n v="127.324999999779"/>
    <n v="127.29999999968599"/>
    <n v="25.459999999942202"/>
    <n v="152.78999999989799"/>
    <n v="100"/>
    <n v="127.29999999968599"/>
    <n v="0"/>
    <n v="20"/>
    <s v="8000708384"/>
    <m/>
    <m/>
    <m/>
    <m/>
    <m/>
    <m/>
    <m/>
    <m/>
    <m/>
    <n v="127.32"/>
    <n v="0"/>
    <x v="1"/>
    <x v="0"/>
    <x v="0"/>
    <x v="1"/>
    <s v="Ok"/>
  </r>
  <r>
    <s v="DEL52"/>
    <x v="0"/>
    <s v="FURON"/>
    <s v="GAS"/>
    <n v="95.077000000042702"/>
    <n v="130.64166666643001"/>
    <n v="130.614999999665"/>
    <n v="26.122999999938301"/>
    <n v="156.76999999989101"/>
    <n v="100"/>
    <n v="130.614999999665"/>
    <n v="0"/>
    <n v="20"/>
    <s v="8000708384"/>
    <m/>
    <m/>
    <m/>
    <m/>
    <m/>
    <m/>
    <m/>
    <m/>
    <m/>
    <n v="130.63999999999999"/>
    <n v="0"/>
    <x v="0"/>
    <x v="0"/>
    <x v="0"/>
    <x v="0"/>
    <s v="Ok"/>
  </r>
  <r>
    <s v="DEL53"/>
    <x v="1"/>
    <s v="COLIN"/>
    <s v="GAS"/>
    <n v="96.955000000045501"/>
    <n v="133.95833333308099"/>
    <n v="133.929999999644"/>
    <n v="26.785999999934401"/>
    <n v="160.74999999988401"/>
    <n v="100"/>
    <n v="133.929999999644"/>
    <n v="0"/>
    <n v="20"/>
    <s v="8000708384"/>
    <m/>
    <m/>
    <m/>
    <m/>
    <m/>
    <m/>
    <m/>
    <m/>
    <m/>
    <n v="133.96"/>
    <n v="0"/>
    <x v="1"/>
    <x v="0"/>
    <x v="0"/>
    <x v="1"/>
    <s v="Ok"/>
  </r>
  <r>
    <s v="DEL53"/>
    <x v="2"/>
    <s v="TEXIER"/>
    <s v="GAS"/>
    <n v="98.833000000048301"/>
    <n v="137.27499999973301"/>
    <n v="137.24499999962299"/>
    <n v="27.4489999999305"/>
    <n v="164.72999999987701"/>
    <n v="100"/>
    <n v="137.24499999962299"/>
    <n v="0"/>
    <n v="20"/>
    <s v="8000708384"/>
    <m/>
    <m/>
    <m/>
    <m/>
    <m/>
    <m/>
    <m/>
    <m/>
    <m/>
    <n v="137.27000000000001"/>
    <n v="0"/>
    <x v="2"/>
    <x v="0"/>
    <x v="0"/>
    <x v="1"/>
    <s v="Ok"/>
  </r>
  <r>
    <s v="DEL53"/>
    <x v="2"/>
    <s v="TEXIER"/>
    <s v="GAS"/>
    <n v="100.711000000051"/>
    <n v="140.59166666638399"/>
    <n v="140.55999999960201"/>
    <n v="28.111999999926599"/>
    <n v="168.70999999987001"/>
    <n v="100"/>
    <n v="140.55999999960201"/>
    <n v="0"/>
    <n v="20"/>
    <s v="8000708384"/>
    <m/>
    <m/>
    <m/>
    <m/>
    <m/>
    <m/>
    <m/>
    <m/>
    <m/>
    <n v="140.59"/>
    <n v="0"/>
    <x v="2"/>
    <x v="0"/>
    <x v="0"/>
    <x v="1"/>
    <s v="Ok"/>
  </r>
  <r>
    <s v="DEL52"/>
    <x v="0"/>
    <s v="FURON"/>
    <s v="GAS"/>
    <n v="102.589000000054"/>
    <n v="143.90833333303499"/>
    <n v="143.87499999958101"/>
    <n v="28.774999999922699"/>
    <n v="172.689999999864"/>
    <n v="100"/>
    <n v="143.87499999958101"/>
    <n v="0"/>
    <n v="20"/>
    <s v="8000708384"/>
    <m/>
    <m/>
    <m/>
    <m/>
    <m/>
    <m/>
    <m/>
    <m/>
    <m/>
    <n v="143.91"/>
    <n v="0"/>
    <x v="0"/>
    <x v="0"/>
    <x v="0"/>
    <x v="0"/>
    <s v="Ok"/>
  </r>
  <r>
    <s v="DEL53"/>
    <x v="1"/>
    <s v="COLIN"/>
    <s v="GAS"/>
    <n v="104.467000000057"/>
    <n v="147.22499999968599"/>
    <n v="147.18999999956"/>
    <n v="29.437999999918802"/>
    <n v="176.669999999857"/>
    <n v="100"/>
    <n v="147.18999999956"/>
    <n v="0"/>
    <n v="20"/>
    <s v="8000708384"/>
    <m/>
    <m/>
    <m/>
    <m/>
    <m/>
    <m/>
    <m/>
    <m/>
    <m/>
    <n v="147.22"/>
    <n v="0"/>
    <x v="1"/>
    <x v="0"/>
    <x v="0"/>
    <x v="1"/>
    <s v="Ok"/>
  </r>
  <r>
    <s v="DEL53"/>
    <x v="2"/>
    <s v="TEXIER"/>
    <s v="GAS"/>
    <n v="106.345000000059"/>
    <n v="150.54166666633699"/>
    <n v="150.50499999953999"/>
    <n v="30.100999999914801"/>
    <n v="180.64999999985"/>
    <n v="100"/>
    <n v="150.50499999953999"/>
    <n v="0"/>
    <n v="20"/>
    <s v="8000708384"/>
    <m/>
    <m/>
    <m/>
    <m/>
    <m/>
    <m/>
    <m/>
    <m/>
    <m/>
    <n v="150.54"/>
    <n v="0"/>
    <x v="2"/>
    <x v="0"/>
    <x v="0"/>
    <x v="1"/>
    <s v="Ok"/>
  </r>
  <r>
    <s v="DEL53"/>
    <x v="2"/>
    <s v="TEXIER"/>
    <s v="GAS"/>
    <n v="108.223000000062"/>
    <n v="153.858333332988"/>
    <n v="153.81999999951799"/>
    <n v="30.763999999910901"/>
    <n v="184.62999999984299"/>
    <n v="100"/>
    <n v="153.81999999951799"/>
    <n v="0"/>
    <n v="20"/>
    <s v="8000708384"/>
    <m/>
    <m/>
    <m/>
    <m/>
    <m/>
    <m/>
    <m/>
    <m/>
    <m/>
    <n v="153.86000000000001"/>
    <n v="0"/>
    <x v="2"/>
    <x v="0"/>
    <x v="0"/>
    <x v="1"/>
    <s v="Ok"/>
  </r>
  <r>
    <s v="DEL52"/>
    <x v="0"/>
    <s v="FURON"/>
    <s v="GAS"/>
    <n v="110.101000000065"/>
    <n v="157.17499999963999"/>
    <n v="157.13499999949801"/>
    <n v="31.426999999907"/>
    <n v="188.60999999983599"/>
    <n v="100"/>
    <n v="157.13499999949801"/>
    <n v="0"/>
    <n v="20"/>
    <s v="8000708384"/>
    <m/>
    <m/>
    <m/>
    <m/>
    <m/>
    <m/>
    <m/>
    <m/>
    <m/>
    <n v="157.16999999999999"/>
    <n v="0"/>
    <x v="0"/>
    <x v="0"/>
    <x v="0"/>
    <x v="0"/>
    <s v="Ok"/>
  </r>
  <r>
    <s v="NAC75"/>
    <x v="2"/>
    <s v="TEXIER"/>
    <s v="GAS"/>
    <n v="111.979000000068"/>
    <n v="160.49166666629199"/>
    <n v="160.449999999478"/>
    <n v="32.0899999999031"/>
    <n v="192.58999999982899"/>
    <n v="100"/>
    <n v="160.449999999478"/>
    <n v="0"/>
    <n v="20"/>
    <s v="8000708384"/>
    <m/>
    <m/>
    <m/>
    <m/>
    <m/>
    <m/>
    <m/>
    <m/>
    <m/>
    <n v="160.49"/>
    <n v="0"/>
    <x v="2"/>
    <x v="0"/>
    <x v="0"/>
    <x v="2"/>
    <s v="Ok"/>
  </r>
  <r>
    <s v="NAC75"/>
    <x v="0"/>
    <s v="FURON"/>
    <s v="GAS"/>
    <n v="113.857000000071"/>
    <n v="163.80833333294399"/>
    <n v="163.76499999945801"/>
    <n v="32.752999999899203"/>
    <n v="196.56999999982199"/>
    <n v="100"/>
    <n v="163.76499999945801"/>
    <n v="0"/>
    <n v="20"/>
    <s v="8000708384"/>
    <m/>
    <m/>
    <m/>
    <m/>
    <m/>
    <m/>
    <m/>
    <m/>
    <m/>
    <n v="163.81"/>
    <n v="0"/>
    <x v="0"/>
    <x v="0"/>
    <x v="0"/>
    <x v="2"/>
    <s v="Ok"/>
  </r>
  <r>
    <s v="NAC78"/>
    <x v="2"/>
    <s v="TEXIER"/>
    <s v="GAS"/>
    <n v="115.735000000074"/>
    <n v="167.12499999959601"/>
    <n v="167.079999999438"/>
    <n v="33.415999999895298"/>
    <n v="200.54999999981499"/>
    <n v="100"/>
    <n v="167.079999999438"/>
    <n v="0"/>
    <n v="20"/>
    <s v="8000708384"/>
    <m/>
    <m/>
    <m/>
    <m/>
    <m/>
    <m/>
    <m/>
    <m/>
    <m/>
    <n v="167.12"/>
    <n v="0"/>
    <x v="2"/>
    <x v="0"/>
    <x v="0"/>
    <x v="3"/>
    <s v="Ok"/>
  </r>
  <r>
    <s v="NAC80"/>
    <x v="0"/>
    <s v="FURON"/>
    <s v="GAS"/>
    <n v="117.61300000007699"/>
    <n v="170.44166666624801"/>
    <n v="170.39499999941799"/>
    <n v="34.078999999891401"/>
    <n v="204.52999999980801"/>
    <n v="100"/>
    <n v="170.39499999941799"/>
    <n v="0"/>
    <n v="20"/>
    <s v="8000708384"/>
    <m/>
    <m/>
    <m/>
    <m/>
    <m/>
    <m/>
    <m/>
    <m/>
    <m/>
    <n v="170.44"/>
    <n v="0"/>
    <x v="0"/>
    <x v="0"/>
    <x v="0"/>
    <x v="4"/>
    <s v="Ok"/>
  </r>
  <r>
    <s v="NAC80"/>
    <x v="2"/>
    <s v="TEXIER"/>
    <s v="GAS"/>
    <n v="119.49100000008001"/>
    <n v="173.75833333290001"/>
    <n v="173.70999999939801"/>
    <n v="34.741999999887497"/>
    <n v="208.50999999980101"/>
    <n v="100"/>
    <n v="173.70999999939801"/>
    <n v="0"/>
    <n v="20"/>
    <s v="8000708384"/>
    <m/>
    <m/>
    <m/>
    <m/>
    <m/>
    <m/>
    <m/>
    <m/>
    <m/>
    <n v="173.76"/>
    <n v="0"/>
    <x v="2"/>
    <x v="0"/>
    <x v="0"/>
    <x v="4"/>
    <s v="Ok"/>
  </r>
  <r>
    <s v="NAC81"/>
    <x v="0"/>
    <s v="FURON"/>
    <s v="GAS"/>
    <n v="121.36900000008301"/>
    <n v="177.07499999955201"/>
    <n v="177.024999999378"/>
    <n v="35.4049999998836"/>
    <n v="212.48999999979401"/>
    <n v="100"/>
    <n v="177.024999999378"/>
    <n v="0"/>
    <n v="20"/>
    <s v="8000708384"/>
    <m/>
    <m/>
    <m/>
    <m/>
    <m/>
    <m/>
    <m/>
    <m/>
    <m/>
    <n v="177.07"/>
    <n v="0"/>
    <x v="0"/>
    <x v="0"/>
    <x v="0"/>
    <x v="5"/>
    <s v="Ok"/>
  </r>
  <r>
    <s v="NAC82"/>
    <x v="2"/>
    <s v="TEXIER"/>
    <s v="GAS"/>
    <n v="123.247000000086"/>
    <n v="180.391666666204"/>
    <n v="180.33999999935801"/>
    <n v="36.067999999879703"/>
    <n v="216.46999999978701"/>
    <n v="100"/>
    <n v="180.33999999935801"/>
    <n v="0"/>
    <n v="20"/>
    <s v="8000708384"/>
    <m/>
    <m/>
    <m/>
    <m/>
    <m/>
    <m/>
    <m/>
    <m/>
    <m/>
    <n v="180.39"/>
    <n v="0"/>
    <x v="2"/>
    <x v="0"/>
    <x v="0"/>
    <x v="6"/>
    <s v="Ok"/>
  </r>
  <r>
    <s v="NAC83"/>
    <x v="0"/>
    <s v="FURON"/>
    <s v="GAS"/>
    <n v="125.125000000089"/>
    <n v="183.708333332856"/>
    <n v="183.654999999338"/>
    <n v="36.730999999875799"/>
    <n v="220.44999999978"/>
    <n v="100"/>
    <n v="183.654999999338"/>
    <n v="0"/>
    <n v="20"/>
    <s v="8000708384"/>
    <m/>
    <m/>
    <m/>
    <m/>
    <m/>
    <m/>
    <m/>
    <m/>
    <m/>
    <n v="183.71"/>
    <n v="0"/>
    <x v="0"/>
    <x v="0"/>
    <x v="0"/>
    <x v="7"/>
    <s v="Ok"/>
  </r>
  <r>
    <s v="NAC83"/>
    <x v="2"/>
    <s v="TEXIER"/>
    <s v="GAS"/>
    <n v="127.003000000092"/>
    <n v="187.024999999508"/>
    <n v="186.96999999931799"/>
    <n v="37.393999999871902"/>
    <n v="224.429999999773"/>
    <n v="100"/>
    <n v="186.96999999931799"/>
    <n v="0"/>
    <n v="20"/>
    <s v="8000708384"/>
    <m/>
    <m/>
    <m/>
    <m/>
    <m/>
    <m/>
    <m/>
    <m/>
    <m/>
    <n v="187.02"/>
    <n v="0"/>
    <x v="2"/>
    <x v="0"/>
    <x v="0"/>
    <x v="7"/>
    <s v="Ok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286" dataOnRows="1" applyNumberFormats="0" applyBorderFormats="0" applyFontFormats="0" applyPatternFormats="0" applyAlignmentFormats="0" applyWidthHeightFormats="1" dataCaption="Données" updatedVersion="6" minRefreshableVersion="3" showDrill="0" showMemberPropertyTips="0" rowGrandTotals="0" itemPrintTitles="1" createdVersion="4" indent="0" compact="0" compactData="0" gridDropZones="1">
  <location ref="A2:G9" firstHeaderRow="2" firstDataRow="2" firstDataCol="6"/>
  <pivotFields count="14">
    <pivotField compact="0" outline="0" showAll="0" defaultSubtotal="0"/>
    <pivotField axis="axisRow" compact="0" outline="0" subtotalTop="0" showAll="0" includeNewItemsInFilter="1" defaultSubtotal="0">
      <items count="3">
        <item x="0"/>
        <item m="1" x="2"/>
        <item m="1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includeNewItemsInFilter="1" defaultSubtotal="0">
      <items count="1433">
        <item m="1" x="1"/>
        <item m="1" x="847"/>
        <item m="1" x="848"/>
        <item m="1" x="849"/>
        <item m="1" x="850"/>
        <item m="1" x="851"/>
        <item m="1" x="852"/>
        <item m="1" x="853"/>
        <item m="1" x="854"/>
        <item m="1" x="855"/>
        <item m="1" x="856"/>
        <item m="1" x="857"/>
        <item m="1" x="858"/>
        <item m="1" x="859"/>
        <item m="1" x="861"/>
        <item m="1" x="862"/>
        <item m="1" x="863"/>
        <item m="1" x="865"/>
        <item m="1" x="866"/>
        <item m="1" x="867"/>
        <item m="1" x="868"/>
        <item m="1" x="869"/>
        <item m="1" x="870"/>
        <item m="1" x="871"/>
        <item m="1" x="872"/>
        <item m="1" x="873"/>
        <item m="1" x="874"/>
        <item m="1" x="875"/>
        <item m="1" x="876"/>
        <item m="1" x="877"/>
        <item m="1" x="879"/>
        <item m="1" x="880"/>
        <item m="1" x="881"/>
        <item m="1" x="882"/>
        <item m="1" x="883"/>
        <item m="1" x="884"/>
        <item m="1" x="885"/>
        <item m="1" x="886"/>
        <item m="1" x="887"/>
        <item m="1" x="888"/>
        <item m="1" x="889"/>
        <item m="1" x="890"/>
        <item m="1" x="891"/>
        <item m="1" x="893"/>
        <item m="1" x="894"/>
        <item m="1" x="897"/>
        <item m="1" x="898"/>
        <item m="1" x="899"/>
        <item m="1" x="900"/>
        <item m="1" x="901"/>
        <item m="1" x="902"/>
        <item m="1" x="904"/>
        <item m="1" x="905"/>
        <item m="1" x="906"/>
        <item m="1" x="908"/>
        <item m="1" x="909"/>
        <item m="1" x="910"/>
        <item m="1" x="911"/>
        <item m="1" x="912"/>
        <item m="1" x="914"/>
        <item m="1" x="915"/>
        <item m="1" x="916"/>
        <item m="1" x="917"/>
        <item m="1" x="918"/>
        <item m="1" x="919"/>
        <item m="1" x="920"/>
        <item m="1" x="921"/>
        <item m="1" x="922"/>
        <item m="1" x="925"/>
        <item m="1" x="926"/>
        <item m="1" x="927"/>
        <item m="1" x="929"/>
        <item m="1" x="930"/>
        <item m="1" x="932"/>
        <item m="1" x="934"/>
        <item m="1" x="935"/>
        <item m="1" x="936"/>
        <item m="1" x="937"/>
        <item m="1" x="860"/>
        <item m="1" x="864"/>
        <item m="1" x="878"/>
        <item m="1" x="892"/>
        <item m="1" x="895"/>
        <item m="1" x="896"/>
        <item m="1" x="903"/>
        <item m="1" x="907"/>
        <item m="1" x="913"/>
        <item m="1" x="923"/>
        <item m="1" x="924"/>
        <item m="1" x="928"/>
        <item m="1" x="931"/>
        <item m="1" x="933"/>
        <item m="1" x="170"/>
        <item m="1" x="171"/>
        <item m="1" x="172"/>
        <item m="1" x="173"/>
        <item m="1" x="174"/>
        <item m="1" x="175"/>
        <item m="1" x="176"/>
        <item m="1" x="177"/>
        <item m="1" x="178"/>
        <item m="1" x="179"/>
        <item m="1" x="180"/>
        <item m="1" x="181"/>
        <item m="1" x="182"/>
        <item m="1" x="183"/>
        <item m="1" x="1109"/>
        <item m="1" x="1113"/>
        <item m="1" x="1135"/>
        <item m="1" x="1137"/>
        <item m="1" x="1139"/>
        <item m="1" x="1141"/>
        <item m="1" x="1143"/>
        <item m="1" x="1157"/>
        <item m="1" x="1159"/>
        <item m="1" x="1161"/>
        <item m="1" x="1163"/>
        <item m="1" x="1391"/>
        <item m="1" x="1393"/>
        <item m="1" x="1409"/>
        <item m="1" x="1411"/>
        <item m="1" x="1413"/>
        <item m="1" x="1415"/>
        <item m="1" x="1431"/>
        <item m="1" x="1103"/>
        <item m="1" x="1105"/>
        <item m="1" x="1107"/>
        <item m="1" x="1111"/>
        <item m="1" x="1115"/>
        <item m="1" x="1117"/>
        <item m="1" x="1119"/>
        <item m="1" x="1121"/>
        <item m="1" x="1123"/>
        <item m="1" x="1125"/>
        <item m="1" x="1127"/>
        <item m="1" x="1129"/>
        <item m="1" x="1145"/>
        <item m="1" x="1149"/>
        <item m="1" x="1151"/>
        <item m="1" x="1153"/>
        <item m="1" x="1155"/>
        <item m="1" x="1333"/>
        <item m="1" x="1345"/>
        <item m="1" x="1349"/>
        <item m="1" x="1397"/>
        <item m="1" x="1401"/>
        <item m="1" x="1403"/>
        <item m="1" x="1405"/>
        <item m="1" x="1407"/>
        <item m="1" x="1417"/>
        <item m="1" x="1419"/>
        <item m="1" x="1421"/>
        <item m="1" x="1423"/>
        <item m="1" x="1429"/>
        <item m="1" x="1131"/>
        <item m="1" x="1133"/>
        <item m="1" x="1147"/>
        <item m="1" x="1165"/>
        <item m="1" x="1167"/>
        <item m="1" x="1169"/>
        <item m="1" x="1171"/>
        <item m="1" x="1173"/>
        <item m="1" x="1175"/>
        <item m="1" x="1177"/>
        <item m="1" x="1179"/>
        <item m="1" x="1181"/>
        <item m="1" x="1183"/>
        <item m="1" x="1185"/>
        <item m="1" x="1187"/>
        <item m="1" x="1189"/>
        <item m="1" x="1191"/>
        <item m="1" x="1193"/>
        <item m="1" x="1195"/>
        <item m="1" x="1197"/>
        <item m="1" x="1199"/>
        <item m="1" x="1201"/>
        <item m="1" x="1203"/>
        <item m="1" x="1205"/>
        <item m="1" x="1207"/>
        <item m="1" x="1209"/>
        <item m="1" x="1211"/>
        <item m="1" x="1213"/>
        <item m="1" x="1215"/>
        <item m="1" x="1217"/>
        <item m="1" x="1219"/>
        <item m="1" x="1221"/>
        <item m="1" x="1223"/>
        <item m="1" x="1225"/>
        <item m="1" x="1227"/>
        <item m="1" x="1229"/>
        <item m="1" x="1231"/>
        <item m="1" x="1233"/>
        <item m="1" x="1235"/>
        <item m="1" x="1237"/>
        <item m="1" x="1239"/>
        <item m="1" x="1241"/>
        <item m="1" x="1243"/>
        <item m="1" x="1245"/>
        <item m="1" x="1247"/>
        <item m="1" x="1249"/>
        <item m="1" x="1251"/>
        <item m="1" x="1253"/>
        <item m="1" x="1255"/>
        <item m="1" x="1257"/>
        <item m="1" x="1259"/>
        <item m="1" x="1261"/>
        <item m="1" x="1263"/>
        <item m="1" x="1265"/>
        <item m="1" x="1267"/>
        <item m="1" x="1269"/>
        <item m="1" x="1271"/>
        <item m="1" x="1273"/>
        <item m="1" x="1275"/>
        <item m="1" x="1277"/>
        <item m="1" x="1279"/>
        <item m="1" x="1281"/>
        <item m="1" x="1283"/>
        <item m="1" x="1285"/>
        <item m="1" x="1287"/>
        <item m="1" x="1289"/>
        <item m="1" x="1291"/>
        <item m="1" x="1293"/>
        <item m="1" x="1295"/>
        <item m="1" x="1297"/>
        <item m="1" x="1299"/>
        <item m="1" x="1301"/>
        <item m="1" x="1303"/>
        <item m="1" x="1305"/>
        <item m="1" x="1307"/>
        <item m="1" x="1309"/>
        <item m="1" x="1311"/>
        <item m="1" x="1313"/>
        <item m="1" x="1315"/>
        <item m="1" x="1317"/>
        <item m="1" x="1319"/>
        <item m="1" x="1321"/>
        <item m="1" x="1323"/>
        <item m="1" x="1325"/>
        <item m="1" x="1327"/>
        <item m="1" x="1329"/>
        <item m="1" x="1331"/>
        <item m="1" x="1335"/>
        <item m="1" x="1337"/>
        <item m="1" x="1339"/>
        <item m="1" x="1341"/>
        <item m="1" x="1343"/>
        <item m="1" x="1347"/>
        <item m="1" x="1351"/>
        <item m="1" x="1353"/>
        <item m="1" x="1355"/>
        <item m="1" x="1357"/>
        <item m="1" x="1359"/>
        <item m="1" x="1361"/>
        <item m="1" x="1363"/>
        <item m="1" x="1365"/>
        <item m="1" x="1367"/>
        <item m="1" x="1369"/>
        <item m="1" x="1371"/>
        <item m="1" x="1373"/>
        <item m="1" x="1375"/>
        <item m="1" x="1377"/>
        <item m="1" x="1379"/>
        <item m="1" x="1381"/>
        <item m="1" x="1383"/>
        <item m="1" x="1385"/>
        <item m="1" x="1387"/>
        <item m="1" x="1389"/>
        <item m="1" x="1395"/>
        <item m="1" x="1399"/>
        <item m="1" x="1425"/>
        <item m="1" x="1427"/>
        <item m="1" x="1110"/>
        <item m="1" x="1114"/>
        <item m="1" x="1136"/>
        <item m="1" x="1138"/>
        <item m="1" x="1140"/>
        <item m="1" x="1142"/>
        <item m="1" x="1144"/>
        <item m="1" x="1158"/>
        <item m="1" x="1160"/>
        <item m="1" x="1162"/>
        <item m="1" x="1164"/>
        <item m="1" x="1392"/>
        <item m="1" x="1394"/>
        <item m="1" x="1410"/>
        <item m="1" x="1412"/>
        <item m="1" x="1414"/>
        <item m="1" x="1416"/>
        <item m="1" x="1432"/>
        <item m="1" x="1104"/>
        <item m="1" x="1106"/>
        <item m="1" x="1108"/>
        <item m="1" x="1112"/>
        <item m="1" x="1116"/>
        <item m="1" x="1118"/>
        <item m="1" x="1120"/>
        <item m="1" x="1122"/>
        <item m="1" x="1124"/>
        <item m="1" x="1126"/>
        <item m="1" x="1128"/>
        <item m="1" x="1130"/>
        <item m="1" x="1146"/>
        <item m="1" x="1150"/>
        <item m="1" x="1152"/>
        <item m="1" x="1154"/>
        <item m="1" x="1156"/>
        <item m="1" x="1334"/>
        <item m="1" x="1346"/>
        <item m="1" x="1350"/>
        <item m="1" x="1398"/>
        <item m="1" x="1402"/>
        <item m="1" x="1404"/>
        <item m="1" x="1406"/>
        <item m="1" x="1408"/>
        <item m="1" x="1418"/>
        <item m="1" x="1420"/>
        <item m="1" x="1422"/>
        <item m="1" x="1424"/>
        <item m="1" x="1430"/>
        <item m="1" x="1132"/>
        <item m="1" x="1134"/>
        <item m="1" x="1148"/>
        <item m="1" x="1166"/>
        <item m="1" x="1168"/>
        <item m="1" x="1170"/>
        <item m="1" x="1172"/>
        <item m="1" x="1174"/>
        <item m="1" x="1176"/>
        <item m="1" x="1178"/>
        <item m="1" x="1180"/>
        <item m="1" x="1182"/>
        <item m="1" x="1184"/>
        <item m="1" x="1186"/>
        <item m="1" x="1188"/>
        <item m="1" x="1190"/>
        <item m="1" x="1192"/>
        <item m="1" x="1194"/>
        <item m="1" x="1196"/>
        <item m="1" x="1198"/>
        <item m="1" x="1200"/>
        <item m="1" x="1202"/>
        <item m="1" x="1204"/>
        <item m="1" x="1206"/>
        <item m="1" x="1208"/>
        <item m="1" x="1210"/>
        <item m="1" x="1212"/>
        <item m="1" x="1214"/>
        <item m="1" x="1216"/>
        <item m="1" x="1218"/>
        <item m="1" x="1220"/>
        <item m="1" x="1222"/>
        <item m="1" x="1224"/>
        <item m="1" x="1226"/>
        <item m="1" x="1228"/>
        <item m="1" x="1230"/>
        <item m="1" x="1232"/>
        <item m="1" x="1234"/>
        <item m="1" x="1236"/>
        <item m="1" x="1238"/>
        <item m="1" x="1240"/>
        <item m="1" x="1242"/>
        <item m="1" x="1244"/>
        <item m="1" x="1246"/>
        <item m="1" x="1248"/>
        <item m="1" x="1250"/>
        <item m="1" x="1252"/>
        <item m="1" x="1254"/>
        <item m="1" x="1256"/>
        <item m="1" x="1258"/>
        <item m="1" x="1260"/>
        <item m="1" x="1262"/>
        <item m="1" x="1264"/>
        <item m="1" x="1266"/>
        <item m="1" x="1268"/>
        <item m="1" x="1270"/>
        <item m="1" x="1272"/>
        <item m="1" x="1274"/>
        <item m="1" x="1276"/>
        <item m="1" x="1278"/>
        <item m="1" x="1280"/>
        <item m="1" x="1282"/>
        <item m="1" x="1284"/>
        <item m="1" x="1286"/>
        <item m="1" x="1288"/>
        <item m="1" x="1290"/>
        <item m="1" x="1292"/>
        <item m="1" x="1294"/>
        <item m="1" x="1296"/>
        <item m="1" x="1298"/>
        <item m="1" x="1300"/>
        <item m="1" x="1302"/>
        <item m="1" x="1304"/>
        <item m="1" x="1306"/>
        <item m="1" x="1308"/>
        <item m="1" x="1310"/>
        <item m="1" x="1312"/>
        <item m="1" x="1314"/>
        <item m="1" x="1316"/>
        <item m="1" x="1318"/>
        <item m="1" x="1320"/>
        <item m="1" x="1322"/>
        <item m="1" x="1324"/>
        <item m="1" x="1326"/>
        <item m="1" x="1328"/>
        <item m="1" x="1330"/>
        <item m="1" x="1332"/>
        <item m="1" x="1336"/>
        <item m="1" x="1338"/>
        <item m="1" x="1340"/>
        <item m="1" x="1342"/>
        <item m="1" x="1344"/>
        <item m="1" x="1348"/>
        <item m="1" x="1352"/>
        <item m="1" x="1354"/>
        <item m="1" x="1356"/>
        <item m="1" x="1358"/>
        <item m="1" x="1360"/>
        <item m="1" x="1362"/>
        <item m="1" x="1364"/>
        <item m="1" x="1366"/>
        <item m="1" x="1368"/>
        <item m="1" x="1370"/>
        <item m="1" x="1372"/>
        <item m="1" x="1374"/>
        <item m="1" x="1376"/>
        <item m="1" x="1378"/>
        <item m="1" x="1380"/>
        <item m="1" x="1382"/>
        <item m="1" x="1384"/>
        <item m="1" x="1386"/>
        <item m="1" x="1388"/>
        <item m="1" x="1390"/>
        <item m="1" x="1396"/>
        <item m="1" x="1400"/>
        <item m="1" x="1426"/>
        <item m="1" x="1428"/>
        <item m="1" x="941"/>
        <item m="1" x="943"/>
        <item m="1" x="954"/>
        <item m="1" x="955"/>
        <item m="1" x="956"/>
        <item m="1" x="957"/>
        <item m="1" x="958"/>
        <item m="1" x="965"/>
        <item m="1" x="966"/>
        <item m="1" x="967"/>
        <item m="1" x="968"/>
        <item m="1" x="1082"/>
        <item m="1" x="1083"/>
        <item m="1" x="1091"/>
        <item m="1" x="1092"/>
        <item m="1" x="1093"/>
        <item m="1" x="1094"/>
        <item m="1" x="1102"/>
        <item m="1" x="938"/>
        <item m="1" x="939"/>
        <item m="1" x="940"/>
        <item m="1" x="942"/>
        <item m="1" x="944"/>
        <item m="1" x="945"/>
        <item m="1" x="946"/>
        <item m="1" x="947"/>
        <item m="1" x="948"/>
        <item m="1" x="949"/>
        <item m="1" x="950"/>
        <item m="1" x="951"/>
        <item m="1" x="959"/>
        <item m="1" x="961"/>
        <item m="1" x="962"/>
        <item m="1" x="963"/>
        <item m="1" x="964"/>
        <item m="1" x="1053"/>
        <item m="1" x="1059"/>
        <item m="1" x="1061"/>
        <item m="1" x="1085"/>
        <item m="1" x="1087"/>
        <item m="1" x="1088"/>
        <item m="1" x="1089"/>
        <item m="1" x="1090"/>
        <item m="1" x="1095"/>
        <item m="1" x="1096"/>
        <item m="1" x="1097"/>
        <item m="1" x="1098"/>
        <item m="1" x="1101"/>
        <item m="1" x="952"/>
        <item m="1" x="953"/>
        <item m="1" x="960"/>
        <item m="1" x="969"/>
        <item m="1" x="970"/>
        <item m="1" x="971"/>
        <item m="1" x="972"/>
        <item m="1" x="973"/>
        <item m="1" x="974"/>
        <item m="1" x="975"/>
        <item m="1" x="976"/>
        <item m="1" x="977"/>
        <item m="1" x="978"/>
        <item m="1" x="979"/>
        <item m="1" x="980"/>
        <item m="1" x="981"/>
        <item m="1" x="982"/>
        <item m="1" x="983"/>
        <item m="1" x="984"/>
        <item m="1" x="985"/>
        <item m="1" x="986"/>
        <item m="1" x="987"/>
        <item m="1" x="988"/>
        <item m="1" x="989"/>
        <item m="1" x="990"/>
        <item m="1" x="991"/>
        <item m="1" x="992"/>
        <item m="1" x="993"/>
        <item m="1" x="994"/>
        <item m="1" x="995"/>
        <item m="1" x="996"/>
        <item m="1" x="997"/>
        <item m="1" x="998"/>
        <item m="1" x="999"/>
        <item m="1" x="1000"/>
        <item m="1" x="1001"/>
        <item m="1" x="1002"/>
        <item m="1" x="1003"/>
        <item m="1" x="1004"/>
        <item m="1" x="1005"/>
        <item m="1" x="1006"/>
        <item m="1" x="1007"/>
        <item m="1" x="1008"/>
        <item m="1" x="1009"/>
        <item m="1" x="1010"/>
        <item m="1" x="1011"/>
        <item m="1" x="1012"/>
        <item m="1" x="1013"/>
        <item m="1" x="1014"/>
        <item m="1" x="1015"/>
        <item m="1" x="1016"/>
        <item m="1" x="1017"/>
        <item m="1" x="1018"/>
        <item m="1" x="1019"/>
        <item m="1" x="1020"/>
        <item m="1" x="1021"/>
        <item m="1" x="1022"/>
        <item m="1" x="1023"/>
        <item m="1" x="1024"/>
        <item m="1" x="1025"/>
        <item m="1" x="1026"/>
        <item m="1" x="1027"/>
        <item m="1" x="1028"/>
        <item m="1" x="1029"/>
        <item m="1" x="1030"/>
        <item m="1" x="1031"/>
        <item m="1" x="1032"/>
        <item m="1" x="1033"/>
        <item m="1" x="1034"/>
        <item m="1" x="1035"/>
        <item m="1" x="1036"/>
        <item m="1" x="1037"/>
        <item m="1" x="1038"/>
        <item m="1" x="1039"/>
        <item m="1" x="1040"/>
        <item m="1" x="1041"/>
        <item m="1" x="1042"/>
        <item m="1" x="1043"/>
        <item m="1" x="1044"/>
        <item m="1" x="1045"/>
        <item m="1" x="1046"/>
        <item m="1" x="1047"/>
        <item m="1" x="1048"/>
        <item m="1" x="1049"/>
        <item m="1" x="1050"/>
        <item m="1" x="1051"/>
        <item m="1" x="1052"/>
        <item m="1" x="1054"/>
        <item m="1" x="1055"/>
        <item m="1" x="1056"/>
        <item m="1" x="1057"/>
        <item m="1" x="1058"/>
        <item m="1" x="1060"/>
        <item m="1" x="1062"/>
        <item m="1" x="1063"/>
        <item m="1" x="1064"/>
        <item m="1" x="1065"/>
        <item m="1" x="1066"/>
        <item m="1" x="1067"/>
        <item m="1" x="1068"/>
        <item m="1" x="1069"/>
        <item m="1" x="1070"/>
        <item m="1" x="1071"/>
        <item m="1" x="1072"/>
        <item m="1" x="1073"/>
        <item m="1" x="1074"/>
        <item m="1" x="1075"/>
        <item m="1" x="1076"/>
        <item m="1" x="1077"/>
        <item m="1" x="1078"/>
        <item m="1" x="1079"/>
        <item m="1" x="1080"/>
        <item m="1" x="1081"/>
        <item m="1" x="1084"/>
        <item m="1" x="1086"/>
        <item m="1" x="1099"/>
        <item m="1" x="1100"/>
        <item m="1" x="190"/>
        <item m="1" x="241"/>
        <item m="1" x="192"/>
        <item m="1" x="197"/>
        <item m="1" x="200"/>
        <item m="1" x="201"/>
        <item m="1" x="203"/>
        <item m="1" x="205"/>
        <item m="1" x="206"/>
        <item m="1" x="207"/>
        <item m="1" x="208"/>
        <item m="1" x="209"/>
        <item m="1" x="210"/>
        <item m="1" x="211"/>
        <item m="1" x="213"/>
        <item m="1" x="214"/>
        <item m="1" x="218"/>
        <item m="1" x="220"/>
        <item m="1" x="221"/>
        <item m="1" x="222"/>
        <item m="1" x="223"/>
        <item m="1" x="226"/>
        <item m="1" x="227"/>
        <item m="1" x="229"/>
        <item m="1" x="230"/>
        <item m="1" x="231"/>
        <item m="1" x="232"/>
        <item m="1" x="240"/>
        <item m="1" x="233"/>
        <item m="1" x="188"/>
        <item m="1" x="187"/>
        <item m="1" x="193"/>
        <item m="1" x="195"/>
        <item m="1" x="212"/>
        <item m="1" x="239"/>
        <item m="1" x="245"/>
        <item m="1" x="246"/>
        <item m="1" x="247"/>
        <item m="1" x="248"/>
        <item m="1" x="249"/>
        <item m="1" x="250"/>
        <item m="1" x="258"/>
        <item m="1" x="430"/>
        <item m="1" x="431"/>
        <item m="1" x="443"/>
        <item m="1" x="444"/>
        <item m="1" x="445"/>
        <item m="1" x="446"/>
        <item m="1" x="460"/>
        <item m="1" x="463"/>
        <item m="1" x="464"/>
        <item m="1" x="191"/>
        <item m="1" x="194"/>
        <item m="1" x="196"/>
        <item m="1" x="198"/>
        <item m="1" x="215"/>
        <item m="1" x="216"/>
        <item m="1" x="217"/>
        <item m="1" x="219"/>
        <item m="1" x="224"/>
        <item m="1" x="225"/>
        <item m="1" x="228"/>
        <item m="1" x="237"/>
        <item m="1" x="238"/>
        <item m="1" x="252"/>
        <item m="1" x="253"/>
        <item m="1" x="254"/>
        <item m="1" x="257"/>
        <item m="1" x="382"/>
        <item m="1" x="391"/>
        <item m="1" x="397"/>
        <item m="1" x="429"/>
        <item m="1" x="434"/>
        <item m="1" x="437"/>
        <item m="1" x="438"/>
        <item m="1" x="441"/>
        <item m="1" x="442"/>
        <item m="1" x="448"/>
        <item m="1" x="449"/>
        <item m="1" x="450"/>
        <item m="1" x="242"/>
        <item m="1" x="243"/>
        <item m="1" x="265"/>
        <item m="1" x="266"/>
        <item m="1" x="267"/>
        <item m="1" x="269"/>
        <item m="1" x="270"/>
        <item m="1" x="271"/>
        <item m="1" x="273"/>
        <item m="1" x="274"/>
        <item m="1" x="275"/>
        <item m="1" x="276"/>
        <item m="1" x="281"/>
        <item m="1" x="282"/>
        <item m="1" x="283"/>
        <item m="1" x="284"/>
        <item m="1" x="285"/>
        <item m="1" x="288"/>
        <item m="1" x="290"/>
        <item m="1" x="292"/>
        <item m="1" x="295"/>
        <item m="1" x="297"/>
        <item m="1" x="298"/>
        <item m="1" x="299"/>
        <item m="1" x="300"/>
        <item m="1" x="301"/>
        <item m="1" x="302"/>
        <item m="1" x="303"/>
        <item m="1" x="304"/>
        <item m="1" x="305"/>
        <item m="1" x="306"/>
        <item m="1" x="309"/>
        <item m="1" x="311"/>
        <item m="1" x="314"/>
        <item m="1" x="315"/>
        <item m="1" x="317"/>
        <item m="1" x="318"/>
        <item m="1" x="319"/>
        <item m="1" x="320"/>
        <item m="1" x="321"/>
        <item m="1" x="322"/>
        <item m="1" x="324"/>
        <item m="1" x="325"/>
        <item m="1" x="326"/>
        <item m="1" x="327"/>
        <item m="1" x="329"/>
        <item m="1" x="334"/>
        <item m="1" x="335"/>
        <item m="1" x="337"/>
        <item m="1" x="338"/>
        <item m="1" x="339"/>
        <item m="1" x="340"/>
        <item m="1" x="341"/>
        <item m="1" x="342"/>
        <item m="1" x="343"/>
        <item m="1" x="345"/>
        <item m="1" x="348"/>
        <item m="1" x="349"/>
        <item m="1" x="351"/>
        <item m="1" x="355"/>
        <item m="1" x="356"/>
        <item m="1" x="357"/>
        <item m="1" x="358"/>
        <item m="1" x="359"/>
        <item m="1" x="361"/>
        <item m="1" x="362"/>
        <item m="1" x="363"/>
        <item m="1" x="366"/>
        <item m="1" x="368"/>
        <item m="1" x="370"/>
        <item m="1" x="371"/>
        <item m="1" x="372"/>
        <item m="1" x="373"/>
        <item m="1" x="374"/>
        <item m="1" x="376"/>
        <item m="1" x="377"/>
        <item m="1" x="380"/>
        <item m="1" x="381"/>
        <item m="1" x="383"/>
        <item m="1" x="384"/>
        <item m="1" x="385"/>
        <item m="1" x="388"/>
        <item m="1" x="396"/>
        <item m="1" x="400"/>
        <item m="1" x="402"/>
        <item m="1" x="404"/>
        <item m="1" x="405"/>
        <item m="1" x="406"/>
        <item m="1" x="407"/>
        <item m="1" x="409"/>
        <item m="1" x="412"/>
        <item m="1" x="413"/>
        <item m="1" x="414"/>
        <item m="1" x="415"/>
        <item m="1" x="418"/>
        <item m="1" x="419"/>
        <item m="1" x="421"/>
        <item m="1" x="422"/>
        <item m="1" x="423"/>
        <item m="1" x="424"/>
        <item m="1" x="426"/>
        <item m="1" x="427"/>
        <item m="1" x="435"/>
        <item m="1" x="451"/>
        <item m="1" x="452"/>
        <item m="1" x="453"/>
        <item m="1" x="455"/>
        <item m="1" x="456"/>
        <item m="1" x="458"/>
        <item m="1" x="459"/>
        <item m="1" x="244"/>
        <item m="1" x="255"/>
        <item m="1" x="259"/>
        <item m="1" x="262"/>
        <item m="1" x="461"/>
        <item m="1" x="462"/>
        <item m="1" x="189"/>
        <item m="1" x="199"/>
        <item m="1" x="202"/>
        <item m="1" x="204"/>
        <item m="1" x="235"/>
        <item m="1" x="236"/>
        <item m="1" x="251"/>
        <item m="1" x="260"/>
        <item m="1" x="261"/>
        <item m="1" x="457"/>
        <item m="1" x="264"/>
        <item m="1" x="272"/>
        <item m="1" x="277"/>
        <item m="1" x="278"/>
        <item m="1" x="279"/>
        <item m="1" x="291"/>
        <item m="1" x="293"/>
        <item m="1" x="294"/>
        <item m="1" x="296"/>
        <item m="1" x="308"/>
        <item m="1" x="310"/>
        <item m="1" x="312"/>
        <item m="1" x="313"/>
        <item m="1" x="316"/>
        <item m="1" x="323"/>
        <item m="1" x="330"/>
        <item m="1" x="332"/>
        <item m="1" x="336"/>
        <item m="1" x="344"/>
        <item m="1" x="347"/>
        <item m="1" x="350"/>
        <item m="1" x="352"/>
        <item m="1" x="354"/>
        <item m="1" x="365"/>
        <item m="1" x="367"/>
        <item m="1" x="369"/>
        <item m="1" x="375"/>
        <item m="1" x="378"/>
        <item m="1" x="379"/>
        <item m="1" x="386"/>
        <item m="1" x="387"/>
        <item m="1" x="389"/>
        <item m="1" x="390"/>
        <item m="1" x="392"/>
        <item m="1" x="393"/>
        <item m="1" x="394"/>
        <item m="1" x="398"/>
        <item m="1" x="399"/>
        <item m="1" x="403"/>
        <item m="1" x="410"/>
        <item m="1" x="411"/>
        <item m="1" x="417"/>
        <item m="1" x="420"/>
        <item m="1" x="428"/>
        <item m="1" x="433"/>
        <item m="1" x="436"/>
        <item m="1" x="439"/>
        <item m="1" x="454"/>
        <item m="1" x="440"/>
        <item m="1" x="447"/>
        <item m="1" x="234"/>
        <item m="1" x="360"/>
        <item m="1" x="416"/>
        <item m="1" x="256"/>
        <item m="1" x="263"/>
        <item m="1" x="268"/>
        <item m="1" x="280"/>
        <item m="1" x="286"/>
        <item m="1" x="287"/>
        <item m="1" x="289"/>
        <item m="1" x="307"/>
        <item m="1" x="328"/>
        <item m="1" x="331"/>
        <item m="1" x="333"/>
        <item m="1" x="346"/>
        <item m="1" x="353"/>
        <item m="1" x="364"/>
        <item m="1" x="395"/>
        <item m="1" x="401"/>
        <item m="1" x="408"/>
        <item m="1" x="425"/>
        <item m="1" x="432"/>
        <item m="1" x="492"/>
        <item m="1" x="532"/>
        <item m="1" x="539"/>
        <item m="1" x="541"/>
        <item m="1" x="543"/>
        <item m="1" x="545"/>
        <item m="1" x="547"/>
        <item m="1" x="549"/>
        <item m="1" x="563"/>
        <item m="1" x="565"/>
        <item m="1" x="795"/>
        <item m="1" x="797"/>
        <item m="1" x="809"/>
        <item m="1" x="813"/>
        <item m="1" x="815"/>
        <item m="1" x="817"/>
        <item m="1" x="819"/>
        <item m="1" x="821"/>
        <item m="1" x="839"/>
        <item m="1" x="841"/>
        <item m="1" x="843"/>
        <item m="1" x="845"/>
        <item m="1" x="465"/>
        <item m="1" x="469"/>
        <item m="1" x="474"/>
        <item m="1" x="483"/>
        <item m="1" x="485"/>
        <item m="1" x="499"/>
        <item m="1" x="505"/>
        <item m="1" x="507"/>
        <item m="1" x="512"/>
        <item m="1" x="523"/>
        <item m="1" x="525"/>
        <item m="1" x="527"/>
        <item m="1" x="528"/>
        <item m="1" x="530"/>
        <item m="1" x="554"/>
        <item m="1" x="555"/>
        <item m="1" x="557"/>
        <item m="1" x="561"/>
        <item m="1" x="567"/>
        <item m="1" x="694"/>
        <item m="1" x="725"/>
        <item m="1" x="738"/>
        <item m="1" x="747"/>
        <item m="1" x="777"/>
        <item m="1" x="806"/>
        <item m="1" x="811"/>
        <item m="1" x="823"/>
        <item m="1" x="825"/>
        <item m="1" x="834"/>
        <item m="1" x="536"/>
        <item m="1" x="559"/>
        <item m="1" x="569"/>
        <item m="1" x="570"/>
        <item m="1" x="572"/>
        <item m="1" x="573"/>
        <item m="1" x="574"/>
        <item m="1" x="576"/>
        <item m="1" x="578"/>
        <item m="1" x="580"/>
        <item m="1" x="582"/>
        <item m="1" x="584"/>
        <item m="1" x="586"/>
        <item m="1" x="588"/>
        <item m="1" x="590"/>
        <item m="1" x="591"/>
        <item m="1" x="592"/>
        <item m="1" x="593"/>
        <item m="1" x="595"/>
        <item m="1" x="597"/>
        <item m="1" x="600"/>
        <item m="1" x="601"/>
        <item m="1" x="603"/>
        <item m="1" x="605"/>
        <item m="1" x="611"/>
        <item m="1" x="613"/>
        <item m="1" x="614"/>
        <item m="1" x="615"/>
        <item m="1" x="616"/>
        <item m="1" x="618"/>
        <item m="1" x="620"/>
        <item m="1" x="621"/>
        <item m="1" x="624"/>
        <item m="1" x="627"/>
        <item m="1" x="629"/>
        <item m="1" x="631"/>
        <item m="1" x="632"/>
        <item m="1" x="634"/>
        <item m="1" x="636"/>
        <item m="1" x="637"/>
        <item m="1" x="639"/>
        <item m="1" x="641"/>
        <item m="1" x="644"/>
        <item m="1" x="646"/>
        <item m="1" x="648"/>
        <item m="1" x="649"/>
        <item m="1" x="651"/>
        <item m="1" x="653"/>
        <item m="1" x="654"/>
        <item m="1" x="655"/>
        <item m="1" x="657"/>
        <item m="1" x="660"/>
        <item m="1" x="661"/>
        <item m="1" x="663"/>
        <item m="1" x="665"/>
        <item m="1" x="668"/>
        <item m="1" x="670"/>
        <item m="1" x="672"/>
        <item m="1" x="674"/>
        <item m="1" x="675"/>
        <item m="1" x="677"/>
        <item m="1" x="678"/>
        <item m="1" x="680"/>
        <item m="1" x="681"/>
        <item m="1" x="683"/>
        <item m="1" x="684"/>
        <item m="1" x="685"/>
        <item m="1" x="687"/>
        <item m="1" x="690"/>
        <item m="1" x="692"/>
        <item m="1" x="695"/>
        <item m="1" x="697"/>
        <item m="1" x="699"/>
        <item m="1" x="701"/>
        <item m="1" x="703"/>
        <item m="1" x="705"/>
        <item m="1" x="707"/>
        <item m="1" x="708"/>
        <item m="1" x="710"/>
        <item m="1" x="713"/>
        <item m="1" x="716"/>
        <item m="1" x="719"/>
        <item m="1" x="721"/>
        <item m="1" x="723"/>
        <item m="1" x="728"/>
        <item m="1" x="729"/>
        <item m="1" x="731"/>
        <item m="1" x="732"/>
        <item m="1" x="734"/>
        <item m="1" x="735"/>
        <item m="1" x="737"/>
        <item m="1" x="742"/>
        <item m="1" x="745"/>
        <item m="1" x="749"/>
        <item m="1" x="751"/>
        <item m="1" x="753"/>
        <item m="1" x="754"/>
        <item m="1" x="756"/>
        <item m="1" x="758"/>
        <item m="1" x="760"/>
        <item m="1" x="762"/>
        <item m="1" x="764"/>
        <item m="1" x="766"/>
        <item m="1" x="768"/>
        <item m="1" x="770"/>
        <item m="1" x="771"/>
        <item m="1" x="772"/>
        <item m="1" x="775"/>
        <item m="1" x="778"/>
        <item m="1" x="780"/>
        <item m="1" x="782"/>
        <item m="1" x="783"/>
        <item m="1" x="786"/>
        <item m="1" x="788"/>
        <item m="1" x="790"/>
        <item m="1" x="792"/>
        <item m="1" x="794"/>
        <item m="1" x="799"/>
        <item m="1" x="803"/>
        <item m="1" x="805"/>
        <item m="1" x="828"/>
        <item m="1" x="829"/>
        <item m="1" x="830"/>
        <item m="1" x="832"/>
        <item m="1" x="836"/>
        <item m="1" x="837"/>
        <item m="1" x="467"/>
        <item m="1" x="473"/>
        <item m="1" x="493"/>
        <item m="1" x="533"/>
        <item m="1" x="540"/>
        <item m="1" x="542"/>
        <item m="1" x="544"/>
        <item m="1" x="546"/>
        <item m="1" x="548"/>
        <item m="1" x="550"/>
        <item m="1" x="552"/>
        <item m="1" x="553"/>
        <item m="1" x="564"/>
        <item m="1" x="566"/>
        <item m="1" x="796"/>
        <item m="1" x="798"/>
        <item m="1" x="810"/>
        <item m="1" x="814"/>
        <item m="1" x="816"/>
        <item m="1" x="818"/>
        <item m="1" x="820"/>
        <item m="1" x="822"/>
        <item m="1" x="840"/>
        <item m="1" x="842"/>
        <item m="1" x="844"/>
        <item m="1" x="846"/>
        <item m="1" x="466"/>
        <item m="1" x="470"/>
        <item m="1" x="472"/>
        <item m="1" x="475"/>
        <item m="1" x="476"/>
        <item m="1" x="484"/>
        <item m="1" x="496"/>
        <item m="1" x="500"/>
        <item m="1" x="506"/>
        <item m="1" x="508"/>
        <item m="1" x="513"/>
        <item m="1" x="524"/>
        <item m="1" x="526"/>
        <item m="1" x="529"/>
        <item m="1" x="531"/>
        <item m="1" x="551"/>
        <item m="1" x="556"/>
        <item m="1" x="558"/>
        <item m="1" x="562"/>
        <item m="1" x="726"/>
        <item m="1" x="739"/>
        <item m="1" x="748"/>
        <item m="1" x="802"/>
        <item m="1" x="807"/>
        <item m="1" x="812"/>
        <item m="1" x="824"/>
        <item m="1" x="826"/>
        <item m="1" x="827"/>
        <item m="1" x="835"/>
        <item m="1" x="537"/>
        <item m="1" x="538"/>
        <item m="1" x="560"/>
        <item m="1" x="568"/>
        <item m="1" x="571"/>
        <item m="1" x="575"/>
        <item m="1" x="577"/>
        <item m="1" x="579"/>
        <item m="1" x="581"/>
        <item m="1" x="583"/>
        <item m="1" x="585"/>
        <item m="1" x="587"/>
        <item m="1" x="589"/>
        <item m="1" x="594"/>
        <item m="1" x="596"/>
        <item m="1" x="598"/>
        <item m="1" x="599"/>
        <item m="1" x="602"/>
        <item m="1" x="604"/>
        <item m="1" x="606"/>
        <item m="1" x="607"/>
        <item m="1" x="608"/>
        <item m="1" x="609"/>
        <item m="1" x="610"/>
        <item m="1" x="612"/>
        <item m="1" x="617"/>
        <item m="1" x="619"/>
        <item m="1" x="622"/>
        <item m="1" x="623"/>
        <item m="1" x="625"/>
        <item m="1" x="626"/>
        <item m="1" x="628"/>
        <item m="1" x="630"/>
        <item m="1" x="633"/>
        <item m="1" x="635"/>
        <item m="1" x="638"/>
        <item m="1" x="640"/>
        <item m="1" x="642"/>
        <item m="1" x="643"/>
        <item m="1" x="645"/>
        <item m="1" x="647"/>
        <item m="1" x="650"/>
        <item m="1" x="652"/>
        <item m="1" x="656"/>
        <item m="1" x="658"/>
        <item m="1" x="659"/>
        <item m="1" x="662"/>
        <item m="1" x="664"/>
        <item m="1" x="666"/>
        <item m="1" x="667"/>
        <item m="1" x="669"/>
        <item m="1" x="671"/>
        <item m="1" x="673"/>
        <item m="1" x="676"/>
        <item m="1" x="679"/>
        <item m="1" x="682"/>
        <item m="1" x="686"/>
        <item m="1" x="688"/>
        <item m="1" x="689"/>
        <item m="1" x="691"/>
        <item m="1" x="693"/>
        <item m="1" x="696"/>
        <item m="1" x="698"/>
        <item m="1" x="700"/>
        <item m="1" x="702"/>
        <item m="1" x="704"/>
        <item m="1" x="706"/>
        <item m="1" x="709"/>
        <item m="1" x="711"/>
        <item m="1" x="712"/>
        <item m="1" x="714"/>
        <item m="1" x="715"/>
        <item m="1" x="717"/>
        <item m="1" x="718"/>
        <item m="1" x="720"/>
        <item m="1" x="722"/>
        <item m="1" x="724"/>
        <item m="1" x="727"/>
        <item m="1" x="730"/>
        <item m="1" x="733"/>
        <item m="1" x="736"/>
        <item m="1" x="740"/>
        <item m="1" x="741"/>
        <item m="1" x="743"/>
        <item m="1" x="744"/>
        <item m="1" x="746"/>
        <item m="1" x="750"/>
        <item m="1" x="752"/>
        <item m="1" x="755"/>
        <item m="1" x="757"/>
        <item m="1" x="759"/>
        <item m="1" x="761"/>
        <item m="1" x="763"/>
        <item m="1" x="765"/>
        <item m="1" x="767"/>
        <item m="1" x="769"/>
        <item m="1" x="773"/>
        <item m="1" x="774"/>
        <item m="1" x="776"/>
        <item m="1" x="779"/>
        <item m="1" x="781"/>
        <item m="1" x="784"/>
        <item m="1" x="785"/>
        <item m="1" x="787"/>
        <item m="1" x="789"/>
        <item m="1" x="791"/>
        <item m="1" x="793"/>
        <item m="1" x="800"/>
        <item m="1" x="801"/>
        <item m="1" x="804"/>
        <item m="1" x="808"/>
        <item m="1" x="831"/>
        <item m="1" x="833"/>
        <item m="1" x="838"/>
        <item m="1" x="468"/>
        <item m="1" x="477"/>
        <item m="1" x="480"/>
        <item m="1" x="534"/>
        <item m="1" x="535"/>
        <item m="1" x="471"/>
        <item m="1" x="478"/>
        <item m="1" x="479"/>
        <item m="1" x="481"/>
        <item m="1" x="482"/>
        <item m="1" x="486"/>
        <item m="1" x="487"/>
        <item m="1" x="488"/>
        <item m="1" x="489"/>
        <item m="1" x="490"/>
        <item m="1" x="491"/>
        <item m="1" x="494"/>
        <item m="1" x="495"/>
        <item m="1" x="497"/>
        <item m="1" x="498"/>
        <item m="1" x="501"/>
        <item m="1" x="502"/>
        <item m="1" x="503"/>
        <item m="1" x="504"/>
        <item m="1" x="509"/>
        <item m="1" x="510"/>
        <item m="1" x="511"/>
        <item m="1" x="514"/>
        <item m="1" x="515"/>
        <item m="1" x="516"/>
        <item m="1" x="517"/>
        <item m="1" x="518"/>
        <item m="1" x="519"/>
        <item m="1" x="520"/>
        <item m="1" x="521"/>
        <item m="1" x="522"/>
        <item m="1" x="184"/>
        <item m="1" x="185"/>
        <item m="1" x="186"/>
        <item x="0"/>
        <item m="1" x="14"/>
        <item m="1" x="18"/>
        <item m="1" x="19"/>
        <item m="1" x="20"/>
        <item m="1" x="21"/>
        <item m="1" x="22"/>
        <item m="1" x="23"/>
        <item m="1" x="24"/>
        <item m="1" x="25"/>
        <item m="1" x="29"/>
        <item m="1" x="31"/>
        <item m="1" x="32"/>
        <item m="1" x="120"/>
        <item m="1" x="121"/>
        <item m="1" x="122"/>
        <item m="1" x="128"/>
        <item m="1" x="131"/>
        <item m="1" x="132"/>
        <item m="1" x="133"/>
        <item m="1" x="134"/>
        <item m="1" x="147"/>
        <item m="1" x="148"/>
        <item m="1" x="149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5"/>
        <item m="1" x="26"/>
        <item m="1" x="27"/>
        <item m="1" x="28"/>
        <item m="1" x="30"/>
        <item m="1" x="77"/>
        <item m="1" x="80"/>
        <item m="1" x="89"/>
        <item m="1" x="94"/>
        <item m="1" x="96"/>
        <item m="1" x="110"/>
        <item m="1" x="119"/>
        <item m="1" x="124"/>
        <item m="1" x="125"/>
        <item m="1" x="127"/>
        <item m="1" x="129"/>
        <item m="1" x="130"/>
        <item m="1" x="135"/>
        <item m="1" x="136"/>
        <item m="1" x="137"/>
        <item m="1" x="138"/>
        <item m="1" x="139"/>
        <item m="1" x="145"/>
        <item m="1" x="16"/>
        <item m="1" x="17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8"/>
        <item m="1" x="79"/>
        <item m="1" x="81"/>
        <item m="1" x="82"/>
        <item m="1" x="83"/>
        <item m="1" x="84"/>
        <item m="1" x="85"/>
        <item m="1" x="86"/>
        <item m="1" x="87"/>
        <item m="1" x="88"/>
        <item m="1" x="90"/>
        <item m="1" x="91"/>
        <item m="1" x="92"/>
        <item m="1" x="93"/>
        <item m="1" x="95"/>
        <item m="1" x="97"/>
        <item m="1" x="98"/>
        <item m="1" x="99"/>
        <item m="1" x="100"/>
        <item m="1" x="101"/>
        <item m="1" x="102"/>
        <item m="1" x="103"/>
        <item m="1" x="104"/>
        <item m="1" x="105"/>
        <item m="1" x="106"/>
        <item m="1" x="107"/>
        <item m="1" x="108"/>
        <item m="1" x="109"/>
        <item m="1" x="111"/>
        <item m="1" x="112"/>
        <item m="1" x="113"/>
        <item m="1" x="114"/>
        <item m="1" x="115"/>
        <item m="1" x="116"/>
        <item m="1" x="117"/>
        <item m="1" x="118"/>
        <item m="1" x="123"/>
        <item m="1" x="126"/>
        <item m="1" x="140"/>
        <item m="1" x="141"/>
        <item m="1" x="142"/>
        <item m="1" x="143"/>
        <item m="1" x="144"/>
        <item m="1" x="146"/>
        <item m="1" x="150"/>
        <item m="1" x="151"/>
        <item m="1" x="152"/>
        <item m="1" x="153"/>
        <item m="1" x="154"/>
        <item m="1" x="155"/>
        <item m="1" x="156"/>
        <item m="1" x="157"/>
        <item m="1" x="158"/>
        <item m="1" x="159"/>
        <item m="1" x="160"/>
        <item m="1" x="161"/>
        <item m="1" x="162"/>
        <item m="1" x="163"/>
        <item m="1" x="164"/>
        <item m="1" x="165"/>
        <item m="1" x="166"/>
        <item m="1" x="167"/>
        <item m="1" x="169"/>
        <item m="1" x="16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cludeNewItemsInFilter="1" defaultSubtotal="0">
      <items count="3">
        <item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Compte" axis="axisRow" compact="0" outline="0" subtotalTop="0" showAll="0" includeNewItemsInFilter="1" defaultSubtotal="0">
      <items count="4">
        <item m="1" x="1"/>
        <item m="1" x="3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cludeNewItemsInFilter="1"/>
    <pivotField axis="axisRow" compact="0" outline="0" subtotalTop="0" showAll="0" includeNewItemsInFilter="1">
      <items count="5">
        <item m="1" x="1"/>
        <item m="1" x="2"/>
        <item x="0"/>
        <item m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measureFilter="1" includeNewItemsInFilter="1" sortType="ascending" defaultSubtotal="0">
      <items count="152">
        <item m="1" x="6"/>
        <item m="1" x="62"/>
        <item m="1" x="55"/>
        <item x="0"/>
        <item m="1" x="19"/>
        <item m="1" x="143"/>
        <item x="1"/>
        <item x="2"/>
        <item x="3"/>
        <item x="4"/>
        <item x="5"/>
        <item m="1" x="129"/>
        <item m="1" x="151"/>
        <item m="1" x="125"/>
        <item m="1" x="13"/>
        <item m="1" x="137"/>
        <item m="1" x="109"/>
        <item m="1" x="83"/>
        <item m="1" x="63"/>
        <item m="1" x="42"/>
        <item m="1" x="22"/>
        <item m="1" x="147"/>
        <item m="1" x="121"/>
        <item m="1" x="92"/>
        <item m="1" x="146"/>
        <item m="1" x="118"/>
        <item m="1" x="90"/>
        <item m="1" x="71"/>
        <item m="1" x="51"/>
        <item m="1" x="10"/>
        <item m="1" x="134"/>
        <item m="1" x="106"/>
        <item m="1" x="81"/>
        <item m="1" x="130"/>
        <item m="1" x="102"/>
        <item m="1" x="79"/>
        <item m="1" x="58"/>
        <item m="1" x="37"/>
        <item m="1" x="18"/>
        <item m="1" x="114"/>
        <item m="1" x="87"/>
        <item m="1" x="68"/>
        <item m="1" x="31"/>
        <item m="1" x="117"/>
        <item m="1" x="82"/>
        <item m="1" x="69"/>
        <item m="1" x="97"/>
        <item m="1" x="126"/>
        <item m="1" x="93"/>
        <item m="1" x="72"/>
        <item m="1" x="98"/>
        <item m="1" x="34"/>
        <item m="1" x="70"/>
        <item m="1" x="48"/>
        <item m="1" x="7"/>
        <item m="1" x="131"/>
        <item m="1" x="103"/>
        <item m="1" x="59"/>
        <item m="1" x="38"/>
        <item m="1" x="77"/>
        <item m="1" x="15"/>
        <item m="1" x="139"/>
        <item m="1" x="111"/>
        <item m="1" x="85"/>
        <item m="1" x="66"/>
        <item m="1" x="46"/>
        <item m="1" x="25"/>
        <item m="1" x="64"/>
        <item m="1" x="43"/>
        <item m="1" x="23"/>
        <item m="1" x="148"/>
        <item m="1" x="122"/>
        <item m="1" x="94"/>
        <item m="1" x="73"/>
        <item m="1" x="54"/>
        <item m="1" x="32"/>
        <item m="1" x="12"/>
        <item m="1" x="52"/>
        <item m="1" x="30"/>
        <item m="1" x="39"/>
        <item m="1" x="141"/>
        <item m="1" x="115"/>
        <item m="1" x="144"/>
        <item m="1" x="116"/>
        <item m="1" x="88"/>
        <item m="1" x="49"/>
        <item m="1" x="28"/>
        <item m="1" x="8"/>
        <item m="1" x="132"/>
        <item m="1" x="104"/>
        <item m="1" x="80"/>
        <item m="1" x="127"/>
        <item m="1" x="100"/>
        <item m="1" x="78"/>
        <item m="1" x="56"/>
        <item m="1" x="35"/>
        <item m="1" x="16"/>
        <item m="1" x="112"/>
        <item m="1" x="67"/>
        <item m="1" x="44"/>
        <item m="1" x="24"/>
        <item m="1" x="95"/>
        <item m="1" x="74"/>
        <item m="1" x="20"/>
        <item m="1" x="60"/>
        <item m="1" x="27"/>
        <item m="1" x="47"/>
        <item m="1" x="26"/>
        <item m="1" x="150"/>
        <item m="1" x="124"/>
        <item m="1" x="99"/>
        <item m="1" x="76"/>
        <item m="1" x="14"/>
        <item m="1" x="33"/>
        <item m="1" x="136"/>
        <item m="1" x="108"/>
        <item m="1" x="41"/>
        <item m="1" x="21"/>
        <item m="1" x="119"/>
        <item m="1" x="89"/>
        <item m="1" x="50"/>
        <item m="1" x="29"/>
        <item m="1" x="9"/>
        <item m="1" x="133"/>
        <item m="1" x="105"/>
        <item m="1" x="128"/>
        <item m="1" x="101"/>
        <item m="1" x="57"/>
        <item m="1" x="36"/>
        <item m="1" x="17"/>
        <item m="1" x="140"/>
        <item m="1" x="113"/>
        <item m="1" x="86"/>
        <item m="1" x="138"/>
        <item m="1" x="110"/>
        <item m="1" x="84"/>
        <item m="1" x="65"/>
        <item m="1" x="45"/>
        <item m="1" x="149"/>
        <item m="1" x="123"/>
        <item m="1" x="96"/>
        <item m="1" x="75"/>
        <item m="1" x="120"/>
        <item m="1" x="91"/>
        <item m="1" x="53"/>
        <item m="1" x="11"/>
        <item m="1" x="135"/>
        <item m="1" x="107"/>
        <item m="1" x="61"/>
        <item m="1" x="145"/>
        <item m="1" x="142"/>
        <item m="1" x="4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cludeNewItemsInFilter="1"/>
  </pivotFields>
  <rowFields count="6">
    <field x="12"/>
    <field x="1"/>
    <field x="9"/>
    <field x="7"/>
    <field x="8"/>
    <field x="11"/>
  </rowFields>
  <rowItems count="6">
    <i>
      <x v="3"/>
      <x/>
      <x v="2"/>
      <x v="1264"/>
      <x v="1"/>
      <x v="2"/>
    </i>
    <i>
      <x v="6"/>
      <x/>
      <x v="2"/>
      <x v="1264"/>
      <x v="1"/>
      <x v="2"/>
    </i>
    <i>
      <x v="7"/>
      <x/>
      <x v="2"/>
      <x v="1264"/>
      <x v="1"/>
      <x v="2"/>
    </i>
    <i>
      <x v="8"/>
      <x/>
      <x v="2"/>
      <x v="1264"/>
      <x v="1"/>
      <x v="2"/>
    </i>
    <i>
      <x v="9"/>
      <x/>
      <x v="2"/>
      <x v="1264"/>
      <x v="1"/>
      <x v="2"/>
    </i>
    <i>
      <x v="10"/>
      <x/>
      <x v="2"/>
      <x v="1264"/>
      <x v="1"/>
      <x v="2"/>
    </i>
  </rowItems>
  <colItems count="1">
    <i/>
  </colItems>
  <dataFields count="1">
    <dataField name=" Montant" fld="10" baseField="6" baseItem="49" numFmtId="4"/>
  </dataFields>
  <formats count="2">
    <format dxfId="42">
      <pivotArea type="all" dataOnly="0" outline="0" fieldPosition="0"/>
    </format>
    <format dxfId="41">
      <pivotArea type="all" dataOnly="0" outline="0" fieldPosition="0"/>
    </format>
  </formats>
  <pivotTableStyleInfo name="PivotStyleMedium9" showRowHeaders="1" showColHeaders="1" showRowStripes="0" showColStripes="0" showLastColumn="1"/>
  <filters count="1">
    <filter fld="12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314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4" indent="0" outline="1" outlineData="1" multipleFieldFilters="0" rowHeaderCaption=" Centre de couts">
  <location ref="A3:G15" firstHeaderRow="0" firstDataRow="1" firstDataCol="5"/>
  <pivotFields count="30">
    <pivotField showAll="0"/>
    <pivotField axis="axisRow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dataField="1" showAll="0"/>
    <pivotField showAll="0"/>
    <pivotField axis="axisRow" outline="0" showAll="0" defaultSubtotal="0">
      <items count="1722">
        <item m="1" x="3"/>
        <item m="1" x="467"/>
        <item m="1" x="13"/>
        <item m="1" x="43"/>
        <item m="1" x="39"/>
        <item m="1" x="222"/>
        <item m="1" x="149"/>
        <item m="1" x="202"/>
        <item m="1" x="236"/>
        <item m="1" x="244"/>
        <item m="1" x="224"/>
        <item m="1" x="233"/>
        <item m="1" x="183"/>
        <item m="1" x="178"/>
        <item m="1" x="231"/>
        <item m="1" x="28"/>
        <item m="1" x="18"/>
        <item m="1" x="36"/>
        <item m="1" x="55"/>
        <item m="1" x="152"/>
        <item m="1" x="239"/>
        <item m="1" x="53"/>
        <item m="1" x="24"/>
        <item m="1" x="34"/>
        <item m="1" x="47"/>
        <item m="1" x="185"/>
        <item m="1" x="45"/>
        <item m="1" x="51"/>
        <item m="1" x="230"/>
        <item m="1" x="54"/>
        <item m="1" x="225"/>
        <item m="1" x="154"/>
        <item m="1" x="247"/>
        <item m="1" x="21"/>
        <item m="1" x="227"/>
        <item m="1" x="246"/>
        <item m="1" x="15"/>
        <item m="1" x="248"/>
        <item m="1" x="113"/>
        <item m="1" x="27"/>
        <item m="1" x="42"/>
        <item m="1" x="220"/>
        <item m="1" x="30"/>
        <item m="1" x="32"/>
        <item m="1" x="37"/>
        <item m="1" x="155"/>
        <item m="1" x="26"/>
        <item m="1" x="33"/>
        <item m="1" x="38"/>
        <item m="1" x="41"/>
        <item m="1" x="48"/>
        <item m="1" x="174"/>
        <item m="1" x="241"/>
        <item m="1" x="10"/>
        <item m="1" x="11"/>
        <item m="1" x="12"/>
        <item m="1" x="16"/>
        <item m="1" x="19"/>
        <item m="1" x="25"/>
        <item m="1" x="40"/>
        <item m="1" x="46"/>
        <item m="1" x="103"/>
        <item m="1" x="238"/>
        <item m="1" x="8"/>
        <item m="1" x="14"/>
        <item m="1" x="49"/>
        <item m="1" x="167"/>
        <item m="1" x="234"/>
        <item m="1" x="20"/>
        <item m="1" x="126"/>
        <item m="1" x="235"/>
        <item m="1" x="9"/>
        <item m="1" x="57"/>
        <item m="1" x="237"/>
        <item m="1" x="240"/>
        <item m="1" x="110"/>
        <item m="1" x="17"/>
        <item m="1" x="22"/>
        <item m="1" x="52"/>
        <item m="1" x="200"/>
        <item m="1" x="249"/>
        <item m="1" x="31"/>
        <item m="1" x="50"/>
        <item m="1" x="209"/>
        <item m="1" x="229"/>
        <item m="1" x="23"/>
        <item m="1" x="44"/>
        <item m="1" x="179"/>
        <item m="1" x="223"/>
        <item m="1" x="201"/>
        <item m="1" x="245"/>
        <item m="1" x="71"/>
        <item m="1" x="84"/>
        <item m="1" x="104"/>
        <item m="1" x="35"/>
        <item m="1" x="191"/>
        <item m="1" x="212"/>
        <item m="1" x="232"/>
        <item m="1" x="62"/>
        <item m="1" x="107"/>
        <item m="1" x="125"/>
        <item m="1" x="163"/>
        <item m="1" x="135"/>
        <item m="1" x="73"/>
        <item m="1" x="158"/>
        <item m="1" x="216"/>
        <item m="1" x="221"/>
        <item m="1" x="74"/>
        <item m="1" x="111"/>
        <item m="1" x="121"/>
        <item m="1" x="63"/>
        <item m="1" x="79"/>
        <item m="1" x="115"/>
        <item m="1" x="144"/>
        <item m="1" x="206"/>
        <item m="1" x="88"/>
        <item m="1" x="172"/>
        <item m="1" x="211"/>
        <item m="1" x="242"/>
        <item m="1" x="56"/>
        <item m="1" x="108"/>
        <item m="1" x="192"/>
        <item m="1" x="66"/>
        <item m="1" x="96"/>
        <item m="1" x="58"/>
        <item m="1" x="72"/>
        <item m="1" x="159"/>
        <item m="1" x="95"/>
        <item m="1" x="119"/>
        <item m="1" x="151"/>
        <item m="1" x="215"/>
        <item m="1" x="205"/>
        <item m="1" x="145"/>
        <item m="1" x="168"/>
        <item m="1" x="173"/>
        <item m="1" x="106"/>
        <item m="1" x="219"/>
        <item m="1" x="59"/>
        <item m="1" x="61"/>
        <item m="1" x="68"/>
        <item m="1" x="166"/>
        <item m="1" x="80"/>
        <item m="1" x="147"/>
        <item m="1" x="156"/>
        <item m="1" x="171"/>
        <item m="1" x="77"/>
        <item m="1" x="85"/>
        <item m="1" x="164"/>
        <item m="1" x="70"/>
        <item m="1" x="123"/>
        <item m="1" x="203"/>
        <item m="1" x="69"/>
        <item m="1" x="76"/>
        <item m="1" x="165"/>
        <item m="1" x="170"/>
        <item m="1" x="86"/>
        <item m="1" x="117"/>
        <item m="1" x="120"/>
        <item m="1" x="243"/>
        <item m="1" x="78"/>
        <item m="1" x="128"/>
        <item m="1" x="90"/>
        <item m="1" x="91"/>
        <item m="1" x="105"/>
        <item m="1" x="210"/>
        <item m="1" x="181"/>
        <item m="1" x="184"/>
        <item m="1" x="199"/>
        <item m="1" x="82"/>
        <item m="1" x="137"/>
        <item m="1" x="193"/>
        <item m="1" x="67"/>
        <item m="1" x="130"/>
        <item m="1" x="98"/>
        <item m="1" x="138"/>
        <item m="1" x="162"/>
        <item m="1" x="127"/>
        <item m="1" x="139"/>
        <item m="1" x="60"/>
        <item m="1" x="196"/>
        <item m="1" x="129"/>
        <item m="1" x="146"/>
        <item m="1" x="187"/>
        <item m="1" x="186"/>
        <item m="1" x="102"/>
        <item m="1" x="81"/>
        <item m="1" x="131"/>
        <item m="1" x="65"/>
        <item m="1" x="75"/>
        <item m="1" x="122"/>
        <item m="1" x="92"/>
        <item m="1" x="160"/>
        <item m="1" x="161"/>
        <item m="1" x="188"/>
        <item m="1" x="204"/>
        <item m="1" x="94"/>
        <item m="1" x="124"/>
        <item m="1" x="177"/>
        <item m="1" x="176"/>
        <item m="1" x="182"/>
        <item m="1" x="134"/>
        <item m="1" x="228"/>
        <item m="1" x="226"/>
        <item m="1" x="175"/>
        <item m="1" x="89"/>
        <item m="1" x="101"/>
        <item m="1" x="141"/>
        <item m="1" x="207"/>
        <item m="1" x="217"/>
        <item m="1" x="148"/>
        <item m="1" x="150"/>
        <item m="1" x="180"/>
        <item m="1" x="189"/>
        <item m="1" x="190"/>
        <item m="1" x="169"/>
        <item m="1" x="197"/>
        <item m="1" x="114"/>
        <item m="1" x="143"/>
        <item m="1" x="208"/>
        <item m="1" x="195"/>
        <item m="1" x="93"/>
        <item m="1" x="109"/>
        <item m="1" x="116"/>
        <item m="1" x="218"/>
        <item m="1" x="198"/>
        <item m="1" x="112"/>
        <item m="1" x="136"/>
        <item m="1" x="157"/>
        <item m="1" x="100"/>
        <item m="1" x="87"/>
        <item m="1" x="214"/>
        <item m="1" x="99"/>
        <item m="1" x="132"/>
        <item m="1" x="142"/>
        <item m="1" x="64"/>
        <item m="1" x="118"/>
        <item m="1" x="140"/>
        <item m="1" x="153"/>
        <item m="1" x="213"/>
        <item m="1" x="133"/>
        <item m="1" x="83"/>
        <item m="1" x="97"/>
        <item m="1" x="194"/>
        <item m="1" x="29"/>
        <item m="1" x="737"/>
        <item m="1" x="710"/>
        <item m="1" x="715"/>
        <item m="1" x="755"/>
        <item m="1" x="780"/>
        <item m="1" x="716"/>
        <item m="1" x="748"/>
        <item m="1" x="758"/>
        <item m="1" x="762"/>
        <item m="1" x="765"/>
        <item m="1" x="731"/>
        <item m="1" x="738"/>
        <item m="1" x="1432"/>
        <item m="1" x="712"/>
        <item m="1" x="768"/>
        <item m="1" x="703"/>
        <item m="1" x="759"/>
        <item m="1" x="735"/>
        <item m="1" x="749"/>
        <item m="1" x="763"/>
        <item m="1" x="764"/>
        <item m="1" x="767"/>
        <item m="1" x="753"/>
        <item m="1" x="773"/>
        <item m="1" x="1434"/>
        <item m="1" x="722"/>
        <item m="1" x="727"/>
        <item m="1" x="750"/>
        <item m="1" x="784"/>
        <item m="1" x="730"/>
        <item m="1" x="744"/>
        <item m="1" x="772"/>
        <item m="1" x="781"/>
        <item m="1" x="783"/>
        <item m="1" x="725"/>
        <item m="1" x="729"/>
        <item m="1" x="739"/>
        <item m="1" x="754"/>
        <item m="1" x="770"/>
        <item m="1" x="771"/>
        <item m="1" x="769"/>
        <item m="1" x="1435"/>
        <item m="1" x="702"/>
        <item m="1" x="785"/>
        <item m="1" x="1190"/>
        <item m="1" x="726"/>
        <item m="1" x="734"/>
        <item m="1" x="741"/>
        <item m="1" x="787"/>
        <item m="1" x="782"/>
        <item m="1" x="728"/>
        <item m="1" x="1436"/>
        <item m="1" x="740"/>
        <item m="1" x="786"/>
        <item m="1" x="818"/>
        <item m="1" x="779"/>
        <item m="1" x="812"/>
        <item m="1" x="777"/>
        <item m="1" x="1015"/>
        <item m="1" x="1117"/>
        <item m="1" x="1183"/>
        <item m="1" x="1201"/>
        <item m="1" x="825"/>
        <item m="1" x="1155"/>
        <item m="1" x="1173"/>
        <item m="1" x="830"/>
        <item m="1" x="1069"/>
        <item m="1" x="1167"/>
        <item m="1" x="720"/>
        <item m="1" x="803"/>
        <item m="1" x="843"/>
        <item m="1" x="1024"/>
        <item m="1" x="1188"/>
        <item m="1" x="1054"/>
        <item m="1" x="760"/>
        <item m="1" x="841"/>
        <item m="1" x="751"/>
        <item m="1" x="1076"/>
        <item m="1" x="1208"/>
        <item m="1" x="794"/>
        <item m="1" x="823"/>
        <item m="1" x="837"/>
        <item m="1" x="1166"/>
        <item m="1" x="1157"/>
        <item m="1" x="1181"/>
        <item m="1" x="1165"/>
        <item m="1" x="1027"/>
        <item m="1" x="1180"/>
        <item m="1" x="1433"/>
        <item m="1" x="1206"/>
        <item m="1" x="713"/>
        <item m="1" x="1095"/>
        <item m="1" x="774"/>
        <item m="1" x="817"/>
        <item m="1" x="938"/>
        <item m="1" x="1148"/>
        <item m="1" x="793"/>
        <item m="1" x="797"/>
        <item m="1" x="807"/>
        <item m="1" x="766"/>
        <item m="1" x="800"/>
        <item m="1" x="810"/>
        <item m="1" x="815"/>
        <item m="1" x="828"/>
        <item m="1" x="1050"/>
        <item m="1" x="1193"/>
        <item m="1" x="704"/>
        <item m="1" x="705"/>
        <item m="1" x="707"/>
        <item m="1" x="708"/>
        <item m="1" x="723"/>
        <item m="1" x="756"/>
        <item m="1" x="826"/>
        <item m="1" x="1187"/>
        <item m="1" x="699"/>
        <item m="1" x="697"/>
        <item m="1" x="834"/>
        <item m="1" x="1175"/>
        <item m="1" x="732"/>
        <item m="1" x="962"/>
        <item m="1" x="700"/>
        <item m="1" x="1185"/>
        <item m="1" x="1191"/>
        <item m="1" x="936"/>
        <item m="1" x="1172"/>
        <item m="1" x="718"/>
        <item m="1" x="742"/>
        <item m="1" x="839"/>
        <item m="1" x="1110"/>
        <item m="1" x="795"/>
        <item m="1" x="1136"/>
        <item m="1" x="745"/>
        <item m="1" x="820"/>
        <item m="1" x="1062"/>
        <item m="1" x="871"/>
        <item m="1" x="872"/>
        <item m="1" x="896"/>
        <item m="1" x="928"/>
        <item m="1" x="867"/>
        <item m="1" x="960"/>
        <item m="1" x="978"/>
        <item m="1" x="874"/>
        <item m="1" x="888"/>
        <item m="1" x="1031"/>
        <item m="1" x="1142"/>
        <item m="1" x="1150"/>
        <item m="1" x="1012"/>
        <item m="1" x="1093"/>
        <item m="1" x="1005"/>
        <item m="1" x="1129"/>
        <item m="1" x="901"/>
        <item m="1" x="924"/>
        <item m="1" x="1046"/>
        <item m="1" x="1197"/>
        <item m="1" x="845"/>
        <item m="1" x="1088"/>
        <item m="1" x="859"/>
        <item m="1" x="933"/>
        <item m="1" x="846"/>
        <item m="1" x="873"/>
        <item m="1" x="1105"/>
        <item m="1" x="1021"/>
        <item m="1" x="1141"/>
        <item m="1" x="1001"/>
        <item m="1" x="1123"/>
        <item m="1" x="895"/>
        <item m="1" x="947"/>
        <item m="1" x="1041"/>
        <item m="1" x="1048"/>
        <item m="1" x="930"/>
        <item m="1" x="1147"/>
        <item m="1" x="848"/>
        <item m="1" x="851"/>
        <item m="1" x="863"/>
        <item m="1" x="904"/>
        <item m="1" x="885"/>
        <item m="1" x="1010"/>
        <item m="1" x="1131"/>
        <item m="1" x="865"/>
        <item m="1" x="996"/>
        <item m="1" x="1045"/>
        <item m="1" x="898"/>
        <item m="1" x="965"/>
        <item m="1" x="1199"/>
        <item m="1" x="881"/>
        <item m="1" x="968"/>
        <item m="1" x="791"/>
        <item m="1" x="908"/>
        <item m="1" x="1195"/>
        <item m="1" x="1203"/>
        <item m="1" x="1074"/>
        <item m="1" x="1109"/>
        <item m="1" x="982"/>
        <item m="1" x="1090"/>
        <item m="1" x="861"/>
        <item m="1" x="1072"/>
        <item m="1" x="1098"/>
        <item m="1" x="1107"/>
        <item m="1" x="918"/>
        <item m="1" x="987"/>
        <item m="1" x="1036"/>
        <item m="1" x="906"/>
        <item m="1" x="927"/>
        <item m="1" x="939"/>
        <item m="1" x="989"/>
        <item m="1" x="1073"/>
        <item m="1" x="1100"/>
        <item m="1" x="1078"/>
        <item m="1" x="869"/>
        <item m="1" x="940"/>
        <item m="1" x="892"/>
        <item m="1" x="1003"/>
        <item m="1" x="877"/>
        <item m="1" x="884"/>
        <item m="1" x="971"/>
        <item m="1" x="857"/>
        <item m="1" x="876"/>
        <item m="1" x="959"/>
        <item m="1" x="1060"/>
        <item m="1" x="910"/>
        <item m="1" x="1033"/>
        <item m="1" x="1034"/>
        <item m="1" x="1122"/>
        <item m="1" x="914"/>
        <item m="1" x="1047"/>
        <item m="1" x="1052"/>
        <item m="1" x="976"/>
        <item m="1" x="1161"/>
        <item m="1" x="1159"/>
        <item m="1" x="903"/>
        <item m="1" x="994"/>
        <item m="1" x="1143"/>
        <item m="1" x="1008"/>
        <item m="1" x="1019"/>
        <item m="1" x="1080"/>
        <item m="1" x="1025"/>
        <item m="1" x="1071"/>
        <item m="1" x="1082"/>
        <item m="1" x="1083"/>
        <item m="1" x="1086"/>
        <item m="1" x="1125"/>
        <item m="1" x="822"/>
        <item m="1" x="1043"/>
        <item m="1" x="1103"/>
        <item m="1" x="1127"/>
        <item m="1" x="948"/>
        <item m="1" x="999"/>
        <item m="1" x="1017"/>
        <item m="1" x="1096"/>
        <item m="1" x="912"/>
        <item m="1" x="864"/>
        <item m="1" x="934"/>
        <item m="1" x="973"/>
        <item m="1" x="943"/>
        <item m="1" x="980"/>
        <item m="1" x="946"/>
        <item m="1" x="1132"/>
        <item m="1" x="1139"/>
        <item m="1" x="921"/>
        <item m="1" x="974"/>
        <item m="1" x="991"/>
        <item m="1" x="855"/>
        <item m="1" x="953"/>
        <item m="1" x="1134"/>
        <item m="1" x="1137"/>
        <item m="1" x="890"/>
        <item m="1" x="1169"/>
        <item m="1" x="917"/>
        <item m="1" x="1092"/>
        <item m="1" x="788"/>
        <item m="1" x="286"/>
        <item m="1" x="272"/>
        <item m="1" x="283"/>
        <item m="1" x="271"/>
        <item m="1" x="377"/>
        <item m="1" x="423"/>
        <item m="1" x="454"/>
        <item m="1" x="463"/>
        <item m="1" x="290"/>
        <item m="1" x="441"/>
        <item m="1" x="450"/>
        <item m="1" x="293"/>
        <item m="1" x="399"/>
        <item m="1" x="447"/>
        <item m="1" x="261"/>
        <item m="1" x="280"/>
        <item m="1" x="298"/>
        <item m="1" x="381"/>
        <item m="1" x="457"/>
        <item m="1" x="396"/>
        <item m="1" x="268"/>
        <item m="1" x="297"/>
        <item m="1" x="266"/>
        <item m="1" x="404"/>
        <item m="1" x="466"/>
        <item m="1" x="276"/>
        <item m="1" x="289"/>
        <item m="1" x="295"/>
        <item m="1" x="446"/>
        <item m="1" x="442"/>
        <item m="1" x="453"/>
        <item m="1" x="445"/>
        <item m="1" x="383"/>
        <item m="1" x="452"/>
        <item m="1" x="468"/>
        <item m="1" x="465"/>
        <item m="1" x="259"/>
        <item m="1" x="414"/>
        <item m="1" x="270"/>
        <item m="1" x="285"/>
        <item m="1" x="345"/>
        <item m="1" x="439"/>
        <item m="1" x="275"/>
        <item m="1" x="278"/>
        <item m="1" x="281"/>
        <item m="1" x="269"/>
        <item m="1" x="279"/>
        <item m="1" x="282"/>
        <item m="1" x="284"/>
        <item m="1" x="292"/>
        <item m="1" x="394"/>
        <item m="1" x="459"/>
        <item m="1" x="255"/>
        <item m="1" x="256"/>
        <item m="1" x="257"/>
        <item m="1" x="258"/>
        <item m="1" x="262"/>
        <item m="1" x="267"/>
        <item m="1" x="291"/>
        <item m="1" x="456"/>
        <item m="1" x="253"/>
        <item m="1" x="252"/>
        <item m="1" x="294"/>
        <item m="1" x="451"/>
        <item m="1" x="263"/>
        <item m="1" x="355"/>
        <item m="1" x="254"/>
        <item m="1" x="455"/>
        <item m="1" x="458"/>
        <item m="1" x="344"/>
        <item m="1" x="449"/>
        <item m="1" x="260"/>
        <item m="1" x="264"/>
        <item m="1" x="296"/>
        <item m="1" x="422"/>
        <item m="1" x="469"/>
        <item m="1" x="277"/>
        <item m="1" x="432"/>
        <item m="1" x="265"/>
        <item m="1" x="287"/>
        <item m="1" x="398"/>
        <item m="1" x="312"/>
        <item m="1" x="313"/>
        <item m="1" x="325"/>
        <item m="1" x="340"/>
        <item m="1" x="310"/>
        <item m="1" x="354"/>
        <item m="1" x="362"/>
        <item m="1" x="315"/>
        <item m="1" x="321"/>
        <item m="1" x="384"/>
        <item m="1" x="436"/>
        <item m="1" x="440"/>
        <item m="1" x="376"/>
        <item m="1" x="413"/>
        <item m="1" x="373"/>
        <item m="1" x="428"/>
        <item m="1" x="327"/>
        <item m="1" x="338"/>
        <item m="1" x="391"/>
        <item m="1" x="461"/>
        <item m="1" x="299"/>
        <item m="1" x="410"/>
        <item m="1" x="305"/>
        <item m="1" x="342"/>
        <item m="1" x="300"/>
        <item m="1" x="314"/>
        <item m="1" x="419"/>
        <item m="1" x="380"/>
        <item m="1" x="435"/>
        <item m="1" x="371"/>
        <item m="1" x="425"/>
        <item m="1" x="324"/>
        <item m="1" x="350"/>
        <item m="1" x="388"/>
        <item m="1" x="393"/>
        <item m="1" x="341"/>
        <item m="1" x="438"/>
        <item m="1" x="301"/>
        <item m="1" x="302"/>
        <item m="1" x="307"/>
        <item m="1" x="329"/>
        <item m="1" x="320"/>
        <item m="1" x="375"/>
        <item m="1" x="429"/>
        <item m="1" x="309"/>
        <item m="1" x="369"/>
        <item m="1" x="390"/>
        <item m="1" x="326"/>
        <item m="1" x="356"/>
        <item m="1" x="462"/>
        <item m="1" x="318"/>
        <item m="1" x="357"/>
        <item m="1" x="274"/>
        <item m="1" x="331"/>
        <item m="1" x="460"/>
        <item m="1" x="464"/>
        <item m="1" x="403"/>
        <item m="1" x="421"/>
        <item m="1" x="364"/>
        <item m="1" x="411"/>
        <item m="1" x="306"/>
        <item m="1" x="401"/>
        <item m="1" x="416"/>
        <item m="1" x="420"/>
        <item m="1" x="336"/>
        <item m="1" x="365"/>
        <item m="1" x="387"/>
        <item m="1" x="330"/>
        <item m="1" x="339"/>
        <item m="1" x="346"/>
        <item m="1" x="366"/>
        <item m="1" x="402"/>
        <item m="1" x="417"/>
        <item m="1" x="405"/>
        <item m="1" x="311"/>
        <item m="1" x="347"/>
        <item m="1" x="323"/>
        <item m="1" x="372"/>
        <item m="1" x="317"/>
        <item m="1" x="319"/>
        <item m="1" x="358"/>
        <item m="1" x="304"/>
        <item m="1" x="316"/>
        <item m="1" x="353"/>
        <item m="1" x="397"/>
        <item m="1" x="332"/>
        <item m="1" x="385"/>
        <item m="1" x="386"/>
        <item m="1" x="424"/>
        <item m="1" x="334"/>
        <item m="1" x="392"/>
        <item m="1" x="395"/>
        <item m="1" x="361"/>
        <item m="1" x="444"/>
        <item m="1" x="443"/>
        <item m="1" x="328"/>
        <item m="1" x="368"/>
        <item m="1" x="437"/>
        <item m="1" x="374"/>
        <item m="1" x="379"/>
        <item m="1" x="406"/>
        <item m="1" x="382"/>
        <item m="1" x="400"/>
        <item m="1" x="407"/>
        <item m="1" x="408"/>
        <item m="1" x="409"/>
        <item m="1" x="426"/>
        <item m="1" x="288"/>
        <item m="1" x="389"/>
        <item m="1" x="418"/>
        <item m="1" x="427"/>
        <item m="1" x="351"/>
        <item m="1" x="370"/>
        <item m="1" x="378"/>
        <item m="1" x="415"/>
        <item m="1" x="333"/>
        <item m="1" x="308"/>
        <item m="1" x="343"/>
        <item m="1" x="359"/>
        <item m="1" x="348"/>
        <item m="1" x="363"/>
        <item m="1" x="349"/>
        <item m="1" x="430"/>
        <item m="1" x="434"/>
        <item m="1" x="337"/>
        <item m="1" x="360"/>
        <item m="1" x="367"/>
        <item m="1" x="303"/>
        <item m="1" x="352"/>
        <item m="1" x="431"/>
        <item m="1" x="433"/>
        <item m="1" x="322"/>
        <item m="1" x="448"/>
        <item m="1" x="335"/>
        <item m="1" x="412"/>
        <item m="1" x="273"/>
        <item m="1" x="955"/>
        <item m="1" x="1121"/>
        <item m="1" x="711"/>
        <item m="1" x="819"/>
        <item m="1" x="813"/>
        <item m="1" x="1152"/>
        <item m="1" x="778"/>
        <item m="1" x="1016"/>
        <item m="1" x="1118"/>
        <item m="1" x="1184"/>
        <item m="1" x="1202"/>
        <item m="1" x="1156"/>
        <item m="1" x="1174"/>
        <item m="1" x="831"/>
        <item m="1" x="1070"/>
        <item m="1" x="1168"/>
        <item m="1" x="1179"/>
        <item m="1" x="721"/>
        <item m="1" x="804"/>
        <item m="1" x="844"/>
        <item m="1" x="1189"/>
        <item m="1" x="761"/>
        <item m="1" x="752"/>
        <item m="1" x="802"/>
        <item m="1" x="1077"/>
        <item m="1" x="1209"/>
        <item m="1" x="824"/>
        <item m="1" x="838"/>
        <item m="1" x="1205"/>
        <item m="1" x="842"/>
        <item m="1" x="1158"/>
        <item m="1" x="1182"/>
        <item m="1" x="747"/>
        <item m="1" x="1028"/>
        <item m="1" x="833"/>
        <item m="1" x="736"/>
        <item m="1" x="1207"/>
        <item m="1" x="714"/>
        <item m="1" x="945"/>
        <item m="1" x="775"/>
        <item m="1" x="832"/>
        <item m="1" x="1149"/>
        <item m="1" x="798"/>
        <item m="1" x="808"/>
        <item m="1" x="801"/>
        <item m="1" x="811"/>
        <item m="1" x="816"/>
        <item m="1" x="829"/>
        <item m="1" x="1051"/>
        <item m="1" x="1194"/>
        <item m="1" x="706"/>
        <item m="1" x="709"/>
        <item m="1" x="717"/>
        <item m="1" x="724"/>
        <item m="1" x="757"/>
        <item m="1" x="814"/>
        <item m="1" x="827"/>
        <item m="1" x="698"/>
        <item m="1" x="835"/>
        <item m="1" x="1176"/>
        <item m="1" x="733"/>
        <item m="1" x="805"/>
        <item m="1" x="963"/>
        <item m="1" x="1177"/>
        <item m="1" x="701"/>
        <item m="1" x="776"/>
        <item m="1" x="1186"/>
        <item m="1" x="1192"/>
        <item m="1" x="806"/>
        <item m="1" x="937"/>
        <item m="1" x="719"/>
        <item m="1" x="743"/>
        <item m="1" x="799"/>
        <item m="1" x="840"/>
        <item m="1" x="1111"/>
        <item m="1" x="796"/>
        <item m="1" x="836"/>
        <item m="1" x="1164"/>
        <item m="1" x="746"/>
        <item m="1" x="809"/>
        <item m="1" x="821"/>
        <item m="1" x="1063"/>
        <item m="1" x="1153"/>
        <item m="1" x="1115"/>
        <item m="1" x="1154"/>
        <item m="1" x="790"/>
        <item m="1" x="789"/>
        <item m="1" x="984"/>
        <item m="1" x="1112"/>
        <item m="1" x="1102"/>
        <item m="1" x="847"/>
        <item m="1" x="868"/>
        <item m="1" x="923"/>
        <item m="1" x="961"/>
        <item m="1" x="1038"/>
        <item m="1" x="979"/>
        <item m="1" x="875"/>
        <item m="1" x="1171"/>
        <item m="1" x="916"/>
        <item m="1" x="1089"/>
        <item m="1" x="1066"/>
        <item m="1" x="986"/>
        <item m="1" x="1006"/>
        <item m="1" x="1013"/>
        <item m="1" x="1120"/>
        <item m="1" x="925"/>
        <item m="1" x="1059"/>
        <item m="1" x="850"/>
        <item m="1" x="1198"/>
        <item m="1" x="970"/>
        <item m="1" x="1160"/>
        <item m="1" x="860"/>
        <item m="1" x="915"/>
        <item m="1" x="849"/>
        <item m="1" x="879"/>
        <item m="1" x="905"/>
        <item m="1" x="1085"/>
        <item m="1" x="891"/>
        <item m="1" x="1151"/>
        <item m="1" x="1170"/>
        <item m="1" x="929"/>
        <item m="1" x="1204"/>
        <item m="1" x="967"/>
        <item m="1" x="981"/>
        <item m="1" x="1022"/>
        <item m="1" x="1113"/>
        <item m="1" x="1002"/>
        <item m="1" x="1011"/>
        <item m="1" x="858"/>
        <item m="1" x="1067"/>
        <item m="1" x="931"/>
        <item m="1" x="944"/>
        <item m="1" x="1007"/>
        <item m="1" x="1068"/>
        <item m="1" x="856"/>
        <item m="1" x="900"/>
        <item m="1" x="1040"/>
        <item m="1" x="1039"/>
        <item m="1" x="1119"/>
        <item m="1" x="897"/>
        <item m="1" x="997"/>
        <item m="1" x="852"/>
        <item m="1" x="866"/>
        <item m="1" x="899"/>
        <item m="1" x="1200"/>
        <item m="1" x="883"/>
        <item m="1" x="1094"/>
        <item m="1" x="1124"/>
        <item m="1" x="1130"/>
        <item m="1" x="1116"/>
        <item m="1" x="854"/>
        <item m="1" x="957"/>
        <item m="1" x="1075"/>
        <item m="1" x="958"/>
        <item m="1" x="1020"/>
        <item m="1" x="956"/>
        <item m="1" x="993"/>
        <item m="1" x="1029"/>
        <item m="1" x="894"/>
        <item m="1" x="951"/>
        <item m="1" x="1064"/>
        <item m="1" x="880"/>
        <item m="1" x="1057"/>
        <item m="1" x="870"/>
        <item m="1" x="878"/>
        <item m="1" x="1032"/>
        <item m="1" x="1049"/>
        <item m="1" x="1065"/>
        <item m="1" x="886"/>
        <item m="1" x="1000"/>
        <item m="1" x="1004"/>
        <item m="1" x="1042"/>
        <item m="1" x="1030"/>
        <item m="1" x="1101"/>
        <item m="1" x="902"/>
        <item m="1" x="1163"/>
        <item m="1" x="952"/>
        <item m="1" x="966"/>
        <item m="1" x="882"/>
        <item m="1" x="792"/>
        <item m="1" x="909"/>
        <item m="1" x="889"/>
        <item m="1" x="969"/>
        <item m="1" x="983"/>
        <item m="1" x="1091"/>
        <item m="1" x="862"/>
        <item m="1" x="1099"/>
        <item m="1" x="1108"/>
        <item m="1" x="919"/>
        <item m="1" x="988"/>
        <item m="1" x="1037"/>
        <item m="1" x="853"/>
        <item m="1" x="907"/>
        <item m="1" x="990"/>
        <item m="1" x="1053"/>
        <item m="1" x="942"/>
        <item m="1" x="941"/>
        <item m="1" x="975"/>
        <item m="1" x="893"/>
        <item m="1" x="985"/>
        <item m="1" x="1058"/>
        <item m="1" x="1196"/>
        <item m="1" x="920"/>
        <item m="1" x="1079"/>
        <item m="1" x="972"/>
        <item m="1" x="1061"/>
        <item m="1" x="911"/>
        <item m="1" x="1081"/>
        <item m="1" x="887"/>
        <item m="1" x="1055"/>
        <item m="1" x="1023"/>
        <item m="1" x="926"/>
        <item m="1" x="995"/>
        <item m="1" x="998"/>
        <item m="1" x="977"/>
        <item m="1" x="1162"/>
        <item m="1" x="1009"/>
        <item m="1" x="1144"/>
        <item m="1" x="1084"/>
        <item m="1" x="1087"/>
        <item m="1" x="1126"/>
        <item m="1" x="1018"/>
        <item m="1" x="1026"/>
        <item m="1" x="1104"/>
        <item m="1" x="1128"/>
        <item m="1" x="949"/>
        <item m="1" x="1044"/>
        <item m="1" x="1097"/>
        <item m="1" x="1106"/>
        <item m="1" x="1178"/>
        <item m="1" x="913"/>
        <item m="1" x="932"/>
        <item m="1" x="964"/>
        <item m="1" x="1114"/>
        <item m="1" x="935"/>
        <item m="1" x="950"/>
        <item m="1" x="1146"/>
        <item m="1" x="922"/>
        <item m="1" x="992"/>
        <item m="1" x="1035"/>
        <item m="1" x="1133"/>
        <item m="1" x="1140"/>
        <item m="1" x="1145"/>
        <item m="1" x="954"/>
        <item m="1" x="1056"/>
        <item m="1" x="1135"/>
        <item m="1" x="1138"/>
        <item m="1" x="1014"/>
        <item m="1" x="7"/>
        <item m="1" x="1447"/>
        <item m="1" x="1441"/>
        <item m="1" x="1452"/>
        <item m="1" x="1450"/>
        <item m="1" x="1444"/>
        <item m="1" x="1456"/>
        <item m="1" x="1438"/>
        <item m="1" x="1451"/>
        <item m="1" x="1455"/>
        <item m="1" x="1446"/>
        <item m="1" x="1437"/>
        <item m="1" x="1714"/>
        <item m="1" x="1527"/>
        <item m="1" x="1699"/>
        <item m="1" x="1509"/>
        <item m="1" x="1627"/>
        <item m="1" x="1682"/>
        <item m="1" x="1710"/>
        <item m="1" x="1717"/>
        <item m="1" x="1700"/>
        <item m="1" x="1708"/>
        <item m="1" x="1659"/>
        <item m="1" x="1653"/>
        <item m="1" x="1707"/>
        <item m="1" x="1460"/>
        <item m="1" x="1522"/>
        <item m="1" x="1630"/>
        <item m="1" x="1712"/>
        <item m="1" x="1541"/>
        <item m="1" x="1494"/>
        <item m="1" x="1483"/>
        <item m="1" x="1506"/>
        <item m="1" x="1521"/>
        <item m="1" x="1663"/>
        <item m="1" x="1721"/>
        <item m="1" x="1533"/>
        <item m="1" x="1539"/>
        <item m="1" x="1719"/>
        <item m="1" x="1471"/>
        <item m="1" x="1701"/>
        <item m="1" x="1480"/>
        <item m="1" x="1632"/>
        <item m="1" x="1537"/>
        <item m="1" x="1462"/>
        <item m="1" x="1493"/>
        <item m="1" x="1720"/>
        <item m="1" x="1453"/>
        <item m="1" x="1469"/>
        <item m="1" x="1516"/>
        <item m="1" x="1586"/>
        <item m="1" x="1507"/>
        <item m="1" x="1530"/>
        <item m="1" x="1536"/>
        <item m="1" x="1697"/>
        <item m="1" x="1517"/>
        <item m="1" x="1519"/>
        <item m="1" x="1524"/>
        <item m="1" x="1633"/>
        <item m="1" x="1498"/>
        <item m="1" x="1520"/>
        <item m="1" x="1526"/>
        <item m="1" x="1529"/>
        <item m="1" x="1535"/>
        <item m="1" x="1649"/>
        <item m="1" x="1442"/>
        <item m="1" x="1443"/>
        <item m="1" x="1528"/>
        <item m="1" x="1534"/>
        <item m="1" x="1448"/>
        <item m="1" x="1538"/>
        <item m="1" x="1643"/>
        <item m="1" x="1709"/>
        <item m="1" x="1470"/>
        <item m="1" x="1600"/>
        <item m="1" x="1487"/>
        <item m="1" x="1508"/>
        <item m="1" x="1542"/>
        <item m="1" x="1713"/>
        <item m="1" x="1523"/>
        <item m="1" x="1582"/>
        <item m="1" x="1458"/>
        <item m="1" x="1540"/>
        <item m="1" x="1678"/>
        <item m="1" x="1518"/>
        <item m="1" x="1705"/>
        <item m="1" x="1479"/>
        <item m="1" x="1525"/>
        <item m="1" x="1531"/>
        <item m="1" x="1656"/>
        <item m="1" x="1711"/>
        <item m="1" x="1715"/>
        <item m="1" x="1515"/>
        <item m="1" x="1549"/>
        <item m="1" x="1588"/>
        <item m="1" x="1673"/>
        <item m="1" x="1543"/>
        <item m="1" x="1559"/>
        <item m="1" x="1550"/>
        <item m="1" x="1578"/>
        <item m="1" x="1561"/>
        <item m="1" x="1552"/>
        <item m="1" x="1554"/>
        <item m="1" x="1652"/>
        <item m="1" x="1667"/>
        <item m="1" x="1557"/>
        <item m="1" x="1615"/>
        <item m="1" x="1624"/>
        <item m="1" x="1626"/>
        <item m="1" x="1683"/>
        <item m="1" x="1576"/>
        <item m="1" x="1647"/>
        <item m="1" x="1702"/>
        <item m="1" x="1716"/>
        <item m="1" x="1546"/>
        <item m="1" x="1564"/>
        <item m="1" x="1580"/>
        <item m="1" x="1691"/>
        <item m="1" x="1675"/>
        <item m="1" x="1544"/>
        <item m="1" x="1547"/>
        <item m="1" x="1562"/>
        <item m="1" x="1698"/>
        <item m="1" x="1613"/>
        <item m="1" x="1679"/>
        <item m="1" x="1558"/>
        <item m="1" x="1622"/>
        <item m="1" x="1555"/>
        <item m="1" x="1623"/>
        <item m="1" x="1658"/>
        <item m="1" x="1577"/>
        <item m="1" x="1625"/>
        <item m="1" x="1545"/>
        <item m="1" x="1642"/>
        <item m="1" x="1641"/>
        <item m="1" x="1565"/>
        <item m="1" x="1620"/>
        <item m="1" x="1646"/>
        <item m="1" x="1566"/>
        <item m="1" x="1696"/>
        <item m="1" x="1590"/>
        <item m="1" x="1670"/>
        <item m="1" x="1601"/>
        <item m="1" x="1681"/>
        <item m="1" x="1596"/>
        <item m="1" x="1662"/>
        <item m="1" x="1621"/>
        <item m="1" x="1597"/>
        <item m="1" x="1598"/>
        <item m="1" x="1629"/>
        <item m="1" x="1645"/>
        <item m="1" x="1684"/>
        <item m="1" x="1595"/>
        <item m="1" x="1618"/>
        <item m="1" x="1634"/>
        <item m="1" x="1592"/>
        <item m="1" x="1657"/>
        <item m="1" x="1556"/>
        <item m="1" x="1654"/>
        <item m="1" x="1551"/>
        <item m="1" x="1583"/>
        <item m="1" x="1648"/>
        <item m="1" x="1587"/>
        <item m="1" x="1694"/>
        <item m="1" x="1599"/>
        <item m="1" x="1635"/>
        <item m="1" x="1568"/>
        <item m="1" x="1605"/>
        <item m="1" x="1608"/>
        <item m="1" x="1704"/>
        <item m="1" x="1553"/>
        <item m="1" x="1593"/>
        <item m="1" x="1602"/>
        <item m="1" x="1604"/>
        <item m="1" x="1669"/>
        <item m="1" x="1690"/>
        <item m="1" x="1606"/>
        <item m="1" x="1614"/>
        <item m="1" x="1668"/>
        <item m="1" x="1607"/>
        <item m="1" x="1660"/>
        <item m="1" x="1672"/>
        <item m="1" x="1676"/>
        <item m="1" x="1574"/>
        <item m="1" x="1616"/>
        <item m="1" x="1640"/>
        <item m="1" x="1573"/>
        <item m="1" x="1603"/>
        <item m="1" x="1617"/>
        <item m="1" x="1661"/>
        <item m="1" x="1584"/>
        <item m="1" x="1610"/>
        <item m="1" x="1563"/>
        <item m="1" x="1677"/>
        <item m="1" x="1560"/>
        <item m="1" x="1585"/>
        <item m="1" x="1655"/>
        <item m="1" x="1570"/>
        <item m="1" x="1636"/>
        <item m="1" x="1637"/>
        <item m="1" x="1664"/>
        <item m="1" x="1718"/>
        <item m="1" x="1572"/>
        <item m="1" x="1650"/>
        <item m="1" x="1569"/>
        <item m="1" x="1706"/>
        <item m="1" x="1619"/>
        <item m="1" x="1611"/>
        <item m="1" x="1612"/>
        <item m="1" x="1703"/>
        <item m="1" x="1665"/>
        <item m="1" x="1666"/>
        <item m="1" x="1685"/>
        <item m="1" x="1532"/>
        <item m="1" x="1674"/>
        <item m="1" x="1686"/>
        <item m="1" x="1589"/>
        <item m="1" x="1644"/>
        <item m="1" x="1688"/>
        <item m="1" x="1671"/>
        <item m="1" x="1680"/>
        <item m="1" x="1571"/>
        <item m="1" x="1609"/>
        <item m="1" x="1579"/>
        <item m="1" x="1628"/>
        <item m="1" x="1581"/>
        <item m="1" x="1591"/>
        <item m="1" x="1695"/>
        <item m="1" x="1567"/>
        <item m="1" x="1575"/>
        <item m="1" x="1638"/>
        <item m="1" x="1687"/>
        <item m="1" x="1693"/>
        <item m="1" x="1594"/>
        <item m="1" x="1651"/>
        <item m="1" x="1689"/>
        <item m="1" x="1692"/>
        <item m="1" x="1631"/>
        <item m="1" x="1639"/>
        <item m="1" x="1548"/>
        <item m="1" x="1475"/>
        <item m="1" x="1490"/>
        <item m="1" x="1445"/>
        <item m="1" x="1502"/>
        <item m="1" x="1472"/>
        <item m="1" x="1485"/>
        <item m="1" x="1510"/>
        <item m="1" x="1454"/>
        <item m="1" x="1463"/>
        <item m="1" x="1488"/>
        <item m="1" x="1468"/>
        <item m="1" x="1473"/>
        <item m="1" x="1477"/>
        <item m="1" x="1481"/>
        <item m="1" x="1449"/>
        <item m="1" x="1500"/>
        <item m="1" x="1440"/>
        <item m="1" x="1492"/>
        <item m="1" x="1503"/>
        <item m="1" x="1486"/>
        <item m="1" x="1495"/>
        <item m="1" x="1496"/>
        <item m="1" x="1499"/>
        <item m="1" x="1489"/>
        <item m="1" x="1461"/>
        <item m="1" x="1465"/>
        <item m="1" x="1482"/>
        <item m="1" x="1491"/>
        <item m="1" x="1514"/>
        <item m="1" x="1467"/>
        <item m="1" x="1478"/>
        <item m="1" x="1505"/>
        <item m="1" x="1511"/>
        <item m="1" x="1513"/>
        <item m="1" x="1474"/>
        <item m="1" x="1484"/>
        <item m="1" x="1501"/>
        <item m="1" x="1504"/>
        <item m="1" x="1439"/>
        <item m="1" x="1464"/>
        <item m="1" x="1497"/>
        <item m="1" x="1512"/>
        <item m="1" x="1459"/>
        <item m="1" x="1466"/>
        <item m="1" x="1457"/>
        <item m="1" x="1476"/>
        <item m="1" x="5"/>
        <item m="1" x="6"/>
        <item m="1" x="4"/>
        <item m="1" x="642"/>
        <item m="1" x="584"/>
        <item m="1" x="626"/>
        <item m="1" x="654"/>
        <item m="1" x="663"/>
        <item m="1" x="643"/>
        <item m="1" x="695"/>
        <item m="1" x="644"/>
        <item m="1" x="607"/>
        <item m="1" x="598"/>
        <item m="1" x="475"/>
        <item m="1" x="496"/>
        <item m="1" x="512"/>
        <item m="1" x="657"/>
        <item m="1" x="596"/>
        <item m="1" x="658"/>
        <item m="1" x="505"/>
        <item m="1" x="494"/>
        <item m="1" x="506"/>
        <item m="1" x="609"/>
        <item m="1" x="669"/>
        <item m="1" x="488"/>
        <item m="1" x="500"/>
        <item m="1" x="509"/>
        <item m="1" x="651"/>
        <item m="1" x="479"/>
        <item m="1" x="480"/>
        <item m="1" x="511"/>
        <item m="1" x="645"/>
        <item m="1" x="653"/>
        <item m="1" x="491"/>
        <item m="1" x="668"/>
        <item m="1" x="473"/>
        <item m="1" x="477"/>
        <item m="1" x="497"/>
        <item m="1" x="615"/>
        <item m="1" x="487"/>
        <item m="1" x="553"/>
        <item m="1" x="670"/>
        <item m="1" x="484"/>
        <item m="1" x="490"/>
        <item m="1" x="483"/>
        <item m="1" x="493"/>
        <item m="1" x="499"/>
        <item m="1" x="502"/>
        <item m="1" x="507"/>
        <item m="1" x="660"/>
        <item m="1" x="471"/>
        <item m="1" x="544"/>
        <item m="1" x="656"/>
        <item m="1" x="472"/>
        <item m="1" x="476"/>
        <item m="1" x="470"/>
        <item m="1" x="508"/>
        <item m="1" x="593"/>
        <item m="1" x="650"/>
        <item m="1" x="478"/>
        <item m="1" x="563"/>
        <item m="1" x="482"/>
        <item m="1" x="501"/>
        <item m="1" x="529"/>
        <item m="1" x="655"/>
        <item m="1" x="659"/>
        <item m="1" x="498"/>
        <item m="1" x="691"/>
        <item m="1" x="696"/>
        <item m="1" x="474"/>
        <item m="1" x="485"/>
        <item m="1" x="492"/>
        <item m="1" x="510"/>
        <item m="1" x="620"/>
        <item m="1" x="489"/>
        <item m="1" x="481"/>
        <item m="1" x="603"/>
        <item m="1" x="622"/>
        <item m="1" x="661"/>
        <item m="1" x="495"/>
        <item m="1" x="648"/>
        <item m="1" x="514"/>
        <item m="1" x="676"/>
        <item m="1" x="519"/>
        <item m="1" x="560"/>
        <item m="1" x="590"/>
        <item m="1" x="672"/>
        <item m="1" x="682"/>
        <item m="1" x="694"/>
        <item m="1" x="679"/>
        <item m="1" x="683"/>
        <item m="1" x="503"/>
        <item m="1" x="664"/>
        <item m="1" x="616"/>
        <item m="1" x="649"/>
        <item m="1" x="513"/>
        <item m="1" x="547"/>
        <item m="1" x="606"/>
        <item m="1" x="521"/>
        <item m="1" x="573"/>
        <item m="1" x="582"/>
        <item m="1" x="627"/>
        <item m="1" x="601"/>
        <item m="1" x="677"/>
        <item m="1" x="568"/>
        <item m="1" x="646"/>
        <item m="1" x="673"/>
        <item m="1" x="678"/>
        <item m="1" x="684"/>
        <item m="1" x="518"/>
        <item m="1" x="634"/>
        <item m="1" x="636"/>
        <item m="1" x="538"/>
        <item m="1" x="534"/>
        <item m="1" x="546"/>
        <item m="1" x="667"/>
        <item m="1" x="671"/>
        <item m="1" x="641"/>
        <item m="1" x="647"/>
        <item m="1" x="666"/>
        <item m="1" x="571"/>
        <item m="1" x="526"/>
        <item m="1" x="580"/>
        <item m="1" x="523"/>
        <item m="1" x="516"/>
        <item m="1" x="592"/>
        <item m="1" x="633"/>
        <item m="1" x="591"/>
        <item m="1" x="532"/>
        <item m="1" x="577"/>
        <item m="1" x="686"/>
        <item m="1" x="533"/>
        <item m="1" x="545"/>
        <item m="1" x="662"/>
        <item m="1" x="562"/>
        <item m="1" x="640"/>
        <item m="1" x="554"/>
        <item m="1" x="614"/>
        <item m="1" x="630"/>
        <item m="1" x="564"/>
        <item m="1" x="623"/>
        <item m="1" x="608"/>
        <item m="1" x="624"/>
        <item m="1" x="579"/>
        <item m="1" x="585"/>
        <item m="1" x="557"/>
        <item m="1" x="576"/>
        <item m="1" x="531"/>
        <item m="1" x="552"/>
        <item m="1" x="555"/>
        <item m="1" x="604"/>
        <item m="1" x="524"/>
        <item m="1" x="599"/>
        <item m="1" x="550"/>
        <item m="1" x="619"/>
        <item m="1" x="586"/>
        <item m="1" x="595"/>
        <item m="1" x="605"/>
        <item m="1" x="637"/>
        <item m="1" x="561"/>
        <item m="1" x="486"/>
        <item m="1" x="540"/>
        <item m="1" x="515"/>
        <item m="1" x="522"/>
        <item m="1" x="565"/>
        <item m="1" x="525"/>
        <item m="1" x="566"/>
        <item m="1" x="535"/>
        <item m="1" x="674"/>
        <item m="1" x="675"/>
        <item m="1" x="572"/>
        <item m="1" x="610"/>
        <item m="1" x="613"/>
        <item m="1" x="539"/>
        <item m="1" x="618"/>
        <item m="1" x="541"/>
        <item m="1" x="574"/>
        <item m="1" x="589"/>
        <item m="1" x="690"/>
        <item m="1" x="517"/>
        <item m="1" x="558"/>
        <item m="1" x="570"/>
        <item m="1" x="621"/>
        <item m="1" x="688"/>
        <item m="1" x="530"/>
        <item m="1" x="600"/>
        <item m="1" x="685"/>
        <item m="1" x="569"/>
        <item m="1" x="680"/>
        <item m="1" x="559"/>
        <item m="1" x="602"/>
        <item m="1" x="536"/>
        <item m="1" x="567"/>
        <item m="1" x="583"/>
        <item m="1" x="625"/>
        <item m="1" x="587"/>
        <item m="1" x="588"/>
        <item m="1" x="665"/>
        <item m="1" x="528"/>
        <item m="1" x="537"/>
        <item m="1" x="520"/>
        <item m="1" x="543"/>
        <item m="1" x="578"/>
        <item m="1" x="628"/>
        <item m="1" x="687"/>
        <item m="1" x="692"/>
        <item m="1" x="689"/>
        <item m="1" x="638"/>
        <item m="1" x="611"/>
        <item m="1" x="612"/>
        <item m="1" x="629"/>
        <item m="1" x="504"/>
        <item m="1" x="617"/>
        <item m="1" x="594"/>
        <item m="1" x="652"/>
        <item m="1" x="548"/>
        <item m="1" x="549"/>
        <item m="1" x="681"/>
        <item m="1" x="527"/>
        <item m="1" x="542"/>
        <item m="1" x="575"/>
        <item m="1" x="581"/>
        <item m="1" x="631"/>
        <item m="1" x="639"/>
        <item m="1" x="693"/>
        <item m="1" x="551"/>
        <item m="1" x="556"/>
        <item m="1" x="597"/>
        <item m="1" x="632"/>
        <item m="1" x="635"/>
        <item x="0"/>
        <item x="1"/>
        <item x="2"/>
        <item m="1" x="1391"/>
        <item m="1" x="1400"/>
        <item m="1" x="1380"/>
        <item m="1" x="250"/>
        <item m="1" x="1381"/>
        <item m="1" x="1346"/>
        <item m="1" x="1337"/>
        <item m="1" x="1215"/>
        <item m="1" x="1236"/>
        <item m="1" x="1252"/>
        <item m="1" x="1394"/>
        <item m="1" x="1335"/>
        <item m="1" x="1395"/>
        <item m="1" x="1245"/>
        <item m="1" x="1234"/>
        <item m="1" x="1246"/>
        <item m="1" x="1348"/>
        <item m="1" x="1406"/>
        <item m="1" x="1228"/>
        <item m="1" x="1240"/>
        <item m="1" x="1249"/>
        <item m="1" x="1388"/>
        <item m="1" x="1219"/>
        <item m="1" x="1220"/>
        <item m="1" x="1251"/>
        <item m="1" x="1382"/>
        <item m="1" x="1390"/>
        <item m="1" x="1231"/>
        <item m="1" x="1405"/>
        <item m="1" x="1213"/>
        <item m="1" x="1217"/>
        <item m="1" x="1237"/>
        <item m="1" x="1354"/>
        <item m="1" x="1227"/>
        <item m="1" x="1293"/>
        <item m="1" x="1407"/>
        <item m="1" x="1224"/>
        <item m="1" x="1230"/>
        <item m="1" x="1223"/>
        <item m="1" x="1233"/>
        <item m="1" x="1239"/>
        <item m="1" x="1242"/>
        <item m="1" x="1247"/>
        <item m="1" x="1397"/>
        <item m="1" x="1211"/>
        <item m="1" x="1284"/>
        <item m="1" x="1393"/>
        <item m="1" x="1212"/>
        <item m="1" x="1216"/>
        <item m="1" x="1210"/>
        <item m="1" x="1248"/>
        <item m="1" x="1332"/>
        <item m="1" x="1387"/>
        <item m="1" x="1218"/>
        <item m="1" x="1303"/>
        <item m="1" x="1222"/>
        <item m="1" x="1241"/>
        <item m="1" x="1269"/>
        <item m="1" x="1392"/>
        <item m="1" x="1396"/>
        <item m="1" x="1238"/>
        <item m="1" x="1428"/>
        <item m="1" x="251"/>
        <item m="1" x="1214"/>
        <item m="1" x="1225"/>
        <item m="1" x="1232"/>
        <item m="1" x="1250"/>
        <item m="1" x="1359"/>
        <item m="1" x="1229"/>
        <item m="1" x="1221"/>
        <item m="1" x="1342"/>
        <item m="1" x="1361"/>
        <item m="1" x="1398"/>
        <item m="1" x="1235"/>
        <item m="1" x="1385"/>
        <item m="1" x="1254"/>
        <item m="1" x="1413"/>
        <item m="1" x="1259"/>
        <item m="1" x="1300"/>
        <item m="1" x="1329"/>
        <item m="1" x="1409"/>
        <item m="1" x="1419"/>
        <item m="1" x="1431"/>
        <item m="1" x="1416"/>
        <item m="1" x="1420"/>
        <item m="1" x="1243"/>
        <item m="1" x="1401"/>
        <item m="1" x="1355"/>
        <item m="1" x="1386"/>
        <item m="1" x="1253"/>
        <item m="1" x="1287"/>
        <item m="1" x="1345"/>
        <item m="1" x="1261"/>
        <item m="1" x="1313"/>
        <item m="1" x="1322"/>
        <item m="1" x="1365"/>
        <item m="1" x="1340"/>
        <item m="1" x="1414"/>
        <item m="1" x="1308"/>
        <item m="1" x="1383"/>
        <item m="1" x="1410"/>
        <item m="1" x="1415"/>
        <item m="1" x="1421"/>
        <item m="1" x="1258"/>
        <item m="1" x="1372"/>
        <item m="1" x="1374"/>
        <item m="1" x="1278"/>
        <item m="1" x="1274"/>
        <item m="1" x="1286"/>
        <item m="1" x="1404"/>
        <item m="1" x="1408"/>
        <item m="1" x="1379"/>
        <item m="1" x="1384"/>
        <item m="1" x="1403"/>
        <item m="1" x="1311"/>
        <item m="1" x="1266"/>
        <item m="1" x="1320"/>
        <item m="1" x="1263"/>
        <item m="1" x="1256"/>
        <item m="1" x="1331"/>
        <item m="1" x="1371"/>
        <item m="1" x="1330"/>
        <item m="1" x="1272"/>
        <item m="1" x="1317"/>
        <item m="1" x="1423"/>
        <item m="1" x="1273"/>
        <item m="1" x="1285"/>
        <item m="1" x="1399"/>
        <item m="1" x="1302"/>
        <item m="1" x="1378"/>
        <item m="1" x="1294"/>
        <item m="1" x="1353"/>
        <item m="1" x="1368"/>
        <item m="1" x="1304"/>
        <item m="1" x="1362"/>
        <item m="1" x="1347"/>
        <item m="1" x="1363"/>
        <item m="1" x="1319"/>
        <item m="1" x="1324"/>
        <item m="1" x="1297"/>
        <item m="1" x="1316"/>
        <item m="1" x="1271"/>
        <item m="1" x="1292"/>
        <item m="1" x="1295"/>
        <item m="1" x="1343"/>
        <item m="1" x="1264"/>
        <item m="1" x="1338"/>
        <item m="1" x="1290"/>
        <item m="1" x="1358"/>
        <item m="1" x="1325"/>
        <item m="1" x="1334"/>
        <item m="1" x="1344"/>
        <item m="1" x="1375"/>
        <item m="1" x="1301"/>
        <item m="1" x="1226"/>
        <item m="1" x="1280"/>
        <item m="1" x="1255"/>
        <item m="1" x="1262"/>
        <item m="1" x="1305"/>
        <item m="1" x="1265"/>
        <item m="1" x="1306"/>
        <item m="1" x="1275"/>
        <item m="1" x="1411"/>
        <item m="1" x="1412"/>
        <item m="1" x="1312"/>
        <item m="1" x="1349"/>
        <item m="1" x="1352"/>
        <item m="1" x="1279"/>
        <item m="1" x="1357"/>
        <item m="1" x="1281"/>
        <item m="1" x="1314"/>
        <item m="1" x="1328"/>
        <item m="1" x="1427"/>
        <item m="1" x="1257"/>
        <item m="1" x="1298"/>
        <item m="1" x="1310"/>
        <item m="1" x="1360"/>
        <item m="1" x="1425"/>
        <item m="1" x="1270"/>
        <item m="1" x="1339"/>
        <item m="1" x="1422"/>
        <item m="1" x="1309"/>
        <item m="1" x="1417"/>
        <item m="1" x="1299"/>
        <item m="1" x="1341"/>
        <item m="1" x="1276"/>
        <item m="1" x="1307"/>
        <item m="1" x="1323"/>
        <item m="1" x="1364"/>
        <item m="1" x="1326"/>
        <item m="1" x="1327"/>
        <item m="1" x="1402"/>
        <item m="1" x="1268"/>
        <item m="1" x="1277"/>
        <item m="1" x="1260"/>
        <item m="1" x="1283"/>
        <item m="1" x="1318"/>
        <item m="1" x="1366"/>
        <item m="1" x="1424"/>
        <item m="1" x="1429"/>
        <item m="1" x="1426"/>
        <item m="1" x="1376"/>
        <item m="1" x="1350"/>
        <item m="1" x="1351"/>
        <item m="1" x="1367"/>
        <item m="1" x="1244"/>
        <item m="1" x="1356"/>
        <item m="1" x="1333"/>
        <item m="1" x="1389"/>
        <item m="1" x="1288"/>
        <item m="1" x="1289"/>
        <item m="1" x="1418"/>
        <item m="1" x="1267"/>
        <item m="1" x="1282"/>
        <item m="1" x="1315"/>
        <item m="1" x="1321"/>
        <item m="1" x="1369"/>
        <item m="1" x="1377"/>
        <item m="1" x="1430"/>
        <item m="1" x="1291"/>
        <item m="1" x="1296"/>
        <item m="1" x="1336"/>
        <item m="1" x="1370"/>
        <item m="1" x="137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3">
        <item m="1"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Compte" axis="axisRow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measureFilter="1" defaultSubtotal="0">
      <items count="149">
        <item m="1" x="8"/>
        <item m="1" x="59"/>
        <item x="0"/>
        <item x="1"/>
        <item m="1" x="72"/>
        <item m="1" x="50"/>
        <item m="1" x="9"/>
        <item m="1" x="130"/>
        <item m="1" x="28"/>
        <item m="1" x="128"/>
        <item m="1" x="137"/>
        <item m="1" x="112"/>
        <item m="1" x="87"/>
        <item m="1" x="66"/>
        <item m="1" x="44"/>
        <item m="1" x="144"/>
        <item m="1" x="124"/>
        <item m="1" x="98"/>
        <item m="1" x="143"/>
        <item m="1" x="121"/>
        <item m="1" x="96"/>
        <item m="1" x="75"/>
        <item m="1" x="54"/>
        <item m="1" x="13"/>
        <item m="1" x="135"/>
        <item m="1" x="84"/>
        <item m="1" x="131"/>
        <item m="1" x="106"/>
        <item m="1" x="82"/>
        <item m="1" x="61"/>
        <item m="1" x="39"/>
        <item m="1" x="21"/>
        <item m="1" x="117"/>
        <item m="1" x="73"/>
        <item m="1" x="99"/>
        <item m="1" x="74"/>
        <item m="1" x="51"/>
        <item m="1" x="10"/>
        <item m="1" x="132"/>
        <item m="1" x="62"/>
        <item m="1" x="40"/>
        <item m="1" x="81"/>
        <item m="1" x="18"/>
        <item m="1" x="139"/>
        <item m="1" x="114"/>
        <item m="1" x="90"/>
        <item m="1" x="69"/>
        <item m="1" x="48"/>
        <item m="1" x="67"/>
        <item m="1" x="45"/>
        <item m="1" x="25"/>
        <item m="1" x="145"/>
        <item m="1" x="77"/>
        <item m="1" x="57"/>
        <item m="1" x="33"/>
        <item m="1" x="15"/>
        <item m="1" x="55"/>
        <item m="1" x="31"/>
        <item m="1" x="41"/>
        <item m="1" x="118"/>
        <item m="1" x="70"/>
        <item m="1" x="101"/>
        <item m="1" x="63"/>
        <item m="1" x="29"/>
        <item m="1" x="49"/>
        <item m="1" x="27"/>
        <item m="1" x="147"/>
        <item m="1" x="127"/>
        <item m="1" x="104"/>
        <item m="1" x="80"/>
        <item m="1" x="36"/>
        <item m="1" x="17"/>
        <item m="1" x="34"/>
        <item m="1" x="136"/>
        <item m="1" x="111"/>
        <item m="1" x="86"/>
        <item m="1" x="43"/>
        <item m="1" x="23"/>
        <item m="1" x="122"/>
        <item m="1" x="30"/>
        <item m="1" x="12"/>
        <item m="1" x="134"/>
        <item m="1" x="108"/>
        <item m="1" x="129"/>
        <item m="1" x="60"/>
        <item m="1" x="38"/>
        <item m="1" x="20"/>
        <item m="1" x="141"/>
        <item m="1" x="116"/>
        <item m="1" x="91"/>
        <item m="1" x="138"/>
        <item m="1" x="89"/>
        <item m="1" x="68"/>
        <item m="1" x="47"/>
        <item m="1" x="146"/>
        <item m="1" x="126"/>
        <item m="1" x="102"/>
        <item m="1" x="79"/>
        <item m="1" x="123"/>
        <item m="1" x="97"/>
        <item m="1" x="56"/>
        <item m="1" x="14"/>
        <item m="1" x="110"/>
        <item m="1" x="64"/>
        <item m="1" x="35"/>
        <item m="1" x="22"/>
        <item m="1" x="148"/>
        <item m="1" x="109"/>
        <item m="1" x="92"/>
        <item m="1" x="93"/>
        <item m="1" x="16"/>
        <item m="1" x="24"/>
        <item m="1" x="58"/>
        <item m="1" x="53"/>
        <item m="1" x="32"/>
        <item m="1" x="85"/>
        <item m="1" x="76"/>
        <item m="1" x="107"/>
        <item m="1" x="26"/>
        <item m="1" x="125"/>
        <item m="1" x="100"/>
        <item m="1" x="142"/>
        <item m="1" x="119"/>
        <item m="1" x="94"/>
        <item m="1" x="52"/>
        <item m="1" x="11"/>
        <item m="1" x="133"/>
        <item x="3"/>
        <item m="1" x="83"/>
        <item x="4"/>
        <item x="5"/>
        <item x="6"/>
        <item x="7"/>
        <item m="1" x="37"/>
        <item m="1" x="19"/>
        <item m="1" x="88"/>
        <item m="1" x="46"/>
        <item m="1" x="95"/>
        <item m="1" x="113"/>
        <item m="1" x="71"/>
        <item x="2"/>
        <item m="1" x="140"/>
        <item m="1" x="78"/>
        <item m="1" x="42"/>
        <item m="1" x="65"/>
        <item m="1" x="115"/>
        <item m="1" x="103"/>
        <item m="1" x="120"/>
        <item m="1" x="10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</pivotFields>
  <rowFields count="5">
    <field x="28"/>
    <field x="1"/>
    <field x="27"/>
    <field x="25"/>
    <field x="26"/>
  </rowFields>
  <rowItems count="12">
    <i>
      <x v="2"/>
      <x v="2"/>
      <x/>
      <x v="1495"/>
      <x v="1"/>
    </i>
    <i>
      <x v="3"/>
      <x/>
      <x/>
      <x v="1496"/>
      <x v="1"/>
    </i>
    <i r="1">
      <x v="1"/>
      <x/>
      <x v="1497"/>
      <x v="1"/>
    </i>
    <i>
      <x v="127"/>
      <x v="1"/>
      <x/>
      <x v="1497"/>
      <x v="1"/>
    </i>
    <i>
      <x v="129"/>
      <x v="1"/>
      <x/>
      <x v="1497"/>
      <x v="1"/>
    </i>
    <i r="1">
      <x v="2"/>
      <x/>
      <x v="1495"/>
      <x v="1"/>
    </i>
    <i>
      <x v="130"/>
      <x v="2"/>
      <x/>
      <x v="1495"/>
      <x v="1"/>
    </i>
    <i>
      <x v="131"/>
      <x v="1"/>
      <x/>
      <x v="1497"/>
      <x v="1"/>
    </i>
    <i>
      <x v="132"/>
      <x v="1"/>
      <x/>
      <x v="1497"/>
      <x v="1"/>
    </i>
    <i r="1">
      <x v="2"/>
      <x/>
      <x v="1495"/>
      <x v="1"/>
    </i>
    <i>
      <x v="140"/>
      <x v="1"/>
      <x/>
      <x v="1497"/>
      <x v="1"/>
    </i>
    <i r="1">
      <x v="2"/>
      <x/>
      <x v="1495"/>
      <x v="1"/>
    </i>
  </rowItems>
  <colFields count="1">
    <field x="-2"/>
  </colFields>
  <colItems count="2">
    <i>
      <x/>
    </i>
    <i i="1">
      <x v="1"/>
    </i>
  </colItems>
  <dataFields count="2">
    <dataField name=" VG" fld="23" baseField="17" baseItem="0" numFmtId="4"/>
    <dataField name=" Qté" fld="4" baseField="0" baseItem="0"/>
  </dataFields>
  <formats count="1">
    <format dxfId="9">
      <pivotArea type="all" dataOnly="0" outline="0" fieldPosition="0"/>
    </format>
  </formats>
  <pivotTableStyleInfo name="PivotStyleMedium9" showRowHeaders="1" showColHeaders="1" showRowStripes="0" showColStripes="0" showLastColumn="1"/>
  <filters count="1">
    <filter fld="28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314" applyNumberFormats="0" applyBorderFormats="0" applyFontFormats="0" applyPatternFormats="0" applyAlignmentFormats="0" applyWidthHeightFormats="1" dataCaption="Valeurs" updatedVersion="6" minRefreshableVersion="3" showDrill="0" itemPrintTitles="1" createdVersion="4" indent="0" outline="1" outlineData="1" multipleFieldFilters="0" rowHeaderCaption=" Centre de coûts">
  <location ref="A3:F4" firstHeaderRow="1" firstDataRow="1" firstDataCol="5"/>
  <pivotFields count="30">
    <pivotField showAll="0"/>
    <pivotField axis="axisRow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dataField="1" showAll="0"/>
    <pivotField axis="axisRow" outline="0" showAll="0" measureFilter="1" defaultSubtotal="0">
      <items count="1722">
        <item m="1" x="3"/>
        <item m="1" x="467"/>
        <item m="1" x="13"/>
        <item m="1" x="43"/>
        <item m="1" x="39"/>
        <item m="1" x="222"/>
        <item m="1" x="149"/>
        <item m="1" x="202"/>
        <item m="1" x="236"/>
        <item m="1" x="244"/>
        <item m="1" x="224"/>
        <item m="1" x="233"/>
        <item m="1" x="183"/>
        <item m="1" x="178"/>
        <item m="1" x="231"/>
        <item m="1" x="28"/>
        <item m="1" x="18"/>
        <item m="1" x="36"/>
        <item m="1" x="55"/>
        <item m="1" x="152"/>
        <item m="1" x="239"/>
        <item m="1" x="53"/>
        <item m="1" x="24"/>
        <item m="1" x="34"/>
        <item m="1" x="47"/>
        <item m="1" x="185"/>
        <item m="1" x="45"/>
        <item m="1" x="51"/>
        <item m="1" x="230"/>
        <item m="1" x="54"/>
        <item m="1" x="225"/>
        <item m="1" x="154"/>
        <item m="1" x="247"/>
        <item m="1" x="21"/>
        <item m="1" x="227"/>
        <item m="1" x="246"/>
        <item m="1" x="15"/>
        <item m="1" x="248"/>
        <item m="1" x="113"/>
        <item m="1" x="27"/>
        <item m="1" x="42"/>
        <item m="1" x="220"/>
        <item m="1" x="30"/>
        <item m="1" x="32"/>
        <item m="1" x="37"/>
        <item m="1" x="155"/>
        <item m="1" x="26"/>
        <item m="1" x="33"/>
        <item m="1" x="38"/>
        <item m="1" x="41"/>
        <item m="1" x="48"/>
        <item m="1" x="174"/>
        <item m="1" x="241"/>
        <item m="1" x="10"/>
        <item m="1" x="11"/>
        <item m="1" x="12"/>
        <item m="1" x="16"/>
        <item m="1" x="19"/>
        <item m="1" x="25"/>
        <item m="1" x="40"/>
        <item m="1" x="46"/>
        <item m="1" x="103"/>
        <item m="1" x="238"/>
        <item m="1" x="8"/>
        <item m="1" x="14"/>
        <item m="1" x="49"/>
        <item m="1" x="167"/>
        <item m="1" x="234"/>
        <item m="1" x="20"/>
        <item m="1" x="126"/>
        <item m="1" x="235"/>
        <item m="1" x="9"/>
        <item m="1" x="57"/>
        <item m="1" x="237"/>
        <item m="1" x="240"/>
        <item m="1" x="110"/>
        <item m="1" x="17"/>
        <item m="1" x="22"/>
        <item m="1" x="52"/>
        <item m="1" x="200"/>
        <item m="1" x="249"/>
        <item m="1" x="31"/>
        <item m="1" x="50"/>
        <item m="1" x="209"/>
        <item m="1" x="229"/>
        <item m="1" x="23"/>
        <item m="1" x="44"/>
        <item m="1" x="179"/>
        <item m="1" x="223"/>
        <item m="1" x="201"/>
        <item m="1" x="245"/>
        <item m="1" x="71"/>
        <item m="1" x="84"/>
        <item m="1" x="104"/>
        <item m="1" x="35"/>
        <item m="1" x="191"/>
        <item m="1" x="212"/>
        <item m="1" x="232"/>
        <item m="1" x="62"/>
        <item m="1" x="107"/>
        <item m="1" x="125"/>
        <item m="1" x="163"/>
        <item m="1" x="135"/>
        <item m="1" x="73"/>
        <item m="1" x="158"/>
        <item m="1" x="216"/>
        <item m="1" x="221"/>
        <item m="1" x="74"/>
        <item m="1" x="111"/>
        <item m="1" x="121"/>
        <item m="1" x="63"/>
        <item m="1" x="79"/>
        <item m="1" x="115"/>
        <item m="1" x="144"/>
        <item m="1" x="206"/>
        <item m="1" x="88"/>
        <item m="1" x="172"/>
        <item m="1" x="211"/>
        <item m="1" x="242"/>
        <item m="1" x="56"/>
        <item m="1" x="108"/>
        <item m="1" x="192"/>
        <item m="1" x="66"/>
        <item m="1" x="96"/>
        <item m="1" x="58"/>
        <item m="1" x="72"/>
        <item m="1" x="159"/>
        <item m="1" x="95"/>
        <item m="1" x="119"/>
        <item m="1" x="151"/>
        <item m="1" x="215"/>
        <item m="1" x="205"/>
        <item m="1" x="145"/>
        <item m="1" x="168"/>
        <item m="1" x="173"/>
        <item m="1" x="106"/>
        <item m="1" x="219"/>
        <item m="1" x="59"/>
        <item m="1" x="61"/>
        <item m="1" x="68"/>
        <item m="1" x="166"/>
        <item m="1" x="80"/>
        <item m="1" x="147"/>
        <item m="1" x="156"/>
        <item m="1" x="171"/>
        <item m="1" x="77"/>
        <item m="1" x="85"/>
        <item m="1" x="164"/>
        <item m="1" x="70"/>
        <item m="1" x="123"/>
        <item m="1" x="203"/>
        <item m="1" x="69"/>
        <item m="1" x="76"/>
        <item m="1" x="165"/>
        <item m="1" x="170"/>
        <item m="1" x="86"/>
        <item m="1" x="117"/>
        <item m="1" x="120"/>
        <item m="1" x="243"/>
        <item m="1" x="78"/>
        <item m="1" x="128"/>
        <item m="1" x="90"/>
        <item m="1" x="91"/>
        <item m="1" x="105"/>
        <item m="1" x="210"/>
        <item m="1" x="181"/>
        <item m="1" x="184"/>
        <item m="1" x="199"/>
        <item m="1" x="82"/>
        <item m="1" x="137"/>
        <item m="1" x="193"/>
        <item m="1" x="67"/>
        <item m="1" x="130"/>
        <item m="1" x="98"/>
        <item m="1" x="138"/>
        <item m="1" x="162"/>
        <item m="1" x="127"/>
        <item m="1" x="139"/>
        <item m="1" x="60"/>
        <item m="1" x="196"/>
        <item m="1" x="129"/>
        <item m="1" x="146"/>
        <item m="1" x="187"/>
        <item m="1" x="186"/>
        <item m="1" x="102"/>
        <item m="1" x="81"/>
        <item m="1" x="131"/>
        <item m="1" x="65"/>
        <item m="1" x="75"/>
        <item m="1" x="122"/>
        <item m="1" x="92"/>
        <item m="1" x="160"/>
        <item m="1" x="161"/>
        <item m="1" x="188"/>
        <item m="1" x="204"/>
        <item m="1" x="94"/>
        <item m="1" x="124"/>
        <item m="1" x="177"/>
        <item m="1" x="176"/>
        <item m="1" x="182"/>
        <item m="1" x="134"/>
        <item m="1" x="228"/>
        <item m="1" x="226"/>
        <item m="1" x="175"/>
        <item m="1" x="89"/>
        <item m="1" x="101"/>
        <item m="1" x="141"/>
        <item m="1" x="207"/>
        <item m="1" x="217"/>
        <item m="1" x="148"/>
        <item m="1" x="150"/>
        <item m="1" x="180"/>
        <item m="1" x="189"/>
        <item m="1" x="190"/>
        <item m="1" x="169"/>
        <item m="1" x="197"/>
        <item m="1" x="114"/>
        <item m="1" x="143"/>
        <item m="1" x="208"/>
        <item m="1" x="195"/>
        <item m="1" x="93"/>
        <item m="1" x="109"/>
        <item m="1" x="116"/>
        <item m="1" x="218"/>
        <item m="1" x="198"/>
        <item m="1" x="112"/>
        <item m="1" x="136"/>
        <item m="1" x="157"/>
        <item m="1" x="100"/>
        <item m="1" x="87"/>
        <item m="1" x="214"/>
        <item m="1" x="99"/>
        <item m="1" x="132"/>
        <item m="1" x="142"/>
        <item m="1" x="64"/>
        <item m="1" x="118"/>
        <item m="1" x="140"/>
        <item m="1" x="153"/>
        <item m="1" x="213"/>
        <item m="1" x="133"/>
        <item m="1" x="83"/>
        <item m="1" x="97"/>
        <item m="1" x="194"/>
        <item m="1" x="29"/>
        <item m="1" x="737"/>
        <item m="1" x="710"/>
        <item m="1" x="715"/>
        <item m="1" x="755"/>
        <item m="1" x="780"/>
        <item m="1" x="716"/>
        <item m="1" x="748"/>
        <item m="1" x="758"/>
        <item m="1" x="762"/>
        <item m="1" x="765"/>
        <item m="1" x="731"/>
        <item m="1" x="738"/>
        <item m="1" x="1432"/>
        <item m="1" x="712"/>
        <item m="1" x="768"/>
        <item m="1" x="703"/>
        <item m="1" x="759"/>
        <item m="1" x="735"/>
        <item m="1" x="749"/>
        <item m="1" x="763"/>
        <item m="1" x="764"/>
        <item m="1" x="767"/>
        <item m="1" x="753"/>
        <item m="1" x="773"/>
        <item m="1" x="1434"/>
        <item m="1" x="722"/>
        <item m="1" x="727"/>
        <item m="1" x="750"/>
        <item m="1" x="784"/>
        <item m="1" x="730"/>
        <item m="1" x="744"/>
        <item m="1" x="772"/>
        <item m="1" x="781"/>
        <item m="1" x="783"/>
        <item m="1" x="725"/>
        <item m="1" x="729"/>
        <item m="1" x="739"/>
        <item m="1" x="754"/>
        <item m="1" x="770"/>
        <item m="1" x="771"/>
        <item m="1" x="769"/>
        <item m="1" x="1435"/>
        <item m="1" x="702"/>
        <item m="1" x="785"/>
        <item m="1" x="1190"/>
        <item m="1" x="726"/>
        <item m="1" x="734"/>
        <item m="1" x="741"/>
        <item m="1" x="787"/>
        <item m="1" x="782"/>
        <item m="1" x="728"/>
        <item m="1" x="1436"/>
        <item m="1" x="740"/>
        <item m="1" x="786"/>
        <item m="1" x="818"/>
        <item m="1" x="779"/>
        <item m="1" x="812"/>
        <item m="1" x="777"/>
        <item m="1" x="1015"/>
        <item m="1" x="1117"/>
        <item m="1" x="1183"/>
        <item m="1" x="1201"/>
        <item m="1" x="825"/>
        <item m="1" x="1155"/>
        <item m="1" x="1173"/>
        <item m="1" x="830"/>
        <item m="1" x="1069"/>
        <item m="1" x="1167"/>
        <item m="1" x="720"/>
        <item m="1" x="803"/>
        <item m="1" x="843"/>
        <item m="1" x="1024"/>
        <item m="1" x="1188"/>
        <item m="1" x="1054"/>
        <item m="1" x="760"/>
        <item m="1" x="841"/>
        <item m="1" x="751"/>
        <item m="1" x="1076"/>
        <item m="1" x="1208"/>
        <item m="1" x="794"/>
        <item m="1" x="823"/>
        <item m="1" x="837"/>
        <item m="1" x="1166"/>
        <item m="1" x="1157"/>
        <item m="1" x="1181"/>
        <item m="1" x="1165"/>
        <item m="1" x="1027"/>
        <item m="1" x="1180"/>
        <item m="1" x="1433"/>
        <item m="1" x="1206"/>
        <item m="1" x="713"/>
        <item m="1" x="1095"/>
        <item m="1" x="774"/>
        <item m="1" x="817"/>
        <item m="1" x="938"/>
        <item m="1" x="1148"/>
        <item m="1" x="793"/>
        <item m="1" x="797"/>
        <item m="1" x="807"/>
        <item m="1" x="766"/>
        <item m="1" x="800"/>
        <item m="1" x="810"/>
        <item m="1" x="815"/>
        <item m="1" x="828"/>
        <item m="1" x="1050"/>
        <item m="1" x="1193"/>
        <item m="1" x="704"/>
        <item m="1" x="705"/>
        <item m="1" x="707"/>
        <item m="1" x="708"/>
        <item m="1" x="723"/>
        <item m="1" x="756"/>
        <item m="1" x="826"/>
        <item m="1" x="1187"/>
        <item m="1" x="699"/>
        <item m="1" x="697"/>
        <item m="1" x="834"/>
        <item m="1" x="1175"/>
        <item m="1" x="732"/>
        <item m="1" x="962"/>
        <item m="1" x="700"/>
        <item m="1" x="1185"/>
        <item m="1" x="1191"/>
        <item m="1" x="936"/>
        <item m="1" x="1172"/>
        <item m="1" x="718"/>
        <item m="1" x="742"/>
        <item m="1" x="839"/>
        <item m="1" x="1110"/>
        <item m="1" x="795"/>
        <item m="1" x="1136"/>
        <item m="1" x="745"/>
        <item m="1" x="820"/>
        <item m="1" x="1062"/>
        <item m="1" x="871"/>
        <item m="1" x="872"/>
        <item m="1" x="896"/>
        <item m="1" x="928"/>
        <item m="1" x="867"/>
        <item m="1" x="960"/>
        <item m="1" x="978"/>
        <item m="1" x="874"/>
        <item m="1" x="888"/>
        <item m="1" x="1031"/>
        <item m="1" x="1142"/>
        <item m="1" x="1150"/>
        <item m="1" x="1012"/>
        <item m="1" x="1093"/>
        <item m="1" x="1005"/>
        <item m="1" x="1129"/>
        <item m="1" x="901"/>
        <item m="1" x="924"/>
        <item m="1" x="1046"/>
        <item m="1" x="1197"/>
        <item m="1" x="845"/>
        <item m="1" x="1088"/>
        <item m="1" x="859"/>
        <item m="1" x="933"/>
        <item m="1" x="846"/>
        <item m="1" x="873"/>
        <item m="1" x="1105"/>
        <item m="1" x="1021"/>
        <item m="1" x="1141"/>
        <item m="1" x="1001"/>
        <item m="1" x="1123"/>
        <item m="1" x="895"/>
        <item m="1" x="947"/>
        <item m="1" x="1041"/>
        <item m="1" x="1048"/>
        <item m="1" x="930"/>
        <item m="1" x="1147"/>
        <item m="1" x="848"/>
        <item m="1" x="851"/>
        <item m="1" x="863"/>
        <item m="1" x="904"/>
        <item m="1" x="885"/>
        <item m="1" x="1010"/>
        <item m="1" x="1131"/>
        <item m="1" x="865"/>
        <item m="1" x="996"/>
        <item m="1" x="1045"/>
        <item m="1" x="898"/>
        <item m="1" x="965"/>
        <item m="1" x="1199"/>
        <item m="1" x="881"/>
        <item m="1" x="968"/>
        <item m="1" x="791"/>
        <item m="1" x="908"/>
        <item m="1" x="1195"/>
        <item m="1" x="1203"/>
        <item m="1" x="1074"/>
        <item m="1" x="1109"/>
        <item m="1" x="982"/>
        <item m="1" x="1090"/>
        <item m="1" x="861"/>
        <item m="1" x="1072"/>
        <item m="1" x="1098"/>
        <item m="1" x="1107"/>
        <item m="1" x="918"/>
        <item m="1" x="987"/>
        <item m="1" x="1036"/>
        <item m="1" x="906"/>
        <item m="1" x="927"/>
        <item m="1" x="939"/>
        <item m="1" x="989"/>
        <item m="1" x="1073"/>
        <item m="1" x="1100"/>
        <item m="1" x="1078"/>
        <item m="1" x="869"/>
        <item m="1" x="940"/>
        <item m="1" x="892"/>
        <item m="1" x="1003"/>
        <item m="1" x="877"/>
        <item m="1" x="884"/>
        <item m="1" x="971"/>
        <item m="1" x="857"/>
        <item m="1" x="876"/>
        <item m="1" x="959"/>
        <item m="1" x="1060"/>
        <item m="1" x="910"/>
        <item m="1" x="1033"/>
        <item m="1" x="1034"/>
        <item m="1" x="1122"/>
        <item m="1" x="914"/>
        <item m="1" x="1047"/>
        <item m="1" x="1052"/>
        <item m="1" x="976"/>
        <item m="1" x="1161"/>
        <item m="1" x="1159"/>
        <item m="1" x="903"/>
        <item m="1" x="994"/>
        <item m="1" x="1143"/>
        <item m="1" x="1008"/>
        <item m="1" x="1019"/>
        <item m="1" x="1080"/>
        <item m="1" x="1025"/>
        <item m="1" x="1071"/>
        <item m="1" x="1082"/>
        <item m="1" x="1083"/>
        <item m="1" x="1086"/>
        <item m="1" x="1125"/>
        <item m="1" x="822"/>
        <item m="1" x="1043"/>
        <item m="1" x="1103"/>
        <item m="1" x="1127"/>
        <item m="1" x="948"/>
        <item m="1" x="999"/>
        <item m="1" x="1017"/>
        <item m="1" x="1096"/>
        <item m="1" x="912"/>
        <item m="1" x="864"/>
        <item m="1" x="934"/>
        <item m="1" x="973"/>
        <item m="1" x="943"/>
        <item m="1" x="980"/>
        <item m="1" x="946"/>
        <item m="1" x="1132"/>
        <item m="1" x="1139"/>
        <item m="1" x="921"/>
        <item m="1" x="974"/>
        <item m="1" x="991"/>
        <item m="1" x="855"/>
        <item m="1" x="953"/>
        <item m="1" x="1134"/>
        <item m="1" x="1137"/>
        <item m="1" x="890"/>
        <item m="1" x="1169"/>
        <item m="1" x="917"/>
        <item m="1" x="1092"/>
        <item m="1" x="788"/>
        <item m="1" x="286"/>
        <item m="1" x="272"/>
        <item m="1" x="283"/>
        <item m="1" x="271"/>
        <item m="1" x="377"/>
        <item m="1" x="423"/>
        <item m="1" x="454"/>
        <item m="1" x="463"/>
        <item m="1" x="290"/>
        <item m="1" x="441"/>
        <item m="1" x="450"/>
        <item m="1" x="293"/>
        <item m="1" x="399"/>
        <item m="1" x="447"/>
        <item m="1" x="261"/>
        <item m="1" x="280"/>
        <item m="1" x="298"/>
        <item m="1" x="381"/>
        <item m="1" x="457"/>
        <item m="1" x="396"/>
        <item m="1" x="268"/>
        <item m="1" x="297"/>
        <item m="1" x="266"/>
        <item m="1" x="404"/>
        <item m="1" x="466"/>
        <item m="1" x="276"/>
        <item m="1" x="289"/>
        <item m="1" x="295"/>
        <item m="1" x="446"/>
        <item m="1" x="442"/>
        <item m="1" x="453"/>
        <item m="1" x="445"/>
        <item m="1" x="383"/>
        <item m="1" x="452"/>
        <item m="1" x="468"/>
        <item m="1" x="465"/>
        <item m="1" x="259"/>
        <item m="1" x="414"/>
        <item m="1" x="270"/>
        <item m="1" x="285"/>
        <item m="1" x="345"/>
        <item m="1" x="439"/>
        <item m="1" x="275"/>
        <item m="1" x="278"/>
        <item m="1" x="281"/>
        <item m="1" x="269"/>
        <item m="1" x="279"/>
        <item m="1" x="282"/>
        <item m="1" x="284"/>
        <item m="1" x="292"/>
        <item m="1" x="394"/>
        <item m="1" x="459"/>
        <item m="1" x="255"/>
        <item m="1" x="256"/>
        <item m="1" x="257"/>
        <item m="1" x="258"/>
        <item m="1" x="262"/>
        <item m="1" x="267"/>
        <item m="1" x="291"/>
        <item m="1" x="456"/>
        <item m="1" x="253"/>
        <item m="1" x="252"/>
        <item m="1" x="294"/>
        <item m="1" x="451"/>
        <item m="1" x="263"/>
        <item m="1" x="355"/>
        <item m="1" x="254"/>
        <item m="1" x="455"/>
        <item m="1" x="458"/>
        <item m="1" x="344"/>
        <item m="1" x="449"/>
        <item m="1" x="260"/>
        <item m="1" x="264"/>
        <item m="1" x="296"/>
        <item m="1" x="422"/>
        <item m="1" x="469"/>
        <item m="1" x="277"/>
        <item m="1" x="432"/>
        <item m="1" x="265"/>
        <item m="1" x="287"/>
        <item m="1" x="398"/>
        <item m="1" x="312"/>
        <item m="1" x="313"/>
        <item m="1" x="325"/>
        <item m="1" x="340"/>
        <item m="1" x="310"/>
        <item m="1" x="354"/>
        <item m="1" x="362"/>
        <item m="1" x="315"/>
        <item m="1" x="321"/>
        <item m="1" x="384"/>
        <item m="1" x="436"/>
        <item m="1" x="440"/>
        <item m="1" x="376"/>
        <item m="1" x="413"/>
        <item m="1" x="373"/>
        <item m="1" x="428"/>
        <item m="1" x="327"/>
        <item m="1" x="338"/>
        <item m="1" x="391"/>
        <item m="1" x="461"/>
        <item m="1" x="299"/>
        <item m="1" x="410"/>
        <item m="1" x="305"/>
        <item m="1" x="342"/>
        <item m="1" x="300"/>
        <item m="1" x="314"/>
        <item m="1" x="419"/>
        <item m="1" x="380"/>
        <item m="1" x="435"/>
        <item m="1" x="371"/>
        <item m="1" x="425"/>
        <item m="1" x="324"/>
        <item m="1" x="350"/>
        <item m="1" x="388"/>
        <item m="1" x="393"/>
        <item m="1" x="341"/>
        <item m="1" x="438"/>
        <item m="1" x="301"/>
        <item m="1" x="302"/>
        <item m="1" x="307"/>
        <item m="1" x="329"/>
        <item m="1" x="320"/>
        <item m="1" x="375"/>
        <item m="1" x="429"/>
        <item m="1" x="309"/>
        <item m="1" x="369"/>
        <item m="1" x="390"/>
        <item m="1" x="326"/>
        <item m="1" x="356"/>
        <item m="1" x="462"/>
        <item m="1" x="318"/>
        <item m="1" x="357"/>
        <item m="1" x="274"/>
        <item m="1" x="331"/>
        <item m="1" x="460"/>
        <item m="1" x="464"/>
        <item m="1" x="403"/>
        <item m="1" x="421"/>
        <item m="1" x="364"/>
        <item m="1" x="411"/>
        <item m="1" x="306"/>
        <item m="1" x="401"/>
        <item m="1" x="416"/>
        <item m="1" x="420"/>
        <item m="1" x="336"/>
        <item m="1" x="365"/>
        <item m="1" x="387"/>
        <item m="1" x="330"/>
        <item m="1" x="339"/>
        <item m="1" x="346"/>
        <item m="1" x="366"/>
        <item m="1" x="402"/>
        <item m="1" x="417"/>
        <item m="1" x="405"/>
        <item m="1" x="311"/>
        <item m="1" x="347"/>
        <item m="1" x="323"/>
        <item m="1" x="372"/>
        <item m="1" x="317"/>
        <item m="1" x="319"/>
        <item m="1" x="358"/>
        <item m="1" x="304"/>
        <item m="1" x="316"/>
        <item m="1" x="353"/>
        <item m="1" x="397"/>
        <item m="1" x="332"/>
        <item m="1" x="385"/>
        <item m="1" x="386"/>
        <item m="1" x="424"/>
        <item m="1" x="334"/>
        <item m="1" x="392"/>
        <item m="1" x="395"/>
        <item m="1" x="361"/>
        <item m="1" x="444"/>
        <item m="1" x="443"/>
        <item m="1" x="328"/>
        <item m="1" x="368"/>
        <item m="1" x="437"/>
        <item m="1" x="374"/>
        <item m="1" x="379"/>
        <item m="1" x="406"/>
        <item m="1" x="382"/>
        <item m="1" x="400"/>
        <item m="1" x="407"/>
        <item m="1" x="408"/>
        <item m="1" x="409"/>
        <item m="1" x="426"/>
        <item m="1" x="288"/>
        <item m="1" x="389"/>
        <item m="1" x="418"/>
        <item m="1" x="427"/>
        <item m="1" x="351"/>
        <item m="1" x="370"/>
        <item m="1" x="378"/>
        <item m="1" x="415"/>
        <item m="1" x="333"/>
        <item m="1" x="308"/>
        <item m="1" x="343"/>
        <item m="1" x="359"/>
        <item m="1" x="348"/>
        <item m="1" x="363"/>
        <item m="1" x="349"/>
        <item m="1" x="430"/>
        <item m="1" x="434"/>
        <item m="1" x="337"/>
        <item m="1" x="360"/>
        <item m="1" x="367"/>
        <item m="1" x="303"/>
        <item m="1" x="352"/>
        <item m="1" x="431"/>
        <item m="1" x="433"/>
        <item m="1" x="322"/>
        <item m="1" x="448"/>
        <item m="1" x="335"/>
        <item m="1" x="412"/>
        <item m="1" x="273"/>
        <item m="1" x="955"/>
        <item m="1" x="1121"/>
        <item m="1" x="711"/>
        <item m="1" x="819"/>
        <item m="1" x="813"/>
        <item m="1" x="1152"/>
        <item m="1" x="778"/>
        <item m="1" x="1016"/>
        <item m="1" x="1118"/>
        <item m="1" x="1184"/>
        <item m="1" x="1202"/>
        <item m="1" x="1156"/>
        <item m="1" x="1174"/>
        <item m="1" x="831"/>
        <item m="1" x="1070"/>
        <item m="1" x="1168"/>
        <item m="1" x="1179"/>
        <item m="1" x="721"/>
        <item m="1" x="804"/>
        <item m="1" x="844"/>
        <item m="1" x="1189"/>
        <item m="1" x="761"/>
        <item m="1" x="752"/>
        <item m="1" x="802"/>
        <item m="1" x="1077"/>
        <item m="1" x="1209"/>
        <item m="1" x="824"/>
        <item m="1" x="838"/>
        <item m="1" x="1205"/>
        <item m="1" x="842"/>
        <item m="1" x="1158"/>
        <item m="1" x="1182"/>
        <item m="1" x="747"/>
        <item m="1" x="1028"/>
        <item m="1" x="833"/>
        <item m="1" x="736"/>
        <item m="1" x="1207"/>
        <item m="1" x="714"/>
        <item m="1" x="945"/>
        <item m="1" x="775"/>
        <item m="1" x="832"/>
        <item m="1" x="1149"/>
        <item m="1" x="798"/>
        <item m="1" x="808"/>
        <item m="1" x="801"/>
        <item m="1" x="811"/>
        <item m="1" x="816"/>
        <item m="1" x="829"/>
        <item m="1" x="1051"/>
        <item m="1" x="1194"/>
        <item m="1" x="706"/>
        <item m="1" x="709"/>
        <item m="1" x="717"/>
        <item m="1" x="724"/>
        <item m="1" x="757"/>
        <item m="1" x="814"/>
        <item m="1" x="827"/>
        <item m="1" x="698"/>
        <item m="1" x="835"/>
        <item m="1" x="1176"/>
        <item m="1" x="733"/>
        <item m="1" x="805"/>
        <item m="1" x="963"/>
        <item m="1" x="1177"/>
        <item m="1" x="701"/>
        <item m="1" x="776"/>
        <item m="1" x="1186"/>
        <item m="1" x="1192"/>
        <item m="1" x="806"/>
        <item m="1" x="937"/>
        <item m="1" x="719"/>
        <item m="1" x="743"/>
        <item m="1" x="799"/>
        <item m="1" x="840"/>
        <item m="1" x="1111"/>
        <item m="1" x="796"/>
        <item m="1" x="836"/>
        <item m="1" x="1164"/>
        <item m="1" x="746"/>
        <item m="1" x="809"/>
        <item m="1" x="821"/>
        <item m="1" x="1063"/>
        <item m="1" x="1153"/>
        <item m="1" x="1115"/>
        <item m="1" x="1154"/>
        <item m="1" x="790"/>
        <item m="1" x="789"/>
        <item m="1" x="984"/>
        <item m="1" x="1112"/>
        <item m="1" x="1102"/>
        <item m="1" x="847"/>
        <item m="1" x="868"/>
        <item m="1" x="923"/>
        <item m="1" x="961"/>
        <item m="1" x="1038"/>
        <item m="1" x="979"/>
        <item m="1" x="875"/>
        <item m="1" x="1171"/>
        <item m="1" x="916"/>
        <item m="1" x="1089"/>
        <item m="1" x="1066"/>
        <item m="1" x="986"/>
        <item m="1" x="1006"/>
        <item m="1" x="1013"/>
        <item m="1" x="1120"/>
        <item m="1" x="925"/>
        <item m="1" x="1059"/>
        <item m="1" x="850"/>
        <item m="1" x="1198"/>
        <item m="1" x="970"/>
        <item m="1" x="1160"/>
        <item m="1" x="860"/>
        <item m="1" x="915"/>
        <item m="1" x="849"/>
        <item m="1" x="879"/>
        <item m="1" x="905"/>
        <item m="1" x="1085"/>
        <item m="1" x="891"/>
        <item m="1" x="1151"/>
        <item m="1" x="1170"/>
        <item m="1" x="929"/>
        <item m="1" x="1204"/>
        <item m="1" x="967"/>
        <item m="1" x="981"/>
        <item m="1" x="1022"/>
        <item m="1" x="1113"/>
        <item m="1" x="1002"/>
        <item m="1" x="1011"/>
        <item m="1" x="858"/>
        <item m="1" x="1067"/>
        <item m="1" x="931"/>
        <item m="1" x="944"/>
        <item m="1" x="1007"/>
        <item m="1" x="1068"/>
        <item m="1" x="856"/>
        <item m="1" x="900"/>
        <item m="1" x="1040"/>
        <item m="1" x="1039"/>
        <item m="1" x="1119"/>
        <item m="1" x="897"/>
        <item m="1" x="997"/>
        <item m="1" x="852"/>
        <item m="1" x="866"/>
        <item m="1" x="899"/>
        <item m="1" x="1200"/>
        <item m="1" x="883"/>
        <item m="1" x="1094"/>
        <item m="1" x="1124"/>
        <item m="1" x="1130"/>
        <item m="1" x="1116"/>
        <item m="1" x="854"/>
        <item m="1" x="957"/>
        <item m="1" x="1075"/>
        <item m="1" x="958"/>
        <item m="1" x="1020"/>
        <item m="1" x="956"/>
        <item m="1" x="993"/>
        <item m="1" x="1029"/>
        <item m="1" x="894"/>
        <item m="1" x="951"/>
        <item m="1" x="1064"/>
        <item m="1" x="880"/>
        <item m="1" x="1057"/>
        <item m="1" x="870"/>
        <item m="1" x="878"/>
        <item m="1" x="1032"/>
        <item m="1" x="1049"/>
        <item m="1" x="1065"/>
        <item m="1" x="886"/>
        <item m="1" x="1000"/>
        <item m="1" x="1004"/>
        <item m="1" x="1042"/>
        <item m="1" x="1030"/>
        <item m="1" x="1101"/>
        <item m="1" x="902"/>
        <item m="1" x="1163"/>
        <item m="1" x="952"/>
        <item m="1" x="966"/>
        <item m="1" x="882"/>
        <item m="1" x="792"/>
        <item m="1" x="909"/>
        <item m="1" x="889"/>
        <item m="1" x="969"/>
        <item m="1" x="983"/>
        <item m="1" x="1091"/>
        <item m="1" x="862"/>
        <item m="1" x="1099"/>
        <item m="1" x="1108"/>
        <item m="1" x="919"/>
        <item m="1" x="988"/>
        <item m="1" x="1037"/>
        <item m="1" x="853"/>
        <item m="1" x="907"/>
        <item m="1" x="990"/>
        <item m="1" x="1053"/>
        <item m="1" x="942"/>
        <item m="1" x="941"/>
        <item m="1" x="975"/>
        <item m="1" x="893"/>
        <item m="1" x="985"/>
        <item m="1" x="1058"/>
        <item m="1" x="1196"/>
        <item m="1" x="920"/>
        <item m="1" x="1079"/>
        <item m="1" x="972"/>
        <item m="1" x="1061"/>
        <item m="1" x="911"/>
        <item m="1" x="1081"/>
        <item m="1" x="887"/>
        <item m="1" x="1055"/>
        <item m="1" x="1023"/>
        <item m="1" x="926"/>
        <item m="1" x="995"/>
        <item m="1" x="998"/>
        <item m="1" x="977"/>
        <item m="1" x="1162"/>
        <item m="1" x="1009"/>
        <item m="1" x="1144"/>
        <item m="1" x="1084"/>
        <item m="1" x="1087"/>
        <item m="1" x="1126"/>
        <item m="1" x="1018"/>
        <item m="1" x="1026"/>
        <item m="1" x="1104"/>
        <item m="1" x="1128"/>
        <item m="1" x="949"/>
        <item m="1" x="1044"/>
        <item m="1" x="1097"/>
        <item m="1" x="1106"/>
        <item m="1" x="1178"/>
        <item m="1" x="913"/>
        <item m="1" x="932"/>
        <item m="1" x="964"/>
        <item m="1" x="1114"/>
        <item m="1" x="935"/>
        <item m="1" x="950"/>
        <item m="1" x="1146"/>
        <item m="1" x="922"/>
        <item m="1" x="992"/>
        <item m="1" x="1035"/>
        <item m="1" x="1133"/>
        <item m="1" x="1140"/>
        <item m="1" x="1145"/>
        <item m="1" x="954"/>
        <item m="1" x="1056"/>
        <item m="1" x="1135"/>
        <item m="1" x="1138"/>
        <item m="1" x="1014"/>
        <item m="1" x="7"/>
        <item m="1" x="1447"/>
        <item m="1" x="1441"/>
        <item m="1" x="1452"/>
        <item m="1" x="1450"/>
        <item m="1" x="1444"/>
        <item m="1" x="1456"/>
        <item m="1" x="1438"/>
        <item m="1" x="1451"/>
        <item m="1" x="1455"/>
        <item m="1" x="1446"/>
        <item m="1" x="1437"/>
        <item m="1" x="1714"/>
        <item m="1" x="1527"/>
        <item m="1" x="1699"/>
        <item m="1" x="1509"/>
        <item m="1" x="1627"/>
        <item m="1" x="1682"/>
        <item m="1" x="1710"/>
        <item m="1" x="1717"/>
        <item m="1" x="1700"/>
        <item m="1" x="1708"/>
        <item m="1" x="1659"/>
        <item m="1" x="1653"/>
        <item m="1" x="1707"/>
        <item m="1" x="1460"/>
        <item m="1" x="1522"/>
        <item m="1" x="1630"/>
        <item m="1" x="1712"/>
        <item m="1" x="1541"/>
        <item m="1" x="1494"/>
        <item m="1" x="1483"/>
        <item m="1" x="1506"/>
        <item m="1" x="1521"/>
        <item m="1" x="1663"/>
        <item m="1" x="1721"/>
        <item m="1" x="1533"/>
        <item m="1" x="1539"/>
        <item m="1" x="1719"/>
        <item m="1" x="1471"/>
        <item m="1" x="1701"/>
        <item m="1" x="1480"/>
        <item m="1" x="1632"/>
        <item m="1" x="1537"/>
        <item m="1" x="1462"/>
        <item m="1" x="1493"/>
        <item m="1" x="1720"/>
        <item m="1" x="1453"/>
        <item m="1" x="1469"/>
        <item m="1" x="1516"/>
        <item m="1" x="1586"/>
        <item m="1" x="1507"/>
        <item m="1" x="1530"/>
        <item m="1" x="1536"/>
        <item m="1" x="1697"/>
        <item m="1" x="1517"/>
        <item m="1" x="1519"/>
        <item m="1" x="1524"/>
        <item m="1" x="1633"/>
        <item m="1" x="1498"/>
        <item m="1" x="1520"/>
        <item m="1" x="1526"/>
        <item m="1" x="1529"/>
        <item m="1" x="1535"/>
        <item m="1" x="1649"/>
        <item m="1" x="1442"/>
        <item m="1" x="1443"/>
        <item m="1" x="1528"/>
        <item m="1" x="1534"/>
        <item m="1" x="1448"/>
        <item m="1" x="1538"/>
        <item m="1" x="1643"/>
        <item m="1" x="1709"/>
        <item m="1" x="1470"/>
        <item m="1" x="1600"/>
        <item m="1" x="1487"/>
        <item m="1" x="1508"/>
        <item m="1" x="1542"/>
        <item m="1" x="1713"/>
        <item m="1" x="1523"/>
        <item m="1" x="1582"/>
        <item m="1" x="1458"/>
        <item m="1" x="1540"/>
        <item m="1" x="1678"/>
        <item m="1" x="1518"/>
        <item m="1" x="1705"/>
        <item m="1" x="1479"/>
        <item m="1" x="1525"/>
        <item m="1" x="1531"/>
        <item m="1" x="1656"/>
        <item m="1" x="1711"/>
        <item m="1" x="1715"/>
        <item m="1" x="1515"/>
        <item m="1" x="1549"/>
        <item m="1" x="1588"/>
        <item m="1" x="1673"/>
        <item m="1" x="1543"/>
        <item m="1" x="1559"/>
        <item m="1" x="1550"/>
        <item m="1" x="1578"/>
        <item m="1" x="1561"/>
        <item m="1" x="1552"/>
        <item m="1" x="1554"/>
        <item m="1" x="1652"/>
        <item m="1" x="1667"/>
        <item m="1" x="1557"/>
        <item m="1" x="1615"/>
        <item m="1" x="1624"/>
        <item m="1" x="1626"/>
        <item m="1" x="1683"/>
        <item m="1" x="1576"/>
        <item m="1" x="1647"/>
        <item m="1" x="1702"/>
        <item m="1" x="1716"/>
        <item m="1" x="1546"/>
        <item m="1" x="1564"/>
        <item m="1" x="1580"/>
        <item m="1" x="1691"/>
        <item m="1" x="1675"/>
        <item m="1" x="1544"/>
        <item m="1" x="1547"/>
        <item m="1" x="1562"/>
        <item m="1" x="1698"/>
        <item m="1" x="1613"/>
        <item m="1" x="1679"/>
        <item m="1" x="1558"/>
        <item m="1" x="1622"/>
        <item m="1" x="1555"/>
        <item m="1" x="1623"/>
        <item m="1" x="1658"/>
        <item m="1" x="1577"/>
        <item m="1" x="1625"/>
        <item m="1" x="1545"/>
        <item m="1" x="1642"/>
        <item m="1" x="1641"/>
        <item m="1" x="1565"/>
        <item m="1" x="1620"/>
        <item m="1" x="1646"/>
        <item m="1" x="1566"/>
        <item m="1" x="1696"/>
        <item m="1" x="1590"/>
        <item m="1" x="1670"/>
        <item m="1" x="1601"/>
        <item m="1" x="1681"/>
        <item m="1" x="1596"/>
        <item m="1" x="1662"/>
        <item m="1" x="1621"/>
        <item m="1" x="1597"/>
        <item m="1" x="1598"/>
        <item m="1" x="1629"/>
        <item m="1" x="1645"/>
        <item m="1" x="1684"/>
        <item m="1" x="1595"/>
        <item m="1" x="1618"/>
        <item m="1" x="1634"/>
        <item m="1" x="1592"/>
        <item m="1" x="1657"/>
        <item m="1" x="1556"/>
        <item m="1" x="1654"/>
        <item m="1" x="1551"/>
        <item m="1" x="1583"/>
        <item m="1" x="1648"/>
        <item m="1" x="1587"/>
        <item m="1" x="1694"/>
        <item m="1" x="1599"/>
        <item m="1" x="1635"/>
        <item m="1" x="1568"/>
        <item m="1" x="1605"/>
        <item m="1" x="1608"/>
        <item m="1" x="1704"/>
        <item m="1" x="1553"/>
        <item m="1" x="1593"/>
        <item m="1" x="1602"/>
        <item m="1" x="1604"/>
        <item m="1" x="1669"/>
        <item m="1" x="1690"/>
        <item m="1" x="1606"/>
        <item m="1" x="1614"/>
        <item m="1" x="1668"/>
        <item m="1" x="1607"/>
        <item m="1" x="1660"/>
        <item m="1" x="1672"/>
        <item m="1" x="1676"/>
        <item m="1" x="1574"/>
        <item m="1" x="1616"/>
        <item m="1" x="1640"/>
        <item m="1" x="1573"/>
        <item m="1" x="1603"/>
        <item m="1" x="1617"/>
        <item m="1" x="1661"/>
        <item m="1" x="1584"/>
        <item m="1" x="1610"/>
        <item m="1" x="1563"/>
        <item m="1" x="1677"/>
        <item m="1" x="1560"/>
        <item m="1" x="1585"/>
        <item m="1" x="1655"/>
        <item m="1" x="1570"/>
        <item m="1" x="1636"/>
        <item m="1" x="1637"/>
        <item m="1" x="1664"/>
        <item m="1" x="1718"/>
        <item m="1" x="1572"/>
        <item m="1" x="1650"/>
        <item m="1" x="1569"/>
        <item m="1" x="1706"/>
        <item m="1" x="1619"/>
        <item m="1" x="1611"/>
        <item m="1" x="1612"/>
        <item m="1" x="1703"/>
        <item m="1" x="1665"/>
        <item m="1" x="1666"/>
        <item m="1" x="1685"/>
        <item m="1" x="1532"/>
        <item m="1" x="1674"/>
        <item m="1" x="1686"/>
        <item m="1" x="1589"/>
        <item m="1" x="1644"/>
        <item m="1" x="1688"/>
        <item m="1" x="1671"/>
        <item m="1" x="1680"/>
        <item m="1" x="1571"/>
        <item m="1" x="1609"/>
        <item m="1" x="1579"/>
        <item m="1" x="1628"/>
        <item m="1" x="1581"/>
        <item m="1" x="1591"/>
        <item m="1" x="1695"/>
        <item m="1" x="1567"/>
        <item m="1" x="1575"/>
        <item m="1" x="1638"/>
        <item m="1" x="1687"/>
        <item m="1" x="1693"/>
        <item m="1" x="1594"/>
        <item m="1" x="1651"/>
        <item m="1" x="1689"/>
        <item m="1" x="1692"/>
        <item m="1" x="1631"/>
        <item m="1" x="1639"/>
        <item m="1" x="1548"/>
        <item m="1" x="1475"/>
        <item m="1" x="1490"/>
        <item m="1" x="1445"/>
        <item m="1" x="1502"/>
        <item m="1" x="1472"/>
        <item m="1" x="1485"/>
        <item m="1" x="1510"/>
        <item m="1" x="1454"/>
        <item m="1" x="1463"/>
        <item m="1" x="1488"/>
        <item m="1" x="1468"/>
        <item m="1" x="1473"/>
        <item m="1" x="1477"/>
        <item m="1" x="1481"/>
        <item m="1" x="1449"/>
        <item m="1" x="1500"/>
        <item m="1" x="1440"/>
        <item m="1" x="1492"/>
        <item m="1" x="1503"/>
        <item m="1" x="1486"/>
        <item m="1" x="1495"/>
        <item m="1" x="1496"/>
        <item m="1" x="1499"/>
        <item m="1" x="1489"/>
        <item m="1" x="1461"/>
        <item m="1" x="1465"/>
        <item m="1" x="1482"/>
        <item m="1" x="1491"/>
        <item m="1" x="1514"/>
        <item m="1" x="1467"/>
        <item m="1" x="1478"/>
        <item m="1" x="1505"/>
        <item m="1" x="1511"/>
        <item m="1" x="1513"/>
        <item m="1" x="1474"/>
        <item m="1" x="1484"/>
        <item m="1" x="1501"/>
        <item m="1" x="1504"/>
        <item m="1" x="1439"/>
        <item m="1" x="1464"/>
        <item m="1" x="1497"/>
        <item m="1" x="1512"/>
        <item m="1" x="1459"/>
        <item m="1" x="1466"/>
        <item m="1" x="1457"/>
        <item m="1" x="1476"/>
        <item m="1" x="5"/>
        <item m="1" x="6"/>
        <item m="1" x="4"/>
        <item m="1" x="642"/>
        <item m="1" x="584"/>
        <item m="1" x="626"/>
        <item m="1" x="654"/>
        <item m="1" x="663"/>
        <item m="1" x="643"/>
        <item m="1" x="695"/>
        <item m="1" x="644"/>
        <item m="1" x="607"/>
        <item m="1" x="598"/>
        <item m="1" x="475"/>
        <item m="1" x="496"/>
        <item m="1" x="512"/>
        <item m="1" x="657"/>
        <item m="1" x="596"/>
        <item m="1" x="658"/>
        <item m="1" x="505"/>
        <item m="1" x="494"/>
        <item m="1" x="506"/>
        <item m="1" x="609"/>
        <item m="1" x="669"/>
        <item m="1" x="488"/>
        <item m="1" x="500"/>
        <item m="1" x="509"/>
        <item m="1" x="651"/>
        <item m="1" x="479"/>
        <item m="1" x="480"/>
        <item m="1" x="511"/>
        <item m="1" x="645"/>
        <item m="1" x="653"/>
        <item m="1" x="491"/>
        <item m="1" x="668"/>
        <item m="1" x="473"/>
        <item m="1" x="477"/>
        <item m="1" x="497"/>
        <item m="1" x="615"/>
        <item m="1" x="487"/>
        <item m="1" x="553"/>
        <item m="1" x="670"/>
        <item m="1" x="484"/>
        <item m="1" x="490"/>
        <item m="1" x="483"/>
        <item m="1" x="493"/>
        <item m="1" x="499"/>
        <item m="1" x="502"/>
        <item m="1" x="507"/>
        <item m="1" x="660"/>
        <item m="1" x="471"/>
        <item m="1" x="544"/>
        <item m="1" x="656"/>
        <item m="1" x="472"/>
        <item m="1" x="476"/>
        <item m="1" x="470"/>
        <item m="1" x="508"/>
        <item m="1" x="593"/>
        <item m="1" x="650"/>
        <item m="1" x="478"/>
        <item m="1" x="563"/>
        <item m="1" x="482"/>
        <item m="1" x="501"/>
        <item m="1" x="529"/>
        <item m="1" x="655"/>
        <item m="1" x="659"/>
        <item m="1" x="498"/>
        <item m="1" x="691"/>
        <item m="1" x="696"/>
        <item m="1" x="474"/>
        <item m="1" x="485"/>
        <item m="1" x="492"/>
        <item m="1" x="510"/>
        <item m="1" x="620"/>
        <item m="1" x="489"/>
        <item m="1" x="481"/>
        <item m="1" x="603"/>
        <item m="1" x="622"/>
        <item m="1" x="661"/>
        <item m="1" x="495"/>
        <item m="1" x="648"/>
        <item m="1" x="514"/>
        <item m="1" x="676"/>
        <item m="1" x="519"/>
        <item m="1" x="560"/>
        <item m="1" x="590"/>
        <item m="1" x="672"/>
        <item m="1" x="682"/>
        <item m="1" x="694"/>
        <item m="1" x="679"/>
        <item m="1" x="683"/>
        <item m="1" x="503"/>
        <item m="1" x="664"/>
        <item m="1" x="616"/>
        <item m="1" x="649"/>
        <item m="1" x="513"/>
        <item m="1" x="547"/>
        <item m="1" x="606"/>
        <item m="1" x="521"/>
        <item m="1" x="573"/>
        <item m="1" x="582"/>
        <item m="1" x="627"/>
        <item m="1" x="601"/>
        <item m="1" x="677"/>
        <item m="1" x="568"/>
        <item m="1" x="646"/>
        <item m="1" x="673"/>
        <item m="1" x="678"/>
        <item m="1" x="684"/>
        <item m="1" x="518"/>
        <item m="1" x="634"/>
        <item m="1" x="636"/>
        <item m="1" x="538"/>
        <item m="1" x="534"/>
        <item m="1" x="546"/>
        <item m="1" x="667"/>
        <item m="1" x="671"/>
        <item m="1" x="641"/>
        <item m="1" x="647"/>
        <item m="1" x="666"/>
        <item m="1" x="571"/>
        <item m="1" x="526"/>
        <item m="1" x="580"/>
        <item m="1" x="523"/>
        <item m="1" x="516"/>
        <item m="1" x="592"/>
        <item m="1" x="633"/>
        <item m="1" x="591"/>
        <item m="1" x="532"/>
        <item m="1" x="577"/>
        <item m="1" x="686"/>
        <item m="1" x="533"/>
        <item m="1" x="545"/>
        <item m="1" x="662"/>
        <item m="1" x="562"/>
        <item m="1" x="640"/>
        <item m="1" x="554"/>
        <item m="1" x="614"/>
        <item m="1" x="630"/>
        <item m="1" x="564"/>
        <item m="1" x="623"/>
        <item m="1" x="608"/>
        <item m="1" x="624"/>
        <item m="1" x="579"/>
        <item m="1" x="585"/>
        <item m="1" x="557"/>
        <item m="1" x="576"/>
        <item m="1" x="531"/>
        <item m="1" x="552"/>
        <item m="1" x="555"/>
        <item m="1" x="604"/>
        <item m="1" x="524"/>
        <item m="1" x="599"/>
        <item m="1" x="550"/>
        <item m="1" x="619"/>
        <item m="1" x="586"/>
        <item m="1" x="595"/>
        <item m="1" x="605"/>
        <item m="1" x="637"/>
        <item m="1" x="561"/>
        <item m="1" x="486"/>
        <item m="1" x="540"/>
        <item m="1" x="515"/>
        <item m="1" x="522"/>
        <item m="1" x="565"/>
        <item m="1" x="525"/>
        <item m="1" x="566"/>
        <item m="1" x="535"/>
        <item m="1" x="674"/>
        <item m="1" x="675"/>
        <item m="1" x="572"/>
        <item m="1" x="610"/>
        <item m="1" x="613"/>
        <item m="1" x="539"/>
        <item m="1" x="618"/>
        <item m="1" x="541"/>
        <item m="1" x="574"/>
        <item m="1" x="589"/>
        <item m="1" x="690"/>
        <item m="1" x="517"/>
        <item m="1" x="558"/>
        <item m="1" x="570"/>
        <item m="1" x="621"/>
        <item m="1" x="688"/>
        <item m="1" x="530"/>
        <item m="1" x="600"/>
        <item m="1" x="685"/>
        <item m="1" x="569"/>
        <item m="1" x="680"/>
        <item m="1" x="559"/>
        <item m="1" x="602"/>
        <item m="1" x="536"/>
        <item m="1" x="567"/>
        <item m="1" x="583"/>
        <item m="1" x="625"/>
        <item m="1" x="587"/>
        <item m="1" x="588"/>
        <item m="1" x="665"/>
        <item m="1" x="528"/>
        <item m="1" x="537"/>
        <item m="1" x="520"/>
        <item m="1" x="543"/>
        <item m="1" x="578"/>
        <item m="1" x="628"/>
        <item m="1" x="687"/>
        <item m="1" x="692"/>
        <item m="1" x="689"/>
        <item m="1" x="638"/>
        <item m="1" x="611"/>
        <item m="1" x="612"/>
        <item m="1" x="629"/>
        <item m="1" x="504"/>
        <item m="1" x="617"/>
        <item m="1" x="594"/>
        <item m="1" x="652"/>
        <item m="1" x="548"/>
        <item m="1" x="549"/>
        <item m="1" x="681"/>
        <item m="1" x="527"/>
        <item m="1" x="542"/>
        <item m="1" x="575"/>
        <item m="1" x="581"/>
        <item m="1" x="631"/>
        <item m="1" x="639"/>
        <item m="1" x="693"/>
        <item m="1" x="551"/>
        <item m="1" x="556"/>
        <item m="1" x="597"/>
        <item m="1" x="632"/>
        <item m="1" x="635"/>
        <item x="0"/>
        <item x="1"/>
        <item x="2"/>
        <item m="1" x="1391"/>
        <item m="1" x="1400"/>
        <item m="1" x="1380"/>
        <item m="1" x="250"/>
        <item m="1" x="1381"/>
        <item m="1" x="1346"/>
        <item m="1" x="1337"/>
        <item m="1" x="1215"/>
        <item m="1" x="1236"/>
        <item m="1" x="1252"/>
        <item m="1" x="1394"/>
        <item m="1" x="1335"/>
        <item m="1" x="1395"/>
        <item m="1" x="1245"/>
        <item m="1" x="1234"/>
        <item m="1" x="1246"/>
        <item m="1" x="1348"/>
        <item m="1" x="1406"/>
        <item m="1" x="1228"/>
        <item m="1" x="1240"/>
        <item m="1" x="1249"/>
        <item m="1" x="1388"/>
        <item m="1" x="1219"/>
        <item m="1" x="1220"/>
        <item m="1" x="1251"/>
        <item m="1" x="1382"/>
        <item m="1" x="1390"/>
        <item m="1" x="1231"/>
        <item m="1" x="1405"/>
        <item m="1" x="1213"/>
        <item m="1" x="1217"/>
        <item m="1" x="1237"/>
        <item m="1" x="1354"/>
        <item m="1" x="1227"/>
        <item m="1" x="1293"/>
        <item m="1" x="1407"/>
        <item m="1" x="1224"/>
        <item m="1" x="1230"/>
        <item m="1" x="1223"/>
        <item m="1" x="1233"/>
        <item m="1" x="1239"/>
        <item m="1" x="1242"/>
        <item m="1" x="1247"/>
        <item m="1" x="1397"/>
        <item m="1" x="1211"/>
        <item m="1" x="1284"/>
        <item m="1" x="1393"/>
        <item m="1" x="1212"/>
        <item m="1" x="1216"/>
        <item m="1" x="1210"/>
        <item m="1" x="1248"/>
        <item m="1" x="1332"/>
        <item m="1" x="1387"/>
        <item m="1" x="1218"/>
        <item m="1" x="1303"/>
        <item m="1" x="1222"/>
        <item m="1" x="1241"/>
        <item m="1" x="1269"/>
        <item m="1" x="1392"/>
        <item m="1" x="1396"/>
        <item m="1" x="1238"/>
        <item m="1" x="1428"/>
        <item m="1" x="251"/>
        <item m="1" x="1214"/>
        <item m="1" x="1225"/>
        <item m="1" x="1232"/>
        <item m="1" x="1250"/>
        <item m="1" x="1359"/>
        <item m="1" x="1229"/>
        <item m="1" x="1221"/>
        <item m="1" x="1342"/>
        <item m="1" x="1361"/>
        <item m="1" x="1398"/>
        <item m="1" x="1235"/>
        <item m="1" x="1385"/>
        <item m="1" x="1254"/>
        <item m="1" x="1413"/>
        <item m="1" x="1259"/>
        <item m="1" x="1300"/>
        <item m="1" x="1329"/>
        <item m="1" x="1409"/>
        <item m="1" x="1419"/>
        <item m="1" x="1431"/>
        <item m="1" x="1416"/>
        <item m="1" x="1420"/>
        <item m="1" x="1243"/>
        <item m="1" x="1401"/>
        <item m="1" x="1355"/>
        <item m="1" x="1386"/>
        <item m="1" x="1253"/>
        <item m="1" x="1287"/>
        <item m="1" x="1345"/>
        <item m="1" x="1261"/>
        <item m="1" x="1313"/>
        <item m="1" x="1322"/>
        <item m="1" x="1365"/>
        <item m="1" x="1340"/>
        <item m="1" x="1414"/>
        <item m="1" x="1308"/>
        <item m="1" x="1383"/>
        <item m="1" x="1410"/>
        <item m="1" x="1415"/>
        <item m="1" x="1421"/>
        <item m="1" x="1258"/>
        <item m="1" x="1372"/>
        <item m="1" x="1374"/>
        <item m="1" x="1278"/>
        <item m="1" x="1274"/>
        <item m="1" x="1286"/>
        <item m="1" x="1404"/>
        <item m="1" x="1408"/>
        <item m="1" x="1379"/>
        <item m="1" x="1384"/>
        <item m="1" x="1403"/>
        <item m="1" x="1311"/>
        <item m="1" x="1266"/>
        <item m="1" x="1320"/>
        <item m="1" x="1263"/>
        <item m="1" x="1256"/>
        <item m="1" x="1331"/>
        <item m="1" x="1371"/>
        <item m="1" x="1330"/>
        <item m="1" x="1272"/>
        <item m="1" x="1317"/>
        <item m="1" x="1423"/>
        <item m="1" x="1273"/>
        <item m="1" x="1285"/>
        <item m="1" x="1399"/>
        <item m="1" x="1302"/>
        <item m="1" x="1378"/>
        <item m="1" x="1294"/>
        <item m="1" x="1353"/>
        <item m="1" x="1368"/>
        <item m="1" x="1304"/>
        <item m="1" x="1362"/>
        <item m="1" x="1347"/>
        <item m="1" x="1363"/>
        <item m="1" x="1319"/>
        <item m="1" x="1324"/>
        <item m="1" x="1297"/>
        <item m="1" x="1316"/>
        <item m="1" x="1271"/>
        <item m="1" x="1292"/>
        <item m="1" x="1295"/>
        <item m="1" x="1343"/>
        <item m="1" x="1264"/>
        <item m="1" x="1338"/>
        <item m="1" x="1290"/>
        <item m="1" x="1358"/>
        <item m="1" x="1325"/>
        <item m="1" x="1334"/>
        <item m="1" x="1344"/>
        <item m="1" x="1375"/>
        <item m="1" x="1301"/>
        <item m="1" x="1226"/>
        <item m="1" x="1280"/>
        <item m="1" x="1255"/>
        <item m="1" x="1262"/>
        <item m="1" x="1305"/>
        <item m="1" x="1265"/>
        <item m="1" x="1306"/>
        <item m="1" x="1275"/>
        <item m="1" x="1411"/>
        <item m="1" x="1412"/>
        <item m="1" x="1312"/>
        <item m="1" x="1349"/>
        <item m="1" x="1352"/>
        <item m="1" x="1279"/>
        <item m="1" x="1357"/>
        <item m="1" x="1281"/>
        <item m="1" x="1314"/>
        <item m="1" x="1328"/>
        <item m="1" x="1427"/>
        <item m="1" x="1257"/>
        <item m="1" x="1298"/>
        <item m="1" x="1310"/>
        <item m="1" x="1360"/>
        <item m="1" x="1425"/>
        <item m="1" x="1270"/>
        <item m="1" x="1339"/>
        <item m="1" x="1422"/>
        <item m="1" x="1309"/>
        <item m="1" x="1417"/>
        <item m="1" x="1299"/>
        <item m="1" x="1341"/>
        <item m="1" x="1276"/>
        <item m="1" x="1307"/>
        <item m="1" x="1323"/>
        <item m="1" x="1364"/>
        <item m="1" x="1326"/>
        <item m="1" x="1327"/>
        <item m="1" x="1402"/>
        <item m="1" x="1268"/>
        <item m="1" x="1277"/>
        <item m="1" x="1260"/>
        <item m="1" x="1283"/>
        <item m="1" x="1318"/>
        <item m="1" x="1366"/>
        <item m="1" x="1424"/>
        <item m="1" x="1429"/>
        <item m="1" x="1426"/>
        <item m="1" x="1376"/>
        <item m="1" x="1350"/>
        <item m="1" x="1351"/>
        <item m="1" x="1367"/>
        <item m="1" x="1244"/>
        <item m="1" x="1356"/>
        <item m="1" x="1333"/>
        <item m="1" x="1389"/>
        <item m="1" x="1288"/>
        <item m="1" x="1289"/>
        <item m="1" x="1418"/>
        <item m="1" x="1267"/>
        <item m="1" x="1282"/>
        <item m="1" x="1315"/>
        <item m="1" x="1321"/>
        <item m="1" x="1369"/>
        <item m="1" x="1377"/>
        <item m="1" x="1430"/>
        <item m="1" x="1291"/>
        <item m="1" x="1296"/>
        <item m="1" x="1336"/>
        <item m="1" x="1370"/>
        <item m="1" x="137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3">
        <item m="1"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Compte" axis="axisRow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measureFilter="1" defaultSubtotal="0">
      <items count="149">
        <item m="1" x="8"/>
        <item m="1" x="59"/>
        <item x="0"/>
        <item x="1"/>
        <item m="1" x="72"/>
        <item m="1" x="50"/>
        <item m="1" x="9"/>
        <item m="1" x="130"/>
        <item m="1" x="28"/>
        <item m="1" x="128"/>
        <item m="1" x="137"/>
        <item m="1" x="112"/>
        <item m="1" x="87"/>
        <item m="1" x="66"/>
        <item m="1" x="44"/>
        <item m="1" x="144"/>
        <item m="1" x="124"/>
        <item m="1" x="98"/>
        <item m="1" x="143"/>
        <item m="1" x="121"/>
        <item m="1" x="96"/>
        <item m="1" x="75"/>
        <item m="1" x="54"/>
        <item m="1" x="13"/>
        <item m="1" x="135"/>
        <item m="1" x="84"/>
        <item m="1" x="131"/>
        <item m="1" x="106"/>
        <item m="1" x="82"/>
        <item m="1" x="61"/>
        <item m="1" x="39"/>
        <item m="1" x="21"/>
        <item m="1" x="117"/>
        <item m="1" x="73"/>
        <item m="1" x="99"/>
        <item m="1" x="74"/>
        <item m="1" x="51"/>
        <item m="1" x="10"/>
        <item m="1" x="132"/>
        <item m="1" x="62"/>
        <item m="1" x="40"/>
        <item m="1" x="81"/>
        <item m="1" x="18"/>
        <item m="1" x="139"/>
        <item m="1" x="114"/>
        <item m="1" x="90"/>
        <item m="1" x="69"/>
        <item m="1" x="48"/>
        <item m="1" x="67"/>
        <item m="1" x="45"/>
        <item m="1" x="25"/>
        <item m="1" x="145"/>
        <item m="1" x="77"/>
        <item m="1" x="57"/>
        <item m="1" x="33"/>
        <item m="1" x="15"/>
        <item m="1" x="55"/>
        <item m="1" x="31"/>
        <item m="1" x="41"/>
        <item m="1" x="118"/>
        <item m="1" x="70"/>
        <item m="1" x="101"/>
        <item m="1" x="63"/>
        <item m="1" x="29"/>
        <item m="1" x="49"/>
        <item m="1" x="27"/>
        <item m="1" x="147"/>
        <item m="1" x="127"/>
        <item m="1" x="104"/>
        <item m="1" x="80"/>
        <item m="1" x="36"/>
        <item m="1" x="17"/>
        <item m="1" x="34"/>
        <item m="1" x="136"/>
        <item m="1" x="111"/>
        <item m="1" x="86"/>
        <item m="1" x="43"/>
        <item m="1" x="23"/>
        <item m="1" x="122"/>
        <item m="1" x="30"/>
        <item m="1" x="12"/>
        <item m="1" x="134"/>
        <item m="1" x="108"/>
        <item m="1" x="129"/>
        <item m="1" x="60"/>
        <item m="1" x="38"/>
        <item m="1" x="20"/>
        <item m="1" x="141"/>
        <item m="1" x="116"/>
        <item m="1" x="91"/>
        <item m="1" x="138"/>
        <item m="1" x="89"/>
        <item m="1" x="68"/>
        <item m="1" x="47"/>
        <item m="1" x="146"/>
        <item m="1" x="126"/>
        <item m="1" x="102"/>
        <item m="1" x="79"/>
        <item m="1" x="123"/>
        <item m="1" x="97"/>
        <item m="1" x="56"/>
        <item m="1" x="14"/>
        <item m="1" x="110"/>
        <item m="1" x="64"/>
        <item m="1" x="35"/>
        <item m="1" x="22"/>
        <item m="1" x="148"/>
        <item m="1" x="109"/>
        <item m="1" x="92"/>
        <item m="1" x="93"/>
        <item m="1" x="16"/>
        <item m="1" x="24"/>
        <item m="1" x="58"/>
        <item m="1" x="53"/>
        <item m="1" x="32"/>
        <item m="1" x="85"/>
        <item m="1" x="76"/>
        <item m="1" x="107"/>
        <item m="1" x="26"/>
        <item m="1" x="125"/>
        <item m="1" x="100"/>
        <item m="1" x="142"/>
        <item m="1" x="119"/>
        <item m="1" x="94"/>
        <item m="1" x="52"/>
        <item m="1" x="11"/>
        <item m="1" x="133"/>
        <item x="3"/>
        <item m="1" x="83"/>
        <item x="4"/>
        <item x="5"/>
        <item x="6"/>
        <item x="7"/>
        <item m="1" x="37"/>
        <item m="1" x="19"/>
        <item m="1" x="88"/>
        <item m="1" x="46"/>
        <item m="1" x="95"/>
        <item m="1" x="113"/>
        <item m="1" x="71"/>
        <item x="2"/>
        <item m="1" x="140"/>
        <item m="1" x="78"/>
        <item m="1" x="42"/>
        <item m="1" x="65"/>
        <item m="1" x="115"/>
        <item m="1" x="103"/>
        <item m="1" x="120"/>
        <item m="1" x="10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</pivotFields>
  <rowFields count="5">
    <field x="28"/>
    <field x="1"/>
    <field x="27"/>
    <field x="25"/>
    <field x="26"/>
  </rowFields>
  <rowItems count="1">
    <i t="grand">
      <x/>
    </i>
  </rowItems>
  <colItems count="1">
    <i/>
  </colItems>
  <dataFields count="1">
    <dataField name=" V9" fld="24" baseField="17" baseItem="0" numFmtId="4"/>
  </dataFields>
  <formats count="1">
    <format dxfId="8">
      <pivotArea type="all" dataOnly="0" outline="0" fieldPosition="0"/>
    </format>
  </formats>
  <pivotTableStyleInfo name="PivotStyleMedium9" showRowHeaders="1" showColHeaders="1" showRowStripes="0" showColStripes="0" showLastColumn="1"/>
  <filters count="2">
    <filter fld="28" type="valueNotEqual" evalOrder="-1" id="9" iMeasureFld="0">
      <autoFilter ref="A1">
        <filterColumn colId="0">
          <customFilters>
            <customFilter operator="notEqual" val="0"/>
          </customFilters>
        </filterColumn>
      </autoFilter>
    </filter>
    <filter fld="25" type="valueGreaterThan" evalOrder="-1" id="8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HELL_PEAGES" displayName="SHELL_PEAGES" ref="A1:N9" totalsRowShown="0" headerRowDxfId="59" headerRowBorderDxfId="58" tableBorderDxfId="57">
  <autoFilter ref="A1:N9" xr:uid="{00000000-0009-0000-0100-000001000000}"/>
  <tableColumns count="14">
    <tableColumn id="9" xr3:uid="{00000000-0010-0000-0000-000009000000}" name="Imputation" dataDxfId="56"/>
    <tableColumn id="10" xr3:uid="{00000000-0010-0000-0000-00000A000000}" name="Véhicule" dataDxfId="55"/>
    <tableColumn id="12" xr3:uid="{00000000-0010-0000-0000-00000C000000}" name="Libellé" dataDxfId="54"/>
    <tableColumn id="13" xr3:uid="{00000000-0010-0000-0000-00000D000000}" name="PUHT" dataDxfId="53"/>
    <tableColumn id="14" xr3:uid="{00000000-0010-0000-0000-00000E000000}" name="TVA" dataDxfId="52"/>
    <tableColumn id="15" xr3:uid="{00000000-0010-0000-0000-00000F000000}" name="Montant TTC" dataDxfId="51"/>
    <tableColumn id="16" xr3:uid="{00000000-0010-0000-0000-000010000000}" name="Genre" dataDxfId="50"/>
    <tableColumn id="1" xr3:uid="{00000000-0010-0000-0000-000001000000}" name="Libelle" dataDxfId="49">
      <calculatedColumnFormula>IF($Q$2=1,CONCATENATE($Q$1," ",SHELL_PEAGES[[#This Row],[Véhicule]]," 1ERE QUINZ PEAGES"),CONCATENATE($Q$1," ",SHELL_PEAGES[[#This Row],[Véhicule]]," 2EME QUINZ PEAGES"))</calculatedColumnFormula>
    </tableColumn>
    <tableColumn id="2" xr3:uid="{00000000-0010-0000-0000-000002000000}" name="Clé compta" dataDxfId="48">
      <calculatedColumnFormula>IF(SHELL_PEAGES[[#This Row],[Montant TTC]]&gt;0,"40","50")</calculatedColumnFormula>
    </tableColumn>
    <tableColumn id="3" xr3:uid="{00000000-0010-0000-0000-000003000000}" name="Compte_x000a_ comptable" dataDxfId="47">
      <calculatedColumnFormula>IF(SHELL_PEAGES[[#This Row],[Genre]]="VP",124013,123401)</calculatedColumnFormula>
    </tableColumn>
    <tableColumn id="4" xr3:uid="{00000000-0010-0000-0000-000004000000}" name="Montant" dataDxfId="46">
      <calculatedColumnFormula>ABS(VALUE(SUBSTITUTE(SHELL_PEAGES[[#This Row],[PUHT]],".",",")))</calculatedColumnFormula>
    </tableColumn>
    <tableColumn id="5" xr3:uid="{00000000-0010-0000-0000-000005000000}" name="code TVA" dataDxfId="45">
      <calculatedColumnFormula>IF(SHELL_PEAGES[[#This Row],[TVA]]&gt;0,"VG","V0")</calculatedColumnFormula>
    </tableColumn>
    <tableColumn id="6" xr3:uid="{00000000-0010-0000-0000-000006000000}" name="centre de cout" dataDxfId="44">
      <calculatedColumnFormula>IF(IFERROR(VLOOKUP(SHELL_PEAGES[[#This Row],[Imputation]],#REF!,2,0),0)=101,SHELL_PEAGES[[#This Row],[Imputation]],"ERREUR")</calculatedColumnFormula>
    </tableColumn>
    <tableColumn id="7" xr3:uid="{00000000-0010-0000-0000-000007000000}" name="Verif cente de cout" dataDxfId="43">
      <calculatedColumnFormula>IF(ISNA(MATCH(SHELL_PEAGES[[#This Row],[centre de cout]],#REF!,0)),"Erreur","Ok")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SHELL_CARBURANT" displayName="SHELL_CARBURANT" ref="A1:AD37" insertRowShift="1" totalsRowShown="0" headerRowDxfId="40" dataDxfId="39" headerRowCellStyle="Normal 2" dataCellStyle="Normal 2">
  <autoFilter ref="A1:AD37" xr:uid="{00000000-0009-0000-0100-000004000000}"/>
  <tableColumns count="30">
    <tableColumn id="1" xr3:uid="{00000000-0010-0000-0100-000001000000}" name="Imputation" dataDxfId="38" dataCellStyle="Normal 2"/>
    <tableColumn id="2" xr3:uid="{00000000-0010-0000-0100-000002000000}" name="No immat" dataDxfId="37" dataCellStyle="Normal 2"/>
    <tableColumn id="3" xr3:uid="{00000000-0010-0000-0100-000003000000}" name="Nom" dataDxfId="36" dataCellStyle="Normal 2"/>
    <tableColumn id="4" xr3:uid="{00000000-0010-0000-0100-000004000000}" name="Pdt" dataDxfId="35" dataCellStyle="Normal 2"/>
    <tableColumn id="5" xr3:uid="{00000000-0010-0000-0100-000005000000}" name="Qté" dataDxfId="34" dataCellStyle="Normal 2"/>
    <tableColumn id="6" xr3:uid="{00000000-0010-0000-0100-000006000000}" name="Coût HT" dataDxfId="33" dataCellStyle="Normal 2"/>
    <tableColumn id="7" xr3:uid="{00000000-0010-0000-0100-000007000000}" name="Coût net" dataDxfId="32" dataCellStyle="Normal 2"/>
    <tableColumn id="8" xr3:uid="{00000000-0010-0000-0100-000008000000}" name="Champ calculé" dataDxfId="31" dataCellStyle="Normal 2"/>
    <tableColumn id="9" xr3:uid="{00000000-0010-0000-0100-000009000000}" name="Coût TTC" dataDxfId="30" dataCellStyle="Normal 2"/>
    <tableColumn id="10" xr3:uid="{00000000-0010-0000-0100-00000A000000}" name="TVA" dataDxfId="29" dataCellStyle="Normal 2"/>
    <tableColumn id="11" xr3:uid="{00000000-0010-0000-0100-00000B000000}" name="Champ calculé2" dataDxfId="28" dataCellStyle="Normal 2"/>
    <tableColumn id="12" xr3:uid="{00000000-0010-0000-0100-00000C000000}" name="Champ calculé3" dataDxfId="27" dataCellStyle="Normal 2"/>
    <tableColumn id="13" xr3:uid="{00000000-0010-0000-0100-00000D000000}" name="TVA4" dataDxfId="26" dataCellStyle="Normal 2"/>
    <tableColumn id="14" xr3:uid="{00000000-0010-0000-0100-00000E000000}" name="Facture" dataDxfId="25" dataCellStyle="Normal 2"/>
    <tableColumn id="15" xr3:uid="{00000000-0010-0000-0100-00000F000000}" name="Conso" dataDxfId="24" dataCellStyle="Normal 2"/>
    <tableColumn id="16" xr3:uid="{00000000-0010-0000-0100-000010000000}" name="KmSaisi" dataDxfId="23" dataCellStyle="Normal 2"/>
    <tableColumn id="37" xr3:uid="{00000000-0010-0000-0100-000025000000}" name="Km parcouru" dataDxfId="22" dataCellStyle="Normal 2"/>
    <tableColumn id="36" xr3:uid="{00000000-0010-0000-0100-000024000000}" name="Origine" dataDxfId="21" dataCellStyle="Normal 2"/>
    <tableColumn id="35" xr3:uid="{00000000-0010-0000-0100-000023000000}" name="Ville" dataDxfId="20" dataCellStyle="Normal 2"/>
    <tableColumn id="34" xr3:uid="{00000000-0010-0000-0100-000022000000}" name="Date" dataDxfId="19" dataCellStyle="Normal 2"/>
    <tableColumn id="33" xr3:uid="{00000000-0010-0000-0100-000021000000}" name="Heure" dataDxfId="18" dataCellStyle="Normal 2"/>
    <tableColumn id="32" xr3:uid="{00000000-0010-0000-0100-000020000000}" name="TVA5" dataDxfId="17" dataCellStyle="Normal 2"/>
    <tableColumn id="31" xr3:uid="{00000000-0010-0000-0100-00001F000000}" name="Gre" dataDxfId="16" dataCellStyle="Normal 2"/>
    <tableColumn id="18" xr3:uid="{00000000-0010-0000-0100-000012000000}" name="VG" dataDxfId="15" dataCellStyle="Normal 2">
      <calculatedColumnFormula>IF(SHELL_CARBURANT[[#This Row],[TVA]]=100,ABS(ROUND(VALUE(SUBSTITUTE(SHELL_CARBURANT[[#This Row],[Coût HT]],".",",")),2)),ABS(ROUND(SHELL_CARBURANT[[#This Row],[Champ calculé2]],2)))</calculatedColumnFormula>
    </tableColumn>
    <tableColumn id="19" xr3:uid="{00000000-0010-0000-0100-000013000000}" name="V9" dataDxfId="14" dataCellStyle="Normal 2">
      <calculatedColumnFormula>IF(SHELL_CARBURANT[[#This Row],[TVA]]=0,ABS(SHELL_CARBURANT[[#This Row],[Coût net]]),IF(SHELL_CARBURANT[[#This Row],[TVA]]=100,0,ABS(SHELL_CARBURANT[[#This Row],[Coût TTC]]*((100-SHELL_CARBURANT[[#This Row],[TVA]])/100))))</calculatedColumnFormula>
    </tableColumn>
    <tableColumn id="22" xr3:uid="{00000000-0010-0000-0100-000016000000}" name="Libelle" dataDxfId="13" dataCellStyle="Normal 2">
      <calculatedColumnFormula>TRIM(IF(OR(B2="",B2="No immat"),"",IF($AG$2=1,CONCATENATE($AG$1," ",SHELL_CARBURANT[No immat]," 1ERE QUINZ CARBURANT"),CONCATENATE($AG$1," ",SHELL_CARBURANT[No immat], " 2EME QUINZ CARBURANT"))))</calculatedColumnFormula>
    </tableColumn>
    <tableColumn id="23" xr3:uid="{00000000-0010-0000-0100-000017000000}" name="Clé compta" dataDxfId="12" dataCellStyle="Normal 2">
      <calculatedColumnFormula>IF(SHELL_CARBURANT[[#This Row],[Coût HT]]&gt;0,"40","50")</calculatedColumnFormula>
    </tableColumn>
    <tableColumn id="24" xr3:uid="{00000000-0010-0000-0100-000018000000}" name="Compte_x000a_ comptable" dataDxfId="11" dataCellStyle="Normal 2">
      <calculatedColumnFormula>IF(SHELL_CARBURANT[[#This Row],[Libelle]]="","",111101)</calculatedColumnFormula>
    </tableColumn>
    <tableColumn id="38" xr3:uid="{00000000-0010-0000-0100-000026000000}" name="centre de cout" dataDxfId="4" dataCellStyle="Normal 2">
      <calculatedColumnFormula>IF(IFERROR(VLOOKUP(SHELL_CARBURANT[[#This Row],[Imputation]],Tableau2[],2,0),0)=101,SHELL_CARBURANT[[#This Row],[Imputation]],"ERREUR")</calculatedColumnFormula>
    </tableColumn>
    <tableColumn id="40" xr3:uid="{00000000-0010-0000-0100-000028000000}" name="Verif centre de cout" dataDxfId="10" dataCellStyle="Normal 2">
      <calculatedColumnFormula>IF(AND(SHELL_CARBURANT[[#This Row],[Champ calculé]]&lt;&gt;"",SHELL_CARBURANT[[#This Row],[No immat]]=""),"Manque centre de cout",IF(SHELL_CARBURANT[[#This Row],[centre de cout]]="","",IF(ISNA(MATCH(SHELL_CARBURANT[[#This Row],[centre de cout]],#REF!,0)),"Erreur","Ok")))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CDA57B-C071-4FB4-B4FE-EB16206DC814}" name="Tableau2" displayName="Tableau2" ref="A1:B321" totalsRowShown="0" headerRowDxfId="7" tableBorderDxfId="6">
  <autoFilter ref="A1:B321" xr:uid="{00000000-0009-0000-0100-000002000000}"/>
  <tableColumns count="2">
    <tableColumn id="1" xr3:uid="{00000000-0010-0000-0200-000001000000}" name="Centre de cout" dataDxfId="5"/>
    <tableColumn id="2" xr3:uid="{00000000-0010-0000-0200-000002000000}" name="Employ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Right="0"/>
  </sheetPr>
  <dimension ref="A1:R9"/>
  <sheetViews>
    <sheetView tabSelected="1" zoomScale="90" zoomScaleNormal="90" zoomScaleSheetLayoutView="100" workbookViewId="0">
      <selection activeCell="A10" sqref="A10:XFD12"/>
    </sheetView>
  </sheetViews>
  <sheetFormatPr baseColWidth="10" defaultRowHeight="12.75" x14ac:dyDescent="0.2"/>
  <cols>
    <col min="1" max="1" width="13.42578125" bestFit="1" customWidth="1"/>
    <col min="2" max="2" width="11" bestFit="1" customWidth="1"/>
    <col min="3" max="3" width="23.5703125" bestFit="1" customWidth="1"/>
    <col min="4" max="5" width="7" style="2" bestFit="1" customWidth="1"/>
    <col min="6" max="6" width="11.5703125" style="2" bestFit="1" customWidth="1"/>
    <col min="7" max="7" width="9.28515625" bestFit="1" customWidth="1"/>
    <col min="8" max="10" width="14.5703125" style="30" customWidth="1"/>
    <col min="11" max="11" width="14.5703125" style="37" customWidth="1"/>
    <col min="12" max="14" width="14.5703125" style="30" customWidth="1"/>
    <col min="15" max="15" width="2.28515625" customWidth="1"/>
  </cols>
  <sheetData>
    <row r="1" spans="1:18" ht="15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27" t="s">
        <v>34</v>
      </c>
      <c r="I1" s="27" t="s">
        <v>35</v>
      </c>
      <c r="J1" s="27" t="s">
        <v>36</v>
      </c>
      <c r="K1" s="28" t="s">
        <v>37</v>
      </c>
      <c r="L1" s="27" t="s">
        <v>38</v>
      </c>
      <c r="M1" s="27" t="s">
        <v>39</v>
      </c>
      <c r="N1" s="27" t="s">
        <v>40</v>
      </c>
      <c r="P1" s="3" t="s">
        <v>14</v>
      </c>
      <c r="Q1" s="9" t="s">
        <v>112</v>
      </c>
    </row>
    <row r="2" spans="1:18" x14ac:dyDescent="0.2">
      <c r="A2" s="2" t="s">
        <v>15</v>
      </c>
      <c r="B2" s="2" t="s">
        <v>108</v>
      </c>
      <c r="C2" s="2" t="s">
        <v>109</v>
      </c>
      <c r="D2" s="2">
        <v>1.8299999999999299</v>
      </c>
      <c r="E2" s="2">
        <v>0.37000000000080002</v>
      </c>
      <c r="F2" s="2">
        <v>2.2000000000007298</v>
      </c>
      <c r="G2" s="2" t="s">
        <v>81</v>
      </c>
      <c r="H2" s="29" t="str">
        <f>IF($Q$2=1,CONCATENATE($Q$1," ",SHELL_PEAGES[[#This Row],[Véhicule]]," 1ERE QUINZ PEAGES"),CONCATENATE($Q$1," ",SHELL_PEAGES[[#This Row],[Véhicule]]," 2EME QUINZ PEAGES"))</f>
        <v>07-2018 CT-653-XY 2EME QUINZ PEAGES</v>
      </c>
      <c r="I2" s="30" t="str">
        <f>IF(SHELL_PEAGES[[#This Row],[Montant TTC]]&gt;0,"40","50")</f>
        <v>40</v>
      </c>
      <c r="J2" s="31">
        <f>IF(SHELL_PEAGES[[#This Row],[Genre]]="VP",124013,123401)</f>
        <v>123401</v>
      </c>
      <c r="K2" s="32">
        <f>ABS(VALUE(SUBSTITUTE(SHELL_PEAGES[[#This Row],[PUHT]],".",",")))</f>
        <v>1.83</v>
      </c>
      <c r="L2" s="33" t="str">
        <f>IF(SHELL_PEAGES[[#This Row],[TVA]]&gt;0,"VG","V0")</f>
        <v>VG</v>
      </c>
      <c r="M2" s="31" t="str">
        <f>IF(IFERROR(VLOOKUP(SHELL_PEAGES[[#This Row],[Imputation]],Tableau2[],2,0),0)=101,SHELL_PEAGES[[#This Row],[Imputation]],"ERREUR")</f>
        <v>DEL38</v>
      </c>
      <c r="N2" s="31" t="str">
        <f>IF(ISNA(MATCH(SHELL_PEAGES[[#This Row],[centre de cout]],#REF!,0)),"Erreur","Ok")</f>
        <v>Ok</v>
      </c>
      <c r="P2" s="12" t="s">
        <v>46</v>
      </c>
      <c r="Q2" s="11">
        <v>2</v>
      </c>
      <c r="R2" s="1"/>
    </row>
    <row r="3" spans="1:18" x14ac:dyDescent="0.2">
      <c r="A3" s="2" t="s">
        <v>15</v>
      </c>
      <c r="B3" s="2" t="s">
        <v>108</v>
      </c>
      <c r="C3" s="2" t="s">
        <v>109</v>
      </c>
      <c r="D3" s="2">
        <v>1.8299999999999299</v>
      </c>
      <c r="E3" s="2">
        <v>0.37000000000080002</v>
      </c>
      <c r="F3" s="2">
        <v>2.2000000000007298</v>
      </c>
      <c r="G3" s="2" t="s">
        <v>81</v>
      </c>
      <c r="H3" s="29" t="str">
        <f>IF($Q$2=1,CONCATENATE($Q$1," ",SHELL_PEAGES[[#This Row],[Véhicule]]," 1ERE QUINZ PEAGES"),CONCATENATE($Q$1," ",SHELL_PEAGES[[#This Row],[Véhicule]]," 2EME QUINZ PEAGES"))</f>
        <v>07-2018 CT-653-XY 2EME QUINZ PEAGES</v>
      </c>
      <c r="I3" s="31" t="str">
        <f>IF(SHELL_PEAGES[[#This Row],[Montant TTC]]&gt;0,"40","50")</f>
        <v>40</v>
      </c>
      <c r="J3" s="31">
        <f>IF(SHELL_PEAGES[[#This Row],[Genre]]="VP",124013,123401)</f>
        <v>123401</v>
      </c>
      <c r="K3" s="32">
        <f>ABS(VALUE(SUBSTITUTE(SHELL_PEAGES[[#This Row],[PUHT]],".",",")))</f>
        <v>1.83</v>
      </c>
      <c r="L3" s="34" t="str">
        <f>IF(SHELL_PEAGES[[#This Row],[TVA]]&gt;0,"VG","V0")</f>
        <v>VG</v>
      </c>
      <c r="M3" s="31" t="str">
        <f>IF(IFERROR(VLOOKUP(SHELL_PEAGES[[#This Row],[Imputation]],Tableau2[],2,0),0)=101,SHELL_PEAGES[[#This Row],[Imputation]],"ERREUR")</f>
        <v>DEL38</v>
      </c>
      <c r="N3" s="31" t="str">
        <f>IF(ISNA(MATCH(SHELL_PEAGES[[#This Row],[centre de cout]],#REF!,0)),"Erreur","Ok")</f>
        <v>Ok</v>
      </c>
    </row>
    <row r="4" spans="1:18" x14ac:dyDescent="0.2">
      <c r="A4" s="2" t="s">
        <v>17</v>
      </c>
      <c r="B4" s="2" t="s">
        <v>108</v>
      </c>
      <c r="C4" s="2" t="s">
        <v>110</v>
      </c>
      <c r="D4" s="2">
        <v>5.5800000000017498</v>
      </c>
      <c r="E4" s="2">
        <v>1.1199999999953401</v>
      </c>
      <c r="F4" s="2">
        <v>6.6999999999970896</v>
      </c>
      <c r="G4" s="2" t="s">
        <v>81</v>
      </c>
      <c r="H4" s="29" t="str">
        <f>IF($Q$2=1,CONCATENATE($Q$1," ",SHELL_PEAGES[[#This Row],[Véhicule]]," 1ERE QUINZ PEAGES"),CONCATENATE($Q$1," ",SHELL_PEAGES[[#This Row],[Véhicule]]," 2EME QUINZ PEAGES"))</f>
        <v>07-2018 CT-653-XY 2EME QUINZ PEAGES</v>
      </c>
      <c r="I4" s="31" t="str">
        <f>IF(SHELL_PEAGES[[#This Row],[Montant TTC]]&gt;0,"40","50")</f>
        <v>40</v>
      </c>
      <c r="J4" s="31">
        <f>IF(SHELL_PEAGES[[#This Row],[Genre]]="VP",124013,123401)</f>
        <v>123401</v>
      </c>
      <c r="K4" s="35">
        <f>ABS(VALUE(SUBSTITUTE(SHELL_PEAGES[[#This Row],[PUHT]],".",",")))</f>
        <v>5.58</v>
      </c>
      <c r="L4" s="36" t="str">
        <f>IF(SHELL_PEAGES[[#This Row],[TVA]]&gt;0,"VG","V0")</f>
        <v>VG</v>
      </c>
      <c r="M4" s="31" t="str">
        <f>IF(IFERROR(VLOOKUP(SHELL_PEAGES[[#This Row],[Imputation]],Tableau2[],2,0),0)=101,SHELL_PEAGES[[#This Row],[Imputation]],"ERREUR")</f>
        <v>DEL53</v>
      </c>
      <c r="N4" s="31" t="str">
        <f>IF(ISNA(MATCH(SHELL_PEAGES[[#This Row],[centre de cout]],#REF!,0)),"Erreur","Ok")</f>
        <v>Ok</v>
      </c>
    </row>
    <row r="5" spans="1:18" x14ac:dyDescent="0.2">
      <c r="A5" s="2" t="s">
        <v>8</v>
      </c>
      <c r="B5" s="2" t="s">
        <v>108</v>
      </c>
      <c r="C5" s="2" t="s">
        <v>111</v>
      </c>
      <c r="D5" s="2">
        <v>5.8300000000017498</v>
      </c>
      <c r="E5" s="2">
        <v>1.16999999999825</v>
      </c>
      <c r="F5" s="2">
        <v>7</v>
      </c>
      <c r="G5" s="2" t="s">
        <v>81</v>
      </c>
      <c r="H5" s="29" t="str">
        <f>IF($Q$2=1,CONCATENATE($Q$1," ",SHELL_PEAGES[[#This Row],[Véhicule]]," 1ERE QUINZ PEAGES"),CONCATENATE($Q$1," ",SHELL_PEAGES[[#This Row],[Véhicule]]," 2EME QUINZ PEAGES"))</f>
        <v>07-2018 CT-653-XY 2EME QUINZ PEAGES</v>
      </c>
      <c r="I5" s="31" t="str">
        <f>IF(SHELL_PEAGES[[#This Row],[Montant TTC]]&gt;0,"40","50")</f>
        <v>40</v>
      </c>
      <c r="J5" s="31">
        <f>IF(SHELL_PEAGES[[#This Row],[Genre]]="VP",124013,123401)</f>
        <v>123401</v>
      </c>
      <c r="K5" s="32">
        <f>ABS(VALUE(SUBSTITUTE(SHELL_PEAGES[[#This Row],[PUHT]],".",",")))</f>
        <v>5.83</v>
      </c>
      <c r="L5" s="34" t="str">
        <f>IF(SHELL_PEAGES[[#This Row],[TVA]]&gt;0,"VG","V0")</f>
        <v>VG</v>
      </c>
      <c r="M5" s="31" t="str">
        <f>IF(IFERROR(VLOOKUP(SHELL_PEAGES[[#This Row],[Imputation]],Tableau2[],2,0),0)=101,SHELL_PEAGES[[#This Row],[Imputation]],"ERREUR")</f>
        <v>DEL54</v>
      </c>
      <c r="N5" s="31" t="str">
        <f>IF(ISNA(MATCH(SHELL_PEAGES[[#This Row],[centre de cout]],#REF!,0)),"Erreur","Ok")</f>
        <v>Ok</v>
      </c>
    </row>
    <row r="6" spans="1:18" x14ac:dyDescent="0.2">
      <c r="A6" s="2" t="s">
        <v>18</v>
      </c>
      <c r="B6" s="2" t="s">
        <v>108</v>
      </c>
      <c r="C6" s="2" t="s">
        <v>109</v>
      </c>
      <c r="D6" s="2">
        <v>7.7050000000026602</v>
      </c>
      <c r="E6" s="2">
        <v>1.54499999999552</v>
      </c>
      <c r="F6" s="2">
        <v>9.2499999999981792</v>
      </c>
      <c r="G6" s="2" t="s">
        <v>81</v>
      </c>
      <c r="H6" s="45" t="str">
        <f>IF($Q$2=1,CONCATENATE($Q$1," ",SHELL_PEAGES[[#This Row],[Véhicule]]," 1ERE QUINZ PEAGES"),CONCATENATE($Q$1," ",SHELL_PEAGES[[#This Row],[Véhicule]]," 2EME QUINZ PEAGES"))</f>
        <v>07-2018 CT-653-XY 2EME QUINZ PEAGES</v>
      </c>
      <c r="I6" s="31" t="str">
        <f>IF(SHELL_PEAGES[[#This Row],[Montant TTC]]&gt;0,"40","50")</f>
        <v>40</v>
      </c>
      <c r="J6" s="31">
        <f>IF(SHELL_PEAGES[[#This Row],[Genre]]="VP",124013,123401)</f>
        <v>123401</v>
      </c>
      <c r="K6" s="35">
        <f>ABS(VALUE(SUBSTITUTE(SHELL_PEAGES[[#This Row],[PUHT]],".",",")))</f>
        <v>7.71</v>
      </c>
      <c r="L6" s="36" t="str">
        <f>IF(SHELL_PEAGES[[#This Row],[TVA]]&gt;0,"VG","V0")</f>
        <v>VG</v>
      </c>
      <c r="M6" s="31" t="str">
        <f>IF(IFERROR(VLOOKUP(SHELL_PEAGES[[#This Row],[Imputation]],Tableau2[],2,0),0)=101,SHELL_PEAGES[[#This Row],[Imputation]],"ERREUR")</f>
        <v>DEL55</v>
      </c>
      <c r="N6" s="31" t="str">
        <f>IF(ISNA(MATCH(SHELL_PEAGES[[#This Row],[centre de cout]],#REF!,0)),"Erreur","Ok")</f>
        <v>Ok</v>
      </c>
    </row>
    <row r="7" spans="1:18" x14ac:dyDescent="0.2">
      <c r="A7" s="2" t="s">
        <v>18</v>
      </c>
      <c r="B7" s="2" t="s">
        <v>108</v>
      </c>
      <c r="C7" s="2" t="s">
        <v>109</v>
      </c>
      <c r="D7" s="2">
        <v>9.2800000000033904</v>
      </c>
      <c r="E7" s="2">
        <v>1.8599999999942001</v>
      </c>
      <c r="F7" s="2">
        <v>11.139999999997601</v>
      </c>
      <c r="G7" s="2" t="s">
        <v>81</v>
      </c>
      <c r="H7" s="45" t="str">
        <f>IF($Q$2=1,CONCATENATE($Q$1," ",SHELL_PEAGES[[#This Row],[Véhicule]]," 1ERE QUINZ PEAGES"),CONCATENATE($Q$1," ",SHELL_PEAGES[[#This Row],[Véhicule]]," 2EME QUINZ PEAGES"))</f>
        <v>07-2018 CT-653-XY 2EME QUINZ PEAGES</v>
      </c>
      <c r="I7" s="31" t="str">
        <f>IF(SHELL_PEAGES[[#This Row],[Montant TTC]]&gt;0,"40","50")</f>
        <v>40</v>
      </c>
      <c r="J7" s="31">
        <f>IF(SHELL_PEAGES[[#This Row],[Genre]]="VP",124013,123401)</f>
        <v>123401</v>
      </c>
      <c r="K7" s="35">
        <f>ABS(VALUE(SUBSTITUTE(SHELL_PEAGES[[#This Row],[PUHT]],".",",")))</f>
        <v>9.2799999999999994</v>
      </c>
      <c r="L7" s="36" t="str">
        <f>IF(SHELL_PEAGES[[#This Row],[TVA]]&gt;0,"VG","V0")</f>
        <v>VG</v>
      </c>
      <c r="M7" s="31" t="str">
        <f>IF(IFERROR(VLOOKUP(SHELL_PEAGES[[#This Row],[Imputation]],Tableau2[],2,0),0)=101,SHELL_PEAGES[[#This Row],[Imputation]],"ERREUR")</f>
        <v>DEL55</v>
      </c>
      <c r="N7" s="31" t="str">
        <f>IF(ISNA(MATCH(SHELL_PEAGES[[#This Row],[centre de cout]],#REF!,0)),"Erreur","Ok")</f>
        <v>Ok</v>
      </c>
    </row>
    <row r="8" spans="1:18" x14ac:dyDescent="0.2">
      <c r="A8" s="2" t="s">
        <v>19</v>
      </c>
      <c r="B8" s="2" t="s">
        <v>108</v>
      </c>
      <c r="C8" s="2" t="s">
        <v>110</v>
      </c>
      <c r="D8" s="2">
        <v>10.8550000000041</v>
      </c>
      <c r="E8" s="2">
        <v>2.17499999999289</v>
      </c>
      <c r="F8" s="2">
        <v>13.029999999997001</v>
      </c>
      <c r="G8" s="2" t="s">
        <v>81</v>
      </c>
      <c r="H8" s="45" t="str">
        <f>IF($Q$2=1,CONCATENATE($Q$1," ",SHELL_PEAGES[[#This Row],[Véhicule]]," 1ERE QUINZ PEAGES"),CONCATENATE($Q$1," ",SHELL_PEAGES[[#This Row],[Véhicule]]," 2EME QUINZ PEAGES"))</f>
        <v>07-2018 CT-653-XY 2EME QUINZ PEAGES</v>
      </c>
      <c r="I8" s="31" t="str">
        <f>IF(SHELL_PEAGES[[#This Row],[Montant TTC]]&gt;0,"40","50")</f>
        <v>40</v>
      </c>
      <c r="J8" s="31">
        <f>IF(SHELL_PEAGES[[#This Row],[Genre]]="VP",124013,123401)</f>
        <v>123401</v>
      </c>
      <c r="K8" s="35">
        <f>ABS(VALUE(SUBSTITUTE(SHELL_PEAGES[[#This Row],[PUHT]],".",",")))</f>
        <v>10.86</v>
      </c>
      <c r="L8" s="36" t="str">
        <f>IF(SHELL_PEAGES[[#This Row],[TVA]]&gt;0,"VG","V0")</f>
        <v>VG</v>
      </c>
      <c r="M8" s="31" t="str">
        <f>IF(IFERROR(VLOOKUP(SHELL_PEAGES[[#This Row],[Imputation]],Tableau2[],2,0),0)=101,SHELL_PEAGES[[#This Row],[Imputation]],"ERREUR")</f>
        <v>DEL56</v>
      </c>
      <c r="N8" s="31" t="str">
        <f>IF(ISNA(MATCH(SHELL_PEAGES[[#This Row],[centre de cout]],#REF!,0)),"Erreur","Ok")</f>
        <v>Ok</v>
      </c>
    </row>
    <row r="9" spans="1:18" x14ac:dyDescent="0.2">
      <c r="A9" s="2" t="s">
        <v>20</v>
      </c>
      <c r="B9" s="2" t="s">
        <v>108</v>
      </c>
      <c r="C9" s="2" t="s">
        <v>111</v>
      </c>
      <c r="D9" s="2">
        <v>12.430000000004799</v>
      </c>
      <c r="E9" s="2">
        <v>2.4899999999915798</v>
      </c>
      <c r="F9" s="2">
        <v>14.919999999996399</v>
      </c>
      <c r="G9" s="2" t="s">
        <v>81</v>
      </c>
      <c r="H9" s="45" t="str">
        <f>IF($Q$2=1,CONCATENATE($Q$1," ",SHELL_PEAGES[[#This Row],[Véhicule]]," 1ERE QUINZ PEAGES"),CONCATENATE($Q$1," ",SHELL_PEAGES[[#This Row],[Véhicule]]," 2EME QUINZ PEAGES"))</f>
        <v>07-2018 CT-653-XY 2EME QUINZ PEAGES</v>
      </c>
      <c r="I9" s="31" t="str">
        <f>IF(SHELL_PEAGES[[#This Row],[Montant TTC]]&gt;0,"40","50")</f>
        <v>40</v>
      </c>
      <c r="J9" s="31">
        <f>IF(SHELL_PEAGES[[#This Row],[Genre]]="VP",124013,123401)</f>
        <v>123401</v>
      </c>
      <c r="K9" s="35">
        <f>ABS(VALUE(SUBSTITUTE(SHELL_PEAGES[[#This Row],[PUHT]],".",",")))</f>
        <v>12.43</v>
      </c>
      <c r="L9" s="36" t="str">
        <f>IF(SHELL_PEAGES[[#This Row],[TVA]]&gt;0,"VG","V0")</f>
        <v>VG</v>
      </c>
      <c r="M9" s="31" t="str">
        <f>IF(IFERROR(VLOOKUP(SHELL_PEAGES[[#This Row],[Imputation]],Tableau2[],2,0),0)=101,SHELL_PEAGES[[#This Row],[Imputation]],"ERREUR")</f>
        <v>DEL58</v>
      </c>
      <c r="N9" s="31" t="str">
        <f>IF(ISNA(MATCH(SHELL_PEAGES[[#This Row],[centre de cout]],#REF!,0)),"Erreur","Ok")</f>
        <v>Ok</v>
      </c>
    </row>
  </sheetData>
  <pageMargins left="0.78740157499999996" right="0.78740157499999996" top="0.984251969" bottom="0.984251969" header="0" footer="0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FFFF"/>
  </sheetPr>
  <dimension ref="A1:Q599"/>
  <sheetViews>
    <sheetView zoomScale="90" zoomScaleNormal="90" workbookViewId="0">
      <selection activeCell="I4" sqref="I4:O4"/>
    </sheetView>
  </sheetViews>
  <sheetFormatPr baseColWidth="10" defaultRowHeight="12.75" x14ac:dyDescent="0.2"/>
  <cols>
    <col min="1" max="1" width="18.5703125" style="5" bestFit="1" customWidth="1"/>
    <col min="2" max="2" width="14.5703125" style="5" bestFit="1" customWidth="1"/>
    <col min="3" max="3" width="9.140625" style="5" customWidth="1"/>
    <col min="4" max="4" width="39.7109375" style="5" bestFit="1" customWidth="1"/>
    <col min="5" max="5" width="11.7109375" customWidth="1"/>
    <col min="6" max="6" width="9.140625" customWidth="1"/>
    <col min="7" max="7" width="7.140625" bestFit="1" customWidth="1"/>
    <col min="8" max="8" width="1.7109375" customWidth="1"/>
    <col min="9" max="9" width="38.85546875" style="5" customWidth="1"/>
    <col min="10" max="10" width="7.28515625" style="5" customWidth="1"/>
    <col min="11" max="12" width="9.85546875" style="5" customWidth="1"/>
    <col min="13" max="13" width="7" style="5" customWidth="1"/>
    <col min="14" max="14" width="9.5703125" style="5" customWidth="1"/>
    <col min="15" max="15" width="13.7109375" customWidth="1"/>
  </cols>
  <sheetData>
    <row r="1" spans="1:17" x14ac:dyDescent="0.2">
      <c r="I1" s="46" t="s">
        <v>44</v>
      </c>
      <c r="J1" s="46"/>
      <c r="K1" s="46"/>
      <c r="L1" s="46"/>
      <c r="M1" s="46"/>
      <c r="N1" s="46"/>
    </row>
    <row r="2" spans="1:17" x14ac:dyDescent="0.2">
      <c r="A2" s="4" t="s">
        <v>41</v>
      </c>
      <c r="E2" s="5"/>
      <c r="F2" s="5"/>
      <c r="G2" s="5"/>
    </row>
    <row r="3" spans="1:17" x14ac:dyDescent="0.2">
      <c r="A3" s="4" t="s">
        <v>39</v>
      </c>
      <c r="B3" s="4" t="s">
        <v>1</v>
      </c>
      <c r="C3" s="4" t="s">
        <v>42</v>
      </c>
      <c r="D3" s="4" t="s">
        <v>34</v>
      </c>
      <c r="E3" s="4" t="s">
        <v>35</v>
      </c>
      <c r="F3" s="4" t="s">
        <v>38</v>
      </c>
      <c r="G3" s="5" t="s">
        <v>12</v>
      </c>
      <c r="I3" s="7" t="s">
        <v>34</v>
      </c>
      <c r="J3" s="7" t="s">
        <v>35</v>
      </c>
      <c r="K3" s="7" t="s">
        <v>42</v>
      </c>
      <c r="L3" s="7" t="s">
        <v>37</v>
      </c>
      <c r="M3" s="7" t="s">
        <v>38</v>
      </c>
      <c r="N3" s="7" t="s">
        <v>39</v>
      </c>
      <c r="O3" s="7" t="s">
        <v>55</v>
      </c>
    </row>
    <row r="4" spans="1:17" x14ac:dyDescent="0.2">
      <c r="A4" s="5" t="s">
        <v>15</v>
      </c>
      <c r="B4" s="5" t="s">
        <v>108</v>
      </c>
      <c r="C4" s="5">
        <v>123401</v>
      </c>
      <c r="D4" s="5" t="s">
        <v>113</v>
      </c>
      <c r="E4" s="5" t="s">
        <v>43</v>
      </c>
      <c r="F4" s="5" t="s">
        <v>47</v>
      </c>
      <c r="G4" s="6">
        <v>3.66</v>
      </c>
      <c r="I4" s="5" t="str">
        <f>IF(A4="","",IF(A4="Total général",CONCATENATE('Base  PEAGES'!$Q$1," ",RIGHT(I3,17)),D4))</f>
        <v>07-2018 CT-653-XY 2EME QUINZ PEAGES</v>
      </c>
      <c r="J4" s="5">
        <f t="shared" ref="J4:J35" si="0">IF(A4="","",IF(AND(J3=50,A4="Total général"),21,IF(AND(J3=40,A4="Total général"),31,VALUE(E4))))</f>
        <v>40</v>
      </c>
      <c r="K4" s="5">
        <f t="shared" ref="K4:K35" si="1">IF(A4="","",IF(A4="Total général",15002,C4))</f>
        <v>123401</v>
      </c>
      <c r="L4" s="5">
        <f>IF(A4="","",IF(A4="Total général",SUM('Base  PEAGES'!F:F),G4))</f>
        <v>3.66</v>
      </c>
      <c r="M4" s="5" t="str">
        <f t="shared" ref="M4:M35" si="2">IF(OR(A4="",A4="Total général"),"",F4)</f>
        <v>VG</v>
      </c>
      <c r="N4" s="5" t="str">
        <f t="shared" ref="N4:N35" si="3">IF(OR(A4="",A4="Total général"),"",A4)</f>
        <v>DEL38</v>
      </c>
      <c r="O4" s="10" t="str">
        <f>IF(OR(A4="",A4="Total général"),"",'Base  PEAGES'!$Q$1)</f>
        <v>07-2018</v>
      </c>
      <c r="P4" s="14"/>
      <c r="Q4" s="19"/>
    </row>
    <row r="5" spans="1:17" x14ac:dyDescent="0.2">
      <c r="A5" s="5" t="s">
        <v>17</v>
      </c>
      <c r="B5" s="5" t="s">
        <v>108</v>
      </c>
      <c r="C5" s="5">
        <v>123401</v>
      </c>
      <c r="D5" s="5" t="s">
        <v>113</v>
      </c>
      <c r="E5" s="5" t="s">
        <v>43</v>
      </c>
      <c r="F5" s="5" t="s">
        <v>47</v>
      </c>
      <c r="G5" s="6">
        <v>5.58</v>
      </c>
      <c r="I5" s="5" t="str">
        <f>IF(A5="","",IF(A5="Total général",CONCATENATE('Base  PEAGES'!$Q$1," ",RIGHT(I4,17)),D5))</f>
        <v>07-2018 CT-653-XY 2EME QUINZ PEAGES</v>
      </c>
      <c r="J5" s="5">
        <f t="shared" ref="J5:J9" si="4">IF(A5="","",IF(AND(J4=50,A5="Total général"),21,IF(AND(J4=40,A5="Total général"),31,VALUE(E5))))</f>
        <v>40</v>
      </c>
      <c r="K5" s="5">
        <f t="shared" ref="K5:K9" si="5">IF(A5="","",IF(A5="Total général",15002,C5))</f>
        <v>123401</v>
      </c>
      <c r="L5" s="5">
        <f>IF(A5="","",IF(A5="Total général",SUM('Base  PEAGES'!F:F),G5))</f>
        <v>5.58</v>
      </c>
      <c r="M5" s="5" t="str">
        <f t="shared" ref="M5:M9" si="6">IF(OR(A5="",A5="Total général"),"",F5)</f>
        <v>VG</v>
      </c>
      <c r="N5" s="5" t="str">
        <f t="shared" ref="N5:N9" si="7">IF(OR(A5="",A5="Total général"),"",A5)</f>
        <v>DEL53</v>
      </c>
      <c r="O5" s="10" t="str">
        <f>IF(OR(A5="",A5="Total général"),"",'Base  PEAGES'!$Q$1)</f>
        <v>07-2018</v>
      </c>
      <c r="P5" s="14"/>
      <c r="Q5" s="19"/>
    </row>
    <row r="6" spans="1:17" x14ac:dyDescent="0.2">
      <c r="A6" s="5" t="s">
        <v>8</v>
      </c>
      <c r="B6" s="5" t="s">
        <v>108</v>
      </c>
      <c r="C6" s="5">
        <v>123401</v>
      </c>
      <c r="D6" s="5" t="s">
        <v>113</v>
      </c>
      <c r="E6" s="5" t="s">
        <v>43</v>
      </c>
      <c r="F6" s="5" t="s">
        <v>47</v>
      </c>
      <c r="G6" s="6">
        <v>5.83</v>
      </c>
      <c r="I6" s="5" t="str">
        <f>IF(A6="","",IF(A6="Total général",CONCATENATE('Base  PEAGES'!$Q$1," ",RIGHT(I5,17)),D6))</f>
        <v>07-2018 CT-653-XY 2EME QUINZ PEAGES</v>
      </c>
      <c r="J6" s="5">
        <f t="shared" si="4"/>
        <v>40</v>
      </c>
      <c r="K6" s="5">
        <f t="shared" si="5"/>
        <v>123401</v>
      </c>
      <c r="L6" s="5">
        <f>IF(A6="","",IF(A6="Total général",SUM('Base  PEAGES'!F:F),G6))</f>
        <v>5.83</v>
      </c>
      <c r="M6" s="5" t="str">
        <f t="shared" si="6"/>
        <v>VG</v>
      </c>
      <c r="N6" s="5" t="str">
        <f t="shared" si="7"/>
        <v>DEL54</v>
      </c>
      <c r="O6" s="10" t="str">
        <f>IF(OR(A6="",A6="Total général"),"",'Base  PEAGES'!$Q$1)</f>
        <v>07-2018</v>
      </c>
      <c r="P6" s="14"/>
      <c r="Q6" s="19"/>
    </row>
    <row r="7" spans="1:17" x14ac:dyDescent="0.2">
      <c r="A7" s="5" t="s">
        <v>18</v>
      </c>
      <c r="B7" s="5" t="s">
        <v>108</v>
      </c>
      <c r="C7" s="5">
        <v>123401</v>
      </c>
      <c r="D7" s="5" t="s">
        <v>113</v>
      </c>
      <c r="E7" s="5" t="s">
        <v>43</v>
      </c>
      <c r="F7" s="5" t="s">
        <v>47</v>
      </c>
      <c r="G7" s="6">
        <v>16.989999999999998</v>
      </c>
      <c r="I7" s="5" t="str">
        <f>IF(A7="","",IF(A7="Total général",CONCATENATE('Base  PEAGES'!$Q$1," ",RIGHT(I6,17)),D7))</f>
        <v>07-2018 CT-653-XY 2EME QUINZ PEAGES</v>
      </c>
      <c r="J7" s="5">
        <f t="shared" si="4"/>
        <v>40</v>
      </c>
      <c r="K7" s="5">
        <f t="shared" si="5"/>
        <v>123401</v>
      </c>
      <c r="L7" s="5">
        <f>IF(A7="","",IF(A7="Total général",SUM('Base  PEAGES'!F:F),G7))</f>
        <v>16.989999999999998</v>
      </c>
      <c r="M7" s="5" t="str">
        <f t="shared" si="6"/>
        <v>VG</v>
      </c>
      <c r="N7" s="5" t="str">
        <f t="shared" si="7"/>
        <v>DEL55</v>
      </c>
      <c r="O7" s="10" t="str">
        <f>IF(OR(A7="",A7="Total général"),"",'Base  PEAGES'!$Q$1)</f>
        <v>07-2018</v>
      </c>
      <c r="P7" s="14"/>
    </row>
    <row r="8" spans="1:17" x14ac:dyDescent="0.2">
      <c r="A8" s="5" t="s">
        <v>19</v>
      </c>
      <c r="B8" s="5" t="s">
        <v>108</v>
      </c>
      <c r="C8" s="5">
        <v>123401</v>
      </c>
      <c r="D8" s="5" t="s">
        <v>113</v>
      </c>
      <c r="E8" s="5" t="s">
        <v>43</v>
      </c>
      <c r="F8" s="5" t="s">
        <v>47</v>
      </c>
      <c r="G8" s="6">
        <v>10.86</v>
      </c>
      <c r="I8" s="5" t="str">
        <f>IF(A8="","",IF(A8="Total général",CONCATENATE('Base  PEAGES'!$Q$1," ",RIGHT(I7,17)),D8))</f>
        <v>07-2018 CT-653-XY 2EME QUINZ PEAGES</v>
      </c>
      <c r="J8" s="5">
        <f t="shared" si="4"/>
        <v>40</v>
      </c>
      <c r="K8" s="5">
        <f t="shared" si="5"/>
        <v>123401</v>
      </c>
      <c r="L8" s="5">
        <f>IF(A8="","",IF(A8="Total général",SUM('Base  PEAGES'!F:F),G8))</f>
        <v>10.86</v>
      </c>
      <c r="M8" s="5" t="str">
        <f t="shared" si="6"/>
        <v>VG</v>
      </c>
      <c r="N8" s="5" t="str">
        <f t="shared" si="7"/>
        <v>DEL56</v>
      </c>
      <c r="O8" s="10" t="str">
        <f>IF(OR(A8="",A8="Total général"),"",'Base  PEAGES'!$Q$1)</f>
        <v>07-2018</v>
      </c>
      <c r="P8" s="14"/>
    </row>
    <row r="9" spans="1:17" x14ac:dyDescent="0.2">
      <c r="A9" s="5" t="s">
        <v>20</v>
      </c>
      <c r="B9" s="5" t="s">
        <v>108</v>
      </c>
      <c r="C9" s="5">
        <v>123401</v>
      </c>
      <c r="D9" s="5" t="s">
        <v>113</v>
      </c>
      <c r="E9" s="5" t="s">
        <v>43</v>
      </c>
      <c r="F9" s="5" t="s">
        <v>47</v>
      </c>
      <c r="G9" s="6">
        <v>12.43</v>
      </c>
      <c r="I9" s="5" t="str">
        <f>IF(A9="","",IF(A9="Total général",CONCATENATE('Base  PEAGES'!$Q$1," ",RIGHT(I8,17)),D9))</f>
        <v>07-2018 CT-653-XY 2EME QUINZ PEAGES</v>
      </c>
      <c r="J9" s="5">
        <f t="shared" si="4"/>
        <v>40</v>
      </c>
      <c r="K9" s="5">
        <f t="shared" si="5"/>
        <v>123401</v>
      </c>
      <c r="L9" s="5">
        <f>IF(A9="","",IF(A9="Total général",SUM('Base  PEAGES'!F:F),G9))</f>
        <v>12.43</v>
      </c>
      <c r="M9" s="5" t="str">
        <f t="shared" si="6"/>
        <v>VG</v>
      </c>
      <c r="N9" s="5" t="str">
        <f t="shared" si="7"/>
        <v>DEL58</v>
      </c>
      <c r="O9" s="10" t="str">
        <f>IF(OR(A9="",A9="Total général"),"",'Base  PEAGES'!$Q$1)</f>
        <v>07-2018</v>
      </c>
      <c r="P9" s="14"/>
    </row>
    <row r="10" spans="1:17" x14ac:dyDescent="0.2">
      <c r="A10"/>
      <c r="B10"/>
      <c r="C10"/>
      <c r="D10"/>
      <c r="O10" s="10"/>
      <c r="P10" s="14"/>
    </row>
    <row r="11" spans="1:17" x14ac:dyDescent="0.2">
      <c r="A11"/>
      <c r="B11"/>
      <c r="C11"/>
      <c r="D11"/>
      <c r="O11" s="10"/>
      <c r="P11" s="14"/>
    </row>
    <row r="12" spans="1:17" x14ac:dyDescent="0.2">
      <c r="A12"/>
      <c r="B12"/>
      <c r="C12"/>
      <c r="D12"/>
      <c r="O12" s="10"/>
      <c r="P12" s="14"/>
    </row>
    <row r="13" spans="1:17" x14ac:dyDescent="0.2">
      <c r="A13"/>
      <c r="B13"/>
      <c r="C13"/>
      <c r="D13"/>
      <c r="O13" s="10"/>
      <c r="P13" s="14"/>
    </row>
    <row r="14" spans="1:17" x14ac:dyDescent="0.2">
      <c r="A14"/>
      <c r="B14"/>
      <c r="C14"/>
      <c r="D14"/>
      <c r="O14" s="10"/>
      <c r="P14" s="14"/>
    </row>
    <row r="15" spans="1:17" x14ac:dyDescent="0.2">
      <c r="A15"/>
      <c r="B15"/>
      <c r="C15"/>
      <c r="D15"/>
      <c r="O15" s="10"/>
      <c r="P15" s="14"/>
    </row>
    <row r="16" spans="1:17" x14ac:dyDescent="0.2">
      <c r="A16"/>
      <c r="B16"/>
      <c r="C16"/>
      <c r="D16"/>
      <c r="O16" s="10"/>
      <c r="P16" s="14"/>
    </row>
    <row r="17" spans="1:16" x14ac:dyDescent="0.2">
      <c r="A17"/>
      <c r="B17"/>
      <c r="C17"/>
      <c r="D17"/>
      <c r="O17" s="10"/>
      <c r="P17" s="14"/>
    </row>
    <row r="18" spans="1:16" x14ac:dyDescent="0.2">
      <c r="A18"/>
      <c r="B18"/>
      <c r="C18"/>
      <c r="D18"/>
      <c r="O18" s="10"/>
      <c r="P18" s="14"/>
    </row>
    <row r="19" spans="1:16" x14ac:dyDescent="0.2">
      <c r="A19"/>
      <c r="B19"/>
      <c r="C19"/>
      <c r="D19"/>
      <c r="O19" s="10"/>
      <c r="P19" s="14"/>
    </row>
    <row r="20" spans="1:16" x14ac:dyDescent="0.2">
      <c r="A20"/>
      <c r="B20"/>
      <c r="C20"/>
      <c r="D20"/>
      <c r="O20" s="10"/>
      <c r="P20" s="14"/>
    </row>
    <row r="21" spans="1:16" x14ac:dyDescent="0.2">
      <c r="A21"/>
      <c r="B21"/>
      <c r="C21"/>
      <c r="D21"/>
      <c r="O21" s="10"/>
      <c r="P21" s="14"/>
    </row>
    <row r="22" spans="1:16" x14ac:dyDescent="0.2">
      <c r="A22"/>
      <c r="B22"/>
      <c r="C22"/>
      <c r="D22"/>
      <c r="O22" s="10"/>
      <c r="P22" s="14"/>
    </row>
    <row r="23" spans="1:16" x14ac:dyDescent="0.2">
      <c r="A23"/>
      <c r="B23"/>
      <c r="C23"/>
      <c r="D23"/>
      <c r="O23" s="10"/>
      <c r="P23" s="14"/>
    </row>
    <row r="24" spans="1:16" x14ac:dyDescent="0.2">
      <c r="A24"/>
      <c r="B24"/>
      <c r="C24"/>
      <c r="D24"/>
      <c r="O24" s="10"/>
      <c r="P24" s="14"/>
    </row>
    <row r="25" spans="1:16" x14ac:dyDescent="0.2">
      <c r="A25"/>
      <c r="B25"/>
      <c r="C25"/>
      <c r="D25"/>
      <c r="O25" s="10"/>
      <c r="P25" s="14"/>
    </row>
    <row r="26" spans="1:16" x14ac:dyDescent="0.2">
      <c r="A26"/>
      <c r="B26"/>
      <c r="C26"/>
      <c r="D26"/>
      <c r="O26" s="10"/>
      <c r="P26" s="14"/>
    </row>
    <row r="27" spans="1:16" x14ac:dyDescent="0.2">
      <c r="A27"/>
      <c r="B27"/>
      <c r="C27"/>
      <c r="D27"/>
      <c r="O27" s="10"/>
      <c r="P27" s="14"/>
    </row>
    <row r="28" spans="1:16" x14ac:dyDescent="0.2">
      <c r="A28"/>
      <c r="B28"/>
      <c r="C28"/>
      <c r="D28"/>
      <c r="O28" s="10"/>
      <c r="P28" s="14"/>
    </row>
    <row r="29" spans="1:16" x14ac:dyDescent="0.2">
      <c r="A29"/>
      <c r="B29"/>
      <c r="C29"/>
      <c r="D29"/>
      <c r="O29" s="10"/>
      <c r="P29" s="14"/>
    </row>
    <row r="30" spans="1:16" x14ac:dyDescent="0.2">
      <c r="A30"/>
      <c r="B30"/>
      <c r="C30"/>
      <c r="D30"/>
      <c r="O30" s="10"/>
      <c r="P30" s="14"/>
    </row>
    <row r="31" spans="1:16" x14ac:dyDescent="0.2">
      <c r="A31"/>
      <c r="B31"/>
      <c r="C31"/>
      <c r="D31"/>
      <c r="O31" s="10"/>
      <c r="P31" s="14"/>
    </row>
    <row r="32" spans="1:16" x14ac:dyDescent="0.2">
      <c r="A32"/>
      <c r="B32"/>
      <c r="C32"/>
      <c r="D32"/>
      <c r="O32" s="10"/>
      <c r="P32" s="14"/>
    </row>
    <row r="33" spans="1:15" x14ac:dyDescent="0.2">
      <c r="A33"/>
      <c r="B33"/>
      <c r="C33"/>
      <c r="D33"/>
      <c r="O33" s="10"/>
    </row>
    <row r="34" spans="1:15" x14ac:dyDescent="0.2">
      <c r="A34"/>
      <c r="B34"/>
      <c r="C34"/>
      <c r="D34"/>
      <c r="O34" s="10"/>
    </row>
    <row r="35" spans="1:15" x14ac:dyDescent="0.2">
      <c r="A35"/>
      <c r="B35"/>
      <c r="C35"/>
      <c r="D35"/>
      <c r="O35" s="10"/>
    </row>
    <row r="36" spans="1:15" x14ac:dyDescent="0.2">
      <c r="A36"/>
      <c r="B36"/>
      <c r="C36"/>
      <c r="D36"/>
      <c r="O36" s="10"/>
    </row>
    <row r="37" spans="1:15" x14ac:dyDescent="0.2">
      <c r="A37"/>
      <c r="B37"/>
      <c r="C37"/>
      <c r="D37"/>
      <c r="O37" s="10"/>
    </row>
    <row r="38" spans="1:15" x14ac:dyDescent="0.2">
      <c r="A38"/>
      <c r="B38"/>
      <c r="C38"/>
      <c r="D38"/>
      <c r="O38" s="10"/>
    </row>
    <row r="39" spans="1:15" x14ac:dyDescent="0.2">
      <c r="A39"/>
      <c r="B39"/>
      <c r="C39"/>
      <c r="D39"/>
      <c r="O39" s="10"/>
    </row>
    <row r="40" spans="1:15" x14ac:dyDescent="0.2">
      <c r="A40"/>
      <c r="B40"/>
      <c r="C40"/>
      <c r="D40"/>
      <c r="O40" s="10"/>
    </row>
    <row r="41" spans="1:15" x14ac:dyDescent="0.2">
      <c r="A41"/>
      <c r="B41"/>
      <c r="C41"/>
      <c r="D41"/>
      <c r="O41" s="10"/>
    </row>
    <row r="42" spans="1:15" x14ac:dyDescent="0.2">
      <c r="A42"/>
      <c r="B42"/>
      <c r="C42"/>
      <c r="D42"/>
      <c r="O42" s="10"/>
    </row>
    <row r="43" spans="1:15" x14ac:dyDescent="0.2">
      <c r="A43"/>
      <c r="B43"/>
      <c r="C43"/>
      <c r="D43"/>
      <c r="O43" s="10"/>
    </row>
    <row r="44" spans="1:15" x14ac:dyDescent="0.2">
      <c r="A44"/>
      <c r="B44"/>
      <c r="C44"/>
      <c r="D44"/>
      <c r="O44" s="10"/>
    </row>
    <row r="45" spans="1:15" x14ac:dyDescent="0.2">
      <c r="A45"/>
      <c r="B45"/>
      <c r="C45"/>
      <c r="D45"/>
      <c r="O45" s="10"/>
    </row>
    <row r="46" spans="1:15" x14ac:dyDescent="0.2">
      <c r="A46"/>
      <c r="B46"/>
      <c r="C46"/>
      <c r="D46"/>
      <c r="O46" s="10"/>
    </row>
    <row r="47" spans="1:15" x14ac:dyDescent="0.2">
      <c r="A47"/>
      <c r="B47"/>
      <c r="C47"/>
      <c r="D47"/>
      <c r="O47" s="10"/>
    </row>
    <row r="48" spans="1:15" x14ac:dyDescent="0.2">
      <c r="A48"/>
      <c r="B48"/>
      <c r="C48"/>
      <c r="D48"/>
      <c r="O48" s="10"/>
    </row>
    <row r="49" spans="1:15" x14ac:dyDescent="0.2">
      <c r="A49"/>
      <c r="B49"/>
      <c r="C49"/>
      <c r="D49"/>
      <c r="O49" s="10"/>
    </row>
    <row r="50" spans="1:15" x14ac:dyDescent="0.2">
      <c r="A50"/>
      <c r="B50"/>
      <c r="C50"/>
      <c r="D50"/>
      <c r="O50" s="10"/>
    </row>
    <row r="51" spans="1:15" x14ac:dyDescent="0.2">
      <c r="A51"/>
      <c r="B51"/>
      <c r="C51"/>
      <c r="D51"/>
      <c r="O51" s="10"/>
    </row>
    <row r="52" spans="1:15" x14ac:dyDescent="0.2">
      <c r="A52"/>
      <c r="B52"/>
      <c r="C52"/>
      <c r="D52"/>
      <c r="O52" s="10"/>
    </row>
    <row r="53" spans="1:15" x14ac:dyDescent="0.2">
      <c r="A53"/>
      <c r="B53"/>
      <c r="C53"/>
      <c r="D53"/>
      <c r="O53" s="10"/>
    </row>
    <row r="54" spans="1:15" x14ac:dyDescent="0.2">
      <c r="A54"/>
      <c r="B54"/>
      <c r="C54"/>
      <c r="D54"/>
      <c r="O54" s="10"/>
    </row>
    <row r="55" spans="1:15" x14ac:dyDescent="0.2">
      <c r="A55"/>
      <c r="B55"/>
      <c r="C55"/>
      <c r="D55"/>
      <c r="O55" s="10"/>
    </row>
    <row r="56" spans="1:15" x14ac:dyDescent="0.2">
      <c r="A56"/>
      <c r="B56"/>
      <c r="C56"/>
      <c r="D56"/>
      <c r="O56" s="10"/>
    </row>
    <row r="57" spans="1:15" x14ac:dyDescent="0.2">
      <c r="A57"/>
      <c r="B57"/>
      <c r="C57"/>
      <c r="D57"/>
      <c r="O57" s="10"/>
    </row>
    <row r="58" spans="1:15" x14ac:dyDescent="0.2">
      <c r="A58"/>
      <c r="B58"/>
      <c r="C58"/>
      <c r="D58"/>
      <c r="O58" s="10"/>
    </row>
    <row r="59" spans="1:15" x14ac:dyDescent="0.2">
      <c r="A59"/>
      <c r="B59"/>
      <c r="C59"/>
      <c r="D59"/>
      <c r="O59" s="10"/>
    </row>
    <row r="60" spans="1:15" x14ac:dyDescent="0.2">
      <c r="A60"/>
      <c r="B60"/>
      <c r="C60"/>
      <c r="D60"/>
      <c r="O60" s="10"/>
    </row>
    <row r="61" spans="1:15" x14ac:dyDescent="0.2">
      <c r="A61"/>
      <c r="B61"/>
      <c r="C61"/>
      <c r="D61"/>
      <c r="O61" s="10"/>
    </row>
    <row r="62" spans="1:15" x14ac:dyDescent="0.2">
      <c r="A62"/>
      <c r="B62"/>
      <c r="C62"/>
      <c r="D62"/>
      <c r="O62" s="10"/>
    </row>
    <row r="63" spans="1:15" x14ac:dyDescent="0.2">
      <c r="A63"/>
      <c r="B63"/>
      <c r="C63"/>
      <c r="D63"/>
      <c r="O63" s="10"/>
    </row>
    <row r="64" spans="1:15" x14ac:dyDescent="0.2">
      <c r="A64"/>
      <c r="B64"/>
      <c r="C64"/>
      <c r="D64"/>
      <c r="O64" s="10"/>
    </row>
    <row r="65" spans="1:15" x14ac:dyDescent="0.2">
      <c r="A65"/>
      <c r="B65"/>
      <c r="C65"/>
      <c r="D65"/>
      <c r="O65" s="10"/>
    </row>
    <row r="66" spans="1:15" x14ac:dyDescent="0.2">
      <c r="A66"/>
      <c r="B66"/>
      <c r="C66"/>
      <c r="D66"/>
      <c r="O66" s="10"/>
    </row>
    <row r="67" spans="1:15" x14ac:dyDescent="0.2">
      <c r="A67"/>
      <c r="B67"/>
      <c r="C67"/>
      <c r="D67"/>
      <c r="O67" s="10"/>
    </row>
    <row r="68" spans="1:15" x14ac:dyDescent="0.2">
      <c r="A68"/>
      <c r="B68"/>
      <c r="C68"/>
      <c r="D68"/>
      <c r="O68" s="10"/>
    </row>
    <row r="69" spans="1:15" x14ac:dyDescent="0.2">
      <c r="A69"/>
      <c r="B69"/>
      <c r="C69"/>
      <c r="D69"/>
      <c r="O69" s="10"/>
    </row>
    <row r="70" spans="1:15" x14ac:dyDescent="0.2">
      <c r="A70"/>
      <c r="B70"/>
      <c r="C70"/>
      <c r="D70"/>
      <c r="O70" s="10"/>
    </row>
    <row r="71" spans="1:15" x14ac:dyDescent="0.2">
      <c r="A71"/>
      <c r="B71"/>
      <c r="C71"/>
      <c r="D71"/>
      <c r="O71" s="10"/>
    </row>
    <row r="72" spans="1:15" x14ac:dyDescent="0.2">
      <c r="A72"/>
      <c r="B72"/>
      <c r="C72"/>
      <c r="D72"/>
      <c r="O72" s="10"/>
    </row>
    <row r="73" spans="1:15" x14ac:dyDescent="0.2">
      <c r="A73"/>
      <c r="B73"/>
      <c r="C73"/>
      <c r="D73"/>
      <c r="O73" s="10"/>
    </row>
    <row r="74" spans="1:15" x14ac:dyDescent="0.2">
      <c r="A74"/>
      <c r="B74"/>
      <c r="C74"/>
      <c r="D74"/>
      <c r="O74" s="10"/>
    </row>
    <row r="75" spans="1:15" x14ac:dyDescent="0.2">
      <c r="A75"/>
      <c r="B75"/>
      <c r="C75"/>
      <c r="D75"/>
      <c r="O75" s="10"/>
    </row>
    <row r="76" spans="1:15" x14ac:dyDescent="0.2">
      <c r="A76"/>
      <c r="B76"/>
      <c r="C76"/>
      <c r="D76"/>
      <c r="O76" s="10"/>
    </row>
    <row r="77" spans="1:15" x14ac:dyDescent="0.2">
      <c r="A77"/>
      <c r="B77"/>
      <c r="C77"/>
      <c r="D77"/>
      <c r="O77" s="10"/>
    </row>
    <row r="78" spans="1:15" x14ac:dyDescent="0.2">
      <c r="A78"/>
      <c r="B78"/>
      <c r="C78"/>
      <c r="D78"/>
      <c r="O78" s="10"/>
    </row>
    <row r="79" spans="1:15" x14ac:dyDescent="0.2">
      <c r="A79"/>
      <c r="B79"/>
      <c r="C79"/>
      <c r="D79"/>
      <c r="O79" s="10"/>
    </row>
    <row r="80" spans="1:15" x14ac:dyDescent="0.2">
      <c r="A80"/>
      <c r="B80"/>
      <c r="C80"/>
      <c r="D80"/>
      <c r="O80" s="10"/>
    </row>
    <row r="81" spans="1:15" x14ac:dyDescent="0.2">
      <c r="A81"/>
      <c r="B81"/>
      <c r="C81"/>
      <c r="D81"/>
      <c r="O81" s="10"/>
    </row>
    <row r="82" spans="1:15" x14ac:dyDescent="0.2">
      <c r="A82"/>
      <c r="B82"/>
      <c r="C82"/>
      <c r="D82"/>
      <c r="O82" s="10"/>
    </row>
    <row r="83" spans="1:15" x14ac:dyDescent="0.2">
      <c r="A83"/>
      <c r="B83"/>
      <c r="C83"/>
      <c r="D83"/>
      <c r="O83" s="10"/>
    </row>
    <row r="84" spans="1:15" x14ac:dyDescent="0.2">
      <c r="A84"/>
      <c r="B84"/>
      <c r="C84"/>
      <c r="D84"/>
      <c r="O84" s="10"/>
    </row>
    <row r="85" spans="1:15" x14ac:dyDescent="0.2">
      <c r="A85"/>
      <c r="B85"/>
      <c r="C85"/>
      <c r="D85"/>
      <c r="O85" s="10"/>
    </row>
    <row r="86" spans="1:15" x14ac:dyDescent="0.2">
      <c r="A86"/>
      <c r="B86"/>
      <c r="C86"/>
      <c r="D86"/>
      <c r="O86" s="10"/>
    </row>
    <row r="87" spans="1:15" x14ac:dyDescent="0.2">
      <c r="A87"/>
      <c r="B87"/>
      <c r="C87"/>
      <c r="D87"/>
      <c r="O87" s="10"/>
    </row>
    <row r="88" spans="1:15" x14ac:dyDescent="0.2">
      <c r="A88"/>
      <c r="B88"/>
      <c r="C88"/>
      <c r="D88"/>
      <c r="O88" s="10"/>
    </row>
    <row r="89" spans="1:15" x14ac:dyDescent="0.2">
      <c r="A89"/>
      <c r="B89"/>
      <c r="C89"/>
      <c r="D89"/>
      <c r="O89" s="10"/>
    </row>
    <row r="90" spans="1:15" x14ac:dyDescent="0.2">
      <c r="A90"/>
      <c r="B90"/>
      <c r="C90"/>
      <c r="D90"/>
      <c r="O90" s="10"/>
    </row>
    <row r="91" spans="1:15" x14ac:dyDescent="0.2">
      <c r="A91"/>
      <c r="B91"/>
      <c r="C91"/>
      <c r="D91"/>
      <c r="O91" s="10"/>
    </row>
    <row r="92" spans="1:15" x14ac:dyDescent="0.2">
      <c r="A92"/>
      <c r="B92"/>
      <c r="C92"/>
      <c r="D92"/>
      <c r="O92" s="10"/>
    </row>
    <row r="93" spans="1:15" x14ac:dyDescent="0.2">
      <c r="A93"/>
      <c r="B93"/>
      <c r="C93"/>
      <c r="D93"/>
      <c r="O93" s="10"/>
    </row>
    <row r="94" spans="1:15" x14ac:dyDescent="0.2">
      <c r="A94"/>
      <c r="B94"/>
      <c r="C94"/>
      <c r="D94"/>
      <c r="O94" s="10"/>
    </row>
    <row r="95" spans="1:15" x14ac:dyDescent="0.2">
      <c r="A95"/>
      <c r="B95"/>
      <c r="C95"/>
      <c r="D95"/>
      <c r="O95" s="10"/>
    </row>
    <row r="96" spans="1:15" x14ac:dyDescent="0.2">
      <c r="A96"/>
      <c r="B96"/>
      <c r="C96"/>
      <c r="D96"/>
      <c r="O96" s="10"/>
    </row>
    <row r="97" spans="1:15" x14ac:dyDescent="0.2">
      <c r="A97"/>
      <c r="B97"/>
      <c r="C97"/>
      <c r="D97"/>
      <c r="O97" s="10"/>
    </row>
    <row r="98" spans="1:15" x14ac:dyDescent="0.2">
      <c r="A98"/>
      <c r="B98"/>
      <c r="C98"/>
      <c r="D98"/>
      <c r="O98" s="10"/>
    </row>
    <row r="99" spans="1:15" x14ac:dyDescent="0.2">
      <c r="A99"/>
      <c r="B99"/>
      <c r="C99"/>
      <c r="D99"/>
      <c r="O99" s="10"/>
    </row>
    <row r="100" spans="1:15" x14ac:dyDescent="0.2">
      <c r="A100"/>
      <c r="B100"/>
      <c r="C100"/>
      <c r="D100"/>
      <c r="O100" s="10"/>
    </row>
    <row r="101" spans="1:15" x14ac:dyDescent="0.2">
      <c r="A101"/>
      <c r="B101"/>
      <c r="C101"/>
      <c r="D101"/>
      <c r="O101" s="10"/>
    </row>
    <row r="102" spans="1:15" x14ac:dyDescent="0.2">
      <c r="A102"/>
      <c r="B102"/>
      <c r="C102"/>
      <c r="D102"/>
      <c r="O102" s="10"/>
    </row>
    <row r="103" spans="1:15" x14ac:dyDescent="0.2">
      <c r="A103"/>
      <c r="B103"/>
      <c r="C103"/>
      <c r="D103"/>
      <c r="O103" s="10"/>
    </row>
    <row r="104" spans="1:15" x14ac:dyDescent="0.2">
      <c r="A104"/>
      <c r="B104"/>
      <c r="C104"/>
      <c r="D104"/>
      <c r="O104" s="10"/>
    </row>
    <row r="105" spans="1:15" x14ac:dyDescent="0.2">
      <c r="A105"/>
      <c r="B105"/>
      <c r="C105"/>
      <c r="D105"/>
      <c r="O105" s="10"/>
    </row>
    <row r="106" spans="1:15" x14ac:dyDescent="0.2">
      <c r="A106"/>
      <c r="B106"/>
      <c r="C106"/>
      <c r="D106"/>
      <c r="O106" s="10"/>
    </row>
    <row r="107" spans="1:15" x14ac:dyDescent="0.2">
      <c r="A107"/>
      <c r="B107"/>
      <c r="C107"/>
      <c r="D107"/>
      <c r="O107" s="10"/>
    </row>
    <row r="108" spans="1:15" x14ac:dyDescent="0.2">
      <c r="A108"/>
      <c r="B108"/>
      <c r="C108"/>
      <c r="D108"/>
      <c r="O108" s="10"/>
    </row>
    <row r="109" spans="1:15" x14ac:dyDescent="0.2">
      <c r="A109"/>
      <c r="B109"/>
      <c r="C109"/>
      <c r="D109"/>
      <c r="O109" s="10"/>
    </row>
    <row r="110" spans="1:15" x14ac:dyDescent="0.2">
      <c r="A110"/>
      <c r="B110"/>
      <c r="C110"/>
      <c r="D110"/>
      <c r="O110" s="10"/>
    </row>
    <row r="111" spans="1:15" x14ac:dyDescent="0.2">
      <c r="A111"/>
      <c r="B111"/>
      <c r="C111"/>
      <c r="D111"/>
      <c r="O111" s="10"/>
    </row>
    <row r="112" spans="1:15" x14ac:dyDescent="0.2">
      <c r="A112"/>
      <c r="B112"/>
      <c r="C112"/>
      <c r="D112"/>
      <c r="O112" s="10"/>
    </row>
    <row r="113" spans="1:15" x14ac:dyDescent="0.2">
      <c r="A113"/>
      <c r="B113"/>
      <c r="C113"/>
      <c r="D113"/>
      <c r="O113" s="10"/>
    </row>
    <row r="114" spans="1:15" x14ac:dyDescent="0.2">
      <c r="A114"/>
      <c r="B114"/>
      <c r="C114"/>
      <c r="D114"/>
      <c r="O114" s="10"/>
    </row>
    <row r="115" spans="1:15" x14ac:dyDescent="0.2">
      <c r="A115"/>
      <c r="B115"/>
      <c r="C115"/>
      <c r="D115"/>
      <c r="O115" s="10"/>
    </row>
    <row r="116" spans="1:15" x14ac:dyDescent="0.2">
      <c r="A116"/>
      <c r="B116"/>
      <c r="C116"/>
      <c r="D116"/>
      <c r="O116" s="10"/>
    </row>
    <row r="117" spans="1:15" x14ac:dyDescent="0.2">
      <c r="A117"/>
      <c r="B117"/>
      <c r="C117"/>
      <c r="D117"/>
      <c r="O117" s="10"/>
    </row>
    <row r="118" spans="1:15" x14ac:dyDescent="0.2">
      <c r="A118"/>
      <c r="B118"/>
      <c r="C118"/>
      <c r="D118"/>
      <c r="O118" s="10"/>
    </row>
    <row r="119" spans="1:15" x14ac:dyDescent="0.2">
      <c r="A119"/>
      <c r="B119"/>
      <c r="C119"/>
      <c r="D119"/>
      <c r="O119" s="10"/>
    </row>
    <row r="120" spans="1:15" x14ac:dyDescent="0.2">
      <c r="A120"/>
      <c r="B120"/>
      <c r="C120"/>
      <c r="D120"/>
      <c r="O120" s="10"/>
    </row>
    <row r="121" spans="1:15" x14ac:dyDescent="0.2">
      <c r="A121"/>
      <c r="B121"/>
      <c r="C121"/>
      <c r="D121"/>
      <c r="O121" s="10"/>
    </row>
    <row r="122" spans="1:15" x14ac:dyDescent="0.2">
      <c r="A122"/>
      <c r="B122"/>
      <c r="C122"/>
      <c r="D122"/>
      <c r="O122" s="10"/>
    </row>
    <row r="123" spans="1:15" x14ac:dyDescent="0.2">
      <c r="A123"/>
      <c r="B123"/>
      <c r="C123"/>
      <c r="D123"/>
      <c r="O123" s="10"/>
    </row>
    <row r="124" spans="1:15" x14ac:dyDescent="0.2">
      <c r="A124"/>
      <c r="B124"/>
      <c r="C124"/>
      <c r="D124"/>
      <c r="O124" s="10"/>
    </row>
    <row r="125" spans="1:15" x14ac:dyDescent="0.2">
      <c r="A125"/>
      <c r="B125"/>
      <c r="C125"/>
      <c r="D125"/>
      <c r="O125" s="10"/>
    </row>
    <row r="126" spans="1:15" x14ac:dyDescent="0.2">
      <c r="A126"/>
      <c r="B126"/>
      <c r="C126"/>
      <c r="D126"/>
      <c r="O126" s="10"/>
    </row>
    <row r="127" spans="1:15" x14ac:dyDescent="0.2">
      <c r="A127"/>
      <c r="B127"/>
      <c r="C127"/>
      <c r="D127"/>
      <c r="O127" s="10"/>
    </row>
    <row r="128" spans="1:15" x14ac:dyDescent="0.2">
      <c r="A128"/>
      <c r="B128"/>
      <c r="C128"/>
      <c r="D128"/>
      <c r="O128" s="10"/>
    </row>
    <row r="129" spans="1:15" x14ac:dyDescent="0.2">
      <c r="A129"/>
      <c r="B129"/>
      <c r="C129"/>
      <c r="D129"/>
      <c r="O129" s="10"/>
    </row>
    <row r="130" spans="1:15" x14ac:dyDescent="0.2">
      <c r="A130"/>
      <c r="B130"/>
      <c r="C130"/>
      <c r="D130"/>
      <c r="O130" s="10"/>
    </row>
    <row r="131" spans="1:15" x14ac:dyDescent="0.2">
      <c r="A131"/>
      <c r="B131"/>
      <c r="C131"/>
      <c r="D131"/>
      <c r="O131" s="10"/>
    </row>
    <row r="132" spans="1:15" x14ac:dyDescent="0.2">
      <c r="A132"/>
      <c r="B132"/>
      <c r="C132"/>
      <c r="D132"/>
      <c r="O132" s="10"/>
    </row>
    <row r="133" spans="1:15" x14ac:dyDescent="0.2">
      <c r="A133"/>
      <c r="B133"/>
      <c r="C133"/>
      <c r="D133"/>
      <c r="O133" s="10"/>
    </row>
    <row r="134" spans="1:15" x14ac:dyDescent="0.2">
      <c r="A134"/>
      <c r="B134"/>
      <c r="C134"/>
      <c r="D134"/>
      <c r="O134" s="10"/>
    </row>
    <row r="135" spans="1:15" x14ac:dyDescent="0.2">
      <c r="A135"/>
      <c r="B135"/>
      <c r="C135"/>
      <c r="D135"/>
      <c r="O135" s="10"/>
    </row>
    <row r="136" spans="1:15" x14ac:dyDescent="0.2">
      <c r="A136"/>
      <c r="B136"/>
      <c r="C136"/>
      <c r="D136"/>
      <c r="O136" s="10"/>
    </row>
    <row r="137" spans="1:15" x14ac:dyDescent="0.2">
      <c r="A137"/>
      <c r="B137"/>
      <c r="C137"/>
      <c r="D137"/>
      <c r="O137" s="10"/>
    </row>
    <row r="138" spans="1:15" x14ac:dyDescent="0.2">
      <c r="A138"/>
      <c r="B138"/>
      <c r="C138"/>
      <c r="D138"/>
      <c r="O138" s="10"/>
    </row>
    <row r="139" spans="1:15" x14ac:dyDescent="0.2">
      <c r="A139"/>
      <c r="B139"/>
      <c r="C139"/>
      <c r="D139"/>
      <c r="O139" s="10"/>
    </row>
    <row r="140" spans="1:15" x14ac:dyDescent="0.2">
      <c r="A140"/>
      <c r="B140"/>
      <c r="C140"/>
      <c r="D140"/>
      <c r="O140" s="10"/>
    </row>
    <row r="141" spans="1:15" x14ac:dyDescent="0.2">
      <c r="A141"/>
      <c r="B141"/>
      <c r="C141"/>
      <c r="D141"/>
      <c r="O141" s="10"/>
    </row>
    <row r="142" spans="1:15" x14ac:dyDescent="0.2">
      <c r="A142"/>
      <c r="B142"/>
      <c r="C142"/>
      <c r="D142"/>
      <c r="O142" s="10"/>
    </row>
    <row r="143" spans="1:15" x14ac:dyDescent="0.2">
      <c r="A143"/>
      <c r="B143"/>
      <c r="C143"/>
      <c r="D143"/>
      <c r="O143" s="10"/>
    </row>
    <row r="144" spans="1:15" x14ac:dyDescent="0.2">
      <c r="A144"/>
      <c r="B144"/>
      <c r="C144"/>
      <c r="D144"/>
      <c r="O144" s="10"/>
    </row>
    <row r="145" spans="1:15" x14ac:dyDescent="0.2">
      <c r="A145"/>
      <c r="B145"/>
      <c r="C145"/>
      <c r="D145"/>
      <c r="O145" s="10"/>
    </row>
    <row r="146" spans="1:15" x14ac:dyDescent="0.2">
      <c r="A146"/>
      <c r="B146"/>
      <c r="C146"/>
      <c r="D146"/>
      <c r="O146" s="10"/>
    </row>
    <row r="147" spans="1:15" x14ac:dyDescent="0.2">
      <c r="A147"/>
      <c r="B147"/>
      <c r="C147"/>
      <c r="D147"/>
      <c r="O147" s="10"/>
    </row>
    <row r="148" spans="1:15" x14ac:dyDescent="0.2">
      <c r="A148"/>
      <c r="B148"/>
      <c r="C148"/>
      <c r="D148"/>
      <c r="O148" s="10"/>
    </row>
    <row r="149" spans="1:15" x14ac:dyDescent="0.2">
      <c r="A149"/>
      <c r="B149"/>
      <c r="C149"/>
      <c r="D149"/>
      <c r="O149" s="10"/>
    </row>
    <row r="150" spans="1:15" x14ac:dyDescent="0.2">
      <c r="A150"/>
      <c r="B150"/>
      <c r="C150"/>
      <c r="D150"/>
      <c r="O150" s="10"/>
    </row>
    <row r="151" spans="1:15" x14ac:dyDescent="0.2">
      <c r="A151"/>
      <c r="B151"/>
      <c r="C151"/>
      <c r="D151"/>
      <c r="O151" s="10"/>
    </row>
    <row r="152" spans="1:15" x14ac:dyDescent="0.2">
      <c r="A152"/>
      <c r="B152"/>
      <c r="C152"/>
      <c r="D152"/>
      <c r="O152" s="10"/>
    </row>
    <row r="153" spans="1:15" x14ac:dyDescent="0.2">
      <c r="A153"/>
      <c r="B153"/>
      <c r="C153"/>
      <c r="D153"/>
      <c r="O153" s="10"/>
    </row>
    <row r="154" spans="1:15" x14ac:dyDescent="0.2">
      <c r="A154"/>
      <c r="B154"/>
      <c r="C154"/>
      <c r="D154"/>
      <c r="O154" s="10"/>
    </row>
    <row r="155" spans="1:15" x14ac:dyDescent="0.2">
      <c r="A155"/>
      <c r="B155"/>
      <c r="C155"/>
      <c r="D155"/>
      <c r="O155" s="10"/>
    </row>
    <row r="156" spans="1:15" x14ac:dyDescent="0.2">
      <c r="A156"/>
      <c r="B156"/>
      <c r="C156"/>
      <c r="D156"/>
      <c r="O156" s="10"/>
    </row>
    <row r="157" spans="1:15" x14ac:dyDescent="0.2">
      <c r="A157"/>
      <c r="B157"/>
      <c r="C157"/>
      <c r="D157"/>
      <c r="O157" s="10"/>
    </row>
    <row r="158" spans="1:15" x14ac:dyDescent="0.2">
      <c r="A158"/>
      <c r="B158"/>
      <c r="C158"/>
      <c r="D158"/>
      <c r="O158" s="10"/>
    </row>
    <row r="159" spans="1:15" x14ac:dyDescent="0.2">
      <c r="A159"/>
      <c r="B159"/>
      <c r="C159"/>
      <c r="D159"/>
      <c r="O159" s="10"/>
    </row>
    <row r="160" spans="1:15" x14ac:dyDescent="0.2">
      <c r="A160"/>
      <c r="B160"/>
      <c r="C160"/>
      <c r="D160"/>
      <c r="O160" s="10"/>
    </row>
    <row r="161" spans="1:15" x14ac:dyDescent="0.2">
      <c r="A161"/>
      <c r="B161"/>
      <c r="C161"/>
      <c r="D161"/>
      <c r="O161" s="10"/>
    </row>
    <row r="162" spans="1:15" x14ac:dyDescent="0.2">
      <c r="A162"/>
      <c r="B162"/>
      <c r="C162"/>
      <c r="D162"/>
      <c r="O162" s="10"/>
    </row>
    <row r="163" spans="1:15" x14ac:dyDescent="0.2">
      <c r="A163"/>
      <c r="B163"/>
      <c r="C163"/>
      <c r="D163"/>
      <c r="O163" s="10"/>
    </row>
    <row r="164" spans="1:15" x14ac:dyDescent="0.2">
      <c r="A164"/>
      <c r="B164"/>
      <c r="C164"/>
      <c r="D164"/>
      <c r="O164" s="10"/>
    </row>
    <row r="165" spans="1:15" x14ac:dyDescent="0.2">
      <c r="A165"/>
      <c r="B165"/>
      <c r="C165"/>
      <c r="D165"/>
      <c r="O165" s="10"/>
    </row>
    <row r="166" spans="1:15" x14ac:dyDescent="0.2">
      <c r="A166"/>
      <c r="B166"/>
      <c r="C166"/>
      <c r="D166"/>
      <c r="O166" s="10"/>
    </row>
    <row r="167" spans="1:15" x14ac:dyDescent="0.2">
      <c r="A167"/>
      <c r="B167"/>
      <c r="C167"/>
      <c r="D167"/>
      <c r="O167" s="10"/>
    </row>
    <row r="168" spans="1:15" x14ac:dyDescent="0.2">
      <c r="A168"/>
      <c r="B168"/>
      <c r="C168"/>
      <c r="D168"/>
      <c r="O168" s="10"/>
    </row>
    <row r="169" spans="1:15" x14ac:dyDescent="0.2">
      <c r="A169"/>
      <c r="B169"/>
      <c r="C169"/>
      <c r="D169"/>
      <c r="O169" s="10"/>
    </row>
    <row r="170" spans="1:15" x14ac:dyDescent="0.2">
      <c r="A170"/>
      <c r="B170"/>
      <c r="C170"/>
      <c r="D170"/>
      <c r="O170" s="10"/>
    </row>
    <row r="171" spans="1:15" x14ac:dyDescent="0.2">
      <c r="A171"/>
      <c r="B171"/>
      <c r="C171"/>
      <c r="D171"/>
      <c r="O171" s="10"/>
    </row>
    <row r="172" spans="1:15" x14ac:dyDescent="0.2">
      <c r="A172"/>
      <c r="B172"/>
      <c r="C172"/>
      <c r="D172"/>
      <c r="O172" s="10"/>
    </row>
    <row r="173" spans="1:15" x14ac:dyDescent="0.2">
      <c r="A173"/>
      <c r="B173"/>
      <c r="C173"/>
      <c r="D173"/>
      <c r="O173" s="10"/>
    </row>
    <row r="174" spans="1:15" x14ac:dyDescent="0.2">
      <c r="A174"/>
      <c r="B174"/>
      <c r="C174"/>
      <c r="D174"/>
      <c r="O174" s="10"/>
    </row>
    <row r="175" spans="1:15" x14ac:dyDescent="0.2">
      <c r="A175"/>
      <c r="B175"/>
      <c r="C175"/>
      <c r="D175"/>
      <c r="O175" s="10"/>
    </row>
    <row r="176" spans="1:15" x14ac:dyDescent="0.2">
      <c r="A176"/>
      <c r="B176"/>
      <c r="C176"/>
      <c r="D176"/>
      <c r="O176" s="10"/>
    </row>
    <row r="177" spans="1:15" x14ac:dyDescent="0.2">
      <c r="A177"/>
      <c r="B177"/>
      <c r="C177"/>
      <c r="D177"/>
      <c r="O177" s="10"/>
    </row>
    <row r="178" spans="1:15" x14ac:dyDescent="0.2">
      <c r="A178"/>
      <c r="B178"/>
      <c r="C178"/>
      <c r="D178"/>
      <c r="O178" s="10"/>
    </row>
    <row r="179" spans="1:15" x14ac:dyDescent="0.2">
      <c r="A179"/>
      <c r="B179"/>
      <c r="C179"/>
      <c r="D179"/>
      <c r="O179" s="10"/>
    </row>
    <row r="180" spans="1:15" x14ac:dyDescent="0.2">
      <c r="A180"/>
      <c r="B180"/>
      <c r="C180"/>
      <c r="D180"/>
      <c r="O180" s="10"/>
    </row>
    <row r="181" spans="1:15" x14ac:dyDescent="0.2">
      <c r="A181"/>
      <c r="B181"/>
      <c r="C181"/>
      <c r="D181"/>
      <c r="O181" s="10"/>
    </row>
    <row r="182" spans="1:15" x14ac:dyDescent="0.2">
      <c r="A182"/>
      <c r="B182"/>
      <c r="C182"/>
      <c r="D182"/>
      <c r="O182" s="10"/>
    </row>
    <row r="183" spans="1:15" x14ac:dyDescent="0.2">
      <c r="A183"/>
      <c r="B183"/>
      <c r="C183"/>
      <c r="D183"/>
      <c r="O183" s="10"/>
    </row>
    <row r="184" spans="1:15" x14ac:dyDescent="0.2">
      <c r="A184"/>
      <c r="B184"/>
      <c r="C184"/>
      <c r="D184"/>
      <c r="O184" s="10"/>
    </row>
    <row r="185" spans="1:15" x14ac:dyDescent="0.2">
      <c r="A185"/>
      <c r="B185"/>
      <c r="C185"/>
      <c r="D185"/>
      <c r="O185" s="10"/>
    </row>
    <row r="186" spans="1:15" x14ac:dyDescent="0.2">
      <c r="A186"/>
      <c r="B186"/>
      <c r="C186"/>
      <c r="D186"/>
      <c r="O186" s="10"/>
    </row>
    <row r="187" spans="1:15" x14ac:dyDescent="0.2">
      <c r="A187"/>
      <c r="B187"/>
      <c r="C187"/>
      <c r="D187"/>
      <c r="O187" s="10"/>
    </row>
    <row r="188" spans="1:15" x14ac:dyDescent="0.2">
      <c r="A188"/>
      <c r="B188"/>
      <c r="C188"/>
      <c r="D188"/>
      <c r="O188" s="10"/>
    </row>
    <row r="189" spans="1:15" x14ac:dyDescent="0.2">
      <c r="A189"/>
      <c r="B189"/>
      <c r="C189"/>
      <c r="D189"/>
      <c r="O189" s="10"/>
    </row>
    <row r="190" spans="1:15" x14ac:dyDescent="0.2">
      <c r="A190"/>
      <c r="B190"/>
      <c r="C190"/>
      <c r="D190"/>
      <c r="O190" s="10"/>
    </row>
    <row r="191" spans="1:15" x14ac:dyDescent="0.2">
      <c r="A191"/>
      <c r="B191"/>
      <c r="C191"/>
      <c r="D191"/>
      <c r="O191" s="10"/>
    </row>
    <row r="192" spans="1:15" x14ac:dyDescent="0.2">
      <c r="A192"/>
      <c r="B192"/>
      <c r="C192"/>
      <c r="D192"/>
      <c r="O192" s="10"/>
    </row>
    <row r="193" spans="1:15" x14ac:dyDescent="0.2">
      <c r="A193"/>
      <c r="B193"/>
      <c r="C193"/>
      <c r="D193"/>
      <c r="O193" s="10"/>
    </row>
    <row r="194" spans="1:15" x14ac:dyDescent="0.2">
      <c r="A194"/>
      <c r="B194"/>
      <c r="C194"/>
      <c r="D194"/>
      <c r="O194" s="10"/>
    </row>
    <row r="195" spans="1:15" x14ac:dyDescent="0.2">
      <c r="A195"/>
      <c r="B195"/>
      <c r="C195"/>
      <c r="D195"/>
      <c r="O195" s="10"/>
    </row>
    <row r="196" spans="1:15" x14ac:dyDescent="0.2">
      <c r="A196"/>
      <c r="B196"/>
      <c r="C196"/>
      <c r="D196"/>
      <c r="O196" s="10"/>
    </row>
    <row r="197" spans="1:15" x14ac:dyDescent="0.2">
      <c r="A197"/>
      <c r="B197"/>
      <c r="C197"/>
      <c r="D197"/>
      <c r="O197" s="10"/>
    </row>
    <row r="198" spans="1:15" x14ac:dyDescent="0.2">
      <c r="A198"/>
      <c r="B198"/>
      <c r="C198"/>
      <c r="D198"/>
      <c r="O198" s="10"/>
    </row>
    <row r="199" spans="1:15" x14ac:dyDescent="0.2">
      <c r="A199"/>
      <c r="B199"/>
      <c r="C199"/>
      <c r="D199"/>
      <c r="O199" s="10"/>
    </row>
    <row r="200" spans="1:15" x14ac:dyDescent="0.2">
      <c r="A200"/>
      <c r="B200"/>
      <c r="C200"/>
      <c r="D200"/>
      <c r="O200" s="10"/>
    </row>
    <row r="201" spans="1:15" x14ac:dyDescent="0.2">
      <c r="A201"/>
      <c r="B201"/>
      <c r="C201"/>
      <c r="D201"/>
      <c r="O201" s="10"/>
    </row>
    <row r="202" spans="1:15" x14ac:dyDescent="0.2">
      <c r="A202"/>
      <c r="B202"/>
      <c r="C202"/>
      <c r="D202"/>
      <c r="O202" s="10"/>
    </row>
    <row r="203" spans="1:15" x14ac:dyDescent="0.2">
      <c r="A203"/>
      <c r="B203"/>
      <c r="C203"/>
      <c r="D203"/>
      <c r="O203" s="10"/>
    </row>
    <row r="204" spans="1:15" x14ac:dyDescent="0.2">
      <c r="A204"/>
      <c r="B204"/>
      <c r="C204"/>
      <c r="D204"/>
      <c r="O204" s="10"/>
    </row>
    <row r="205" spans="1:15" x14ac:dyDescent="0.2">
      <c r="A205"/>
      <c r="B205"/>
      <c r="C205"/>
      <c r="D205"/>
      <c r="O205" s="10"/>
    </row>
    <row r="206" spans="1:15" x14ac:dyDescent="0.2">
      <c r="A206"/>
      <c r="B206"/>
      <c r="C206"/>
      <c r="D206"/>
      <c r="O206" s="10"/>
    </row>
    <row r="207" spans="1:15" x14ac:dyDescent="0.2">
      <c r="A207"/>
      <c r="B207"/>
      <c r="C207"/>
      <c r="D207"/>
      <c r="O207" s="10"/>
    </row>
    <row r="208" spans="1:15" x14ac:dyDescent="0.2">
      <c r="A208"/>
      <c r="B208"/>
      <c r="C208"/>
      <c r="D208"/>
      <c r="O208" s="10"/>
    </row>
    <row r="209" spans="1:15" x14ac:dyDescent="0.2">
      <c r="A209"/>
      <c r="B209"/>
      <c r="C209"/>
      <c r="D209"/>
      <c r="O209" s="10"/>
    </row>
    <row r="210" spans="1:15" x14ac:dyDescent="0.2">
      <c r="A210"/>
      <c r="B210"/>
      <c r="C210"/>
      <c r="D210"/>
      <c r="O210" s="10"/>
    </row>
    <row r="211" spans="1:15" x14ac:dyDescent="0.2">
      <c r="A211"/>
      <c r="B211"/>
      <c r="C211"/>
      <c r="D211"/>
      <c r="O211" s="10"/>
    </row>
    <row r="212" spans="1:15" x14ac:dyDescent="0.2">
      <c r="A212"/>
      <c r="B212"/>
      <c r="C212"/>
      <c r="D212"/>
      <c r="O212" s="10"/>
    </row>
    <row r="213" spans="1:15" x14ac:dyDescent="0.2">
      <c r="A213"/>
      <c r="B213"/>
      <c r="C213"/>
      <c r="D213"/>
      <c r="O213" s="10"/>
    </row>
    <row r="214" spans="1:15" x14ac:dyDescent="0.2">
      <c r="A214"/>
      <c r="B214"/>
      <c r="C214"/>
      <c r="D214"/>
      <c r="O214" s="10"/>
    </row>
    <row r="215" spans="1:15" x14ac:dyDescent="0.2">
      <c r="A215"/>
      <c r="B215"/>
      <c r="C215"/>
      <c r="D215"/>
      <c r="O215" s="10"/>
    </row>
    <row r="216" spans="1:15" x14ac:dyDescent="0.2">
      <c r="A216"/>
      <c r="B216"/>
      <c r="C216"/>
      <c r="D216"/>
      <c r="O216" s="10"/>
    </row>
    <row r="217" spans="1:15" x14ac:dyDescent="0.2">
      <c r="A217"/>
      <c r="B217"/>
      <c r="C217"/>
      <c r="D217"/>
      <c r="O217" s="10"/>
    </row>
    <row r="218" spans="1:15" x14ac:dyDescent="0.2">
      <c r="A218"/>
      <c r="B218"/>
      <c r="C218"/>
      <c r="D218"/>
      <c r="O218" s="10"/>
    </row>
    <row r="219" spans="1:15" x14ac:dyDescent="0.2">
      <c r="A219"/>
      <c r="B219"/>
      <c r="C219"/>
      <c r="D219"/>
      <c r="O219" s="10"/>
    </row>
    <row r="220" spans="1:15" x14ac:dyDescent="0.2">
      <c r="A220"/>
      <c r="B220"/>
      <c r="C220"/>
      <c r="D220"/>
      <c r="O220" s="10"/>
    </row>
    <row r="221" spans="1:15" x14ac:dyDescent="0.2">
      <c r="A221"/>
      <c r="B221"/>
      <c r="C221"/>
      <c r="D221"/>
      <c r="O221" s="10"/>
    </row>
    <row r="222" spans="1:15" x14ac:dyDescent="0.2">
      <c r="A222"/>
      <c r="B222"/>
      <c r="C222"/>
      <c r="D222"/>
      <c r="O222" s="10"/>
    </row>
    <row r="223" spans="1:15" x14ac:dyDescent="0.2">
      <c r="A223"/>
      <c r="B223"/>
      <c r="C223"/>
      <c r="D223"/>
      <c r="O223" s="10"/>
    </row>
    <row r="224" spans="1:15" x14ac:dyDescent="0.2">
      <c r="A224"/>
      <c r="B224"/>
      <c r="C224"/>
      <c r="D224"/>
      <c r="O224" s="10"/>
    </row>
    <row r="225" spans="1:15" x14ac:dyDescent="0.2">
      <c r="A225"/>
      <c r="B225"/>
      <c r="C225"/>
      <c r="D225"/>
      <c r="O225" s="10"/>
    </row>
    <row r="226" spans="1:15" x14ac:dyDescent="0.2">
      <c r="A226"/>
      <c r="B226"/>
      <c r="C226"/>
      <c r="D226"/>
      <c r="O226" s="10"/>
    </row>
    <row r="227" spans="1:15" x14ac:dyDescent="0.2">
      <c r="A227"/>
      <c r="B227"/>
      <c r="C227"/>
      <c r="D227"/>
      <c r="O227" s="10"/>
    </row>
    <row r="228" spans="1:15" x14ac:dyDescent="0.2">
      <c r="A228"/>
      <c r="B228"/>
      <c r="C228"/>
      <c r="D228"/>
      <c r="O228" s="10"/>
    </row>
    <row r="229" spans="1:15" x14ac:dyDescent="0.2">
      <c r="A229"/>
      <c r="B229"/>
      <c r="C229"/>
      <c r="D229"/>
      <c r="O229" s="10"/>
    </row>
    <row r="230" spans="1:15" x14ac:dyDescent="0.2">
      <c r="A230"/>
      <c r="B230"/>
      <c r="C230"/>
      <c r="D230"/>
      <c r="O230" s="10"/>
    </row>
    <row r="231" spans="1:15" x14ac:dyDescent="0.2">
      <c r="A231"/>
      <c r="B231"/>
      <c r="C231"/>
      <c r="D231"/>
      <c r="O231" s="10"/>
    </row>
    <row r="232" spans="1:15" x14ac:dyDescent="0.2">
      <c r="A232"/>
      <c r="B232"/>
      <c r="C232"/>
      <c r="D232"/>
      <c r="O232" s="10"/>
    </row>
    <row r="233" spans="1:15" x14ac:dyDescent="0.2">
      <c r="A233"/>
      <c r="B233"/>
      <c r="C233"/>
      <c r="D233"/>
      <c r="O233" s="10"/>
    </row>
    <row r="234" spans="1:15" x14ac:dyDescent="0.2">
      <c r="A234"/>
      <c r="B234"/>
      <c r="C234"/>
      <c r="D234"/>
      <c r="O234" s="10"/>
    </row>
    <row r="235" spans="1:15" x14ac:dyDescent="0.2">
      <c r="A235"/>
      <c r="B235"/>
      <c r="C235"/>
      <c r="D235"/>
      <c r="O235" s="10"/>
    </row>
    <row r="236" spans="1:15" x14ac:dyDescent="0.2">
      <c r="A236"/>
      <c r="B236"/>
      <c r="C236"/>
      <c r="D236"/>
      <c r="O236" s="10"/>
    </row>
    <row r="237" spans="1:15" x14ac:dyDescent="0.2">
      <c r="A237"/>
      <c r="B237"/>
      <c r="C237"/>
      <c r="D237"/>
      <c r="O237" s="10"/>
    </row>
    <row r="238" spans="1:15" x14ac:dyDescent="0.2">
      <c r="A238"/>
      <c r="B238"/>
      <c r="C238"/>
      <c r="D238"/>
      <c r="O238" s="10"/>
    </row>
    <row r="239" spans="1:15" x14ac:dyDescent="0.2">
      <c r="A239"/>
      <c r="B239"/>
      <c r="C239"/>
      <c r="D239"/>
      <c r="O239" s="10"/>
    </row>
    <row r="240" spans="1:15" x14ac:dyDescent="0.2">
      <c r="A240"/>
      <c r="B240"/>
      <c r="C240"/>
      <c r="D240"/>
      <c r="O240" s="10"/>
    </row>
    <row r="241" spans="1:15" x14ac:dyDescent="0.2">
      <c r="A241"/>
      <c r="B241"/>
      <c r="C241"/>
      <c r="D241"/>
      <c r="O241" s="10"/>
    </row>
    <row r="242" spans="1:15" x14ac:dyDescent="0.2">
      <c r="A242"/>
      <c r="B242"/>
      <c r="C242"/>
      <c r="D242"/>
      <c r="O242" s="10"/>
    </row>
    <row r="243" spans="1:15" x14ac:dyDescent="0.2">
      <c r="A243"/>
      <c r="B243"/>
      <c r="C243"/>
      <c r="D243"/>
      <c r="O243" s="10"/>
    </row>
    <row r="244" spans="1:15" x14ac:dyDescent="0.2">
      <c r="A244"/>
      <c r="B244"/>
      <c r="C244"/>
      <c r="D244"/>
      <c r="O244" s="10"/>
    </row>
    <row r="245" spans="1:15" x14ac:dyDescent="0.2">
      <c r="A245"/>
      <c r="B245"/>
      <c r="C245"/>
      <c r="D245"/>
      <c r="O245" s="10"/>
    </row>
    <row r="246" spans="1:15" x14ac:dyDescent="0.2">
      <c r="A246"/>
      <c r="B246"/>
      <c r="C246"/>
      <c r="D246"/>
      <c r="O246" s="10"/>
    </row>
    <row r="247" spans="1:15" x14ac:dyDescent="0.2">
      <c r="A247"/>
      <c r="B247"/>
      <c r="C247"/>
      <c r="D247"/>
      <c r="O247" s="10"/>
    </row>
    <row r="248" spans="1:15" x14ac:dyDescent="0.2">
      <c r="A248"/>
      <c r="B248"/>
      <c r="C248"/>
      <c r="D248"/>
      <c r="O248" s="10"/>
    </row>
    <row r="249" spans="1:15" x14ac:dyDescent="0.2">
      <c r="A249"/>
      <c r="B249"/>
      <c r="C249"/>
      <c r="D249"/>
      <c r="O249" s="10"/>
    </row>
    <row r="250" spans="1:15" x14ac:dyDescent="0.2">
      <c r="A250"/>
      <c r="B250"/>
      <c r="C250"/>
      <c r="D250"/>
      <c r="O250" s="10"/>
    </row>
    <row r="251" spans="1:15" x14ac:dyDescent="0.2">
      <c r="A251"/>
      <c r="B251"/>
      <c r="C251"/>
      <c r="D251"/>
      <c r="O251" s="10"/>
    </row>
    <row r="252" spans="1:15" x14ac:dyDescent="0.2">
      <c r="A252"/>
      <c r="B252"/>
      <c r="C252"/>
      <c r="D252"/>
      <c r="O252" s="10"/>
    </row>
    <row r="253" spans="1:15" x14ac:dyDescent="0.2">
      <c r="A253"/>
      <c r="B253"/>
      <c r="C253"/>
      <c r="D253"/>
      <c r="O253" s="10"/>
    </row>
    <row r="254" spans="1:15" x14ac:dyDescent="0.2">
      <c r="A254"/>
      <c r="B254"/>
      <c r="C254"/>
      <c r="D254"/>
      <c r="O254" s="10"/>
    </row>
    <row r="255" spans="1:15" x14ac:dyDescent="0.2">
      <c r="A255"/>
      <c r="B255"/>
      <c r="C255"/>
      <c r="D255"/>
      <c r="O255" s="10"/>
    </row>
    <row r="256" spans="1:15" x14ac:dyDescent="0.2">
      <c r="A256"/>
      <c r="B256"/>
      <c r="C256"/>
      <c r="D256"/>
      <c r="O256" s="10"/>
    </row>
    <row r="257" spans="1:15" x14ac:dyDescent="0.2">
      <c r="A257"/>
      <c r="B257"/>
      <c r="C257"/>
      <c r="D257"/>
      <c r="O257" s="10"/>
    </row>
    <row r="258" spans="1:15" x14ac:dyDescent="0.2">
      <c r="A258"/>
      <c r="B258"/>
      <c r="C258"/>
      <c r="D258"/>
      <c r="O258" s="10"/>
    </row>
    <row r="259" spans="1:15" x14ac:dyDescent="0.2">
      <c r="A259"/>
      <c r="B259"/>
      <c r="C259"/>
      <c r="D259"/>
      <c r="O259" s="10"/>
    </row>
    <row r="260" spans="1:15" x14ac:dyDescent="0.2">
      <c r="A260"/>
      <c r="B260"/>
      <c r="C260"/>
      <c r="D260"/>
      <c r="O260" s="10"/>
    </row>
    <row r="261" spans="1:15" x14ac:dyDescent="0.2">
      <c r="A261"/>
      <c r="B261"/>
      <c r="C261"/>
      <c r="D261"/>
      <c r="O261" s="10"/>
    </row>
    <row r="262" spans="1:15" x14ac:dyDescent="0.2">
      <c r="A262"/>
      <c r="B262"/>
      <c r="C262"/>
      <c r="D262"/>
      <c r="O262" s="10"/>
    </row>
    <row r="263" spans="1:15" x14ac:dyDescent="0.2">
      <c r="A263"/>
      <c r="B263"/>
      <c r="C263"/>
      <c r="D263"/>
      <c r="O263" s="10"/>
    </row>
    <row r="264" spans="1:15" x14ac:dyDescent="0.2">
      <c r="A264"/>
      <c r="B264"/>
      <c r="C264"/>
      <c r="D264"/>
      <c r="O264" s="10"/>
    </row>
    <row r="265" spans="1:15" x14ac:dyDescent="0.2">
      <c r="A265"/>
      <c r="B265"/>
      <c r="C265"/>
      <c r="D265"/>
      <c r="O265" s="10"/>
    </row>
    <row r="266" spans="1:15" x14ac:dyDescent="0.2">
      <c r="A266"/>
      <c r="B266"/>
      <c r="C266"/>
      <c r="D266"/>
      <c r="O266" s="10"/>
    </row>
    <row r="267" spans="1:15" x14ac:dyDescent="0.2">
      <c r="A267"/>
      <c r="B267"/>
      <c r="C267"/>
      <c r="D267"/>
      <c r="O267" s="10"/>
    </row>
    <row r="268" spans="1:15" x14ac:dyDescent="0.2">
      <c r="A268"/>
      <c r="B268"/>
      <c r="C268"/>
      <c r="D268"/>
      <c r="O268" s="10"/>
    </row>
    <row r="269" spans="1:15" x14ac:dyDescent="0.2">
      <c r="A269"/>
      <c r="B269"/>
      <c r="C269"/>
      <c r="D269"/>
      <c r="O269" s="10"/>
    </row>
    <row r="270" spans="1:15" x14ac:dyDescent="0.2">
      <c r="A270"/>
      <c r="B270"/>
      <c r="C270"/>
      <c r="D270"/>
      <c r="O270" s="10"/>
    </row>
    <row r="271" spans="1:15" x14ac:dyDescent="0.2">
      <c r="A271"/>
      <c r="B271"/>
      <c r="C271"/>
      <c r="D271"/>
      <c r="O271" s="10"/>
    </row>
    <row r="272" spans="1:15" x14ac:dyDescent="0.2">
      <c r="A272"/>
      <c r="B272"/>
      <c r="C272"/>
      <c r="D272"/>
      <c r="O272" s="10"/>
    </row>
    <row r="273" spans="1:15" x14ac:dyDescent="0.2">
      <c r="A273"/>
      <c r="B273"/>
      <c r="C273"/>
      <c r="D273"/>
      <c r="O273" s="10"/>
    </row>
    <row r="274" spans="1:15" x14ac:dyDescent="0.2">
      <c r="A274"/>
      <c r="B274"/>
      <c r="C274"/>
      <c r="D274"/>
      <c r="O274" s="10"/>
    </row>
    <row r="275" spans="1:15" x14ac:dyDescent="0.2">
      <c r="A275"/>
      <c r="B275"/>
      <c r="C275"/>
      <c r="D275"/>
      <c r="O275" s="10"/>
    </row>
    <row r="276" spans="1:15" x14ac:dyDescent="0.2">
      <c r="A276"/>
      <c r="B276"/>
      <c r="C276"/>
      <c r="D276"/>
      <c r="O276" s="10"/>
    </row>
    <row r="277" spans="1:15" x14ac:dyDescent="0.2">
      <c r="A277"/>
      <c r="B277"/>
      <c r="C277"/>
      <c r="D277"/>
      <c r="O277" s="10"/>
    </row>
    <row r="278" spans="1:15" x14ac:dyDescent="0.2">
      <c r="A278"/>
      <c r="B278"/>
      <c r="C278"/>
      <c r="D278"/>
      <c r="O278" s="10"/>
    </row>
    <row r="279" spans="1:15" x14ac:dyDescent="0.2">
      <c r="A279"/>
      <c r="B279"/>
      <c r="C279"/>
      <c r="D279"/>
      <c r="O279" s="10"/>
    </row>
    <row r="280" spans="1:15" x14ac:dyDescent="0.2">
      <c r="A280"/>
      <c r="B280"/>
      <c r="C280"/>
      <c r="D280"/>
      <c r="O280" s="10"/>
    </row>
    <row r="281" spans="1:15" x14ac:dyDescent="0.2">
      <c r="A281"/>
      <c r="B281"/>
      <c r="C281"/>
      <c r="D281"/>
      <c r="O281" s="10"/>
    </row>
    <row r="282" spans="1:15" x14ac:dyDescent="0.2">
      <c r="A282"/>
      <c r="B282"/>
      <c r="C282"/>
      <c r="D282"/>
      <c r="O282" s="10"/>
    </row>
    <row r="283" spans="1:15" x14ac:dyDescent="0.2">
      <c r="A283"/>
      <c r="B283"/>
      <c r="C283"/>
      <c r="D283"/>
      <c r="O283" s="10"/>
    </row>
    <row r="284" spans="1:15" x14ac:dyDescent="0.2">
      <c r="A284"/>
      <c r="B284"/>
      <c r="C284"/>
      <c r="D284"/>
      <c r="O284" s="10"/>
    </row>
    <row r="285" spans="1:15" x14ac:dyDescent="0.2">
      <c r="A285"/>
      <c r="B285"/>
      <c r="C285"/>
      <c r="D285"/>
      <c r="O285" s="10"/>
    </row>
    <row r="286" spans="1:15" x14ac:dyDescent="0.2">
      <c r="A286"/>
      <c r="B286"/>
      <c r="C286"/>
      <c r="D286"/>
      <c r="O286" s="10"/>
    </row>
    <row r="287" spans="1:15" x14ac:dyDescent="0.2">
      <c r="A287"/>
      <c r="B287"/>
      <c r="C287"/>
      <c r="D287"/>
      <c r="O287" s="10"/>
    </row>
    <row r="288" spans="1:15" x14ac:dyDescent="0.2">
      <c r="A288"/>
      <c r="B288"/>
      <c r="C288"/>
      <c r="D288"/>
      <c r="O288" s="10"/>
    </row>
    <row r="289" spans="1:15" x14ac:dyDescent="0.2">
      <c r="A289"/>
      <c r="B289"/>
      <c r="C289"/>
      <c r="D289"/>
      <c r="O289" s="10"/>
    </row>
    <row r="290" spans="1:15" x14ac:dyDescent="0.2">
      <c r="A290"/>
      <c r="B290"/>
      <c r="C290"/>
      <c r="D290"/>
      <c r="O290" s="10"/>
    </row>
    <row r="291" spans="1:15" x14ac:dyDescent="0.2">
      <c r="A291"/>
      <c r="B291"/>
      <c r="C291"/>
      <c r="D291"/>
      <c r="O291" s="10"/>
    </row>
    <row r="292" spans="1:15" x14ac:dyDescent="0.2">
      <c r="A292"/>
      <c r="B292"/>
      <c r="C292"/>
      <c r="D292"/>
      <c r="O292" s="10"/>
    </row>
    <row r="293" spans="1:15" x14ac:dyDescent="0.2">
      <c r="A293"/>
      <c r="B293"/>
      <c r="C293"/>
      <c r="D293"/>
      <c r="O293" s="10"/>
    </row>
    <row r="294" spans="1:15" x14ac:dyDescent="0.2">
      <c r="A294"/>
      <c r="B294"/>
      <c r="C294"/>
      <c r="D294"/>
      <c r="O294" s="10"/>
    </row>
    <row r="295" spans="1:15" x14ac:dyDescent="0.2">
      <c r="A295"/>
      <c r="B295"/>
      <c r="C295"/>
      <c r="D295"/>
      <c r="O295" s="10"/>
    </row>
    <row r="296" spans="1:15" x14ac:dyDescent="0.2">
      <c r="A296"/>
      <c r="B296"/>
      <c r="C296"/>
      <c r="D296"/>
      <c r="O296" s="10"/>
    </row>
    <row r="297" spans="1:15" x14ac:dyDescent="0.2">
      <c r="A297"/>
      <c r="B297"/>
      <c r="C297"/>
      <c r="D297"/>
      <c r="O297" s="10"/>
    </row>
    <row r="298" spans="1:15" x14ac:dyDescent="0.2">
      <c r="A298"/>
      <c r="B298"/>
      <c r="C298"/>
      <c r="D298"/>
      <c r="O298" s="10"/>
    </row>
    <row r="299" spans="1:15" x14ac:dyDescent="0.2">
      <c r="A299"/>
      <c r="B299"/>
      <c r="C299"/>
      <c r="D299"/>
      <c r="O299" s="10"/>
    </row>
    <row r="300" spans="1:15" x14ac:dyDescent="0.2">
      <c r="A300"/>
      <c r="B300"/>
      <c r="C300"/>
      <c r="D300"/>
      <c r="O300" s="10"/>
    </row>
    <row r="301" spans="1:15" x14ac:dyDescent="0.2">
      <c r="A301"/>
      <c r="B301"/>
      <c r="C301"/>
      <c r="D301"/>
      <c r="O301" s="10"/>
    </row>
    <row r="302" spans="1:15" x14ac:dyDescent="0.2">
      <c r="A302"/>
      <c r="B302"/>
      <c r="C302"/>
      <c r="D302"/>
      <c r="O302" s="10"/>
    </row>
    <row r="303" spans="1:15" x14ac:dyDescent="0.2">
      <c r="A303"/>
      <c r="B303"/>
      <c r="C303"/>
      <c r="D303"/>
      <c r="O303" s="10"/>
    </row>
    <row r="304" spans="1:15" x14ac:dyDescent="0.2">
      <c r="A304"/>
      <c r="B304"/>
      <c r="C304"/>
      <c r="D304"/>
      <c r="O304" s="10"/>
    </row>
    <row r="305" spans="1:15" x14ac:dyDescent="0.2">
      <c r="A305"/>
      <c r="B305"/>
      <c r="C305"/>
      <c r="D305"/>
      <c r="O305" s="10"/>
    </row>
    <row r="306" spans="1:15" x14ac:dyDescent="0.2">
      <c r="A306"/>
      <c r="B306"/>
      <c r="C306"/>
      <c r="D306"/>
      <c r="O306" s="10"/>
    </row>
    <row r="307" spans="1:15" x14ac:dyDescent="0.2">
      <c r="A307"/>
      <c r="B307"/>
      <c r="C307"/>
      <c r="D307"/>
      <c r="O307" s="10"/>
    </row>
    <row r="308" spans="1:15" x14ac:dyDescent="0.2">
      <c r="A308"/>
      <c r="B308"/>
      <c r="C308"/>
      <c r="D308"/>
      <c r="O308" s="10"/>
    </row>
    <row r="309" spans="1:15" x14ac:dyDescent="0.2">
      <c r="A309"/>
      <c r="B309"/>
      <c r="C309"/>
      <c r="D309"/>
      <c r="O309" s="10"/>
    </row>
    <row r="310" spans="1:15" x14ac:dyDescent="0.2">
      <c r="A310"/>
      <c r="B310"/>
      <c r="C310"/>
      <c r="D310"/>
      <c r="O310" s="10"/>
    </row>
    <row r="311" spans="1:15" x14ac:dyDescent="0.2">
      <c r="A311"/>
      <c r="B311"/>
      <c r="C311"/>
      <c r="D311"/>
      <c r="O311" s="10"/>
    </row>
    <row r="312" spans="1:15" x14ac:dyDescent="0.2">
      <c r="A312"/>
      <c r="B312"/>
      <c r="C312"/>
      <c r="D312"/>
      <c r="O312" s="10"/>
    </row>
    <row r="313" spans="1:15" x14ac:dyDescent="0.2">
      <c r="O313" s="10"/>
    </row>
    <row r="314" spans="1:15" x14ac:dyDescent="0.2">
      <c r="O314" s="10"/>
    </row>
    <row r="315" spans="1:15" x14ac:dyDescent="0.2">
      <c r="O315" s="10"/>
    </row>
    <row r="316" spans="1:15" x14ac:dyDescent="0.2">
      <c r="O316" s="10"/>
    </row>
    <row r="317" spans="1:15" x14ac:dyDescent="0.2">
      <c r="O317" s="10"/>
    </row>
    <row r="318" spans="1:15" x14ac:dyDescent="0.2">
      <c r="O318" s="10"/>
    </row>
    <row r="319" spans="1:15" x14ac:dyDescent="0.2">
      <c r="O319" s="10"/>
    </row>
    <row r="320" spans="1:15" x14ac:dyDescent="0.2">
      <c r="O320" s="10"/>
    </row>
    <row r="321" spans="15:15" x14ac:dyDescent="0.2">
      <c r="O321" s="10"/>
    </row>
    <row r="322" spans="15:15" x14ac:dyDescent="0.2">
      <c r="O322" s="10"/>
    </row>
    <row r="323" spans="15:15" x14ac:dyDescent="0.2">
      <c r="O323" s="10"/>
    </row>
    <row r="324" spans="15:15" x14ac:dyDescent="0.2">
      <c r="O324" s="10"/>
    </row>
    <row r="325" spans="15:15" x14ac:dyDescent="0.2">
      <c r="O325" s="10"/>
    </row>
    <row r="326" spans="15:15" x14ac:dyDescent="0.2">
      <c r="O326" s="10"/>
    </row>
    <row r="327" spans="15:15" x14ac:dyDescent="0.2">
      <c r="O327" s="10"/>
    </row>
    <row r="328" spans="15:15" x14ac:dyDescent="0.2">
      <c r="O328" s="10"/>
    </row>
    <row r="329" spans="15:15" x14ac:dyDescent="0.2">
      <c r="O329" s="10"/>
    </row>
    <row r="330" spans="15:15" x14ac:dyDescent="0.2">
      <c r="O330" s="10"/>
    </row>
    <row r="331" spans="15:15" x14ac:dyDescent="0.2">
      <c r="O331" s="10"/>
    </row>
    <row r="332" spans="15:15" x14ac:dyDescent="0.2">
      <c r="O332" s="10"/>
    </row>
    <row r="333" spans="15:15" x14ac:dyDescent="0.2">
      <c r="O333" s="10"/>
    </row>
    <row r="334" spans="15:15" x14ac:dyDescent="0.2">
      <c r="O334" s="10"/>
    </row>
    <row r="335" spans="15:15" x14ac:dyDescent="0.2">
      <c r="O335" s="10"/>
    </row>
    <row r="336" spans="15:15" x14ac:dyDescent="0.2">
      <c r="O336" s="10"/>
    </row>
    <row r="337" spans="15:15" x14ac:dyDescent="0.2">
      <c r="O337" s="10"/>
    </row>
    <row r="338" spans="15:15" x14ac:dyDescent="0.2">
      <c r="O338" s="10"/>
    </row>
    <row r="339" spans="15:15" x14ac:dyDescent="0.2">
      <c r="O339" s="10"/>
    </row>
    <row r="340" spans="15:15" x14ac:dyDescent="0.2">
      <c r="O340" s="10"/>
    </row>
    <row r="341" spans="15:15" x14ac:dyDescent="0.2">
      <c r="O341" s="10"/>
    </row>
    <row r="342" spans="15:15" x14ac:dyDescent="0.2">
      <c r="O342" s="10"/>
    </row>
    <row r="343" spans="15:15" x14ac:dyDescent="0.2">
      <c r="O343" s="10"/>
    </row>
    <row r="344" spans="15:15" x14ac:dyDescent="0.2">
      <c r="O344" s="10"/>
    </row>
    <row r="345" spans="15:15" x14ac:dyDescent="0.2">
      <c r="O345" s="10"/>
    </row>
    <row r="346" spans="15:15" x14ac:dyDescent="0.2">
      <c r="O346" s="10"/>
    </row>
    <row r="347" spans="15:15" x14ac:dyDescent="0.2">
      <c r="O347" s="10"/>
    </row>
    <row r="348" spans="15:15" x14ac:dyDescent="0.2">
      <c r="O348" s="10"/>
    </row>
    <row r="349" spans="15:15" x14ac:dyDescent="0.2">
      <c r="O349" s="10"/>
    </row>
    <row r="350" spans="15:15" x14ac:dyDescent="0.2">
      <c r="O350" s="10"/>
    </row>
    <row r="351" spans="15:15" x14ac:dyDescent="0.2">
      <c r="O351" s="10"/>
    </row>
    <row r="352" spans="15:15" x14ac:dyDescent="0.2">
      <c r="O352" s="10"/>
    </row>
    <row r="353" spans="15:15" x14ac:dyDescent="0.2">
      <c r="O353" s="10"/>
    </row>
    <row r="354" spans="15:15" x14ac:dyDescent="0.2">
      <c r="O354" s="10"/>
    </row>
    <row r="355" spans="15:15" x14ac:dyDescent="0.2">
      <c r="O355" s="10"/>
    </row>
    <row r="356" spans="15:15" x14ac:dyDescent="0.2">
      <c r="O356" s="10"/>
    </row>
    <row r="357" spans="15:15" x14ac:dyDescent="0.2">
      <c r="O357" s="10"/>
    </row>
    <row r="358" spans="15:15" x14ac:dyDescent="0.2">
      <c r="O358" s="10"/>
    </row>
    <row r="359" spans="15:15" x14ac:dyDescent="0.2">
      <c r="O359" s="10"/>
    </row>
    <row r="360" spans="15:15" x14ac:dyDescent="0.2">
      <c r="O360" s="10"/>
    </row>
    <row r="361" spans="15:15" x14ac:dyDescent="0.2">
      <c r="O361" s="10"/>
    </row>
    <row r="362" spans="15:15" x14ac:dyDescent="0.2">
      <c r="O362" s="10"/>
    </row>
    <row r="363" spans="15:15" x14ac:dyDescent="0.2">
      <c r="O363" s="10"/>
    </row>
    <row r="364" spans="15:15" x14ac:dyDescent="0.2">
      <c r="O364" s="10"/>
    </row>
    <row r="365" spans="15:15" x14ac:dyDescent="0.2">
      <c r="O365" s="10"/>
    </row>
    <row r="366" spans="15:15" x14ac:dyDescent="0.2">
      <c r="O366" s="10"/>
    </row>
    <row r="367" spans="15:15" x14ac:dyDescent="0.2">
      <c r="O367" s="10"/>
    </row>
    <row r="368" spans="15:15" x14ac:dyDescent="0.2">
      <c r="O368" s="10"/>
    </row>
    <row r="369" spans="15:15" x14ac:dyDescent="0.2">
      <c r="O369" s="10"/>
    </row>
    <row r="370" spans="15:15" x14ac:dyDescent="0.2">
      <c r="O370" s="10"/>
    </row>
    <row r="371" spans="15:15" x14ac:dyDescent="0.2">
      <c r="O371" s="10"/>
    </row>
    <row r="372" spans="15:15" x14ac:dyDescent="0.2">
      <c r="O372" s="10"/>
    </row>
    <row r="373" spans="15:15" x14ac:dyDescent="0.2">
      <c r="O373" s="10"/>
    </row>
    <row r="374" spans="15:15" x14ac:dyDescent="0.2">
      <c r="O374" s="10"/>
    </row>
    <row r="375" spans="15:15" x14ac:dyDescent="0.2">
      <c r="O375" s="10"/>
    </row>
    <row r="376" spans="15:15" x14ac:dyDescent="0.2">
      <c r="O376" s="10"/>
    </row>
    <row r="377" spans="15:15" x14ac:dyDescent="0.2">
      <c r="O377" s="10"/>
    </row>
    <row r="378" spans="15:15" x14ac:dyDescent="0.2">
      <c r="O378" s="10"/>
    </row>
    <row r="379" spans="15:15" x14ac:dyDescent="0.2">
      <c r="O379" s="10"/>
    </row>
    <row r="380" spans="15:15" x14ac:dyDescent="0.2">
      <c r="O380" s="10"/>
    </row>
    <row r="381" spans="15:15" x14ac:dyDescent="0.2">
      <c r="O381" s="10"/>
    </row>
    <row r="382" spans="15:15" x14ac:dyDescent="0.2">
      <c r="O382" s="10"/>
    </row>
    <row r="383" spans="15:15" x14ac:dyDescent="0.2">
      <c r="O383" s="10"/>
    </row>
    <row r="384" spans="15:15" x14ac:dyDescent="0.2">
      <c r="O384" s="10"/>
    </row>
    <row r="385" spans="15:15" x14ac:dyDescent="0.2">
      <c r="O385" s="10"/>
    </row>
    <row r="386" spans="15:15" x14ac:dyDescent="0.2">
      <c r="O386" s="10"/>
    </row>
    <row r="387" spans="15:15" x14ac:dyDescent="0.2">
      <c r="O387" s="10"/>
    </row>
    <row r="388" spans="15:15" x14ac:dyDescent="0.2">
      <c r="O388" s="10"/>
    </row>
    <row r="389" spans="15:15" x14ac:dyDescent="0.2">
      <c r="O389" s="10"/>
    </row>
    <row r="390" spans="15:15" x14ac:dyDescent="0.2">
      <c r="O390" s="10"/>
    </row>
    <row r="391" spans="15:15" x14ac:dyDescent="0.2">
      <c r="O391" s="10"/>
    </row>
    <row r="392" spans="15:15" x14ac:dyDescent="0.2">
      <c r="O392" s="10"/>
    </row>
    <row r="393" spans="15:15" x14ac:dyDescent="0.2">
      <c r="O393" s="10"/>
    </row>
    <row r="394" spans="15:15" x14ac:dyDescent="0.2">
      <c r="O394" s="10"/>
    </row>
    <row r="395" spans="15:15" x14ac:dyDescent="0.2">
      <c r="O395" s="10"/>
    </row>
    <row r="396" spans="15:15" x14ac:dyDescent="0.2">
      <c r="O396" s="10"/>
    </row>
    <row r="397" spans="15:15" x14ac:dyDescent="0.2">
      <c r="O397" s="10"/>
    </row>
    <row r="398" spans="15:15" x14ac:dyDescent="0.2">
      <c r="O398" s="10"/>
    </row>
    <row r="399" spans="15:15" x14ac:dyDescent="0.2">
      <c r="O399" s="10"/>
    </row>
    <row r="400" spans="15:15" x14ac:dyDescent="0.2">
      <c r="O400" s="10"/>
    </row>
    <row r="401" spans="15:15" x14ac:dyDescent="0.2">
      <c r="O401" s="10"/>
    </row>
    <row r="402" spans="15:15" x14ac:dyDescent="0.2">
      <c r="O402" s="10"/>
    </row>
    <row r="403" spans="15:15" x14ac:dyDescent="0.2">
      <c r="O403" s="10"/>
    </row>
    <row r="404" spans="15:15" x14ac:dyDescent="0.2">
      <c r="O404" s="10"/>
    </row>
    <row r="405" spans="15:15" x14ac:dyDescent="0.2">
      <c r="O405" s="10"/>
    </row>
    <row r="406" spans="15:15" x14ac:dyDescent="0.2">
      <c r="O406" s="10"/>
    </row>
    <row r="407" spans="15:15" x14ac:dyDescent="0.2">
      <c r="O407" s="10"/>
    </row>
    <row r="408" spans="15:15" x14ac:dyDescent="0.2">
      <c r="O408" s="10"/>
    </row>
    <row r="409" spans="15:15" x14ac:dyDescent="0.2">
      <c r="O409" s="10"/>
    </row>
    <row r="410" spans="15:15" x14ac:dyDescent="0.2">
      <c r="O410" s="10"/>
    </row>
    <row r="411" spans="15:15" x14ac:dyDescent="0.2">
      <c r="O411" s="10"/>
    </row>
    <row r="412" spans="15:15" x14ac:dyDescent="0.2">
      <c r="O412" s="10"/>
    </row>
    <row r="413" spans="15:15" x14ac:dyDescent="0.2">
      <c r="O413" s="10"/>
    </row>
    <row r="414" spans="15:15" x14ac:dyDescent="0.2">
      <c r="O414" s="10"/>
    </row>
    <row r="415" spans="15:15" x14ac:dyDescent="0.2">
      <c r="O415" s="10"/>
    </row>
    <row r="416" spans="15:15" x14ac:dyDescent="0.2">
      <c r="O416" s="10"/>
    </row>
    <row r="417" spans="15:15" x14ac:dyDescent="0.2">
      <c r="O417" s="10"/>
    </row>
    <row r="418" spans="15:15" x14ac:dyDescent="0.2">
      <c r="O418" s="10"/>
    </row>
    <row r="419" spans="15:15" x14ac:dyDescent="0.2">
      <c r="O419" s="10"/>
    </row>
    <row r="420" spans="15:15" x14ac:dyDescent="0.2">
      <c r="O420" s="10"/>
    </row>
    <row r="421" spans="15:15" x14ac:dyDescent="0.2">
      <c r="O421" s="10"/>
    </row>
    <row r="422" spans="15:15" x14ac:dyDescent="0.2">
      <c r="O422" s="10"/>
    </row>
    <row r="423" spans="15:15" x14ac:dyDescent="0.2">
      <c r="O423" s="10"/>
    </row>
    <row r="424" spans="15:15" x14ac:dyDescent="0.2">
      <c r="O424" s="10"/>
    </row>
    <row r="425" spans="15:15" x14ac:dyDescent="0.2">
      <c r="O425" s="10"/>
    </row>
    <row r="426" spans="15:15" x14ac:dyDescent="0.2">
      <c r="O426" s="10"/>
    </row>
    <row r="427" spans="15:15" x14ac:dyDescent="0.2">
      <c r="O427" s="10"/>
    </row>
    <row r="428" spans="15:15" x14ac:dyDescent="0.2">
      <c r="O428" s="10"/>
    </row>
    <row r="429" spans="15:15" x14ac:dyDescent="0.2">
      <c r="O429" s="10"/>
    </row>
    <row r="430" spans="15:15" x14ac:dyDescent="0.2">
      <c r="O430" s="10"/>
    </row>
    <row r="431" spans="15:15" x14ac:dyDescent="0.2">
      <c r="O431" s="10"/>
    </row>
    <row r="432" spans="15:15" x14ac:dyDescent="0.2">
      <c r="O432" s="10"/>
    </row>
    <row r="433" spans="15:15" x14ac:dyDescent="0.2">
      <c r="O433" s="10"/>
    </row>
    <row r="434" spans="15:15" x14ac:dyDescent="0.2">
      <c r="O434" s="10"/>
    </row>
    <row r="435" spans="15:15" x14ac:dyDescent="0.2">
      <c r="O435" s="10"/>
    </row>
    <row r="436" spans="15:15" x14ac:dyDescent="0.2">
      <c r="O436" s="10"/>
    </row>
    <row r="437" spans="15:15" x14ac:dyDescent="0.2">
      <c r="O437" s="10"/>
    </row>
    <row r="438" spans="15:15" x14ac:dyDescent="0.2">
      <c r="O438" s="10"/>
    </row>
    <row r="439" spans="15:15" x14ac:dyDescent="0.2">
      <c r="O439" s="10"/>
    </row>
    <row r="440" spans="15:15" x14ac:dyDescent="0.2">
      <c r="O440" s="10"/>
    </row>
    <row r="441" spans="15:15" x14ac:dyDescent="0.2">
      <c r="O441" s="10"/>
    </row>
    <row r="442" spans="15:15" x14ac:dyDescent="0.2">
      <c r="O442" s="10"/>
    </row>
    <row r="443" spans="15:15" x14ac:dyDescent="0.2">
      <c r="O443" s="10"/>
    </row>
    <row r="444" spans="15:15" x14ac:dyDescent="0.2">
      <c r="O444" s="10"/>
    </row>
    <row r="445" spans="15:15" x14ac:dyDescent="0.2">
      <c r="O445" s="10"/>
    </row>
    <row r="446" spans="15:15" x14ac:dyDescent="0.2">
      <c r="O446" s="10"/>
    </row>
    <row r="447" spans="15:15" x14ac:dyDescent="0.2">
      <c r="O447" s="10"/>
    </row>
    <row r="448" spans="15:15" x14ac:dyDescent="0.2">
      <c r="O448" s="10"/>
    </row>
    <row r="449" spans="15:15" x14ac:dyDescent="0.2">
      <c r="O449" s="10"/>
    </row>
    <row r="450" spans="15:15" x14ac:dyDescent="0.2">
      <c r="O450" s="10"/>
    </row>
    <row r="451" spans="15:15" x14ac:dyDescent="0.2">
      <c r="O451" s="10"/>
    </row>
    <row r="452" spans="15:15" x14ac:dyDescent="0.2">
      <c r="O452" s="10"/>
    </row>
    <row r="453" spans="15:15" x14ac:dyDescent="0.2">
      <c r="O453" s="10"/>
    </row>
    <row r="454" spans="15:15" x14ac:dyDescent="0.2">
      <c r="O454" s="10"/>
    </row>
    <row r="455" spans="15:15" x14ac:dyDescent="0.2">
      <c r="O455" s="10"/>
    </row>
    <row r="456" spans="15:15" x14ac:dyDescent="0.2">
      <c r="O456" s="10"/>
    </row>
    <row r="457" spans="15:15" x14ac:dyDescent="0.2">
      <c r="O457" s="10"/>
    </row>
    <row r="458" spans="15:15" x14ac:dyDescent="0.2">
      <c r="O458" s="10"/>
    </row>
    <row r="459" spans="15:15" x14ac:dyDescent="0.2">
      <c r="O459" s="10"/>
    </row>
    <row r="460" spans="15:15" x14ac:dyDescent="0.2">
      <c r="O460" s="10"/>
    </row>
    <row r="461" spans="15:15" x14ac:dyDescent="0.2">
      <c r="O461" s="10"/>
    </row>
    <row r="462" spans="15:15" x14ac:dyDescent="0.2">
      <c r="O462" s="10"/>
    </row>
    <row r="463" spans="15:15" x14ac:dyDescent="0.2">
      <c r="O463" s="10"/>
    </row>
    <row r="464" spans="15:15" x14ac:dyDescent="0.2">
      <c r="O464" s="10"/>
    </row>
    <row r="465" spans="15:15" x14ac:dyDescent="0.2">
      <c r="O465" s="10"/>
    </row>
    <row r="466" spans="15:15" x14ac:dyDescent="0.2">
      <c r="O466" s="10"/>
    </row>
    <row r="467" spans="15:15" x14ac:dyDescent="0.2">
      <c r="O467" s="10"/>
    </row>
    <row r="468" spans="15:15" x14ac:dyDescent="0.2">
      <c r="O468" s="10"/>
    </row>
    <row r="469" spans="15:15" x14ac:dyDescent="0.2">
      <c r="O469" s="10"/>
    </row>
    <row r="470" spans="15:15" x14ac:dyDescent="0.2">
      <c r="O470" s="10"/>
    </row>
    <row r="471" spans="15:15" x14ac:dyDescent="0.2">
      <c r="O471" s="10"/>
    </row>
    <row r="472" spans="15:15" x14ac:dyDescent="0.2">
      <c r="O472" s="10"/>
    </row>
    <row r="473" spans="15:15" x14ac:dyDescent="0.2">
      <c r="O473" s="10"/>
    </row>
    <row r="474" spans="15:15" x14ac:dyDescent="0.2">
      <c r="O474" s="10"/>
    </row>
    <row r="475" spans="15:15" x14ac:dyDescent="0.2">
      <c r="O475" s="10"/>
    </row>
    <row r="476" spans="15:15" x14ac:dyDescent="0.2">
      <c r="O476" s="10"/>
    </row>
    <row r="477" spans="15:15" x14ac:dyDescent="0.2">
      <c r="O477" s="10"/>
    </row>
    <row r="478" spans="15:15" x14ac:dyDescent="0.2">
      <c r="O478" s="10"/>
    </row>
    <row r="479" spans="15:15" x14ac:dyDescent="0.2">
      <c r="O479" s="10"/>
    </row>
    <row r="480" spans="15:15" x14ac:dyDescent="0.2">
      <c r="O480" s="10"/>
    </row>
    <row r="481" spans="15:15" x14ac:dyDescent="0.2">
      <c r="O481" s="10"/>
    </row>
    <row r="482" spans="15:15" x14ac:dyDescent="0.2">
      <c r="O482" s="10"/>
    </row>
    <row r="483" spans="15:15" x14ac:dyDescent="0.2">
      <c r="O483" s="10"/>
    </row>
    <row r="484" spans="15:15" x14ac:dyDescent="0.2">
      <c r="O484" s="10"/>
    </row>
    <row r="485" spans="15:15" x14ac:dyDescent="0.2">
      <c r="O485" s="10"/>
    </row>
    <row r="486" spans="15:15" x14ac:dyDescent="0.2">
      <c r="O486" s="10"/>
    </row>
    <row r="487" spans="15:15" x14ac:dyDescent="0.2">
      <c r="O487" s="10"/>
    </row>
    <row r="488" spans="15:15" x14ac:dyDescent="0.2">
      <c r="O488" s="10"/>
    </row>
    <row r="489" spans="15:15" x14ac:dyDescent="0.2">
      <c r="O489" s="10"/>
    </row>
    <row r="490" spans="15:15" x14ac:dyDescent="0.2">
      <c r="O490" s="10"/>
    </row>
    <row r="491" spans="15:15" x14ac:dyDescent="0.2">
      <c r="O491" s="10"/>
    </row>
    <row r="492" spans="15:15" x14ac:dyDescent="0.2">
      <c r="O492" s="10"/>
    </row>
    <row r="493" spans="15:15" x14ac:dyDescent="0.2">
      <c r="O493" s="10"/>
    </row>
    <row r="494" spans="15:15" x14ac:dyDescent="0.2">
      <c r="O494" s="10"/>
    </row>
    <row r="495" spans="15:15" x14ac:dyDescent="0.2">
      <c r="O495" s="10"/>
    </row>
    <row r="496" spans="15:15" x14ac:dyDescent="0.2">
      <c r="O496" s="10"/>
    </row>
    <row r="497" spans="15:15" x14ac:dyDescent="0.2">
      <c r="O497" s="10"/>
    </row>
    <row r="498" spans="15:15" x14ac:dyDescent="0.2">
      <c r="O498" s="10"/>
    </row>
    <row r="499" spans="15:15" x14ac:dyDescent="0.2">
      <c r="O499" s="10"/>
    </row>
    <row r="500" spans="15:15" x14ac:dyDescent="0.2">
      <c r="O500" s="10"/>
    </row>
    <row r="501" spans="15:15" x14ac:dyDescent="0.2">
      <c r="O501" s="10"/>
    </row>
    <row r="502" spans="15:15" x14ac:dyDescent="0.2">
      <c r="O502" s="10"/>
    </row>
    <row r="503" spans="15:15" x14ac:dyDescent="0.2">
      <c r="O503" s="10"/>
    </row>
    <row r="504" spans="15:15" x14ac:dyDescent="0.2">
      <c r="O504" s="10"/>
    </row>
    <row r="505" spans="15:15" x14ac:dyDescent="0.2">
      <c r="O505" s="10"/>
    </row>
    <row r="506" spans="15:15" x14ac:dyDescent="0.2">
      <c r="O506" s="10"/>
    </row>
    <row r="507" spans="15:15" x14ac:dyDescent="0.2">
      <c r="O507" s="10"/>
    </row>
    <row r="508" spans="15:15" x14ac:dyDescent="0.2">
      <c r="O508" s="10"/>
    </row>
    <row r="509" spans="15:15" x14ac:dyDescent="0.2">
      <c r="O509" s="10"/>
    </row>
    <row r="510" spans="15:15" x14ac:dyDescent="0.2">
      <c r="O510" s="10"/>
    </row>
    <row r="511" spans="15:15" x14ac:dyDescent="0.2">
      <c r="O511" s="10"/>
    </row>
    <row r="512" spans="15:15" x14ac:dyDescent="0.2">
      <c r="O512" s="10"/>
    </row>
    <row r="513" spans="15:15" x14ac:dyDescent="0.2">
      <c r="O513" s="10"/>
    </row>
    <row r="514" spans="15:15" x14ac:dyDescent="0.2">
      <c r="O514" s="10"/>
    </row>
    <row r="515" spans="15:15" x14ac:dyDescent="0.2">
      <c r="O515" s="10"/>
    </row>
    <row r="516" spans="15:15" x14ac:dyDescent="0.2">
      <c r="O516" s="10"/>
    </row>
    <row r="517" spans="15:15" x14ac:dyDescent="0.2">
      <c r="O517" s="10"/>
    </row>
    <row r="518" spans="15:15" x14ac:dyDescent="0.2">
      <c r="O518" s="10"/>
    </row>
    <row r="519" spans="15:15" x14ac:dyDescent="0.2">
      <c r="O519" s="10"/>
    </row>
    <row r="520" spans="15:15" x14ac:dyDescent="0.2">
      <c r="O520" s="10"/>
    </row>
    <row r="521" spans="15:15" x14ac:dyDescent="0.2">
      <c r="O521" s="10"/>
    </row>
    <row r="522" spans="15:15" x14ac:dyDescent="0.2">
      <c r="O522" s="10"/>
    </row>
    <row r="523" spans="15:15" x14ac:dyDescent="0.2">
      <c r="O523" s="10"/>
    </row>
    <row r="524" spans="15:15" x14ac:dyDescent="0.2">
      <c r="O524" s="10"/>
    </row>
    <row r="525" spans="15:15" x14ac:dyDescent="0.2">
      <c r="O525" s="10"/>
    </row>
    <row r="526" spans="15:15" x14ac:dyDescent="0.2">
      <c r="O526" s="10"/>
    </row>
    <row r="527" spans="15:15" x14ac:dyDescent="0.2">
      <c r="O527" s="10"/>
    </row>
    <row r="528" spans="15:15" x14ac:dyDescent="0.2">
      <c r="O528" s="10"/>
    </row>
    <row r="529" spans="15:15" x14ac:dyDescent="0.2">
      <c r="O529" s="10"/>
    </row>
    <row r="530" spans="15:15" x14ac:dyDescent="0.2">
      <c r="O530" s="10"/>
    </row>
    <row r="531" spans="15:15" x14ac:dyDescent="0.2">
      <c r="O531" s="10"/>
    </row>
    <row r="532" spans="15:15" x14ac:dyDescent="0.2">
      <c r="O532" s="10"/>
    </row>
    <row r="533" spans="15:15" x14ac:dyDescent="0.2">
      <c r="O533" s="10"/>
    </row>
    <row r="534" spans="15:15" x14ac:dyDescent="0.2">
      <c r="O534" s="10"/>
    </row>
    <row r="535" spans="15:15" x14ac:dyDescent="0.2">
      <c r="O535" s="10"/>
    </row>
    <row r="536" spans="15:15" x14ac:dyDescent="0.2">
      <c r="O536" s="10"/>
    </row>
    <row r="537" spans="15:15" x14ac:dyDescent="0.2">
      <c r="O537" s="10"/>
    </row>
    <row r="538" spans="15:15" x14ac:dyDescent="0.2">
      <c r="O538" s="10"/>
    </row>
    <row r="539" spans="15:15" x14ac:dyDescent="0.2">
      <c r="O539" s="10"/>
    </row>
    <row r="540" spans="15:15" x14ac:dyDescent="0.2">
      <c r="O540" s="10"/>
    </row>
    <row r="541" spans="15:15" x14ac:dyDescent="0.2">
      <c r="O541" s="10"/>
    </row>
    <row r="542" spans="15:15" x14ac:dyDescent="0.2">
      <c r="O542" s="10"/>
    </row>
    <row r="543" spans="15:15" x14ac:dyDescent="0.2">
      <c r="O543" s="10"/>
    </row>
    <row r="544" spans="15:15" x14ac:dyDescent="0.2">
      <c r="O544" s="10"/>
    </row>
    <row r="545" spans="15:15" x14ac:dyDescent="0.2">
      <c r="O545" s="10"/>
    </row>
    <row r="546" spans="15:15" x14ac:dyDescent="0.2">
      <c r="O546" s="10"/>
    </row>
    <row r="547" spans="15:15" x14ac:dyDescent="0.2">
      <c r="O547" s="10"/>
    </row>
    <row r="548" spans="15:15" x14ac:dyDescent="0.2">
      <c r="O548" s="10"/>
    </row>
    <row r="549" spans="15:15" x14ac:dyDescent="0.2">
      <c r="O549" s="10"/>
    </row>
    <row r="550" spans="15:15" x14ac:dyDescent="0.2">
      <c r="O550" s="10"/>
    </row>
    <row r="551" spans="15:15" x14ac:dyDescent="0.2">
      <c r="O551" s="10"/>
    </row>
    <row r="552" spans="15:15" x14ac:dyDescent="0.2">
      <c r="O552" s="10"/>
    </row>
    <row r="553" spans="15:15" x14ac:dyDescent="0.2">
      <c r="O553" s="10"/>
    </row>
    <row r="554" spans="15:15" x14ac:dyDescent="0.2">
      <c r="O554" s="10"/>
    </row>
    <row r="555" spans="15:15" x14ac:dyDescent="0.2">
      <c r="O555" s="10"/>
    </row>
    <row r="556" spans="15:15" x14ac:dyDescent="0.2">
      <c r="O556" s="10"/>
    </row>
    <row r="557" spans="15:15" x14ac:dyDescent="0.2">
      <c r="O557" s="10"/>
    </row>
    <row r="558" spans="15:15" x14ac:dyDescent="0.2">
      <c r="O558" s="10"/>
    </row>
    <row r="559" spans="15:15" x14ac:dyDescent="0.2">
      <c r="O559" s="10"/>
    </row>
    <row r="560" spans="15:15" x14ac:dyDescent="0.2">
      <c r="O560" s="10"/>
    </row>
    <row r="561" spans="15:15" x14ac:dyDescent="0.2">
      <c r="O561" s="10"/>
    </row>
    <row r="562" spans="15:15" x14ac:dyDescent="0.2">
      <c r="O562" s="10"/>
    </row>
    <row r="563" spans="15:15" x14ac:dyDescent="0.2">
      <c r="O563" s="10"/>
    </row>
    <row r="564" spans="15:15" x14ac:dyDescent="0.2">
      <c r="O564" s="10"/>
    </row>
    <row r="565" spans="15:15" x14ac:dyDescent="0.2">
      <c r="O565" s="10"/>
    </row>
    <row r="566" spans="15:15" x14ac:dyDescent="0.2">
      <c r="O566" s="10"/>
    </row>
    <row r="567" spans="15:15" x14ac:dyDescent="0.2">
      <c r="O567" s="10"/>
    </row>
    <row r="568" spans="15:15" x14ac:dyDescent="0.2">
      <c r="O568" s="10"/>
    </row>
    <row r="569" spans="15:15" x14ac:dyDescent="0.2">
      <c r="O569" s="10"/>
    </row>
    <row r="570" spans="15:15" x14ac:dyDescent="0.2">
      <c r="O570" s="10"/>
    </row>
    <row r="571" spans="15:15" x14ac:dyDescent="0.2">
      <c r="O571" s="10"/>
    </row>
    <row r="572" spans="15:15" x14ac:dyDescent="0.2">
      <c r="O572" s="10"/>
    </row>
    <row r="573" spans="15:15" x14ac:dyDescent="0.2">
      <c r="O573" s="10"/>
    </row>
    <row r="574" spans="15:15" x14ac:dyDescent="0.2">
      <c r="O574" s="10"/>
    </row>
    <row r="575" spans="15:15" x14ac:dyDescent="0.2">
      <c r="O575" s="10"/>
    </row>
    <row r="576" spans="15:15" x14ac:dyDescent="0.2">
      <c r="O576" s="10"/>
    </row>
    <row r="577" spans="15:15" x14ac:dyDescent="0.2">
      <c r="O577" s="10"/>
    </row>
    <row r="578" spans="15:15" x14ac:dyDescent="0.2">
      <c r="O578" s="10"/>
    </row>
    <row r="579" spans="15:15" x14ac:dyDescent="0.2">
      <c r="O579" s="10"/>
    </row>
    <row r="580" spans="15:15" x14ac:dyDescent="0.2">
      <c r="O580" s="10"/>
    </row>
    <row r="581" spans="15:15" x14ac:dyDescent="0.2">
      <c r="O581" s="10"/>
    </row>
    <row r="582" spans="15:15" x14ac:dyDescent="0.2">
      <c r="O582" s="10"/>
    </row>
    <row r="583" spans="15:15" x14ac:dyDescent="0.2">
      <c r="O583" s="10"/>
    </row>
    <row r="584" spans="15:15" x14ac:dyDescent="0.2">
      <c r="O584" s="10"/>
    </row>
    <row r="585" spans="15:15" x14ac:dyDescent="0.2">
      <c r="O585" s="10"/>
    </row>
    <row r="586" spans="15:15" x14ac:dyDescent="0.2">
      <c r="O586" s="10"/>
    </row>
    <row r="587" spans="15:15" x14ac:dyDescent="0.2">
      <c r="O587" s="10"/>
    </row>
    <row r="588" spans="15:15" x14ac:dyDescent="0.2">
      <c r="O588" s="10"/>
    </row>
    <row r="589" spans="15:15" x14ac:dyDescent="0.2">
      <c r="O589" s="10"/>
    </row>
    <row r="590" spans="15:15" x14ac:dyDescent="0.2">
      <c r="O590" s="10"/>
    </row>
    <row r="591" spans="15:15" x14ac:dyDescent="0.2">
      <c r="O591" s="10"/>
    </row>
    <row r="592" spans="15:15" x14ac:dyDescent="0.2">
      <c r="O592" s="10"/>
    </row>
    <row r="593" spans="15:15" x14ac:dyDescent="0.2">
      <c r="O593" s="10"/>
    </row>
    <row r="594" spans="15:15" x14ac:dyDescent="0.2">
      <c r="O594" s="10"/>
    </row>
    <row r="595" spans="15:15" x14ac:dyDescent="0.2">
      <c r="O595" s="10"/>
    </row>
    <row r="596" spans="15:15" x14ac:dyDescent="0.2">
      <c r="O596" s="10"/>
    </row>
    <row r="597" spans="15:15" x14ac:dyDescent="0.2">
      <c r="O597" s="10"/>
    </row>
    <row r="598" spans="15:15" x14ac:dyDescent="0.2">
      <c r="O598" s="10"/>
    </row>
    <row r="599" spans="15:15" x14ac:dyDescent="0.2">
      <c r="O599" s="10"/>
    </row>
  </sheetData>
  <autoFilter ref="I3:O3" xr:uid="{00000000-0009-0000-0000-000001000000}"/>
  <mergeCells count="1">
    <mergeCell ref="I1:N1"/>
  </mergeCell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Right="0"/>
  </sheetPr>
  <dimension ref="A1:AL37"/>
  <sheetViews>
    <sheetView topLeftCell="A28" zoomScaleNormal="100" zoomScaleSheetLayoutView="100" workbookViewId="0">
      <selection activeCell="A38" sqref="A38:XFD40"/>
    </sheetView>
  </sheetViews>
  <sheetFormatPr baseColWidth="10" defaultColWidth="14.5703125" defaultRowHeight="12.75" x14ac:dyDescent="0.2"/>
  <cols>
    <col min="1" max="1" width="10.85546875" style="13" customWidth="1"/>
    <col min="2" max="2" width="11.5703125" style="13" customWidth="1"/>
    <col min="3" max="3" width="12.140625" style="13" customWidth="1"/>
    <col min="4" max="4" width="8.140625" style="13" customWidth="1"/>
    <col min="5" max="5" width="6.5703125" style="13" customWidth="1"/>
    <col min="6" max="6" width="14.5703125" style="13" customWidth="1"/>
    <col min="7" max="7" width="11" style="13" customWidth="1"/>
    <col min="8" max="8" width="14.5703125" style="13" customWidth="1"/>
    <col min="9" max="9" width="7" style="13" customWidth="1"/>
    <col min="10" max="10" width="9" style="13" customWidth="1"/>
    <col min="11" max="11" width="12.7109375" style="13" customWidth="1"/>
    <col min="12" max="12" width="10.140625" style="13" customWidth="1"/>
    <col min="13" max="13" width="7.7109375" style="13" customWidth="1"/>
    <col min="14" max="14" width="14.5703125" style="13" customWidth="1"/>
    <col min="15" max="23" width="14.5703125" style="13" hidden="1" customWidth="1"/>
    <col min="24" max="24" width="9.140625" style="42" bestFit="1" customWidth="1"/>
    <col min="25" max="25" width="8.7109375" style="42" bestFit="1" customWidth="1"/>
    <col min="26" max="26" width="43.5703125" style="42" bestFit="1" customWidth="1"/>
    <col min="27" max="27" width="6.85546875" style="42" customWidth="1"/>
    <col min="28" max="29" width="14.5703125" style="42"/>
    <col min="30" max="30" width="14.28515625" style="42" customWidth="1"/>
    <col min="31" max="31" width="3.7109375" style="13" customWidth="1"/>
    <col min="32" max="32" width="6.7109375" style="13" customWidth="1"/>
    <col min="33" max="33" width="11.140625" style="13" customWidth="1"/>
    <col min="34" max="16384" width="14.5703125" style="13"/>
  </cols>
  <sheetData>
    <row r="1" spans="1:38" x14ac:dyDescent="0.2">
      <c r="A1" s="2" t="s">
        <v>0</v>
      </c>
      <c r="B1" s="2" t="s">
        <v>49</v>
      </c>
      <c r="C1" s="2" t="s">
        <v>66</v>
      </c>
      <c r="D1" s="2" t="s">
        <v>67</v>
      </c>
      <c r="E1" s="2" t="s">
        <v>50</v>
      </c>
      <c r="F1" s="2" t="s">
        <v>51</v>
      </c>
      <c r="G1" s="2" t="s">
        <v>52</v>
      </c>
      <c r="H1" s="2" t="s">
        <v>97</v>
      </c>
      <c r="I1" s="2" t="s">
        <v>53</v>
      </c>
      <c r="J1" s="2" t="s">
        <v>4</v>
      </c>
      <c r="K1" s="2" t="s">
        <v>100</v>
      </c>
      <c r="L1" s="2" t="s">
        <v>101</v>
      </c>
      <c r="M1" s="2" t="s">
        <v>73</v>
      </c>
      <c r="N1" s="2" t="s">
        <v>48</v>
      </c>
      <c r="O1" s="2" t="s">
        <v>68</v>
      </c>
      <c r="P1" s="2" t="s">
        <v>69</v>
      </c>
      <c r="Q1" s="2" t="s">
        <v>98</v>
      </c>
      <c r="R1" s="2" t="s">
        <v>99</v>
      </c>
      <c r="S1" s="2" t="s">
        <v>70</v>
      </c>
      <c r="T1" s="21" t="s">
        <v>71</v>
      </c>
      <c r="U1" s="2" t="s">
        <v>72</v>
      </c>
      <c r="V1" s="2" t="s">
        <v>74</v>
      </c>
      <c r="W1" s="2" t="s">
        <v>75</v>
      </c>
      <c r="X1" s="38" t="s">
        <v>47</v>
      </c>
      <c r="Y1" s="39" t="s">
        <v>13</v>
      </c>
      <c r="Z1" s="40" t="s">
        <v>34</v>
      </c>
      <c r="AA1" s="40" t="s">
        <v>35</v>
      </c>
      <c r="AB1" s="41" t="s">
        <v>36</v>
      </c>
      <c r="AC1" s="40" t="s">
        <v>39</v>
      </c>
      <c r="AD1" s="40" t="s">
        <v>115</v>
      </c>
      <c r="AF1" s="3" t="s">
        <v>14</v>
      </c>
      <c r="AG1" s="9" t="s">
        <v>102</v>
      </c>
      <c r="AJ1" s="26" t="s">
        <v>114</v>
      </c>
    </row>
    <row r="2" spans="1:38" x14ac:dyDescent="0.2">
      <c r="A2" s="2" t="s">
        <v>16</v>
      </c>
      <c r="B2" s="2" t="s">
        <v>83</v>
      </c>
      <c r="C2" s="2" t="s">
        <v>84</v>
      </c>
      <c r="D2" s="2" t="s">
        <v>76</v>
      </c>
      <c r="E2" s="2">
        <v>60.4400000000023</v>
      </c>
      <c r="F2" s="2">
        <v>69.416666666744206</v>
      </c>
      <c r="G2" s="2">
        <v>69.420000000041895</v>
      </c>
      <c r="H2" s="2">
        <v>13.8840000000055</v>
      </c>
      <c r="I2" s="2">
        <v>83.300000000046495</v>
      </c>
      <c r="J2" s="2">
        <v>100</v>
      </c>
      <c r="K2" s="2">
        <v>69.420000000041895</v>
      </c>
      <c r="L2" s="2">
        <v>0</v>
      </c>
      <c r="M2" s="2">
        <v>20</v>
      </c>
      <c r="N2" s="2" t="s">
        <v>85</v>
      </c>
      <c r="O2" s="2">
        <v>6.57671381936962</v>
      </c>
      <c r="P2" s="2">
        <v>22163</v>
      </c>
      <c r="Q2" s="2">
        <v>919</v>
      </c>
      <c r="R2" s="2" t="s">
        <v>77</v>
      </c>
      <c r="S2" s="2" t="s">
        <v>86</v>
      </c>
      <c r="T2" s="21" t="s">
        <v>87</v>
      </c>
      <c r="U2" s="2" t="s">
        <v>88</v>
      </c>
      <c r="V2" s="2">
        <v>20</v>
      </c>
      <c r="W2" s="2" t="s">
        <v>45</v>
      </c>
      <c r="X2" s="42">
        <f>IF(SHELL_CARBURANT[[#This Row],[TVA]]=100,ABS(ROUND(VALUE(SUBSTITUTE(SHELL_CARBURANT[[#This Row],[Coût HT]],".",",")),2)),ABS(ROUND(SHELL_CARBURANT[[#This Row],[Champ calculé2]],2)))</f>
        <v>69.42</v>
      </c>
      <c r="Y2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" s="42" t="str">
        <f>TRIM(IF(OR(B2="",B2="No immat"),"",IF($AG$2=1,CONCATENATE($AG$1," ",SHELL_CARBURANT[No immat]," 1ERE QUINZ CARBURANT"),CONCATENATE($AG$1," ",SHELL_CARBURANT[No immat], " 2EME QUINZ CARBURANT"))))</f>
        <v>07/2018 EP-194-PE 2EME QUINZ CARBURANT</v>
      </c>
      <c r="AA2" s="42" t="str">
        <f>IF(SHELL_CARBURANT[[#This Row],[Coût HT]]&gt;0,"40","50")</f>
        <v>40</v>
      </c>
      <c r="AB2" s="42">
        <f>IF(SHELL_CARBURANT[[#This Row],[Libelle]]="","",111101)</f>
        <v>111101</v>
      </c>
      <c r="AC2" s="44" t="str">
        <f>IF(IFERROR(VLOOKUP(SHELL_CARBURANT[[#This Row],[Imputation]],Tableau2[],2,0),0)=101,SHELL_CARBURANT[[#This Row],[Imputation]],"ERREUR")</f>
        <v>DEL52</v>
      </c>
      <c r="AD2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  <c r="AF2" s="12" t="s">
        <v>46</v>
      </c>
      <c r="AG2" s="11">
        <v>2</v>
      </c>
    </row>
    <row r="3" spans="1:38" x14ac:dyDescent="0.2">
      <c r="A3" s="2" t="s">
        <v>17</v>
      </c>
      <c r="B3" s="2" t="s">
        <v>89</v>
      </c>
      <c r="C3" s="2" t="s">
        <v>90</v>
      </c>
      <c r="D3" s="2" t="s">
        <v>76</v>
      </c>
      <c r="E3" s="2">
        <v>63.159999999974403</v>
      </c>
      <c r="F3" s="2">
        <v>75.166666666627904</v>
      </c>
      <c r="G3" s="2">
        <v>75.170000000041895</v>
      </c>
      <c r="H3" s="2">
        <v>15.034000000014199</v>
      </c>
      <c r="I3" s="2">
        <v>90.199999999953405</v>
      </c>
      <c r="J3" s="2">
        <v>100</v>
      </c>
      <c r="K3" s="2">
        <v>75.170000000041895</v>
      </c>
      <c r="L3" s="2">
        <v>0</v>
      </c>
      <c r="M3" s="2">
        <v>20</v>
      </c>
      <c r="N3" s="2" t="s">
        <v>85</v>
      </c>
      <c r="O3" s="2">
        <v>8.5698778833175293</v>
      </c>
      <c r="P3" s="2">
        <v>71409</v>
      </c>
      <c r="Q3" s="2">
        <v>737</v>
      </c>
      <c r="R3" s="2" t="s">
        <v>77</v>
      </c>
      <c r="S3" s="2" t="s">
        <v>91</v>
      </c>
      <c r="T3" s="21" t="s">
        <v>87</v>
      </c>
      <c r="U3" s="2" t="s">
        <v>92</v>
      </c>
      <c r="V3" s="2">
        <v>20</v>
      </c>
      <c r="W3" s="2" t="s">
        <v>45</v>
      </c>
      <c r="X3" s="42">
        <f>IF(SHELL_CARBURANT[[#This Row],[TVA]]=100,ABS(ROUND(VALUE(SUBSTITUTE(SHELL_CARBURANT[[#This Row],[Coût HT]],".",",")),2)),ABS(ROUND(SHELL_CARBURANT[[#This Row],[Champ calculé2]],2)))</f>
        <v>75.17</v>
      </c>
      <c r="Y3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" s="42" t="str">
        <f>TRIM(IF(OR(B3="",B3="No immat"),"",IF($AG$2=1,CONCATENATE($AG$1," ",SHELL_CARBURANT[No immat]," 1ERE QUINZ CARBURANT"),CONCATENATE($AG$1," ",SHELL_CARBURANT[No immat], " 2EME QUINZ CARBURANT"))))</f>
        <v>07/2018 EM-084-WM 2EME QUINZ CARBURANT</v>
      </c>
      <c r="AA3" s="44" t="str">
        <f>IF(SHELL_CARBURANT[[#This Row],[Coût HT]]&gt;0,"40","50")</f>
        <v>40</v>
      </c>
      <c r="AB3" s="44">
        <f>IF(SHELL_CARBURANT[[#This Row],[Libelle]]="","",111101)</f>
        <v>111101</v>
      </c>
      <c r="AC3" s="44" t="str">
        <f>IF(IFERROR(VLOOKUP(SHELL_CARBURANT[[#This Row],[Imputation]],Tableau2[],2,0),0)=101,SHELL_CARBURANT[[#This Row],[Imputation]],"ERREUR")</f>
        <v>DEL53</v>
      </c>
      <c r="AD3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  <c r="AJ3" s="13">
        <v>93.39</v>
      </c>
      <c r="AK3" s="13">
        <f>SUMIF(D:D,"ADB",Y:Y)</f>
        <v>0</v>
      </c>
      <c r="AL3" s="13">
        <f>AK3-AJ3</f>
        <v>-93.39</v>
      </c>
    </row>
    <row r="4" spans="1:38" x14ac:dyDescent="0.2">
      <c r="A4" s="2" t="s">
        <v>17</v>
      </c>
      <c r="B4" s="2" t="s">
        <v>93</v>
      </c>
      <c r="C4" s="2" t="s">
        <v>94</v>
      </c>
      <c r="D4" s="2" t="s">
        <v>76</v>
      </c>
      <c r="E4" s="2">
        <v>67.510000000009299</v>
      </c>
      <c r="F4" s="2">
        <v>80.333333333372096</v>
      </c>
      <c r="G4" s="2">
        <v>80.329999999958105</v>
      </c>
      <c r="H4" s="2">
        <v>16.0659999999916</v>
      </c>
      <c r="I4" s="2">
        <v>96.400000000023297</v>
      </c>
      <c r="J4" s="2">
        <v>100</v>
      </c>
      <c r="K4" s="2">
        <v>80.329999999958105</v>
      </c>
      <c r="L4" s="2">
        <v>0</v>
      </c>
      <c r="M4" s="2">
        <v>20</v>
      </c>
      <c r="N4" s="2" t="s">
        <v>85</v>
      </c>
      <c r="O4" s="2">
        <v>8.3345679012418294</v>
      </c>
      <c r="P4" s="2">
        <v>68220</v>
      </c>
      <c r="Q4" s="2">
        <v>810</v>
      </c>
      <c r="R4" s="2" t="s">
        <v>77</v>
      </c>
      <c r="S4" s="2" t="s">
        <v>91</v>
      </c>
      <c r="T4" s="21" t="s">
        <v>87</v>
      </c>
      <c r="U4" s="2" t="s">
        <v>82</v>
      </c>
      <c r="V4" s="2">
        <v>20</v>
      </c>
      <c r="W4" s="2" t="s">
        <v>45</v>
      </c>
      <c r="X4" s="42">
        <f>IF(SHELL_CARBURANT[[#This Row],[TVA]]=100,ABS(ROUND(VALUE(SUBSTITUTE(SHELL_CARBURANT[[#This Row],[Coût HT]],".",",")),2)),ABS(ROUND(SHELL_CARBURANT[[#This Row],[Champ calculé2]],2)))</f>
        <v>80.33</v>
      </c>
      <c r="Y4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4" s="42" t="str">
        <f>TRIM(IF(OR(B4="",B4="No immat"),"",IF($AG$2=1,CONCATENATE($AG$1," ",SHELL_CARBURANT[No immat]," 1ERE QUINZ CARBURANT"),CONCATENATE($AG$1," ",SHELL_CARBURANT[No immat], " 2EME QUINZ CARBURANT"))))</f>
        <v>07/2018 EM-935-WL 2EME QUINZ CARBURANT</v>
      </c>
      <c r="AA4" s="44" t="str">
        <f>IF(SHELL_CARBURANT[[#This Row],[Coût HT]]&gt;0,"40","50")</f>
        <v>40</v>
      </c>
      <c r="AB4" s="44">
        <f>IF(SHELL_CARBURANT[[#This Row],[Libelle]]="","",111101)</f>
        <v>111101</v>
      </c>
      <c r="AC4" s="44" t="str">
        <f>IF(IFERROR(VLOOKUP(SHELL_CARBURANT[[#This Row],[Imputation]],Tableau2[],2,0),0)=101,SHELL_CARBURANT[[#This Row],[Imputation]],"ERREUR")</f>
        <v>DEL53</v>
      </c>
      <c r="AD4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  <c r="AJ4" s="13">
        <v>2495.4</v>
      </c>
      <c r="AK4" s="47">
        <f>SUMIF(D:D,"GAS",X:X)*1.2+SUMIF(D:D,"GAS",Y:Y)</f>
        <v>5572.02</v>
      </c>
      <c r="AL4" s="47">
        <f>AK4-AJ4-AJ5</f>
        <v>-20986.080000000002</v>
      </c>
    </row>
    <row r="5" spans="1:38" x14ac:dyDescent="0.2">
      <c r="A5" s="16" t="s">
        <v>17</v>
      </c>
      <c r="B5" s="17" t="s">
        <v>93</v>
      </c>
      <c r="C5" s="16" t="s">
        <v>94</v>
      </c>
      <c r="D5" s="16" t="s">
        <v>76</v>
      </c>
      <c r="E5" s="16">
        <v>65.25</v>
      </c>
      <c r="F5" s="16">
        <v>78.75</v>
      </c>
      <c r="G5" s="16">
        <v>78.75</v>
      </c>
      <c r="H5" s="16">
        <v>15.75</v>
      </c>
      <c r="I5" s="16">
        <v>94.5</v>
      </c>
      <c r="J5" s="16">
        <v>100</v>
      </c>
      <c r="K5" s="16">
        <v>78.75</v>
      </c>
      <c r="L5" s="16">
        <v>0</v>
      </c>
      <c r="M5" s="16">
        <v>20</v>
      </c>
      <c r="N5" s="16" t="s">
        <v>85</v>
      </c>
      <c r="O5" s="16">
        <v>10.116279069770799</v>
      </c>
      <c r="P5" s="16">
        <v>70289</v>
      </c>
      <c r="Q5" s="16">
        <v>645</v>
      </c>
      <c r="R5" s="16" t="s">
        <v>77</v>
      </c>
      <c r="S5" s="16" t="s">
        <v>91</v>
      </c>
      <c r="T5" s="20" t="s">
        <v>95</v>
      </c>
      <c r="U5" s="16" t="s">
        <v>96</v>
      </c>
      <c r="V5" s="16">
        <v>20</v>
      </c>
      <c r="W5" s="16" t="s">
        <v>45</v>
      </c>
      <c r="X5" s="42">
        <f>IF(SHELL_CARBURANT[[#This Row],[TVA]]=100,ABS(ROUND(VALUE(SUBSTITUTE(SHELL_CARBURANT[[#This Row],[Coût HT]],".",",")),2)),ABS(ROUND(SHELL_CARBURANT[[#This Row],[Champ calculé2]],2)))</f>
        <v>78.75</v>
      </c>
      <c r="Y5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5" s="44" t="str">
        <f>TRIM(IF(OR(B5="",B5="No immat"),"",IF($AG$2=1,CONCATENATE($AG$1," ",SHELL_CARBURANT[No immat]," 1ERE QUINZ CARBURANT"),CONCATENATE($AG$1," ",SHELL_CARBURANT[No immat], " 2EME QUINZ CARBURANT"))))</f>
        <v>07/2018 EM-935-WL 2EME QUINZ CARBURANT</v>
      </c>
      <c r="AA5" s="44" t="str">
        <f>IF(SHELL_CARBURANT[[#This Row],[Coût HT]]&gt;0,"40","50")</f>
        <v>40</v>
      </c>
      <c r="AB5" s="44">
        <f>IF(SHELL_CARBURANT[[#This Row],[Libelle]]="","",111101)</f>
        <v>111101</v>
      </c>
      <c r="AC5" s="44" t="str">
        <f>IF(IFERROR(VLOOKUP(SHELL_CARBURANT[[#This Row],[Imputation]],Tableau2[],2,0),0)=101,SHELL_CARBURANT[[#This Row],[Imputation]],"ERREUR")</f>
        <v>DEL53</v>
      </c>
      <c r="AD5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  <c r="AJ5" s="13">
        <v>24062.7</v>
      </c>
      <c r="AK5" s="47"/>
      <c r="AL5" s="47"/>
    </row>
    <row r="6" spans="1:38" x14ac:dyDescent="0.2">
      <c r="A6" s="2" t="s">
        <v>16</v>
      </c>
      <c r="B6" s="2" t="s">
        <v>83</v>
      </c>
      <c r="C6" s="2" t="s">
        <v>84</v>
      </c>
      <c r="D6" s="2" t="s">
        <v>76</v>
      </c>
      <c r="E6" s="2">
        <v>68.785000000003507</v>
      </c>
      <c r="F6" s="2">
        <v>84.208333333313902</v>
      </c>
      <c r="G6" s="2">
        <v>84.204999999958105</v>
      </c>
      <c r="H6" s="2">
        <v>16.840999999993102</v>
      </c>
      <c r="I6" s="2">
        <v>101.049999999988</v>
      </c>
      <c r="J6" s="2">
        <v>100</v>
      </c>
      <c r="K6" s="2">
        <v>84.204999999958105</v>
      </c>
      <c r="L6" s="2">
        <v>0</v>
      </c>
      <c r="M6" s="2">
        <v>20</v>
      </c>
      <c r="N6" s="2" t="s">
        <v>85</v>
      </c>
      <c r="O6" s="16"/>
      <c r="P6" s="16"/>
      <c r="Q6" s="16"/>
      <c r="R6" s="16"/>
      <c r="S6" s="16"/>
      <c r="T6" s="20"/>
      <c r="U6" s="16"/>
      <c r="V6" s="16"/>
      <c r="W6" s="16"/>
      <c r="X6" s="44">
        <f>IF(SHELL_CARBURANT[[#This Row],[TVA]]=100,ABS(ROUND(VALUE(SUBSTITUTE(SHELL_CARBURANT[[#This Row],[Coût HT]],".",",")),2)),ABS(ROUND(SHELL_CARBURANT[[#This Row],[Champ calculé2]],2)))</f>
        <v>84.21</v>
      </c>
      <c r="Y6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6" s="44" t="str">
        <f>TRIM(IF(OR(B6="",B6="No immat"),"",IF($AG$2=1,CONCATENATE($AG$1," ",SHELL_CARBURANT[No immat]," 1ERE QUINZ CARBURANT"),CONCATENATE($AG$1," ",SHELL_CARBURANT[No immat], " 2EME QUINZ CARBURANT"))))</f>
        <v>07/2018 EP-194-PE 2EME QUINZ CARBURANT</v>
      </c>
      <c r="AA6" s="44" t="str">
        <f>IF(SHELL_CARBURANT[[#This Row],[Coût HT]]&gt;0,"40","50")</f>
        <v>40</v>
      </c>
      <c r="AB6" s="44">
        <f>IF(SHELL_CARBURANT[[#This Row],[Libelle]]="","",111101)</f>
        <v>111101</v>
      </c>
      <c r="AC6" s="44" t="str">
        <f>IF(IFERROR(VLOOKUP(SHELL_CARBURANT[[#This Row],[Imputation]],Tableau2[],2,0),0)=101,SHELL_CARBURANT[[#This Row],[Imputation]],"ERREUR")</f>
        <v>DEL52</v>
      </c>
      <c r="AD6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7" spans="1:38" x14ac:dyDescent="0.2">
      <c r="A7" s="2" t="s">
        <v>17</v>
      </c>
      <c r="B7" s="2" t="s">
        <v>89</v>
      </c>
      <c r="C7" s="2" t="s">
        <v>90</v>
      </c>
      <c r="D7" s="2" t="s">
        <v>76</v>
      </c>
      <c r="E7" s="2">
        <v>70.663000000006306</v>
      </c>
      <c r="F7" s="2">
        <v>87.524999999965104</v>
      </c>
      <c r="G7" s="2">
        <v>87.519999999937198</v>
      </c>
      <c r="H7" s="2">
        <v>17.503999999989102</v>
      </c>
      <c r="I7" s="2">
        <v>105.029999999981</v>
      </c>
      <c r="J7" s="2">
        <v>100</v>
      </c>
      <c r="K7" s="2">
        <v>87.519999999937198</v>
      </c>
      <c r="L7" s="2">
        <v>0</v>
      </c>
      <c r="M7" s="2">
        <v>20</v>
      </c>
      <c r="N7" s="2" t="s">
        <v>85</v>
      </c>
      <c r="O7" s="16"/>
      <c r="P7" s="16"/>
      <c r="Q7" s="16"/>
      <c r="R7" s="16"/>
      <c r="S7" s="16"/>
      <c r="T7" s="20"/>
      <c r="U7" s="16"/>
      <c r="V7" s="16"/>
      <c r="W7" s="16"/>
      <c r="X7" s="44">
        <f>IF(SHELL_CARBURANT[[#This Row],[TVA]]=100,ABS(ROUND(VALUE(SUBSTITUTE(SHELL_CARBURANT[[#This Row],[Coût HT]],".",",")),2)),ABS(ROUND(SHELL_CARBURANT[[#This Row],[Champ calculé2]],2)))</f>
        <v>87.52</v>
      </c>
      <c r="Y7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7" s="44" t="str">
        <f>TRIM(IF(OR(B7="",B7="No immat"),"",IF($AG$2=1,CONCATENATE($AG$1," ",SHELL_CARBURANT[No immat]," 1ERE QUINZ CARBURANT"),CONCATENATE($AG$1," ",SHELL_CARBURANT[No immat], " 2EME QUINZ CARBURANT"))))</f>
        <v>07/2018 EM-084-WM 2EME QUINZ CARBURANT</v>
      </c>
      <c r="AA7" s="44" t="str">
        <f>IF(SHELL_CARBURANT[[#This Row],[Coût HT]]&gt;0,"40","50")</f>
        <v>40</v>
      </c>
      <c r="AB7" s="44">
        <f>IF(SHELL_CARBURANT[[#This Row],[Libelle]]="","",111101)</f>
        <v>111101</v>
      </c>
      <c r="AC7" s="44" t="str">
        <f>IF(IFERROR(VLOOKUP(SHELL_CARBURANT[[#This Row],[Imputation]],Tableau2[],2,0),0)=101,SHELL_CARBURANT[[#This Row],[Imputation]],"ERREUR")</f>
        <v>DEL53</v>
      </c>
      <c r="AD7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8" spans="1:38" x14ac:dyDescent="0.2">
      <c r="A8" s="2" t="s">
        <v>17</v>
      </c>
      <c r="B8" s="2" t="s">
        <v>93</v>
      </c>
      <c r="C8" s="2" t="s">
        <v>94</v>
      </c>
      <c r="D8" s="2" t="s">
        <v>76</v>
      </c>
      <c r="E8" s="2">
        <v>72.541000000009106</v>
      </c>
      <c r="F8" s="2">
        <v>90.841666666616206</v>
      </c>
      <c r="G8" s="2">
        <v>90.834999999916207</v>
      </c>
      <c r="H8" s="2">
        <v>18.166999999985201</v>
      </c>
      <c r="I8" s="2">
        <v>109.009999999974</v>
      </c>
      <c r="J8" s="2">
        <v>100</v>
      </c>
      <c r="K8" s="2">
        <v>90.834999999916207</v>
      </c>
      <c r="L8" s="2">
        <v>0</v>
      </c>
      <c r="M8" s="2">
        <v>20</v>
      </c>
      <c r="N8" s="2" t="s">
        <v>85</v>
      </c>
      <c r="O8" s="16"/>
      <c r="P8" s="16"/>
      <c r="Q8" s="16"/>
      <c r="R8" s="16"/>
      <c r="S8" s="16"/>
      <c r="T8" s="20"/>
      <c r="U8" s="16"/>
      <c r="V8" s="16"/>
      <c r="W8" s="16"/>
      <c r="X8" s="44">
        <f>IF(SHELL_CARBURANT[[#This Row],[TVA]]=100,ABS(ROUND(VALUE(SUBSTITUTE(SHELL_CARBURANT[[#This Row],[Coût HT]],".",",")),2)),ABS(ROUND(SHELL_CARBURANT[[#This Row],[Champ calculé2]],2)))</f>
        <v>90.84</v>
      </c>
      <c r="Y8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8" s="44" t="str">
        <f>TRIM(IF(OR(B8="",B8="No immat"),"",IF($AG$2=1,CONCATENATE($AG$1," ",SHELL_CARBURANT[No immat]," 1ERE QUINZ CARBURANT"),CONCATENATE($AG$1," ",SHELL_CARBURANT[No immat], " 2EME QUINZ CARBURANT"))))</f>
        <v>07/2018 EM-935-WL 2EME QUINZ CARBURANT</v>
      </c>
      <c r="AA8" s="44" t="str">
        <f>IF(SHELL_CARBURANT[[#This Row],[Coût HT]]&gt;0,"40","50")</f>
        <v>40</v>
      </c>
      <c r="AB8" s="44">
        <f>IF(SHELL_CARBURANT[[#This Row],[Libelle]]="","",111101)</f>
        <v>111101</v>
      </c>
      <c r="AC8" s="44" t="str">
        <f>IF(IFERROR(VLOOKUP(SHELL_CARBURANT[[#This Row],[Imputation]],Tableau2[],2,0),0)=101,SHELL_CARBURANT[[#This Row],[Imputation]],"ERREUR")</f>
        <v>DEL53</v>
      </c>
      <c r="AD8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9" spans="1:38" x14ac:dyDescent="0.2">
      <c r="A9" s="16" t="s">
        <v>17</v>
      </c>
      <c r="B9" s="17" t="s">
        <v>93</v>
      </c>
      <c r="C9" s="16" t="s">
        <v>94</v>
      </c>
      <c r="D9" s="16" t="s">
        <v>76</v>
      </c>
      <c r="E9" s="16">
        <v>74.419000000011906</v>
      </c>
      <c r="F9" s="16">
        <v>94.158333333267393</v>
      </c>
      <c r="G9" s="16">
        <v>94.1499999998953</v>
      </c>
      <c r="H9" s="16">
        <v>18.8299999999813</v>
      </c>
      <c r="I9" s="16">
        <v>112.98999999996801</v>
      </c>
      <c r="J9" s="16">
        <v>100</v>
      </c>
      <c r="K9" s="16">
        <v>94.1499999998953</v>
      </c>
      <c r="L9" s="16">
        <v>0</v>
      </c>
      <c r="M9" s="16">
        <v>20</v>
      </c>
      <c r="N9" s="16" t="s">
        <v>85</v>
      </c>
      <c r="O9" s="16"/>
      <c r="P9" s="16"/>
      <c r="Q9" s="16"/>
      <c r="R9" s="16"/>
      <c r="S9" s="16"/>
      <c r="T9" s="20"/>
      <c r="U9" s="16"/>
      <c r="V9" s="16"/>
      <c r="W9" s="16"/>
      <c r="X9" s="44">
        <f>IF(SHELL_CARBURANT[[#This Row],[TVA]]=100,ABS(ROUND(VALUE(SUBSTITUTE(SHELL_CARBURANT[[#This Row],[Coût HT]],".",",")),2)),ABS(ROUND(SHELL_CARBURANT[[#This Row],[Champ calculé2]],2)))</f>
        <v>94.16</v>
      </c>
      <c r="Y9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9" s="44" t="str">
        <f>TRIM(IF(OR(B9="",B9="No immat"),"",IF($AG$2=1,CONCATENATE($AG$1," ",SHELL_CARBURANT[No immat]," 1ERE QUINZ CARBURANT"),CONCATENATE($AG$1," ",SHELL_CARBURANT[No immat], " 2EME QUINZ CARBURANT"))))</f>
        <v>07/2018 EM-935-WL 2EME QUINZ CARBURANT</v>
      </c>
      <c r="AA9" s="44" t="str">
        <f>IF(SHELL_CARBURANT[[#This Row],[Coût HT]]&gt;0,"40","50")</f>
        <v>40</v>
      </c>
      <c r="AB9" s="44">
        <f>IF(SHELL_CARBURANT[[#This Row],[Libelle]]="","",111101)</f>
        <v>111101</v>
      </c>
      <c r="AC9" s="44" t="str">
        <f>IF(IFERROR(VLOOKUP(SHELL_CARBURANT[[#This Row],[Imputation]],Tableau2[],2,0),0)=101,SHELL_CARBURANT[[#This Row],[Imputation]],"ERREUR")</f>
        <v>DEL53</v>
      </c>
      <c r="AD9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0" spans="1:38" x14ac:dyDescent="0.2">
      <c r="A10" s="2" t="s">
        <v>16</v>
      </c>
      <c r="B10" s="2" t="s">
        <v>83</v>
      </c>
      <c r="C10" s="2" t="s">
        <v>84</v>
      </c>
      <c r="D10" s="2" t="s">
        <v>76</v>
      </c>
      <c r="E10" s="2">
        <v>76.297000000014705</v>
      </c>
      <c r="F10" s="2">
        <v>97.474999999918595</v>
      </c>
      <c r="G10" s="2">
        <v>97.464999999874294</v>
      </c>
      <c r="H10" s="2">
        <v>19.4929999999774</v>
      </c>
      <c r="I10" s="2">
        <v>116.969999999961</v>
      </c>
      <c r="J10" s="2">
        <v>100</v>
      </c>
      <c r="K10" s="2">
        <v>97.464999999874294</v>
      </c>
      <c r="L10" s="2">
        <v>0</v>
      </c>
      <c r="M10" s="2">
        <v>20</v>
      </c>
      <c r="N10" s="2" t="s">
        <v>85</v>
      </c>
      <c r="O10" s="16"/>
      <c r="P10" s="16"/>
      <c r="Q10" s="16"/>
      <c r="R10" s="16"/>
      <c r="S10" s="16"/>
      <c r="T10" s="20"/>
      <c r="U10" s="16"/>
      <c r="V10" s="16"/>
      <c r="W10" s="16"/>
      <c r="X10" s="44">
        <f>IF(SHELL_CARBURANT[[#This Row],[TVA]]=100,ABS(ROUND(VALUE(SUBSTITUTE(SHELL_CARBURANT[[#This Row],[Coût HT]],".",",")),2)),ABS(ROUND(SHELL_CARBURANT[[#This Row],[Champ calculé2]],2)))</f>
        <v>97.47</v>
      </c>
      <c r="Y10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0" s="44" t="str">
        <f>TRIM(IF(OR(B10="",B10="No immat"),"",IF($AG$2=1,CONCATENATE($AG$1," ",SHELL_CARBURANT[No immat]," 1ERE QUINZ CARBURANT"),CONCATENATE($AG$1," ",SHELL_CARBURANT[No immat], " 2EME QUINZ CARBURANT"))))</f>
        <v>07/2018 EP-194-PE 2EME QUINZ CARBURANT</v>
      </c>
      <c r="AA10" s="44" t="str">
        <f>IF(SHELL_CARBURANT[[#This Row],[Coût HT]]&gt;0,"40","50")</f>
        <v>40</v>
      </c>
      <c r="AB10" s="44">
        <f>IF(SHELL_CARBURANT[[#This Row],[Libelle]]="","",111101)</f>
        <v>111101</v>
      </c>
      <c r="AC10" s="44" t="str">
        <f>IF(IFERROR(VLOOKUP(SHELL_CARBURANT[[#This Row],[Imputation]],Tableau2[],2,0),0)=101,SHELL_CARBURANT[[#This Row],[Imputation]],"ERREUR")</f>
        <v>DEL52</v>
      </c>
      <c r="AD10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1" spans="1:38" x14ac:dyDescent="0.2">
      <c r="A11" s="2" t="s">
        <v>17</v>
      </c>
      <c r="B11" s="2" t="s">
        <v>89</v>
      </c>
      <c r="C11" s="2" t="s">
        <v>90</v>
      </c>
      <c r="D11" s="2" t="s">
        <v>76</v>
      </c>
      <c r="E11" s="2">
        <v>78.175000000017505</v>
      </c>
      <c r="F11" s="2">
        <v>100.79166666656999</v>
      </c>
      <c r="G11" s="2">
        <v>100.779999999853</v>
      </c>
      <c r="H11" s="2">
        <v>20.155999999973499</v>
      </c>
      <c r="I11" s="2">
        <v>120.949999999954</v>
      </c>
      <c r="J11" s="2">
        <v>100</v>
      </c>
      <c r="K11" s="2">
        <v>100.779999999853</v>
      </c>
      <c r="L11" s="2">
        <v>0</v>
      </c>
      <c r="M11" s="2">
        <v>20</v>
      </c>
      <c r="N11" s="2" t="s">
        <v>85</v>
      </c>
      <c r="O11" s="16"/>
      <c r="P11" s="16"/>
      <c r="Q11" s="16"/>
      <c r="R11" s="16"/>
      <c r="S11" s="16"/>
      <c r="T11" s="20"/>
      <c r="U11" s="16"/>
      <c r="V11" s="16"/>
      <c r="W11" s="16"/>
      <c r="X11" s="44">
        <f>IF(SHELL_CARBURANT[[#This Row],[TVA]]=100,ABS(ROUND(VALUE(SUBSTITUTE(SHELL_CARBURANT[[#This Row],[Coût HT]],".",",")),2)),ABS(ROUND(SHELL_CARBURANT[[#This Row],[Champ calculé2]],2)))</f>
        <v>100.79</v>
      </c>
      <c r="Y11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1" s="44" t="str">
        <f>TRIM(IF(OR(B11="",B11="No immat"),"",IF($AG$2=1,CONCATENATE($AG$1," ",SHELL_CARBURANT[No immat]," 1ERE QUINZ CARBURANT"),CONCATENATE($AG$1," ",SHELL_CARBURANT[No immat], " 2EME QUINZ CARBURANT"))))</f>
        <v>07/2018 EM-084-WM 2EME QUINZ CARBURANT</v>
      </c>
      <c r="AA11" s="44" t="str">
        <f>IF(SHELL_CARBURANT[[#This Row],[Coût HT]]&gt;0,"40","50")</f>
        <v>40</v>
      </c>
      <c r="AB11" s="44">
        <f>IF(SHELL_CARBURANT[[#This Row],[Libelle]]="","",111101)</f>
        <v>111101</v>
      </c>
      <c r="AC11" s="44" t="str">
        <f>IF(IFERROR(VLOOKUP(SHELL_CARBURANT[[#This Row],[Imputation]],Tableau2[],2,0),0)=101,SHELL_CARBURANT[[#This Row],[Imputation]],"ERREUR")</f>
        <v>DEL53</v>
      </c>
      <c r="AD11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2" spans="1:38" x14ac:dyDescent="0.2">
      <c r="A12" s="2" t="s">
        <v>17</v>
      </c>
      <c r="B12" s="2" t="s">
        <v>93</v>
      </c>
      <c r="C12" s="2" t="s">
        <v>94</v>
      </c>
      <c r="D12" s="2" t="s">
        <v>76</v>
      </c>
      <c r="E12" s="2">
        <v>80.053000000020305</v>
      </c>
      <c r="F12" s="2">
        <v>104.108333333221</v>
      </c>
      <c r="G12" s="2">
        <v>104.094999999832</v>
      </c>
      <c r="H12" s="2">
        <v>20.818999999969598</v>
      </c>
      <c r="I12" s="2">
        <v>124.929999999947</v>
      </c>
      <c r="J12" s="2">
        <v>100</v>
      </c>
      <c r="K12" s="2">
        <v>104.094999999832</v>
      </c>
      <c r="L12" s="2">
        <v>0</v>
      </c>
      <c r="M12" s="2">
        <v>20</v>
      </c>
      <c r="N12" s="2" t="s">
        <v>85</v>
      </c>
      <c r="O12" s="16"/>
      <c r="P12" s="16"/>
      <c r="Q12" s="16"/>
      <c r="R12" s="16"/>
      <c r="S12" s="16"/>
      <c r="T12" s="20"/>
      <c r="U12" s="16"/>
      <c r="V12" s="16"/>
      <c r="W12" s="16"/>
      <c r="X12" s="44">
        <f>IF(SHELL_CARBURANT[[#This Row],[TVA]]=100,ABS(ROUND(VALUE(SUBSTITUTE(SHELL_CARBURANT[[#This Row],[Coût HT]],".",",")),2)),ABS(ROUND(SHELL_CARBURANT[[#This Row],[Champ calculé2]],2)))</f>
        <v>104.11</v>
      </c>
      <c r="Y12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2" s="44" t="str">
        <f>TRIM(IF(OR(B12="",B12="No immat"),"",IF($AG$2=1,CONCATENATE($AG$1," ",SHELL_CARBURANT[No immat]," 1ERE QUINZ CARBURANT"),CONCATENATE($AG$1," ",SHELL_CARBURANT[No immat], " 2EME QUINZ CARBURANT"))))</f>
        <v>07/2018 EM-935-WL 2EME QUINZ CARBURANT</v>
      </c>
      <c r="AA12" s="44" t="str">
        <f>IF(SHELL_CARBURANT[[#This Row],[Coût HT]]&gt;0,"40","50")</f>
        <v>40</v>
      </c>
      <c r="AB12" s="44">
        <f>IF(SHELL_CARBURANT[[#This Row],[Libelle]]="","",111101)</f>
        <v>111101</v>
      </c>
      <c r="AC12" s="44" t="str">
        <f>IF(IFERROR(VLOOKUP(SHELL_CARBURANT[[#This Row],[Imputation]],Tableau2[],2,0),0)=101,SHELL_CARBURANT[[#This Row],[Imputation]],"ERREUR")</f>
        <v>DEL53</v>
      </c>
      <c r="AD12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3" spans="1:38" x14ac:dyDescent="0.2">
      <c r="A13" s="16" t="s">
        <v>17</v>
      </c>
      <c r="B13" s="17" t="s">
        <v>93</v>
      </c>
      <c r="C13" s="16" t="s">
        <v>94</v>
      </c>
      <c r="D13" s="16" t="s">
        <v>76</v>
      </c>
      <c r="E13" s="16">
        <v>81.931000000023104</v>
      </c>
      <c r="F13" s="16">
        <v>107.424999999872</v>
      </c>
      <c r="G13" s="16">
        <v>107.409999999812</v>
      </c>
      <c r="H13" s="16">
        <v>21.481999999965701</v>
      </c>
      <c r="I13" s="16">
        <v>128.90999999994</v>
      </c>
      <c r="J13" s="16">
        <v>100</v>
      </c>
      <c r="K13" s="16">
        <v>107.409999999812</v>
      </c>
      <c r="L13" s="16">
        <v>0</v>
      </c>
      <c r="M13" s="16">
        <v>20</v>
      </c>
      <c r="N13" s="16" t="s">
        <v>85</v>
      </c>
      <c r="O13" s="16"/>
      <c r="P13" s="16"/>
      <c r="Q13" s="16"/>
      <c r="R13" s="16"/>
      <c r="S13" s="16"/>
      <c r="T13" s="20"/>
      <c r="U13" s="16"/>
      <c r="V13" s="16"/>
      <c r="W13" s="16"/>
      <c r="X13" s="44">
        <f>IF(SHELL_CARBURANT[[#This Row],[TVA]]=100,ABS(ROUND(VALUE(SUBSTITUTE(SHELL_CARBURANT[[#This Row],[Coût HT]],".",",")),2)),ABS(ROUND(SHELL_CARBURANT[[#This Row],[Champ calculé2]],2)))</f>
        <v>107.42</v>
      </c>
      <c r="Y13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3" s="44" t="str">
        <f>TRIM(IF(OR(B13="",B13="No immat"),"",IF($AG$2=1,CONCATENATE($AG$1," ",SHELL_CARBURANT[No immat]," 1ERE QUINZ CARBURANT"),CONCATENATE($AG$1," ",SHELL_CARBURANT[No immat], " 2EME QUINZ CARBURANT"))))</f>
        <v>07/2018 EM-935-WL 2EME QUINZ CARBURANT</v>
      </c>
      <c r="AA13" s="44" t="str">
        <f>IF(SHELL_CARBURANT[[#This Row],[Coût HT]]&gt;0,"40","50")</f>
        <v>40</v>
      </c>
      <c r="AB13" s="44">
        <f>IF(SHELL_CARBURANT[[#This Row],[Libelle]]="","",111101)</f>
        <v>111101</v>
      </c>
      <c r="AC13" s="44" t="str">
        <f>IF(IFERROR(VLOOKUP(SHELL_CARBURANT[[#This Row],[Imputation]],Tableau2[],2,0),0)=101,SHELL_CARBURANT[[#This Row],[Imputation]],"ERREUR")</f>
        <v>DEL53</v>
      </c>
      <c r="AD13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4" spans="1:38" x14ac:dyDescent="0.2">
      <c r="A14" s="2" t="s">
        <v>16</v>
      </c>
      <c r="B14" s="2" t="s">
        <v>83</v>
      </c>
      <c r="C14" s="2" t="s">
        <v>84</v>
      </c>
      <c r="D14" s="2" t="s">
        <v>76</v>
      </c>
      <c r="E14" s="2">
        <v>83.809000000025904</v>
      </c>
      <c r="F14" s="2">
        <v>110.741666666523</v>
      </c>
      <c r="G14" s="2">
        <v>110.72499999979</v>
      </c>
      <c r="H14" s="2">
        <v>22.144999999961801</v>
      </c>
      <c r="I14" s="2">
        <v>132.889999999933</v>
      </c>
      <c r="J14" s="2">
        <v>100</v>
      </c>
      <c r="K14" s="2">
        <v>110.72499999979</v>
      </c>
      <c r="L14" s="2">
        <v>0</v>
      </c>
      <c r="M14" s="2">
        <v>20</v>
      </c>
      <c r="N14" s="2" t="s">
        <v>85</v>
      </c>
      <c r="O14" s="16"/>
      <c r="P14" s="16"/>
      <c r="Q14" s="16"/>
      <c r="R14" s="16"/>
      <c r="S14" s="16"/>
      <c r="T14" s="20"/>
      <c r="U14" s="16"/>
      <c r="V14" s="16"/>
      <c r="W14" s="16"/>
      <c r="X14" s="44">
        <f>IF(SHELL_CARBURANT[[#This Row],[TVA]]=100,ABS(ROUND(VALUE(SUBSTITUTE(SHELL_CARBURANT[[#This Row],[Coût HT]],".",",")),2)),ABS(ROUND(SHELL_CARBURANT[[#This Row],[Champ calculé2]],2)))</f>
        <v>110.74</v>
      </c>
      <c r="Y14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4" s="44" t="str">
        <f>TRIM(IF(OR(B14="",B14="No immat"),"",IF($AG$2=1,CONCATENATE($AG$1," ",SHELL_CARBURANT[No immat]," 1ERE QUINZ CARBURANT"),CONCATENATE($AG$1," ",SHELL_CARBURANT[No immat], " 2EME QUINZ CARBURANT"))))</f>
        <v>07/2018 EP-194-PE 2EME QUINZ CARBURANT</v>
      </c>
      <c r="AA14" s="44" t="str">
        <f>IF(SHELL_CARBURANT[[#This Row],[Coût HT]]&gt;0,"40","50")</f>
        <v>40</v>
      </c>
      <c r="AB14" s="44">
        <f>IF(SHELL_CARBURANT[[#This Row],[Libelle]]="","",111101)</f>
        <v>111101</v>
      </c>
      <c r="AC14" s="44" t="str">
        <f>IF(IFERROR(VLOOKUP(SHELL_CARBURANT[[#This Row],[Imputation]],Tableau2[],2,0),0)=101,SHELL_CARBURANT[[#This Row],[Imputation]],"ERREUR")</f>
        <v>DEL52</v>
      </c>
      <c r="AD14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5" spans="1:38" x14ac:dyDescent="0.2">
      <c r="A15" s="2" t="s">
        <v>17</v>
      </c>
      <c r="B15" s="2" t="s">
        <v>89</v>
      </c>
      <c r="C15" s="2" t="s">
        <v>90</v>
      </c>
      <c r="D15" s="2" t="s">
        <v>76</v>
      </c>
      <c r="E15" s="2">
        <v>85.687000000028704</v>
      </c>
      <c r="F15" s="2">
        <v>114.05833333317401</v>
      </c>
      <c r="G15" s="2">
        <v>114.03999999977</v>
      </c>
      <c r="H15" s="2">
        <v>22.8079999999579</v>
      </c>
      <c r="I15" s="2">
        <v>136.86999999992599</v>
      </c>
      <c r="J15" s="2">
        <v>100</v>
      </c>
      <c r="K15" s="2">
        <v>114.03999999977</v>
      </c>
      <c r="L15" s="2">
        <v>0</v>
      </c>
      <c r="M15" s="2">
        <v>20</v>
      </c>
      <c r="N15" s="2" t="s">
        <v>85</v>
      </c>
      <c r="O15" s="16"/>
      <c r="P15" s="16"/>
      <c r="Q15" s="16"/>
      <c r="R15" s="16"/>
      <c r="S15" s="16"/>
      <c r="T15" s="20"/>
      <c r="U15" s="16"/>
      <c r="V15" s="16"/>
      <c r="W15" s="16"/>
      <c r="X15" s="44">
        <f>IF(SHELL_CARBURANT[[#This Row],[TVA]]=100,ABS(ROUND(VALUE(SUBSTITUTE(SHELL_CARBURANT[[#This Row],[Coût HT]],".",",")),2)),ABS(ROUND(SHELL_CARBURANT[[#This Row],[Champ calculé2]],2)))</f>
        <v>114.06</v>
      </c>
      <c r="Y15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5" s="44" t="str">
        <f>TRIM(IF(OR(B15="",B15="No immat"),"",IF($AG$2=1,CONCATENATE($AG$1," ",SHELL_CARBURANT[No immat]," 1ERE QUINZ CARBURANT"),CONCATENATE($AG$1," ",SHELL_CARBURANT[No immat], " 2EME QUINZ CARBURANT"))))</f>
        <v>07/2018 EM-084-WM 2EME QUINZ CARBURANT</v>
      </c>
      <c r="AA15" s="44" t="str">
        <f>IF(SHELL_CARBURANT[[#This Row],[Coût HT]]&gt;0,"40","50")</f>
        <v>40</v>
      </c>
      <c r="AB15" s="44">
        <f>IF(SHELL_CARBURANT[[#This Row],[Libelle]]="","",111101)</f>
        <v>111101</v>
      </c>
      <c r="AC15" s="44" t="str">
        <f>IF(IFERROR(VLOOKUP(SHELL_CARBURANT[[#This Row],[Imputation]],Tableau2[],2,0),0)=101,SHELL_CARBURANT[[#This Row],[Imputation]],"ERREUR")</f>
        <v>DEL53</v>
      </c>
      <c r="AD15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6" spans="1:38" x14ac:dyDescent="0.2">
      <c r="A16" s="2" t="s">
        <v>17</v>
      </c>
      <c r="B16" s="2" t="s">
        <v>93</v>
      </c>
      <c r="C16" s="2" t="s">
        <v>94</v>
      </c>
      <c r="D16" s="2" t="s">
        <v>76</v>
      </c>
      <c r="E16" s="2">
        <v>87.565000000031503</v>
      </c>
      <c r="F16" s="2">
        <v>117.374999999826</v>
      </c>
      <c r="G16" s="2">
        <v>117.354999999749</v>
      </c>
      <c r="H16" s="2">
        <v>23.4709999999539</v>
      </c>
      <c r="I16" s="2">
        <v>140.84999999991899</v>
      </c>
      <c r="J16" s="2">
        <v>100</v>
      </c>
      <c r="K16" s="2">
        <v>117.354999999749</v>
      </c>
      <c r="L16" s="2">
        <v>0</v>
      </c>
      <c r="M16" s="2">
        <v>20</v>
      </c>
      <c r="N16" s="2" t="s">
        <v>85</v>
      </c>
      <c r="O16" s="16"/>
      <c r="P16" s="16"/>
      <c r="Q16" s="16"/>
      <c r="R16" s="16"/>
      <c r="S16" s="16"/>
      <c r="T16" s="20"/>
      <c r="U16" s="16"/>
      <c r="V16" s="16"/>
      <c r="W16" s="16"/>
      <c r="X16" s="44">
        <f>IF(SHELL_CARBURANT[[#This Row],[TVA]]=100,ABS(ROUND(VALUE(SUBSTITUTE(SHELL_CARBURANT[[#This Row],[Coût HT]],".",",")),2)),ABS(ROUND(SHELL_CARBURANT[[#This Row],[Champ calculé2]],2)))</f>
        <v>117.37</v>
      </c>
      <c r="Y16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6" s="44" t="str">
        <f>TRIM(IF(OR(B16="",B16="No immat"),"",IF($AG$2=1,CONCATENATE($AG$1," ",SHELL_CARBURANT[No immat]," 1ERE QUINZ CARBURANT"),CONCATENATE($AG$1," ",SHELL_CARBURANT[No immat], " 2EME QUINZ CARBURANT"))))</f>
        <v>07/2018 EM-935-WL 2EME QUINZ CARBURANT</v>
      </c>
      <c r="AA16" s="44" t="str">
        <f>IF(SHELL_CARBURANT[[#This Row],[Coût HT]]&gt;0,"40","50")</f>
        <v>40</v>
      </c>
      <c r="AB16" s="44">
        <f>IF(SHELL_CARBURANT[[#This Row],[Libelle]]="","",111101)</f>
        <v>111101</v>
      </c>
      <c r="AC16" s="44" t="str">
        <f>IF(IFERROR(VLOOKUP(SHELL_CARBURANT[[#This Row],[Imputation]],Tableau2[],2,0),0)=101,SHELL_CARBURANT[[#This Row],[Imputation]],"ERREUR")</f>
        <v>DEL53</v>
      </c>
      <c r="AD16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7" spans="1:30" x14ac:dyDescent="0.2">
      <c r="A17" s="16" t="s">
        <v>17</v>
      </c>
      <c r="B17" s="17" t="s">
        <v>93</v>
      </c>
      <c r="C17" s="16" t="s">
        <v>94</v>
      </c>
      <c r="D17" s="16" t="s">
        <v>76</v>
      </c>
      <c r="E17" s="16">
        <v>89.443000000034303</v>
      </c>
      <c r="F17" s="16">
        <v>120.691666666477</v>
      </c>
      <c r="G17" s="16">
        <v>120.66999999972801</v>
      </c>
      <c r="H17" s="16">
        <v>24.133999999949999</v>
      </c>
      <c r="I17" s="16">
        <v>144.82999999991199</v>
      </c>
      <c r="J17" s="16">
        <v>100</v>
      </c>
      <c r="K17" s="16">
        <v>120.66999999972801</v>
      </c>
      <c r="L17" s="16">
        <v>0</v>
      </c>
      <c r="M17" s="16">
        <v>20</v>
      </c>
      <c r="N17" s="16" t="s">
        <v>85</v>
      </c>
      <c r="O17" s="16"/>
      <c r="P17" s="16"/>
      <c r="Q17" s="16"/>
      <c r="R17" s="16"/>
      <c r="S17" s="16"/>
      <c r="T17" s="20"/>
      <c r="U17" s="16"/>
      <c r="V17" s="16"/>
      <c r="W17" s="16"/>
      <c r="X17" s="44">
        <f>IF(SHELL_CARBURANT[[#This Row],[TVA]]=100,ABS(ROUND(VALUE(SUBSTITUTE(SHELL_CARBURANT[[#This Row],[Coût HT]],".",",")),2)),ABS(ROUND(SHELL_CARBURANT[[#This Row],[Champ calculé2]],2)))</f>
        <v>120.69</v>
      </c>
      <c r="Y17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7" s="44" t="str">
        <f>TRIM(IF(OR(B17="",B17="No immat"),"",IF($AG$2=1,CONCATENATE($AG$1," ",SHELL_CARBURANT[No immat]," 1ERE QUINZ CARBURANT"),CONCATENATE($AG$1," ",SHELL_CARBURANT[No immat], " 2EME QUINZ CARBURANT"))))</f>
        <v>07/2018 EM-935-WL 2EME QUINZ CARBURANT</v>
      </c>
      <c r="AA17" s="44" t="str">
        <f>IF(SHELL_CARBURANT[[#This Row],[Coût HT]]&gt;0,"40","50")</f>
        <v>40</v>
      </c>
      <c r="AB17" s="44">
        <f>IF(SHELL_CARBURANT[[#This Row],[Libelle]]="","",111101)</f>
        <v>111101</v>
      </c>
      <c r="AC17" s="44" t="str">
        <f>IF(IFERROR(VLOOKUP(SHELL_CARBURANT[[#This Row],[Imputation]],Tableau2[],2,0),0)=101,SHELL_CARBURANT[[#This Row],[Imputation]],"ERREUR")</f>
        <v>DEL53</v>
      </c>
      <c r="AD17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8" spans="1:30" x14ac:dyDescent="0.2">
      <c r="A18" s="2" t="s">
        <v>16</v>
      </c>
      <c r="B18" s="2" t="s">
        <v>83</v>
      </c>
      <c r="C18" s="2" t="s">
        <v>84</v>
      </c>
      <c r="D18" s="2" t="s">
        <v>76</v>
      </c>
      <c r="E18" s="2">
        <v>91.321000000037102</v>
      </c>
      <c r="F18" s="2">
        <v>124.00833333312799</v>
      </c>
      <c r="G18" s="2">
        <v>123.984999999707</v>
      </c>
      <c r="H18" s="2">
        <v>24.796999999946099</v>
      </c>
      <c r="I18" s="2">
        <v>148.80999999990499</v>
      </c>
      <c r="J18" s="2">
        <v>100</v>
      </c>
      <c r="K18" s="2">
        <v>123.984999999707</v>
      </c>
      <c r="L18" s="2">
        <v>0</v>
      </c>
      <c r="M18" s="2">
        <v>20</v>
      </c>
      <c r="N18" s="2" t="s">
        <v>85</v>
      </c>
      <c r="O18" s="16"/>
      <c r="P18" s="16"/>
      <c r="Q18" s="16"/>
      <c r="R18" s="16"/>
      <c r="S18" s="16"/>
      <c r="T18" s="20"/>
      <c r="U18" s="16"/>
      <c r="V18" s="16"/>
      <c r="W18" s="16"/>
      <c r="X18" s="44">
        <f>IF(SHELL_CARBURANT[[#This Row],[TVA]]=100,ABS(ROUND(VALUE(SUBSTITUTE(SHELL_CARBURANT[[#This Row],[Coût HT]],".",",")),2)),ABS(ROUND(SHELL_CARBURANT[[#This Row],[Champ calculé2]],2)))</f>
        <v>124.01</v>
      </c>
      <c r="Y18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8" s="44" t="str">
        <f>TRIM(IF(OR(B18="",B18="No immat"),"",IF($AG$2=1,CONCATENATE($AG$1," ",SHELL_CARBURANT[No immat]," 1ERE QUINZ CARBURANT"),CONCATENATE($AG$1," ",SHELL_CARBURANT[No immat], " 2EME QUINZ CARBURANT"))))</f>
        <v>07/2018 EP-194-PE 2EME QUINZ CARBURANT</v>
      </c>
      <c r="AA18" s="44" t="str">
        <f>IF(SHELL_CARBURANT[[#This Row],[Coût HT]]&gt;0,"40","50")</f>
        <v>40</v>
      </c>
      <c r="AB18" s="44">
        <f>IF(SHELL_CARBURANT[[#This Row],[Libelle]]="","",111101)</f>
        <v>111101</v>
      </c>
      <c r="AC18" s="44" t="str">
        <f>IF(IFERROR(VLOOKUP(SHELL_CARBURANT[[#This Row],[Imputation]],Tableau2[],2,0),0)=101,SHELL_CARBURANT[[#This Row],[Imputation]],"ERREUR")</f>
        <v>DEL52</v>
      </c>
      <c r="AD18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19" spans="1:30" x14ac:dyDescent="0.2">
      <c r="A19" s="2" t="s">
        <v>17</v>
      </c>
      <c r="B19" s="2" t="s">
        <v>89</v>
      </c>
      <c r="C19" s="2" t="s">
        <v>90</v>
      </c>
      <c r="D19" s="2" t="s">
        <v>76</v>
      </c>
      <c r="E19" s="2">
        <v>93.199000000039902</v>
      </c>
      <c r="F19" s="2">
        <v>127.324999999779</v>
      </c>
      <c r="G19" s="2">
        <v>127.29999999968599</v>
      </c>
      <c r="H19" s="2">
        <v>25.459999999942202</v>
      </c>
      <c r="I19" s="2">
        <v>152.78999999989799</v>
      </c>
      <c r="J19" s="2">
        <v>100</v>
      </c>
      <c r="K19" s="2">
        <v>127.29999999968599</v>
      </c>
      <c r="L19" s="2">
        <v>0</v>
      </c>
      <c r="M19" s="2">
        <v>20</v>
      </c>
      <c r="N19" s="2" t="s">
        <v>85</v>
      </c>
      <c r="O19" s="16"/>
      <c r="P19" s="16"/>
      <c r="Q19" s="16"/>
      <c r="R19" s="16"/>
      <c r="S19" s="16"/>
      <c r="T19" s="20"/>
      <c r="U19" s="16"/>
      <c r="V19" s="16"/>
      <c r="W19" s="16"/>
      <c r="X19" s="44">
        <f>IF(SHELL_CARBURANT[[#This Row],[TVA]]=100,ABS(ROUND(VALUE(SUBSTITUTE(SHELL_CARBURANT[[#This Row],[Coût HT]],".",",")),2)),ABS(ROUND(SHELL_CARBURANT[[#This Row],[Champ calculé2]],2)))</f>
        <v>127.32</v>
      </c>
      <c r="Y19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19" s="44" t="str">
        <f>TRIM(IF(OR(B19="",B19="No immat"),"",IF($AG$2=1,CONCATENATE($AG$1," ",SHELL_CARBURANT[No immat]," 1ERE QUINZ CARBURANT"),CONCATENATE($AG$1," ",SHELL_CARBURANT[No immat], " 2EME QUINZ CARBURANT"))))</f>
        <v>07/2018 EM-084-WM 2EME QUINZ CARBURANT</v>
      </c>
      <c r="AA19" s="44" t="str">
        <f>IF(SHELL_CARBURANT[[#This Row],[Coût HT]]&gt;0,"40","50")</f>
        <v>40</v>
      </c>
      <c r="AB19" s="44">
        <f>IF(SHELL_CARBURANT[[#This Row],[Libelle]]="","",111101)</f>
        <v>111101</v>
      </c>
      <c r="AC19" s="44" t="str">
        <f>IF(IFERROR(VLOOKUP(SHELL_CARBURANT[[#This Row],[Imputation]],Tableau2[],2,0),0)=101,SHELL_CARBURANT[[#This Row],[Imputation]],"ERREUR")</f>
        <v>DEL53</v>
      </c>
      <c r="AD19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0" spans="1:30" x14ac:dyDescent="0.2">
      <c r="A20" s="2" t="s">
        <v>16</v>
      </c>
      <c r="B20" s="2" t="s">
        <v>83</v>
      </c>
      <c r="C20" s="2" t="s">
        <v>84</v>
      </c>
      <c r="D20" s="2" t="s">
        <v>76</v>
      </c>
      <c r="E20" s="2">
        <v>95.077000000042702</v>
      </c>
      <c r="F20" s="2">
        <v>130.64166666643001</v>
      </c>
      <c r="G20" s="2">
        <v>130.614999999665</v>
      </c>
      <c r="H20" s="2">
        <v>26.122999999938301</v>
      </c>
      <c r="I20" s="2">
        <v>156.76999999989101</v>
      </c>
      <c r="J20" s="2">
        <v>100</v>
      </c>
      <c r="K20" s="2">
        <v>130.614999999665</v>
      </c>
      <c r="L20" s="2">
        <v>0</v>
      </c>
      <c r="M20" s="2">
        <v>20</v>
      </c>
      <c r="N20" s="2" t="s">
        <v>85</v>
      </c>
      <c r="O20" s="16"/>
      <c r="P20" s="16"/>
      <c r="Q20" s="16"/>
      <c r="R20" s="16"/>
      <c r="S20" s="16"/>
      <c r="T20" s="20"/>
      <c r="U20" s="16"/>
      <c r="V20" s="16"/>
      <c r="W20" s="16"/>
      <c r="X20" s="44">
        <f>IF(SHELL_CARBURANT[[#This Row],[TVA]]=100,ABS(ROUND(VALUE(SUBSTITUTE(SHELL_CARBURANT[[#This Row],[Coût HT]],".",",")),2)),ABS(ROUND(SHELL_CARBURANT[[#This Row],[Champ calculé2]],2)))</f>
        <v>130.63999999999999</v>
      </c>
      <c r="Y20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0" s="44" t="str">
        <f>TRIM(IF(OR(B20="",B20="No immat"),"",IF($AG$2=1,CONCATENATE($AG$1," ",SHELL_CARBURANT[No immat]," 1ERE QUINZ CARBURANT"),CONCATENATE($AG$1," ",SHELL_CARBURANT[No immat], " 2EME QUINZ CARBURANT"))))</f>
        <v>07/2018 EP-194-PE 2EME QUINZ CARBURANT</v>
      </c>
      <c r="AA20" s="44" t="str">
        <f>IF(SHELL_CARBURANT[[#This Row],[Coût HT]]&gt;0,"40","50")</f>
        <v>40</v>
      </c>
      <c r="AB20" s="44">
        <f>IF(SHELL_CARBURANT[[#This Row],[Libelle]]="","",111101)</f>
        <v>111101</v>
      </c>
      <c r="AC20" s="44" t="str">
        <f>IF(IFERROR(VLOOKUP(SHELL_CARBURANT[[#This Row],[Imputation]],Tableau2[],2,0),0)=101,SHELL_CARBURANT[[#This Row],[Imputation]],"ERREUR")</f>
        <v>DEL52</v>
      </c>
      <c r="AD20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1" spans="1:30" x14ac:dyDescent="0.2">
      <c r="A21" s="2" t="s">
        <v>17</v>
      </c>
      <c r="B21" s="2" t="s">
        <v>89</v>
      </c>
      <c r="C21" s="2" t="s">
        <v>90</v>
      </c>
      <c r="D21" s="2" t="s">
        <v>76</v>
      </c>
      <c r="E21" s="2">
        <v>96.955000000045501</v>
      </c>
      <c r="F21" s="2">
        <v>133.95833333308099</v>
      </c>
      <c r="G21" s="2">
        <v>133.929999999644</v>
      </c>
      <c r="H21" s="2">
        <v>26.785999999934401</v>
      </c>
      <c r="I21" s="2">
        <v>160.74999999988401</v>
      </c>
      <c r="J21" s="2">
        <v>100</v>
      </c>
      <c r="K21" s="2">
        <v>133.929999999644</v>
      </c>
      <c r="L21" s="2">
        <v>0</v>
      </c>
      <c r="M21" s="2">
        <v>20</v>
      </c>
      <c r="N21" s="2" t="s">
        <v>85</v>
      </c>
      <c r="O21" s="16"/>
      <c r="P21" s="16"/>
      <c r="Q21" s="16"/>
      <c r="R21" s="16"/>
      <c r="S21" s="16"/>
      <c r="T21" s="20"/>
      <c r="U21" s="16"/>
      <c r="V21" s="16"/>
      <c r="W21" s="16"/>
      <c r="X21" s="44">
        <f>IF(SHELL_CARBURANT[[#This Row],[TVA]]=100,ABS(ROUND(VALUE(SUBSTITUTE(SHELL_CARBURANT[[#This Row],[Coût HT]],".",",")),2)),ABS(ROUND(SHELL_CARBURANT[[#This Row],[Champ calculé2]],2)))</f>
        <v>133.96</v>
      </c>
      <c r="Y21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1" s="44" t="str">
        <f>TRIM(IF(OR(B21="",B21="No immat"),"",IF($AG$2=1,CONCATENATE($AG$1," ",SHELL_CARBURANT[No immat]," 1ERE QUINZ CARBURANT"),CONCATENATE($AG$1," ",SHELL_CARBURANT[No immat], " 2EME QUINZ CARBURANT"))))</f>
        <v>07/2018 EM-084-WM 2EME QUINZ CARBURANT</v>
      </c>
      <c r="AA21" s="44" t="str">
        <f>IF(SHELL_CARBURANT[[#This Row],[Coût HT]]&gt;0,"40","50")</f>
        <v>40</v>
      </c>
      <c r="AB21" s="44">
        <f>IF(SHELL_CARBURANT[[#This Row],[Libelle]]="","",111101)</f>
        <v>111101</v>
      </c>
      <c r="AC21" s="44" t="str">
        <f>IF(IFERROR(VLOOKUP(SHELL_CARBURANT[[#This Row],[Imputation]],Tableau2[],2,0),0)=101,SHELL_CARBURANT[[#This Row],[Imputation]],"ERREUR")</f>
        <v>DEL53</v>
      </c>
      <c r="AD21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2" spans="1:30" x14ac:dyDescent="0.2">
      <c r="A22" s="2" t="s">
        <v>17</v>
      </c>
      <c r="B22" s="2" t="s">
        <v>93</v>
      </c>
      <c r="C22" s="2" t="s">
        <v>94</v>
      </c>
      <c r="D22" s="2" t="s">
        <v>76</v>
      </c>
      <c r="E22" s="2">
        <v>98.833000000048301</v>
      </c>
      <c r="F22" s="2">
        <v>137.27499999973301</v>
      </c>
      <c r="G22" s="2">
        <v>137.24499999962299</v>
      </c>
      <c r="H22" s="2">
        <v>27.4489999999305</v>
      </c>
      <c r="I22" s="2">
        <v>164.72999999987701</v>
      </c>
      <c r="J22" s="2">
        <v>100</v>
      </c>
      <c r="K22" s="2">
        <v>137.24499999962299</v>
      </c>
      <c r="L22" s="2">
        <v>0</v>
      </c>
      <c r="M22" s="2">
        <v>20</v>
      </c>
      <c r="N22" s="2" t="s">
        <v>85</v>
      </c>
      <c r="O22" s="16"/>
      <c r="P22" s="16"/>
      <c r="Q22" s="16"/>
      <c r="R22" s="16"/>
      <c r="S22" s="16"/>
      <c r="T22" s="20"/>
      <c r="U22" s="16"/>
      <c r="V22" s="16"/>
      <c r="W22" s="16"/>
      <c r="X22" s="44">
        <f>IF(SHELL_CARBURANT[[#This Row],[TVA]]=100,ABS(ROUND(VALUE(SUBSTITUTE(SHELL_CARBURANT[[#This Row],[Coût HT]],".",",")),2)),ABS(ROUND(SHELL_CARBURANT[[#This Row],[Champ calculé2]],2)))</f>
        <v>137.27000000000001</v>
      </c>
      <c r="Y22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2" s="44" t="str">
        <f>TRIM(IF(OR(B22="",B22="No immat"),"",IF($AG$2=1,CONCATENATE($AG$1," ",SHELL_CARBURANT[No immat]," 1ERE QUINZ CARBURANT"),CONCATENATE($AG$1," ",SHELL_CARBURANT[No immat], " 2EME QUINZ CARBURANT"))))</f>
        <v>07/2018 EM-935-WL 2EME QUINZ CARBURANT</v>
      </c>
      <c r="AA22" s="44" t="str">
        <f>IF(SHELL_CARBURANT[[#This Row],[Coût HT]]&gt;0,"40","50")</f>
        <v>40</v>
      </c>
      <c r="AB22" s="44">
        <f>IF(SHELL_CARBURANT[[#This Row],[Libelle]]="","",111101)</f>
        <v>111101</v>
      </c>
      <c r="AC22" s="44" t="str">
        <f>IF(IFERROR(VLOOKUP(SHELL_CARBURANT[[#This Row],[Imputation]],Tableau2[],2,0),0)=101,SHELL_CARBURANT[[#This Row],[Imputation]],"ERREUR")</f>
        <v>DEL53</v>
      </c>
      <c r="AD22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3" spans="1:30" x14ac:dyDescent="0.2">
      <c r="A23" s="16" t="s">
        <v>17</v>
      </c>
      <c r="B23" s="17" t="s">
        <v>93</v>
      </c>
      <c r="C23" s="16" t="s">
        <v>94</v>
      </c>
      <c r="D23" s="16" t="s">
        <v>76</v>
      </c>
      <c r="E23" s="16">
        <v>100.711000000051</v>
      </c>
      <c r="F23" s="16">
        <v>140.59166666638399</v>
      </c>
      <c r="G23" s="16">
        <v>140.55999999960201</v>
      </c>
      <c r="H23" s="16">
        <v>28.111999999926599</v>
      </c>
      <c r="I23" s="16">
        <v>168.70999999987001</v>
      </c>
      <c r="J23" s="16">
        <v>100</v>
      </c>
      <c r="K23" s="16">
        <v>140.55999999960201</v>
      </c>
      <c r="L23" s="16">
        <v>0</v>
      </c>
      <c r="M23" s="16">
        <v>20</v>
      </c>
      <c r="N23" s="16" t="s">
        <v>85</v>
      </c>
      <c r="O23" s="16"/>
      <c r="P23" s="16"/>
      <c r="Q23" s="16"/>
      <c r="R23" s="16"/>
      <c r="S23" s="16"/>
      <c r="T23" s="20"/>
      <c r="U23" s="16"/>
      <c r="V23" s="16"/>
      <c r="W23" s="16"/>
      <c r="X23" s="44">
        <f>IF(SHELL_CARBURANT[[#This Row],[TVA]]=100,ABS(ROUND(VALUE(SUBSTITUTE(SHELL_CARBURANT[[#This Row],[Coût HT]],".",",")),2)),ABS(ROUND(SHELL_CARBURANT[[#This Row],[Champ calculé2]],2)))</f>
        <v>140.59</v>
      </c>
      <c r="Y23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3" s="44" t="str">
        <f>TRIM(IF(OR(B23="",B23="No immat"),"",IF($AG$2=1,CONCATENATE($AG$1," ",SHELL_CARBURANT[No immat]," 1ERE QUINZ CARBURANT"),CONCATENATE($AG$1," ",SHELL_CARBURANT[No immat], " 2EME QUINZ CARBURANT"))))</f>
        <v>07/2018 EM-935-WL 2EME QUINZ CARBURANT</v>
      </c>
      <c r="AA23" s="44" t="str">
        <f>IF(SHELL_CARBURANT[[#This Row],[Coût HT]]&gt;0,"40","50")</f>
        <v>40</v>
      </c>
      <c r="AB23" s="44">
        <f>IF(SHELL_CARBURANT[[#This Row],[Libelle]]="","",111101)</f>
        <v>111101</v>
      </c>
      <c r="AC23" s="44" t="str">
        <f>IF(IFERROR(VLOOKUP(SHELL_CARBURANT[[#This Row],[Imputation]],Tableau2[],2,0),0)=101,SHELL_CARBURANT[[#This Row],[Imputation]],"ERREUR")</f>
        <v>DEL53</v>
      </c>
      <c r="AD23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4" spans="1:30" x14ac:dyDescent="0.2">
      <c r="A24" s="2" t="s">
        <v>16</v>
      </c>
      <c r="B24" s="2" t="s">
        <v>83</v>
      </c>
      <c r="C24" s="2" t="s">
        <v>84</v>
      </c>
      <c r="D24" s="2" t="s">
        <v>76</v>
      </c>
      <c r="E24" s="2">
        <v>102.589000000054</v>
      </c>
      <c r="F24" s="2">
        <v>143.90833333303499</v>
      </c>
      <c r="G24" s="2">
        <v>143.87499999958101</v>
      </c>
      <c r="H24" s="2">
        <v>28.774999999922699</v>
      </c>
      <c r="I24" s="2">
        <v>172.689999999864</v>
      </c>
      <c r="J24" s="2">
        <v>100</v>
      </c>
      <c r="K24" s="2">
        <v>143.87499999958101</v>
      </c>
      <c r="L24" s="2">
        <v>0</v>
      </c>
      <c r="M24" s="2">
        <v>20</v>
      </c>
      <c r="N24" s="2" t="s">
        <v>85</v>
      </c>
      <c r="O24" s="16"/>
      <c r="P24" s="16"/>
      <c r="Q24" s="16"/>
      <c r="R24" s="16"/>
      <c r="S24" s="16"/>
      <c r="T24" s="20"/>
      <c r="U24" s="16"/>
      <c r="V24" s="16"/>
      <c r="W24" s="16"/>
      <c r="X24" s="44">
        <f>IF(SHELL_CARBURANT[[#This Row],[TVA]]=100,ABS(ROUND(VALUE(SUBSTITUTE(SHELL_CARBURANT[[#This Row],[Coût HT]],".",",")),2)),ABS(ROUND(SHELL_CARBURANT[[#This Row],[Champ calculé2]],2)))</f>
        <v>143.91</v>
      </c>
      <c r="Y24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4" s="44" t="str">
        <f>TRIM(IF(OR(B24="",B24="No immat"),"",IF($AG$2=1,CONCATENATE($AG$1," ",SHELL_CARBURANT[No immat]," 1ERE QUINZ CARBURANT"),CONCATENATE($AG$1," ",SHELL_CARBURANT[No immat], " 2EME QUINZ CARBURANT"))))</f>
        <v>07/2018 EP-194-PE 2EME QUINZ CARBURANT</v>
      </c>
      <c r="AA24" s="44" t="str">
        <f>IF(SHELL_CARBURANT[[#This Row],[Coût HT]]&gt;0,"40","50")</f>
        <v>40</v>
      </c>
      <c r="AB24" s="44">
        <f>IF(SHELL_CARBURANT[[#This Row],[Libelle]]="","",111101)</f>
        <v>111101</v>
      </c>
      <c r="AC24" s="44" t="str">
        <f>IF(IFERROR(VLOOKUP(SHELL_CARBURANT[[#This Row],[Imputation]],Tableau2[],2,0),0)=101,SHELL_CARBURANT[[#This Row],[Imputation]],"ERREUR")</f>
        <v>DEL52</v>
      </c>
      <c r="AD24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5" spans="1:30" x14ac:dyDescent="0.2">
      <c r="A25" s="2" t="s">
        <v>17</v>
      </c>
      <c r="B25" s="2" t="s">
        <v>89</v>
      </c>
      <c r="C25" s="2" t="s">
        <v>90</v>
      </c>
      <c r="D25" s="2" t="s">
        <v>76</v>
      </c>
      <c r="E25" s="2">
        <v>104.467000000057</v>
      </c>
      <c r="F25" s="2">
        <v>147.22499999968599</v>
      </c>
      <c r="G25" s="2">
        <v>147.18999999956</v>
      </c>
      <c r="H25" s="2">
        <v>29.437999999918802</v>
      </c>
      <c r="I25" s="2">
        <v>176.669999999857</v>
      </c>
      <c r="J25" s="2">
        <v>100</v>
      </c>
      <c r="K25" s="2">
        <v>147.18999999956</v>
      </c>
      <c r="L25" s="2">
        <v>0</v>
      </c>
      <c r="M25" s="2">
        <v>20</v>
      </c>
      <c r="N25" s="2" t="s">
        <v>85</v>
      </c>
      <c r="O25" s="16"/>
      <c r="P25" s="16"/>
      <c r="Q25" s="16"/>
      <c r="R25" s="16"/>
      <c r="S25" s="16"/>
      <c r="T25" s="20"/>
      <c r="U25" s="16"/>
      <c r="V25" s="16"/>
      <c r="W25" s="16"/>
      <c r="X25" s="44">
        <f>IF(SHELL_CARBURANT[[#This Row],[TVA]]=100,ABS(ROUND(VALUE(SUBSTITUTE(SHELL_CARBURANT[[#This Row],[Coût HT]],".",",")),2)),ABS(ROUND(SHELL_CARBURANT[[#This Row],[Champ calculé2]],2)))</f>
        <v>147.22</v>
      </c>
      <c r="Y25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5" s="44" t="str">
        <f>TRIM(IF(OR(B25="",B25="No immat"),"",IF($AG$2=1,CONCATENATE($AG$1," ",SHELL_CARBURANT[No immat]," 1ERE QUINZ CARBURANT"),CONCATENATE($AG$1," ",SHELL_CARBURANT[No immat], " 2EME QUINZ CARBURANT"))))</f>
        <v>07/2018 EM-084-WM 2EME QUINZ CARBURANT</v>
      </c>
      <c r="AA25" s="44" t="str">
        <f>IF(SHELL_CARBURANT[[#This Row],[Coût HT]]&gt;0,"40","50")</f>
        <v>40</v>
      </c>
      <c r="AB25" s="44">
        <f>IF(SHELL_CARBURANT[[#This Row],[Libelle]]="","",111101)</f>
        <v>111101</v>
      </c>
      <c r="AC25" s="44" t="str">
        <f>IF(IFERROR(VLOOKUP(SHELL_CARBURANT[[#This Row],[Imputation]],Tableau2[],2,0),0)=101,SHELL_CARBURANT[[#This Row],[Imputation]],"ERREUR")</f>
        <v>DEL53</v>
      </c>
      <c r="AD25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6" spans="1:30" x14ac:dyDescent="0.2">
      <c r="A26" s="2" t="s">
        <v>17</v>
      </c>
      <c r="B26" s="2" t="s">
        <v>93</v>
      </c>
      <c r="C26" s="2" t="s">
        <v>94</v>
      </c>
      <c r="D26" s="2" t="s">
        <v>76</v>
      </c>
      <c r="E26" s="2">
        <v>106.345000000059</v>
      </c>
      <c r="F26" s="2">
        <v>150.54166666633699</v>
      </c>
      <c r="G26" s="2">
        <v>150.50499999953999</v>
      </c>
      <c r="H26" s="2">
        <v>30.100999999914801</v>
      </c>
      <c r="I26" s="2">
        <v>180.64999999985</v>
      </c>
      <c r="J26" s="2">
        <v>100</v>
      </c>
      <c r="K26" s="2">
        <v>150.50499999953999</v>
      </c>
      <c r="L26" s="2">
        <v>0</v>
      </c>
      <c r="M26" s="2">
        <v>20</v>
      </c>
      <c r="N26" s="2" t="s">
        <v>85</v>
      </c>
      <c r="O26" s="16"/>
      <c r="P26" s="16"/>
      <c r="Q26" s="16"/>
      <c r="R26" s="16"/>
      <c r="S26" s="16"/>
      <c r="T26" s="20"/>
      <c r="U26" s="16"/>
      <c r="V26" s="16"/>
      <c r="W26" s="16"/>
      <c r="X26" s="44">
        <f>IF(SHELL_CARBURANT[[#This Row],[TVA]]=100,ABS(ROUND(VALUE(SUBSTITUTE(SHELL_CARBURANT[[#This Row],[Coût HT]],".",",")),2)),ABS(ROUND(SHELL_CARBURANT[[#This Row],[Champ calculé2]],2)))</f>
        <v>150.54</v>
      </c>
      <c r="Y26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6" s="44" t="str">
        <f>TRIM(IF(OR(B26="",B26="No immat"),"",IF($AG$2=1,CONCATENATE($AG$1," ",SHELL_CARBURANT[No immat]," 1ERE QUINZ CARBURANT"),CONCATENATE($AG$1," ",SHELL_CARBURANT[No immat], " 2EME QUINZ CARBURANT"))))</f>
        <v>07/2018 EM-935-WL 2EME QUINZ CARBURANT</v>
      </c>
      <c r="AA26" s="44" t="str">
        <f>IF(SHELL_CARBURANT[[#This Row],[Coût HT]]&gt;0,"40","50")</f>
        <v>40</v>
      </c>
      <c r="AB26" s="44">
        <f>IF(SHELL_CARBURANT[[#This Row],[Libelle]]="","",111101)</f>
        <v>111101</v>
      </c>
      <c r="AC26" s="44" t="str">
        <f>IF(IFERROR(VLOOKUP(SHELL_CARBURANT[[#This Row],[Imputation]],Tableau2[],2,0),0)=101,SHELL_CARBURANT[[#This Row],[Imputation]],"ERREUR")</f>
        <v>DEL53</v>
      </c>
      <c r="AD26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7" spans="1:30" x14ac:dyDescent="0.2">
      <c r="A27" s="16" t="s">
        <v>17</v>
      </c>
      <c r="B27" s="17" t="s">
        <v>93</v>
      </c>
      <c r="C27" s="16" t="s">
        <v>94</v>
      </c>
      <c r="D27" s="16" t="s">
        <v>76</v>
      </c>
      <c r="E27" s="16">
        <v>108.223000000062</v>
      </c>
      <c r="F27" s="16">
        <v>153.858333332988</v>
      </c>
      <c r="G27" s="16">
        <v>153.81999999951799</v>
      </c>
      <c r="H27" s="16">
        <v>30.763999999910901</v>
      </c>
      <c r="I27" s="16">
        <v>184.62999999984299</v>
      </c>
      <c r="J27" s="16">
        <v>100</v>
      </c>
      <c r="K27" s="16">
        <v>153.81999999951799</v>
      </c>
      <c r="L27" s="16">
        <v>0</v>
      </c>
      <c r="M27" s="16">
        <v>20</v>
      </c>
      <c r="N27" s="16" t="s">
        <v>85</v>
      </c>
      <c r="O27" s="16"/>
      <c r="P27" s="16"/>
      <c r="Q27" s="16"/>
      <c r="R27" s="16"/>
      <c r="S27" s="16"/>
      <c r="T27" s="20"/>
      <c r="U27" s="16"/>
      <c r="V27" s="16"/>
      <c r="W27" s="16"/>
      <c r="X27" s="44">
        <f>IF(SHELL_CARBURANT[[#This Row],[TVA]]=100,ABS(ROUND(VALUE(SUBSTITUTE(SHELL_CARBURANT[[#This Row],[Coût HT]],".",",")),2)),ABS(ROUND(SHELL_CARBURANT[[#This Row],[Champ calculé2]],2)))</f>
        <v>153.86000000000001</v>
      </c>
      <c r="Y27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7" s="44" t="str">
        <f>TRIM(IF(OR(B27="",B27="No immat"),"",IF($AG$2=1,CONCATENATE($AG$1," ",SHELL_CARBURANT[No immat]," 1ERE QUINZ CARBURANT"),CONCATENATE($AG$1," ",SHELL_CARBURANT[No immat], " 2EME QUINZ CARBURANT"))))</f>
        <v>07/2018 EM-935-WL 2EME QUINZ CARBURANT</v>
      </c>
      <c r="AA27" s="44" t="str">
        <f>IF(SHELL_CARBURANT[[#This Row],[Coût HT]]&gt;0,"40","50")</f>
        <v>40</v>
      </c>
      <c r="AB27" s="44">
        <f>IF(SHELL_CARBURANT[[#This Row],[Libelle]]="","",111101)</f>
        <v>111101</v>
      </c>
      <c r="AC27" s="44" t="str">
        <f>IF(IFERROR(VLOOKUP(SHELL_CARBURANT[[#This Row],[Imputation]],Tableau2[],2,0),0)=101,SHELL_CARBURANT[[#This Row],[Imputation]],"ERREUR")</f>
        <v>DEL53</v>
      </c>
      <c r="AD27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8" spans="1:30" x14ac:dyDescent="0.2">
      <c r="A28" s="2" t="s">
        <v>16</v>
      </c>
      <c r="B28" s="2" t="s">
        <v>83</v>
      </c>
      <c r="C28" s="2" t="s">
        <v>84</v>
      </c>
      <c r="D28" s="2" t="s">
        <v>76</v>
      </c>
      <c r="E28" s="2">
        <v>110.101000000065</v>
      </c>
      <c r="F28" s="2">
        <v>157.17499999963999</v>
      </c>
      <c r="G28" s="2">
        <v>157.13499999949801</v>
      </c>
      <c r="H28" s="2">
        <v>31.426999999907</v>
      </c>
      <c r="I28" s="2">
        <v>188.60999999983599</v>
      </c>
      <c r="J28" s="2">
        <v>100</v>
      </c>
      <c r="K28" s="2">
        <v>157.13499999949801</v>
      </c>
      <c r="L28" s="2">
        <v>0</v>
      </c>
      <c r="M28" s="2">
        <v>20</v>
      </c>
      <c r="N28" s="2" t="s">
        <v>85</v>
      </c>
      <c r="O28" s="16"/>
      <c r="P28" s="16"/>
      <c r="Q28" s="16"/>
      <c r="R28" s="16"/>
      <c r="S28" s="16"/>
      <c r="T28" s="20"/>
      <c r="U28" s="16"/>
      <c r="V28" s="16"/>
      <c r="W28" s="16"/>
      <c r="X28" s="44">
        <f>IF(SHELL_CARBURANT[[#This Row],[TVA]]=100,ABS(ROUND(VALUE(SUBSTITUTE(SHELL_CARBURANT[[#This Row],[Coût HT]],".",",")),2)),ABS(ROUND(SHELL_CARBURANT[[#This Row],[Champ calculé2]],2)))</f>
        <v>157.16999999999999</v>
      </c>
      <c r="Y28" s="43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8" s="44" t="str">
        <f>TRIM(IF(OR(B28="",B28="No immat"),"",IF($AG$2=1,CONCATENATE($AG$1," ",SHELL_CARBURANT[No immat]," 1ERE QUINZ CARBURANT"),CONCATENATE($AG$1," ",SHELL_CARBURANT[No immat], " 2EME QUINZ CARBURANT"))))</f>
        <v>07/2018 EP-194-PE 2EME QUINZ CARBURANT</v>
      </c>
      <c r="AA28" s="44" t="str">
        <f>IF(SHELL_CARBURANT[[#This Row],[Coût HT]]&gt;0,"40","50")</f>
        <v>40</v>
      </c>
      <c r="AB28" s="44">
        <f>IF(SHELL_CARBURANT[[#This Row],[Libelle]]="","",111101)</f>
        <v>111101</v>
      </c>
      <c r="AC28" s="44" t="str">
        <f>IF(IFERROR(VLOOKUP(SHELL_CARBURANT[[#This Row],[Imputation]],Tableau2[],2,0),0)=101,SHELL_CARBURANT[[#This Row],[Imputation]],"ERREUR")</f>
        <v>DEL52</v>
      </c>
      <c r="AD28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29" spans="1:30" x14ac:dyDescent="0.2">
      <c r="A29" s="16" t="s">
        <v>57</v>
      </c>
      <c r="B29" s="17" t="s">
        <v>93</v>
      </c>
      <c r="C29" s="16" t="s">
        <v>94</v>
      </c>
      <c r="D29" s="16" t="s">
        <v>76</v>
      </c>
      <c r="E29" s="16">
        <v>111.979000000068</v>
      </c>
      <c r="F29" s="16">
        <v>160.49166666629199</v>
      </c>
      <c r="G29" s="16">
        <v>160.449999999478</v>
      </c>
      <c r="H29" s="16">
        <v>32.0899999999031</v>
      </c>
      <c r="I29" s="16">
        <v>192.58999999982899</v>
      </c>
      <c r="J29" s="16">
        <v>100</v>
      </c>
      <c r="K29" s="16">
        <v>160.449999999478</v>
      </c>
      <c r="L29" s="16">
        <v>0</v>
      </c>
      <c r="M29" s="16">
        <v>20</v>
      </c>
      <c r="N29" s="16" t="s">
        <v>85</v>
      </c>
      <c r="O29" s="16"/>
      <c r="P29" s="16"/>
      <c r="Q29" s="16"/>
      <c r="R29" s="16"/>
      <c r="S29" s="16"/>
      <c r="T29" s="20"/>
      <c r="U29" s="16"/>
      <c r="V29" s="16"/>
      <c r="W29" s="16"/>
      <c r="X29" s="44">
        <f>IF(SHELL_CARBURANT[[#This Row],[TVA]]=100,ABS(ROUND(VALUE(SUBSTITUTE(SHELL_CARBURANT[[#This Row],[Coût HT]],".",",")),2)),ABS(ROUND(SHELL_CARBURANT[[#This Row],[Champ calculé2]],2)))</f>
        <v>160.49</v>
      </c>
      <c r="Y29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29" s="44" t="str">
        <f>TRIM(IF(OR(B29="",B29="No immat"),"",IF($AG$2=1,CONCATENATE($AG$1," ",SHELL_CARBURANT[No immat]," 1ERE QUINZ CARBURANT"),CONCATENATE($AG$1," ",SHELL_CARBURANT[No immat], " 2EME QUINZ CARBURANT"))))</f>
        <v>07/2018 EM-935-WL 2EME QUINZ CARBURANT</v>
      </c>
      <c r="AA29" s="44" t="str">
        <f>IF(SHELL_CARBURANT[[#This Row],[Coût HT]]&gt;0,"40","50")</f>
        <v>40</v>
      </c>
      <c r="AB29" s="44">
        <f>IF(SHELL_CARBURANT[[#This Row],[Libelle]]="","",111101)</f>
        <v>111101</v>
      </c>
      <c r="AC29" s="44" t="str">
        <f>IF(IFERROR(VLOOKUP(SHELL_CARBURANT[[#This Row],[Imputation]],Tableau2[],2,0),0)=101,SHELL_CARBURANT[[#This Row],[Imputation]],"ERREUR")</f>
        <v>NAC75</v>
      </c>
      <c r="AD29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0" spans="1:30" x14ac:dyDescent="0.2">
      <c r="A30" s="16" t="s">
        <v>57</v>
      </c>
      <c r="B30" s="2" t="s">
        <v>83</v>
      </c>
      <c r="C30" s="2" t="s">
        <v>84</v>
      </c>
      <c r="D30" s="2" t="s">
        <v>76</v>
      </c>
      <c r="E30" s="2">
        <v>113.857000000071</v>
      </c>
      <c r="F30" s="2">
        <v>163.80833333294399</v>
      </c>
      <c r="G30" s="2">
        <v>163.76499999945801</v>
      </c>
      <c r="H30" s="2">
        <v>32.752999999899203</v>
      </c>
      <c r="I30" s="2">
        <v>196.56999999982199</v>
      </c>
      <c r="J30" s="2">
        <v>100</v>
      </c>
      <c r="K30" s="2">
        <v>163.76499999945801</v>
      </c>
      <c r="L30" s="2">
        <v>0</v>
      </c>
      <c r="M30" s="2">
        <v>20</v>
      </c>
      <c r="N30" s="2" t="s">
        <v>85</v>
      </c>
      <c r="O30" s="16"/>
      <c r="P30" s="16"/>
      <c r="Q30" s="16"/>
      <c r="R30" s="16"/>
      <c r="S30" s="16"/>
      <c r="T30" s="20"/>
      <c r="U30" s="16"/>
      <c r="V30" s="16"/>
      <c r="W30" s="16"/>
      <c r="X30" s="44">
        <f>IF(SHELL_CARBURANT[[#This Row],[TVA]]=100,ABS(ROUND(VALUE(SUBSTITUTE(SHELL_CARBURANT[[#This Row],[Coût HT]],".",",")),2)),ABS(ROUND(SHELL_CARBURANT[[#This Row],[Champ calculé2]],2)))</f>
        <v>163.81</v>
      </c>
      <c r="Y30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0" s="44" t="str">
        <f>TRIM(IF(OR(B30="",B30="No immat"),"",IF($AG$2=1,CONCATENATE($AG$1," ",SHELL_CARBURANT[No immat]," 1ERE QUINZ CARBURANT"),CONCATENATE($AG$1," ",SHELL_CARBURANT[No immat], " 2EME QUINZ CARBURANT"))))</f>
        <v>07/2018 EP-194-PE 2EME QUINZ CARBURANT</v>
      </c>
      <c r="AA30" s="44" t="str">
        <f>IF(SHELL_CARBURANT[[#This Row],[Coût HT]]&gt;0,"40","50")</f>
        <v>40</v>
      </c>
      <c r="AB30" s="44">
        <f>IF(SHELL_CARBURANT[[#This Row],[Libelle]]="","",111101)</f>
        <v>111101</v>
      </c>
      <c r="AC30" s="44" t="str">
        <f>IF(IFERROR(VLOOKUP(SHELL_CARBURANT[[#This Row],[Imputation]],Tableau2[],2,0),0)=101,SHELL_CARBURANT[[#This Row],[Imputation]],"ERREUR")</f>
        <v>NAC75</v>
      </c>
      <c r="AD30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1" spans="1:30" x14ac:dyDescent="0.2">
      <c r="A31" s="16" t="s">
        <v>61</v>
      </c>
      <c r="B31" s="17" t="s">
        <v>93</v>
      </c>
      <c r="C31" s="16" t="s">
        <v>94</v>
      </c>
      <c r="D31" s="16" t="s">
        <v>76</v>
      </c>
      <c r="E31" s="16">
        <v>115.735000000074</v>
      </c>
      <c r="F31" s="16">
        <v>167.12499999959601</v>
      </c>
      <c r="G31" s="16">
        <v>167.079999999438</v>
      </c>
      <c r="H31" s="16">
        <v>33.415999999895298</v>
      </c>
      <c r="I31" s="16">
        <v>200.54999999981499</v>
      </c>
      <c r="J31" s="16">
        <v>100</v>
      </c>
      <c r="K31" s="16">
        <v>167.079999999438</v>
      </c>
      <c r="L31" s="16">
        <v>0</v>
      </c>
      <c r="M31" s="16">
        <v>20</v>
      </c>
      <c r="N31" s="16" t="s">
        <v>85</v>
      </c>
      <c r="O31" s="16"/>
      <c r="P31" s="16"/>
      <c r="Q31" s="16"/>
      <c r="R31" s="16"/>
      <c r="S31" s="16"/>
      <c r="T31" s="20"/>
      <c r="U31" s="16"/>
      <c r="V31" s="16"/>
      <c r="W31" s="16"/>
      <c r="X31" s="44">
        <f>IF(SHELL_CARBURANT[[#This Row],[TVA]]=100,ABS(ROUND(VALUE(SUBSTITUTE(SHELL_CARBURANT[[#This Row],[Coût HT]],".",",")),2)),ABS(ROUND(SHELL_CARBURANT[[#This Row],[Champ calculé2]],2)))</f>
        <v>167.12</v>
      </c>
      <c r="Y31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1" s="44" t="str">
        <f>TRIM(IF(OR(B31="",B31="No immat"),"",IF($AG$2=1,CONCATENATE($AG$1," ",SHELL_CARBURANT[No immat]," 1ERE QUINZ CARBURANT"),CONCATENATE($AG$1," ",SHELL_CARBURANT[No immat], " 2EME QUINZ CARBURANT"))))</f>
        <v>07/2018 EM-935-WL 2EME QUINZ CARBURANT</v>
      </c>
      <c r="AA31" s="44" t="str">
        <f>IF(SHELL_CARBURANT[[#This Row],[Coût HT]]&gt;0,"40","50")</f>
        <v>40</v>
      </c>
      <c r="AB31" s="44">
        <f>IF(SHELL_CARBURANT[[#This Row],[Libelle]]="","",111101)</f>
        <v>111101</v>
      </c>
      <c r="AC31" s="44" t="str">
        <f>IF(IFERROR(VLOOKUP(SHELL_CARBURANT[[#This Row],[Imputation]],Tableau2[],2,0),0)=101,SHELL_CARBURANT[[#This Row],[Imputation]],"ERREUR")</f>
        <v>NAC78</v>
      </c>
      <c r="AD31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2" spans="1:30" x14ac:dyDescent="0.2">
      <c r="A32" s="16" t="s">
        <v>64</v>
      </c>
      <c r="B32" s="2" t="s">
        <v>83</v>
      </c>
      <c r="C32" s="2" t="s">
        <v>84</v>
      </c>
      <c r="D32" s="2" t="s">
        <v>76</v>
      </c>
      <c r="E32" s="2">
        <v>117.61300000007699</v>
      </c>
      <c r="F32" s="2">
        <v>170.44166666624801</v>
      </c>
      <c r="G32" s="2">
        <v>170.39499999941799</v>
      </c>
      <c r="H32" s="2">
        <v>34.078999999891401</v>
      </c>
      <c r="I32" s="2">
        <v>204.52999999980801</v>
      </c>
      <c r="J32" s="2">
        <v>100</v>
      </c>
      <c r="K32" s="2">
        <v>170.39499999941799</v>
      </c>
      <c r="L32" s="2">
        <v>0</v>
      </c>
      <c r="M32" s="2">
        <v>20</v>
      </c>
      <c r="N32" s="2" t="s">
        <v>85</v>
      </c>
      <c r="O32" s="16"/>
      <c r="P32" s="16"/>
      <c r="Q32" s="16"/>
      <c r="R32" s="16"/>
      <c r="S32" s="16"/>
      <c r="T32" s="20"/>
      <c r="U32" s="16"/>
      <c r="V32" s="16"/>
      <c r="W32" s="16"/>
      <c r="X32" s="44">
        <f>IF(SHELL_CARBURANT[[#This Row],[TVA]]=100,ABS(ROUND(VALUE(SUBSTITUTE(SHELL_CARBURANT[[#This Row],[Coût HT]],".",",")),2)),ABS(ROUND(SHELL_CARBURANT[[#This Row],[Champ calculé2]],2)))</f>
        <v>170.44</v>
      </c>
      <c r="Y32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2" s="44" t="str">
        <f>TRIM(IF(OR(B32="",B32="No immat"),"",IF($AG$2=1,CONCATENATE($AG$1," ",SHELL_CARBURANT[No immat]," 1ERE QUINZ CARBURANT"),CONCATENATE($AG$1," ",SHELL_CARBURANT[No immat], " 2EME QUINZ CARBURANT"))))</f>
        <v>07/2018 EP-194-PE 2EME QUINZ CARBURANT</v>
      </c>
      <c r="AA32" s="44" t="str">
        <f>IF(SHELL_CARBURANT[[#This Row],[Coût HT]]&gt;0,"40","50")</f>
        <v>40</v>
      </c>
      <c r="AB32" s="44">
        <f>IF(SHELL_CARBURANT[[#This Row],[Libelle]]="","",111101)</f>
        <v>111101</v>
      </c>
      <c r="AC32" s="44" t="str">
        <f>IF(IFERROR(VLOOKUP(SHELL_CARBURANT[[#This Row],[Imputation]],Tableau2[],2,0),0)=101,SHELL_CARBURANT[[#This Row],[Imputation]],"ERREUR")</f>
        <v>NAC80</v>
      </c>
      <c r="AD32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3" spans="1:30" x14ac:dyDescent="0.2">
      <c r="A33" s="16" t="s">
        <v>64</v>
      </c>
      <c r="B33" s="17" t="s">
        <v>93</v>
      </c>
      <c r="C33" s="16" t="s">
        <v>94</v>
      </c>
      <c r="D33" s="16" t="s">
        <v>76</v>
      </c>
      <c r="E33" s="16">
        <v>119.49100000008001</v>
      </c>
      <c r="F33" s="16">
        <v>173.75833333290001</v>
      </c>
      <c r="G33" s="16">
        <v>173.70999999939801</v>
      </c>
      <c r="H33" s="16">
        <v>34.741999999887497</v>
      </c>
      <c r="I33" s="16">
        <v>208.50999999980101</v>
      </c>
      <c r="J33" s="16">
        <v>100</v>
      </c>
      <c r="K33" s="16">
        <v>173.70999999939801</v>
      </c>
      <c r="L33" s="16">
        <v>0</v>
      </c>
      <c r="M33" s="16">
        <v>20</v>
      </c>
      <c r="N33" s="16" t="s">
        <v>85</v>
      </c>
      <c r="O33" s="16"/>
      <c r="P33" s="16"/>
      <c r="Q33" s="16"/>
      <c r="R33" s="16"/>
      <c r="S33" s="16"/>
      <c r="T33" s="20"/>
      <c r="U33" s="16"/>
      <c r="V33" s="16"/>
      <c r="W33" s="16"/>
      <c r="X33" s="44">
        <f>IF(SHELL_CARBURANT[[#This Row],[TVA]]=100,ABS(ROUND(VALUE(SUBSTITUTE(SHELL_CARBURANT[[#This Row],[Coût HT]],".",",")),2)),ABS(ROUND(SHELL_CARBURANT[[#This Row],[Champ calculé2]],2)))</f>
        <v>173.76</v>
      </c>
      <c r="Y33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3" s="44" t="str">
        <f>TRIM(IF(OR(B33="",B33="No immat"),"",IF($AG$2=1,CONCATENATE($AG$1," ",SHELL_CARBURANT[No immat]," 1ERE QUINZ CARBURANT"),CONCATENATE($AG$1," ",SHELL_CARBURANT[No immat], " 2EME QUINZ CARBURANT"))))</f>
        <v>07/2018 EM-935-WL 2EME QUINZ CARBURANT</v>
      </c>
      <c r="AA33" s="44" t="str">
        <f>IF(SHELL_CARBURANT[[#This Row],[Coût HT]]&gt;0,"40","50")</f>
        <v>40</v>
      </c>
      <c r="AB33" s="44">
        <f>IF(SHELL_CARBURANT[[#This Row],[Libelle]]="","",111101)</f>
        <v>111101</v>
      </c>
      <c r="AC33" s="44" t="str">
        <f>IF(IFERROR(VLOOKUP(SHELL_CARBURANT[[#This Row],[Imputation]],Tableau2[],2,0),0)=101,SHELL_CARBURANT[[#This Row],[Imputation]],"ERREUR")</f>
        <v>NAC80</v>
      </c>
      <c r="AD33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4" spans="1:30" x14ac:dyDescent="0.2">
      <c r="A34" s="16" t="s">
        <v>58</v>
      </c>
      <c r="B34" s="2" t="s">
        <v>83</v>
      </c>
      <c r="C34" s="2" t="s">
        <v>84</v>
      </c>
      <c r="D34" s="2" t="s">
        <v>76</v>
      </c>
      <c r="E34" s="2">
        <v>121.36900000008301</v>
      </c>
      <c r="F34" s="2">
        <v>177.07499999955201</v>
      </c>
      <c r="G34" s="2">
        <v>177.024999999378</v>
      </c>
      <c r="H34" s="2">
        <v>35.4049999998836</v>
      </c>
      <c r="I34" s="2">
        <v>212.48999999979401</v>
      </c>
      <c r="J34" s="2">
        <v>100</v>
      </c>
      <c r="K34" s="2">
        <v>177.024999999378</v>
      </c>
      <c r="L34" s="2">
        <v>0</v>
      </c>
      <c r="M34" s="2">
        <v>20</v>
      </c>
      <c r="N34" s="2" t="s">
        <v>85</v>
      </c>
      <c r="O34" s="16"/>
      <c r="P34" s="16"/>
      <c r="Q34" s="16"/>
      <c r="R34" s="16"/>
      <c r="S34" s="16"/>
      <c r="T34" s="20"/>
      <c r="U34" s="16"/>
      <c r="V34" s="16"/>
      <c r="W34" s="16"/>
      <c r="X34" s="44">
        <f>IF(SHELL_CARBURANT[[#This Row],[TVA]]=100,ABS(ROUND(VALUE(SUBSTITUTE(SHELL_CARBURANT[[#This Row],[Coût HT]],".",",")),2)),ABS(ROUND(SHELL_CARBURANT[[#This Row],[Champ calculé2]],2)))</f>
        <v>177.07</v>
      </c>
      <c r="Y34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4" s="44" t="str">
        <f>TRIM(IF(OR(B34="",B34="No immat"),"",IF($AG$2=1,CONCATENATE($AG$1," ",SHELL_CARBURANT[No immat]," 1ERE QUINZ CARBURANT"),CONCATENATE($AG$1," ",SHELL_CARBURANT[No immat], " 2EME QUINZ CARBURANT"))))</f>
        <v>07/2018 EP-194-PE 2EME QUINZ CARBURANT</v>
      </c>
      <c r="AA34" s="44" t="str">
        <f>IF(SHELL_CARBURANT[[#This Row],[Coût HT]]&gt;0,"40","50")</f>
        <v>40</v>
      </c>
      <c r="AB34" s="44">
        <f>IF(SHELL_CARBURANT[[#This Row],[Libelle]]="","",111101)</f>
        <v>111101</v>
      </c>
      <c r="AC34" s="44" t="str">
        <f>IF(IFERROR(VLOOKUP(SHELL_CARBURANT[[#This Row],[Imputation]],Tableau2[],2,0),0)=101,SHELL_CARBURANT[[#This Row],[Imputation]],"ERREUR")</f>
        <v>NAC81</v>
      </c>
      <c r="AD34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5" spans="1:30" x14ac:dyDescent="0.2">
      <c r="A35" s="16" t="s">
        <v>62</v>
      </c>
      <c r="B35" s="17" t="s">
        <v>93</v>
      </c>
      <c r="C35" s="16" t="s">
        <v>94</v>
      </c>
      <c r="D35" s="16" t="s">
        <v>76</v>
      </c>
      <c r="E35" s="16">
        <v>123.247000000086</v>
      </c>
      <c r="F35" s="16">
        <v>180.391666666204</v>
      </c>
      <c r="G35" s="16">
        <v>180.33999999935801</v>
      </c>
      <c r="H35" s="16">
        <v>36.067999999879703</v>
      </c>
      <c r="I35" s="16">
        <v>216.46999999978701</v>
      </c>
      <c r="J35" s="16">
        <v>100</v>
      </c>
      <c r="K35" s="16">
        <v>180.33999999935801</v>
      </c>
      <c r="L35" s="16">
        <v>0</v>
      </c>
      <c r="M35" s="16">
        <v>20</v>
      </c>
      <c r="N35" s="16" t="s">
        <v>85</v>
      </c>
      <c r="O35" s="16"/>
      <c r="P35" s="16"/>
      <c r="Q35" s="16"/>
      <c r="R35" s="16"/>
      <c r="S35" s="16"/>
      <c r="T35" s="20"/>
      <c r="U35" s="16"/>
      <c r="V35" s="16"/>
      <c r="W35" s="16"/>
      <c r="X35" s="44">
        <f>IF(SHELL_CARBURANT[[#This Row],[TVA]]=100,ABS(ROUND(VALUE(SUBSTITUTE(SHELL_CARBURANT[[#This Row],[Coût HT]],".",",")),2)),ABS(ROUND(SHELL_CARBURANT[[#This Row],[Champ calculé2]],2)))</f>
        <v>180.39</v>
      </c>
      <c r="Y35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5" s="44" t="str">
        <f>TRIM(IF(OR(B35="",B35="No immat"),"",IF($AG$2=1,CONCATENATE($AG$1," ",SHELL_CARBURANT[No immat]," 1ERE QUINZ CARBURANT"),CONCATENATE($AG$1," ",SHELL_CARBURANT[No immat], " 2EME QUINZ CARBURANT"))))</f>
        <v>07/2018 EM-935-WL 2EME QUINZ CARBURANT</v>
      </c>
      <c r="AA35" s="44" t="str">
        <f>IF(SHELL_CARBURANT[[#This Row],[Coût HT]]&gt;0,"40","50")</f>
        <v>40</v>
      </c>
      <c r="AB35" s="44">
        <f>IF(SHELL_CARBURANT[[#This Row],[Libelle]]="","",111101)</f>
        <v>111101</v>
      </c>
      <c r="AC35" s="44" t="str">
        <f>IF(IFERROR(VLOOKUP(SHELL_CARBURANT[[#This Row],[Imputation]],Tableau2[],2,0),0)=101,SHELL_CARBURANT[[#This Row],[Imputation]],"ERREUR")</f>
        <v>NAC82</v>
      </c>
      <c r="AD35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6" spans="1:30" x14ac:dyDescent="0.2">
      <c r="A36" s="16" t="s">
        <v>60</v>
      </c>
      <c r="B36" s="2" t="s">
        <v>83</v>
      </c>
      <c r="C36" s="2" t="s">
        <v>84</v>
      </c>
      <c r="D36" s="2" t="s">
        <v>76</v>
      </c>
      <c r="E36" s="2">
        <v>125.125000000089</v>
      </c>
      <c r="F36" s="2">
        <v>183.708333332856</v>
      </c>
      <c r="G36" s="2">
        <v>183.654999999338</v>
      </c>
      <c r="H36" s="2">
        <v>36.730999999875799</v>
      </c>
      <c r="I36" s="2">
        <v>220.44999999978</v>
      </c>
      <c r="J36" s="2">
        <v>100</v>
      </c>
      <c r="K36" s="2">
        <v>183.654999999338</v>
      </c>
      <c r="L36" s="2">
        <v>0</v>
      </c>
      <c r="M36" s="2">
        <v>20</v>
      </c>
      <c r="N36" s="2" t="s">
        <v>85</v>
      </c>
      <c r="O36" s="16"/>
      <c r="P36" s="16"/>
      <c r="Q36" s="16"/>
      <c r="R36" s="16"/>
      <c r="S36" s="16"/>
      <c r="T36" s="20"/>
      <c r="U36" s="16"/>
      <c r="V36" s="16"/>
      <c r="W36" s="16"/>
      <c r="X36" s="44">
        <f>IF(SHELL_CARBURANT[[#This Row],[TVA]]=100,ABS(ROUND(VALUE(SUBSTITUTE(SHELL_CARBURANT[[#This Row],[Coût HT]],".",",")),2)),ABS(ROUND(SHELL_CARBURANT[[#This Row],[Champ calculé2]],2)))</f>
        <v>183.71</v>
      </c>
      <c r="Y36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6" s="44" t="str">
        <f>TRIM(IF(OR(B36="",B36="No immat"),"",IF($AG$2=1,CONCATENATE($AG$1," ",SHELL_CARBURANT[No immat]," 1ERE QUINZ CARBURANT"),CONCATENATE($AG$1," ",SHELL_CARBURANT[No immat], " 2EME QUINZ CARBURANT"))))</f>
        <v>07/2018 EP-194-PE 2EME QUINZ CARBURANT</v>
      </c>
      <c r="AA36" s="44" t="str">
        <f>IF(SHELL_CARBURANT[[#This Row],[Coût HT]]&gt;0,"40","50")</f>
        <v>40</v>
      </c>
      <c r="AB36" s="44">
        <f>IF(SHELL_CARBURANT[[#This Row],[Libelle]]="","",111101)</f>
        <v>111101</v>
      </c>
      <c r="AC36" s="44" t="str">
        <f>IF(IFERROR(VLOOKUP(SHELL_CARBURANT[[#This Row],[Imputation]],Tableau2[],2,0),0)=101,SHELL_CARBURANT[[#This Row],[Imputation]],"ERREUR")</f>
        <v>NAC83</v>
      </c>
      <c r="AD36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  <row r="37" spans="1:30" x14ac:dyDescent="0.2">
      <c r="A37" s="16" t="s">
        <v>60</v>
      </c>
      <c r="B37" s="17" t="s">
        <v>93</v>
      </c>
      <c r="C37" s="16" t="s">
        <v>94</v>
      </c>
      <c r="D37" s="16" t="s">
        <v>76</v>
      </c>
      <c r="E37" s="16">
        <v>127.003000000092</v>
      </c>
      <c r="F37" s="16">
        <v>187.024999999508</v>
      </c>
      <c r="G37" s="16">
        <v>186.96999999931799</v>
      </c>
      <c r="H37" s="16">
        <v>37.393999999871902</v>
      </c>
      <c r="I37" s="16">
        <v>224.429999999773</v>
      </c>
      <c r="J37" s="16">
        <v>100</v>
      </c>
      <c r="K37" s="16">
        <v>186.96999999931799</v>
      </c>
      <c r="L37" s="16">
        <v>0</v>
      </c>
      <c r="M37" s="16">
        <v>20</v>
      </c>
      <c r="N37" s="16" t="s">
        <v>85</v>
      </c>
      <c r="O37" s="16"/>
      <c r="P37" s="16"/>
      <c r="Q37" s="16"/>
      <c r="R37" s="16"/>
      <c r="S37" s="16"/>
      <c r="T37" s="20"/>
      <c r="U37" s="16"/>
      <c r="V37" s="16"/>
      <c r="W37" s="16"/>
      <c r="X37" s="44">
        <f>IF(SHELL_CARBURANT[[#This Row],[TVA]]=100,ABS(ROUND(VALUE(SUBSTITUTE(SHELL_CARBURANT[[#This Row],[Coût HT]],".",",")),2)),ABS(ROUND(SHELL_CARBURANT[[#This Row],[Champ calculé2]],2)))</f>
        <v>187.02</v>
      </c>
      <c r="Y37" s="44">
        <f>IF(SHELL_CARBURANT[[#This Row],[TVA]]=0,ABS(SHELL_CARBURANT[[#This Row],[Coût net]]),IF(SHELL_CARBURANT[[#This Row],[TVA]]=100,0,ABS(SHELL_CARBURANT[[#This Row],[Coût TTC]]*((100-SHELL_CARBURANT[[#This Row],[TVA]])/100))))</f>
        <v>0</v>
      </c>
      <c r="Z37" s="44" t="str">
        <f>TRIM(IF(OR(B37="",B37="No immat"),"",IF($AG$2=1,CONCATENATE($AG$1," ",SHELL_CARBURANT[No immat]," 1ERE QUINZ CARBURANT"),CONCATENATE($AG$1," ",SHELL_CARBURANT[No immat], " 2EME QUINZ CARBURANT"))))</f>
        <v>07/2018 EM-935-WL 2EME QUINZ CARBURANT</v>
      </c>
      <c r="AA37" s="44" t="str">
        <f>IF(SHELL_CARBURANT[[#This Row],[Coût HT]]&gt;0,"40","50")</f>
        <v>40</v>
      </c>
      <c r="AB37" s="44">
        <f>IF(SHELL_CARBURANT[[#This Row],[Libelle]]="","",111101)</f>
        <v>111101</v>
      </c>
      <c r="AC37" s="44" t="str">
        <f>IF(IFERROR(VLOOKUP(SHELL_CARBURANT[[#This Row],[Imputation]],Tableau2[],2,0),0)=101,SHELL_CARBURANT[[#This Row],[Imputation]],"ERREUR")</f>
        <v>NAC83</v>
      </c>
      <c r="AD37" s="44" t="str">
        <f>IF(AND(SHELL_CARBURANT[[#This Row],[Champ calculé]]&lt;&gt;"",SHELL_CARBURANT[[#This Row],[No immat]]=""),"Manque centre de cout",IF(SHELL_CARBURANT[[#This Row],[centre de cout]]="","",IF(ISNA(MATCH(SHELL_CARBURANT[[#This Row],[centre de cout]],#REF!,0)),"Erreur","Ok")))</f>
        <v>Ok</v>
      </c>
    </row>
  </sheetData>
  <mergeCells count="2">
    <mergeCell ref="AK4:AK5"/>
    <mergeCell ref="AL4:AL5"/>
  </mergeCells>
  <pageMargins left="0.78740157499999996" right="0.78740157499999996" top="0.984251969" bottom="0.984251969" header="0" footer="0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FFFF"/>
  </sheetPr>
  <dimension ref="A1:Q229"/>
  <sheetViews>
    <sheetView topLeftCell="D1" zoomScale="90" zoomScaleNormal="90" workbookViewId="0">
      <selection activeCell="O14" sqref="O14"/>
    </sheetView>
  </sheetViews>
  <sheetFormatPr baseColWidth="10" defaultColWidth="11.42578125" defaultRowHeight="12.75" x14ac:dyDescent="0.2"/>
  <cols>
    <col min="1" max="1" width="8.42578125" style="2" customWidth="1"/>
    <col min="2" max="2" width="14.42578125" style="2" bestFit="1" customWidth="1"/>
    <col min="3" max="3" width="8.140625" style="2" customWidth="1"/>
    <col min="4" max="4" width="46" style="2" bestFit="1" customWidth="1"/>
    <col min="5" max="5" width="8.7109375" style="2" customWidth="1"/>
    <col min="6" max="6" width="8.7109375" style="2" bestFit="1" customWidth="1"/>
    <col min="7" max="7" width="7.5703125" style="2" bestFit="1" customWidth="1"/>
    <col min="8" max="8" width="1.7109375" style="2" customWidth="1"/>
    <col min="9" max="9" width="42.7109375" style="2" bestFit="1" customWidth="1"/>
    <col min="10" max="10" width="7.28515625" style="2" customWidth="1"/>
    <col min="11" max="11" width="10.28515625" style="2" customWidth="1"/>
    <col min="12" max="12" width="12.85546875" style="2" customWidth="1"/>
    <col min="13" max="13" width="7.7109375" style="2" customWidth="1"/>
    <col min="14" max="14" width="10" style="2" customWidth="1"/>
    <col min="15" max="15" width="12.85546875" style="2" customWidth="1"/>
    <col min="16" max="16" width="8.85546875" style="2" customWidth="1"/>
    <col min="17" max="17" width="5.5703125" style="2" customWidth="1"/>
    <col min="18" max="16384" width="11.42578125" style="2"/>
  </cols>
  <sheetData>
    <row r="1" spans="1:17" x14ac:dyDescent="0.2">
      <c r="I1" s="46" t="s">
        <v>44</v>
      </c>
      <c r="J1" s="46"/>
      <c r="K1" s="46"/>
      <c r="L1" s="46"/>
      <c r="M1" s="46"/>
      <c r="N1" s="46"/>
      <c r="O1" s="18"/>
    </row>
    <row r="2" spans="1:17" x14ac:dyDescent="0.2">
      <c r="I2" s="5"/>
      <c r="J2" s="5"/>
      <c r="K2" s="5"/>
      <c r="L2" s="5"/>
      <c r="M2" s="5"/>
      <c r="N2" s="5"/>
      <c r="O2" s="5"/>
    </row>
    <row r="3" spans="1:17" x14ac:dyDescent="0.2">
      <c r="A3" s="24" t="s">
        <v>106</v>
      </c>
      <c r="B3" s="24" t="s">
        <v>49</v>
      </c>
      <c r="C3" s="24" t="s">
        <v>42</v>
      </c>
      <c r="D3" s="24" t="s">
        <v>34</v>
      </c>
      <c r="E3" s="24" t="s">
        <v>35</v>
      </c>
      <c r="F3" s="2" t="s">
        <v>54</v>
      </c>
      <c r="G3" s="2" t="s">
        <v>78</v>
      </c>
      <c r="I3" s="7" t="s">
        <v>34</v>
      </c>
      <c r="J3" s="7" t="s">
        <v>35</v>
      </c>
      <c r="K3" s="7" t="s">
        <v>42</v>
      </c>
      <c r="L3" s="7" t="s">
        <v>37</v>
      </c>
      <c r="M3" s="7" t="s">
        <v>38</v>
      </c>
      <c r="N3" s="7" t="s">
        <v>39</v>
      </c>
      <c r="O3" s="7" t="s">
        <v>55</v>
      </c>
      <c r="P3" s="15" t="s">
        <v>79</v>
      </c>
      <c r="Q3" s="7" t="s">
        <v>80</v>
      </c>
    </row>
    <row r="4" spans="1:17" x14ac:dyDescent="0.2">
      <c r="A4" s="2" t="s">
        <v>16</v>
      </c>
      <c r="B4" s="2" t="s">
        <v>83</v>
      </c>
      <c r="C4" s="2">
        <v>111101</v>
      </c>
      <c r="D4" s="2" t="s">
        <v>103</v>
      </c>
      <c r="E4" s="2" t="s">
        <v>43</v>
      </c>
      <c r="F4" s="23">
        <v>917.57</v>
      </c>
      <c r="G4" s="25">
        <v>688.41900000024498</v>
      </c>
      <c r="I4" s="2" t="str">
        <f>IF(A4="","",IF(A4="Total général",CONCATENATE('Base  PEAGES'!$Q$1," ",RIGHT(I3,17)),D4))</f>
        <v>07/2018 EP-194-PE 2EME QUINZ CARBURANT</v>
      </c>
      <c r="J4" s="2">
        <f>IF(A4="","",IF(AND(J3=50,A4="Total général"),21,IF(AND(J3=40,A4="Total général"),31,VALUE(E4))))</f>
        <v>40</v>
      </c>
      <c r="K4" s="2">
        <f>IF(A4="","",IF(A4="Total général",15002,C4))</f>
        <v>111101</v>
      </c>
      <c r="L4" s="2">
        <f>IF(A4="","",ROUND(F4,2))</f>
        <v>917.57</v>
      </c>
      <c r="M4" s="2" t="str">
        <f>IF(OR(A4="",A4="Total général"),"",TRIM($F$3))</f>
        <v>VG</v>
      </c>
      <c r="N4" s="2" t="str">
        <f>IF(OR(A4="",A4="Total général"),"",A4)</f>
        <v>DEL52</v>
      </c>
      <c r="O4" s="2" t="str">
        <f>IF(OR(A4="",A4="Total général"),"",'Base  CARBURANT'!$AG$1)</f>
        <v>07/2018</v>
      </c>
      <c r="P4" s="2">
        <f>IF(OR(A4="",A4="Total général"),"",G4)</f>
        <v>688.41900000024498</v>
      </c>
      <c r="Q4" s="2" t="str">
        <f>IF(OR(A4="",A4="Total général"),"","L")</f>
        <v>L</v>
      </c>
    </row>
    <row r="5" spans="1:17" x14ac:dyDescent="0.2">
      <c r="A5" s="2" t="s">
        <v>17</v>
      </c>
      <c r="B5" s="2" t="s">
        <v>89</v>
      </c>
      <c r="C5" s="2">
        <v>111101</v>
      </c>
      <c r="D5" s="2" t="s">
        <v>104</v>
      </c>
      <c r="E5" s="2" t="s">
        <v>43</v>
      </c>
      <c r="F5" s="23">
        <v>786.04</v>
      </c>
      <c r="G5" s="25">
        <v>592.30600000016898</v>
      </c>
      <c r="I5" s="2" t="str">
        <f>IF(A5="","",IF(A5="Total général",CONCATENATE('Base  PEAGES'!$Q$1," ",RIGHT(I4,17)),D5))</f>
        <v>07/2018 EM-084-WM 2EME QUINZ CARBURANT</v>
      </c>
      <c r="J5" s="2">
        <f t="shared" ref="J5:J15" si="0">IF(A5="","",IF(AND(J4=50,A5="Total général"),21,IF(AND(J4=40,A5="Total général"),31,VALUE(E5))))</f>
        <v>40</v>
      </c>
      <c r="K5" s="2">
        <f t="shared" ref="K5:K15" si="1">IF(A5="","",IF(A5="Total général",15002,C5))</f>
        <v>111101</v>
      </c>
      <c r="L5" s="2">
        <f t="shared" ref="L5:L15" si="2">IF(A5="","",ROUND(F5,2))</f>
        <v>786.04</v>
      </c>
      <c r="M5" s="2" t="str">
        <f t="shared" ref="M5:M15" si="3">IF(OR(A5="",A5="Total général"),"",TRIM($F$3))</f>
        <v>VG</v>
      </c>
      <c r="N5" s="2" t="str">
        <f t="shared" ref="N5:N15" si="4">IF(OR(A5="",A5="Total général"),"",A5)</f>
        <v>DEL53</v>
      </c>
      <c r="O5" s="2" t="str">
        <f>IF(OR(A5="",A5="Total général"),"",'Base  CARBURANT'!$AG$1)</f>
        <v>07/2018</v>
      </c>
      <c r="P5" s="2">
        <f t="shared" ref="P5:P15" si="5">IF(OR(A5="",A5="Total général"),"",G5)</f>
        <v>592.30600000016898</v>
      </c>
      <c r="Q5" s="2" t="str">
        <f t="shared" ref="Q5:Q15" si="6">IF(OR(A5="",A5="Total général"),"","L")</f>
        <v>L</v>
      </c>
    </row>
    <row r="6" spans="1:17" x14ac:dyDescent="0.2">
      <c r="A6" s="2" t="s">
        <v>17</v>
      </c>
      <c r="B6" s="2" t="s">
        <v>93</v>
      </c>
      <c r="C6" s="2">
        <v>111101</v>
      </c>
      <c r="D6" s="2" t="s">
        <v>105</v>
      </c>
      <c r="E6" s="2" t="s">
        <v>43</v>
      </c>
      <c r="F6" s="23">
        <v>1375.93</v>
      </c>
      <c r="G6" s="25">
        <v>1032.82400000036</v>
      </c>
      <c r="I6" s="2" t="str">
        <f>IF(A6="","",IF(A6="Total général",CONCATENATE('Base  PEAGES'!$Q$1," ",RIGHT(I5,17)),D6))</f>
        <v>07/2018 EM-935-WL 2EME QUINZ CARBURANT</v>
      </c>
      <c r="J6" s="2">
        <f t="shared" si="0"/>
        <v>40</v>
      </c>
      <c r="K6" s="2">
        <f t="shared" si="1"/>
        <v>111101</v>
      </c>
      <c r="L6" s="2">
        <f t="shared" si="2"/>
        <v>1375.93</v>
      </c>
      <c r="M6" s="2" t="str">
        <f t="shared" si="3"/>
        <v>VG</v>
      </c>
      <c r="N6" s="2" t="str">
        <f t="shared" si="4"/>
        <v>DEL53</v>
      </c>
      <c r="O6" s="2" t="str">
        <f>IF(OR(A6="",A6="Total général"),"",'Base  CARBURANT'!$AG$1)</f>
        <v>07/2018</v>
      </c>
      <c r="P6" s="2">
        <f t="shared" si="5"/>
        <v>1032.82400000036</v>
      </c>
      <c r="Q6" s="2" t="str">
        <f t="shared" si="6"/>
        <v>L</v>
      </c>
    </row>
    <row r="7" spans="1:17" x14ac:dyDescent="0.2">
      <c r="A7" s="2" t="s">
        <v>61</v>
      </c>
      <c r="B7" s="2" t="s">
        <v>93</v>
      </c>
      <c r="C7" s="2">
        <v>111101</v>
      </c>
      <c r="D7" s="2" t="s">
        <v>105</v>
      </c>
      <c r="E7" s="2" t="s">
        <v>43</v>
      </c>
      <c r="F7" s="23">
        <v>167.12</v>
      </c>
      <c r="G7" s="25">
        <v>115.735000000074</v>
      </c>
      <c r="I7" s="2" t="str">
        <f>IF(A7="","",IF(A7="Total général",CONCATENATE('Base  PEAGES'!$Q$1," ",RIGHT(I6,17)),D7))</f>
        <v>07/2018 EM-935-WL 2EME QUINZ CARBURANT</v>
      </c>
      <c r="J7" s="2">
        <f t="shared" si="0"/>
        <v>40</v>
      </c>
      <c r="K7" s="2">
        <f t="shared" si="1"/>
        <v>111101</v>
      </c>
      <c r="L7" s="2">
        <f t="shared" si="2"/>
        <v>167.12</v>
      </c>
      <c r="M7" s="2" t="str">
        <f t="shared" si="3"/>
        <v>VG</v>
      </c>
      <c r="N7" s="2" t="str">
        <f t="shared" si="4"/>
        <v>NAC78</v>
      </c>
      <c r="O7" s="2" t="str">
        <f>IF(OR(A7="",A7="Total général"),"",'Base  CARBURANT'!$AG$1)</f>
        <v>07/2018</v>
      </c>
      <c r="P7" s="2">
        <f t="shared" si="5"/>
        <v>115.735000000074</v>
      </c>
      <c r="Q7" s="2" t="str">
        <f t="shared" si="6"/>
        <v>L</v>
      </c>
    </row>
    <row r="8" spans="1:17" x14ac:dyDescent="0.2">
      <c r="A8" s="2" t="s">
        <v>64</v>
      </c>
      <c r="B8" s="2" t="s">
        <v>93</v>
      </c>
      <c r="C8" s="2">
        <v>111101</v>
      </c>
      <c r="D8" s="2" t="s">
        <v>105</v>
      </c>
      <c r="E8" s="2" t="s">
        <v>43</v>
      </c>
      <c r="F8" s="23">
        <v>173.76</v>
      </c>
      <c r="G8" s="25">
        <v>119.49100000008001</v>
      </c>
      <c r="I8" s="2" t="str">
        <f>IF(A8="","",IF(A8="Total général",CONCATENATE('Base  PEAGES'!$Q$1," ",RIGHT(I7,17)),D8))</f>
        <v>07/2018 EM-935-WL 2EME QUINZ CARBURANT</v>
      </c>
      <c r="J8" s="2">
        <f t="shared" si="0"/>
        <v>40</v>
      </c>
      <c r="K8" s="2">
        <f t="shared" si="1"/>
        <v>111101</v>
      </c>
      <c r="L8" s="2">
        <f t="shared" si="2"/>
        <v>173.76</v>
      </c>
      <c r="M8" s="2" t="str">
        <f t="shared" si="3"/>
        <v>VG</v>
      </c>
      <c r="N8" s="2" t="str">
        <f t="shared" si="4"/>
        <v>NAC80</v>
      </c>
      <c r="O8" s="2" t="str">
        <f>IF(OR(A8="",A8="Total général"),"",'Base  CARBURANT'!$AG$1)</f>
        <v>07/2018</v>
      </c>
      <c r="P8" s="2">
        <f t="shared" si="5"/>
        <v>119.49100000008001</v>
      </c>
      <c r="Q8" s="2" t="str">
        <f t="shared" si="6"/>
        <v>L</v>
      </c>
    </row>
    <row r="9" spans="1:17" x14ac:dyDescent="0.2">
      <c r="A9" s="2" t="s">
        <v>64</v>
      </c>
      <c r="B9" s="2" t="s">
        <v>83</v>
      </c>
      <c r="C9" s="2">
        <v>111101</v>
      </c>
      <c r="D9" s="2" t="s">
        <v>103</v>
      </c>
      <c r="E9" s="2" t="s">
        <v>43</v>
      </c>
      <c r="F9" s="23">
        <v>170.44</v>
      </c>
      <c r="G9" s="25">
        <v>117.61300000007699</v>
      </c>
      <c r="I9" s="2" t="str">
        <f>IF(A9="","",IF(A9="Total général",CONCATENATE('Base  PEAGES'!$Q$1," ",RIGHT(I8,17)),D9))</f>
        <v>07/2018 EP-194-PE 2EME QUINZ CARBURANT</v>
      </c>
      <c r="J9" s="2">
        <f t="shared" si="0"/>
        <v>40</v>
      </c>
      <c r="K9" s="2">
        <f t="shared" si="1"/>
        <v>111101</v>
      </c>
      <c r="L9" s="2">
        <f t="shared" si="2"/>
        <v>170.44</v>
      </c>
      <c r="M9" s="2" t="str">
        <f t="shared" si="3"/>
        <v>VG</v>
      </c>
      <c r="N9" s="2" t="str">
        <f t="shared" si="4"/>
        <v>NAC80</v>
      </c>
      <c r="O9" s="2" t="str">
        <f>IF(OR(A9="",A9="Total général"),"",'Base  CARBURANT'!$AG$1)</f>
        <v>07/2018</v>
      </c>
      <c r="P9" s="2">
        <f t="shared" si="5"/>
        <v>117.61300000007699</v>
      </c>
      <c r="Q9" s="2" t="str">
        <f t="shared" si="6"/>
        <v>L</v>
      </c>
    </row>
    <row r="10" spans="1:17" x14ac:dyDescent="0.2">
      <c r="A10" s="2" t="s">
        <v>58</v>
      </c>
      <c r="B10" s="2" t="s">
        <v>83</v>
      </c>
      <c r="C10" s="2">
        <v>111101</v>
      </c>
      <c r="D10" s="2" t="s">
        <v>103</v>
      </c>
      <c r="E10" s="2" t="s">
        <v>43</v>
      </c>
      <c r="F10" s="23">
        <v>177.07</v>
      </c>
      <c r="G10" s="25">
        <v>121.36900000008301</v>
      </c>
      <c r="I10" s="2" t="str">
        <f>IF(A10="","",IF(A10="Total général",CONCATENATE('Base  PEAGES'!$Q$1," ",RIGHT(I9,17)),D10))</f>
        <v>07/2018 EP-194-PE 2EME QUINZ CARBURANT</v>
      </c>
      <c r="J10" s="2">
        <f t="shared" si="0"/>
        <v>40</v>
      </c>
      <c r="K10" s="2">
        <f t="shared" si="1"/>
        <v>111101</v>
      </c>
      <c r="L10" s="2">
        <f t="shared" si="2"/>
        <v>177.07</v>
      </c>
      <c r="M10" s="2" t="str">
        <f t="shared" si="3"/>
        <v>VG</v>
      </c>
      <c r="N10" s="2" t="str">
        <f t="shared" si="4"/>
        <v>NAC81</v>
      </c>
      <c r="O10" s="2" t="str">
        <f>IF(OR(A10="",A10="Total général"),"",'Base  CARBURANT'!$AG$1)</f>
        <v>07/2018</v>
      </c>
      <c r="P10" s="2">
        <f t="shared" si="5"/>
        <v>121.36900000008301</v>
      </c>
      <c r="Q10" s="2" t="str">
        <f t="shared" si="6"/>
        <v>L</v>
      </c>
    </row>
    <row r="11" spans="1:17" x14ac:dyDescent="0.2">
      <c r="A11" s="2" t="s">
        <v>62</v>
      </c>
      <c r="B11" s="2" t="s">
        <v>93</v>
      </c>
      <c r="C11" s="2">
        <v>111101</v>
      </c>
      <c r="D11" s="2" t="s">
        <v>105</v>
      </c>
      <c r="E11" s="2" t="s">
        <v>43</v>
      </c>
      <c r="F11" s="23">
        <v>180.39</v>
      </c>
      <c r="G11" s="25">
        <v>123.247000000086</v>
      </c>
      <c r="I11" s="2" t="str">
        <f>IF(A11="","",IF(A11="Total général",CONCATENATE('Base  PEAGES'!$Q$1," ",RIGHT(I10,17)),D11))</f>
        <v>07/2018 EM-935-WL 2EME QUINZ CARBURANT</v>
      </c>
      <c r="J11" s="2">
        <f t="shared" si="0"/>
        <v>40</v>
      </c>
      <c r="K11" s="2">
        <f t="shared" si="1"/>
        <v>111101</v>
      </c>
      <c r="L11" s="2">
        <f t="shared" si="2"/>
        <v>180.39</v>
      </c>
      <c r="M11" s="2" t="str">
        <f t="shared" si="3"/>
        <v>VG</v>
      </c>
      <c r="N11" s="2" t="str">
        <f t="shared" si="4"/>
        <v>NAC82</v>
      </c>
      <c r="O11" s="2" t="str">
        <f>IF(OR(A11="",A11="Total général"),"",'Base  CARBURANT'!$AG$1)</f>
        <v>07/2018</v>
      </c>
      <c r="P11" s="2">
        <f t="shared" si="5"/>
        <v>123.247000000086</v>
      </c>
      <c r="Q11" s="2" t="str">
        <f t="shared" si="6"/>
        <v>L</v>
      </c>
    </row>
    <row r="12" spans="1:17" x14ac:dyDescent="0.2">
      <c r="A12" s="2" t="s">
        <v>60</v>
      </c>
      <c r="B12" s="2" t="s">
        <v>93</v>
      </c>
      <c r="C12" s="2">
        <v>111101</v>
      </c>
      <c r="D12" s="2" t="s">
        <v>105</v>
      </c>
      <c r="E12" s="2" t="s">
        <v>43</v>
      </c>
      <c r="F12" s="23">
        <v>187.02</v>
      </c>
      <c r="G12" s="25">
        <v>127.003000000092</v>
      </c>
      <c r="I12" s="2" t="str">
        <f>IF(A12="","",IF(A12="Total général",CONCATENATE('Base  PEAGES'!$Q$1," ",RIGHT(I11,17)),D12))</f>
        <v>07/2018 EM-935-WL 2EME QUINZ CARBURANT</v>
      </c>
      <c r="J12" s="2">
        <f t="shared" si="0"/>
        <v>40</v>
      </c>
      <c r="K12" s="2">
        <f t="shared" si="1"/>
        <v>111101</v>
      </c>
      <c r="L12" s="2">
        <f t="shared" si="2"/>
        <v>187.02</v>
      </c>
      <c r="M12" s="2" t="str">
        <f t="shared" si="3"/>
        <v>VG</v>
      </c>
      <c r="N12" s="2" t="str">
        <f t="shared" si="4"/>
        <v>NAC83</v>
      </c>
      <c r="O12" s="2" t="str">
        <f>IF(OR(A12="",A12="Total général"),"",'Base  CARBURANT'!$AG$1)</f>
        <v>07/2018</v>
      </c>
      <c r="P12" s="2">
        <f t="shared" si="5"/>
        <v>127.003000000092</v>
      </c>
      <c r="Q12" s="2" t="str">
        <f t="shared" si="6"/>
        <v>L</v>
      </c>
    </row>
    <row r="13" spans="1:17" x14ac:dyDescent="0.2">
      <c r="A13" s="2" t="s">
        <v>60</v>
      </c>
      <c r="B13" s="2" t="s">
        <v>83</v>
      </c>
      <c r="C13" s="2">
        <v>111101</v>
      </c>
      <c r="D13" s="2" t="s">
        <v>103</v>
      </c>
      <c r="E13" s="2" t="s">
        <v>43</v>
      </c>
      <c r="F13" s="23">
        <v>183.71</v>
      </c>
      <c r="G13" s="25">
        <v>125.125000000089</v>
      </c>
      <c r="I13" s="2" t="str">
        <f>IF(A13="","",IF(A13="Total général",CONCATENATE('Base  PEAGES'!$Q$1," ",RIGHT(I12,17)),D13))</f>
        <v>07/2018 EP-194-PE 2EME QUINZ CARBURANT</v>
      </c>
      <c r="J13" s="2">
        <f t="shared" si="0"/>
        <v>40</v>
      </c>
      <c r="K13" s="2">
        <f t="shared" si="1"/>
        <v>111101</v>
      </c>
      <c r="L13" s="2">
        <f t="shared" si="2"/>
        <v>183.71</v>
      </c>
      <c r="M13" s="2" t="str">
        <f t="shared" si="3"/>
        <v>VG</v>
      </c>
      <c r="N13" s="2" t="str">
        <f t="shared" si="4"/>
        <v>NAC83</v>
      </c>
      <c r="O13" s="2" t="str">
        <f>IF(OR(A13="",A13="Total général"),"",'Base  CARBURANT'!$AG$1)</f>
        <v>07/2018</v>
      </c>
      <c r="P13" s="2">
        <f t="shared" si="5"/>
        <v>125.125000000089</v>
      </c>
      <c r="Q13" s="2" t="str">
        <f t="shared" si="6"/>
        <v>L</v>
      </c>
    </row>
    <row r="14" spans="1:17" x14ac:dyDescent="0.2">
      <c r="A14" s="2" t="s">
        <v>57</v>
      </c>
      <c r="B14" s="2" t="s">
        <v>93</v>
      </c>
      <c r="C14" s="2">
        <v>111101</v>
      </c>
      <c r="D14" s="2" t="s">
        <v>105</v>
      </c>
      <c r="E14" s="2" t="s">
        <v>43</v>
      </c>
      <c r="F14" s="23">
        <v>160.49</v>
      </c>
      <c r="G14" s="25">
        <v>111.979000000068</v>
      </c>
      <c r="I14" s="2" t="str">
        <f>IF(A14="","",IF(A14="Total général",CONCATENATE('Base  PEAGES'!$Q$1," ",RIGHT(I13,17)),D14))</f>
        <v>07/2018 EM-935-WL 2EME QUINZ CARBURANT</v>
      </c>
      <c r="J14" s="2">
        <f t="shared" si="0"/>
        <v>40</v>
      </c>
      <c r="K14" s="2">
        <f t="shared" si="1"/>
        <v>111101</v>
      </c>
      <c r="L14" s="2">
        <f t="shared" si="2"/>
        <v>160.49</v>
      </c>
      <c r="M14" s="2" t="str">
        <f t="shared" si="3"/>
        <v>VG</v>
      </c>
      <c r="N14" s="2" t="str">
        <f t="shared" si="4"/>
        <v>NAC75</v>
      </c>
      <c r="O14" s="2" t="str">
        <f>IF(OR(A14="",A14="Total général"),"",'Base  CARBURANT'!$AG$1)</f>
        <v>07/2018</v>
      </c>
      <c r="P14" s="2">
        <f t="shared" si="5"/>
        <v>111.979000000068</v>
      </c>
      <c r="Q14" s="2" t="str">
        <f t="shared" si="6"/>
        <v>L</v>
      </c>
    </row>
    <row r="15" spans="1:17" x14ac:dyDescent="0.2">
      <c r="A15" s="2" t="s">
        <v>57</v>
      </c>
      <c r="B15" s="2" t="s">
        <v>83</v>
      </c>
      <c r="C15" s="2">
        <v>111101</v>
      </c>
      <c r="D15" s="2" t="s">
        <v>103</v>
      </c>
      <c r="E15" s="2" t="s">
        <v>43</v>
      </c>
      <c r="F15" s="23">
        <v>163.81</v>
      </c>
      <c r="G15" s="25">
        <v>113.857000000071</v>
      </c>
      <c r="I15" s="2" t="str">
        <f>IF(A15="","",IF(A15="Total général",CONCATENATE('Base  PEAGES'!$Q$1," ",RIGHT(I14,17)),D15))</f>
        <v>07/2018 EP-194-PE 2EME QUINZ CARBURANT</v>
      </c>
      <c r="J15" s="2">
        <f t="shared" si="0"/>
        <v>40</v>
      </c>
      <c r="K15" s="2">
        <f t="shared" si="1"/>
        <v>111101</v>
      </c>
      <c r="L15" s="2">
        <f t="shared" si="2"/>
        <v>163.81</v>
      </c>
      <c r="M15" s="2" t="str">
        <f t="shared" si="3"/>
        <v>VG</v>
      </c>
      <c r="N15" s="2" t="str">
        <f t="shared" si="4"/>
        <v>NAC75</v>
      </c>
      <c r="O15" s="2" t="str">
        <f>IF(OR(A15="",A15="Total général"),"",'Base  CARBURANT'!$AG$1)</f>
        <v>07/2018</v>
      </c>
      <c r="P15" s="2">
        <f t="shared" si="5"/>
        <v>113.857000000071</v>
      </c>
      <c r="Q15" s="2" t="str">
        <f t="shared" si="6"/>
        <v>L</v>
      </c>
    </row>
    <row r="16" spans="1:17" x14ac:dyDescent="0.2">
      <c r="A16"/>
      <c r="B16"/>
      <c r="C16"/>
      <c r="D16"/>
      <c r="E16"/>
      <c r="F16"/>
      <c r="G16"/>
    </row>
    <row r="17" spans="1:7" x14ac:dyDescent="0.2">
      <c r="A17"/>
      <c r="B17"/>
      <c r="C17"/>
      <c r="D17"/>
      <c r="E17"/>
      <c r="F17"/>
      <c r="G17"/>
    </row>
    <row r="18" spans="1:7" x14ac:dyDescent="0.2">
      <c r="A18"/>
      <c r="B18"/>
      <c r="C18"/>
      <c r="D18"/>
      <c r="E18"/>
      <c r="F18"/>
      <c r="G18"/>
    </row>
    <row r="19" spans="1:7" x14ac:dyDescent="0.2">
      <c r="A19"/>
      <c r="B19"/>
      <c r="C19"/>
      <c r="D19"/>
      <c r="E19"/>
      <c r="F19"/>
      <c r="G19"/>
    </row>
    <row r="20" spans="1:7" x14ac:dyDescent="0.2">
      <c r="A20"/>
      <c r="B20"/>
      <c r="C20"/>
      <c r="D20"/>
      <c r="E20"/>
      <c r="F20"/>
      <c r="G20"/>
    </row>
    <row r="21" spans="1:7" x14ac:dyDescent="0.2">
      <c r="A21"/>
      <c r="B21"/>
      <c r="C21"/>
      <c r="D21"/>
      <c r="E21"/>
      <c r="F21"/>
      <c r="G21"/>
    </row>
    <row r="22" spans="1:7" x14ac:dyDescent="0.2">
      <c r="A22"/>
      <c r="B22"/>
      <c r="C22"/>
      <c r="D22"/>
      <c r="E22"/>
      <c r="F22"/>
      <c r="G22"/>
    </row>
    <row r="23" spans="1:7" x14ac:dyDescent="0.2">
      <c r="A23"/>
      <c r="B23"/>
      <c r="C23"/>
      <c r="D23"/>
      <c r="E23"/>
      <c r="F23"/>
      <c r="G23"/>
    </row>
    <row r="24" spans="1:7" x14ac:dyDescent="0.2">
      <c r="A24"/>
      <c r="B24"/>
      <c r="C24"/>
      <c r="D24"/>
      <c r="E24"/>
      <c r="F24"/>
      <c r="G24"/>
    </row>
    <row r="25" spans="1:7" x14ac:dyDescent="0.2">
      <c r="A25"/>
      <c r="B25"/>
      <c r="C25"/>
      <c r="D25"/>
      <c r="E25"/>
      <c r="F25"/>
      <c r="G25"/>
    </row>
    <row r="26" spans="1:7" x14ac:dyDescent="0.2">
      <c r="A26"/>
      <c r="B26"/>
      <c r="C26"/>
      <c r="D26"/>
      <c r="E26"/>
      <c r="F26"/>
      <c r="G26"/>
    </row>
    <row r="27" spans="1:7" x14ac:dyDescent="0.2">
      <c r="A27"/>
      <c r="B27"/>
      <c r="C27"/>
      <c r="D27"/>
      <c r="E27"/>
      <c r="F27"/>
      <c r="G27"/>
    </row>
    <row r="28" spans="1:7" x14ac:dyDescent="0.2">
      <c r="A28"/>
      <c r="B28"/>
      <c r="C28"/>
      <c r="D28"/>
      <c r="E28"/>
      <c r="F28"/>
      <c r="G28"/>
    </row>
    <row r="29" spans="1:7" x14ac:dyDescent="0.2">
      <c r="A29"/>
      <c r="B29"/>
      <c r="C29"/>
      <c r="D29"/>
      <c r="E29"/>
      <c r="F29"/>
      <c r="G29"/>
    </row>
    <row r="30" spans="1:7" x14ac:dyDescent="0.2">
      <c r="A30"/>
      <c r="B30"/>
      <c r="C30"/>
      <c r="D30"/>
      <c r="E30"/>
      <c r="F30"/>
      <c r="G30"/>
    </row>
    <row r="31" spans="1:7" x14ac:dyDescent="0.2">
      <c r="A31"/>
      <c r="B31"/>
      <c r="C31"/>
      <c r="D31"/>
      <c r="E31"/>
      <c r="F31"/>
      <c r="G31"/>
    </row>
    <row r="32" spans="1:7" x14ac:dyDescent="0.2">
      <c r="A32"/>
      <c r="B32"/>
      <c r="C32"/>
      <c r="D32"/>
      <c r="E32"/>
      <c r="F32"/>
      <c r="G32"/>
    </row>
    <row r="33" spans="1:7" x14ac:dyDescent="0.2">
      <c r="A33"/>
      <c r="B33"/>
      <c r="C33"/>
      <c r="D33"/>
      <c r="E33"/>
      <c r="F33"/>
      <c r="G33"/>
    </row>
    <row r="34" spans="1:7" x14ac:dyDescent="0.2">
      <c r="A34"/>
      <c r="B34"/>
      <c r="C34"/>
      <c r="D34"/>
      <c r="E34"/>
      <c r="F34"/>
      <c r="G34"/>
    </row>
    <row r="35" spans="1:7" x14ac:dyDescent="0.2">
      <c r="A35"/>
      <c r="B35"/>
      <c r="C35"/>
      <c r="D35"/>
      <c r="E35"/>
      <c r="F35"/>
      <c r="G35"/>
    </row>
    <row r="36" spans="1:7" x14ac:dyDescent="0.2">
      <c r="A36"/>
      <c r="B36"/>
      <c r="C36"/>
      <c r="D36"/>
      <c r="E36"/>
      <c r="F36"/>
      <c r="G36"/>
    </row>
    <row r="37" spans="1:7" x14ac:dyDescent="0.2">
      <c r="A37"/>
      <c r="B37"/>
      <c r="C37"/>
      <c r="D37"/>
      <c r="E37"/>
      <c r="F37"/>
      <c r="G37"/>
    </row>
    <row r="38" spans="1:7" x14ac:dyDescent="0.2">
      <c r="A38"/>
      <c r="B38"/>
      <c r="C38"/>
      <c r="D38"/>
      <c r="E38"/>
      <c r="F38"/>
      <c r="G38"/>
    </row>
    <row r="39" spans="1:7" x14ac:dyDescent="0.2">
      <c r="A39"/>
      <c r="B39"/>
      <c r="C39"/>
      <c r="D39"/>
      <c r="E39"/>
      <c r="F39"/>
      <c r="G39"/>
    </row>
    <row r="40" spans="1:7" x14ac:dyDescent="0.2">
      <c r="A40"/>
      <c r="B40"/>
      <c r="C40"/>
      <c r="D40"/>
      <c r="E40"/>
      <c r="F40"/>
      <c r="G40"/>
    </row>
    <row r="41" spans="1:7" x14ac:dyDescent="0.2">
      <c r="A41"/>
      <c r="B41"/>
      <c r="C41"/>
      <c r="D41"/>
      <c r="E41"/>
      <c r="F41"/>
      <c r="G41"/>
    </row>
    <row r="42" spans="1:7" x14ac:dyDescent="0.2">
      <c r="A42"/>
      <c r="B42"/>
      <c r="C42"/>
      <c r="D42"/>
      <c r="E42"/>
      <c r="F42"/>
      <c r="G42"/>
    </row>
    <row r="43" spans="1:7" x14ac:dyDescent="0.2">
      <c r="A43"/>
      <c r="B43"/>
      <c r="C43"/>
      <c r="D43"/>
      <c r="E43"/>
      <c r="F43"/>
      <c r="G43"/>
    </row>
    <row r="44" spans="1:7" x14ac:dyDescent="0.2">
      <c r="A44"/>
      <c r="B44"/>
      <c r="C44"/>
      <c r="D44"/>
      <c r="E44"/>
      <c r="F44"/>
      <c r="G44"/>
    </row>
    <row r="45" spans="1:7" x14ac:dyDescent="0.2">
      <c r="A45"/>
      <c r="B45"/>
      <c r="C45"/>
      <c r="D45"/>
      <c r="E45"/>
      <c r="F45"/>
      <c r="G45"/>
    </row>
    <row r="46" spans="1:7" x14ac:dyDescent="0.2">
      <c r="A46"/>
      <c r="B46"/>
      <c r="C46"/>
      <c r="D46"/>
      <c r="E46"/>
      <c r="F46"/>
      <c r="G46"/>
    </row>
    <row r="47" spans="1:7" x14ac:dyDescent="0.2">
      <c r="A47"/>
      <c r="B47"/>
      <c r="C47"/>
      <c r="D47"/>
      <c r="E47"/>
      <c r="F47"/>
      <c r="G47"/>
    </row>
    <row r="48" spans="1:7" x14ac:dyDescent="0.2">
      <c r="A48"/>
      <c r="B48"/>
      <c r="C48"/>
      <c r="D48"/>
      <c r="E48"/>
      <c r="F48"/>
      <c r="G48"/>
    </row>
    <row r="49" spans="1:7" x14ac:dyDescent="0.2">
      <c r="A49"/>
      <c r="B49"/>
      <c r="C49"/>
      <c r="D49"/>
      <c r="E49"/>
      <c r="F49"/>
      <c r="G49"/>
    </row>
    <row r="50" spans="1:7" x14ac:dyDescent="0.2">
      <c r="A50"/>
      <c r="B50"/>
      <c r="C50"/>
      <c r="D50"/>
      <c r="E50"/>
      <c r="F50"/>
      <c r="G50"/>
    </row>
    <row r="51" spans="1:7" x14ac:dyDescent="0.2">
      <c r="A51"/>
      <c r="B51"/>
      <c r="C51"/>
      <c r="D51"/>
      <c r="E51"/>
      <c r="F51"/>
      <c r="G51"/>
    </row>
    <row r="52" spans="1:7" x14ac:dyDescent="0.2">
      <c r="A52"/>
      <c r="B52"/>
      <c r="C52"/>
      <c r="D52"/>
      <c r="E52"/>
      <c r="F52"/>
      <c r="G52"/>
    </row>
    <row r="53" spans="1:7" x14ac:dyDescent="0.2">
      <c r="A53"/>
      <c r="B53"/>
      <c r="C53"/>
      <c r="D53"/>
      <c r="E53"/>
      <c r="F53"/>
      <c r="G53"/>
    </row>
    <row r="54" spans="1:7" x14ac:dyDescent="0.2">
      <c r="A54"/>
      <c r="B54"/>
      <c r="C54"/>
      <c r="D54"/>
      <c r="E54"/>
      <c r="F54"/>
      <c r="G54"/>
    </row>
    <row r="55" spans="1:7" x14ac:dyDescent="0.2">
      <c r="A55"/>
      <c r="B55"/>
      <c r="C55"/>
      <c r="D55"/>
      <c r="E55"/>
      <c r="F55"/>
      <c r="G55"/>
    </row>
    <row r="56" spans="1:7" x14ac:dyDescent="0.2">
      <c r="A56"/>
      <c r="B56"/>
      <c r="C56"/>
      <c r="D56"/>
      <c r="E56"/>
      <c r="F56"/>
      <c r="G56"/>
    </row>
    <row r="57" spans="1:7" x14ac:dyDescent="0.2">
      <c r="A57"/>
      <c r="B57"/>
      <c r="C57"/>
      <c r="D57"/>
      <c r="E57"/>
      <c r="F57"/>
      <c r="G57"/>
    </row>
    <row r="58" spans="1:7" x14ac:dyDescent="0.2">
      <c r="A58"/>
      <c r="B58"/>
      <c r="C58"/>
      <c r="D58"/>
      <c r="E58"/>
      <c r="F58"/>
      <c r="G58"/>
    </row>
    <row r="59" spans="1:7" x14ac:dyDescent="0.2">
      <c r="A59"/>
      <c r="B59"/>
      <c r="C59"/>
      <c r="D59"/>
      <c r="E59"/>
      <c r="F59"/>
      <c r="G59"/>
    </row>
    <row r="60" spans="1:7" x14ac:dyDescent="0.2">
      <c r="A60"/>
      <c r="B60"/>
      <c r="C60"/>
      <c r="D60"/>
      <c r="E60"/>
      <c r="F60"/>
      <c r="G60"/>
    </row>
    <row r="61" spans="1:7" x14ac:dyDescent="0.2">
      <c r="A61"/>
      <c r="B61"/>
      <c r="C61"/>
      <c r="D61"/>
      <c r="E61"/>
      <c r="F61"/>
      <c r="G61"/>
    </row>
    <row r="62" spans="1:7" x14ac:dyDescent="0.2">
      <c r="A62"/>
      <c r="B62"/>
      <c r="C62"/>
      <c r="D62"/>
      <c r="E62"/>
      <c r="F62"/>
      <c r="G62"/>
    </row>
    <row r="63" spans="1:7" x14ac:dyDescent="0.2">
      <c r="A63"/>
      <c r="B63"/>
      <c r="C63"/>
      <c r="D63"/>
      <c r="E63"/>
      <c r="F63"/>
      <c r="G63"/>
    </row>
    <row r="64" spans="1:7" x14ac:dyDescent="0.2">
      <c r="A64"/>
      <c r="B64"/>
      <c r="C64"/>
      <c r="D64"/>
      <c r="E64"/>
      <c r="F64"/>
      <c r="G64"/>
    </row>
    <row r="65" spans="1:7" x14ac:dyDescent="0.2">
      <c r="A65"/>
      <c r="B65"/>
      <c r="C65"/>
      <c r="D65"/>
      <c r="E65"/>
      <c r="F65"/>
      <c r="G65"/>
    </row>
    <row r="66" spans="1:7" x14ac:dyDescent="0.2">
      <c r="A66"/>
      <c r="B66"/>
      <c r="C66"/>
      <c r="D66"/>
      <c r="E66"/>
      <c r="F66"/>
      <c r="G66"/>
    </row>
    <row r="67" spans="1:7" x14ac:dyDescent="0.2">
      <c r="A67"/>
      <c r="B67"/>
      <c r="C67"/>
      <c r="D67"/>
      <c r="E67"/>
      <c r="F67"/>
      <c r="G67"/>
    </row>
    <row r="68" spans="1:7" x14ac:dyDescent="0.2">
      <c r="A68"/>
      <c r="B68"/>
      <c r="C68"/>
      <c r="D68"/>
      <c r="E68"/>
      <c r="F68"/>
      <c r="G68"/>
    </row>
    <row r="69" spans="1:7" x14ac:dyDescent="0.2">
      <c r="A69"/>
      <c r="B69"/>
      <c r="C69"/>
      <c r="D69"/>
      <c r="E69"/>
      <c r="F69"/>
      <c r="G69"/>
    </row>
    <row r="70" spans="1:7" x14ac:dyDescent="0.2">
      <c r="A70"/>
      <c r="B70"/>
      <c r="C70"/>
      <c r="D70"/>
      <c r="E70"/>
      <c r="F70"/>
      <c r="G70"/>
    </row>
    <row r="71" spans="1:7" x14ac:dyDescent="0.2">
      <c r="A71"/>
      <c r="B71"/>
      <c r="C71"/>
      <c r="D71"/>
      <c r="E71"/>
      <c r="F71"/>
      <c r="G71"/>
    </row>
    <row r="72" spans="1:7" x14ac:dyDescent="0.2">
      <c r="A72"/>
      <c r="B72"/>
      <c r="C72"/>
      <c r="D72"/>
      <c r="E72"/>
      <c r="F72"/>
      <c r="G72"/>
    </row>
    <row r="73" spans="1:7" x14ac:dyDescent="0.2">
      <c r="A73"/>
      <c r="B73"/>
      <c r="C73"/>
      <c r="D73"/>
      <c r="E73"/>
      <c r="F73"/>
      <c r="G73"/>
    </row>
    <row r="74" spans="1:7" x14ac:dyDescent="0.2">
      <c r="A74"/>
      <c r="B74"/>
      <c r="C74"/>
      <c r="D74"/>
      <c r="E74"/>
      <c r="F74"/>
      <c r="G74"/>
    </row>
    <row r="75" spans="1:7" x14ac:dyDescent="0.2">
      <c r="A75"/>
      <c r="B75"/>
      <c r="C75"/>
      <c r="D75"/>
      <c r="E75"/>
      <c r="F75"/>
      <c r="G75"/>
    </row>
    <row r="76" spans="1:7" x14ac:dyDescent="0.2">
      <c r="A76"/>
      <c r="B76"/>
      <c r="C76"/>
      <c r="D76"/>
      <c r="E76"/>
      <c r="F76"/>
      <c r="G76"/>
    </row>
    <row r="77" spans="1:7" x14ac:dyDescent="0.2">
      <c r="A77"/>
      <c r="B77"/>
      <c r="C77"/>
      <c r="D77"/>
      <c r="E77"/>
      <c r="F77"/>
      <c r="G77"/>
    </row>
    <row r="78" spans="1:7" x14ac:dyDescent="0.2">
      <c r="A78"/>
      <c r="B78"/>
      <c r="C78"/>
      <c r="D78"/>
      <c r="E78"/>
      <c r="F78"/>
      <c r="G78"/>
    </row>
    <row r="79" spans="1:7" x14ac:dyDescent="0.2">
      <c r="A79"/>
      <c r="B79"/>
      <c r="C79"/>
      <c r="D79"/>
      <c r="E79"/>
      <c r="F79"/>
      <c r="G79"/>
    </row>
    <row r="80" spans="1:7" x14ac:dyDescent="0.2">
      <c r="A80"/>
      <c r="B80"/>
      <c r="C80"/>
      <c r="D80"/>
      <c r="E80"/>
      <c r="F80"/>
      <c r="G80"/>
    </row>
    <row r="81" spans="1:7" x14ac:dyDescent="0.2">
      <c r="A81"/>
      <c r="B81"/>
      <c r="C81"/>
      <c r="D81"/>
      <c r="E81"/>
      <c r="F81"/>
      <c r="G81"/>
    </row>
    <row r="82" spans="1:7" x14ac:dyDescent="0.2">
      <c r="A82"/>
      <c r="B82"/>
      <c r="C82"/>
      <c r="D82"/>
      <c r="E82"/>
      <c r="F82"/>
      <c r="G82"/>
    </row>
    <row r="83" spans="1:7" x14ac:dyDescent="0.2">
      <c r="A83"/>
      <c r="B83"/>
      <c r="C83"/>
      <c r="D83"/>
      <c r="E83"/>
      <c r="F83"/>
      <c r="G83"/>
    </row>
    <row r="84" spans="1:7" x14ac:dyDescent="0.2">
      <c r="A84"/>
      <c r="B84"/>
      <c r="C84"/>
      <c r="D84"/>
      <c r="E84"/>
      <c r="F84"/>
      <c r="G84"/>
    </row>
    <row r="85" spans="1:7" x14ac:dyDescent="0.2">
      <c r="A85"/>
      <c r="B85"/>
      <c r="C85"/>
      <c r="D85"/>
      <c r="E85"/>
      <c r="F85"/>
      <c r="G85"/>
    </row>
    <row r="86" spans="1:7" x14ac:dyDescent="0.2">
      <c r="A86"/>
      <c r="B86"/>
      <c r="C86"/>
      <c r="D86"/>
      <c r="E86"/>
      <c r="F86"/>
      <c r="G86"/>
    </row>
    <row r="87" spans="1:7" x14ac:dyDescent="0.2">
      <c r="A87"/>
      <c r="B87"/>
      <c r="C87"/>
      <c r="D87"/>
      <c r="E87"/>
      <c r="F87"/>
      <c r="G87"/>
    </row>
    <row r="88" spans="1:7" x14ac:dyDescent="0.2">
      <c r="A88"/>
      <c r="B88"/>
      <c r="C88"/>
      <c r="D88"/>
      <c r="E88"/>
      <c r="F88"/>
      <c r="G88"/>
    </row>
    <row r="89" spans="1:7" x14ac:dyDescent="0.2">
      <c r="A89"/>
      <c r="B89"/>
      <c r="C89"/>
      <c r="D89"/>
      <c r="E89"/>
      <c r="F89"/>
      <c r="G89"/>
    </row>
    <row r="90" spans="1:7" x14ac:dyDescent="0.2">
      <c r="A90"/>
      <c r="B90"/>
      <c r="C90"/>
      <c r="D90"/>
      <c r="E90"/>
      <c r="F90"/>
      <c r="G90"/>
    </row>
    <row r="91" spans="1:7" x14ac:dyDescent="0.2">
      <c r="A91"/>
      <c r="B91"/>
      <c r="C91"/>
      <c r="D91"/>
      <c r="E91"/>
      <c r="F91"/>
      <c r="G91"/>
    </row>
    <row r="92" spans="1:7" x14ac:dyDescent="0.2">
      <c r="A92"/>
      <c r="B92"/>
      <c r="C92"/>
      <c r="D92"/>
      <c r="E92"/>
      <c r="F92"/>
      <c r="G92"/>
    </row>
    <row r="93" spans="1:7" x14ac:dyDescent="0.2">
      <c r="A93"/>
      <c r="B93"/>
      <c r="C93"/>
      <c r="D93"/>
      <c r="E93"/>
      <c r="F93"/>
      <c r="G93"/>
    </row>
    <row r="94" spans="1:7" x14ac:dyDescent="0.2">
      <c r="A94"/>
      <c r="B94"/>
      <c r="C94"/>
      <c r="D94"/>
      <c r="E94"/>
      <c r="F94"/>
      <c r="G94"/>
    </row>
    <row r="95" spans="1:7" x14ac:dyDescent="0.2">
      <c r="A95"/>
      <c r="B95"/>
      <c r="C95"/>
      <c r="D95"/>
      <c r="E95"/>
      <c r="F95"/>
      <c r="G95"/>
    </row>
    <row r="96" spans="1:7" x14ac:dyDescent="0.2">
      <c r="A96"/>
      <c r="B96"/>
      <c r="C96"/>
      <c r="D96"/>
      <c r="E96"/>
      <c r="F96"/>
      <c r="G96"/>
    </row>
    <row r="97" spans="1:7" x14ac:dyDescent="0.2">
      <c r="A97"/>
      <c r="B97"/>
      <c r="C97"/>
      <c r="D97"/>
      <c r="E97"/>
      <c r="F97"/>
      <c r="G97"/>
    </row>
    <row r="98" spans="1:7" x14ac:dyDescent="0.2">
      <c r="A98"/>
      <c r="B98"/>
      <c r="C98"/>
      <c r="D98"/>
      <c r="E98"/>
      <c r="F98"/>
      <c r="G98"/>
    </row>
    <row r="99" spans="1:7" x14ac:dyDescent="0.2">
      <c r="A99"/>
      <c r="B99"/>
      <c r="C99"/>
      <c r="D99"/>
      <c r="E99"/>
      <c r="F99"/>
      <c r="G99"/>
    </row>
    <row r="100" spans="1:7" x14ac:dyDescent="0.2">
      <c r="A100"/>
      <c r="B100"/>
      <c r="C100"/>
      <c r="D100"/>
      <c r="E100"/>
      <c r="F100"/>
      <c r="G100"/>
    </row>
    <row r="101" spans="1:7" x14ac:dyDescent="0.2">
      <c r="A101"/>
      <c r="B101"/>
      <c r="C101"/>
      <c r="D101"/>
      <c r="E101"/>
      <c r="F101"/>
      <c r="G101"/>
    </row>
    <row r="102" spans="1:7" x14ac:dyDescent="0.2">
      <c r="A102"/>
      <c r="B102"/>
      <c r="C102"/>
      <c r="D102"/>
      <c r="E102"/>
      <c r="F102"/>
      <c r="G102"/>
    </row>
    <row r="103" spans="1:7" x14ac:dyDescent="0.2">
      <c r="A103"/>
      <c r="B103"/>
      <c r="C103"/>
      <c r="D103"/>
      <c r="E103"/>
      <c r="F103"/>
      <c r="G103"/>
    </row>
    <row r="104" spans="1:7" x14ac:dyDescent="0.2">
      <c r="A104"/>
      <c r="B104"/>
      <c r="C104"/>
      <c r="D104"/>
      <c r="E104"/>
      <c r="F104"/>
      <c r="G104"/>
    </row>
    <row r="105" spans="1:7" x14ac:dyDescent="0.2">
      <c r="A105"/>
      <c r="B105"/>
      <c r="C105"/>
      <c r="D105"/>
      <c r="E105"/>
      <c r="F105"/>
      <c r="G105"/>
    </row>
    <row r="106" spans="1:7" x14ac:dyDescent="0.2">
      <c r="A106"/>
      <c r="B106"/>
      <c r="C106"/>
      <c r="D106"/>
      <c r="E106"/>
      <c r="F106"/>
      <c r="G106"/>
    </row>
    <row r="107" spans="1:7" x14ac:dyDescent="0.2">
      <c r="A107"/>
      <c r="B107"/>
      <c r="C107"/>
      <c r="D107"/>
      <c r="E107"/>
      <c r="F107"/>
      <c r="G107"/>
    </row>
    <row r="108" spans="1:7" x14ac:dyDescent="0.2">
      <c r="A108"/>
      <c r="B108"/>
      <c r="C108"/>
      <c r="D108"/>
      <c r="E108"/>
      <c r="F108"/>
      <c r="G108"/>
    </row>
    <row r="109" spans="1:7" x14ac:dyDescent="0.2">
      <c r="A109"/>
      <c r="B109"/>
      <c r="C109"/>
      <c r="D109"/>
      <c r="E109"/>
      <c r="F109"/>
      <c r="G109"/>
    </row>
    <row r="110" spans="1:7" x14ac:dyDescent="0.2">
      <c r="A110"/>
      <c r="B110"/>
      <c r="C110"/>
      <c r="D110"/>
      <c r="E110"/>
      <c r="F110"/>
      <c r="G110"/>
    </row>
    <row r="111" spans="1:7" x14ac:dyDescent="0.2">
      <c r="A111"/>
      <c r="B111"/>
      <c r="C111"/>
      <c r="D111"/>
      <c r="E111"/>
      <c r="F111"/>
      <c r="G111"/>
    </row>
    <row r="112" spans="1:7" x14ac:dyDescent="0.2">
      <c r="A112"/>
      <c r="B112"/>
      <c r="C112"/>
      <c r="D112"/>
      <c r="E112"/>
      <c r="F112"/>
      <c r="G112"/>
    </row>
    <row r="113" spans="1:7" x14ac:dyDescent="0.2">
      <c r="A113"/>
      <c r="B113"/>
      <c r="C113"/>
      <c r="D113"/>
      <c r="E113"/>
      <c r="F113"/>
      <c r="G113"/>
    </row>
    <row r="114" spans="1:7" x14ac:dyDescent="0.2">
      <c r="A114"/>
      <c r="B114"/>
      <c r="C114"/>
      <c r="D114"/>
      <c r="E114"/>
      <c r="F114"/>
      <c r="G114"/>
    </row>
    <row r="115" spans="1:7" x14ac:dyDescent="0.2">
      <c r="A115"/>
      <c r="B115"/>
      <c r="C115"/>
      <c r="D115"/>
      <c r="E115"/>
      <c r="F115"/>
      <c r="G115"/>
    </row>
    <row r="116" spans="1:7" x14ac:dyDescent="0.2">
      <c r="A116"/>
      <c r="B116"/>
      <c r="C116"/>
      <c r="D116"/>
      <c r="E116"/>
      <c r="F116"/>
      <c r="G116"/>
    </row>
    <row r="117" spans="1:7" x14ac:dyDescent="0.2">
      <c r="A117"/>
      <c r="B117"/>
      <c r="C117"/>
      <c r="D117"/>
      <c r="E117"/>
      <c r="F117"/>
      <c r="G117"/>
    </row>
    <row r="118" spans="1:7" x14ac:dyDescent="0.2">
      <c r="A118"/>
      <c r="B118"/>
      <c r="C118"/>
      <c r="D118"/>
      <c r="E118"/>
      <c r="F118"/>
      <c r="G118"/>
    </row>
    <row r="119" spans="1:7" x14ac:dyDescent="0.2">
      <c r="A119"/>
      <c r="B119"/>
      <c r="C119"/>
      <c r="D119"/>
      <c r="E119"/>
      <c r="F119"/>
      <c r="G119"/>
    </row>
    <row r="120" spans="1:7" x14ac:dyDescent="0.2">
      <c r="A120"/>
      <c r="B120"/>
      <c r="C120"/>
      <c r="D120"/>
      <c r="E120"/>
      <c r="F120"/>
      <c r="G120"/>
    </row>
    <row r="121" spans="1:7" x14ac:dyDescent="0.2">
      <c r="A121"/>
      <c r="B121"/>
      <c r="C121"/>
      <c r="D121"/>
      <c r="E121"/>
      <c r="F121"/>
      <c r="G121"/>
    </row>
    <row r="122" spans="1:7" x14ac:dyDescent="0.2">
      <c r="A122"/>
      <c r="B122"/>
      <c r="C122"/>
      <c r="D122"/>
      <c r="E122"/>
      <c r="F122"/>
      <c r="G122"/>
    </row>
    <row r="123" spans="1:7" x14ac:dyDescent="0.2">
      <c r="A123"/>
      <c r="B123"/>
      <c r="C123"/>
      <c r="D123"/>
      <c r="E123"/>
      <c r="F123"/>
      <c r="G123"/>
    </row>
    <row r="124" spans="1:7" x14ac:dyDescent="0.2">
      <c r="A124"/>
      <c r="B124"/>
      <c r="C124"/>
      <c r="D124"/>
      <c r="E124"/>
      <c r="F124"/>
      <c r="G124"/>
    </row>
    <row r="125" spans="1:7" x14ac:dyDescent="0.2">
      <c r="A125"/>
      <c r="B125"/>
      <c r="C125"/>
      <c r="D125"/>
      <c r="E125"/>
      <c r="F125"/>
      <c r="G125"/>
    </row>
    <row r="126" spans="1:7" x14ac:dyDescent="0.2">
      <c r="A126"/>
      <c r="B126"/>
      <c r="C126"/>
      <c r="D126"/>
      <c r="E126"/>
      <c r="F126"/>
      <c r="G126"/>
    </row>
    <row r="127" spans="1:7" x14ac:dyDescent="0.2">
      <c r="A127"/>
      <c r="B127"/>
      <c r="C127"/>
      <c r="D127"/>
      <c r="E127"/>
      <c r="F127"/>
      <c r="G127"/>
    </row>
    <row r="128" spans="1:7" x14ac:dyDescent="0.2">
      <c r="A128"/>
      <c r="B128"/>
      <c r="C128"/>
      <c r="D128"/>
      <c r="E128"/>
      <c r="F128"/>
      <c r="G128"/>
    </row>
    <row r="129" spans="1:7" x14ac:dyDescent="0.2">
      <c r="A129"/>
      <c r="B129"/>
      <c r="C129"/>
      <c r="D129"/>
      <c r="E129"/>
      <c r="F129"/>
      <c r="G129"/>
    </row>
    <row r="130" spans="1:7" x14ac:dyDescent="0.2">
      <c r="A130"/>
      <c r="B130"/>
      <c r="C130"/>
      <c r="D130"/>
      <c r="E130"/>
      <c r="F130"/>
      <c r="G130"/>
    </row>
    <row r="131" spans="1:7" x14ac:dyDescent="0.2">
      <c r="A131"/>
      <c r="B131"/>
      <c r="C131"/>
      <c r="D131"/>
      <c r="E131"/>
      <c r="F131"/>
      <c r="G131"/>
    </row>
    <row r="132" spans="1:7" x14ac:dyDescent="0.2">
      <c r="A132"/>
      <c r="B132"/>
      <c r="C132"/>
      <c r="D132"/>
      <c r="E132"/>
      <c r="F132"/>
      <c r="G132"/>
    </row>
    <row r="133" spans="1:7" x14ac:dyDescent="0.2">
      <c r="A133"/>
      <c r="B133"/>
      <c r="C133"/>
      <c r="D133"/>
      <c r="E133"/>
      <c r="F133"/>
      <c r="G133"/>
    </row>
    <row r="134" spans="1:7" x14ac:dyDescent="0.2">
      <c r="A134"/>
      <c r="B134"/>
      <c r="C134"/>
      <c r="D134"/>
      <c r="E134"/>
      <c r="F134"/>
      <c r="G134"/>
    </row>
    <row r="135" spans="1:7" x14ac:dyDescent="0.2">
      <c r="A135"/>
      <c r="B135"/>
      <c r="C135"/>
      <c r="D135"/>
      <c r="E135"/>
      <c r="F135"/>
      <c r="G135"/>
    </row>
    <row r="136" spans="1:7" x14ac:dyDescent="0.2">
      <c r="A136"/>
      <c r="B136"/>
      <c r="C136"/>
      <c r="D136"/>
      <c r="E136"/>
      <c r="F136"/>
      <c r="G136"/>
    </row>
    <row r="137" spans="1:7" x14ac:dyDescent="0.2">
      <c r="A137"/>
      <c r="B137"/>
      <c r="C137"/>
      <c r="D137"/>
      <c r="E137"/>
      <c r="F137"/>
      <c r="G137"/>
    </row>
    <row r="138" spans="1:7" x14ac:dyDescent="0.2">
      <c r="A138"/>
      <c r="B138"/>
      <c r="C138"/>
      <c r="D138"/>
      <c r="E138"/>
      <c r="F138"/>
      <c r="G138"/>
    </row>
    <row r="139" spans="1:7" x14ac:dyDescent="0.2">
      <c r="A139"/>
      <c r="B139"/>
      <c r="C139"/>
      <c r="D139"/>
      <c r="E139"/>
      <c r="F139"/>
      <c r="G139"/>
    </row>
    <row r="140" spans="1:7" x14ac:dyDescent="0.2">
      <c r="A140"/>
      <c r="B140"/>
      <c r="C140"/>
      <c r="D140"/>
      <c r="E140"/>
      <c r="F140"/>
      <c r="G140"/>
    </row>
    <row r="141" spans="1:7" x14ac:dyDescent="0.2">
      <c r="A141"/>
      <c r="B141"/>
      <c r="C141"/>
      <c r="D141"/>
      <c r="E141"/>
      <c r="F141"/>
      <c r="G141"/>
    </row>
    <row r="142" spans="1:7" x14ac:dyDescent="0.2">
      <c r="A142"/>
      <c r="B142"/>
      <c r="C142"/>
      <c r="D142"/>
      <c r="E142"/>
      <c r="F142"/>
      <c r="G142"/>
    </row>
    <row r="143" spans="1:7" x14ac:dyDescent="0.2">
      <c r="A143"/>
      <c r="B143"/>
      <c r="C143"/>
      <c r="D143"/>
      <c r="E143"/>
      <c r="F143"/>
      <c r="G143"/>
    </row>
    <row r="144" spans="1:7" x14ac:dyDescent="0.2">
      <c r="A144"/>
      <c r="B144"/>
      <c r="C144"/>
      <c r="D144"/>
      <c r="E144"/>
      <c r="F144"/>
      <c r="G144"/>
    </row>
    <row r="145" spans="1:7" x14ac:dyDescent="0.2">
      <c r="A145"/>
      <c r="B145"/>
      <c r="C145"/>
      <c r="D145"/>
      <c r="E145"/>
      <c r="F145"/>
      <c r="G145"/>
    </row>
    <row r="146" spans="1:7" x14ac:dyDescent="0.2">
      <c r="A146"/>
      <c r="B146"/>
      <c r="C146"/>
      <c r="D146"/>
      <c r="E146"/>
      <c r="F146"/>
      <c r="G146"/>
    </row>
    <row r="147" spans="1:7" x14ac:dyDescent="0.2">
      <c r="A147"/>
      <c r="B147"/>
      <c r="C147"/>
      <c r="D147"/>
      <c r="E147"/>
      <c r="F147"/>
      <c r="G147"/>
    </row>
    <row r="148" spans="1:7" x14ac:dyDescent="0.2">
      <c r="A148"/>
      <c r="B148"/>
      <c r="C148"/>
      <c r="D148"/>
      <c r="E148"/>
      <c r="F148"/>
      <c r="G148"/>
    </row>
    <row r="149" spans="1:7" x14ac:dyDescent="0.2">
      <c r="A149"/>
      <c r="B149"/>
      <c r="C149"/>
      <c r="D149"/>
      <c r="E149"/>
      <c r="F149"/>
      <c r="G149"/>
    </row>
    <row r="150" spans="1:7" x14ac:dyDescent="0.2">
      <c r="A150"/>
      <c r="B150"/>
      <c r="C150"/>
      <c r="D150"/>
      <c r="E150"/>
      <c r="F150"/>
      <c r="G150"/>
    </row>
    <row r="151" spans="1:7" x14ac:dyDescent="0.2">
      <c r="A151"/>
      <c r="B151"/>
      <c r="C151"/>
      <c r="D151"/>
      <c r="E151"/>
      <c r="F151"/>
      <c r="G151"/>
    </row>
    <row r="152" spans="1:7" x14ac:dyDescent="0.2">
      <c r="A152"/>
      <c r="B152"/>
      <c r="C152"/>
      <c r="D152"/>
      <c r="E152"/>
      <c r="F152"/>
      <c r="G152"/>
    </row>
    <row r="153" spans="1:7" x14ac:dyDescent="0.2">
      <c r="A153"/>
      <c r="B153"/>
      <c r="C153"/>
      <c r="D153"/>
      <c r="E153"/>
      <c r="F153"/>
      <c r="G153"/>
    </row>
    <row r="154" spans="1:7" x14ac:dyDescent="0.2">
      <c r="A154"/>
      <c r="B154"/>
      <c r="C154"/>
      <c r="D154"/>
      <c r="E154"/>
      <c r="F154"/>
      <c r="G154"/>
    </row>
    <row r="155" spans="1:7" x14ac:dyDescent="0.2">
      <c r="A155"/>
      <c r="B155"/>
      <c r="C155"/>
      <c r="D155"/>
      <c r="E155"/>
      <c r="F155"/>
      <c r="G155"/>
    </row>
    <row r="156" spans="1:7" x14ac:dyDescent="0.2">
      <c r="A156"/>
      <c r="B156"/>
      <c r="C156"/>
      <c r="D156"/>
      <c r="E156"/>
      <c r="F156"/>
      <c r="G156"/>
    </row>
    <row r="157" spans="1:7" x14ac:dyDescent="0.2">
      <c r="A157"/>
      <c r="B157"/>
      <c r="C157"/>
      <c r="D157"/>
      <c r="E157"/>
      <c r="F157"/>
      <c r="G157"/>
    </row>
    <row r="158" spans="1:7" x14ac:dyDescent="0.2">
      <c r="A158"/>
      <c r="B158"/>
      <c r="C158"/>
      <c r="D158"/>
      <c r="E158"/>
      <c r="F158"/>
      <c r="G158"/>
    </row>
    <row r="159" spans="1:7" x14ac:dyDescent="0.2">
      <c r="A159"/>
      <c r="B159"/>
      <c r="C159"/>
      <c r="D159"/>
      <c r="E159"/>
      <c r="F159"/>
      <c r="G159"/>
    </row>
    <row r="160" spans="1:7" x14ac:dyDescent="0.2">
      <c r="A160"/>
      <c r="B160"/>
      <c r="C160"/>
      <c r="D160"/>
      <c r="E160"/>
      <c r="F160"/>
      <c r="G160"/>
    </row>
    <row r="161" spans="1:7" x14ac:dyDescent="0.2">
      <c r="A161"/>
      <c r="B161"/>
      <c r="C161"/>
      <c r="D161"/>
      <c r="E161"/>
      <c r="F161"/>
      <c r="G161"/>
    </row>
    <row r="162" spans="1:7" x14ac:dyDescent="0.2">
      <c r="A162"/>
      <c r="B162"/>
      <c r="C162"/>
      <c r="D162"/>
      <c r="E162"/>
      <c r="F162"/>
      <c r="G162"/>
    </row>
    <row r="163" spans="1:7" x14ac:dyDescent="0.2">
      <c r="A163"/>
      <c r="B163"/>
      <c r="C163"/>
      <c r="D163"/>
      <c r="E163"/>
      <c r="F163"/>
      <c r="G163"/>
    </row>
    <row r="164" spans="1:7" x14ac:dyDescent="0.2">
      <c r="A164"/>
      <c r="B164"/>
      <c r="C164"/>
      <c r="D164"/>
      <c r="E164"/>
      <c r="F164"/>
      <c r="G164"/>
    </row>
    <row r="165" spans="1:7" x14ac:dyDescent="0.2">
      <c r="A165"/>
      <c r="B165"/>
      <c r="C165"/>
      <c r="D165"/>
      <c r="E165"/>
      <c r="F165"/>
      <c r="G165"/>
    </row>
    <row r="166" spans="1:7" x14ac:dyDescent="0.2">
      <c r="A166"/>
      <c r="B166"/>
      <c r="C166"/>
      <c r="D166"/>
      <c r="E166"/>
      <c r="F166"/>
      <c r="G166"/>
    </row>
    <row r="167" spans="1:7" x14ac:dyDescent="0.2">
      <c r="A167"/>
      <c r="B167"/>
      <c r="C167"/>
      <c r="D167"/>
      <c r="E167"/>
      <c r="F167"/>
      <c r="G167"/>
    </row>
    <row r="168" spans="1:7" x14ac:dyDescent="0.2">
      <c r="A168"/>
      <c r="B168"/>
      <c r="C168"/>
      <c r="D168"/>
      <c r="E168"/>
      <c r="F168"/>
      <c r="G168"/>
    </row>
    <row r="169" spans="1:7" x14ac:dyDescent="0.2">
      <c r="A169"/>
      <c r="B169"/>
      <c r="C169"/>
      <c r="D169"/>
      <c r="E169"/>
      <c r="F169"/>
      <c r="G169"/>
    </row>
    <row r="170" spans="1:7" x14ac:dyDescent="0.2">
      <c r="A170"/>
      <c r="B170"/>
      <c r="C170"/>
      <c r="D170"/>
      <c r="E170"/>
      <c r="F170"/>
      <c r="G170"/>
    </row>
    <row r="171" spans="1:7" x14ac:dyDescent="0.2">
      <c r="A171"/>
      <c r="B171"/>
      <c r="C171"/>
      <c r="D171"/>
      <c r="E171"/>
      <c r="F171"/>
      <c r="G171"/>
    </row>
    <row r="172" spans="1:7" x14ac:dyDescent="0.2">
      <c r="A172"/>
      <c r="B172"/>
      <c r="C172"/>
      <c r="D172"/>
      <c r="E172"/>
      <c r="F172"/>
      <c r="G172"/>
    </row>
    <row r="173" spans="1:7" x14ac:dyDescent="0.2">
      <c r="A173"/>
      <c r="B173"/>
      <c r="C173"/>
      <c r="D173"/>
      <c r="E173"/>
      <c r="F173"/>
      <c r="G173"/>
    </row>
    <row r="174" spans="1:7" x14ac:dyDescent="0.2">
      <c r="A174"/>
      <c r="B174"/>
      <c r="C174"/>
      <c r="D174"/>
      <c r="E174"/>
      <c r="F174"/>
      <c r="G174"/>
    </row>
    <row r="175" spans="1:7" x14ac:dyDescent="0.2">
      <c r="A175"/>
      <c r="B175"/>
      <c r="C175"/>
      <c r="D175"/>
      <c r="E175"/>
      <c r="F175"/>
      <c r="G175"/>
    </row>
    <row r="176" spans="1:7" x14ac:dyDescent="0.2">
      <c r="A176"/>
      <c r="B176"/>
      <c r="C176"/>
      <c r="D176"/>
      <c r="E176"/>
      <c r="F176"/>
      <c r="G176"/>
    </row>
    <row r="177" spans="1:7" x14ac:dyDescent="0.2">
      <c r="A177"/>
      <c r="B177"/>
      <c r="C177"/>
      <c r="D177"/>
      <c r="E177"/>
      <c r="F177"/>
      <c r="G177"/>
    </row>
    <row r="178" spans="1:7" x14ac:dyDescent="0.2">
      <c r="A178"/>
      <c r="B178"/>
      <c r="C178"/>
      <c r="D178"/>
      <c r="E178"/>
      <c r="F178"/>
      <c r="G178"/>
    </row>
    <row r="179" spans="1:7" x14ac:dyDescent="0.2">
      <c r="A179"/>
      <c r="B179"/>
      <c r="C179"/>
      <c r="D179"/>
      <c r="E179"/>
      <c r="F179"/>
      <c r="G179"/>
    </row>
    <row r="180" spans="1:7" x14ac:dyDescent="0.2">
      <c r="A180"/>
      <c r="B180"/>
      <c r="C180"/>
      <c r="D180"/>
      <c r="E180"/>
      <c r="F180"/>
      <c r="G180"/>
    </row>
    <row r="181" spans="1:7" x14ac:dyDescent="0.2">
      <c r="A181"/>
      <c r="B181"/>
      <c r="C181"/>
      <c r="D181"/>
      <c r="E181"/>
      <c r="F181"/>
      <c r="G181"/>
    </row>
    <row r="182" spans="1:7" x14ac:dyDescent="0.2">
      <c r="A182"/>
      <c r="B182"/>
      <c r="C182"/>
      <c r="D182"/>
      <c r="E182"/>
      <c r="F182"/>
      <c r="G182"/>
    </row>
    <row r="183" spans="1:7" x14ac:dyDescent="0.2">
      <c r="A183"/>
      <c r="B183"/>
      <c r="C183"/>
      <c r="D183"/>
      <c r="E183"/>
      <c r="F183"/>
      <c r="G183"/>
    </row>
    <row r="184" spans="1:7" x14ac:dyDescent="0.2">
      <c r="A184"/>
      <c r="B184"/>
      <c r="C184"/>
      <c r="D184"/>
      <c r="E184"/>
      <c r="F184"/>
      <c r="G184"/>
    </row>
    <row r="185" spans="1:7" x14ac:dyDescent="0.2">
      <c r="A185"/>
      <c r="B185"/>
      <c r="C185"/>
      <c r="D185"/>
      <c r="E185"/>
      <c r="F185"/>
      <c r="G185"/>
    </row>
    <row r="186" spans="1:7" x14ac:dyDescent="0.2">
      <c r="A186"/>
      <c r="B186"/>
      <c r="C186"/>
      <c r="D186"/>
      <c r="E186"/>
      <c r="F186"/>
      <c r="G186"/>
    </row>
    <row r="187" spans="1:7" x14ac:dyDescent="0.2">
      <c r="A187"/>
      <c r="B187"/>
      <c r="C187"/>
      <c r="D187"/>
      <c r="E187"/>
      <c r="F187"/>
      <c r="G187"/>
    </row>
    <row r="188" spans="1:7" x14ac:dyDescent="0.2">
      <c r="A188"/>
      <c r="B188"/>
      <c r="C188"/>
      <c r="D188"/>
      <c r="E188"/>
      <c r="F188"/>
      <c r="G188"/>
    </row>
    <row r="189" spans="1:7" x14ac:dyDescent="0.2">
      <c r="A189"/>
      <c r="B189"/>
      <c r="C189"/>
      <c r="D189"/>
      <c r="E189"/>
      <c r="F189"/>
      <c r="G189"/>
    </row>
    <row r="190" spans="1:7" x14ac:dyDescent="0.2">
      <c r="A190"/>
      <c r="B190"/>
      <c r="C190"/>
      <c r="D190"/>
      <c r="E190"/>
      <c r="F190"/>
      <c r="G190"/>
    </row>
    <row r="191" spans="1:7" x14ac:dyDescent="0.2">
      <c r="A191"/>
      <c r="B191"/>
      <c r="C191"/>
      <c r="D191"/>
      <c r="E191"/>
      <c r="F191"/>
      <c r="G191"/>
    </row>
    <row r="192" spans="1:7" x14ac:dyDescent="0.2">
      <c r="A192"/>
      <c r="B192"/>
      <c r="C192"/>
      <c r="D192"/>
      <c r="E192"/>
      <c r="F192"/>
      <c r="G192"/>
    </row>
    <row r="193" spans="1:7" x14ac:dyDescent="0.2">
      <c r="A193"/>
      <c r="B193"/>
      <c r="C193"/>
      <c r="D193"/>
      <c r="E193"/>
      <c r="F193"/>
      <c r="G193"/>
    </row>
    <row r="194" spans="1:7" x14ac:dyDescent="0.2">
      <c r="A194"/>
      <c r="B194"/>
      <c r="C194"/>
      <c r="D194"/>
      <c r="E194"/>
      <c r="F194"/>
      <c r="G194"/>
    </row>
    <row r="195" spans="1:7" x14ac:dyDescent="0.2">
      <c r="A195"/>
      <c r="B195"/>
      <c r="C195"/>
      <c r="D195"/>
      <c r="E195"/>
      <c r="F195"/>
      <c r="G195"/>
    </row>
    <row r="196" spans="1:7" x14ac:dyDescent="0.2">
      <c r="A196"/>
      <c r="B196"/>
      <c r="C196"/>
      <c r="D196"/>
      <c r="E196"/>
      <c r="F196"/>
      <c r="G196"/>
    </row>
    <row r="197" spans="1:7" x14ac:dyDescent="0.2">
      <c r="A197"/>
      <c r="B197"/>
      <c r="C197"/>
      <c r="D197"/>
      <c r="E197"/>
      <c r="F197"/>
      <c r="G197"/>
    </row>
    <row r="198" spans="1:7" x14ac:dyDescent="0.2">
      <c r="A198"/>
      <c r="B198"/>
      <c r="C198"/>
      <c r="D198"/>
      <c r="E198"/>
      <c r="F198"/>
      <c r="G198"/>
    </row>
    <row r="199" spans="1:7" x14ac:dyDescent="0.2">
      <c r="A199"/>
      <c r="B199"/>
      <c r="C199"/>
      <c r="D199"/>
      <c r="E199"/>
      <c r="F199"/>
      <c r="G199"/>
    </row>
    <row r="200" spans="1:7" x14ac:dyDescent="0.2">
      <c r="A200"/>
      <c r="B200"/>
      <c r="C200"/>
      <c r="D200"/>
      <c r="E200"/>
      <c r="F200"/>
      <c r="G200"/>
    </row>
    <row r="201" spans="1:7" x14ac:dyDescent="0.2">
      <c r="A201"/>
      <c r="B201"/>
      <c r="C201"/>
      <c r="D201"/>
      <c r="E201"/>
      <c r="F201"/>
      <c r="G201"/>
    </row>
    <row r="202" spans="1:7" x14ac:dyDescent="0.2">
      <c r="A202"/>
      <c r="B202"/>
      <c r="C202"/>
      <c r="D202"/>
      <c r="E202"/>
      <c r="F202"/>
      <c r="G202"/>
    </row>
    <row r="203" spans="1:7" x14ac:dyDescent="0.2">
      <c r="A203"/>
      <c r="B203"/>
      <c r="C203"/>
      <c r="D203"/>
      <c r="E203"/>
      <c r="F203"/>
      <c r="G203"/>
    </row>
    <row r="204" spans="1:7" x14ac:dyDescent="0.2">
      <c r="A204"/>
      <c r="B204"/>
      <c r="C204"/>
      <c r="D204"/>
      <c r="E204"/>
      <c r="F204"/>
      <c r="G204"/>
    </row>
    <row r="205" spans="1:7" x14ac:dyDescent="0.2">
      <c r="A205"/>
      <c r="B205"/>
      <c r="C205"/>
      <c r="D205"/>
      <c r="E205"/>
      <c r="F205"/>
      <c r="G205"/>
    </row>
    <row r="206" spans="1:7" x14ac:dyDescent="0.2">
      <c r="A206"/>
      <c r="B206"/>
      <c r="C206"/>
      <c r="D206"/>
      <c r="E206"/>
      <c r="F206"/>
      <c r="G206"/>
    </row>
    <row r="207" spans="1:7" x14ac:dyDescent="0.2">
      <c r="A207"/>
      <c r="B207"/>
      <c r="C207"/>
      <c r="D207"/>
      <c r="E207"/>
      <c r="F207"/>
      <c r="G207"/>
    </row>
    <row r="208" spans="1:7" x14ac:dyDescent="0.2">
      <c r="A208"/>
      <c r="B208"/>
      <c r="C208"/>
      <c r="D208"/>
      <c r="E208"/>
      <c r="F208"/>
      <c r="G208"/>
    </row>
    <row r="209" spans="1:7" x14ac:dyDescent="0.2">
      <c r="A209"/>
      <c r="B209"/>
      <c r="C209"/>
      <c r="D209"/>
      <c r="E209"/>
      <c r="F209"/>
      <c r="G209"/>
    </row>
    <row r="210" spans="1:7" x14ac:dyDescent="0.2">
      <c r="A210"/>
      <c r="B210"/>
      <c r="C210"/>
      <c r="D210"/>
      <c r="E210"/>
      <c r="F210"/>
      <c r="G210"/>
    </row>
    <row r="211" spans="1:7" x14ac:dyDescent="0.2">
      <c r="A211"/>
      <c r="B211"/>
      <c r="C211"/>
      <c r="D211"/>
      <c r="E211"/>
      <c r="F211"/>
      <c r="G211"/>
    </row>
    <row r="212" spans="1:7" x14ac:dyDescent="0.2">
      <c r="A212"/>
      <c r="B212"/>
      <c r="C212"/>
      <c r="D212"/>
      <c r="E212"/>
      <c r="F212"/>
      <c r="G212"/>
    </row>
    <row r="213" spans="1:7" x14ac:dyDescent="0.2">
      <c r="A213"/>
      <c r="B213"/>
      <c r="C213"/>
      <c r="D213"/>
      <c r="E213"/>
      <c r="F213"/>
      <c r="G213"/>
    </row>
    <row r="214" spans="1:7" x14ac:dyDescent="0.2">
      <c r="A214"/>
      <c r="B214"/>
      <c r="C214"/>
      <c r="D214"/>
      <c r="E214"/>
      <c r="F214"/>
      <c r="G214"/>
    </row>
    <row r="215" spans="1:7" x14ac:dyDescent="0.2">
      <c r="A215"/>
      <c r="B215"/>
      <c r="C215"/>
      <c r="D215"/>
      <c r="E215"/>
      <c r="F215"/>
      <c r="G215"/>
    </row>
    <row r="216" spans="1:7" x14ac:dyDescent="0.2">
      <c r="A216"/>
      <c r="B216"/>
      <c r="C216"/>
      <c r="D216"/>
      <c r="E216"/>
      <c r="F216"/>
      <c r="G216"/>
    </row>
    <row r="217" spans="1:7" x14ac:dyDescent="0.2">
      <c r="A217"/>
      <c r="B217"/>
      <c r="C217"/>
      <c r="D217"/>
      <c r="E217"/>
      <c r="F217"/>
      <c r="G217"/>
    </row>
    <row r="218" spans="1:7" x14ac:dyDescent="0.2">
      <c r="A218"/>
      <c r="B218"/>
      <c r="C218"/>
      <c r="D218"/>
      <c r="E218"/>
      <c r="F218"/>
      <c r="G218"/>
    </row>
    <row r="219" spans="1:7" x14ac:dyDescent="0.2">
      <c r="A219"/>
      <c r="B219"/>
      <c r="C219"/>
      <c r="D219"/>
      <c r="E219"/>
      <c r="F219"/>
      <c r="G219"/>
    </row>
    <row r="220" spans="1:7" x14ac:dyDescent="0.2">
      <c r="A220"/>
      <c r="B220"/>
      <c r="C220"/>
      <c r="D220"/>
      <c r="E220"/>
      <c r="F220"/>
      <c r="G220"/>
    </row>
    <row r="221" spans="1:7" x14ac:dyDescent="0.2">
      <c r="A221"/>
      <c r="B221"/>
      <c r="C221"/>
      <c r="D221"/>
      <c r="E221"/>
      <c r="F221"/>
      <c r="G221"/>
    </row>
    <row r="222" spans="1:7" x14ac:dyDescent="0.2">
      <c r="A222"/>
      <c r="B222"/>
      <c r="C222"/>
      <c r="D222"/>
      <c r="E222"/>
      <c r="F222"/>
      <c r="G222"/>
    </row>
    <row r="223" spans="1:7" x14ac:dyDescent="0.2">
      <c r="A223"/>
      <c r="B223"/>
      <c r="C223"/>
      <c r="D223"/>
      <c r="E223"/>
      <c r="F223"/>
      <c r="G223"/>
    </row>
    <row r="224" spans="1:7" x14ac:dyDescent="0.2">
      <c r="A224"/>
      <c r="B224"/>
      <c r="C224"/>
      <c r="D224"/>
      <c r="E224"/>
      <c r="F224"/>
      <c r="G224"/>
    </row>
    <row r="225" spans="1:7" x14ac:dyDescent="0.2">
      <c r="A225"/>
      <c r="B225"/>
      <c r="C225"/>
      <c r="D225"/>
      <c r="E225"/>
      <c r="F225"/>
      <c r="G225"/>
    </row>
    <row r="226" spans="1:7" x14ac:dyDescent="0.2">
      <c r="A226"/>
      <c r="B226"/>
      <c r="C226"/>
      <c r="D226"/>
      <c r="E226"/>
      <c r="F226"/>
      <c r="G226"/>
    </row>
    <row r="227" spans="1:7" x14ac:dyDescent="0.2">
      <c r="A227"/>
      <c r="B227"/>
      <c r="C227"/>
      <c r="D227"/>
      <c r="E227"/>
      <c r="F227"/>
      <c r="G227"/>
    </row>
    <row r="228" spans="1:7" x14ac:dyDescent="0.2">
      <c r="A228"/>
      <c r="B228"/>
      <c r="C228"/>
      <c r="D228"/>
      <c r="E228"/>
      <c r="F228"/>
      <c r="G228"/>
    </row>
    <row r="229" spans="1:7" x14ac:dyDescent="0.2">
      <c r="A229"/>
      <c r="B229"/>
      <c r="C229"/>
      <c r="D229"/>
      <c r="E229"/>
      <c r="F229"/>
      <c r="G229"/>
    </row>
  </sheetData>
  <autoFilter ref="I3:Q3" xr:uid="{00000000-0009-0000-0000-000003000000}"/>
  <mergeCells count="1">
    <mergeCell ref="I1:N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FFFF"/>
  </sheetPr>
  <dimension ref="A1:N177"/>
  <sheetViews>
    <sheetView zoomScale="90" zoomScaleNormal="90" workbookViewId="0">
      <selection activeCell="M17" sqref="M17"/>
    </sheetView>
  </sheetViews>
  <sheetFormatPr baseColWidth="10" defaultColWidth="11.42578125" defaultRowHeight="12.75" x14ac:dyDescent="0.2"/>
  <cols>
    <col min="1" max="1" width="8.85546875" style="2" customWidth="1"/>
    <col min="2" max="2" width="14.42578125" style="2" bestFit="1" customWidth="1"/>
    <col min="3" max="3" width="10.7109375" style="2" customWidth="1"/>
    <col min="4" max="4" width="42.85546875" style="2" bestFit="1" customWidth="1"/>
    <col min="5" max="5" width="3.28515625" style="2" customWidth="1"/>
    <col min="6" max="6" width="9.140625" style="2" bestFit="1" customWidth="1"/>
    <col min="7" max="7" width="2" style="2" customWidth="1"/>
    <col min="8" max="8" width="46.7109375" style="2" bestFit="1" customWidth="1"/>
    <col min="9" max="9" width="5.5703125" style="2" customWidth="1"/>
    <col min="10" max="10" width="11.5703125" style="2" customWidth="1"/>
    <col min="11" max="11" width="12.140625" style="23" customWidth="1"/>
    <col min="12" max="12" width="8.85546875" style="2" customWidth="1"/>
    <col min="13" max="13" width="11.5703125" style="2" customWidth="1"/>
    <col min="14" max="14" width="10.42578125" style="2" customWidth="1"/>
    <col min="15" max="16384" width="11.42578125" style="2"/>
  </cols>
  <sheetData>
    <row r="1" spans="1:14" x14ac:dyDescent="0.2">
      <c r="H1" s="46"/>
      <c r="I1" s="46"/>
      <c r="J1" s="46"/>
      <c r="K1" s="46"/>
      <c r="L1" s="46"/>
      <c r="M1" s="46"/>
    </row>
    <row r="2" spans="1:14" x14ac:dyDescent="0.2">
      <c r="H2" s="5"/>
      <c r="I2" s="5"/>
      <c r="J2" s="5"/>
      <c r="K2" s="6"/>
      <c r="L2" s="5"/>
      <c r="M2" s="5"/>
    </row>
    <row r="3" spans="1:14" x14ac:dyDescent="0.2">
      <c r="A3" s="24" t="s">
        <v>107</v>
      </c>
      <c r="B3" s="24" t="s">
        <v>49</v>
      </c>
      <c r="C3" s="24" t="s">
        <v>42</v>
      </c>
      <c r="D3" s="24" t="s">
        <v>34</v>
      </c>
      <c r="E3" s="24" t="s">
        <v>35</v>
      </c>
      <c r="F3" s="2" t="s">
        <v>56</v>
      </c>
      <c r="H3" s="7"/>
      <c r="I3" s="7"/>
      <c r="J3" s="7"/>
      <c r="K3" s="22"/>
      <c r="L3" s="7"/>
      <c r="M3" s="7"/>
      <c r="N3" s="7"/>
    </row>
    <row r="4" spans="1:14" x14ac:dyDescent="0.2">
      <c r="A4" s="2" t="s">
        <v>11</v>
      </c>
      <c r="F4" s="23"/>
      <c r="K4" s="2"/>
    </row>
    <row r="5" spans="1:14" x14ac:dyDescent="0.2">
      <c r="A5"/>
      <c r="B5"/>
      <c r="C5"/>
      <c r="D5"/>
      <c r="E5"/>
      <c r="F5"/>
    </row>
    <row r="6" spans="1:14" x14ac:dyDescent="0.2">
      <c r="A6"/>
      <c r="B6"/>
      <c r="C6"/>
      <c r="D6"/>
      <c r="E6"/>
      <c r="F6"/>
    </row>
    <row r="7" spans="1:14" x14ac:dyDescent="0.2">
      <c r="A7"/>
      <c r="B7"/>
      <c r="C7"/>
      <c r="D7"/>
      <c r="E7"/>
      <c r="F7"/>
    </row>
    <row r="8" spans="1:14" x14ac:dyDescent="0.2">
      <c r="A8"/>
      <c r="B8"/>
      <c r="C8"/>
      <c r="D8"/>
      <c r="E8"/>
      <c r="F8"/>
    </row>
    <row r="9" spans="1:14" x14ac:dyDescent="0.2">
      <c r="A9"/>
      <c r="B9"/>
      <c r="C9"/>
      <c r="D9"/>
      <c r="E9"/>
      <c r="F9"/>
    </row>
    <row r="10" spans="1:14" x14ac:dyDescent="0.2">
      <c r="A10"/>
      <c r="B10"/>
      <c r="C10"/>
      <c r="D10"/>
      <c r="E10"/>
      <c r="F10"/>
    </row>
    <row r="11" spans="1:14" x14ac:dyDescent="0.2">
      <c r="A11"/>
      <c r="B11"/>
      <c r="C11"/>
      <c r="D11"/>
      <c r="E11"/>
      <c r="F11"/>
    </row>
    <row r="12" spans="1:14" x14ac:dyDescent="0.2">
      <c r="A12"/>
      <c r="B12"/>
      <c r="C12"/>
      <c r="D12"/>
      <c r="E12"/>
      <c r="F12"/>
    </row>
    <row r="13" spans="1:14" x14ac:dyDescent="0.2">
      <c r="A13"/>
      <c r="B13"/>
      <c r="C13"/>
      <c r="D13"/>
      <c r="E13"/>
      <c r="F13"/>
    </row>
    <row r="14" spans="1:14" x14ac:dyDescent="0.2">
      <c r="A14"/>
      <c r="B14"/>
      <c r="C14"/>
      <c r="D14"/>
      <c r="E14"/>
      <c r="F14"/>
    </row>
    <row r="15" spans="1:14" x14ac:dyDescent="0.2">
      <c r="A15"/>
      <c r="B15"/>
      <c r="C15"/>
      <c r="D15"/>
      <c r="E15"/>
      <c r="F15"/>
    </row>
    <row r="16" spans="1:14" x14ac:dyDescent="0.2">
      <c r="A16"/>
      <c r="B16"/>
      <c r="C16"/>
      <c r="D16"/>
      <c r="E16"/>
      <c r="F16"/>
    </row>
    <row r="17" spans="1:6" x14ac:dyDescent="0.2">
      <c r="A17"/>
      <c r="B17"/>
      <c r="C17"/>
      <c r="D17"/>
      <c r="E17"/>
      <c r="F17"/>
    </row>
    <row r="18" spans="1:6" x14ac:dyDescent="0.2">
      <c r="A18"/>
      <c r="B18"/>
      <c r="C18"/>
      <c r="D18"/>
      <c r="E18"/>
      <c r="F18"/>
    </row>
    <row r="19" spans="1:6" x14ac:dyDescent="0.2">
      <c r="A19"/>
      <c r="B19"/>
      <c r="C19"/>
      <c r="D19"/>
      <c r="E19"/>
      <c r="F19"/>
    </row>
    <row r="20" spans="1:6" x14ac:dyDescent="0.2">
      <c r="A20"/>
      <c r="B20"/>
      <c r="C20"/>
      <c r="D20"/>
      <c r="E20"/>
      <c r="F20"/>
    </row>
    <row r="21" spans="1:6" x14ac:dyDescent="0.2">
      <c r="A21"/>
      <c r="B21"/>
      <c r="C21"/>
      <c r="D21"/>
      <c r="E21"/>
      <c r="F21"/>
    </row>
    <row r="22" spans="1:6" x14ac:dyDescent="0.2">
      <c r="A22"/>
      <c r="B22"/>
      <c r="C22"/>
      <c r="D22"/>
      <c r="E22"/>
      <c r="F22"/>
    </row>
    <row r="23" spans="1:6" x14ac:dyDescent="0.2">
      <c r="A23"/>
      <c r="B23"/>
      <c r="C23"/>
      <c r="D23"/>
      <c r="E23"/>
      <c r="F23"/>
    </row>
    <row r="24" spans="1:6" x14ac:dyDescent="0.2">
      <c r="A24"/>
      <c r="B24"/>
      <c r="C24"/>
      <c r="D24"/>
      <c r="E24"/>
      <c r="F24"/>
    </row>
    <row r="25" spans="1:6" x14ac:dyDescent="0.2">
      <c r="A25"/>
      <c r="B25"/>
      <c r="C25"/>
      <c r="D25"/>
      <c r="E25"/>
      <c r="F25"/>
    </row>
    <row r="26" spans="1:6" x14ac:dyDescent="0.2">
      <c r="A26"/>
      <c r="B26"/>
      <c r="C26"/>
      <c r="D26"/>
      <c r="E26"/>
      <c r="F26"/>
    </row>
    <row r="27" spans="1:6" x14ac:dyDescent="0.2">
      <c r="A27"/>
      <c r="B27"/>
      <c r="C27"/>
      <c r="D27"/>
      <c r="E27"/>
      <c r="F27"/>
    </row>
    <row r="28" spans="1:6" x14ac:dyDescent="0.2">
      <c r="A28"/>
      <c r="B28"/>
      <c r="C28"/>
      <c r="D28"/>
      <c r="E28"/>
      <c r="F28"/>
    </row>
    <row r="29" spans="1:6" x14ac:dyDescent="0.2">
      <c r="A29"/>
      <c r="B29"/>
      <c r="C29"/>
      <c r="D29"/>
      <c r="E29"/>
      <c r="F29"/>
    </row>
    <row r="30" spans="1:6" x14ac:dyDescent="0.2">
      <c r="A30"/>
      <c r="B30"/>
      <c r="C30"/>
      <c r="D30"/>
      <c r="E30"/>
      <c r="F30"/>
    </row>
    <row r="31" spans="1:6" x14ac:dyDescent="0.2">
      <c r="A31"/>
      <c r="B31"/>
      <c r="C31"/>
      <c r="D31"/>
      <c r="E31"/>
      <c r="F31"/>
    </row>
    <row r="32" spans="1:6" x14ac:dyDescent="0.2">
      <c r="A32"/>
      <c r="B32"/>
      <c r="C32"/>
      <c r="D32"/>
      <c r="E32"/>
      <c r="F32"/>
    </row>
    <row r="33" spans="1:6" x14ac:dyDescent="0.2">
      <c r="A33"/>
      <c r="B33"/>
      <c r="C33"/>
      <c r="D33"/>
      <c r="E33"/>
      <c r="F33"/>
    </row>
    <row r="34" spans="1:6" x14ac:dyDescent="0.2">
      <c r="A34"/>
      <c r="B34"/>
      <c r="C34"/>
      <c r="D34"/>
      <c r="E34"/>
      <c r="F34"/>
    </row>
    <row r="35" spans="1:6" x14ac:dyDescent="0.2">
      <c r="A35"/>
      <c r="B35"/>
      <c r="C35"/>
      <c r="D35"/>
      <c r="E35"/>
      <c r="F35"/>
    </row>
    <row r="36" spans="1:6" x14ac:dyDescent="0.2">
      <c r="A36"/>
      <c r="B36"/>
      <c r="C36"/>
      <c r="D36"/>
      <c r="E36"/>
      <c r="F36"/>
    </row>
    <row r="37" spans="1:6" x14ac:dyDescent="0.2">
      <c r="A37"/>
      <c r="B37"/>
      <c r="C37"/>
      <c r="D37"/>
      <c r="E37"/>
      <c r="F37"/>
    </row>
    <row r="38" spans="1:6" x14ac:dyDescent="0.2">
      <c r="A38"/>
      <c r="B38"/>
      <c r="C38"/>
      <c r="D38"/>
      <c r="E38"/>
      <c r="F38"/>
    </row>
    <row r="39" spans="1:6" x14ac:dyDescent="0.2">
      <c r="A39"/>
      <c r="B39"/>
      <c r="C39"/>
      <c r="D39"/>
      <c r="E39"/>
      <c r="F39"/>
    </row>
    <row r="40" spans="1:6" x14ac:dyDescent="0.2">
      <c r="A40"/>
      <c r="B40"/>
      <c r="C40"/>
      <c r="D40"/>
      <c r="E40"/>
      <c r="F40"/>
    </row>
    <row r="41" spans="1:6" x14ac:dyDescent="0.2">
      <c r="A41"/>
      <c r="B41"/>
      <c r="C41"/>
      <c r="D41"/>
      <c r="E41"/>
      <c r="F41"/>
    </row>
    <row r="42" spans="1:6" x14ac:dyDescent="0.2">
      <c r="A42"/>
      <c r="B42"/>
      <c r="C42"/>
      <c r="D42"/>
      <c r="E42"/>
      <c r="F42"/>
    </row>
    <row r="43" spans="1:6" x14ac:dyDescent="0.2">
      <c r="A43"/>
      <c r="B43"/>
      <c r="C43"/>
      <c r="D43"/>
      <c r="E43"/>
      <c r="F43"/>
    </row>
    <row r="44" spans="1:6" x14ac:dyDescent="0.2">
      <c r="A44"/>
      <c r="B44"/>
      <c r="C44"/>
      <c r="D44"/>
      <c r="E44"/>
      <c r="F44"/>
    </row>
    <row r="45" spans="1:6" x14ac:dyDescent="0.2">
      <c r="A45"/>
      <c r="B45"/>
      <c r="C45"/>
      <c r="D45"/>
      <c r="E45"/>
      <c r="F45"/>
    </row>
    <row r="46" spans="1:6" x14ac:dyDescent="0.2">
      <c r="A46"/>
      <c r="B46"/>
      <c r="C46"/>
      <c r="D46"/>
      <c r="E46"/>
      <c r="F46"/>
    </row>
    <row r="47" spans="1:6" x14ac:dyDescent="0.2">
      <c r="A47"/>
      <c r="B47"/>
      <c r="C47"/>
      <c r="D47"/>
      <c r="E47"/>
      <c r="F47"/>
    </row>
    <row r="48" spans="1:6" x14ac:dyDescent="0.2">
      <c r="A48"/>
      <c r="B48"/>
      <c r="C48"/>
      <c r="D48"/>
      <c r="E48"/>
      <c r="F48"/>
    </row>
    <row r="49" spans="1:6" x14ac:dyDescent="0.2">
      <c r="A49"/>
      <c r="B49"/>
      <c r="C49"/>
      <c r="D49"/>
      <c r="E49"/>
      <c r="F49"/>
    </row>
    <row r="50" spans="1:6" x14ac:dyDescent="0.2">
      <c r="A50"/>
      <c r="B50"/>
      <c r="C50"/>
      <c r="D50"/>
      <c r="E50"/>
      <c r="F50"/>
    </row>
    <row r="51" spans="1:6" x14ac:dyDescent="0.2">
      <c r="A51"/>
      <c r="B51"/>
      <c r="C51"/>
      <c r="D51"/>
      <c r="E51"/>
      <c r="F51"/>
    </row>
    <row r="52" spans="1:6" x14ac:dyDescent="0.2">
      <c r="A52"/>
      <c r="B52"/>
      <c r="C52"/>
      <c r="D52"/>
      <c r="E52"/>
      <c r="F52"/>
    </row>
    <row r="53" spans="1:6" x14ac:dyDescent="0.2">
      <c r="A53"/>
      <c r="B53"/>
      <c r="C53"/>
      <c r="D53"/>
      <c r="E53"/>
      <c r="F53"/>
    </row>
    <row r="54" spans="1:6" x14ac:dyDescent="0.2">
      <c r="A54"/>
      <c r="B54"/>
      <c r="C54"/>
      <c r="D54"/>
      <c r="E54"/>
      <c r="F54"/>
    </row>
    <row r="55" spans="1:6" x14ac:dyDescent="0.2">
      <c r="A55"/>
      <c r="B55"/>
      <c r="C55"/>
      <c r="D55"/>
      <c r="E55"/>
      <c r="F55"/>
    </row>
    <row r="56" spans="1:6" x14ac:dyDescent="0.2">
      <c r="A56"/>
      <c r="B56"/>
      <c r="C56"/>
      <c r="D56"/>
      <c r="E56"/>
      <c r="F56"/>
    </row>
    <row r="57" spans="1:6" x14ac:dyDescent="0.2">
      <c r="A57"/>
      <c r="B57"/>
      <c r="C57"/>
      <c r="D57"/>
      <c r="E57"/>
      <c r="F57"/>
    </row>
    <row r="58" spans="1:6" x14ac:dyDescent="0.2">
      <c r="A58"/>
      <c r="B58"/>
      <c r="C58"/>
      <c r="D58"/>
      <c r="E58"/>
      <c r="F58"/>
    </row>
    <row r="59" spans="1:6" x14ac:dyDescent="0.2">
      <c r="A59"/>
      <c r="B59"/>
      <c r="C59"/>
      <c r="D59"/>
      <c r="E59"/>
      <c r="F59"/>
    </row>
    <row r="60" spans="1:6" x14ac:dyDescent="0.2">
      <c r="A60"/>
      <c r="B60"/>
      <c r="C60"/>
      <c r="D60"/>
      <c r="E60"/>
      <c r="F60"/>
    </row>
    <row r="61" spans="1:6" x14ac:dyDescent="0.2">
      <c r="A61"/>
      <c r="B61"/>
      <c r="C61"/>
      <c r="D61"/>
      <c r="E61"/>
      <c r="F61"/>
    </row>
    <row r="62" spans="1:6" x14ac:dyDescent="0.2">
      <c r="A62"/>
      <c r="B62"/>
      <c r="C62"/>
      <c r="D62"/>
      <c r="E62"/>
      <c r="F62"/>
    </row>
    <row r="63" spans="1:6" x14ac:dyDescent="0.2">
      <c r="A63"/>
      <c r="B63"/>
      <c r="C63"/>
      <c r="D63"/>
      <c r="E63"/>
      <c r="F63"/>
    </row>
    <row r="64" spans="1:6" x14ac:dyDescent="0.2">
      <c r="A64"/>
      <c r="B64"/>
      <c r="C64"/>
      <c r="D64"/>
      <c r="E64"/>
      <c r="F64"/>
    </row>
    <row r="65" spans="1:6" x14ac:dyDescent="0.2">
      <c r="A65"/>
      <c r="B65"/>
      <c r="C65"/>
      <c r="D65"/>
      <c r="E65"/>
      <c r="F65"/>
    </row>
    <row r="66" spans="1:6" x14ac:dyDescent="0.2">
      <c r="A66"/>
      <c r="B66"/>
      <c r="C66"/>
      <c r="D66"/>
      <c r="E66"/>
      <c r="F66"/>
    </row>
    <row r="67" spans="1:6" x14ac:dyDescent="0.2">
      <c r="A67"/>
      <c r="B67"/>
      <c r="C67"/>
      <c r="D67"/>
      <c r="E67"/>
      <c r="F67"/>
    </row>
    <row r="68" spans="1:6" x14ac:dyDescent="0.2">
      <c r="A68"/>
      <c r="B68"/>
      <c r="C68"/>
      <c r="D68"/>
      <c r="E68"/>
      <c r="F68"/>
    </row>
    <row r="69" spans="1:6" x14ac:dyDescent="0.2">
      <c r="A69"/>
      <c r="B69"/>
      <c r="C69"/>
      <c r="D69"/>
      <c r="E69"/>
      <c r="F69"/>
    </row>
    <row r="70" spans="1:6" x14ac:dyDescent="0.2">
      <c r="A70"/>
      <c r="B70"/>
      <c r="C70"/>
      <c r="D70"/>
      <c r="E70"/>
      <c r="F70"/>
    </row>
    <row r="71" spans="1:6" x14ac:dyDescent="0.2">
      <c r="A71"/>
      <c r="B71"/>
      <c r="C71"/>
      <c r="D71"/>
      <c r="E71"/>
      <c r="F71"/>
    </row>
    <row r="72" spans="1:6" x14ac:dyDescent="0.2">
      <c r="A72"/>
      <c r="B72"/>
      <c r="C72"/>
      <c r="D72"/>
      <c r="E72"/>
      <c r="F72"/>
    </row>
    <row r="73" spans="1:6" x14ac:dyDescent="0.2">
      <c r="A73"/>
      <c r="B73"/>
      <c r="C73"/>
      <c r="D73"/>
      <c r="E73"/>
      <c r="F73"/>
    </row>
    <row r="74" spans="1:6" x14ac:dyDescent="0.2">
      <c r="A74"/>
      <c r="B74"/>
      <c r="C74"/>
      <c r="D74"/>
      <c r="E74"/>
      <c r="F74"/>
    </row>
    <row r="75" spans="1:6" x14ac:dyDescent="0.2">
      <c r="A75"/>
      <c r="B75"/>
      <c r="C75"/>
      <c r="D75"/>
      <c r="E75"/>
      <c r="F75"/>
    </row>
    <row r="76" spans="1:6" x14ac:dyDescent="0.2">
      <c r="A76"/>
      <c r="B76"/>
      <c r="C76"/>
      <c r="D76"/>
      <c r="E76"/>
      <c r="F76"/>
    </row>
    <row r="77" spans="1:6" x14ac:dyDescent="0.2">
      <c r="A77"/>
      <c r="B77"/>
      <c r="C77"/>
      <c r="D77"/>
      <c r="E77"/>
      <c r="F77"/>
    </row>
    <row r="78" spans="1:6" x14ac:dyDescent="0.2">
      <c r="A78"/>
      <c r="B78"/>
      <c r="C78"/>
      <c r="D78"/>
      <c r="E78"/>
      <c r="F78"/>
    </row>
    <row r="79" spans="1:6" x14ac:dyDescent="0.2">
      <c r="A79"/>
      <c r="B79"/>
      <c r="C79"/>
      <c r="D79"/>
      <c r="E79"/>
      <c r="F79"/>
    </row>
    <row r="80" spans="1:6" x14ac:dyDescent="0.2">
      <c r="A80"/>
      <c r="B80"/>
      <c r="C80"/>
      <c r="D80"/>
      <c r="E80"/>
      <c r="F80"/>
    </row>
    <row r="81" spans="1:6" x14ac:dyDescent="0.2">
      <c r="A81"/>
      <c r="B81"/>
      <c r="C81"/>
      <c r="D81"/>
      <c r="E81"/>
      <c r="F81"/>
    </row>
    <row r="82" spans="1:6" x14ac:dyDescent="0.2">
      <c r="A82"/>
      <c r="B82"/>
      <c r="C82"/>
      <c r="D82"/>
      <c r="E82"/>
      <c r="F82"/>
    </row>
    <row r="83" spans="1:6" x14ac:dyDescent="0.2">
      <c r="A83"/>
      <c r="B83"/>
      <c r="C83"/>
      <c r="D83"/>
      <c r="E83"/>
      <c r="F83"/>
    </row>
    <row r="84" spans="1:6" x14ac:dyDescent="0.2">
      <c r="A84"/>
      <c r="B84"/>
      <c r="C84"/>
      <c r="D84"/>
      <c r="E84"/>
      <c r="F84"/>
    </row>
    <row r="85" spans="1:6" x14ac:dyDescent="0.2">
      <c r="A85"/>
      <c r="B85"/>
      <c r="C85"/>
      <c r="D85"/>
      <c r="E85"/>
      <c r="F85"/>
    </row>
    <row r="86" spans="1:6" x14ac:dyDescent="0.2">
      <c r="A86"/>
      <c r="B86"/>
      <c r="C86"/>
      <c r="D86"/>
      <c r="E86"/>
      <c r="F86"/>
    </row>
    <row r="87" spans="1:6" x14ac:dyDescent="0.2">
      <c r="A87"/>
      <c r="B87"/>
      <c r="C87"/>
      <c r="D87"/>
      <c r="E87"/>
      <c r="F87"/>
    </row>
    <row r="88" spans="1:6" x14ac:dyDescent="0.2">
      <c r="A88"/>
      <c r="B88"/>
      <c r="C88"/>
      <c r="D88"/>
      <c r="E88"/>
      <c r="F88"/>
    </row>
    <row r="89" spans="1:6" x14ac:dyDescent="0.2">
      <c r="A89"/>
      <c r="B89"/>
      <c r="C89"/>
      <c r="D89"/>
      <c r="E89"/>
      <c r="F89"/>
    </row>
    <row r="90" spans="1:6" x14ac:dyDescent="0.2">
      <c r="A90"/>
      <c r="B90"/>
      <c r="C90"/>
      <c r="D90"/>
      <c r="E90"/>
      <c r="F90"/>
    </row>
    <row r="91" spans="1:6" x14ac:dyDescent="0.2">
      <c r="A91"/>
      <c r="B91"/>
      <c r="C91"/>
      <c r="D91"/>
      <c r="E91"/>
      <c r="F91"/>
    </row>
    <row r="92" spans="1:6" x14ac:dyDescent="0.2">
      <c r="A92"/>
      <c r="B92"/>
      <c r="C92"/>
      <c r="D92"/>
      <c r="E92"/>
      <c r="F92"/>
    </row>
    <row r="93" spans="1:6" x14ac:dyDescent="0.2">
      <c r="A93"/>
      <c r="B93"/>
      <c r="C93"/>
      <c r="D93"/>
      <c r="E93"/>
      <c r="F93"/>
    </row>
    <row r="94" spans="1:6" x14ac:dyDescent="0.2">
      <c r="A94"/>
      <c r="B94"/>
      <c r="C94"/>
      <c r="D94"/>
      <c r="E94"/>
      <c r="F94"/>
    </row>
    <row r="95" spans="1:6" x14ac:dyDescent="0.2">
      <c r="A95"/>
      <c r="B95"/>
      <c r="C95"/>
      <c r="D95"/>
      <c r="E95"/>
      <c r="F95"/>
    </row>
    <row r="96" spans="1:6" x14ac:dyDescent="0.2">
      <c r="A96"/>
      <c r="B96"/>
      <c r="C96"/>
      <c r="D96"/>
      <c r="E96"/>
      <c r="F96"/>
    </row>
    <row r="97" spans="1:6" x14ac:dyDescent="0.2">
      <c r="A97"/>
      <c r="B97"/>
      <c r="C97"/>
      <c r="D97"/>
      <c r="E97"/>
      <c r="F97"/>
    </row>
    <row r="98" spans="1:6" x14ac:dyDescent="0.2">
      <c r="A98"/>
      <c r="B98"/>
      <c r="C98"/>
      <c r="D98"/>
      <c r="E98"/>
      <c r="F98"/>
    </row>
    <row r="99" spans="1:6" x14ac:dyDescent="0.2">
      <c r="A99"/>
      <c r="B99"/>
      <c r="C99"/>
      <c r="D99"/>
      <c r="E99"/>
      <c r="F99"/>
    </row>
    <row r="100" spans="1:6" x14ac:dyDescent="0.2">
      <c r="A100"/>
      <c r="B100"/>
      <c r="C100"/>
      <c r="D100"/>
      <c r="E100"/>
      <c r="F100"/>
    </row>
    <row r="101" spans="1:6" x14ac:dyDescent="0.2">
      <c r="A101"/>
      <c r="B101"/>
      <c r="C101"/>
      <c r="D101"/>
      <c r="E101"/>
      <c r="F101"/>
    </row>
    <row r="102" spans="1:6" x14ac:dyDescent="0.2">
      <c r="A102"/>
      <c r="B102"/>
      <c r="C102"/>
      <c r="D102"/>
      <c r="E102"/>
      <c r="F102"/>
    </row>
    <row r="103" spans="1:6" x14ac:dyDescent="0.2">
      <c r="A103"/>
      <c r="B103"/>
      <c r="C103"/>
      <c r="D103"/>
      <c r="E103"/>
      <c r="F103"/>
    </row>
    <row r="104" spans="1:6" x14ac:dyDescent="0.2">
      <c r="A104"/>
      <c r="B104"/>
      <c r="C104"/>
      <c r="D104"/>
      <c r="E104"/>
      <c r="F104"/>
    </row>
    <row r="105" spans="1:6" x14ac:dyDescent="0.2">
      <c r="A105"/>
      <c r="B105"/>
      <c r="C105"/>
      <c r="D105"/>
      <c r="E105"/>
      <c r="F105"/>
    </row>
    <row r="106" spans="1:6" x14ac:dyDescent="0.2">
      <c r="A106"/>
      <c r="B106"/>
      <c r="C106"/>
      <c r="D106"/>
      <c r="E106"/>
      <c r="F106"/>
    </row>
    <row r="107" spans="1:6" x14ac:dyDescent="0.2">
      <c r="A107"/>
      <c r="B107"/>
      <c r="C107"/>
      <c r="D107"/>
      <c r="E107"/>
      <c r="F107"/>
    </row>
    <row r="108" spans="1:6" x14ac:dyDescent="0.2">
      <c r="A108"/>
      <c r="B108"/>
      <c r="C108"/>
      <c r="D108"/>
      <c r="E108"/>
      <c r="F108"/>
    </row>
    <row r="109" spans="1:6" x14ac:dyDescent="0.2">
      <c r="A109"/>
      <c r="B109"/>
      <c r="C109"/>
      <c r="D109"/>
      <c r="E109"/>
      <c r="F109"/>
    </row>
    <row r="110" spans="1:6" x14ac:dyDescent="0.2">
      <c r="A110"/>
      <c r="B110"/>
      <c r="C110"/>
      <c r="D110"/>
      <c r="E110"/>
      <c r="F110"/>
    </row>
    <row r="111" spans="1:6" x14ac:dyDescent="0.2">
      <c r="A111"/>
      <c r="B111"/>
      <c r="C111"/>
      <c r="D111"/>
      <c r="E111"/>
      <c r="F111"/>
    </row>
    <row r="112" spans="1:6" x14ac:dyDescent="0.2">
      <c r="A112"/>
      <c r="B112"/>
      <c r="C112"/>
      <c r="D112"/>
      <c r="E112"/>
      <c r="F112"/>
    </row>
    <row r="113" spans="1:6" x14ac:dyDescent="0.2">
      <c r="A113"/>
      <c r="B113"/>
      <c r="C113"/>
      <c r="D113"/>
      <c r="E113"/>
      <c r="F113"/>
    </row>
    <row r="114" spans="1:6" x14ac:dyDescent="0.2">
      <c r="A114"/>
      <c r="B114"/>
      <c r="C114"/>
      <c r="D114"/>
      <c r="E114"/>
      <c r="F114"/>
    </row>
    <row r="115" spans="1:6" x14ac:dyDescent="0.2">
      <c r="A115"/>
      <c r="B115"/>
      <c r="C115"/>
      <c r="D115"/>
      <c r="E115"/>
      <c r="F115"/>
    </row>
    <row r="116" spans="1:6" x14ac:dyDescent="0.2">
      <c r="A116"/>
      <c r="B116"/>
      <c r="C116"/>
      <c r="D116"/>
      <c r="E116"/>
      <c r="F116"/>
    </row>
    <row r="117" spans="1:6" x14ac:dyDescent="0.2">
      <c r="A117"/>
      <c r="B117"/>
      <c r="C117"/>
      <c r="D117"/>
      <c r="E117"/>
      <c r="F117"/>
    </row>
    <row r="118" spans="1:6" x14ac:dyDescent="0.2">
      <c r="A118"/>
      <c r="B118"/>
      <c r="C118"/>
      <c r="D118"/>
      <c r="E118"/>
      <c r="F118"/>
    </row>
    <row r="119" spans="1:6" x14ac:dyDescent="0.2">
      <c r="A119"/>
      <c r="B119"/>
      <c r="C119"/>
      <c r="D119"/>
      <c r="E119"/>
      <c r="F119"/>
    </row>
    <row r="120" spans="1:6" x14ac:dyDescent="0.2">
      <c r="A120"/>
      <c r="B120"/>
      <c r="C120"/>
      <c r="D120"/>
      <c r="E120"/>
      <c r="F120"/>
    </row>
    <row r="121" spans="1:6" x14ac:dyDescent="0.2">
      <c r="A121"/>
      <c r="B121"/>
      <c r="C121"/>
      <c r="D121"/>
      <c r="E121"/>
      <c r="F121"/>
    </row>
    <row r="122" spans="1:6" x14ac:dyDescent="0.2">
      <c r="A122"/>
      <c r="B122"/>
      <c r="C122"/>
      <c r="D122"/>
      <c r="E122"/>
      <c r="F122"/>
    </row>
    <row r="123" spans="1:6" x14ac:dyDescent="0.2">
      <c r="A123"/>
      <c r="B123"/>
      <c r="C123"/>
      <c r="D123"/>
      <c r="E123"/>
      <c r="F123"/>
    </row>
    <row r="124" spans="1:6" x14ac:dyDescent="0.2">
      <c r="A124"/>
      <c r="B124"/>
      <c r="C124"/>
      <c r="D124"/>
      <c r="E124"/>
      <c r="F124"/>
    </row>
    <row r="125" spans="1:6" x14ac:dyDescent="0.2">
      <c r="A125"/>
      <c r="B125"/>
      <c r="C125"/>
      <c r="D125"/>
      <c r="E125"/>
      <c r="F125"/>
    </row>
    <row r="126" spans="1:6" x14ac:dyDescent="0.2">
      <c r="A126"/>
      <c r="B126"/>
      <c r="C126"/>
      <c r="D126"/>
      <c r="E126"/>
      <c r="F126"/>
    </row>
    <row r="127" spans="1:6" x14ac:dyDescent="0.2">
      <c r="A127"/>
      <c r="B127"/>
      <c r="C127"/>
      <c r="D127"/>
      <c r="E127"/>
      <c r="F127"/>
    </row>
    <row r="128" spans="1:6" x14ac:dyDescent="0.2">
      <c r="A128"/>
      <c r="B128"/>
      <c r="C128"/>
      <c r="D128"/>
      <c r="E128"/>
      <c r="F128"/>
    </row>
    <row r="129" spans="1:6" x14ac:dyDescent="0.2">
      <c r="A129"/>
      <c r="B129"/>
      <c r="C129"/>
      <c r="D129"/>
      <c r="E129"/>
      <c r="F129"/>
    </row>
    <row r="130" spans="1:6" x14ac:dyDescent="0.2">
      <c r="A130"/>
      <c r="B130"/>
      <c r="C130"/>
      <c r="D130"/>
      <c r="E130"/>
      <c r="F130"/>
    </row>
    <row r="131" spans="1:6" x14ac:dyDescent="0.2">
      <c r="A131"/>
      <c r="B131"/>
      <c r="C131"/>
      <c r="D131"/>
      <c r="E131"/>
      <c r="F131"/>
    </row>
    <row r="132" spans="1:6" x14ac:dyDescent="0.2">
      <c r="A132"/>
      <c r="B132"/>
      <c r="C132"/>
      <c r="D132"/>
      <c r="E132"/>
      <c r="F132"/>
    </row>
    <row r="133" spans="1:6" x14ac:dyDescent="0.2">
      <c r="A133"/>
      <c r="B133"/>
      <c r="C133"/>
      <c r="D133"/>
      <c r="E133"/>
      <c r="F133"/>
    </row>
    <row r="134" spans="1:6" x14ac:dyDescent="0.2">
      <c r="A134"/>
      <c r="B134"/>
      <c r="C134"/>
      <c r="D134"/>
      <c r="E134"/>
      <c r="F134"/>
    </row>
    <row r="135" spans="1:6" x14ac:dyDescent="0.2">
      <c r="A135"/>
      <c r="B135"/>
      <c r="C135"/>
      <c r="D135"/>
      <c r="E135"/>
      <c r="F135"/>
    </row>
    <row r="136" spans="1:6" x14ac:dyDescent="0.2">
      <c r="A136"/>
      <c r="B136"/>
      <c r="C136"/>
      <c r="D136"/>
      <c r="E136"/>
      <c r="F136"/>
    </row>
    <row r="137" spans="1:6" x14ac:dyDescent="0.2">
      <c r="A137"/>
      <c r="B137"/>
      <c r="C137"/>
      <c r="D137"/>
      <c r="E137"/>
      <c r="F137"/>
    </row>
    <row r="138" spans="1:6" x14ac:dyDescent="0.2">
      <c r="A138"/>
      <c r="B138"/>
      <c r="C138"/>
      <c r="D138"/>
      <c r="E138"/>
      <c r="F138"/>
    </row>
    <row r="139" spans="1:6" x14ac:dyDescent="0.2">
      <c r="A139"/>
      <c r="B139"/>
      <c r="C139"/>
      <c r="D139"/>
      <c r="E139"/>
      <c r="F139"/>
    </row>
    <row r="140" spans="1:6" x14ac:dyDescent="0.2">
      <c r="A140"/>
      <c r="B140"/>
      <c r="C140"/>
      <c r="D140"/>
      <c r="E140"/>
      <c r="F140"/>
    </row>
    <row r="141" spans="1:6" x14ac:dyDescent="0.2">
      <c r="A141"/>
      <c r="B141"/>
      <c r="C141"/>
      <c r="D141"/>
      <c r="E141"/>
      <c r="F141"/>
    </row>
    <row r="142" spans="1:6" x14ac:dyDescent="0.2">
      <c r="A142"/>
      <c r="B142"/>
      <c r="C142"/>
      <c r="D142"/>
      <c r="E142"/>
      <c r="F142"/>
    </row>
    <row r="143" spans="1:6" x14ac:dyDescent="0.2">
      <c r="A143"/>
      <c r="B143"/>
      <c r="C143"/>
      <c r="D143"/>
      <c r="E143"/>
      <c r="F143"/>
    </row>
    <row r="144" spans="1:6" x14ac:dyDescent="0.2">
      <c r="A144"/>
      <c r="B144"/>
      <c r="C144"/>
      <c r="D144"/>
      <c r="E144"/>
      <c r="F144"/>
    </row>
    <row r="145" spans="1:6" x14ac:dyDescent="0.2">
      <c r="A145"/>
      <c r="B145"/>
      <c r="C145"/>
      <c r="D145"/>
      <c r="E145"/>
      <c r="F145"/>
    </row>
    <row r="146" spans="1:6" x14ac:dyDescent="0.2">
      <c r="A146"/>
      <c r="B146"/>
      <c r="C146"/>
      <c r="D146"/>
      <c r="E146"/>
      <c r="F146"/>
    </row>
    <row r="147" spans="1:6" x14ac:dyDescent="0.2">
      <c r="A147"/>
      <c r="B147"/>
      <c r="C147"/>
      <c r="D147"/>
      <c r="E147"/>
      <c r="F147"/>
    </row>
    <row r="148" spans="1:6" x14ac:dyDescent="0.2">
      <c r="A148"/>
      <c r="B148"/>
      <c r="C148"/>
      <c r="D148"/>
      <c r="E148"/>
      <c r="F148"/>
    </row>
    <row r="149" spans="1:6" x14ac:dyDescent="0.2">
      <c r="A149"/>
      <c r="B149"/>
      <c r="C149"/>
      <c r="D149"/>
      <c r="E149"/>
      <c r="F149"/>
    </row>
    <row r="150" spans="1:6" x14ac:dyDescent="0.2">
      <c r="A150"/>
      <c r="B150"/>
      <c r="C150"/>
      <c r="D150"/>
      <c r="E150"/>
      <c r="F150"/>
    </row>
    <row r="151" spans="1:6" x14ac:dyDescent="0.2">
      <c r="A151"/>
      <c r="B151"/>
      <c r="C151"/>
      <c r="D151"/>
      <c r="E151"/>
      <c r="F151"/>
    </row>
    <row r="152" spans="1:6" x14ac:dyDescent="0.2">
      <c r="A152"/>
      <c r="B152"/>
      <c r="C152"/>
      <c r="D152"/>
      <c r="E152"/>
      <c r="F152"/>
    </row>
    <row r="153" spans="1:6" x14ac:dyDescent="0.2">
      <c r="A153"/>
      <c r="B153"/>
      <c r="C153"/>
      <c r="D153"/>
      <c r="E153"/>
      <c r="F153"/>
    </row>
    <row r="154" spans="1:6" x14ac:dyDescent="0.2">
      <c r="A154"/>
      <c r="B154"/>
      <c r="C154"/>
      <c r="D154"/>
      <c r="E154"/>
      <c r="F154"/>
    </row>
    <row r="155" spans="1:6" x14ac:dyDescent="0.2">
      <c r="A155"/>
      <c r="B155"/>
      <c r="C155"/>
      <c r="D155"/>
      <c r="E155"/>
      <c r="F155"/>
    </row>
    <row r="156" spans="1:6" x14ac:dyDescent="0.2">
      <c r="A156"/>
      <c r="B156"/>
      <c r="C156"/>
      <c r="D156"/>
      <c r="E156"/>
      <c r="F156"/>
    </row>
    <row r="157" spans="1:6" x14ac:dyDescent="0.2">
      <c r="A157"/>
      <c r="B157"/>
      <c r="C157"/>
      <c r="D157"/>
      <c r="E157"/>
      <c r="F157"/>
    </row>
    <row r="158" spans="1:6" x14ac:dyDescent="0.2">
      <c r="A158"/>
      <c r="B158"/>
      <c r="C158"/>
      <c r="D158"/>
      <c r="E158"/>
      <c r="F158"/>
    </row>
    <row r="159" spans="1:6" x14ac:dyDescent="0.2">
      <c r="A159"/>
      <c r="B159"/>
      <c r="C159"/>
      <c r="D159"/>
      <c r="E159"/>
      <c r="F159"/>
    </row>
    <row r="160" spans="1:6" x14ac:dyDescent="0.2">
      <c r="A160"/>
      <c r="B160"/>
      <c r="C160"/>
      <c r="D160"/>
      <c r="E160"/>
      <c r="F160"/>
    </row>
    <row r="161" spans="1:6" x14ac:dyDescent="0.2">
      <c r="A161"/>
      <c r="B161"/>
      <c r="C161"/>
      <c r="D161"/>
      <c r="E161"/>
      <c r="F161"/>
    </row>
    <row r="162" spans="1:6" x14ac:dyDescent="0.2">
      <c r="A162"/>
      <c r="B162"/>
      <c r="C162"/>
      <c r="D162"/>
      <c r="E162"/>
      <c r="F162"/>
    </row>
    <row r="163" spans="1:6" x14ac:dyDescent="0.2">
      <c r="A163"/>
      <c r="B163"/>
      <c r="C163"/>
      <c r="D163"/>
      <c r="E163"/>
      <c r="F163"/>
    </row>
    <row r="164" spans="1:6" x14ac:dyDescent="0.2">
      <c r="A164"/>
      <c r="B164"/>
      <c r="C164"/>
      <c r="D164"/>
      <c r="E164"/>
      <c r="F164"/>
    </row>
    <row r="165" spans="1:6" x14ac:dyDescent="0.2">
      <c r="A165"/>
      <c r="B165"/>
      <c r="C165"/>
      <c r="D165"/>
      <c r="E165"/>
      <c r="F165"/>
    </row>
    <row r="166" spans="1:6" x14ac:dyDescent="0.2">
      <c r="A166"/>
      <c r="B166"/>
      <c r="C166"/>
      <c r="D166"/>
      <c r="E166"/>
      <c r="F166"/>
    </row>
    <row r="167" spans="1:6" x14ac:dyDescent="0.2">
      <c r="A167"/>
      <c r="B167"/>
      <c r="C167"/>
      <c r="D167"/>
      <c r="E167"/>
      <c r="F167"/>
    </row>
    <row r="168" spans="1:6" x14ac:dyDescent="0.2">
      <c r="A168"/>
      <c r="B168"/>
      <c r="C168"/>
      <c r="D168"/>
      <c r="E168"/>
      <c r="F168"/>
    </row>
    <row r="169" spans="1:6" x14ac:dyDescent="0.2">
      <c r="A169"/>
      <c r="B169"/>
      <c r="C169"/>
      <c r="D169"/>
      <c r="E169"/>
      <c r="F169"/>
    </row>
    <row r="170" spans="1:6" x14ac:dyDescent="0.2">
      <c r="A170"/>
      <c r="B170"/>
      <c r="C170"/>
      <c r="D170"/>
      <c r="E170"/>
      <c r="F170"/>
    </row>
    <row r="171" spans="1:6" x14ac:dyDescent="0.2">
      <c r="A171"/>
      <c r="B171"/>
      <c r="C171"/>
      <c r="D171"/>
      <c r="E171"/>
      <c r="F171"/>
    </row>
    <row r="172" spans="1:6" x14ac:dyDescent="0.2">
      <c r="A172"/>
      <c r="B172"/>
      <c r="C172"/>
      <c r="D172"/>
      <c r="E172"/>
      <c r="F172"/>
    </row>
    <row r="173" spans="1:6" x14ac:dyDescent="0.2">
      <c r="A173"/>
      <c r="B173"/>
      <c r="C173"/>
      <c r="D173"/>
      <c r="E173"/>
      <c r="F173"/>
    </row>
    <row r="174" spans="1:6" x14ac:dyDescent="0.2">
      <c r="A174"/>
      <c r="B174"/>
      <c r="C174"/>
      <c r="D174"/>
      <c r="E174"/>
      <c r="F174"/>
    </row>
    <row r="175" spans="1:6" x14ac:dyDescent="0.2">
      <c r="A175"/>
      <c r="B175"/>
      <c r="C175"/>
      <c r="D175"/>
      <c r="E175"/>
      <c r="F175"/>
    </row>
    <row r="176" spans="1:6" x14ac:dyDescent="0.2">
      <c r="A176"/>
      <c r="B176"/>
      <c r="C176"/>
      <c r="D176"/>
      <c r="E176"/>
      <c r="F176"/>
    </row>
    <row r="177" spans="1:6" x14ac:dyDescent="0.2">
      <c r="A177"/>
      <c r="B177"/>
      <c r="C177"/>
      <c r="D177"/>
      <c r="E177"/>
      <c r="F177"/>
    </row>
  </sheetData>
  <mergeCells count="1">
    <mergeCell ref="H1:M1"/>
  </mergeCells>
  <pageMargins left="0.7" right="0.7" top="0.75" bottom="0.75" header="0.3" footer="0.3"/>
  <pageSetup paperSize="9" orientation="portrait" horizontalDpi="0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F1EBA-E453-4F22-8A7A-3BCE85E9E70C}">
  <sheetPr codeName="Feuil6"/>
  <dimension ref="A1:B321"/>
  <sheetViews>
    <sheetView topLeftCell="A298" zoomScale="90" zoomScaleNormal="90" workbookViewId="0">
      <selection activeCell="A14" sqref="A14"/>
    </sheetView>
  </sheetViews>
  <sheetFormatPr baseColWidth="10" defaultRowHeight="12.75" x14ac:dyDescent="0.2"/>
  <cols>
    <col min="1" max="1" width="19.7109375" style="1" bestFit="1" customWidth="1"/>
    <col min="2" max="2" width="16.140625" style="10" bestFit="1" customWidth="1"/>
    <col min="3" max="16384" width="11.42578125" style="10"/>
  </cols>
  <sheetData>
    <row r="1" spans="1:2" x14ac:dyDescent="0.2">
      <c r="A1" s="54" t="s">
        <v>405</v>
      </c>
      <c r="B1" s="53" t="s">
        <v>404</v>
      </c>
    </row>
    <row r="2" spans="1:2" x14ac:dyDescent="0.2">
      <c r="A2" s="50" t="s">
        <v>403</v>
      </c>
      <c r="B2" s="48">
        <v>101</v>
      </c>
    </row>
    <row r="3" spans="1:2" x14ac:dyDescent="0.2">
      <c r="A3" s="50" t="s">
        <v>402</v>
      </c>
      <c r="B3" s="48">
        <v>101</v>
      </c>
    </row>
    <row r="4" spans="1:2" x14ac:dyDescent="0.2">
      <c r="A4" s="50" t="s">
        <v>401</v>
      </c>
      <c r="B4" s="48">
        <v>101</v>
      </c>
    </row>
    <row r="5" spans="1:2" x14ac:dyDescent="0.2">
      <c r="A5" s="50" t="s">
        <v>400</v>
      </c>
      <c r="B5" s="48">
        <v>101</v>
      </c>
    </row>
    <row r="6" spans="1:2" x14ac:dyDescent="0.2">
      <c r="A6" s="50" t="s">
        <v>399</v>
      </c>
      <c r="B6" s="48">
        <v>101</v>
      </c>
    </row>
    <row r="7" spans="1:2" x14ac:dyDescent="0.2">
      <c r="A7" s="50" t="s">
        <v>398</v>
      </c>
      <c r="B7" s="48">
        <v>101</v>
      </c>
    </row>
    <row r="8" spans="1:2" x14ac:dyDescent="0.2">
      <c r="A8" s="50" t="s">
        <v>397</v>
      </c>
      <c r="B8" s="48">
        <v>101</v>
      </c>
    </row>
    <row r="9" spans="1:2" x14ac:dyDescent="0.2">
      <c r="A9" s="50" t="s">
        <v>396</v>
      </c>
      <c r="B9" s="48">
        <v>101</v>
      </c>
    </row>
    <row r="10" spans="1:2" x14ac:dyDescent="0.2">
      <c r="A10" s="50" t="s">
        <v>395</v>
      </c>
      <c r="B10" s="48">
        <v>101</v>
      </c>
    </row>
    <row r="11" spans="1:2" x14ac:dyDescent="0.2">
      <c r="A11" s="50" t="s">
        <v>394</v>
      </c>
      <c r="B11" s="48">
        <v>101</v>
      </c>
    </row>
    <row r="12" spans="1:2" x14ac:dyDescent="0.2">
      <c r="A12" s="50" t="s">
        <v>393</v>
      </c>
      <c r="B12" s="48">
        <v>101</v>
      </c>
    </row>
    <row r="13" spans="1:2" x14ac:dyDescent="0.2">
      <c r="A13" s="50" t="s">
        <v>392</v>
      </c>
      <c r="B13" s="48">
        <v>101</v>
      </c>
    </row>
    <row r="14" spans="1:2" x14ac:dyDescent="0.2">
      <c r="A14" s="50" t="s">
        <v>391</v>
      </c>
      <c r="B14" s="48">
        <v>101</v>
      </c>
    </row>
    <row r="15" spans="1:2" x14ac:dyDescent="0.2">
      <c r="A15" s="50" t="s">
        <v>390</v>
      </c>
      <c r="B15" s="48">
        <v>101</v>
      </c>
    </row>
    <row r="16" spans="1:2" x14ac:dyDescent="0.2">
      <c r="A16" s="50" t="s">
        <v>389</v>
      </c>
      <c r="B16" s="48">
        <v>101</v>
      </c>
    </row>
    <row r="17" spans="1:2" x14ac:dyDescent="0.2">
      <c r="A17" s="50" t="s">
        <v>388</v>
      </c>
      <c r="B17" s="48">
        <v>101</v>
      </c>
    </row>
    <row r="18" spans="1:2" x14ac:dyDescent="0.2">
      <c r="A18" s="50" t="s">
        <v>387</v>
      </c>
      <c r="B18" s="48">
        <v>101</v>
      </c>
    </row>
    <row r="19" spans="1:2" x14ac:dyDescent="0.2">
      <c r="A19" s="50" t="s">
        <v>386</v>
      </c>
      <c r="B19" s="48">
        <v>101</v>
      </c>
    </row>
    <row r="20" spans="1:2" x14ac:dyDescent="0.2">
      <c r="A20" s="50" t="s">
        <v>385</v>
      </c>
      <c r="B20" s="48">
        <v>101</v>
      </c>
    </row>
    <row r="21" spans="1:2" x14ac:dyDescent="0.2">
      <c r="A21" s="50" t="s">
        <v>384</v>
      </c>
      <c r="B21" s="48">
        <v>101</v>
      </c>
    </row>
    <row r="22" spans="1:2" x14ac:dyDescent="0.2">
      <c r="A22" s="50" t="s">
        <v>383</v>
      </c>
      <c r="B22" s="48">
        <v>101</v>
      </c>
    </row>
    <row r="23" spans="1:2" x14ac:dyDescent="0.2">
      <c r="A23" s="50" t="s">
        <v>382</v>
      </c>
      <c r="B23" s="48">
        <v>101</v>
      </c>
    </row>
    <row r="24" spans="1:2" x14ac:dyDescent="0.2">
      <c r="A24" s="50" t="s">
        <v>381</v>
      </c>
      <c r="B24" s="48">
        <v>101</v>
      </c>
    </row>
    <row r="25" spans="1:2" x14ac:dyDescent="0.2">
      <c r="A25" s="50" t="s">
        <v>380</v>
      </c>
      <c r="B25" s="48">
        <v>101</v>
      </c>
    </row>
    <row r="26" spans="1:2" x14ac:dyDescent="0.2">
      <c r="A26" s="50" t="s">
        <v>379</v>
      </c>
      <c r="B26" s="48">
        <v>101</v>
      </c>
    </row>
    <row r="27" spans="1:2" x14ac:dyDescent="0.2">
      <c r="A27" s="50" t="s">
        <v>378</v>
      </c>
      <c r="B27" s="48">
        <v>101</v>
      </c>
    </row>
    <row r="28" spans="1:2" x14ac:dyDescent="0.2">
      <c r="A28" s="50" t="s">
        <v>377</v>
      </c>
      <c r="B28" s="48">
        <v>101</v>
      </c>
    </row>
    <row r="29" spans="1:2" x14ac:dyDescent="0.2">
      <c r="A29" s="50" t="s">
        <v>376</v>
      </c>
      <c r="B29" s="48">
        <v>101</v>
      </c>
    </row>
    <row r="30" spans="1:2" x14ac:dyDescent="0.2">
      <c r="A30" s="50" t="s">
        <v>375</v>
      </c>
      <c r="B30" s="48">
        <v>101</v>
      </c>
    </row>
    <row r="31" spans="1:2" x14ac:dyDescent="0.2">
      <c r="A31" s="50" t="s">
        <v>374</v>
      </c>
      <c r="B31" s="48">
        <v>101</v>
      </c>
    </row>
    <row r="32" spans="1:2" x14ac:dyDescent="0.2">
      <c r="A32" s="50" t="s">
        <v>373</v>
      </c>
      <c r="B32" s="48">
        <v>101</v>
      </c>
    </row>
    <row r="33" spans="1:2" x14ac:dyDescent="0.2">
      <c r="A33" s="50" t="s">
        <v>372</v>
      </c>
      <c r="B33" s="48">
        <v>101</v>
      </c>
    </row>
    <row r="34" spans="1:2" x14ac:dyDescent="0.2">
      <c r="A34" s="50" t="s">
        <v>371</v>
      </c>
      <c r="B34" s="48">
        <v>101</v>
      </c>
    </row>
    <row r="35" spans="1:2" x14ac:dyDescent="0.2">
      <c r="A35" s="50" t="s">
        <v>370</v>
      </c>
      <c r="B35" s="48">
        <v>101</v>
      </c>
    </row>
    <row r="36" spans="1:2" x14ac:dyDescent="0.2">
      <c r="A36" s="50" t="s">
        <v>369</v>
      </c>
      <c r="B36" s="48">
        <v>101</v>
      </c>
    </row>
    <row r="37" spans="1:2" x14ac:dyDescent="0.2">
      <c r="A37" s="50" t="s">
        <v>368</v>
      </c>
      <c r="B37" s="48">
        <v>101</v>
      </c>
    </row>
    <row r="38" spans="1:2" x14ac:dyDescent="0.2">
      <c r="A38" s="50" t="s">
        <v>15</v>
      </c>
      <c r="B38" s="48">
        <v>101</v>
      </c>
    </row>
    <row r="39" spans="1:2" x14ac:dyDescent="0.2">
      <c r="A39" s="50" t="s">
        <v>367</v>
      </c>
      <c r="B39" s="48">
        <v>101</v>
      </c>
    </row>
    <row r="40" spans="1:2" x14ac:dyDescent="0.2">
      <c r="A40" s="50" t="s">
        <v>16</v>
      </c>
      <c r="B40" s="48">
        <v>101</v>
      </c>
    </row>
    <row r="41" spans="1:2" x14ac:dyDescent="0.2">
      <c r="A41" s="50" t="s">
        <v>17</v>
      </c>
      <c r="B41" s="48">
        <v>101</v>
      </c>
    </row>
    <row r="42" spans="1:2" x14ac:dyDescent="0.2">
      <c r="A42" s="50" t="s">
        <v>8</v>
      </c>
      <c r="B42" s="48">
        <v>101</v>
      </c>
    </row>
    <row r="43" spans="1:2" x14ac:dyDescent="0.2">
      <c r="A43" s="50" t="s">
        <v>18</v>
      </c>
      <c r="B43" s="48">
        <v>101</v>
      </c>
    </row>
    <row r="44" spans="1:2" x14ac:dyDescent="0.2">
      <c r="A44" s="50" t="s">
        <v>19</v>
      </c>
      <c r="B44" s="48">
        <v>101</v>
      </c>
    </row>
    <row r="45" spans="1:2" x14ac:dyDescent="0.2">
      <c r="A45" s="50" t="s">
        <v>366</v>
      </c>
      <c r="B45" s="48">
        <v>101</v>
      </c>
    </row>
    <row r="46" spans="1:2" x14ac:dyDescent="0.2">
      <c r="A46" s="50" t="s">
        <v>20</v>
      </c>
      <c r="B46" s="48">
        <v>101</v>
      </c>
    </row>
    <row r="47" spans="1:2" x14ac:dyDescent="0.2">
      <c r="A47" s="50" t="s">
        <v>21</v>
      </c>
      <c r="B47" s="48">
        <v>101</v>
      </c>
    </row>
    <row r="48" spans="1:2" x14ac:dyDescent="0.2">
      <c r="A48" s="50" t="s">
        <v>365</v>
      </c>
      <c r="B48" s="48">
        <v>101</v>
      </c>
    </row>
    <row r="49" spans="1:2" x14ac:dyDescent="0.2">
      <c r="A49" s="50" t="s">
        <v>364</v>
      </c>
      <c r="B49" s="48">
        <v>101</v>
      </c>
    </row>
    <row r="50" spans="1:2" x14ac:dyDescent="0.2">
      <c r="A50" s="50" t="s">
        <v>363</v>
      </c>
      <c r="B50" s="48">
        <v>101</v>
      </c>
    </row>
    <row r="51" spans="1:2" x14ac:dyDescent="0.2">
      <c r="A51" s="50" t="s">
        <v>362</v>
      </c>
      <c r="B51" s="48">
        <v>101</v>
      </c>
    </row>
    <row r="52" spans="1:2" x14ac:dyDescent="0.2">
      <c r="A52" s="50" t="s">
        <v>361</v>
      </c>
      <c r="B52" s="48">
        <v>101</v>
      </c>
    </row>
    <row r="53" spans="1:2" x14ac:dyDescent="0.2">
      <c r="A53" s="50" t="s">
        <v>22</v>
      </c>
      <c r="B53" s="48">
        <v>101</v>
      </c>
    </row>
    <row r="54" spans="1:2" x14ac:dyDescent="0.2">
      <c r="A54" s="50" t="s">
        <v>360</v>
      </c>
      <c r="B54" s="48">
        <v>101</v>
      </c>
    </row>
    <row r="55" spans="1:2" x14ac:dyDescent="0.2">
      <c r="A55" s="50" t="s">
        <v>9</v>
      </c>
      <c r="B55" s="48">
        <v>101</v>
      </c>
    </row>
    <row r="56" spans="1:2" x14ac:dyDescent="0.2">
      <c r="A56" s="50" t="s">
        <v>23</v>
      </c>
      <c r="B56" s="48">
        <v>101</v>
      </c>
    </row>
    <row r="57" spans="1:2" x14ac:dyDescent="0.2">
      <c r="A57" s="50" t="s">
        <v>24</v>
      </c>
      <c r="B57" s="48">
        <v>101</v>
      </c>
    </row>
    <row r="58" spans="1:2" x14ac:dyDescent="0.2">
      <c r="A58" s="50" t="s">
        <v>359</v>
      </c>
      <c r="B58" s="48">
        <v>101</v>
      </c>
    </row>
    <row r="59" spans="1:2" x14ac:dyDescent="0.2">
      <c r="A59" s="50" t="s">
        <v>358</v>
      </c>
      <c r="B59" s="48">
        <v>101</v>
      </c>
    </row>
    <row r="60" spans="1:2" x14ac:dyDescent="0.2">
      <c r="A60" s="50" t="s">
        <v>10</v>
      </c>
      <c r="B60" s="48">
        <v>101</v>
      </c>
    </row>
    <row r="61" spans="1:2" x14ac:dyDescent="0.2">
      <c r="A61" s="50" t="s">
        <v>357</v>
      </c>
      <c r="B61" s="48">
        <v>101</v>
      </c>
    </row>
    <row r="62" spans="1:2" x14ac:dyDescent="0.2">
      <c r="A62" s="50" t="s">
        <v>356</v>
      </c>
      <c r="B62" s="48">
        <v>101</v>
      </c>
    </row>
    <row r="63" spans="1:2" x14ac:dyDescent="0.2">
      <c r="A63" s="50" t="s">
        <v>355</v>
      </c>
      <c r="B63" s="48">
        <v>101</v>
      </c>
    </row>
    <row r="64" spans="1:2" x14ac:dyDescent="0.2">
      <c r="A64" s="50" t="s">
        <v>354</v>
      </c>
      <c r="B64" s="48">
        <v>101</v>
      </c>
    </row>
    <row r="65" spans="1:2" x14ac:dyDescent="0.2">
      <c r="A65" s="50" t="s">
        <v>353</v>
      </c>
      <c r="B65" s="48">
        <v>101</v>
      </c>
    </row>
    <row r="66" spans="1:2" x14ac:dyDescent="0.2">
      <c r="A66" s="50" t="s">
        <v>352</v>
      </c>
      <c r="B66" s="48">
        <v>101</v>
      </c>
    </row>
    <row r="67" spans="1:2" x14ac:dyDescent="0.2">
      <c r="A67" s="50" t="s">
        <v>351</v>
      </c>
      <c r="B67" s="48">
        <v>101</v>
      </c>
    </row>
    <row r="68" spans="1:2" x14ac:dyDescent="0.2">
      <c r="A68" s="50" t="s">
        <v>350</v>
      </c>
      <c r="B68" s="48">
        <v>101</v>
      </c>
    </row>
    <row r="69" spans="1:2" x14ac:dyDescent="0.2">
      <c r="A69" s="50" t="s">
        <v>349</v>
      </c>
      <c r="B69" s="48">
        <v>101</v>
      </c>
    </row>
    <row r="70" spans="1:2" x14ac:dyDescent="0.2">
      <c r="A70" s="50" t="s">
        <v>348</v>
      </c>
      <c r="B70" s="48">
        <v>101</v>
      </c>
    </row>
    <row r="71" spans="1:2" x14ac:dyDescent="0.2">
      <c r="A71" s="50" t="s">
        <v>347</v>
      </c>
      <c r="B71" s="48">
        <v>101</v>
      </c>
    </row>
    <row r="72" spans="1:2" x14ac:dyDescent="0.2">
      <c r="A72" s="50" t="s">
        <v>346</v>
      </c>
      <c r="B72" s="48">
        <v>101</v>
      </c>
    </row>
    <row r="73" spans="1:2" x14ac:dyDescent="0.2">
      <c r="A73" s="50" t="s">
        <v>345</v>
      </c>
      <c r="B73" s="48">
        <v>101</v>
      </c>
    </row>
    <row r="74" spans="1:2" x14ac:dyDescent="0.2">
      <c r="A74" s="50" t="s">
        <v>344</v>
      </c>
      <c r="B74" s="48">
        <v>101</v>
      </c>
    </row>
    <row r="75" spans="1:2" x14ac:dyDescent="0.2">
      <c r="A75" s="50" t="s">
        <v>343</v>
      </c>
      <c r="B75" s="48">
        <v>101</v>
      </c>
    </row>
    <row r="76" spans="1:2" x14ac:dyDescent="0.2">
      <c r="A76" s="50" t="s">
        <v>342</v>
      </c>
      <c r="B76" s="48">
        <v>101</v>
      </c>
    </row>
    <row r="77" spans="1:2" x14ac:dyDescent="0.2">
      <c r="A77" s="50" t="s">
        <v>341</v>
      </c>
      <c r="B77" s="48">
        <v>101</v>
      </c>
    </row>
    <row r="78" spans="1:2" x14ac:dyDescent="0.2">
      <c r="A78" s="50" t="s">
        <v>340</v>
      </c>
      <c r="B78" s="48">
        <v>101</v>
      </c>
    </row>
    <row r="79" spans="1:2" x14ac:dyDescent="0.2">
      <c r="A79" s="50" t="s">
        <v>339</v>
      </c>
      <c r="B79" s="48">
        <v>101</v>
      </c>
    </row>
    <row r="80" spans="1:2" x14ac:dyDescent="0.2">
      <c r="A80" s="50" t="s">
        <v>338</v>
      </c>
      <c r="B80" s="48">
        <v>101</v>
      </c>
    </row>
    <row r="81" spans="1:2" x14ac:dyDescent="0.2">
      <c r="A81" s="50" t="s">
        <v>337</v>
      </c>
      <c r="B81" s="48">
        <v>101</v>
      </c>
    </row>
    <row r="82" spans="1:2" x14ac:dyDescent="0.2">
      <c r="A82" s="50" t="s">
        <v>336</v>
      </c>
      <c r="B82" s="48">
        <v>101</v>
      </c>
    </row>
    <row r="83" spans="1:2" x14ac:dyDescent="0.2">
      <c r="A83" s="50" t="s">
        <v>335</v>
      </c>
      <c r="B83" s="48">
        <v>101</v>
      </c>
    </row>
    <row r="84" spans="1:2" x14ac:dyDescent="0.2">
      <c r="A84" s="50" t="s">
        <v>334</v>
      </c>
      <c r="B84" s="48">
        <v>101</v>
      </c>
    </row>
    <row r="85" spans="1:2" x14ac:dyDescent="0.2">
      <c r="A85" s="50" t="s">
        <v>333</v>
      </c>
      <c r="B85" s="48">
        <v>101</v>
      </c>
    </row>
    <row r="86" spans="1:2" x14ac:dyDescent="0.2">
      <c r="A86" s="50" t="s">
        <v>332</v>
      </c>
      <c r="B86" s="48">
        <v>101</v>
      </c>
    </row>
    <row r="87" spans="1:2" x14ac:dyDescent="0.2">
      <c r="A87" s="50" t="s">
        <v>331</v>
      </c>
      <c r="B87" s="48">
        <v>101</v>
      </c>
    </row>
    <row r="88" spans="1:2" x14ac:dyDescent="0.2">
      <c r="A88" s="50" t="s">
        <v>330</v>
      </c>
      <c r="B88" s="48">
        <v>101</v>
      </c>
    </row>
    <row r="89" spans="1:2" x14ac:dyDescent="0.2">
      <c r="A89" s="50" t="s">
        <v>329</v>
      </c>
      <c r="B89" s="48">
        <v>101</v>
      </c>
    </row>
    <row r="90" spans="1:2" x14ac:dyDescent="0.2">
      <c r="A90" s="50" t="s">
        <v>328</v>
      </c>
      <c r="B90" s="48">
        <v>101</v>
      </c>
    </row>
    <row r="91" spans="1:2" x14ac:dyDescent="0.2">
      <c r="A91" s="50" t="s">
        <v>327</v>
      </c>
      <c r="B91" s="48">
        <v>101</v>
      </c>
    </row>
    <row r="92" spans="1:2" x14ac:dyDescent="0.2">
      <c r="A92" s="50" t="s">
        <v>326</v>
      </c>
      <c r="B92" s="48">
        <v>101</v>
      </c>
    </row>
    <row r="93" spans="1:2" x14ac:dyDescent="0.2">
      <c r="A93" s="50" t="s">
        <v>325</v>
      </c>
      <c r="B93" s="48">
        <v>101</v>
      </c>
    </row>
    <row r="94" spans="1:2" x14ac:dyDescent="0.2">
      <c r="A94" s="50" t="s">
        <v>324</v>
      </c>
      <c r="B94" s="48">
        <v>101</v>
      </c>
    </row>
    <row r="95" spans="1:2" x14ac:dyDescent="0.2">
      <c r="A95" s="50" t="s">
        <v>323</v>
      </c>
      <c r="B95" s="48">
        <v>101</v>
      </c>
    </row>
    <row r="96" spans="1:2" x14ac:dyDescent="0.2">
      <c r="A96" s="50" t="s">
        <v>322</v>
      </c>
      <c r="B96" s="48">
        <v>101</v>
      </c>
    </row>
    <row r="97" spans="1:2" x14ac:dyDescent="0.2">
      <c r="A97" s="50" t="s">
        <v>321</v>
      </c>
      <c r="B97" s="48">
        <v>101</v>
      </c>
    </row>
    <row r="98" spans="1:2" x14ac:dyDescent="0.2">
      <c r="A98" s="50" t="s">
        <v>320</v>
      </c>
      <c r="B98" s="48">
        <v>101</v>
      </c>
    </row>
    <row r="99" spans="1:2" x14ac:dyDescent="0.2">
      <c r="A99" s="50" t="s">
        <v>319</v>
      </c>
      <c r="B99" s="48">
        <v>101</v>
      </c>
    </row>
    <row r="100" spans="1:2" x14ac:dyDescent="0.2">
      <c r="A100" s="50" t="s">
        <v>318</v>
      </c>
      <c r="B100" s="48">
        <v>101</v>
      </c>
    </row>
    <row r="101" spans="1:2" x14ac:dyDescent="0.2">
      <c r="A101" s="50" t="s">
        <v>317</v>
      </c>
      <c r="B101" s="48">
        <v>101</v>
      </c>
    </row>
    <row r="102" spans="1:2" x14ac:dyDescent="0.2">
      <c r="A102" s="50" t="s">
        <v>316</v>
      </c>
      <c r="B102" s="48">
        <v>101</v>
      </c>
    </row>
    <row r="103" spans="1:2" x14ac:dyDescent="0.2">
      <c r="A103" s="50" t="s">
        <v>315</v>
      </c>
      <c r="B103" s="48">
        <v>101</v>
      </c>
    </row>
    <row r="104" spans="1:2" x14ac:dyDescent="0.2">
      <c r="A104" s="50" t="s">
        <v>314</v>
      </c>
      <c r="B104" s="48">
        <v>101</v>
      </c>
    </row>
    <row r="105" spans="1:2" x14ac:dyDescent="0.2">
      <c r="A105" s="50" t="s">
        <v>313</v>
      </c>
      <c r="B105" s="48">
        <v>101</v>
      </c>
    </row>
    <row r="106" spans="1:2" x14ac:dyDescent="0.2">
      <c r="A106" s="50" t="s">
        <v>312</v>
      </c>
      <c r="B106" s="48">
        <v>101</v>
      </c>
    </row>
    <row r="107" spans="1:2" x14ac:dyDescent="0.2">
      <c r="A107" s="50" t="s">
        <v>311</v>
      </c>
      <c r="B107" s="48">
        <v>101</v>
      </c>
    </row>
    <row r="108" spans="1:2" x14ac:dyDescent="0.2">
      <c r="A108" s="50" t="s">
        <v>310</v>
      </c>
      <c r="B108" s="48">
        <v>101</v>
      </c>
    </row>
    <row r="109" spans="1:2" x14ac:dyDescent="0.2">
      <c r="A109" s="50" t="s">
        <v>309</v>
      </c>
      <c r="B109" s="48">
        <v>101</v>
      </c>
    </row>
    <row r="110" spans="1:2" x14ac:dyDescent="0.2">
      <c r="A110" s="50" t="s">
        <v>308</v>
      </c>
      <c r="B110" s="48">
        <v>101</v>
      </c>
    </row>
    <row r="111" spans="1:2" x14ac:dyDescent="0.2">
      <c r="A111" s="50" t="s">
        <v>307</v>
      </c>
      <c r="B111" s="48">
        <v>101</v>
      </c>
    </row>
    <row r="112" spans="1:2" x14ac:dyDescent="0.2">
      <c r="A112" s="50" t="s">
        <v>306</v>
      </c>
      <c r="B112" s="48">
        <v>101</v>
      </c>
    </row>
    <row r="113" spans="1:2" x14ac:dyDescent="0.2">
      <c r="A113" s="50" t="s">
        <v>305</v>
      </c>
      <c r="B113" s="48">
        <v>101</v>
      </c>
    </row>
    <row r="114" spans="1:2" x14ac:dyDescent="0.2">
      <c r="A114" s="50" t="s">
        <v>304</v>
      </c>
      <c r="B114" s="48">
        <v>101</v>
      </c>
    </row>
    <row r="115" spans="1:2" x14ac:dyDescent="0.2">
      <c r="A115" s="50" t="s">
        <v>303</v>
      </c>
      <c r="B115" s="48">
        <v>101</v>
      </c>
    </row>
    <row r="116" spans="1:2" x14ac:dyDescent="0.2">
      <c r="A116" s="50" t="s">
        <v>302</v>
      </c>
      <c r="B116" s="48">
        <v>101</v>
      </c>
    </row>
    <row r="117" spans="1:2" x14ac:dyDescent="0.2">
      <c r="A117" s="50" t="s">
        <v>301</v>
      </c>
      <c r="B117" s="48">
        <v>101</v>
      </c>
    </row>
    <row r="118" spans="1:2" x14ac:dyDescent="0.2">
      <c r="A118" s="50" t="s">
        <v>300</v>
      </c>
      <c r="B118" s="48">
        <v>101</v>
      </c>
    </row>
    <row r="119" spans="1:2" x14ac:dyDescent="0.2">
      <c r="A119" s="50" t="s">
        <v>299</v>
      </c>
      <c r="B119" s="48">
        <v>101</v>
      </c>
    </row>
    <row r="120" spans="1:2" x14ac:dyDescent="0.2">
      <c r="A120" s="50" t="s">
        <v>298</v>
      </c>
      <c r="B120" s="48">
        <v>101</v>
      </c>
    </row>
    <row r="121" spans="1:2" x14ac:dyDescent="0.2">
      <c r="A121" s="50" t="s">
        <v>297</v>
      </c>
      <c r="B121" s="48">
        <v>101</v>
      </c>
    </row>
    <row r="122" spans="1:2" x14ac:dyDescent="0.2">
      <c r="A122" s="50" t="s">
        <v>296</v>
      </c>
      <c r="B122" s="48">
        <v>101</v>
      </c>
    </row>
    <row r="123" spans="1:2" x14ac:dyDescent="0.2">
      <c r="A123" s="50" t="s">
        <v>295</v>
      </c>
      <c r="B123" s="48">
        <v>101</v>
      </c>
    </row>
    <row r="124" spans="1:2" x14ac:dyDescent="0.2">
      <c r="A124" s="50" t="s">
        <v>25</v>
      </c>
      <c r="B124" s="48">
        <v>101</v>
      </c>
    </row>
    <row r="125" spans="1:2" x14ac:dyDescent="0.2">
      <c r="A125" s="50" t="s">
        <v>294</v>
      </c>
      <c r="B125" s="48">
        <v>101</v>
      </c>
    </row>
    <row r="126" spans="1:2" x14ac:dyDescent="0.2">
      <c r="A126" s="50" t="s">
        <v>293</v>
      </c>
      <c r="B126" s="48">
        <v>101</v>
      </c>
    </row>
    <row r="127" spans="1:2" x14ac:dyDescent="0.2">
      <c r="A127" s="50" t="s">
        <v>26</v>
      </c>
      <c r="B127" s="48">
        <v>101</v>
      </c>
    </row>
    <row r="128" spans="1:2" x14ac:dyDescent="0.2">
      <c r="A128" s="50" t="s">
        <v>292</v>
      </c>
      <c r="B128" s="48">
        <v>101</v>
      </c>
    </row>
    <row r="129" spans="1:2" x14ac:dyDescent="0.2">
      <c r="A129" s="50" t="s">
        <v>291</v>
      </c>
      <c r="B129" s="48">
        <v>101</v>
      </c>
    </row>
    <row r="130" spans="1:2" x14ac:dyDescent="0.2">
      <c r="A130" s="50" t="s">
        <v>290</v>
      </c>
      <c r="B130" s="48">
        <v>101</v>
      </c>
    </row>
    <row r="131" spans="1:2" x14ac:dyDescent="0.2">
      <c r="A131" s="50" t="s">
        <v>27</v>
      </c>
      <c r="B131" s="48">
        <v>101</v>
      </c>
    </row>
    <row r="132" spans="1:2" x14ac:dyDescent="0.2">
      <c r="A132" s="50" t="s">
        <v>28</v>
      </c>
      <c r="B132" s="48">
        <v>101</v>
      </c>
    </row>
    <row r="133" spans="1:2" x14ac:dyDescent="0.2">
      <c r="A133" s="50" t="s">
        <v>289</v>
      </c>
      <c r="B133" s="48">
        <v>101</v>
      </c>
    </row>
    <row r="134" spans="1:2" x14ac:dyDescent="0.2">
      <c r="A134" s="50" t="s">
        <v>288</v>
      </c>
      <c r="B134" s="48">
        <v>101</v>
      </c>
    </row>
    <row r="135" spans="1:2" x14ac:dyDescent="0.2">
      <c r="A135" s="50" t="s">
        <v>287</v>
      </c>
      <c r="B135" s="48">
        <v>101</v>
      </c>
    </row>
    <row r="136" spans="1:2" x14ac:dyDescent="0.2">
      <c r="A136" s="50" t="s">
        <v>29</v>
      </c>
      <c r="B136" s="48">
        <v>101</v>
      </c>
    </row>
    <row r="137" spans="1:2" x14ac:dyDescent="0.2">
      <c r="A137" s="50" t="s">
        <v>286</v>
      </c>
      <c r="B137" s="48">
        <v>101</v>
      </c>
    </row>
    <row r="138" spans="1:2" x14ac:dyDescent="0.2">
      <c r="A138" s="50" t="s">
        <v>30</v>
      </c>
      <c r="B138" s="48">
        <v>101</v>
      </c>
    </row>
    <row r="139" spans="1:2" x14ac:dyDescent="0.2">
      <c r="A139" s="50" t="s">
        <v>31</v>
      </c>
      <c r="B139" s="48">
        <v>101</v>
      </c>
    </row>
    <row r="140" spans="1:2" x14ac:dyDescent="0.2">
      <c r="A140" s="50" t="s">
        <v>7</v>
      </c>
      <c r="B140" s="48">
        <v>101</v>
      </c>
    </row>
    <row r="141" spans="1:2" x14ac:dyDescent="0.2">
      <c r="A141" s="50" t="s">
        <v>285</v>
      </c>
      <c r="B141" s="48">
        <v>101</v>
      </c>
    </row>
    <row r="142" spans="1:2" x14ac:dyDescent="0.2">
      <c r="A142" s="50" t="s">
        <v>32</v>
      </c>
      <c r="B142" s="48">
        <v>101</v>
      </c>
    </row>
    <row r="143" spans="1:2" x14ac:dyDescent="0.2">
      <c r="A143" s="50" t="s">
        <v>284</v>
      </c>
      <c r="B143" s="48">
        <v>101</v>
      </c>
    </row>
    <row r="144" spans="1:2" x14ac:dyDescent="0.2">
      <c r="A144" s="50" t="s">
        <v>283</v>
      </c>
      <c r="B144" s="48">
        <v>101</v>
      </c>
    </row>
    <row r="145" spans="1:2" x14ac:dyDescent="0.2">
      <c r="A145" s="50" t="s">
        <v>282</v>
      </c>
      <c r="B145" s="48">
        <v>101</v>
      </c>
    </row>
    <row r="146" spans="1:2" x14ac:dyDescent="0.2">
      <c r="A146" s="50" t="s">
        <v>281</v>
      </c>
      <c r="B146" s="48">
        <v>101</v>
      </c>
    </row>
    <row r="147" spans="1:2" x14ac:dyDescent="0.2">
      <c r="A147" s="50" t="s">
        <v>280</v>
      </c>
      <c r="B147" s="48">
        <v>101</v>
      </c>
    </row>
    <row r="148" spans="1:2" x14ac:dyDescent="0.2">
      <c r="A148" s="52" t="s">
        <v>279</v>
      </c>
      <c r="B148" s="48">
        <v>101</v>
      </c>
    </row>
    <row r="149" spans="1:2" x14ac:dyDescent="0.2">
      <c r="A149" s="50" t="s">
        <v>278</v>
      </c>
      <c r="B149" s="48">
        <v>101</v>
      </c>
    </row>
    <row r="150" spans="1:2" x14ac:dyDescent="0.2">
      <c r="A150" s="50" t="s">
        <v>277</v>
      </c>
      <c r="B150" s="48">
        <v>101</v>
      </c>
    </row>
    <row r="151" spans="1:2" x14ac:dyDescent="0.2">
      <c r="A151" s="50" t="s">
        <v>276</v>
      </c>
      <c r="B151" s="48">
        <v>101</v>
      </c>
    </row>
    <row r="152" spans="1:2" x14ac:dyDescent="0.2">
      <c r="A152" s="50" t="s">
        <v>275</v>
      </c>
      <c r="B152" s="48">
        <v>101</v>
      </c>
    </row>
    <row r="153" spans="1:2" x14ac:dyDescent="0.2">
      <c r="A153" s="52" t="s">
        <v>274</v>
      </c>
      <c r="B153" s="48">
        <v>101</v>
      </c>
    </row>
    <row r="154" spans="1:2" x14ac:dyDescent="0.2">
      <c r="A154" s="50" t="s">
        <v>273</v>
      </c>
      <c r="B154" s="48">
        <v>101</v>
      </c>
    </row>
    <row r="155" spans="1:2" x14ac:dyDescent="0.2">
      <c r="A155" s="50" t="s">
        <v>272</v>
      </c>
      <c r="B155" s="48">
        <v>101</v>
      </c>
    </row>
    <row r="156" spans="1:2" x14ac:dyDescent="0.2">
      <c r="A156" s="50" t="s">
        <v>271</v>
      </c>
      <c r="B156" s="48">
        <v>101</v>
      </c>
    </row>
    <row r="157" spans="1:2" x14ac:dyDescent="0.2">
      <c r="A157" s="50" t="s">
        <v>270</v>
      </c>
      <c r="B157" s="48">
        <v>101</v>
      </c>
    </row>
    <row r="158" spans="1:2" x14ac:dyDescent="0.2">
      <c r="A158" s="50" t="s">
        <v>269</v>
      </c>
      <c r="B158" s="48">
        <v>101</v>
      </c>
    </row>
    <row r="159" spans="1:2" x14ac:dyDescent="0.2">
      <c r="A159" s="50" t="s">
        <v>268</v>
      </c>
      <c r="B159" s="48">
        <v>101</v>
      </c>
    </row>
    <row r="160" spans="1:2" x14ac:dyDescent="0.2">
      <c r="A160" s="50" t="s">
        <v>267</v>
      </c>
      <c r="B160" s="48">
        <v>101</v>
      </c>
    </row>
    <row r="161" spans="1:2" x14ac:dyDescent="0.2">
      <c r="A161" s="50" t="s">
        <v>266</v>
      </c>
      <c r="B161" s="48">
        <v>101</v>
      </c>
    </row>
    <row r="162" spans="1:2" x14ac:dyDescent="0.2">
      <c r="A162" s="50" t="s">
        <v>265</v>
      </c>
      <c r="B162" s="48">
        <v>101</v>
      </c>
    </row>
    <row r="163" spans="1:2" x14ac:dyDescent="0.2">
      <c r="A163" s="50" t="s">
        <v>264</v>
      </c>
      <c r="B163" s="48">
        <v>101</v>
      </c>
    </row>
    <row r="164" spans="1:2" x14ac:dyDescent="0.2">
      <c r="A164" s="50" t="s">
        <v>263</v>
      </c>
      <c r="B164" s="48">
        <v>101</v>
      </c>
    </row>
    <row r="165" spans="1:2" x14ac:dyDescent="0.2">
      <c r="A165" s="50" t="s">
        <v>262</v>
      </c>
      <c r="B165" s="48">
        <v>101</v>
      </c>
    </row>
    <row r="166" spans="1:2" x14ac:dyDescent="0.2">
      <c r="A166" s="50" t="s">
        <v>261</v>
      </c>
      <c r="B166" s="48">
        <v>101</v>
      </c>
    </row>
    <row r="167" spans="1:2" x14ac:dyDescent="0.2">
      <c r="A167" s="50" t="s">
        <v>260</v>
      </c>
      <c r="B167" s="48">
        <v>101</v>
      </c>
    </row>
    <row r="168" spans="1:2" x14ac:dyDescent="0.2">
      <c r="A168" s="50" t="s">
        <v>259</v>
      </c>
      <c r="B168" s="48">
        <v>101</v>
      </c>
    </row>
    <row r="169" spans="1:2" x14ac:dyDescent="0.2">
      <c r="A169" s="50" t="s">
        <v>258</v>
      </c>
      <c r="B169" s="48">
        <v>101</v>
      </c>
    </row>
    <row r="170" spans="1:2" x14ac:dyDescent="0.2">
      <c r="A170" s="50" t="s">
        <v>257</v>
      </c>
      <c r="B170" s="48">
        <v>101</v>
      </c>
    </row>
    <row r="171" spans="1:2" x14ac:dyDescent="0.2">
      <c r="A171" s="50" t="s">
        <v>256</v>
      </c>
      <c r="B171" s="48">
        <v>101</v>
      </c>
    </row>
    <row r="172" spans="1:2" x14ac:dyDescent="0.2">
      <c r="A172" s="50" t="s">
        <v>255</v>
      </c>
      <c r="B172" s="48">
        <v>101</v>
      </c>
    </row>
    <row r="173" spans="1:2" x14ac:dyDescent="0.2">
      <c r="A173" s="50" t="s">
        <v>254</v>
      </c>
      <c r="B173" s="48">
        <v>101</v>
      </c>
    </row>
    <row r="174" spans="1:2" x14ac:dyDescent="0.2">
      <c r="A174" s="50" t="s">
        <v>253</v>
      </c>
      <c r="B174" s="48">
        <v>101</v>
      </c>
    </row>
    <row r="175" spans="1:2" x14ac:dyDescent="0.2">
      <c r="A175" s="50" t="s">
        <v>252</v>
      </c>
      <c r="B175" s="48">
        <v>101</v>
      </c>
    </row>
    <row r="176" spans="1:2" x14ac:dyDescent="0.2">
      <c r="A176" s="50" t="s">
        <v>251</v>
      </c>
      <c r="B176" s="48">
        <v>101</v>
      </c>
    </row>
    <row r="177" spans="1:2" x14ac:dyDescent="0.2">
      <c r="A177" s="50" t="s">
        <v>250</v>
      </c>
      <c r="B177" s="48">
        <v>101</v>
      </c>
    </row>
    <row r="178" spans="1:2" x14ac:dyDescent="0.2">
      <c r="A178" s="50" t="s">
        <v>249</v>
      </c>
      <c r="B178" s="48">
        <v>101</v>
      </c>
    </row>
    <row r="179" spans="1:2" x14ac:dyDescent="0.2">
      <c r="A179" s="50" t="s">
        <v>248</v>
      </c>
      <c r="B179" s="48">
        <v>101</v>
      </c>
    </row>
    <row r="180" spans="1:2" x14ac:dyDescent="0.2">
      <c r="A180" s="50" t="s">
        <v>247</v>
      </c>
      <c r="B180" s="48">
        <v>101</v>
      </c>
    </row>
    <row r="181" spans="1:2" x14ac:dyDescent="0.2">
      <c r="A181" s="50" t="s">
        <v>246</v>
      </c>
      <c r="B181" s="48">
        <v>101</v>
      </c>
    </row>
    <row r="182" spans="1:2" x14ac:dyDescent="0.2">
      <c r="A182" s="50" t="s">
        <v>245</v>
      </c>
      <c r="B182" s="48">
        <v>101</v>
      </c>
    </row>
    <row r="183" spans="1:2" x14ac:dyDescent="0.2">
      <c r="A183" s="50" t="s">
        <v>244</v>
      </c>
      <c r="B183" s="48">
        <v>101</v>
      </c>
    </row>
    <row r="184" spans="1:2" x14ac:dyDescent="0.2">
      <c r="A184" s="50" t="s">
        <v>243</v>
      </c>
      <c r="B184" s="48">
        <v>101</v>
      </c>
    </row>
    <row r="185" spans="1:2" x14ac:dyDescent="0.2">
      <c r="A185" s="50" t="s">
        <v>242</v>
      </c>
      <c r="B185" s="48">
        <v>101</v>
      </c>
    </row>
    <row r="186" spans="1:2" x14ac:dyDescent="0.2">
      <c r="A186" s="50" t="s">
        <v>241</v>
      </c>
      <c r="B186" s="48">
        <v>101</v>
      </c>
    </row>
    <row r="187" spans="1:2" x14ac:dyDescent="0.2">
      <c r="A187" s="50" t="s">
        <v>240</v>
      </c>
      <c r="B187" s="48">
        <v>101</v>
      </c>
    </row>
    <row r="188" spans="1:2" x14ac:dyDescent="0.2">
      <c r="A188" s="50" t="s">
        <v>239</v>
      </c>
      <c r="B188" s="48">
        <v>101</v>
      </c>
    </row>
    <row r="189" spans="1:2" x14ac:dyDescent="0.2">
      <c r="A189" s="50" t="s">
        <v>238</v>
      </c>
      <c r="B189" s="48">
        <v>101</v>
      </c>
    </row>
    <row r="190" spans="1:2" x14ac:dyDescent="0.2">
      <c r="A190" s="50" t="s">
        <v>57</v>
      </c>
      <c r="B190" s="48">
        <v>101</v>
      </c>
    </row>
    <row r="191" spans="1:2" x14ac:dyDescent="0.2">
      <c r="A191" s="50" t="s">
        <v>237</v>
      </c>
      <c r="B191" s="48">
        <v>101</v>
      </c>
    </row>
    <row r="192" spans="1:2" x14ac:dyDescent="0.2">
      <c r="A192" s="50" t="s">
        <v>236</v>
      </c>
      <c r="B192" s="48">
        <v>101</v>
      </c>
    </row>
    <row r="193" spans="1:2" x14ac:dyDescent="0.2">
      <c r="A193" s="50" t="s">
        <v>61</v>
      </c>
      <c r="B193" s="48">
        <v>101</v>
      </c>
    </row>
    <row r="194" spans="1:2" x14ac:dyDescent="0.2">
      <c r="A194" s="50" t="s">
        <v>235</v>
      </c>
      <c r="B194" s="48">
        <v>101</v>
      </c>
    </row>
    <row r="195" spans="1:2" x14ac:dyDescent="0.2">
      <c r="A195" s="50" t="s">
        <v>64</v>
      </c>
      <c r="B195" s="48">
        <v>101</v>
      </c>
    </row>
    <row r="196" spans="1:2" x14ac:dyDescent="0.2">
      <c r="A196" s="50" t="s">
        <v>58</v>
      </c>
      <c r="B196" s="48">
        <v>101</v>
      </c>
    </row>
    <row r="197" spans="1:2" x14ac:dyDescent="0.2">
      <c r="A197" s="50" t="s">
        <v>62</v>
      </c>
      <c r="B197" s="48">
        <v>101</v>
      </c>
    </row>
    <row r="198" spans="1:2" x14ac:dyDescent="0.2">
      <c r="A198" s="50" t="s">
        <v>60</v>
      </c>
      <c r="B198" s="48">
        <v>101</v>
      </c>
    </row>
    <row r="199" spans="1:2" x14ac:dyDescent="0.2">
      <c r="A199" s="50" t="s">
        <v>65</v>
      </c>
      <c r="B199" s="48">
        <v>101</v>
      </c>
    </row>
    <row r="200" spans="1:2" x14ac:dyDescent="0.2">
      <c r="A200" s="50" t="s">
        <v>63</v>
      </c>
      <c r="B200" s="48">
        <v>101</v>
      </c>
    </row>
    <row r="201" spans="1:2" x14ac:dyDescent="0.2">
      <c r="A201" s="50" t="s">
        <v>234</v>
      </c>
      <c r="B201" s="48">
        <v>101</v>
      </c>
    </row>
    <row r="202" spans="1:2" x14ac:dyDescent="0.2">
      <c r="A202" s="50" t="s">
        <v>59</v>
      </c>
      <c r="B202" s="48">
        <v>101</v>
      </c>
    </row>
    <row r="203" spans="1:2" x14ac:dyDescent="0.2">
      <c r="A203" s="50" t="s">
        <v>233</v>
      </c>
      <c r="B203" s="48">
        <v>101</v>
      </c>
    </row>
    <row r="204" spans="1:2" x14ac:dyDescent="0.2">
      <c r="A204" s="50" t="s">
        <v>232</v>
      </c>
      <c r="B204" s="48">
        <v>101</v>
      </c>
    </row>
    <row r="205" spans="1:2" x14ac:dyDescent="0.2">
      <c r="A205" s="50" t="s">
        <v>231</v>
      </c>
      <c r="B205" s="48">
        <v>101</v>
      </c>
    </row>
    <row r="206" spans="1:2" x14ac:dyDescent="0.2">
      <c r="A206" s="50" t="s">
        <v>230</v>
      </c>
      <c r="B206" s="48">
        <v>101</v>
      </c>
    </row>
    <row r="207" spans="1:2" x14ac:dyDescent="0.2">
      <c r="A207" s="50" t="s">
        <v>229</v>
      </c>
      <c r="B207" s="48">
        <v>101</v>
      </c>
    </row>
    <row r="208" spans="1:2" x14ac:dyDescent="0.2">
      <c r="A208" s="50" t="s">
        <v>228</v>
      </c>
      <c r="B208" s="48">
        <v>101</v>
      </c>
    </row>
    <row r="209" spans="1:2" x14ac:dyDescent="0.2">
      <c r="A209" s="50" t="s">
        <v>33</v>
      </c>
      <c r="B209" s="48">
        <v>101</v>
      </c>
    </row>
    <row r="210" spans="1:2" x14ac:dyDescent="0.2">
      <c r="A210" s="51" t="s">
        <v>227</v>
      </c>
      <c r="B210" s="48">
        <v>101</v>
      </c>
    </row>
    <row r="211" spans="1:2" x14ac:dyDescent="0.2">
      <c r="A211" s="51" t="s">
        <v>226</v>
      </c>
      <c r="B211" s="48">
        <v>101</v>
      </c>
    </row>
    <row r="212" spans="1:2" x14ac:dyDescent="0.2">
      <c r="A212" s="50" t="s">
        <v>225</v>
      </c>
      <c r="B212" s="48">
        <v>101</v>
      </c>
    </row>
    <row r="213" spans="1:2" x14ac:dyDescent="0.2">
      <c r="A213" s="50" t="s">
        <v>224</v>
      </c>
      <c r="B213" s="48">
        <v>101</v>
      </c>
    </row>
    <row r="214" spans="1:2" x14ac:dyDescent="0.2">
      <c r="A214" s="50" t="s">
        <v>223</v>
      </c>
      <c r="B214" s="48">
        <v>101</v>
      </c>
    </row>
    <row r="215" spans="1:2" x14ac:dyDescent="0.2">
      <c r="A215" s="50" t="s">
        <v>222</v>
      </c>
      <c r="B215" s="48">
        <v>101</v>
      </c>
    </row>
    <row r="216" spans="1:2" x14ac:dyDescent="0.2">
      <c r="A216" s="50" t="s">
        <v>221</v>
      </c>
      <c r="B216" s="48">
        <v>101</v>
      </c>
    </row>
    <row r="217" spans="1:2" x14ac:dyDescent="0.2">
      <c r="A217" s="50" t="s">
        <v>220</v>
      </c>
      <c r="B217" s="48">
        <v>101</v>
      </c>
    </row>
    <row r="218" spans="1:2" x14ac:dyDescent="0.2">
      <c r="A218" s="50" t="s">
        <v>219</v>
      </c>
      <c r="B218" s="48">
        <v>101</v>
      </c>
    </row>
    <row r="219" spans="1:2" x14ac:dyDescent="0.2">
      <c r="A219" s="50" t="s">
        <v>218</v>
      </c>
      <c r="B219" s="48">
        <v>101</v>
      </c>
    </row>
    <row r="220" spans="1:2" x14ac:dyDescent="0.2">
      <c r="A220" s="50" t="s">
        <v>217</v>
      </c>
      <c r="B220" s="48">
        <v>101</v>
      </c>
    </row>
    <row r="221" spans="1:2" x14ac:dyDescent="0.2">
      <c r="A221" s="50" t="s">
        <v>216</v>
      </c>
      <c r="B221" s="48">
        <v>101</v>
      </c>
    </row>
    <row r="222" spans="1:2" x14ac:dyDescent="0.2">
      <c r="A222" s="50" t="s">
        <v>215</v>
      </c>
      <c r="B222" s="48">
        <v>101</v>
      </c>
    </row>
    <row r="223" spans="1:2" x14ac:dyDescent="0.2">
      <c r="A223" s="50" t="s">
        <v>214</v>
      </c>
      <c r="B223" s="48">
        <v>101</v>
      </c>
    </row>
    <row r="224" spans="1:2" x14ac:dyDescent="0.2">
      <c r="A224" s="50" t="s">
        <v>213</v>
      </c>
      <c r="B224" s="48">
        <v>101</v>
      </c>
    </row>
    <row r="225" spans="1:2" x14ac:dyDescent="0.2">
      <c r="A225" s="50" t="s">
        <v>212</v>
      </c>
      <c r="B225" s="48">
        <v>101</v>
      </c>
    </row>
    <row r="226" spans="1:2" x14ac:dyDescent="0.2">
      <c r="A226" s="50" t="s">
        <v>211</v>
      </c>
      <c r="B226" s="48">
        <v>101</v>
      </c>
    </row>
    <row r="227" spans="1:2" x14ac:dyDescent="0.2">
      <c r="A227" s="50" t="s">
        <v>210</v>
      </c>
      <c r="B227" s="48">
        <v>101</v>
      </c>
    </row>
    <row r="228" spans="1:2" x14ac:dyDescent="0.2">
      <c r="A228" s="50" t="s">
        <v>209</v>
      </c>
      <c r="B228" s="48">
        <v>101</v>
      </c>
    </row>
    <row r="229" spans="1:2" x14ac:dyDescent="0.2">
      <c r="A229" s="50" t="s">
        <v>208</v>
      </c>
      <c r="B229" s="48">
        <v>101</v>
      </c>
    </row>
    <row r="230" spans="1:2" x14ac:dyDescent="0.2">
      <c r="A230" s="50" t="s">
        <v>207</v>
      </c>
      <c r="B230" s="48">
        <v>101</v>
      </c>
    </row>
    <row r="231" spans="1:2" x14ac:dyDescent="0.2">
      <c r="A231" s="50" t="s">
        <v>206</v>
      </c>
      <c r="B231" s="48">
        <v>101</v>
      </c>
    </row>
    <row r="232" spans="1:2" x14ac:dyDescent="0.2">
      <c r="A232" s="49" t="s">
        <v>205</v>
      </c>
      <c r="B232" s="10">
        <v>101</v>
      </c>
    </row>
    <row r="233" spans="1:2" x14ac:dyDescent="0.2">
      <c r="A233" s="49" t="s">
        <v>204</v>
      </c>
      <c r="B233" s="10">
        <v>101</v>
      </c>
    </row>
    <row r="234" spans="1:2" x14ac:dyDescent="0.2">
      <c r="A234" s="49" t="s">
        <v>203</v>
      </c>
      <c r="B234" s="10">
        <v>101</v>
      </c>
    </row>
    <row r="235" spans="1:2" x14ac:dyDescent="0.2">
      <c r="A235" s="49" t="s">
        <v>202</v>
      </c>
      <c r="B235" s="10">
        <v>101</v>
      </c>
    </row>
    <row r="236" spans="1:2" x14ac:dyDescent="0.2">
      <c r="A236" s="49" t="s">
        <v>201</v>
      </c>
      <c r="B236" s="10">
        <v>101</v>
      </c>
    </row>
    <row r="237" spans="1:2" x14ac:dyDescent="0.2">
      <c r="A237" s="49" t="s">
        <v>200</v>
      </c>
      <c r="B237" s="10">
        <v>101</v>
      </c>
    </row>
    <row r="238" spans="1:2" x14ac:dyDescent="0.2">
      <c r="A238" s="49" t="s">
        <v>199</v>
      </c>
      <c r="B238" s="10">
        <v>101</v>
      </c>
    </row>
    <row r="239" spans="1:2" x14ac:dyDescent="0.2">
      <c r="A239" s="49" t="s">
        <v>198</v>
      </c>
      <c r="B239" s="10">
        <v>101</v>
      </c>
    </row>
    <row r="240" spans="1:2" x14ac:dyDescent="0.2">
      <c r="A240" s="49" t="s">
        <v>197</v>
      </c>
      <c r="B240" s="10">
        <v>101</v>
      </c>
    </row>
    <row r="241" spans="1:2" x14ac:dyDescent="0.2">
      <c r="A241" s="49" t="s">
        <v>196</v>
      </c>
      <c r="B241" s="10">
        <v>101</v>
      </c>
    </row>
    <row r="242" spans="1:2" x14ac:dyDescent="0.2">
      <c r="A242" s="49" t="s">
        <v>195</v>
      </c>
      <c r="B242" s="10">
        <v>101</v>
      </c>
    </row>
    <row r="243" spans="1:2" x14ac:dyDescent="0.2">
      <c r="A243" s="49" t="s">
        <v>194</v>
      </c>
      <c r="B243" s="10">
        <v>101</v>
      </c>
    </row>
    <row r="244" spans="1:2" x14ac:dyDescent="0.2">
      <c r="A244" s="49" t="s">
        <v>193</v>
      </c>
      <c r="B244" s="10">
        <v>101</v>
      </c>
    </row>
    <row r="245" spans="1:2" x14ac:dyDescent="0.2">
      <c r="A245" s="49" t="s">
        <v>192</v>
      </c>
      <c r="B245" s="10">
        <v>101</v>
      </c>
    </row>
    <row r="246" spans="1:2" x14ac:dyDescent="0.2">
      <c r="A246" s="49" t="s">
        <v>191</v>
      </c>
      <c r="B246" s="10">
        <v>101</v>
      </c>
    </row>
    <row r="247" spans="1:2" x14ac:dyDescent="0.2">
      <c r="A247" s="49" t="s">
        <v>190</v>
      </c>
      <c r="B247" s="10">
        <v>101</v>
      </c>
    </row>
    <row r="248" spans="1:2" x14ac:dyDescent="0.2">
      <c r="A248" s="49" t="s">
        <v>189</v>
      </c>
      <c r="B248" s="10">
        <v>101</v>
      </c>
    </row>
    <row r="249" spans="1:2" x14ac:dyDescent="0.2">
      <c r="A249" s="49" t="s">
        <v>188</v>
      </c>
      <c r="B249" s="10">
        <v>101</v>
      </c>
    </row>
    <row r="250" spans="1:2" x14ac:dyDescent="0.2">
      <c r="A250" s="49" t="s">
        <v>187</v>
      </c>
      <c r="B250" s="10">
        <v>101</v>
      </c>
    </row>
    <row r="251" spans="1:2" x14ac:dyDescent="0.2">
      <c r="A251" s="49" t="s">
        <v>186</v>
      </c>
      <c r="B251" s="10">
        <v>101</v>
      </c>
    </row>
    <row r="252" spans="1:2" x14ac:dyDescent="0.2">
      <c r="A252" s="49" t="s">
        <v>185</v>
      </c>
      <c r="B252" s="10">
        <v>101</v>
      </c>
    </row>
    <row r="253" spans="1:2" x14ac:dyDescent="0.2">
      <c r="A253" s="49" t="s">
        <v>184</v>
      </c>
      <c r="B253" s="10">
        <v>101</v>
      </c>
    </row>
    <row r="254" spans="1:2" x14ac:dyDescent="0.2">
      <c r="A254" s="49" t="s">
        <v>183</v>
      </c>
      <c r="B254" s="10">
        <v>101</v>
      </c>
    </row>
    <row r="255" spans="1:2" x14ac:dyDescent="0.2">
      <c r="A255" s="49" t="s">
        <v>182</v>
      </c>
      <c r="B255" s="10">
        <v>101</v>
      </c>
    </row>
    <row r="256" spans="1:2" x14ac:dyDescent="0.2">
      <c r="A256" s="49" t="s">
        <v>181</v>
      </c>
      <c r="B256" s="10">
        <v>101</v>
      </c>
    </row>
    <row r="257" spans="1:2" x14ac:dyDescent="0.2">
      <c r="A257" s="49" t="s">
        <v>180</v>
      </c>
      <c r="B257" s="10">
        <v>101</v>
      </c>
    </row>
    <row r="258" spans="1:2" x14ac:dyDescent="0.2">
      <c r="A258" s="49" t="s">
        <v>179</v>
      </c>
      <c r="B258" s="10">
        <v>101</v>
      </c>
    </row>
    <row r="259" spans="1:2" x14ac:dyDescent="0.2">
      <c r="A259" s="49" t="s">
        <v>178</v>
      </c>
      <c r="B259" s="10">
        <v>101</v>
      </c>
    </row>
    <row r="260" spans="1:2" x14ac:dyDescent="0.2">
      <c r="A260" s="49" t="s">
        <v>177</v>
      </c>
      <c r="B260" s="10">
        <v>101</v>
      </c>
    </row>
    <row r="261" spans="1:2" x14ac:dyDescent="0.2">
      <c r="A261" s="49" t="s">
        <v>176</v>
      </c>
      <c r="B261" s="10">
        <v>101</v>
      </c>
    </row>
    <row r="262" spans="1:2" x14ac:dyDescent="0.2">
      <c r="A262" s="49" t="s">
        <v>175</v>
      </c>
      <c r="B262" s="10">
        <v>101</v>
      </c>
    </row>
    <row r="263" spans="1:2" x14ac:dyDescent="0.2">
      <c r="A263" s="49" t="s">
        <v>174</v>
      </c>
      <c r="B263" s="10">
        <v>101</v>
      </c>
    </row>
    <row r="264" spans="1:2" x14ac:dyDescent="0.2">
      <c r="A264" s="49" t="s">
        <v>173</v>
      </c>
      <c r="B264" s="10">
        <v>101</v>
      </c>
    </row>
    <row r="265" spans="1:2" x14ac:dyDescent="0.2">
      <c r="A265" s="49" t="s">
        <v>172</v>
      </c>
      <c r="B265" s="10">
        <v>101</v>
      </c>
    </row>
    <row r="266" spans="1:2" x14ac:dyDescent="0.2">
      <c r="A266" s="49" t="s">
        <v>171</v>
      </c>
      <c r="B266" s="10">
        <v>101</v>
      </c>
    </row>
    <row r="267" spans="1:2" x14ac:dyDescent="0.2">
      <c r="A267" s="49" t="s">
        <v>170</v>
      </c>
      <c r="B267" s="10">
        <v>101</v>
      </c>
    </row>
    <row r="268" spans="1:2" x14ac:dyDescent="0.2">
      <c r="A268" s="49" t="s">
        <v>169</v>
      </c>
      <c r="B268" s="10">
        <v>101</v>
      </c>
    </row>
    <row r="269" spans="1:2" x14ac:dyDescent="0.2">
      <c r="A269" s="49" t="s">
        <v>168</v>
      </c>
      <c r="B269" s="10">
        <v>101</v>
      </c>
    </row>
    <row r="270" spans="1:2" x14ac:dyDescent="0.2">
      <c r="A270" s="49" t="s">
        <v>167</v>
      </c>
      <c r="B270" s="10">
        <v>101</v>
      </c>
    </row>
    <row r="271" spans="1:2" x14ac:dyDescent="0.2">
      <c r="A271" s="49" t="s">
        <v>166</v>
      </c>
      <c r="B271" s="10">
        <v>101</v>
      </c>
    </row>
    <row r="272" spans="1:2" x14ac:dyDescent="0.2">
      <c r="A272" s="49" t="s">
        <v>165</v>
      </c>
      <c r="B272" s="10">
        <v>101</v>
      </c>
    </row>
    <row r="273" spans="1:2" x14ac:dyDescent="0.2">
      <c r="A273" s="49" t="s">
        <v>164</v>
      </c>
      <c r="B273" s="10">
        <v>101</v>
      </c>
    </row>
    <row r="274" spans="1:2" x14ac:dyDescent="0.2">
      <c r="A274" s="49" t="s">
        <v>163</v>
      </c>
      <c r="B274" s="10">
        <v>101</v>
      </c>
    </row>
    <row r="275" spans="1:2" x14ac:dyDescent="0.2">
      <c r="A275" s="49" t="s">
        <v>162</v>
      </c>
      <c r="B275" s="10">
        <v>101</v>
      </c>
    </row>
    <row r="276" spans="1:2" x14ac:dyDescent="0.2">
      <c r="A276" s="49" t="s">
        <v>161</v>
      </c>
      <c r="B276" s="10">
        <v>101</v>
      </c>
    </row>
    <row r="277" spans="1:2" x14ac:dyDescent="0.2">
      <c r="A277" s="49" t="s">
        <v>160</v>
      </c>
      <c r="B277" s="10">
        <v>101</v>
      </c>
    </row>
    <row r="278" spans="1:2" x14ac:dyDescent="0.2">
      <c r="A278" s="49" t="s">
        <v>159</v>
      </c>
      <c r="B278" s="10">
        <v>101</v>
      </c>
    </row>
    <row r="279" spans="1:2" x14ac:dyDescent="0.2">
      <c r="A279" s="49" t="s">
        <v>158</v>
      </c>
      <c r="B279" s="10">
        <v>101</v>
      </c>
    </row>
    <row r="280" spans="1:2" x14ac:dyDescent="0.2">
      <c r="A280" s="49" t="s">
        <v>157</v>
      </c>
      <c r="B280" s="10">
        <v>101</v>
      </c>
    </row>
    <row r="281" spans="1:2" x14ac:dyDescent="0.2">
      <c r="A281" s="49" t="s">
        <v>156</v>
      </c>
      <c r="B281" s="10">
        <v>101</v>
      </c>
    </row>
    <row r="282" spans="1:2" x14ac:dyDescent="0.2">
      <c r="A282" s="49" t="s">
        <v>155</v>
      </c>
      <c r="B282" s="10">
        <v>101</v>
      </c>
    </row>
    <row r="283" spans="1:2" x14ac:dyDescent="0.2">
      <c r="A283" s="49" t="s">
        <v>154</v>
      </c>
      <c r="B283" s="10">
        <v>101</v>
      </c>
    </row>
    <row r="284" spans="1:2" x14ac:dyDescent="0.2">
      <c r="A284" s="49" t="s">
        <v>153</v>
      </c>
      <c r="B284" s="10">
        <v>101</v>
      </c>
    </row>
    <row r="285" spans="1:2" x14ac:dyDescent="0.2">
      <c r="A285" s="49" t="s">
        <v>152</v>
      </c>
      <c r="B285" s="10">
        <v>101</v>
      </c>
    </row>
    <row r="286" spans="1:2" x14ac:dyDescent="0.2">
      <c r="A286" s="49" t="s">
        <v>151</v>
      </c>
      <c r="B286" s="10">
        <v>101</v>
      </c>
    </row>
    <row r="287" spans="1:2" x14ac:dyDescent="0.2">
      <c r="A287" s="49" t="s">
        <v>150</v>
      </c>
      <c r="B287" s="10">
        <v>101</v>
      </c>
    </row>
    <row r="288" spans="1:2" x14ac:dyDescent="0.2">
      <c r="A288" s="49" t="s">
        <v>149</v>
      </c>
      <c r="B288" s="10">
        <v>101</v>
      </c>
    </row>
    <row r="289" spans="1:2" x14ac:dyDescent="0.2">
      <c r="A289" s="49" t="s">
        <v>148</v>
      </c>
      <c r="B289" s="10">
        <v>101</v>
      </c>
    </row>
    <row r="290" spans="1:2" x14ac:dyDescent="0.2">
      <c r="A290" s="49" t="s">
        <v>147</v>
      </c>
      <c r="B290" s="10">
        <v>101</v>
      </c>
    </row>
    <row r="291" spans="1:2" x14ac:dyDescent="0.2">
      <c r="A291" s="49" t="s">
        <v>146</v>
      </c>
      <c r="B291" s="10">
        <v>101</v>
      </c>
    </row>
    <row r="292" spans="1:2" x14ac:dyDescent="0.2">
      <c r="A292" s="49" t="s">
        <v>145</v>
      </c>
      <c r="B292" s="10">
        <v>101</v>
      </c>
    </row>
    <row r="293" spans="1:2" x14ac:dyDescent="0.2">
      <c r="A293" s="49" t="s">
        <v>144</v>
      </c>
      <c r="B293" s="10">
        <v>101</v>
      </c>
    </row>
    <row r="294" spans="1:2" x14ac:dyDescent="0.2">
      <c r="A294" s="49" t="s">
        <v>143</v>
      </c>
      <c r="B294" s="10">
        <v>101</v>
      </c>
    </row>
    <row r="295" spans="1:2" x14ac:dyDescent="0.2">
      <c r="A295" s="49" t="s">
        <v>142</v>
      </c>
      <c r="B295" s="10">
        <v>101</v>
      </c>
    </row>
    <row r="296" spans="1:2" x14ac:dyDescent="0.2">
      <c r="A296" s="49" t="s">
        <v>141</v>
      </c>
      <c r="B296" s="10">
        <v>101</v>
      </c>
    </row>
    <row r="297" spans="1:2" x14ac:dyDescent="0.2">
      <c r="A297" s="49" t="s">
        <v>140</v>
      </c>
      <c r="B297" s="10">
        <v>101</v>
      </c>
    </row>
    <row r="298" spans="1:2" x14ac:dyDescent="0.2">
      <c r="A298" s="49" t="s">
        <v>139</v>
      </c>
      <c r="B298" s="10">
        <v>101</v>
      </c>
    </row>
    <row r="299" spans="1:2" x14ac:dyDescent="0.2">
      <c r="A299" s="49" t="s">
        <v>138</v>
      </c>
      <c r="B299" s="10">
        <v>101</v>
      </c>
    </row>
    <row r="300" spans="1:2" x14ac:dyDescent="0.2">
      <c r="A300" s="49" t="s">
        <v>137</v>
      </c>
      <c r="B300" s="10">
        <v>101</v>
      </c>
    </row>
    <row r="301" spans="1:2" x14ac:dyDescent="0.2">
      <c r="A301" s="49" t="s">
        <v>136</v>
      </c>
      <c r="B301" s="10">
        <v>101</v>
      </c>
    </row>
    <row r="302" spans="1:2" x14ac:dyDescent="0.2">
      <c r="A302" s="49" t="s">
        <v>135</v>
      </c>
      <c r="B302" s="10">
        <v>101</v>
      </c>
    </row>
    <row r="303" spans="1:2" x14ac:dyDescent="0.2">
      <c r="A303" s="49" t="s">
        <v>134</v>
      </c>
      <c r="B303" s="10">
        <v>101</v>
      </c>
    </row>
    <row r="304" spans="1:2" x14ac:dyDescent="0.2">
      <c r="A304" s="49" t="s">
        <v>133</v>
      </c>
      <c r="B304" s="10">
        <v>101</v>
      </c>
    </row>
    <row r="305" spans="1:2" x14ac:dyDescent="0.2">
      <c r="A305" s="49" t="s">
        <v>132</v>
      </c>
      <c r="B305" s="10">
        <v>101</v>
      </c>
    </row>
    <row r="306" spans="1:2" x14ac:dyDescent="0.2">
      <c r="A306" s="49" t="s">
        <v>131</v>
      </c>
      <c r="B306" s="10">
        <v>101</v>
      </c>
    </row>
    <row r="307" spans="1:2" x14ac:dyDescent="0.2">
      <c r="A307" s="49" t="s">
        <v>130</v>
      </c>
      <c r="B307" s="10">
        <v>101</v>
      </c>
    </row>
    <row r="308" spans="1:2" x14ac:dyDescent="0.2">
      <c r="A308" s="49" t="s">
        <v>129</v>
      </c>
      <c r="B308" s="10">
        <v>101</v>
      </c>
    </row>
    <row r="309" spans="1:2" x14ac:dyDescent="0.2">
      <c r="A309" s="49" t="s">
        <v>128</v>
      </c>
      <c r="B309" s="10">
        <v>101</v>
      </c>
    </row>
    <row r="310" spans="1:2" x14ac:dyDescent="0.2">
      <c r="A310" s="49" t="s">
        <v>127</v>
      </c>
      <c r="B310" s="10">
        <v>101</v>
      </c>
    </row>
    <row r="311" spans="1:2" x14ac:dyDescent="0.2">
      <c r="A311" s="49" t="s">
        <v>126</v>
      </c>
      <c r="B311" s="10">
        <v>101</v>
      </c>
    </row>
    <row r="312" spans="1:2" x14ac:dyDescent="0.2">
      <c r="A312" s="49" t="s">
        <v>125</v>
      </c>
      <c r="B312" s="10">
        <v>101</v>
      </c>
    </row>
    <row r="313" spans="1:2" x14ac:dyDescent="0.2">
      <c r="A313" s="49" t="s">
        <v>124</v>
      </c>
      <c r="B313" s="10">
        <v>101</v>
      </c>
    </row>
    <row r="314" spans="1:2" x14ac:dyDescent="0.2">
      <c r="A314" s="49" t="s">
        <v>123</v>
      </c>
      <c r="B314" s="10">
        <v>101</v>
      </c>
    </row>
    <row r="315" spans="1:2" x14ac:dyDescent="0.2">
      <c r="A315" s="49" t="s">
        <v>122</v>
      </c>
      <c r="B315" s="10">
        <v>101</v>
      </c>
    </row>
    <row r="316" spans="1:2" x14ac:dyDescent="0.2">
      <c r="A316" s="49" t="s">
        <v>121</v>
      </c>
      <c r="B316" s="10">
        <v>101</v>
      </c>
    </row>
    <row r="317" spans="1:2" x14ac:dyDescent="0.2">
      <c r="A317" s="49" t="s">
        <v>120</v>
      </c>
      <c r="B317" s="10">
        <v>101</v>
      </c>
    </row>
    <row r="318" spans="1:2" x14ac:dyDescent="0.2">
      <c r="A318" s="49" t="s">
        <v>119</v>
      </c>
      <c r="B318" s="10">
        <v>101</v>
      </c>
    </row>
    <row r="319" spans="1:2" x14ac:dyDescent="0.2">
      <c r="A319" s="49" t="s">
        <v>118</v>
      </c>
      <c r="B319" s="10">
        <v>101</v>
      </c>
    </row>
    <row r="320" spans="1:2" x14ac:dyDescent="0.2">
      <c r="A320" s="49" t="s">
        <v>117</v>
      </c>
      <c r="B320" s="10">
        <v>101</v>
      </c>
    </row>
    <row r="321" spans="1:2" x14ac:dyDescent="0.2">
      <c r="A321" s="49" t="s">
        <v>116</v>
      </c>
      <c r="B321" s="10">
        <v>101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 PEAGES</vt:lpstr>
      <vt:lpstr>SHELL PEAGES</vt:lpstr>
      <vt:lpstr>Base  CARBURANT</vt:lpstr>
      <vt:lpstr>VG</vt:lpstr>
      <vt:lpstr>V9</vt:lpstr>
      <vt:lpstr>Centre de coût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2018-02-10T12:08:28Z</dcterms:created>
  <dcterms:modified xsi:type="dcterms:W3CDTF">2018-08-26T13:10:23Z</dcterms:modified>
</cp:coreProperties>
</file>