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4055" windowHeight="6150" activeTab="2"/>
  </bookViews>
  <sheets>
    <sheet name="PILOTAGE" sheetId="2" r:id="rId1"/>
    <sheet name="SUIVI DU CHALLENGE" sheetId="1" r:id="rId2"/>
    <sheet name="RESULTATS " sheetId="4" r:id="rId3"/>
  </sheets>
  <calcPr calcId="125725"/>
</workbook>
</file>

<file path=xl/calcChain.xml><?xml version="1.0" encoding="utf-8"?>
<calcChain xmlns="http://schemas.openxmlformats.org/spreadsheetml/2006/main">
  <c r="R45" i="2"/>
  <c r="R42"/>
  <c r="R41"/>
  <c r="R40"/>
  <c r="R39"/>
  <c r="N45"/>
  <c r="N42"/>
  <c r="N41"/>
  <c r="N40"/>
  <c r="N39"/>
  <c r="V37"/>
  <c r="V34"/>
  <c r="V33"/>
  <c r="V32"/>
  <c r="V31"/>
  <c r="R37"/>
  <c r="R34"/>
  <c r="R33"/>
  <c r="R32"/>
  <c r="R31"/>
  <c r="N37"/>
  <c r="N34"/>
  <c r="N33"/>
  <c r="N32"/>
  <c r="N31"/>
  <c r="G18" i="4"/>
  <c r="G12"/>
  <c r="R8" i="2" s="1"/>
  <c r="G14" i="4"/>
  <c r="V8" i="2" s="1"/>
  <c r="G16" i="4"/>
  <c r="G20"/>
  <c r="R24" i="2" s="1"/>
  <c r="G22" i="4"/>
  <c r="N24" i="2" s="1"/>
  <c r="G24" i="4"/>
  <c r="G26"/>
  <c r="G28"/>
  <c r="G30"/>
  <c r="G32"/>
  <c r="G34"/>
  <c r="G36"/>
  <c r="G38"/>
  <c r="G10"/>
  <c r="N8" i="2" s="1"/>
  <c r="R16"/>
  <c r="Z24"/>
  <c r="Z29"/>
  <c r="Z26"/>
  <c r="Z25"/>
  <c r="Z23"/>
  <c r="V29"/>
  <c r="V26"/>
  <c r="V25"/>
  <c r="V24"/>
  <c r="V23"/>
  <c r="R29"/>
  <c r="R26"/>
  <c r="R25"/>
  <c r="R23"/>
  <c r="N29"/>
  <c r="N26"/>
  <c r="N25"/>
  <c r="N23"/>
  <c r="R21"/>
  <c r="R18"/>
  <c r="R17"/>
  <c r="R15"/>
  <c r="N21"/>
  <c r="N18"/>
  <c r="N17"/>
  <c r="N16"/>
  <c r="N15"/>
  <c r="V13"/>
  <c r="V10"/>
  <c r="V9"/>
  <c r="V7"/>
  <c r="H10" i="4"/>
  <c r="R13" i="2"/>
  <c r="R10"/>
  <c r="R9"/>
  <c r="R7"/>
  <c r="N13"/>
  <c r="N10"/>
  <c r="N9"/>
  <c r="N7"/>
  <c r="E12" i="4"/>
  <c r="H12" s="1"/>
  <c r="I12" s="1"/>
  <c r="E14"/>
  <c r="F14" s="1"/>
  <c r="E16"/>
  <c r="H16" s="1"/>
  <c r="I16" s="1"/>
  <c r="E18"/>
  <c r="F18" s="1"/>
  <c r="E20"/>
  <c r="H20" s="1"/>
  <c r="I20" s="1"/>
  <c r="E22"/>
  <c r="F22" s="1"/>
  <c r="E24"/>
  <c r="H24" s="1"/>
  <c r="I24" s="1"/>
  <c r="E26"/>
  <c r="F26" s="1"/>
  <c r="E28"/>
  <c r="H28" s="1"/>
  <c r="I28" s="1"/>
  <c r="E30"/>
  <c r="F30" s="1"/>
  <c r="E32"/>
  <c r="H32" s="1"/>
  <c r="I32" s="1"/>
  <c r="E34"/>
  <c r="F34" s="1"/>
  <c r="E36"/>
  <c r="H36" s="1"/>
  <c r="I36" s="1"/>
  <c r="E38"/>
  <c r="F38" s="1"/>
  <c r="E10"/>
  <c r="I10" s="1"/>
  <c r="C44" i="2"/>
  <c r="C43"/>
  <c r="C42"/>
  <c r="C41"/>
  <c r="C40"/>
  <c r="C36"/>
  <c r="C35"/>
  <c r="C34"/>
  <c r="C33"/>
  <c r="C32"/>
  <c r="C28"/>
  <c r="C27"/>
  <c r="C26"/>
  <c r="C25"/>
  <c r="C24"/>
  <c r="C20"/>
  <c r="C19"/>
  <c r="C18"/>
  <c r="C17"/>
  <c r="C16"/>
  <c r="C12"/>
  <c r="C11"/>
  <c r="C10"/>
  <c r="C9"/>
  <c r="C8"/>
  <c r="V14" i="1"/>
  <c r="V16"/>
  <c r="V18"/>
  <c r="V20"/>
  <c r="V22"/>
  <c r="V24"/>
  <c r="V26"/>
  <c r="V28"/>
  <c r="V30"/>
  <c r="V32"/>
  <c r="V34"/>
  <c r="V36"/>
  <c r="V38"/>
  <c r="V40"/>
  <c r="V12"/>
  <c r="T14"/>
  <c r="T16"/>
  <c r="T18"/>
  <c r="T20"/>
  <c r="T22"/>
  <c r="T24"/>
  <c r="T26"/>
  <c r="T28"/>
  <c r="T30"/>
  <c r="T32"/>
  <c r="T34"/>
  <c r="T36"/>
  <c r="T38"/>
  <c r="T40"/>
  <c r="T12"/>
  <c r="R14"/>
  <c r="R16"/>
  <c r="R18"/>
  <c r="R20"/>
  <c r="R22"/>
  <c r="R24"/>
  <c r="R26"/>
  <c r="R28"/>
  <c r="R30"/>
  <c r="R32"/>
  <c r="R34"/>
  <c r="R36"/>
  <c r="R38"/>
  <c r="R40"/>
  <c r="R12"/>
  <c r="P14"/>
  <c r="P16"/>
  <c r="P18"/>
  <c r="P20"/>
  <c r="P22"/>
  <c r="P24"/>
  <c r="P26"/>
  <c r="P28"/>
  <c r="P30"/>
  <c r="P32"/>
  <c r="P34"/>
  <c r="P36"/>
  <c r="P38"/>
  <c r="P40"/>
  <c r="P12"/>
  <c r="N14"/>
  <c r="N16"/>
  <c r="N18"/>
  <c r="N20"/>
  <c r="N22"/>
  <c r="N24"/>
  <c r="N26"/>
  <c r="N28"/>
  <c r="N30"/>
  <c r="N32"/>
  <c r="N34"/>
  <c r="N36"/>
  <c r="N38"/>
  <c r="N40"/>
  <c r="N12"/>
  <c r="L14"/>
  <c r="L16"/>
  <c r="L18"/>
  <c r="L20"/>
  <c r="L22"/>
  <c r="L24"/>
  <c r="L26"/>
  <c r="L28"/>
  <c r="L30"/>
  <c r="L32"/>
  <c r="L34"/>
  <c r="L36"/>
  <c r="L38"/>
  <c r="L40"/>
  <c r="L12"/>
  <c r="J14"/>
  <c r="J16"/>
  <c r="J18"/>
  <c r="J20"/>
  <c r="J22"/>
  <c r="J24"/>
  <c r="J26"/>
  <c r="J28"/>
  <c r="J30"/>
  <c r="J32"/>
  <c r="J34"/>
  <c r="J36"/>
  <c r="J38"/>
  <c r="J40"/>
  <c r="J12"/>
  <c r="H14"/>
  <c r="H16"/>
  <c r="H18"/>
  <c r="H20"/>
  <c r="H22"/>
  <c r="H24"/>
  <c r="H26"/>
  <c r="H28"/>
  <c r="H30"/>
  <c r="H32"/>
  <c r="H34"/>
  <c r="H36"/>
  <c r="H38"/>
  <c r="H40"/>
  <c r="H12"/>
  <c r="F12"/>
  <c r="F14"/>
  <c r="F16"/>
  <c r="F18"/>
  <c r="F20"/>
  <c r="F22"/>
  <c r="F24"/>
  <c r="F26"/>
  <c r="F28"/>
  <c r="F30"/>
  <c r="F32"/>
  <c r="F34"/>
  <c r="F36"/>
  <c r="F38"/>
  <c r="F40"/>
  <c r="F10" i="4" l="1"/>
  <c r="F36"/>
  <c r="F32"/>
  <c r="F28"/>
  <c r="F24"/>
  <c r="F20"/>
  <c r="F16"/>
  <c r="F12"/>
  <c r="H38"/>
  <c r="I38" s="1"/>
  <c r="H34"/>
  <c r="I34" s="1"/>
  <c r="H30"/>
  <c r="I30" s="1"/>
  <c r="H26"/>
  <c r="I26" s="1"/>
  <c r="H22"/>
  <c r="I22" s="1"/>
  <c r="H18"/>
  <c r="I18" s="1"/>
  <c r="H14"/>
  <c r="I14" s="1"/>
  <c r="C21" i="2"/>
  <c r="C37"/>
  <c r="C45"/>
  <c r="C13"/>
  <c r="C29"/>
</calcChain>
</file>

<file path=xl/sharedStrings.xml><?xml version="1.0" encoding="utf-8"?>
<sst xmlns="http://schemas.openxmlformats.org/spreadsheetml/2006/main" count="255" uniqueCount="75">
  <si>
    <t>Teddy BONGOUANDE</t>
  </si>
  <si>
    <t>Vicentia ALIHONOU</t>
  </si>
  <si>
    <t>Hermann GONDZIA</t>
  </si>
  <si>
    <t>Annaick NGANGA</t>
  </si>
  <si>
    <t>Danielle OSSEY</t>
  </si>
  <si>
    <t>Arielle POUATY</t>
  </si>
  <si>
    <t>Marinella NDJOULANI</t>
  </si>
  <si>
    <t>Martinien BOKOYO</t>
  </si>
  <si>
    <t>Magalie MICKAMOU</t>
  </si>
  <si>
    <t>Didian NGONDO</t>
  </si>
  <si>
    <t>Soraya KOGUIA</t>
  </si>
  <si>
    <t>Marlène TCHICAYA</t>
  </si>
  <si>
    <t>Fleurie BATSINDILA</t>
  </si>
  <si>
    <t>Aubaine NTANDOU</t>
  </si>
  <si>
    <t>Julia KIMBALOU</t>
  </si>
  <si>
    <t>SEPTEMBRE</t>
  </si>
  <si>
    <t>OCTOBRE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</si>
  <si>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</si>
  <si>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</si>
  <si>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</si>
  <si>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</si>
  <si>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</si>
  <si>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</si>
  <si>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</si>
  <si>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</si>
  <si>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</si>
  <si>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Valeurs</t>
  </si>
  <si>
    <t>Nbre de vtes</t>
  </si>
  <si>
    <t>NOMS DES                  CONCOURANTS</t>
  </si>
  <si>
    <t>N°</t>
  </si>
  <si>
    <t>TABLEAU DE SUIVI DES VENTES HEBDOMADAIRES</t>
  </si>
  <si>
    <t>PILOTAGE</t>
  </si>
  <si>
    <t>Agences</t>
  </si>
  <si>
    <t>Siège</t>
  </si>
  <si>
    <t>Objectifs</t>
  </si>
  <si>
    <t>Réalisés S1 &amp; 2</t>
  </si>
  <si>
    <t>Réalisés S3 &amp; 4</t>
  </si>
  <si>
    <t>Réalisés S5 &amp; 6</t>
  </si>
  <si>
    <t>Réalisés S7 &amp; 8</t>
  </si>
  <si>
    <t>Réalisés S9</t>
  </si>
  <si>
    <t>Ecarts</t>
  </si>
  <si>
    <t>Poto-poto</t>
  </si>
  <si>
    <t>Tour Miroir</t>
  </si>
  <si>
    <t>Atlantic</t>
  </si>
  <si>
    <t>Océane</t>
  </si>
  <si>
    <t>vtes</t>
  </si>
  <si>
    <t>Conseillers</t>
  </si>
  <si>
    <t>Total ventes</t>
  </si>
  <si>
    <t>GAIN DE POINTS</t>
  </si>
  <si>
    <t>BONGUANDE</t>
  </si>
  <si>
    <t>Gain de points</t>
  </si>
  <si>
    <t>Valeurs cumulées</t>
  </si>
  <si>
    <t>Montant bon d'achats</t>
  </si>
  <si>
    <t>Rang agence</t>
  </si>
  <si>
    <t>Rang global</t>
  </si>
  <si>
    <t>KIMBALOU</t>
  </si>
  <si>
    <t>BOKOYO</t>
  </si>
  <si>
    <t>GONDZIA</t>
  </si>
  <si>
    <t>ALIHONOU</t>
  </si>
  <si>
    <t>OSSEY</t>
  </si>
  <si>
    <t>NTANDOU</t>
  </si>
  <si>
    <t>BATSINDILA</t>
  </si>
  <si>
    <t>NDJOULANI</t>
  </si>
  <si>
    <t>MICKAMOU</t>
  </si>
  <si>
    <t>NGANGA</t>
  </si>
  <si>
    <t>POUATY</t>
  </si>
  <si>
    <t>TCHICAYA</t>
  </si>
  <si>
    <t>KOGUIA</t>
  </si>
  <si>
    <t>NGONDO</t>
  </si>
  <si>
    <t>TABLEAU DES RESULTATS</t>
  </si>
  <si>
    <t>TOTAL VENTES</t>
  </si>
  <si>
    <t xml:space="preserve"> VALEURS ACCUMULEES</t>
  </si>
  <si>
    <t>VALEUR DU BON D'ACHAT</t>
  </si>
  <si>
    <t>RANG</t>
  </si>
  <si>
    <t>=</t>
  </si>
</sst>
</file>

<file path=xl/styles.xml><?xml version="1.0" encoding="utf-8"?>
<styleSheet xmlns="http://schemas.openxmlformats.org/spreadsheetml/2006/main">
  <numFmts count="1">
    <numFmt numFmtId="164" formatCode="#,##0\ [$XAF]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4F3E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1C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/>
      <top style="thick">
        <color theme="0" tint="-0.14996795556505021"/>
      </top>
      <bottom/>
      <diagonal/>
    </border>
    <border>
      <left/>
      <right/>
      <top/>
      <bottom style="thick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 vertical="center"/>
    </xf>
    <xf numFmtId="0" fontId="2" fillId="14" borderId="1" xfId="0" applyFont="1" applyFill="1" applyBorder="1" applyAlignment="1">
      <alignment horizontal="left" vertical="center"/>
    </xf>
    <xf numFmtId="0" fontId="10" fillId="9" borderId="1" xfId="0" applyFont="1" applyFill="1" applyBorder="1" applyAlignment="1">
      <alignment horizontal="center" vertical="center"/>
    </xf>
    <xf numFmtId="164" fontId="10" fillId="9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64" fontId="10" fillId="7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164" fontId="10" fillId="12" borderId="1" xfId="0" applyNumberFormat="1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164" fontId="10" fillId="14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3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7" fillId="9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4" fillId="3" borderId="8" xfId="0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6" fillId="9" borderId="10" xfId="0" applyFont="1" applyFill="1" applyBorder="1" applyAlignment="1">
      <alignment vertical="center"/>
    </xf>
    <xf numFmtId="0" fontId="11" fillId="9" borderId="10" xfId="0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6" fillId="7" borderId="10" xfId="0" applyFont="1" applyFill="1" applyBorder="1" applyAlignment="1">
      <alignment vertical="center"/>
    </xf>
    <xf numFmtId="0" fontId="11" fillId="7" borderId="10" xfId="0" applyFont="1" applyFill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6" borderId="10" xfId="0" applyFont="1" applyFill="1" applyBorder="1" applyAlignment="1">
      <alignment vertical="center"/>
    </xf>
    <xf numFmtId="0" fontId="11" fillId="6" borderId="10" xfId="0" applyFont="1" applyFill="1" applyBorder="1" applyAlignment="1">
      <alignment vertical="center"/>
    </xf>
    <xf numFmtId="0" fontId="6" fillId="12" borderId="10" xfId="0" applyFont="1" applyFill="1" applyBorder="1" applyAlignment="1">
      <alignment vertical="center"/>
    </xf>
    <xf numFmtId="0" fontId="11" fillId="12" borderId="10" xfId="0" applyFont="1" applyFill="1" applyBorder="1" applyAlignment="1">
      <alignment vertical="center"/>
    </xf>
    <xf numFmtId="0" fontId="6" fillId="14" borderId="10" xfId="0" applyFont="1" applyFill="1" applyBorder="1" applyAlignment="1">
      <alignment vertical="center"/>
    </xf>
    <xf numFmtId="0" fontId="11" fillId="14" borderId="10" xfId="0" applyFont="1" applyFill="1" applyBorder="1" applyAlignment="1">
      <alignment vertical="center"/>
    </xf>
    <xf numFmtId="0" fontId="3" fillId="3" borderId="11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0" fillId="3" borderId="1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3" fillId="3" borderId="12" xfId="0" applyFont="1" applyFill="1" applyBorder="1" applyAlignment="1">
      <alignment horizontal="left" vertical="center"/>
    </xf>
    <xf numFmtId="0" fontId="0" fillId="3" borderId="12" xfId="0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10" fillId="5" borderId="0" xfId="0" applyFont="1" applyFill="1" applyAlignment="1">
      <alignment horizontal="center" vertical="center" textRotation="255" wrapText="1"/>
    </xf>
    <xf numFmtId="0" fontId="10" fillId="5" borderId="0" xfId="0" applyFont="1" applyFill="1" applyAlignment="1">
      <alignment horizontal="center" vertical="center" textRotation="255"/>
    </xf>
    <xf numFmtId="0" fontId="8" fillId="9" borderId="0" xfId="0" applyFont="1" applyFill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10" fillId="15" borderId="0" xfId="0" applyFont="1" applyFill="1" applyAlignment="1">
      <alignment horizontal="center" vertical="center" textRotation="255"/>
    </xf>
    <xf numFmtId="0" fontId="10" fillId="15" borderId="0" xfId="0" applyFont="1" applyFill="1" applyAlignment="1">
      <alignment horizontal="center" vertical="center" textRotation="255" wrapText="1"/>
    </xf>
    <xf numFmtId="0" fontId="8" fillId="7" borderId="0" xfId="0" applyFont="1" applyFill="1" applyAlignment="1">
      <alignment vertical="center"/>
    </xf>
    <xf numFmtId="0" fontId="8" fillId="7" borderId="0" xfId="0" applyFont="1" applyFill="1" applyAlignment="1">
      <alignment horizontal="center" vertical="center"/>
    </xf>
    <xf numFmtId="0" fontId="1" fillId="16" borderId="0" xfId="0" applyFont="1" applyFill="1" applyAlignment="1">
      <alignment horizontal="center" vertical="center" textRotation="255"/>
    </xf>
    <xf numFmtId="0" fontId="10" fillId="16" borderId="0" xfId="0" applyFont="1" applyFill="1" applyAlignment="1">
      <alignment horizontal="center" vertical="center" textRotation="255"/>
    </xf>
    <xf numFmtId="0" fontId="10" fillId="16" borderId="0" xfId="0" applyFont="1" applyFill="1" applyAlignment="1">
      <alignment horizontal="center" vertical="center" textRotation="255" wrapText="1"/>
    </xf>
    <xf numFmtId="0" fontId="1" fillId="10" borderId="0" xfId="0" applyFont="1" applyFill="1" applyAlignment="1">
      <alignment horizontal="center" vertical="center" textRotation="255"/>
    </xf>
    <xf numFmtId="0" fontId="10" fillId="10" borderId="0" xfId="0" applyFont="1" applyFill="1" applyAlignment="1">
      <alignment horizontal="center" vertical="center" textRotation="255"/>
    </xf>
    <xf numFmtId="0" fontId="10" fillId="10" borderId="0" xfId="0" applyFont="1" applyFill="1" applyAlignment="1">
      <alignment horizontal="center" vertical="center" textRotation="255" wrapText="1"/>
    </xf>
    <xf numFmtId="0" fontId="1" fillId="15" borderId="0" xfId="0" applyFont="1" applyFill="1" applyAlignment="1">
      <alignment horizontal="center" vertical="center" textRotation="255"/>
    </xf>
    <xf numFmtId="0" fontId="1" fillId="5" borderId="0" xfId="0" applyFont="1" applyFill="1" applyAlignment="1">
      <alignment horizontal="center" vertical="center" textRotation="255"/>
    </xf>
    <xf numFmtId="0" fontId="8" fillId="6" borderId="0" xfId="0" applyFont="1" applyFill="1" applyAlignment="1">
      <alignment vertical="center"/>
    </xf>
    <xf numFmtId="0" fontId="8" fillId="6" borderId="0" xfId="0" applyFont="1" applyFill="1" applyAlignment="1">
      <alignment horizontal="center" vertical="center"/>
    </xf>
    <xf numFmtId="0" fontId="8" fillId="12" borderId="0" xfId="0" applyFont="1" applyFill="1" applyAlignment="1">
      <alignment vertical="center"/>
    </xf>
    <xf numFmtId="0" fontId="8" fillId="12" borderId="0" xfId="0" applyFont="1" applyFill="1" applyAlignment="1">
      <alignment horizontal="center" vertical="center"/>
    </xf>
    <xf numFmtId="0" fontId="8" fillId="14" borderId="0" xfId="0" applyFont="1" applyFill="1" applyAlignment="1">
      <alignment vertical="center"/>
    </xf>
    <xf numFmtId="0" fontId="8" fillId="14" borderId="0" xfId="0" applyFont="1" applyFill="1" applyAlignment="1">
      <alignment horizontal="center" vertical="center"/>
    </xf>
    <xf numFmtId="0" fontId="10" fillId="13" borderId="0" xfId="0" applyFont="1" applyFill="1" applyAlignment="1">
      <alignment horizontal="center" vertical="center" textRotation="255" wrapText="1"/>
    </xf>
    <xf numFmtId="0" fontId="10" fillId="13" borderId="0" xfId="0" applyFont="1" applyFill="1" applyAlignment="1">
      <alignment horizontal="center" vertical="center" textRotation="255"/>
    </xf>
    <xf numFmtId="0" fontId="1" fillId="13" borderId="0" xfId="0" applyFont="1" applyFill="1" applyAlignment="1">
      <alignment horizontal="center" vertical="center" textRotation="255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 wrapText="1"/>
    </xf>
    <xf numFmtId="164" fontId="1" fillId="9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4" fontId="1" fillId="12" borderId="1" xfId="0" applyNumberFormat="1" applyFont="1" applyFill="1" applyBorder="1" applyAlignment="1">
      <alignment horizontal="center" vertical="center"/>
    </xf>
    <xf numFmtId="164" fontId="1" fillId="14" borderId="1" xfId="0" applyNumberFormat="1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7" borderId="1" xfId="0" applyNumberFormat="1" applyFont="1" applyFill="1" applyBorder="1" applyAlignment="1">
      <alignment horizontal="center" vertical="center"/>
    </xf>
    <xf numFmtId="0" fontId="1" fillId="6" borderId="1" xfId="0" applyNumberFormat="1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0" fontId="1" fillId="14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</cellXfs>
  <cellStyles count="1">
    <cellStyle name="Normal" xfId="0" builtinId="0"/>
  </cellStyles>
  <dxfs count="7"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70C0"/>
          </stop>
          <stop position="1">
            <color theme="0"/>
          </stop>
        </gradientFill>
      </fill>
    </dxf>
    <dxf>
      <font>
        <color rgb="FFC0000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70C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FFF1C5"/>
      <color rgb="FFF4F3E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3"/>
  <c:chart>
    <c:title>
      <c:tx>
        <c:rich>
          <a:bodyPr/>
          <a:lstStyle/>
          <a:p>
            <a:pPr>
              <a:defRPr sz="1100">
                <a:solidFill>
                  <a:schemeClr val="accent3">
                    <a:lumMod val="75000"/>
                  </a:schemeClr>
                </a:solidFill>
              </a:defRPr>
            </a:pPr>
            <a:r>
              <a:rPr lang="fr-FR" sz="1100">
                <a:solidFill>
                  <a:schemeClr val="accent3">
                    <a:lumMod val="75000"/>
                  </a:schemeClr>
                </a:solidFill>
              </a:rPr>
              <a:t>Agence Siège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PILOTAGE!$B$7:$B$13</c:f>
              <c:strCache>
                <c:ptCount val="7"/>
                <c:pt idx="0">
                  <c:v>Objectifs</c:v>
                </c:pt>
                <c:pt idx="1">
                  <c:v>Réalisés S1 &amp; 2</c:v>
                </c:pt>
                <c:pt idx="2">
                  <c:v>Réalisés S3 &amp; 4</c:v>
                </c:pt>
                <c:pt idx="3">
                  <c:v>Réalisés S5 &amp; 6</c:v>
                </c:pt>
                <c:pt idx="4">
                  <c:v>Réalisés S7 &amp; 8</c:v>
                </c:pt>
                <c:pt idx="5">
                  <c:v>Réalisés S9</c:v>
                </c:pt>
                <c:pt idx="6">
                  <c:v>Ecarts</c:v>
                </c:pt>
              </c:strCache>
            </c:strRef>
          </c:cat>
          <c:val>
            <c:numRef>
              <c:f>PILOTAGE!$C$7:$C$13</c:f>
              <c:numCache>
                <c:formatCode>General</c:formatCode>
                <c:ptCount val="7"/>
                <c:pt idx="0">
                  <c:v>108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-108</c:v>
                </c:pt>
              </c:numCache>
            </c:numRef>
          </c:val>
        </c:ser>
        <c:shape val="box"/>
        <c:axId val="74476160"/>
        <c:axId val="94847360"/>
        <c:axId val="0"/>
      </c:bar3DChart>
      <c:catAx>
        <c:axId val="74476160"/>
        <c:scaling>
          <c:orientation val="minMax"/>
        </c:scaling>
        <c:axPos val="b"/>
        <c:majorGridlines/>
        <c:tickLblPos val="nextTo"/>
        <c:crossAx val="94847360"/>
        <c:crosses val="autoZero"/>
        <c:auto val="1"/>
        <c:lblAlgn val="ctr"/>
        <c:lblOffset val="100"/>
      </c:catAx>
      <c:valAx>
        <c:axId val="94847360"/>
        <c:scaling>
          <c:orientation val="minMax"/>
        </c:scaling>
        <c:axPos val="l"/>
        <c:majorGridlines/>
        <c:numFmt formatCode="General" sourceLinked="1"/>
        <c:tickLblPos val="nextTo"/>
        <c:crossAx val="74476160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6"/>
  <c:chart>
    <c:title>
      <c:tx>
        <c:rich>
          <a:bodyPr/>
          <a:lstStyle/>
          <a:p>
            <a:pPr>
              <a:defRPr sz="1100">
                <a:solidFill>
                  <a:schemeClr val="accent6"/>
                </a:solidFill>
              </a:defRPr>
            </a:pPr>
            <a:r>
              <a:rPr lang="en-US" sz="1100">
                <a:solidFill>
                  <a:schemeClr val="accent6"/>
                </a:solidFill>
              </a:rPr>
              <a:t>Agence Poto-poto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PILOTAGE!$B$15:$B$21</c:f>
              <c:strCache>
                <c:ptCount val="7"/>
                <c:pt idx="0">
                  <c:v>Objectifs</c:v>
                </c:pt>
                <c:pt idx="1">
                  <c:v>Réalisés S1 &amp; 2</c:v>
                </c:pt>
                <c:pt idx="2">
                  <c:v>Réalisés S3 &amp; 4</c:v>
                </c:pt>
                <c:pt idx="3">
                  <c:v>Réalisés S5 &amp; 6</c:v>
                </c:pt>
                <c:pt idx="4">
                  <c:v>Réalisés S7 &amp; 8</c:v>
                </c:pt>
                <c:pt idx="5">
                  <c:v>Réalisés S9</c:v>
                </c:pt>
                <c:pt idx="6">
                  <c:v>Ecarts</c:v>
                </c:pt>
              </c:strCache>
            </c:strRef>
          </c:cat>
          <c:val>
            <c:numRef>
              <c:f>PILOTAGE!$C$15:$C$21</c:f>
              <c:numCache>
                <c:formatCode>General</c:formatCode>
                <c:ptCount val="7"/>
                <c:pt idx="0">
                  <c:v>72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-72</c:v>
                </c:pt>
              </c:numCache>
            </c:numRef>
          </c:val>
        </c:ser>
        <c:shape val="box"/>
        <c:axId val="135403776"/>
        <c:axId val="135368704"/>
        <c:axId val="0"/>
      </c:bar3DChart>
      <c:catAx>
        <c:axId val="135403776"/>
        <c:scaling>
          <c:orientation val="minMax"/>
        </c:scaling>
        <c:axPos val="b"/>
        <c:majorGridlines/>
        <c:tickLblPos val="nextTo"/>
        <c:crossAx val="135368704"/>
        <c:crosses val="autoZero"/>
        <c:auto val="1"/>
        <c:lblAlgn val="ctr"/>
        <c:lblOffset val="100"/>
      </c:catAx>
      <c:valAx>
        <c:axId val="135368704"/>
        <c:scaling>
          <c:orientation val="minMax"/>
        </c:scaling>
        <c:axPos val="l"/>
        <c:majorGridlines/>
        <c:numFmt formatCode="General" sourceLinked="1"/>
        <c:tickLblPos val="nextTo"/>
        <c:crossAx val="135403776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5"/>
  <c:chart>
    <c:title>
      <c:tx>
        <c:rich>
          <a:bodyPr/>
          <a:lstStyle/>
          <a:p>
            <a:pPr>
              <a:defRPr sz="1100">
                <a:solidFill>
                  <a:schemeClr val="accent5"/>
                </a:solidFill>
              </a:defRPr>
            </a:pPr>
            <a:r>
              <a:rPr lang="en-US" sz="1100">
                <a:solidFill>
                  <a:schemeClr val="accent5"/>
                </a:solidFill>
              </a:rPr>
              <a:t>Agence Tour Miroir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PILOTAGE!$B$23:$B$29</c:f>
              <c:strCache>
                <c:ptCount val="7"/>
                <c:pt idx="0">
                  <c:v>Objectifs</c:v>
                </c:pt>
                <c:pt idx="1">
                  <c:v>Réalisés S1 &amp; 2</c:v>
                </c:pt>
                <c:pt idx="2">
                  <c:v>Réalisés S3 &amp; 4</c:v>
                </c:pt>
                <c:pt idx="3">
                  <c:v>Réalisés S5 &amp; 6</c:v>
                </c:pt>
                <c:pt idx="4">
                  <c:v>Réalisés S7 &amp; 8</c:v>
                </c:pt>
                <c:pt idx="5">
                  <c:v>Réalisés S9</c:v>
                </c:pt>
                <c:pt idx="6">
                  <c:v>Ecarts</c:v>
                </c:pt>
              </c:strCache>
            </c:strRef>
          </c:cat>
          <c:val>
            <c:numRef>
              <c:f>PILOTAGE!$C$23:$C$29</c:f>
              <c:numCache>
                <c:formatCode>General</c:formatCode>
                <c:ptCount val="7"/>
                <c:pt idx="0">
                  <c:v>144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-144</c:v>
                </c:pt>
              </c:numCache>
            </c:numRef>
          </c:val>
        </c:ser>
        <c:shape val="box"/>
        <c:axId val="103032704"/>
        <c:axId val="103034240"/>
        <c:axId val="0"/>
      </c:bar3DChart>
      <c:catAx>
        <c:axId val="103032704"/>
        <c:scaling>
          <c:orientation val="minMax"/>
        </c:scaling>
        <c:axPos val="b"/>
        <c:majorGridlines/>
        <c:tickLblPos val="nextTo"/>
        <c:crossAx val="103034240"/>
        <c:crosses val="autoZero"/>
        <c:auto val="1"/>
        <c:lblAlgn val="ctr"/>
        <c:lblOffset val="100"/>
      </c:catAx>
      <c:valAx>
        <c:axId val="103034240"/>
        <c:scaling>
          <c:orientation val="minMax"/>
        </c:scaling>
        <c:axPos val="l"/>
        <c:majorGridlines/>
        <c:numFmt formatCode="General" sourceLinked="1"/>
        <c:tickLblPos val="nextTo"/>
        <c:crossAx val="103032704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4"/>
  <c:chart>
    <c:title>
      <c:tx>
        <c:rich>
          <a:bodyPr/>
          <a:lstStyle/>
          <a:p>
            <a:pPr>
              <a:defRPr sz="1100">
                <a:solidFill>
                  <a:schemeClr val="accent4"/>
                </a:solidFill>
              </a:defRPr>
            </a:pPr>
            <a:r>
              <a:rPr lang="en-US" sz="1100">
                <a:solidFill>
                  <a:schemeClr val="accent4"/>
                </a:solidFill>
              </a:rPr>
              <a:t>Agence Atlantic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PILOTAGE!$B$31:$B$37</c:f>
              <c:strCache>
                <c:ptCount val="7"/>
                <c:pt idx="0">
                  <c:v>Objectifs</c:v>
                </c:pt>
                <c:pt idx="1">
                  <c:v>Réalisés S1 &amp; 2</c:v>
                </c:pt>
                <c:pt idx="2">
                  <c:v>Réalisés S3 &amp; 4</c:v>
                </c:pt>
                <c:pt idx="3">
                  <c:v>Réalisés S5 &amp; 6</c:v>
                </c:pt>
                <c:pt idx="4">
                  <c:v>Réalisés S7 &amp; 8</c:v>
                </c:pt>
                <c:pt idx="5">
                  <c:v>Réalisés S9</c:v>
                </c:pt>
                <c:pt idx="6">
                  <c:v>Ecarts</c:v>
                </c:pt>
              </c:strCache>
            </c:strRef>
          </c:cat>
          <c:val>
            <c:numRef>
              <c:f>PILOTAGE!$C$31:$C$37</c:f>
              <c:numCache>
                <c:formatCode>General</c:formatCode>
                <c:ptCount val="7"/>
                <c:pt idx="0">
                  <c:v>108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-108</c:v>
                </c:pt>
              </c:numCache>
            </c:numRef>
          </c:val>
        </c:ser>
        <c:shape val="box"/>
        <c:axId val="129887616"/>
        <c:axId val="129908096"/>
        <c:axId val="0"/>
      </c:bar3DChart>
      <c:catAx>
        <c:axId val="129887616"/>
        <c:scaling>
          <c:orientation val="minMax"/>
        </c:scaling>
        <c:axPos val="b"/>
        <c:majorGridlines/>
        <c:tickLblPos val="nextTo"/>
        <c:crossAx val="129908096"/>
        <c:crosses val="autoZero"/>
        <c:auto val="1"/>
        <c:lblAlgn val="ctr"/>
        <c:lblOffset val="100"/>
      </c:catAx>
      <c:valAx>
        <c:axId val="129908096"/>
        <c:scaling>
          <c:orientation val="minMax"/>
        </c:scaling>
        <c:axPos val="l"/>
        <c:majorGridlines/>
        <c:numFmt formatCode="General" sourceLinked="1"/>
        <c:tickLblPos val="nextTo"/>
        <c:crossAx val="129887616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>
                <a:solidFill>
                  <a:srgbClr val="FFC000"/>
                </a:solidFill>
              </a:defRPr>
            </a:pPr>
            <a:r>
              <a:rPr lang="en-US" sz="1100">
                <a:solidFill>
                  <a:srgbClr val="FFC000"/>
                </a:solidFill>
              </a:rPr>
              <a:t>Agence Océane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cat>
            <c:strRef>
              <c:f>PILOTAGE!$B$39:$B$45</c:f>
              <c:strCache>
                <c:ptCount val="7"/>
                <c:pt idx="0">
                  <c:v>Objectifs</c:v>
                </c:pt>
                <c:pt idx="1">
                  <c:v>Réalisés S1 &amp; 2</c:v>
                </c:pt>
                <c:pt idx="2">
                  <c:v>Réalisés S3 &amp; 4</c:v>
                </c:pt>
                <c:pt idx="3">
                  <c:v>Réalisés S5 &amp; 6</c:v>
                </c:pt>
                <c:pt idx="4">
                  <c:v>Réalisés S7 &amp; 8</c:v>
                </c:pt>
                <c:pt idx="5">
                  <c:v>Réalisés S9</c:v>
                </c:pt>
                <c:pt idx="6">
                  <c:v>Ecarts</c:v>
                </c:pt>
              </c:strCache>
            </c:strRef>
          </c:cat>
          <c:val>
            <c:numRef>
              <c:f>PILOTAGE!$C$39:$C$45</c:f>
              <c:numCache>
                <c:formatCode>General</c:formatCode>
                <c:ptCount val="7"/>
                <c:pt idx="0">
                  <c:v>108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-108</c:v>
                </c:pt>
              </c:numCache>
            </c:numRef>
          </c:val>
        </c:ser>
        <c:shape val="box"/>
        <c:axId val="129970944"/>
        <c:axId val="130617344"/>
        <c:axId val="0"/>
      </c:bar3DChart>
      <c:catAx>
        <c:axId val="129970944"/>
        <c:scaling>
          <c:orientation val="minMax"/>
        </c:scaling>
        <c:axPos val="b"/>
        <c:majorGridlines/>
        <c:tickLblPos val="nextTo"/>
        <c:crossAx val="130617344"/>
        <c:crosses val="autoZero"/>
        <c:auto val="1"/>
        <c:lblAlgn val="ctr"/>
        <c:lblOffset val="100"/>
      </c:catAx>
      <c:valAx>
        <c:axId val="130617344"/>
        <c:scaling>
          <c:orientation val="minMax"/>
        </c:scaling>
        <c:axPos val="l"/>
        <c:majorGridlines/>
        <c:numFmt formatCode="General" sourceLinked="1"/>
        <c:tickLblPos val="nextTo"/>
        <c:crossAx val="129970944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4</xdr:col>
      <xdr:colOff>114300</xdr:colOff>
      <xdr:row>2</xdr:row>
      <xdr:rowOff>9525</xdr:rowOff>
    </xdr:to>
    <xdr:pic>
      <xdr:nvPicPr>
        <xdr:cNvPr id="2" name="Picture 1" descr="D:\Users\7708\Desktop\En cours\Accompagnement filiales\SGC\SGCOG102.t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24955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200026</xdr:colOff>
      <xdr:row>6</xdr:row>
      <xdr:rowOff>38100</xdr:rowOff>
    </xdr:from>
    <xdr:to>
      <xdr:col>9</xdr:col>
      <xdr:colOff>571501</xdr:colOff>
      <xdr:row>12</xdr:row>
      <xdr:rowOff>228600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209550</xdr:colOff>
      <xdr:row>14</xdr:row>
      <xdr:rowOff>0</xdr:rowOff>
    </xdr:from>
    <xdr:to>
      <xdr:col>9</xdr:col>
      <xdr:colOff>590550</xdr:colOff>
      <xdr:row>20</xdr:row>
      <xdr:rowOff>295275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200026</xdr:colOff>
      <xdr:row>22</xdr:row>
      <xdr:rowOff>9525</xdr:rowOff>
    </xdr:from>
    <xdr:to>
      <xdr:col>9</xdr:col>
      <xdr:colOff>581025</xdr:colOff>
      <xdr:row>28</xdr:row>
      <xdr:rowOff>304800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190500</xdr:colOff>
      <xdr:row>30</xdr:row>
      <xdr:rowOff>0</xdr:rowOff>
    </xdr:from>
    <xdr:to>
      <xdr:col>9</xdr:col>
      <xdr:colOff>590550</xdr:colOff>
      <xdr:row>36</xdr:row>
      <xdr:rowOff>276225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180975</xdr:colOff>
      <xdr:row>38</xdr:row>
      <xdr:rowOff>9525</xdr:rowOff>
    </xdr:from>
    <xdr:to>
      <xdr:col>9</xdr:col>
      <xdr:colOff>609600</xdr:colOff>
      <xdr:row>44</xdr:row>
      <xdr:rowOff>304800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76200</xdr:rowOff>
    </xdr:from>
    <xdr:to>
      <xdr:col>4</xdr:col>
      <xdr:colOff>47625</xdr:colOff>
      <xdr:row>1</xdr:row>
      <xdr:rowOff>123825</xdr:rowOff>
    </xdr:to>
    <xdr:pic>
      <xdr:nvPicPr>
        <xdr:cNvPr id="2" name="Picture 1" descr="D:\Users\7708\Desktop\En cours\Accompagnement filiales\SGC\SGCOG102.t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76200"/>
          <a:ext cx="18764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76200</xdr:rowOff>
    </xdr:from>
    <xdr:to>
      <xdr:col>4</xdr:col>
      <xdr:colOff>47625</xdr:colOff>
      <xdr:row>1</xdr:row>
      <xdr:rowOff>123825</xdr:rowOff>
    </xdr:to>
    <xdr:pic>
      <xdr:nvPicPr>
        <xdr:cNvPr id="2" name="Picture 1" descr="D:\Users\7708\Desktop\En cours\Accompagnement filiales\SGC\SGCOG102.t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76200"/>
          <a:ext cx="18764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A46"/>
  <sheetViews>
    <sheetView zoomScale="96" zoomScaleNormal="96" workbookViewId="0">
      <pane ySplit="6" topLeftCell="A28" activePane="bottomLeft" state="frozenSplit"/>
      <selection pane="bottomLeft" activeCell="R46" sqref="R46"/>
    </sheetView>
  </sheetViews>
  <sheetFormatPr baseColWidth="10" defaultRowHeight="15"/>
  <cols>
    <col min="1" max="1" width="11.28515625" style="3" customWidth="1"/>
    <col min="2" max="2" width="14" style="3" customWidth="1"/>
    <col min="3" max="3" width="4.85546875" style="3" customWidth="1"/>
    <col min="4" max="4" width="5.5703125" style="1" customWidth="1"/>
    <col min="5" max="5" width="5" style="3" customWidth="1"/>
    <col min="6" max="10" width="11.42578125" style="3"/>
    <col min="11" max="11" width="1.7109375" style="3" customWidth="1"/>
    <col min="12" max="12" width="3.140625" style="3" customWidth="1"/>
    <col min="13" max="13" width="18.7109375" style="3" customWidth="1"/>
    <col min="14" max="14" width="10.85546875" style="1" customWidth="1"/>
    <col min="15" max="15" width="1.28515625" style="3" customWidth="1"/>
    <col min="16" max="16" width="3.140625" style="3" customWidth="1"/>
    <col min="17" max="17" width="18.7109375" style="3" customWidth="1"/>
    <col min="18" max="18" width="10.5703125" style="1" customWidth="1"/>
    <col min="19" max="19" width="1.28515625" style="3" customWidth="1"/>
    <col min="20" max="20" width="3.28515625" style="3" customWidth="1"/>
    <col min="21" max="21" width="18.42578125" style="3" customWidth="1"/>
    <col min="22" max="22" width="9.7109375" style="1" customWidth="1"/>
    <col min="23" max="23" width="1.28515625" style="3" customWidth="1"/>
    <col min="24" max="24" width="3" style="3" customWidth="1"/>
    <col min="25" max="25" width="18.42578125" style="3" customWidth="1"/>
    <col min="26" max="26" width="9.42578125" style="1" customWidth="1"/>
    <col min="27" max="27" width="1.28515625" style="3" customWidth="1"/>
    <col min="28" max="16384" width="11.42578125" style="3"/>
  </cols>
  <sheetData>
    <row r="3" spans="1:27" ht="15.75" thickBot="1"/>
    <row r="4" spans="1:27" ht="15" customHeight="1" thickTop="1">
      <c r="A4" s="75" t="s">
        <v>31</v>
      </c>
      <c r="B4" s="75"/>
      <c r="C4" s="75"/>
      <c r="D4" s="75"/>
      <c r="E4" s="77"/>
      <c r="F4" s="77"/>
      <c r="G4" s="77"/>
      <c r="H4" s="77"/>
      <c r="I4" s="77"/>
      <c r="J4" s="77"/>
      <c r="K4" s="5"/>
      <c r="L4" s="76" t="s">
        <v>31</v>
      </c>
      <c r="M4" s="76"/>
      <c r="N4" s="76"/>
      <c r="O4" s="78"/>
      <c r="P4" s="78"/>
      <c r="Q4" s="78"/>
      <c r="R4" s="132"/>
      <c r="S4" s="78"/>
      <c r="T4" s="78"/>
      <c r="U4" s="78"/>
      <c r="V4" s="53"/>
      <c r="W4" s="45"/>
      <c r="X4" s="45"/>
      <c r="Y4" s="45"/>
      <c r="Z4" s="53"/>
      <c r="AA4" s="45"/>
    </row>
    <row r="5" spans="1:27" ht="15" customHeight="1" thickBot="1">
      <c r="A5" s="76"/>
      <c r="B5" s="76"/>
      <c r="C5" s="76"/>
      <c r="D5" s="76"/>
      <c r="E5" s="78"/>
      <c r="F5" s="78"/>
      <c r="G5" s="78"/>
      <c r="H5" s="78"/>
      <c r="I5" s="78"/>
      <c r="J5" s="78"/>
      <c r="K5" s="5"/>
      <c r="L5" s="82"/>
      <c r="M5" s="82"/>
      <c r="N5" s="82"/>
      <c r="O5" s="83"/>
      <c r="P5" s="83"/>
      <c r="Q5" s="83"/>
      <c r="R5" s="133"/>
      <c r="S5" s="83"/>
      <c r="T5" s="83"/>
      <c r="U5" s="78"/>
      <c r="V5" s="53"/>
      <c r="W5" s="45"/>
      <c r="X5" s="45"/>
      <c r="Y5" s="45"/>
      <c r="Z5" s="53"/>
      <c r="AA5" s="45"/>
    </row>
    <row r="6" spans="1:27" ht="27.75" customHeight="1" thickTop="1">
      <c r="A6" s="59" t="s">
        <v>32</v>
      </c>
      <c r="B6" s="62"/>
      <c r="C6" s="60"/>
      <c r="D6" s="61"/>
      <c r="E6" s="60"/>
      <c r="F6" s="60"/>
      <c r="G6" s="60"/>
      <c r="H6" s="60"/>
      <c r="I6" s="60"/>
      <c r="J6" s="60"/>
      <c r="K6" s="79"/>
      <c r="L6" s="80" t="s">
        <v>46</v>
      </c>
      <c r="M6" s="81"/>
      <c r="N6" s="132"/>
      <c r="O6" s="45"/>
      <c r="P6" s="45"/>
      <c r="Q6" s="45"/>
      <c r="R6" s="53"/>
      <c r="S6" s="45"/>
      <c r="T6" s="45"/>
      <c r="U6" s="60"/>
      <c r="V6" s="61"/>
      <c r="W6" s="60"/>
      <c r="X6" s="60"/>
      <c r="Y6" s="60"/>
      <c r="Z6" s="61"/>
      <c r="AA6" s="60"/>
    </row>
    <row r="7" spans="1:27" ht="26.25" customHeight="1">
      <c r="A7" s="46" t="s">
        <v>33</v>
      </c>
      <c r="B7" s="63" t="s">
        <v>34</v>
      </c>
      <c r="C7" s="47">
        <v>108</v>
      </c>
      <c r="D7" s="54" t="s">
        <v>45</v>
      </c>
      <c r="E7" s="2"/>
      <c r="F7" s="2"/>
      <c r="G7" s="2"/>
      <c r="H7" s="2"/>
      <c r="I7" s="2"/>
      <c r="J7" s="2"/>
      <c r="K7" s="2"/>
      <c r="L7" s="85" t="s">
        <v>49</v>
      </c>
      <c r="M7" s="87" t="s">
        <v>47</v>
      </c>
      <c r="N7" s="88">
        <f>'RESULTATS '!E10</f>
        <v>0</v>
      </c>
      <c r="O7" s="84"/>
      <c r="P7" s="86" t="s">
        <v>55</v>
      </c>
      <c r="Q7" s="87" t="s">
        <v>47</v>
      </c>
      <c r="R7" s="88">
        <f>'RESULTATS '!E12</f>
        <v>0</v>
      </c>
      <c r="S7" s="12"/>
      <c r="T7" s="86" t="s">
        <v>56</v>
      </c>
      <c r="U7" s="87" t="s">
        <v>47</v>
      </c>
      <c r="V7" s="88">
        <f>'RESULTATS '!E14</f>
        <v>0</v>
      </c>
      <c r="X7" s="100"/>
      <c r="Y7" s="87"/>
      <c r="Z7" s="88"/>
    </row>
    <row r="8" spans="1:27" ht="17.25" customHeight="1">
      <c r="A8" s="45"/>
      <c r="B8" s="63" t="s">
        <v>35</v>
      </c>
      <c r="C8" s="47">
        <f>'SUIVI DU CHALLENGE'!E12+'SUIVI DU CHALLENGE'!E14+'SUIVI DU CHALLENGE'!E16+'SUIVI DU CHALLENGE'!G12+'SUIVI DU CHALLENGE'!G14+'SUIVI DU CHALLENGE'!G16</f>
        <v>0</v>
      </c>
      <c r="D8" s="54" t="s">
        <v>45</v>
      </c>
      <c r="L8" s="85"/>
      <c r="M8" s="87" t="s">
        <v>50</v>
      </c>
      <c r="N8" s="88" t="str">
        <f>'RESULTATS '!G10</f>
        <v>0</v>
      </c>
      <c r="O8" s="84"/>
      <c r="P8" s="86"/>
      <c r="Q8" s="87" t="s">
        <v>50</v>
      </c>
      <c r="R8" s="88" t="str">
        <f>'RESULTATS '!G12</f>
        <v>0</v>
      </c>
      <c r="S8" s="11"/>
      <c r="T8" s="86"/>
      <c r="U8" s="87" t="s">
        <v>50</v>
      </c>
      <c r="V8" s="88" t="str">
        <f>'RESULTATS '!G14</f>
        <v>0</v>
      </c>
      <c r="X8" s="100"/>
      <c r="Y8" s="87"/>
      <c r="Z8" s="88"/>
    </row>
    <row r="9" spans="1:27" ht="18" customHeight="1">
      <c r="A9" s="45"/>
      <c r="B9" s="63" t="s">
        <v>36</v>
      </c>
      <c r="C9" s="47">
        <f>'SUIVI DU CHALLENGE'!I12+'SUIVI DU CHALLENGE'!I14+'SUIVI DU CHALLENGE'!I16+'SUIVI DU CHALLENGE'!K12+'SUIVI DU CHALLENGE'!K14+'SUIVI DU CHALLENGE'!K16</f>
        <v>0</v>
      </c>
      <c r="D9" s="54" t="s">
        <v>45</v>
      </c>
      <c r="L9" s="85"/>
      <c r="M9" s="87" t="s">
        <v>51</v>
      </c>
      <c r="N9" s="88">
        <f>'RESULTATS '!F10</f>
        <v>0</v>
      </c>
      <c r="O9" s="11"/>
      <c r="P9" s="86"/>
      <c r="Q9" s="87" t="s">
        <v>51</v>
      </c>
      <c r="R9" s="88">
        <f>'RESULTATS '!F12</f>
        <v>0</v>
      </c>
      <c r="S9" s="11"/>
      <c r="T9" s="86"/>
      <c r="U9" s="87" t="s">
        <v>51</v>
      </c>
      <c r="V9" s="88">
        <f>'RESULTATS '!F14</f>
        <v>0</v>
      </c>
      <c r="X9" s="100"/>
      <c r="Y9" s="87"/>
      <c r="Z9" s="88"/>
    </row>
    <row r="10" spans="1:27" ht="18.75" customHeight="1">
      <c r="A10" s="45"/>
      <c r="B10" s="63" t="s">
        <v>37</v>
      </c>
      <c r="C10" s="47">
        <f>'SUIVI DU CHALLENGE'!M12+'SUIVI DU CHALLENGE'!M14+'SUIVI DU CHALLENGE'!M16+'SUIVI DU CHALLENGE'!O12+'SUIVI DU CHALLENGE'!O14+'SUIVI DU CHALLENGE'!O16</f>
        <v>0</v>
      </c>
      <c r="D10" s="54" t="s">
        <v>45</v>
      </c>
      <c r="L10" s="85"/>
      <c r="M10" s="87" t="s">
        <v>52</v>
      </c>
      <c r="N10" s="88" t="b">
        <f>'RESULTATS '!H10</f>
        <v>0</v>
      </c>
      <c r="O10" s="11"/>
      <c r="P10" s="86"/>
      <c r="Q10" s="87" t="s">
        <v>52</v>
      </c>
      <c r="R10" s="88" t="b">
        <f>'RESULTATS '!H12</f>
        <v>0</v>
      </c>
      <c r="S10" s="11"/>
      <c r="T10" s="86"/>
      <c r="U10" s="87" t="s">
        <v>52</v>
      </c>
      <c r="V10" s="88" t="b">
        <f>'RESULTATS '!H14</f>
        <v>0</v>
      </c>
      <c r="X10" s="100"/>
      <c r="Y10" s="87"/>
      <c r="Z10" s="88"/>
    </row>
    <row r="11" spans="1:27" ht="18.75" customHeight="1">
      <c r="A11" s="45"/>
      <c r="B11" s="63" t="s">
        <v>38</v>
      </c>
      <c r="C11" s="47">
        <f>'SUIVI DU CHALLENGE'!Q12+'SUIVI DU CHALLENGE'!Q14+'SUIVI DU CHALLENGE'!Q16+'SUIVI DU CHALLENGE'!S12+'SUIVI DU CHALLENGE'!S14+'SUIVI DU CHALLENGE'!S16</f>
        <v>0</v>
      </c>
      <c r="D11" s="54" t="s">
        <v>45</v>
      </c>
      <c r="L11" s="85"/>
      <c r="M11" s="87"/>
      <c r="N11" s="88"/>
      <c r="O11" s="11"/>
      <c r="P11" s="86"/>
      <c r="Q11" s="87"/>
      <c r="R11" s="88"/>
      <c r="S11" s="11"/>
      <c r="T11" s="86"/>
      <c r="U11" s="87"/>
      <c r="V11" s="88"/>
      <c r="X11" s="100"/>
      <c r="Y11" s="87"/>
      <c r="Z11" s="88"/>
    </row>
    <row r="12" spans="1:27" ht="18.75" customHeight="1">
      <c r="A12" s="45"/>
      <c r="B12" s="63" t="s">
        <v>39</v>
      </c>
      <c r="C12" s="47">
        <f>'SUIVI DU CHALLENGE'!U12+'SUIVI DU CHALLENGE'!U14+'SUIVI DU CHALLENGE'!U16</f>
        <v>0</v>
      </c>
      <c r="D12" s="54" t="s">
        <v>45</v>
      </c>
      <c r="L12" s="85"/>
      <c r="M12" s="87" t="s">
        <v>53</v>
      </c>
      <c r="N12" s="88"/>
      <c r="O12" s="11"/>
      <c r="P12" s="86"/>
      <c r="Q12" s="87" t="s">
        <v>53</v>
      </c>
      <c r="R12" s="88"/>
      <c r="S12" s="11"/>
      <c r="T12" s="86"/>
      <c r="U12" s="87" t="s">
        <v>53</v>
      </c>
      <c r="V12" s="88" t="s">
        <v>74</v>
      </c>
      <c r="X12" s="100"/>
      <c r="Y12" s="87"/>
      <c r="Z12" s="88"/>
    </row>
    <row r="13" spans="1:27" ht="21" customHeight="1">
      <c r="A13" s="45"/>
      <c r="B13" s="64" t="s">
        <v>40</v>
      </c>
      <c r="C13" s="47">
        <f>(C12+C11+C10+C9+C8)-C7</f>
        <v>-108</v>
      </c>
      <c r="D13" s="54" t="s">
        <v>45</v>
      </c>
      <c r="L13" s="85"/>
      <c r="M13" s="87" t="s">
        <v>54</v>
      </c>
      <c r="N13" s="88" t="b">
        <f>'RESULTATS '!I10</f>
        <v>0</v>
      </c>
      <c r="O13" s="11"/>
      <c r="P13" s="86"/>
      <c r="Q13" s="87" t="s">
        <v>54</v>
      </c>
      <c r="R13" s="88" t="b">
        <f>'RESULTATS '!I12</f>
        <v>0</v>
      </c>
      <c r="S13" s="11"/>
      <c r="T13" s="86"/>
      <c r="U13" s="87" t="s">
        <v>54</v>
      </c>
      <c r="V13" s="88" t="b">
        <f>'RESULTATS '!I14</f>
        <v>0</v>
      </c>
      <c r="X13" s="100"/>
      <c r="Y13" s="87"/>
      <c r="Z13" s="88"/>
    </row>
    <row r="14" spans="1:27" ht="6.75" customHeight="1">
      <c r="B14" s="65"/>
      <c r="C14" s="48"/>
    </row>
    <row r="15" spans="1:27" ht="24" customHeight="1">
      <c r="A15" s="46" t="s">
        <v>41</v>
      </c>
      <c r="B15" s="66" t="s">
        <v>34</v>
      </c>
      <c r="C15" s="49">
        <v>72</v>
      </c>
      <c r="D15" s="57" t="s">
        <v>45</v>
      </c>
      <c r="L15" s="98" t="s">
        <v>57</v>
      </c>
      <c r="M15" s="91" t="s">
        <v>47</v>
      </c>
      <c r="N15" s="92">
        <f>'RESULTATS '!E18</f>
        <v>0</v>
      </c>
      <c r="O15" s="84"/>
      <c r="P15" s="97" t="s">
        <v>58</v>
      </c>
      <c r="Q15" s="91" t="s">
        <v>47</v>
      </c>
      <c r="R15" s="92">
        <f>'RESULTATS '!E16</f>
        <v>0</v>
      </c>
      <c r="S15" s="12"/>
      <c r="T15" s="97"/>
      <c r="U15" s="91"/>
      <c r="V15" s="92"/>
      <c r="X15" s="96"/>
      <c r="Y15" s="91"/>
      <c r="Z15" s="92"/>
    </row>
    <row r="16" spans="1:27" ht="19.5" customHeight="1">
      <c r="A16" s="45"/>
      <c r="B16" s="66" t="s">
        <v>35</v>
      </c>
      <c r="C16" s="49">
        <f>'SUIVI DU CHALLENGE'!E18+'SUIVI DU CHALLENGE'!E20+'SUIVI DU CHALLENGE'!G18+'SUIVI DU CHALLENGE'!G20</f>
        <v>0</v>
      </c>
      <c r="D16" s="57" t="s">
        <v>45</v>
      </c>
      <c r="L16" s="98"/>
      <c r="M16" s="91" t="s">
        <v>50</v>
      </c>
      <c r="N16" s="92" t="str">
        <f>'RESULTATS '!G18</f>
        <v>0</v>
      </c>
      <c r="O16" s="84"/>
      <c r="P16" s="97"/>
      <c r="Q16" s="91" t="s">
        <v>50</v>
      </c>
      <c r="R16" s="92" t="str">
        <f>'RESULTATS '!G16</f>
        <v>0</v>
      </c>
      <c r="S16" s="11"/>
      <c r="T16" s="97"/>
      <c r="U16" s="91"/>
      <c r="V16" s="92"/>
      <c r="X16" s="96"/>
      <c r="Y16" s="91"/>
      <c r="Z16" s="92"/>
    </row>
    <row r="17" spans="1:26" ht="18" customHeight="1">
      <c r="A17" s="45"/>
      <c r="B17" s="66" t="s">
        <v>36</v>
      </c>
      <c r="C17" s="49">
        <f>'SUIVI DU CHALLENGE'!I18+'SUIVI DU CHALLENGE'!I20+'SUIVI DU CHALLENGE'!K18+'SUIVI DU CHALLENGE'!K20</f>
        <v>0</v>
      </c>
      <c r="D17" s="57" t="s">
        <v>45</v>
      </c>
      <c r="L17" s="98"/>
      <c r="M17" s="91" t="s">
        <v>51</v>
      </c>
      <c r="N17" s="92">
        <f>'RESULTATS '!F18</f>
        <v>0</v>
      </c>
      <c r="O17" s="11"/>
      <c r="P17" s="97"/>
      <c r="Q17" s="91" t="s">
        <v>51</v>
      </c>
      <c r="R17" s="92">
        <f>'RESULTATS '!F16</f>
        <v>0</v>
      </c>
      <c r="S17" s="11"/>
      <c r="T17" s="97"/>
      <c r="U17" s="91"/>
      <c r="V17" s="92"/>
      <c r="X17" s="96"/>
      <c r="Y17" s="91"/>
      <c r="Z17" s="92"/>
    </row>
    <row r="18" spans="1:26" ht="17.25" customHeight="1">
      <c r="A18" s="45"/>
      <c r="B18" s="66" t="s">
        <v>37</v>
      </c>
      <c r="C18" s="49">
        <f>'SUIVI DU CHALLENGE'!M18+'SUIVI DU CHALLENGE'!M20+'SUIVI DU CHALLENGE'!O18+'SUIVI DU CHALLENGE'!O20</f>
        <v>0</v>
      </c>
      <c r="D18" s="57" t="s">
        <v>45</v>
      </c>
      <c r="L18" s="98"/>
      <c r="M18" s="91" t="s">
        <v>52</v>
      </c>
      <c r="N18" s="92" t="b">
        <f>'RESULTATS '!H18</f>
        <v>0</v>
      </c>
      <c r="O18" s="11"/>
      <c r="P18" s="97"/>
      <c r="Q18" s="91" t="s">
        <v>52</v>
      </c>
      <c r="R18" s="92" t="b">
        <f>'RESULTATS '!H16</f>
        <v>0</v>
      </c>
      <c r="S18" s="11"/>
      <c r="T18" s="97"/>
      <c r="U18" s="91"/>
      <c r="V18" s="92"/>
      <c r="X18" s="96"/>
      <c r="Y18" s="91"/>
      <c r="Z18" s="92"/>
    </row>
    <row r="19" spans="1:26" ht="18" customHeight="1">
      <c r="A19" s="45"/>
      <c r="B19" s="66" t="s">
        <v>38</v>
      </c>
      <c r="C19" s="49">
        <f>'SUIVI DU CHALLENGE'!Q18+'SUIVI DU CHALLENGE'!Q20+'SUIVI DU CHALLENGE'!S18+'SUIVI DU CHALLENGE'!S20</f>
        <v>0</v>
      </c>
      <c r="D19" s="57" t="s">
        <v>45</v>
      </c>
      <c r="L19" s="98"/>
      <c r="M19" s="91"/>
      <c r="N19" s="92"/>
      <c r="O19" s="11"/>
      <c r="P19" s="97"/>
      <c r="Q19" s="91"/>
      <c r="R19" s="92"/>
      <c r="S19" s="11"/>
      <c r="T19" s="97"/>
      <c r="U19" s="91"/>
      <c r="V19" s="92"/>
      <c r="X19" s="96"/>
      <c r="Y19" s="91"/>
      <c r="Z19" s="92"/>
    </row>
    <row r="20" spans="1:26" ht="18" customHeight="1">
      <c r="A20" s="45"/>
      <c r="B20" s="66" t="s">
        <v>39</v>
      </c>
      <c r="C20" s="49">
        <f>'SUIVI DU CHALLENGE'!U18+'SUIVI DU CHALLENGE'!U20</f>
        <v>0</v>
      </c>
      <c r="D20" s="57" t="s">
        <v>45</v>
      </c>
      <c r="L20" s="98"/>
      <c r="M20" s="91" t="s">
        <v>53</v>
      </c>
      <c r="N20" s="92"/>
      <c r="O20" s="11"/>
      <c r="P20" s="97"/>
      <c r="Q20" s="91" t="s">
        <v>53</v>
      </c>
      <c r="R20" s="92"/>
      <c r="S20" s="11"/>
      <c r="T20" s="97"/>
      <c r="U20" s="91"/>
      <c r="V20" s="92"/>
      <c r="X20" s="96"/>
      <c r="Y20" s="91"/>
      <c r="Z20" s="92"/>
    </row>
    <row r="21" spans="1:26" ht="24.75" customHeight="1">
      <c r="A21" s="45"/>
      <c r="B21" s="67" t="s">
        <v>40</v>
      </c>
      <c r="C21" s="49">
        <f>(C20+C19+C18+C17+C16)-C15</f>
        <v>-72</v>
      </c>
      <c r="D21" s="57" t="s">
        <v>45</v>
      </c>
      <c r="L21" s="98"/>
      <c r="M21" s="91" t="s">
        <v>54</v>
      </c>
      <c r="N21" s="92" t="b">
        <f>'RESULTATS '!I18</f>
        <v>0</v>
      </c>
      <c r="O21" s="11"/>
      <c r="P21" s="97"/>
      <c r="Q21" s="91" t="s">
        <v>54</v>
      </c>
      <c r="R21" s="92" t="b">
        <f>'RESULTATS '!I16</f>
        <v>0</v>
      </c>
      <c r="S21" s="11"/>
      <c r="T21" s="97"/>
      <c r="U21" s="91"/>
      <c r="V21" s="92"/>
      <c r="X21" s="96"/>
      <c r="Y21" s="91"/>
      <c r="Z21" s="92"/>
    </row>
    <row r="22" spans="1:26" ht="6.75" customHeight="1">
      <c r="B22" s="68"/>
      <c r="C22" s="48"/>
    </row>
    <row r="23" spans="1:26" ht="25.5" customHeight="1">
      <c r="A23" s="46" t="s">
        <v>42</v>
      </c>
      <c r="B23" s="69" t="s">
        <v>34</v>
      </c>
      <c r="C23" s="50">
        <v>144</v>
      </c>
      <c r="D23" s="58" t="s">
        <v>45</v>
      </c>
      <c r="L23" s="95" t="s">
        <v>59</v>
      </c>
      <c r="M23" s="101" t="s">
        <v>47</v>
      </c>
      <c r="N23" s="102">
        <f>'RESULTATS '!E22</f>
        <v>0</v>
      </c>
      <c r="O23" s="84"/>
      <c r="P23" s="94" t="s">
        <v>60</v>
      </c>
      <c r="Q23" s="101" t="s">
        <v>47</v>
      </c>
      <c r="R23" s="102">
        <f>'RESULTATS '!E20</f>
        <v>0</v>
      </c>
      <c r="S23" s="12"/>
      <c r="T23" s="94" t="s">
        <v>68</v>
      </c>
      <c r="U23" s="101" t="s">
        <v>47</v>
      </c>
      <c r="V23" s="102">
        <f>'RESULTATS '!E26</f>
        <v>0</v>
      </c>
      <c r="X23" s="93" t="s">
        <v>61</v>
      </c>
      <c r="Y23" s="101" t="s">
        <v>47</v>
      </c>
      <c r="Z23" s="102">
        <f>'RESULTATS '!E24</f>
        <v>0</v>
      </c>
    </row>
    <row r="24" spans="1:26" ht="19.5" customHeight="1">
      <c r="A24" s="45"/>
      <c r="B24" s="69" t="s">
        <v>35</v>
      </c>
      <c r="C24" s="50">
        <f>'SUIVI DU CHALLENGE'!E22+'SUIVI DU CHALLENGE'!E24+'SUIVI DU CHALLENGE'!E26+'SUIVI DU CHALLENGE'!E28+'SUIVI DU CHALLENGE'!G22+'SUIVI DU CHALLENGE'!G24+'SUIVI DU CHALLENGE'!G26+'SUIVI DU CHALLENGE'!G28</f>
        <v>0</v>
      </c>
      <c r="D24" s="58" t="s">
        <v>45</v>
      </c>
      <c r="L24" s="95"/>
      <c r="M24" s="101" t="s">
        <v>50</v>
      </c>
      <c r="N24" s="102" t="str">
        <f>'RESULTATS '!G22</f>
        <v>0</v>
      </c>
      <c r="O24" s="84"/>
      <c r="P24" s="94"/>
      <c r="Q24" s="101" t="s">
        <v>50</v>
      </c>
      <c r="R24" s="102" t="str">
        <f>'RESULTATS '!G20</f>
        <v>0</v>
      </c>
      <c r="S24" s="11"/>
      <c r="T24" s="94"/>
      <c r="U24" s="101" t="s">
        <v>50</v>
      </c>
      <c r="V24" s="102" t="str">
        <f>'RESULTATS '!G26</f>
        <v>0</v>
      </c>
      <c r="X24" s="93"/>
      <c r="Y24" s="101" t="s">
        <v>50</v>
      </c>
      <c r="Z24" s="102" t="str">
        <f>'RESULTATS '!G24</f>
        <v>0</v>
      </c>
    </row>
    <row r="25" spans="1:26" ht="18.75" customHeight="1">
      <c r="A25" s="45"/>
      <c r="B25" s="69" t="s">
        <v>36</v>
      </c>
      <c r="C25" s="50">
        <f>'SUIVI DU CHALLENGE'!I22+'SUIVI DU CHALLENGE'!I24+'SUIVI DU CHALLENGE'!I26+'SUIVI DU CHALLENGE'!I28+'SUIVI DU CHALLENGE'!K22+'SUIVI DU CHALLENGE'!K24+'SUIVI DU CHALLENGE'!K26+'SUIVI DU CHALLENGE'!K28</f>
        <v>0</v>
      </c>
      <c r="D25" s="58" t="s">
        <v>45</v>
      </c>
      <c r="L25" s="95"/>
      <c r="M25" s="101" t="s">
        <v>51</v>
      </c>
      <c r="N25" s="102">
        <f>'RESULTATS '!F22</f>
        <v>0</v>
      </c>
      <c r="O25" s="11"/>
      <c r="P25" s="94"/>
      <c r="Q25" s="101" t="s">
        <v>51</v>
      </c>
      <c r="R25" s="102">
        <f>'RESULTATS '!F20</f>
        <v>0</v>
      </c>
      <c r="S25" s="11"/>
      <c r="T25" s="94"/>
      <c r="U25" s="101" t="s">
        <v>51</v>
      </c>
      <c r="V25" s="102">
        <f>'RESULTATS '!F26</f>
        <v>0</v>
      </c>
      <c r="X25" s="93"/>
      <c r="Y25" s="101" t="s">
        <v>51</v>
      </c>
      <c r="Z25" s="102">
        <f>'RESULTATS '!F24</f>
        <v>0</v>
      </c>
    </row>
    <row r="26" spans="1:26" ht="19.5" customHeight="1">
      <c r="A26" s="45"/>
      <c r="B26" s="69" t="s">
        <v>37</v>
      </c>
      <c r="C26" s="50">
        <f>'SUIVI DU CHALLENGE'!M22+'SUIVI DU CHALLENGE'!M24+'SUIVI DU CHALLENGE'!M26+'SUIVI DU CHALLENGE'!M28+'SUIVI DU CHALLENGE'!O22+'SUIVI DU CHALLENGE'!O24+'SUIVI DU CHALLENGE'!O26+'SUIVI DU CHALLENGE'!O28</f>
        <v>0</v>
      </c>
      <c r="D26" s="58" t="s">
        <v>45</v>
      </c>
      <c r="L26" s="95"/>
      <c r="M26" s="101" t="s">
        <v>52</v>
      </c>
      <c r="N26" s="102" t="b">
        <f>'RESULTATS '!H22</f>
        <v>0</v>
      </c>
      <c r="O26" s="11"/>
      <c r="P26" s="94"/>
      <c r="Q26" s="101" t="s">
        <v>52</v>
      </c>
      <c r="R26" s="102" t="b">
        <f>'RESULTATS '!H20</f>
        <v>0</v>
      </c>
      <c r="S26" s="11"/>
      <c r="T26" s="94"/>
      <c r="U26" s="101" t="s">
        <v>52</v>
      </c>
      <c r="V26" s="102" t="b">
        <f>'RESULTATS '!H26</f>
        <v>0</v>
      </c>
      <c r="X26" s="93"/>
      <c r="Y26" s="101" t="s">
        <v>52</v>
      </c>
      <c r="Z26" s="102" t="b">
        <f>'RESULTATS '!H24</f>
        <v>0</v>
      </c>
    </row>
    <row r="27" spans="1:26" ht="19.5" customHeight="1">
      <c r="A27" s="45"/>
      <c r="B27" s="69" t="s">
        <v>38</v>
      </c>
      <c r="C27" s="50">
        <f>'SUIVI DU CHALLENGE'!Q22+'SUIVI DU CHALLENGE'!Q24+'SUIVI DU CHALLENGE'!Q26+'SUIVI DU CHALLENGE'!Q28+'SUIVI DU CHALLENGE'!S22+'SUIVI DU CHALLENGE'!S24+'SUIVI DU CHALLENGE'!S26+'SUIVI DU CHALLENGE'!S28</f>
        <v>0</v>
      </c>
      <c r="D27" s="58" t="s">
        <v>45</v>
      </c>
      <c r="L27" s="95"/>
      <c r="M27" s="101"/>
      <c r="N27" s="102"/>
      <c r="O27" s="11"/>
      <c r="P27" s="94"/>
      <c r="Q27" s="101"/>
      <c r="R27" s="102"/>
      <c r="S27" s="11"/>
      <c r="T27" s="94"/>
      <c r="U27" s="101"/>
      <c r="V27" s="102"/>
      <c r="X27" s="93"/>
      <c r="Y27" s="101"/>
      <c r="Z27" s="102"/>
    </row>
    <row r="28" spans="1:26" ht="18.75" customHeight="1">
      <c r="A28" s="45"/>
      <c r="B28" s="69" t="s">
        <v>39</v>
      </c>
      <c r="C28" s="50">
        <f>'SUIVI DU CHALLENGE'!U22+'SUIVI DU CHALLENGE'!U24+'SUIVI DU CHALLENGE'!U26+'SUIVI DU CHALLENGE'!U28</f>
        <v>0</v>
      </c>
      <c r="D28" s="58" t="s">
        <v>45</v>
      </c>
      <c r="L28" s="95"/>
      <c r="M28" s="101" t="s">
        <v>53</v>
      </c>
      <c r="N28" s="102"/>
      <c r="O28" s="11"/>
      <c r="P28" s="94"/>
      <c r="Q28" s="101" t="s">
        <v>53</v>
      </c>
      <c r="R28" s="102"/>
      <c r="S28" s="11"/>
      <c r="T28" s="94"/>
      <c r="U28" s="101" t="s">
        <v>53</v>
      </c>
      <c r="V28" s="102"/>
      <c r="X28" s="93"/>
      <c r="Y28" s="101" t="s">
        <v>53</v>
      </c>
      <c r="Z28" s="102"/>
    </row>
    <row r="29" spans="1:26" ht="24.75" customHeight="1">
      <c r="A29" s="45"/>
      <c r="B29" s="70" t="s">
        <v>40</v>
      </c>
      <c r="C29" s="50">
        <f>(C28+C27+C26+C25+C24)-C23</f>
        <v>-144</v>
      </c>
      <c r="D29" s="58" t="s">
        <v>45</v>
      </c>
      <c r="L29" s="95"/>
      <c r="M29" s="101" t="s">
        <v>54</v>
      </c>
      <c r="N29" s="102" t="b">
        <f>'RESULTATS '!I22</f>
        <v>0</v>
      </c>
      <c r="O29" s="11"/>
      <c r="P29" s="94"/>
      <c r="Q29" s="101" t="s">
        <v>54</v>
      </c>
      <c r="R29" s="102" t="b">
        <f>'RESULTATS '!I20</f>
        <v>0</v>
      </c>
      <c r="S29" s="11"/>
      <c r="T29" s="94"/>
      <c r="U29" s="101" t="s">
        <v>54</v>
      </c>
      <c r="V29" s="102" t="b">
        <f>'RESULTATS '!I26</f>
        <v>0</v>
      </c>
      <c r="X29" s="93"/>
      <c r="Y29" s="101" t="s">
        <v>54</v>
      </c>
      <c r="Z29" s="102" t="b">
        <f>'RESULTATS '!I24</f>
        <v>0</v>
      </c>
    </row>
    <row r="30" spans="1:26" ht="6" customHeight="1">
      <c r="B30" s="65"/>
      <c r="C30" s="48"/>
    </row>
    <row r="31" spans="1:26" ht="24" customHeight="1">
      <c r="A31" s="46" t="s">
        <v>43</v>
      </c>
      <c r="B31" s="71" t="s">
        <v>34</v>
      </c>
      <c r="C31" s="51">
        <v>108</v>
      </c>
      <c r="D31" s="56" t="s">
        <v>45</v>
      </c>
      <c r="L31" s="90" t="s">
        <v>62</v>
      </c>
      <c r="M31" s="103" t="s">
        <v>47</v>
      </c>
      <c r="N31" s="104">
        <f>+'RESULTATS '!E28</f>
        <v>0</v>
      </c>
      <c r="O31" s="84"/>
      <c r="P31" s="89" t="s">
        <v>63</v>
      </c>
      <c r="Q31" s="103" t="s">
        <v>47</v>
      </c>
      <c r="R31" s="104">
        <f>+'RESULTATS '!E32</f>
        <v>0</v>
      </c>
      <c r="S31" s="12"/>
      <c r="T31" s="89" t="s">
        <v>64</v>
      </c>
      <c r="U31" s="103" t="s">
        <v>47</v>
      </c>
      <c r="V31" s="104">
        <f>+'RESULTATS '!E30</f>
        <v>0</v>
      </c>
      <c r="X31" s="99"/>
      <c r="Y31" s="103"/>
      <c r="Z31" s="104"/>
    </row>
    <row r="32" spans="1:26" ht="19.5" customHeight="1">
      <c r="A32" s="45"/>
      <c r="B32" s="71" t="s">
        <v>35</v>
      </c>
      <c r="C32" s="51">
        <f>'SUIVI DU CHALLENGE'!E30+'SUIVI DU CHALLENGE'!E32+'SUIVI DU CHALLENGE'!E34+'SUIVI DU CHALLENGE'!G30+'SUIVI DU CHALLENGE'!G32+'SUIVI DU CHALLENGE'!G34</f>
        <v>0</v>
      </c>
      <c r="D32" s="56" t="s">
        <v>45</v>
      </c>
      <c r="L32" s="90"/>
      <c r="M32" s="103" t="s">
        <v>50</v>
      </c>
      <c r="N32" s="104" t="str">
        <f>+'RESULTATS '!G28</f>
        <v>0</v>
      </c>
      <c r="O32" s="84"/>
      <c r="P32" s="89"/>
      <c r="Q32" s="103" t="s">
        <v>50</v>
      </c>
      <c r="R32" s="104" t="str">
        <f>+'RESULTATS '!G32</f>
        <v>0</v>
      </c>
      <c r="S32" s="11"/>
      <c r="T32" s="89"/>
      <c r="U32" s="103" t="s">
        <v>50</v>
      </c>
      <c r="V32" s="104" t="str">
        <f>+'RESULTATS '!G30</f>
        <v>0</v>
      </c>
      <c r="X32" s="99"/>
      <c r="Y32" s="103"/>
      <c r="Z32" s="104"/>
    </row>
    <row r="33" spans="1:26" ht="19.5" customHeight="1">
      <c r="A33" s="45"/>
      <c r="B33" s="71" t="s">
        <v>36</v>
      </c>
      <c r="C33" s="51">
        <f>'SUIVI DU CHALLENGE'!I30+'SUIVI DU CHALLENGE'!I32+'SUIVI DU CHALLENGE'!I34+'SUIVI DU CHALLENGE'!K30+'SUIVI DU CHALLENGE'!K32+'SUIVI DU CHALLENGE'!K34</f>
        <v>0</v>
      </c>
      <c r="D33" s="56" t="s">
        <v>45</v>
      </c>
      <c r="L33" s="90"/>
      <c r="M33" s="103" t="s">
        <v>51</v>
      </c>
      <c r="N33" s="104">
        <f>+'RESULTATS '!F28</f>
        <v>0</v>
      </c>
      <c r="O33" s="11"/>
      <c r="P33" s="89"/>
      <c r="Q33" s="103" t="s">
        <v>51</v>
      </c>
      <c r="R33" s="104">
        <f>+'RESULTATS '!F32</f>
        <v>0</v>
      </c>
      <c r="S33" s="11"/>
      <c r="T33" s="89"/>
      <c r="U33" s="103" t="s">
        <v>51</v>
      </c>
      <c r="V33" s="104">
        <f>+'RESULTATS '!F30</f>
        <v>0</v>
      </c>
      <c r="X33" s="99"/>
      <c r="Y33" s="103"/>
      <c r="Z33" s="104"/>
    </row>
    <row r="34" spans="1:26" ht="18.75" customHeight="1">
      <c r="A34" s="45"/>
      <c r="B34" s="71" t="s">
        <v>37</v>
      </c>
      <c r="C34" s="51">
        <f>'SUIVI DU CHALLENGE'!M30+'SUIVI DU CHALLENGE'!M32+'SUIVI DU CHALLENGE'!M34+'SUIVI DU CHALLENGE'!O30+'SUIVI DU CHALLENGE'!O32+'SUIVI DU CHALLENGE'!O34</f>
        <v>0</v>
      </c>
      <c r="D34" s="56" t="s">
        <v>45</v>
      </c>
      <c r="L34" s="90"/>
      <c r="M34" s="103" t="s">
        <v>52</v>
      </c>
      <c r="N34" s="104" t="b">
        <f>+'RESULTATS '!H28</f>
        <v>0</v>
      </c>
      <c r="O34" s="11"/>
      <c r="P34" s="89"/>
      <c r="Q34" s="103" t="s">
        <v>52</v>
      </c>
      <c r="R34" s="104" t="b">
        <f>+'RESULTATS '!H32</f>
        <v>0</v>
      </c>
      <c r="S34" s="11"/>
      <c r="T34" s="89"/>
      <c r="U34" s="103" t="s">
        <v>52</v>
      </c>
      <c r="V34" s="104" t="b">
        <f>+'RESULTATS '!H30</f>
        <v>0</v>
      </c>
      <c r="X34" s="99"/>
      <c r="Y34" s="103"/>
      <c r="Z34" s="104"/>
    </row>
    <row r="35" spans="1:26" ht="18.75" customHeight="1">
      <c r="A35" s="45"/>
      <c r="B35" s="71" t="s">
        <v>38</v>
      </c>
      <c r="C35" s="51">
        <f>'SUIVI DU CHALLENGE'!Q30+'SUIVI DU CHALLENGE'!Q32+'SUIVI DU CHALLENGE'!Q34+'SUIVI DU CHALLENGE'!S30+'SUIVI DU CHALLENGE'!S32+'SUIVI DU CHALLENGE'!S34</f>
        <v>0</v>
      </c>
      <c r="D35" s="56" t="s">
        <v>45</v>
      </c>
      <c r="L35" s="90"/>
      <c r="M35" s="103"/>
      <c r="N35" s="104"/>
      <c r="O35" s="11"/>
      <c r="P35" s="89"/>
      <c r="Q35" s="103"/>
      <c r="R35" s="104"/>
      <c r="S35" s="11"/>
      <c r="T35" s="89"/>
      <c r="U35" s="103"/>
      <c r="V35" s="104"/>
      <c r="X35" s="99"/>
      <c r="Y35" s="103"/>
      <c r="Z35" s="104"/>
    </row>
    <row r="36" spans="1:26" ht="18" customHeight="1">
      <c r="A36" s="45"/>
      <c r="B36" s="71" t="s">
        <v>39</v>
      </c>
      <c r="C36" s="51">
        <f>'SUIVI DU CHALLENGE'!U30+'SUIVI DU CHALLENGE'!U32+'SUIVI DU CHALLENGE'!U34</f>
        <v>0</v>
      </c>
      <c r="D36" s="56" t="s">
        <v>45</v>
      </c>
      <c r="L36" s="90"/>
      <c r="M36" s="103" t="s">
        <v>53</v>
      </c>
      <c r="N36" s="104"/>
      <c r="O36" s="11"/>
      <c r="P36" s="89"/>
      <c r="Q36" s="103" t="s">
        <v>53</v>
      </c>
      <c r="R36" s="104"/>
      <c r="S36" s="11"/>
      <c r="T36" s="89"/>
      <c r="U36" s="103" t="s">
        <v>53</v>
      </c>
      <c r="V36" s="104"/>
      <c r="X36" s="99"/>
      <c r="Y36" s="103"/>
      <c r="Z36" s="104"/>
    </row>
    <row r="37" spans="1:26" ht="22.5" customHeight="1">
      <c r="A37" s="45"/>
      <c r="B37" s="72" t="s">
        <v>40</v>
      </c>
      <c r="C37" s="51">
        <f>(C36+C35+C34+C33+C32)-C31</f>
        <v>-108</v>
      </c>
      <c r="D37" s="56" t="s">
        <v>45</v>
      </c>
      <c r="L37" s="90"/>
      <c r="M37" s="103" t="s">
        <v>54</v>
      </c>
      <c r="N37" s="104" t="b">
        <f>+'RESULTATS '!I28</f>
        <v>0</v>
      </c>
      <c r="O37" s="11"/>
      <c r="P37" s="89"/>
      <c r="Q37" s="103" t="s">
        <v>54</v>
      </c>
      <c r="R37" s="104" t="b">
        <f>+'RESULTATS '!I32</f>
        <v>0</v>
      </c>
      <c r="S37" s="11"/>
      <c r="T37" s="89"/>
      <c r="U37" s="103" t="s">
        <v>54</v>
      </c>
      <c r="V37" s="104" t="b">
        <f>+'RESULTATS '!I30</f>
        <v>0</v>
      </c>
      <c r="X37" s="99"/>
      <c r="Y37" s="103"/>
      <c r="Z37" s="104"/>
    </row>
    <row r="38" spans="1:26" ht="6" customHeight="1">
      <c r="B38" s="65"/>
      <c r="C38" s="48"/>
    </row>
    <row r="39" spans="1:26" ht="26.25" customHeight="1">
      <c r="A39" s="46" t="s">
        <v>44</v>
      </c>
      <c r="B39" s="73" t="s">
        <v>34</v>
      </c>
      <c r="C39" s="52">
        <v>108</v>
      </c>
      <c r="D39" s="55" t="s">
        <v>45</v>
      </c>
      <c r="L39" s="107" t="s">
        <v>65</v>
      </c>
      <c r="M39" s="105" t="s">
        <v>47</v>
      </c>
      <c r="N39" s="106">
        <f>+'RESULTATS '!E38</f>
        <v>0</v>
      </c>
      <c r="O39" s="84"/>
      <c r="P39" s="108" t="s">
        <v>66</v>
      </c>
      <c r="Q39" s="105" t="s">
        <v>47</v>
      </c>
      <c r="R39" s="106">
        <f>+'RESULTATS '!E36</f>
        <v>0</v>
      </c>
      <c r="S39" s="12"/>
      <c r="T39" s="108" t="s">
        <v>67</v>
      </c>
      <c r="U39" s="105" t="s">
        <v>47</v>
      </c>
      <c r="V39" s="106"/>
      <c r="X39" s="109"/>
      <c r="Y39" s="105"/>
      <c r="Z39" s="106"/>
    </row>
    <row r="40" spans="1:26" ht="18.75" customHeight="1">
      <c r="A40" s="45"/>
      <c r="B40" s="73" t="s">
        <v>35</v>
      </c>
      <c r="C40" s="52">
        <f>'SUIVI DU CHALLENGE'!E36+'SUIVI DU CHALLENGE'!E38+'SUIVI DU CHALLENGE'!E40+'SUIVI DU CHALLENGE'!G36+'SUIVI DU CHALLENGE'!G38+'SUIVI DU CHALLENGE'!G40</f>
        <v>0</v>
      </c>
      <c r="D40" s="55" t="s">
        <v>45</v>
      </c>
      <c r="L40" s="107"/>
      <c r="M40" s="105" t="s">
        <v>50</v>
      </c>
      <c r="N40" s="106" t="str">
        <f>+'RESULTATS '!G38</f>
        <v>0</v>
      </c>
      <c r="O40" s="84"/>
      <c r="P40" s="108"/>
      <c r="Q40" s="105" t="s">
        <v>50</v>
      </c>
      <c r="R40" s="106" t="str">
        <f>+'RESULTATS '!G36</f>
        <v>0</v>
      </c>
      <c r="S40" s="11"/>
      <c r="T40" s="108"/>
      <c r="U40" s="105" t="s">
        <v>50</v>
      </c>
      <c r="V40" s="106"/>
      <c r="X40" s="109"/>
      <c r="Y40" s="105"/>
      <c r="Z40" s="106"/>
    </row>
    <row r="41" spans="1:26" ht="17.25" customHeight="1">
      <c r="A41" s="45"/>
      <c r="B41" s="73" t="s">
        <v>36</v>
      </c>
      <c r="C41" s="52">
        <f>'SUIVI DU CHALLENGE'!I36+'SUIVI DU CHALLENGE'!I38+'SUIVI DU CHALLENGE'!I40+'SUIVI DU CHALLENGE'!K36+'SUIVI DU CHALLENGE'!K38+'SUIVI DU CHALLENGE'!K40</f>
        <v>0</v>
      </c>
      <c r="D41" s="55" t="s">
        <v>45</v>
      </c>
      <c r="L41" s="107"/>
      <c r="M41" s="105" t="s">
        <v>51</v>
      </c>
      <c r="N41" s="106">
        <f>+'RESULTATS '!F38</f>
        <v>0</v>
      </c>
      <c r="O41" s="11"/>
      <c r="P41" s="108"/>
      <c r="Q41" s="105" t="s">
        <v>51</v>
      </c>
      <c r="R41" s="106">
        <f>+'RESULTATS '!F36</f>
        <v>0</v>
      </c>
      <c r="S41" s="11"/>
      <c r="T41" s="108"/>
      <c r="U41" s="105" t="s">
        <v>51</v>
      </c>
      <c r="V41" s="106"/>
      <c r="X41" s="109"/>
      <c r="Y41" s="105"/>
      <c r="Z41" s="106"/>
    </row>
    <row r="42" spans="1:26" ht="17.25" customHeight="1">
      <c r="A42" s="45"/>
      <c r="B42" s="73" t="s">
        <v>37</v>
      </c>
      <c r="C42" s="52">
        <f>'SUIVI DU CHALLENGE'!M36+'SUIVI DU CHALLENGE'!M38+'SUIVI DU CHALLENGE'!M40+'SUIVI DU CHALLENGE'!O36+'SUIVI DU CHALLENGE'!O38+'SUIVI DU CHALLENGE'!O40</f>
        <v>0</v>
      </c>
      <c r="D42" s="55" t="s">
        <v>45</v>
      </c>
      <c r="L42" s="107"/>
      <c r="M42" s="105" t="s">
        <v>52</v>
      </c>
      <c r="N42" s="106" t="b">
        <f>+'RESULTATS '!H38</f>
        <v>0</v>
      </c>
      <c r="O42" s="11"/>
      <c r="P42" s="108"/>
      <c r="Q42" s="105" t="s">
        <v>52</v>
      </c>
      <c r="R42" s="106" t="b">
        <f>+'RESULTATS '!H36</f>
        <v>0</v>
      </c>
      <c r="S42" s="11"/>
      <c r="T42" s="108"/>
      <c r="U42" s="105" t="s">
        <v>52</v>
      </c>
      <c r="V42" s="106"/>
      <c r="X42" s="109"/>
      <c r="Y42" s="105"/>
      <c r="Z42" s="106"/>
    </row>
    <row r="43" spans="1:26" ht="18" customHeight="1">
      <c r="A43" s="45"/>
      <c r="B43" s="73" t="s">
        <v>38</v>
      </c>
      <c r="C43" s="52">
        <f>'SUIVI DU CHALLENGE'!Q36+'SUIVI DU CHALLENGE'!Q38+'SUIVI DU CHALLENGE'!Q40+'SUIVI DU CHALLENGE'!S36+'SUIVI DU CHALLENGE'!S38+'SUIVI DU CHALLENGE'!S40</f>
        <v>0</v>
      </c>
      <c r="D43" s="55" t="s">
        <v>45</v>
      </c>
      <c r="L43" s="107"/>
      <c r="M43" s="105"/>
      <c r="N43" s="106"/>
      <c r="O43" s="11"/>
      <c r="P43" s="108"/>
      <c r="Q43" s="105"/>
      <c r="R43" s="106"/>
      <c r="S43" s="11"/>
      <c r="T43" s="108"/>
      <c r="U43" s="105"/>
      <c r="V43" s="106"/>
      <c r="X43" s="109"/>
      <c r="Y43" s="105"/>
      <c r="Z43" s="106"/>
    </row>
    <row r="44" spans="1:26" ht="17.25" customHeight="1">
      <c r="A44" s="45"/>
      <c r="B44" s="73" t="s">
        <v>39</v>
      </c>
      <c r="C44" s="52">
        <f>'SUIVI DU CHALLENGE'!U36+'SUIVI DU CHALLENGE'!U38+'SUIVI DU CHALLENGE'!U40</f>
        <v>0</v>
      </c>
      <c r="D44" s="55" t="s">
        <v>45</v>
      </c>
      <c r="L44" s="107"/>
      <c r="M44" s="105" t="s">
        <v>53</v>
      </c>
      <c r="N44" s="106"/>
      <c r="O44" s="11"/>
      <c r="P44" s="108"/>
      <c r="Q44" s="105" t="s">
        <v>53</v>
      </c>
      <c r="R44" s="106"/>
      <c r="S44" s="11"/>
      <c r="T44" s="108"/>
      <c r="U44" s="105" t="s">
        <v>53</v>
      </c>
      <c r="V44" s="106"/>
      <c r="X44" s="109"/>
      <c r="Y44" s="105"/>
      <c r="Z44" s="106"/>
    </row>
    <row r="45" spans="1:26" ht="25.5" customHeight="1">
      <c r="A45" s="45"/>
      <c r="B45" s="74" t="s">
        <v>40</v>
      </c>
      <c r="C45" s="52">
        <f>(C44+C43+C42+C41+C40)-C39</f>
        <v>-108</v>
      </c>
      <c r="D45" s="55" t="s">
        <v>45</v>
      </c>
      <c r="L45" s="107"/>
      <c r="M45" s="105" t="s">
        <v>54</v>
      </c>
      <c r="N45" s="106" t="b">
        <f>+'RESULTATS '!I38</f>
        <v>0</v>
      </c>
      <c r="O45" s="11"/>
      <c r="P45" s="108"/>
      <c r="Q45" s="105" t="s">
        <v>54</v>
      </c>
      <c r="R45" s="106" t="b">
        <f>+'RESULTATS '!I36</f>
        <v>0</v>
      </c>
      <c r="S45" s="11"/>
      <c r="T45" s="108"/>
      <c r="U45" s="105" t="s">
        <v>54</v>
      </c>
      <c r="V45" s="106"/>
      <c r="X45" s="109"/>
      <c r="Y45" s="105"/>
      <c r="Z45" s="106"/>
    </row>
    <row r="46" spans="1:26" ht="7.5" customHeight="1"/>
  </sheetData>
  <mergeCells count="22">
    <mergeCell ref="L39:L45"/>
    <mergeCell ref="P39:P45"/>
    <mergeCell ref="T39:T45"/>
    <mergeCell ref="X39:X45"/>
    <mergeCell ref="L23:L29"/>
    <mergeCell ref="P23:P29"/>
    <mergeCell ref="T23:T29"/>
    <mergeCell ref="X23:X29"/>
    <mergeCell ref="L31:L37"/>
    <mergeCell ref="P31:P37"/>
    <mergeCell ref="T31:T37"/>
    <mergeCell ref="X31:X37"/>
    <mergeCell ref="P7:P13"/>
    <mergeCell ref="T7:T13"/>
    <mergeCell ref="X7:X13"/>
    <mergeCell ref="L15:L21"/>
    <mergeCell ref="P15:P21"/>
    <mergeCell ref="T15:T21"/>
    <mergeCell ref="X15:X21"/>
    <mergeCell ref="A4:D5"/>
    <mergeCell ref="L4:N5"/>
    <mergeCell ref="L7:L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V41"/>
  <sheetViews>
    <sheetView workbookViewId="0">
      <pane ySplit="10" topLeftCell="A11" activePane="bottomLeft" state="frozenSplit"/>
      <selection pane="bottomLeft" activeCell="S2" sqref="S2"/>
    </sheetView>
  </sheetViews>
  <sheetFormatPr baseColWidth="10" defaultRowHeight="15"/>
  <cols>
    <col min="1" max="1" width="6.42578125" style="3" customWidth="1"/>
    <col min="2" max="2" width="4.140625" style="1" customWidth="1"/>
    <col min="3" max="3" width="23.140625" style="3" customWidth="1"/>
    <col min="4" max="4" width="0.7109375" style="3" customWidth="1"/>
    <col min="5" max="5" width="8.85546875" style="3" customWidth="1"/>
    <col min="6" max="6" width="11.42578125" style="3" customWidth="1"/>
    <col min="7" max="7" width="9.5703125" style="3" customWidth="1"/>
    <col min="8" max="8" width="10.85546875" style="3" customWidth="1"/>
    <col min="9" max="9" width="9.5703125" style="3" customWidth="1"/>
    <col min="10" max="10" width="10.7109375" style="3" customWidth="1"/>
    <col min="11" max="11" width="9.5703125" style="3" customWidth="1"/>
    <col min="12" max="12" width="11.28515625" style="3" customWidth="1"/>
    <col min="13" max="13" width="10.140625" style="3" customWidth="1"/>
    <col min="14" max="14" width="10.5703125" style="3" customWidth="1"/>
    <col min="15" max="15" width="9.42578125" style="3" customWidth="1"/>
    <col min="16" max="16" width="10.5703125" style="3" customWidth="1"/>
    <col min="17" max="17" width="8.85546875" style="3" customWidth="1"/>
    <col min="18" max="18" width="10.5703125" style="3" customWidth="1"/>
    <col min="19" max="19" width="9.42578125" style="3" customWidth="1"/>
    <col min="20" max="20" width="11.140625" style="3" customWidth="1"/>
    <col min="21" max="21" width="8.7109375" style="3" customWidth="1"/>
    <col min="22" max="22" width="10.85546875" style="3" customWidth="1"/>
    <col min="23" max="23" width="7.28515625" style="3" customWidth="1"/>
    <col min="24" max="24" width="8.7109375" style="3" customWidth="1"/>
    <col min="25" max="25" width="8.140625" style="3" customWidth="1"/>
    <col min="26" max="16384" width="11.42578125" style="3"/>
  </cols>
  <sheetData>
    <row r="4" spans="2:22" ht="30" customHeight="1">
      <c r="B4" s="14" t="s">
        <v>30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6" spans="2:22">
      <c r="B6" s="15" t="s">
        <v>29</v>
      </c>
      <c r="C6" s="16" t="s">
        <v>28</v>
      </c>
      <c r="E6" s="17" t="s">
        <v>15</v>
      </c>
      <c r="F6" s="17"/>
      <c r="G6" s="17"/>
      <c r="H6" s="17"/>
      <c r="I6" s="17"/>
      <c r="J6" s="17"/>
      <c r="K6" s="17"/>
      <c r="L6" s="17"/>
      <c r="M6" s="18" t="s">
        <v>16</v>
      </c>
      <c r="N6" s="19"/>
      <c r="O6" s="19"/>
      <c r="P6" s="19"/>
      <c r="Q6" s="19"/>
      <c r="R6" s="19"/>
      <c r="S6" s="19"/>
      <c r="T6" s="19"/>
      <c r="U6" s="19"/>
      <c r="V6" s="20"/>
    </row>
    <row r="7" spans="2:22">
      <c r="B7" s="15"/>
      <c r="C7" s="16"/>
      <c r="E7" s="17"/>
      <c r="F7" s="17"/>
      <c r="G7" s="17"/>
      <c r="H7" s="17"/>
      <c r="I7" s="17"/>
      <c r="J7" s="17"/>
      <c r="K7" s="17"/>
      <c r="L7" s="17"/>
      <c r="M7" s="21"/>
      <c r="N7" s="22"/>
      <c r="O7" s="22"/>
      <c r="P7" s="22"/>
      <c r="Q7" s="22"/>
      <c r="R7" s="22"/>
      <c r="S7" s="22"/>
      <c r="T7" s="22"/>
      <c r="U7" s="22"/>
      <c r="V7" s="23"/>
    </row>
    <row r="8" spans="2:22">
      <c r="B8" s="15"/>
      <c r="C8" s="16"/>
      <c r="E8" s="24" t="s">
        <v>17</v>
      </c>
      <c r="F8" s="24"/>
      <c r="G8" s="24" t="s">
        <v>18</v>
      </c>
      <c r="H8" s="24"/>
      <c r="I8" s="24" t="s">
        <v>19</v>
      </c>
      <c r="J8" s="24"/>
      <c r="K8" s="24" t="s">
        <v>20</v>
      </c>
      <c r="L8" s="24"/>
      <c r="M8" s="24" t="s">
        <v>21</v>
      </c>
      <c r="N8" s="24"/>
      <c r="O8" s="24" t="s">
        <v>22</v>
      </c>
      <c r="P8" s="24"/>
      <c r="Q8" s="24" t="s">
        <v>23</v>
      </c>
      <c r="R8" s="24"/>
      <c r="S8" s="24" t="s">
        <v>24</v>
      </c>
      <c r="T8" s="24"/>
      <c r="U8" s="24" t="s">
        <v>25</v>
      </c>
      <c r="V8" s="24"/>
    </row>
    <row r="9" spans="2:22">
      <c r="B9" s="15"/>
      <c r="C9" s="16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2:22" s="7" customFormat="1" ht="22.5" customHeight="1">
      <c r="B10" s="15"/>
      <c r="C10" s="16"/>
      <c r="E10" s="25" t="s">
        <v>27</v>
      </c>
      <c r="F10" s="25" t="s">
        <v>26</v>
      </c>
      <c r="G10" s="25" t="s">
        <v>27</v>
      </c>
      <c r="H10" s="25" t="s">
        <v>26</v>
      </c>
      <c r="I10" s="25" t="s">
        <v>27</v>
      </c>
      <c r="J10" s="25" t="s">
        <v>26</v>
      </c>
      <c r="K10" s="25" t="s">
        <v>27</v>
      </c>
      <c r="L10" s="25" t="s">
        <v>26</v>
      </c>
      <c r="M10" s="25" t="s">
        <v>27</v>
      </c>
      <c r="N10" s="25" t="s">
        <v>26</v>
      </c>
      <c r="O10" s="25" t="s">
        <v>27</v>
      </c>
      <c r="P10" s="25" t="s">
        <v>26</v>
      </c>
      <c r="Q10" s="25" t="s">
        <v>27</v>
      </c>
      <c r="R10" s="25" t="s">
        <v>26</v>
      </c>
      <c r="S10" s="25" t="s">
        <v>27</v>
      </c>
      <c r="T10" s="25" t="s">
        <v>26</v>
      </c>
      <c r="U10" s="25" t="s">
        <v>27</v>
      </c>
      <c r="V10" s="25" t="s">
        <v>26</v>
      </c>
    </row>
    <row r="11" spans="2:22" s="7" customFormat="1" ht="10.5" customHeight="1">
      <c r="B11" s="6"/>
      <c r="C11" s="10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2:22" ht="27.75" customHeight="1">
      <c r="B12" s="13">
        <v>1</v>
      </c>
      <c r="C12" s="26" t="s">
        <v>0</v>
      </c>
      <c r="E12" s="31"/>
      <c r="F12" s="32">
        <f>+E12*5883</f>
        <v>0</v>
      </c>
      <c r="G12" s="31"/>
      <c r="H12" s="32">
        <f>+G12*5883</f>
        <v>0</v>
      </c>
      <c r="I12" s="31"/>
      <c r="J12" s="32">
        <f>+I12*5883</f>
        <v>0</v>
      </c>
      <c r="K12" s="31"/>
      <c r="L12" s="32">
        <f>+K12*5883</f>
        <v>0</v>
      </c>
      <c r="M12" s="31"/>
      <c r="N12" s="32">
        <f>+M12*5883</f>
        <v>0</v>
      </c>
      <c r="O12" s="31"/>
      <c r="P12" s="32">
        <f>+O12*5883</f>
        <v>0</v>
      </c>
      <c r="Q12" s="31"/>
      <c r="R12" s="32">
        <f>+Q12*5883</f>
        <v>0</v>
      </c>
      <c r="S12" s="31"/>
      <c r="T12" s="32">
        <f>+S12*5883</f>
        <v>0</v>
      </c>
      <c r="U12" s="31"/>
      <c r="V12" s="32">
        <f>+U12*5883</f>
        <v>0</v>
      </c>
    </row>
    <row r="13" spans="2:22" s="2" customFormat="1" ht="9" customHeight="1">
      <c r="B13" s="4"/>
      <c r="C13" s="9"/>
      <c r="E13" s="33"/>
      <c r="F13" s="34"/>
      <c r="G13" s="33"/>
      <c r="H13" s="34"/>
      <c r="I13" s="33"/>
      <c r="J13" s="34"/>
      <c r="K13" s="33"/>
      <c r="L13" s="34"/>
      <c r="M13" s="33"/>
      <c r="N13" s="34"/>
      <c r="O13" s="33"/>
      <c r="P13" s="34"/>
      <c r="Q13" s="33"/>
      <c r="R13" s="34"/>
      <c r="S13" s="33"/>
      <c r="T13" s="34"/>
      <c r="U13" s="33"/>
      <c r="V13" s="34"/>
    </row>
    <row r="14" spans="2:22" ht="30" customHeight="1">
      <c r="B14" s="13">
        <v>2</v>
      </c>
      <c r="C14" s="26" t="s">
        <v>14</v>
      </c>
      <c r="E14" s="31"/>
      <c r="F14" s="32">
        <f t="shared" ref="F13:F40" si="0">+E14*5883</f>
        <v>0</v>
      </c>
      <c r="G14" s="31"/>
      <c r="H14" s="32">
        <f t="shared" ref="H13:H40" si="1">+G14*5883</f>
        <v>0</v>
      </c>
      <c r="I14" s="31"/>
      <c r="J14" s="32">
        <f t="shared" ref="J13:J40" si="2">+I14*5883</f>
        <v>0</v>
      </c>
      <c r="K14" s="31"/>
      <c r="L14" s="32">
        <f t="shared" ref="L13:L40" si="3">+K14*5883</f>
        <v>0</v>
      </c>
      <c r="M14" s="31"/>
      <c r="N14" s="32">
        <f t="shared" ref="N13:N40" si="4">+M14*5883</f>
        <v>0</v>
      </c>
      <c r="O14" s="31"/>
      <c r="P14" s="32">
        <f t="shared" ref="P13:P40" si="5">+O14*5883</f>
        <v>0</v>
      </c>
      <c r="Q14" s="31"/>
      <c r="R14" s="32">
        <f t="shared" ref="R13:R40" si="6">+Q14*5883</f>
        <v>0</v>
      </c>
      <c r="S14" s="31"/>
      <c r="T14" s="32">
        <f t="shared" ref="T13:T40" si="7">+S14*5883</f>
        <v>0</v>
      </c>
      <c r="U14" s="31"/>
      <c r="V14" s="32">
        <f t="shared" ref="V13:V40" si="8">+U14*5883</f>
        <v>0</v>
      </c>
    </row>
    <row r="15" spans="2:22" s="2" customFormat="1" ht="9" customHeight="1">
      <c r="B15" s="4"/>
      <c r="C15" s="9"/>
      <c r="E15" s="33"/>
      <c r="F15" s="34"/>
      <c r="G15" s="33"/>
      <c r="H15" s="34"/>
      <c r="I15" s="33"/>
      <c r="J15" s="34"/>
      <c r="K15" s="33"/>
      <c r="L15" s="34"/>
      <c r="M15" s="33"/>
      <c r="N15" s="34"/>
      <c r="O15" s="33"/>
      <c r="P15" s="34"/>
      <c r="Q15" s="33"/>
      <c r="R15" s="34"/>
      <c r="S15" s="33"/>
      <c r="T15" s="34"/>
      <c r="U15" s="33"/>
      <c r="V15" s="34"/>
    </row>
    <row r="16" spans="2:22" ht="28.5" customHeight="1">
      <c r="B16" s="13">
        <v>3</v>
      </c>
      <c r="C16" s="26" t="s">
        <v>7</v>
      </c>
      <c r="E16" s="31"/>
      <c r="F16" s="32">
        <f t="shared" si="0"/>
        <v>0</v>
      </c>
      <c r="G16" s="31"/>
      <c r="H16" s="32">
        <f t="shared" si="1"/>
        <v>0</v>
      </c>
      <c r="I16" s="31"/>
      <c r="J16" s="32">
        <f t="shared" si="2"/>
        <v>0</v>
      </c>
      <c r="K16" s="31"/>
      <c r="L16" s="32">
        <f t="shared" si="3"/>
        <v>0</v>
      </c>
      <c r="M16" s="31"/>
      <c r="N16" s="32">
        <f t="shared" si="4"/>
        <v>0</v>
      </c>
      <c r="O16" s="31"/>
      <c r="P16" s="32">
        <f t="shared" si="5"/>
        <v>0</v>
      </c>
      <c r="Q16" s="31"/>
      <c r="R16" s="32">
        <f t="shared" si="6"/>
        <v>0</v>
      </c>
      <c r="S16" s="31"/>
      <c r="T16" s="32">
        <f t="shared" si="7"/>
        <v>0</v>
      </c>
      <c r="U16" s="31"/>
      <c r="V16" s="32">
        <f t="shared" si="8"/>
        <v>0</v>
      </c>
    </row>
    <row r="17" spans="2:22" ht="9" customHeight="1">
      <c r="B17" s="8"/>
      <c r="C17" s="9"/>
      <c r="E17" s="35"/>
      <c r="F17" s="34"/>
      <c r="G17" s="35"/>
      <c r="H17" s="34"/>
      <c r="I17" s="35"/>
      <c r="J17" s="34"/>
      <c r="K17" s="35"/>
      <c r="L17" s="34"/>
      <c r="M17" s="35"/>
      <c r="N17" s="34"/>
      <c r="O17" s="35"/>
      <c r="P17" s="34"/>
      <c r="Q17" s="35"/>
      <c r="R17" s="34"/>
      <c r="S17" s="35"/>
      <c r="T17" s="34"/>
      <c r="U17" s="35"/>
      <c r="V17" s="34"/>
    </row>
    <row r="18" spans="2:22" ht="30" customHeight="1">
      <c r="B18" s="13">
        <v>4</v>
      </c>
      <c r="C18" s="27" t="s">
        <v>1</v>
      </c>
      <c r="E18" s="36"/>
      <c r="F18" s="37">
        <f t="shared" si="0"/>
        <v>0</v>
      </c>
      <c r="G18" s="36"/>
      <c r="H18" s="37">
        <f t="shared" si="1"/>
        <v>0</v>
      </c>
      <c r="I18" s="36"/>
      <c r="J18" s="37">
        <f t="shared" si="2"/>
        <v>0</v>
      </c>
      <c r="K18" s="36"/>
      <c r="L18" s="37">
        <f t="shared" si="3"/>
        <v>0</v>
      </c>
      <c r="M18" s="36"/>
      <c r="N18" s="37">
        <f t="shared" si="4"/>
        <v>0</v>
      </c>
      <c r="O18" s="36"/>
      <c r="P18" s="37">
        <f t="shared" si="5"/>
        <v>0</v>
      </c>
      <c r="Q18" s="36"/>
      <c r="R18" s="37">
        <f t="shared" si="6"/>
        <v>0</v>
      </c>
      <c r="S18" s="36"/>
      <c r="T18" s="37">
        <f t="shared" si="7"/>
        <v>0</v>
      </c>
      <c r="U18" s="36"/>
      <c r="V18" s="37">
        <f t="shared" si="8"/>
        <v>0</v>
      </c>
    </row>
    <row r="19" spans="2:22" ht="8.25" customHeight="1">
      <c r="B19" s="8"/>
      <c r="C19" s="9"/>
      <c r="E19" s="35"/>
      <c r="F19" s="34"/>
      <c r="G19" s="35"/>
      <c r="H19" s="34"/>
      <c r="I19" s="35"/>
      <c r="J19" s="34"/>
      <c r="K19" s="35"/>
      <c r="L19" s="34"/>
      <c r="M19" s="35"/>
      <c r="N19" s="34"/>
      <c r="O19" s="35"/>
      <c r="P19" s="34"/>
      <c r="Q19" s="35"/>
      <c r="R19" s="34"/>
      <c r="S19" s="35"/>
      <c r="T19" s="34"/>
      <c r="U19" s="35"/>
      <c r="V19" s="34"/>
    </row>
    <row r="20" spans="2:22" ht="30.75" customHeight="1">
      <c r="B20" s="13">
        <v>5</v>
      </c>
      <c r="C20" s="27" t="s">
        <v>2</v>
      </c>
      <c r="E20" s="36"/>
      <c r="F20" s="37">
        <f t="shared" si="0"/>
        <v>0</v>
      </c>
      <c r="G20" s="36"/>
      <c r="H20" s="37">
        <f t="shared" si="1"/>
        <v>0</v>
      </c>
      <c r="I20" s="36"/>
      <c r="J20" s="37">
        <f t="shared" si="2"/>
        <v>0</v>
      </c>
      <c r="K20" s="36"/>
      <c r="L20" s="37">
        <f t="shared" si="3"/>
        <v>0</v>
      </c>
      <c r="M20" s="36"/>
      <c r="N20" s="37">
        <f t="shared" si="4"/>
        <v>0</v>
      </c>
      <c r="O20" s="36"/>
      <c r="P20" s="37">
        <f t="shared" si="5"/>
        <v>0</v>
      </c>
      <c r="Q20" s="36"/>
      <c r="R20" s="37">
        <f t="shared" si="6"/>
        <v>0</v>
      </c>
      <c r="S20" s="36"/>
      <c r="T20" s="37">
        <f t="shared" si="7"/>
        <v>0</v>
      </c>
      <c r="U20" s="36"/>
      <c r="V20" s="37">
        <f t="shared" si="8"/>
        <v>0</v>
      </c>
    </row>
    <row r="21" spans="2:22" ht="8.25" customHeight="1">
      <c r="B21" s="8"/>
      <c r="C21" s="9"/>
      <c r="E21" s="35"/>
      <c r="F21" s="34"/>
      <c r="G21" s="35"/>
      <c r="H21" s="34"/>
      <c r="I21" s="35"/>
      <c r="J21" s="34"/>
      <c r="K21" s="35"/>
      <c r="L21" s="34"/>
      <c r="M21" s="35"/>
      <c r="N21" s="34"/>
      <c r="O21" s="35"/>
      <c r="P21" s="34"/>
      <c r="Q21" s="35"/>
      <c r="R21" s="34"/>
      <c r="S21" s="35"/>
      <c r="T21" s="34"/>
      <c r="U21" s="35"/>
      <c r="V21" s="34"/>
    </row>
    <row r="22" spans="2:22" ht="30.75" customHeight="1">
      <c r="B22" s="13">
        <v>6</v>
      </c>
      <c r="C22" s="28" t="s">
        <v>13</v>
      </c>
      <c r="E22" s="38"/>
      <c r="F22" s="39">
        <f t="shared" si="0"/>
        <v>0</v>
      </c>
      <c r="G22" s="38"/>
      <c r="H22" s="39">
        <f t="shared" si="1"/>
        <v>0</v>
      </c>
      <c r="I22" s="38"/>
      <c r="J22" s="39">
        <f t="shared" si="2"/>
        <v>0</v>
      </c>
      <c r="K22" s="38"/>
      <c r="L22" s="39">
        <f t="shared" si="3"/>
        <v>0</v>
      </c>
      <c r="M22" s="38"/>
      <c r="N22" s="39">
        <f t="shared" si="4"/>
        <v>0</v>
      </c>
      <c r="O22" s="38"/>
      <c r="P22" s="39">
        <f t="shared" si="5"/>
        <v>0</v>
      </c>
      <c r="Q22" s="38"/>
      <c r="R22" s="39">
        <f t="shared" si="6"/>
        <v>0</v>
      </c>
      <c r="S22" s="38"/>
      <c r="T22" s="39">
        <f t="shared" si="7"/>
        <v>0</v>
      </c>
      <c r="U22" s="38"/>
      <c r="V22" s="39">
        <f t="shared" si="8"/>
        <v>0</v>
      </c>
    </row>
    <row r="23" spans="2:22" ht="8.25" customHeight="1">
      <c r="B23" s="8"/>
      <c r="C23" s="9"/>
      <c r="E23" s="35"/>
      <c r="F23" s="34"/>
      <c r="G23" s="35"/>
      <c r="H23" s="34"/>
      <c r="I23" s="35"/>
      <c r="J23" s="34"/>
      <c r="K23" s="35"/>
      <c r="L23" s="34"/>
      <c r="M23" s="35"/>
      <c r="N23" s="34"/>
      <c r="O23" s="35"/>
      <c r="P23" s="34"/>
      <c r="Q23" s="35"/>
      <c r="R23" s="34"/>
      <c r="S23" s="35"/>
      <c r="T23" s="34"/>
      <c r="U23" s="35"/>
      <c r="V23" s="34"/>
    </row>
    <row r="24" spans="2:22" ht="30.75" customHeight="1">
      <c r="B24" s="13">
        <v>7</v>
      </c>
      <c r="C24" s="28" t="s">
        <v>4</v>
      </c>
      <c r="E24" s="38"/>
      <c r="F24" s="39">
        <f t="shared" si="0"/>
        <v>0</v>
      </c>
      <c r="G24" s="38"/>
      <c r="H24" s="39">
        <f t="shared" si="1"/>
        <v>0</v>
      </c>
      <c r="I24" s="38"/>
      <c r="J24" s="39">
        <f t="shared" si="2"/>
        <v>0</v>
      </c>
      <c r="K24" s="38"/>
      <c r="L24" s="39">
        <f t="shared" si="3"/>
        <v>0</v>
      </c>
      <c r="M24" s="38"/>
      <c r="N24" s="39">
        <f t="shared" si="4"/>
        <v>0</v>
      </c>
      <c r="O24" s="38"/>
      <c r="P24" s="39">
        <f t="shared" si="5"/>
        <v>0</v>
      </c>
      <c r="Q24" s="38"/>
      <c r="R24" s="39">
        <f t="shared" si="6"/>
        <v>0</v>
      </c>
      <c r="S24" s="38"/>
      <c r="T24" s="39">
        <f t="shared" si="7"/>
        <v>0</v>
      </c>
      <c r="U24" s="38"/>
      <c r="V24" s="39">
        <f t="shared" si="8"/>
        <v>0</v>
      </c>
    </row>
    <row r="25" spans="2:22" ht="9" customHeight="1">
      <c r="B25" s="8"/>
      <c r="C25" s="9"/>
      <c r="E25" s="35"/>
      <c r="F25" s="34"/>
      <c r="G25" s="35"/>
      <c r="H25" s="34"/>
      <c r="I25" s="35"/>
      <c r="J25" s="34"/>
      <c r="K25" s="35"/>
      <c r="L25" s="34"/>
      <c r="M25" s="35"/>
      <c r="N25" s="34"/>
      <c r="O25" s="35"/>
      <c r="P25" s="34"/>
      <c r="Q25" s="35"/>
      <c r="R25" s="34"/>
      <c r="S25" s="35"/>
      <c r="T25" s="34"/>
      <c r="U25" s="35"/>
      <c r="V25" s="34"/>
    </row>
    <row r="26" spans="2:22" ht="28.5" customHeight="1">
      <c r="B26" s="13">
        <v>8</v>
      </c>
      <c r="C26" s="28" t="s">
        <v>12</v>
      </c>
      <c r="E26" s="38"/>
      <c r="F26" s="39">
        <f t="shared" si="0"/>
        <v>0</v>
      </c>
      <c r="G26" s="38"/>
      <c r="H26" s="39">
        <f t="shared" si="1"/>
        <v>0</v>
      </c>
      <c r="I26" s="38"/>
      <c r="J26" s="39">
        <f t="shared" si="2"/>
        <v>0</v>
      </c>
      <c r="K26" s="38"/>
      <c r="L26" s="39">
        <f t="shared" si="3"/>
        <v>0</v>
      </c>
      <c r="M26" s="38"/>
      <c r="N26" s="39">
        <f t="shared" si="4"/>
        <v>0</v>
      </c>
      <c r="O26" s="38"/>
      <c r="P26" s="39">
        <f t="shared" si="5"/>
        <v>0</v>
      </c>
      <c r="Q26" s="38"/>
      <c r="R26" s="39">
        <f t="shared" si="6"/>
        <v>0</v>
      </c>
      <c r="S26" s="38"/>
      <c r="T26" s="39">
        <f t="shared" si="7"/>
        <v>0</v>
      </c>
      <c r="U26" s="38"/>
      <c r="V26" s="39">
        <f t="shared" si="8"/>
        <v>0</v>
      </c>
    </row>
    <row r="27" spans="2:22" ht="7.5" customHeight="1">
      <c r="B27" s="8"/>
      <c r="C27" s="9"/>
      <c r="E27" s="35"/>
      <c r="F27" s="34"/>
      <c r="G27" s="35"/>
      <c r="H27" s="34"/>
      <c r="I27" s="35"/>
      <c r="J27" s="34"/>
      <c r="K27" s="35"/>
      <c r="L27" s="34"/>
      <c r="M27" s="35"/>
      <c r="N27" s="34"/>
      <c r="O27" s="35"/>
      <c r="P27" s="34"/>
      <c r="Q27" s="35"/>
      <c r="R27" s="34"/>
      <c r="S27" s="35"/>
      <c r="T27" s="34"/>
      <c r="U27" s="35"/>
      <c r="V27" s="34"/>
    </row>
    <row r="28" spans="2:22" ht="32.25" customHeight="1">
      <c r="B28" s="13">
        <v>9</v>
      </c>
      <c r="C28" s="28" t="s">
        <v>9</v>
      </c>
      <c r="E28" s="38"/>
      <c r="F28" s="39">
        <f t="shared" si="0"/>
        <v>0</v>
      </c>
      <c r="G28" s="38"/>
      <c r="H28" s="39">
        <f t="shared" si="1"/>
        <v>0</v>
      </c>
      <c r="I28" s="38"/>
      <c r="J28" s="39">
        <f t="shared" si="2"/>
        <v>0</v>
      </c>
      <c r="K28" s="38"/>
      <c r="L28" s="39">
        <f t="shared" si="3"/>
        <v>0</v>
      </c>
      <c r="M28" s="38"/>
      <c r="N28" s="39">
        <f t="shared" si="4"/>
        <v>0</v>
      </c>
      <c r="O28" s="38"/>
      <c r="P28" s="39">
        <f t="shared" si="5"/>
        <v>0</v>
      </c>
      <c r="Q28" s="38"/>
      <c r="R28" s="39">
        <f t="shared" si="6"/>
        <v>0</v>
      </c>
      <c r="S28" s="38"/>
      <c r="T28" s="39">
        <f t="shared" si="7"/>
        <v>0</v>
      </c>
      <c r="U28" s="38"/>
      <c r="V28" s="39">
        <f t="shared" si="8"/>
        <v>0</v>
      </c>
    </row>
    <row r="29" spans="2:22" ht="8.25" customHeight="1">
      <c r="B29" s="8"/>
      <c r="C29" s="9"/>
      <c r="E29" s="35"/>
      <c r="F29" s="34"/>
      <c r="G29" s="35"/>
      <c r="H29" s="34"/>
      <c r="I29" s="35"/>
      <c r="J29" s="34"/>
      <c r="K29" s="35"/>
      <c r="L29" s="34"/>
      <c r="M29" s="35"/>
      <c r="N29" s="34"/>
      <c r="O29" s="35"/>
      <c r="P29" s="34"/>
      <c r="Q29" s="35"/>
      <c r="R29" s="34"/>
      <c r="S29" s="35"/>
      <c r="T29" s="34"/>
      <c r="U29" s="35"/>
      <c r="V29" s="34"/>
    </row>
    <row r="30" spans="2:22" ht="29.25" customHeight="1">
      <c r="B30" s="13">
        <v>10</v>
      </c>
      <c r="C30" s="29" t="s">
        <v>6</v>
      </c>
      <c r="E30" s="40"/>
      <c r="F30" s="41">
        <f t="shared" si="0"/>
        <v>0</v>
      </c>
      <c r="G30" s="40"/>
      <c r="H30" s="41">
        <f t="shared" si="1"/>
        <v>0</v>
      </c>
      <c r="I30" s="40"/>
      <c r="J30" s="41">
        <f t="shared" si="2"/>
        <v>0</v>
      </c>
      <c r="K30" s="40"/>
      <c r="L30" s="41">
        <f t="shared" si="3"/>
        <v>0</v>
      </c>
      <c r="M30" s="40"/>
      <c r="N30" s="41">
        <f t="shared" si="4"/>
        <v>0</v>
      </c>
      <c r="O30" s="40"/>
      <c r="P30" s="41">
        <f t="shared" si="5"/>
        <v>0</v>
      </c>
      <c r="Q30" s="40"/>
      <c r="R30" s="41">
        <f t="shared" si="6"/>
        <v>0</v>
      </c>
      <c r="S30" s="40"/>
      <c r="T30" s="41">
        <f t="shared" si="7"/>
        <v>0</v>
      </c>
      <c r="U30" s="40"/>
      <c r="V30" s="41">
        <f t="shared" si="8"/>
        <v>0</v>
      </c>
    </row>
    <row r="31" spans="2:22" ht="9" customHeight="1">
      <c r="B31" s="8"/>
      <c r="C31" s="9"/>
      <c r="E31" s="35"/>
      <c r="F31" s="34"/>
      <c r="G31" s="35"/>
      <c r="H31" s="34"/>
      <c r="I31" s="35"/>
      <c r="J31" s="34"/>
      <c r="K31" s="35"/>
      <c r="L31" s="34"/>
      <c r="M31" s="35"/>
      <c r="N31" s="34"/>
      <c r="O31" s="35"/>
      <c r="P31" s="34"/>
      <c r="Q31" s="35"/>
      <c r="R31" s="34"/>
      <c r="S31" s="35"/>
      <c r="T31" s="34"/>
      <c r="U31" s="35"/>
      <c r="V31" s="34"/>
    </row>
    <row r="32" spans="2:22" ht="29.25" customHeight="1">
      <c r="B32" s="13">
        <v>11</v>
      </c>
      <c r="C32" s="29" t="s">
        <v>3</v>
      </c>
      <c r="E32" s="40"/>
      <c r="F32" s="41">
        <f t="shared" si="0"/>
        <v>0</v>
      </c>
      <c r="G32" s="40"/>
      <c r="H32" s="41">
        <f t="shared" si="1"/>
        <v>0</v>
      </c>
      <c r="I32" s="40"/>
      <c r="J32" s="41">
        <f t="shared" si="2"/>
        <v>0</v>
      </c>
      <c r="K32" s="40"/>
      <c r="L32" s="41">
        <f t="shared" si="3"/>
        <v>0</v>
      </c>
      <c r="M32" s="40"/>
      <c r="N32" s="41">
        <f t="shared" si="4"/>
        <v>0</v>
      </c>
      <c r="O32" s="40"/>
      <c r="P32" s="41">
        <f t="shared" si="5"/>
        <v>0</v>
      </c>
      <c r="Q32" s="40"/>
      <c r="R32" s="41">
        <f t="shared" si="6"/>
        <v>0</v>
      </c>
      <c r="S32" s="40"/>
      <c r="T32" s="41">
        <f t="shared" si="7"/>
        <v>0</v>
      </c>
      <c r="U32" s="40"/>
      <c r="V32" s="41">
        <f t="shared" si="8"/>
        <v>0</v>
      </c>
    </row>
    <row r="33" spans="2:22" ht="9.75" customHeight="1">
      <c r="B33" s="8"/>
      <c r="C33" s="9"/>
      <c r="E33" s="35"/>
      <c r="F33" s="34"/>
      <c r="G33" s="35"/>
      <c r="H33" s="34"/>
      <c r="I33" s="35"/>
      <c r="J33" s="34"/>
      <c r="K33" s="35"/>
      <c r="L33" s="34"/>
      <c r="M33" s="35"/>
      <c r="N33" s="34"/>
      <c r="O33" s="35"/>
      <c r="P33" s="34"/>
      <c r="Q33" s="35"/>
      <c r="R33" s="34"/>
      <c r="S33" s="35"/>
      <c r="T33" s="34"/>
      <c r="U33" s="35"/>
      <c r="V33" s="34"/>
    </row>
    <row r="34" spans="2:22" ht="29.25" customHeight="1">
      <c r="B34" s="13">
        <v>12</v>
      </c>
      <c r="C34" s="29" t="s">
        <v>8</v>
      </c>
      <c r="E34" s="40"/>
      <c r="F34" s="41">
        <f t="shared" si="0"/>
        <v>0</v>
      </c>
      <c r="G34" s="40"/>
      <c r="H34" s="41">
        <f t="shared" si="1"/>
        <v>0</v>
      </c>
      <c r="I34" s="40"/>
      <c r="J34" s="41">
        <f t="shared" si="2"/>
        <v>0</v>
      </c>
      <c r="K34" s="40"/>
      <c r="L34" s="41">
        <f t="shared" si="3"/>
        <v>0</v>
      </c>
      <c r="M34" s="40"/>
      <c r="N34" s="41">
        <f t="shared" si="4"/>
        <v>0</v>
      </c>
      <c r="O34" s="40"/>
      <c r="P34" s="41">
        <f t="shared" si="5"/>
        <v>0</v>
      </c>
      <c r="Q34" s="40"/>
      <c r="R34" s="41">
        <f t="shared" si="6"/>
        <v>0</v>
      </c>
      <c r="S34" s="40"/>
      <c r="T34" s="41">
        <f t="shared" si="7"/>
        <v>0</v>
      </c>
      <c r="U34" s="40"/>
      <c r="V34" s="41">
        <f t="shared" si="8"/>
        <v>0</v>
      </c>
    </row>
    <row r="35" spans="2:22" ht="8.25" customHeight="1">
      <c r="B35" s="8"/>
      <c r="C35" s="9"/>
      <c r="E35" s="35"/>
      <c r="F35" s="34"/>
      <c r="G35" s="35"/>
      <c r="H35" s="34"/>
      <c r="I35" s="35"/>
      <c r="J35" s="34"/>
      <c r="K35" s="35"/>
      <c r="L35" s="34"/>
      <c r="M35" s="35"/>
      <c r="N35" s="34"/>
      <c r="O35" s="35"/>
      <c r="P35" s="34"/>
      <c r="Q35" s="35"/>
      <c r="R35" s="34"/>
      <c r="S35" s="35"/>
      <c r="T35" s="34"/>
      <c r="U35" s="35"/>
      <c r="V35" s="34"/>
    </row>
    <row r="36" spans="2:22" ht="29.25" customHeight="1">
      <c r="B36" s="13">
        <v>13</v>
      </c>
      <c r="C36" s="30" t="s">
        <v>10</v>
      </c>
      <c r="E36" s="42"/>
      <c r="F36" s="43">
        <f t="shared" si="0"/>
        <v>0</v>
      </c>
      <c r="G36" s="42"/>
      <c r="H36" s="43">
        <f t="shared" si="1"/>
        <v>0</v>
      </c>
      <c r="I36" s="42"/>
      <c r="J36" s="43">
        <f t="shared" si="2"/>
        <v>0</v>
      </c>
      <c r="K36" s="42"/>
      <c r="L36" s="43">
        <f t="shared" si="3"/>
        <v>0</v>
      </c>
      <c r="M36" s="42"/>
      <c r="N36" s="43">
        <f t="shared" si="4"/>
        <v>0</v>
      </c>
      <c r="O36" s="42"/>
      <c r="P36" s="43">
        <f t="shared" si="5"/>
        <v>0</v>
      </c>
      <c r="Q36" s="42"/>
      <c r="R36" s="43">
        <f t="shared" si="6"/>
        <v>0</v>
      </c>
      <c r="S36" s="42"/>
      <c r="T36" s="43">
        <f t="shared" si="7"/>
        <v>0</v>
      </c>
      <c r="U36" s="42"/>
      <c r="V36" s="43">
        <f t="shared" si="8"/>
        <v>0</v>
      </c>
    </row>
    <row r="37" spans="2:22" ht="9" customHeight="1">
      <c r="B37" s="8"/>
      <c r="C37" s="9"/>
      <c r="E37" s="35"/>
      <c r="F37" s="34"/>
      <c r="G37" s="35"/>
      <c r="H37" s="34"/>
      <c r="I37" s="35"/>
      <c r="J37" s="34"/>
      <c r="K37" s="35"/>
      <c r="L37" s="34"/>
      <c r="M37" s="35"/>
      <c r="N37" s="34"/>
      <c r="O37" s="35"/>
      <c r="P37" s="34"/>
      <c r="Q37" s="35"/>
      <c r="R37" s="34"/>
      <c r="S37" s="35"/>
      <c r="T37" s="34"/>
      <c r="U37" s="35"/>
      <c r="V37" s="34"/>
    </row>
    <row r="38" spans="2:22" ht="29.25" customHeight="1">
      <c r="B38" s="13">
        <v>14</v>
      </c>
      <c r="C38" s="30" t="s">
        <v>11</v>
      </c>
      <c r="E38" s="42"/>
      <c r="F38" s="43">
        <f t="shared" si="0"/>
        <v>0</v>
      </c>
      <c r="G38" s="42"/>
      <c r="H38" s="43">
        <f t="shared" si="1"/>
        <v>0</v>
      </c>
      <c r="I38" s="42"/>
      <c r="J38" s="43">
        <f t="shared" si="2"/>
        <v>0</v>
      </c>
      <c r="K38" s="42"/>
      <c r="L38" s="43">
        <f t="shared" si="3"/>
        <v>0</v>
      </c>
      <c r="M38" s="42"/>
      <c r="N38" s="43">
        <f t="shared" si="4"/>
        <v>0</v>
      </c>
      <c r="O38" s="42"/>
      <c r="P38" s="43">
        <f t="shared" si="5"/>
        <v>0</v>
      </c>
      <c r="Q38" s="42"/>
      <c r="R38" s="43">
        <f t="shared" si="6"/>
        <v>0</v>
      </c>
      <c r="S38" s="42"/>
      <c r="T38" s="43">
        <f t="shared" si="7"/>
        <v>0</v>
      </c>
      <c r="U38" s="42"/>
      <c r="V38" s="43">
        <f t="shared" si="8"/>
        <v>0</v>
      </c>
    </row>
    <row r="39" spans="2:22" ht="9.75" customHeight="1">
      <c r="B39" s="8"/>
      <c r="C39" s="9"/>
      <c r="E39" s="35"/>
      <c r="F39" s="34"/>
      <c r="G39" s="35"/>
      <c r="H39" s="34"/>
      <c r="I39" s="35"/>
      <c r="J39" s="34"/>
      <c r="K39" s="35"/>
      <c r="L39" s="34"/>
      <c r="M39" s="35"/>
      <c r="N39" s="34"/>
      <c r="O39" s="35"/>
      <c r="P39" s="34"/>
      <c r="Q39" s="35"/>
      <c r="R39" s="34"/>
      <c r="S39" s="35"/>
      <c r="T39" s="34"/>
      <c r="U39" s="35"/>
      <c r="V39" s="34"/>
    </row>
    <row r="40" spans="2:22" ht="30" customHeight="1">
      <c r="B40" s="13">
        <v>15</v>
      </c>
      <c r="C40" s="30" t="s">
        <v>5</v>
      </c>
      <c r="E40" s="42"/>
      <c r="F40" s="43">
        <f t="shared" si="0"/>
        <v>0</v>
      </c>
      <c r="G40" s="42"/>
      <c r="H40" s="43">
        <f t="shared" si="1"/>
        <v>0</v>
      </c>
      <c r="I40" s="42"/>
      <c r="J40" s="43">
        <f t="shared" si="2"/>
        <v>0</v>
      </c>
      <c r="K40" s="42"/>
      <c r="L40" s="43">
        <f t="shared" si="3"/>
        <v>0</v>
      </c>
      <c r="M40" s="42"/>
      <c r="N40" s="43">
        <f t="shared" si="4"/>
        <v>0</v>
      </c>
      <c r="O40" s="42"/>
      <c r="P40" s="43">
        <f t="shared" si="5"/>
        <v>0</v>
      </c>
      <c r="Q40" s="42"/>
      <c r="R40" s="43">
        <f t="shared" si="6"/>
        <v>0</v>
      </c>
      <c r="S40" s="42"/>
      <c r="T40" s="43">
        <f t="shared" si="7"/>
        <v>0</v>
      </c>
      <c r="U40" s="42"/>
      <c r="V40" s="43">
        <f t="shared" si="8"/>
        <v>0</v>
      </c>
    </row>
    <row r="41" spans="2:22" ht="7.5" customHeight="1"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</row>
  </sheetData>
  <mergeCells count="14">
    <mergeCell ref="C6:C10"/>
    <mergeCell ref="B6:B10"/>
    <mergeCell ref="B4:V4"/>
    <mergeCell ref="O8:P9"/>
    <mergeCell ref="Q8:R9"/>
    <mergeCell ref="S8:T9"/>
    <mergeCell ref="U8:V9"/>
    <mergeCell ref="E6:L7"/>
    <mergeCell ref="M6:V7"/>
    <mergeCell ref="E8:F9"/>
    <mergeCell ref="G8:H9"/>
    <mergeCell ref="I8:J9"/>
    <mergeCell ref="K8:L9"/>
    <mergeCell ref="M8:N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4:I39"/>
  <sheetViews>
    <sheetView tabSelected="1" workbookViewId="0">
      <pane ySplit="8" topLeftCell="A9" activePane="bottomLeft" state="frozenSplit"/>
      <selection pane="bottomLeft" activeCell="N33" sqref="N33"/>
    </sheetView>
  </sheetViews>
  <sheetFormatPr baseColWidth="10" defaultRowHeight="15"/>
  <cols>
    <col min="1" max="1" width="6.42578125" style="3" customWidth="1"/>
    <col min="2" max="2" width="4.140625" style="1" customWidth="1"/>
    <col min="3" max="3" width="23.140625" style="3" customWidth="1"/>
    <col min="4" max="4" width="0.7109375" style="3" customWidth="1"/>
    <col min="5" max="5" width="23" style="3" customWidth="1"/>
    <col min="6" max="6" width="26.7109375" style="3" customWidth="1"/>
    <col min="7" max="7" width="20" style="3" customWidth="1"/>
    <col min="8" max="8" width="28" style="3" customWidth="1"/>
    <col min="9" max="9" width="27.140625" style="3" customWidth="1"/>
    <col min="10" max="10" width="7.28515625" style="3" customWidth="1"/>
    <col min="11" max="11" width="8.7109375" style="3" customWidth="1"/>
    <col min="12" max="12" width="8.140625" style="3" customWidth="1"/>
    <col min="13" max="16384" width="11.42578125" style="3"/>
  </cols>
  <sheetData>
    <row r="4" spans="2:9" ht="30" customHeight="1">
      <c r="B4" s="14" t="s">
        <v>69</v>
      </c>
      <c r="C4" s="14"/>
      <c r="D4" s="14"/>
      <c r="E4" s="14"/>
      <c r="F4" s="14"/>
      <c r="G4" s="14"/>
      <c r="H4" s="14"/>
      <c r="I4" s="14"/>
    </row>
    <row r="6" spans="2:9" ht="30" customHeight="1">
      <c r="B6" s="17" t="s">
        <v>29</v>
      </c>
      <c r="C6" s="110" t="s">
        <v>28</v>
      </c>
      <c r="D6" s="111"/>
      <c r="E6" s="112" t="s">
        <v>70</v>
      </c>
      <c r="F6" s="113" t="s">
        <v>71</v>
      </c>
      <c r="G6" s="112" t="s">
        <v>48</v>
      </c>
      <c r="H6" s="112" t="s">
        <v>72</v>
      </c>
      <c r="I6" s="112" t="s">
        <v>73</v>
      </c>
    </row>
    <row r="7" spans="2:9">
      <c r="B7" s="17"/>
      <c r="C7" s="110"/>
      <c r="D7" s="111"/>
      <c r="E7" s="114"/>
      <c r="F7" s="115"/>
      <c r="G7" s="114"/>
      <c r="H7" s="114"/>
      <c r="I7" s="114"/>
    </row>
    <row r="8" spans="2:9" ht="15" hidden="1" customHeight="1">
      <c r="B8" s="17"/>
      <c r="C8" s="110"/>
      <c r="D8" s="111"/>
      <c r="E8" s="116"/>
      <c r="F8" s="117"/>
      <c r="G8" s="116"/>
      <c r="H8" s="116"/>
      <c r="I8" s="116"/>
    </row>
    <row r="9" spans="2:9" s="7" customFormat="1" ht="10.5" customHeight="1">
      <c r="B9" s="6"/>
      <c r="C9" s="10"/>
      <c r="E9" s="6"/>
      <c r="F9" s="6"/>
      <c r="G9" s="6"/>
      <c r="H9" s="6"/>
      <c r="I9" s="6"/>
    </row>
    <row r="10" spans="2:9" ht="27.75" customHeight="1">
      <c r="B10" s="13">
        <v>1</v>
      </c>
      <c r="C10" s="26" t="s">
        <v>0</v>
      </c>
      <c r="E10" s="124">
        <f>+'SUIVI DU CHALLENGE'!E12+'SUIVI DU CHALLENGE'!G12+'SUIVI DU CHALLENGE'!I12+'SUIVI DU CHALLENGE'!K12+'SUIVI DU CHALLENGE'!M12+'SUIVI DU CHALLENGE'!O12+'SUIVI DU CHALLENGE'!Q12+'SUIVI DU CHALLENGE'!S12+'SUIVI DU CHALLENGE'!U12</f>
        <v>0</v>
      </c>
      <c r="F10" s="118">
        <f>+E10*5883</f>
        <v>0</v>
      </c>
      <c r="G10" s="118" t="str">
        <f>IF(E10&gt;34,"20",IF(E10&gt;26,"15",IF(E10&gt;18,"10","0")))</f>
        <v>0</v>
      </c>
      <c r="H10" s="118" t="b">
        <f>IF(E10&gt;=34,"200 000 XAF",IF(E10&gt;=26,"120 000 XAF",IF(E10&gt;=18,"80 000 XAF")))</f>
        <v>0</v>
      </c>
      <c r="I10" s="124" t="b">
        <f>IF(H10=200000,"1er",IF(H10=120000,"2eme",IF(H10=80000,"3eme",IF(H10&lt;80000,"félicitations pour l'effort"))))</f>
        <v>0</v>
      </c>
    </row>
    <row r="11" spans="2:9" s="2" customFormat="1" ht="9" customHeight="1">
      <c r="B11" s="4"/>
      <c r="C11" s="9"/>
      <c r="E11" s="125"/>
      <c r="F11" s="131"/>
      <c r="G11" s="131"/>
      <c r="H11" s="131"/>
      <c r="I11" s="126"/>
    </row>
    <row r="12" spans="2:9" ht="30" customHeight="1">
      <c r="B12" s="13">
        <v>2</v>
      </c>
      <c r="C12" s="26" t="s">
        <v>14</v>
      </c>
      <c r="E12" s="124">
        <f>+'SUIVI DU CHALLENGE'!E14+'SUIVI DU CHALLENGE'!G14+'SUIVI DU CHALLENGE'!I14+'SUIVI DU CHALLENGE'!K14+'SUIVI DU CHALLENGE'!M14+'SUIVI DU CHALLENGE'!O14+'SUIVI DU CHALLENGE'!Q14+'SUIVI DU CHALLENGE'!S14+'SUIVI DU CHALLENGE'!U14</f>
        <v>0</v>
      </c>
      <c r="F12" s="118">
        <f t="shared" ref="F12:F38" si="0">+E12*5883</f>
        <v>0</v>
      </c>
      <c r="G12" s="118" t="str">
        <f t="shared" ref="G11:G38" si="1">IF(E12&gt;34,"20",IF(E12&gt;26,"15",IF(E12&gt;18,"10","0")))</f>
        <v>0</v>
      </c>
      <c r="H12" s="118" t="b">
        <f>IF(E12&gt;=34,"200 000 XAF",IF(E12&gt;=26,"120 000 XAF",IF(E12&gt;=18,"80 000 XAF")))</f>
        <v>0</v>
      </c>
      <c r="I12" s="124" t="b">
        <f t="shared" ref="I12:I38" si="2">IF(H12=200000,"1er",IF(H12=120000,"2eme",IF(H12=80000,"3eme",IF(H12&lt;80000,"félicitations pour l'effort"))))</f>
        <v>0</v>
      </c>
    </row>
    <row r="13" spans="2:9" s="2" customFormat="1" ht="9" customHeight="1">
      <c r="B13" s="4"/>
      <c r="C13" s="9"/>
      <c r="E13" s="125"/>
      <c r="F13" s="131"/>
      <c r="G13" s="131"/>
      <c r="H13" s="131"/>
      <c r="I13" s="126"/>
    </row>
    <row r="14" spans="2:9" ht="28.5" customHeight="1">
      <c r="B14" s="13">
        <v>3</v>
      </c>
      <c r="C14" s="26" t="s">
        <v>7</v>
      </c>
      <c r="E14" s="124">
        <f>+'SUIVI DU CHALLENGE'!E16+'SUIVI DU CHALLENGE'!G16+'SUIVI DU CHALLENGE'!I16+'SUIVI DU CHALLENGE'!K16+'SUIVI DU CHALLENGE'!M16+'SUIVI DU CHALLENGE'!O16+'SUIVI DU CHALLENGE'!Q16+'SUIVI DU CHALLENGE'!S16+'SUIVI DU CHALLENGE'!U16</f>
        <v>0</v>
      </c>
      <c r="F14" s="118">
        <f t="shared" si="0"/>
        <v>0</v>
      </c>
      <c r="G14" s="118" t="str">
        <f t="shared" si="1"/>
        <v>0</v>
      </c>
      <c r="H14" s="118" t="b">
        <f>IF(E14&gt;=34,"200 000 XAF",IF(E14&gt;=26,"120 000 XAF",IF(E14&gt;=18,"80 000 XAF")))</f>
        <v>0</v>
      </c>
      <c r="I14" s="124" t="b">
        <f t="shared" si="2"/>
        <v>0</v>
      </c>
    </row>
    <row r="15" spans="2:9" ht="9" customHeight="1">
      <c r="B15" s="8"/>
      <c r="C15" s="9"/>
      <c r="E15" s="126"/>
      <c r="F15" s="119"/>
      <c r="G15" s="119"/>
      <c r="H15" s="119"/>
      <c r="I15" s="126"/>
    </row>
    <row r="16" spans="2:9" ht="30" customHeight="1">
      <c r="B16" s="13">
        <v>4</v>
      </c>
      <c r="C16" s="27" t="s">
        <v>1</v>
      </c>
      <c r="E16" s="127">
        <f>+'SUIVI DU CHALLENGE'!E18+'SUIVI DU CHALLENGE'!G18+'SUIVI DU CHALLENGE'!I18+'SUIVI DU CHALLENGE'!K18+'SUIVI DU CHALLENGE'!M18+'SUIVI DU CHALLENGE'!O18+'SUIVI DU CHALLENGE'!Q18+'SUIVI DU CHALLENGE'!S18+'SUIVI DU CHALLENGE'!U18</f>
        <v>0</v>
      </c>
      <c r="F16" s="120">
        <f t="shared" si="0"/>
        <v>0</v>
      </c>
      <c r="G16" s="120" t="str">
        <f t="shared" si="1"/>
        <v>0</v>
      </c>
      <c r="H16" s="120" t="b">
        <f>IF(E16&gt;=34,"200 000 XAF",IF(E16&gt;=26,"120 000 XAF",IF(E16&gt;=18,"80 000 XAF")))</f>
        <v>0</v>
      </c>
      <c r="I16" s="127" t="b">
        <f t="shared" si="2"/>
        <v>0</v>
      </c>
    </row>
    <row r="17" spans="2:9" ht="8.25" customHeight="1">
      <c r="B17" s="8"/>
      <c r="C17" s="9"/>
      <c r="E17" s="126"/>
      <c r="F17" s="119"/>
      <c r="G17" s="119"/>
      <c r="H17" s="119"/>
      <c r="I17" s="126"/>
    </row>
    <row r="18" spans="2:9" ht="30.75" customHeight="1">
      <c r="B18" s="13">
        <v>5</v>
      </c>
      <c r="C18" s="27" t="s">
        <v>2</v>
      </c>
      <c r="E18" s="127">
        <f>+'SUIVI DU CHALLENGE'!E20+'SUIVI DU CHALLENGE'!G20+'SUIVI DU CHALLENGE'!I20+'SUIVI DU CHALLENGE'!K20+'SUIVI DU CHALLENGE'!M20+'SUIVI DU CHALLENGE'!O20+'SUIVI DU CHALLENGE'!Q20+'SUIVI DU CHALLENGE'!S20+'SUIVI DU CHALLENGE'!U20</f>
        <v>0</v>
      </c>
      <c r="F18" s="120">
        <f t="shared" si="0"/>
        <v>0</v>
      </c>
      <c r="G18" s="120" t="str">
        <f t="shared" si="1"/>
        <v>0</v>
      </c>
      <c r="H18" s="120" t="b">
        <f>IF(E18&gt;=34,"200 000 XAF",IF(E18&gt;=26,"120 000 XAF",IF(E18&gt;=18,"80 000 XAF")))</f>
        <v>0</v>
      </c>
      <c r="I18" s="127" t="b">
        <f t="shared" si="2"/>
        <v>0</v>
      </c>
    </row>
    <row r="19" spans="2:9" ht="8.25" customHeight="1">
      <c r="B19" s="8"/>
      <c r="C19" s="9"/>
      <c r="E19" s="126"/>
      <c r="F19" s="119"/>
      <c r="G19" s="119"/>
      <c r="H19" s="119"/>
      <c r="I19" s="126"/>
    </row>
    <row r="20" spans="2:9" ht="30.75" customHeight="1">
      <c r="B20" s="13">
        <v>6</v>
      </c>
      <c r="C20" s="28" t="s">
        <v>13</v>
      </c>
      <c r="E20" s="128">
        <f>+'SUIVI DU CHALLENGE'!E22+'SUIVI DU CHALLENGE'!G22+'SUIVI DU CHALLENGE'!I22+'SUIVI DU CHALLENGE'!K22+'SUIVI DU CHALLENGE'!M22+'SUIVI DU CHALLENGE'!O22+'SUIVI DU CHALLENGE'!Q22+'SUIVI DU CHALLENGE'!S22+'SUIVI DU CHALLENGE'!U22</f>
        <v>0</v>
      </c>
      <c r="F20" s="121">
        <f t="shared" si="0"/>
        <v>0</v>
      </c>
      <c r="G20" s="121" t="str">
        <f t="shared" si="1"/>
        <v>0</v>
      </c>
      <c r="H20" s="121" t="b">
        <f>IF(E20&gt;=34,"200 000 XAF",IF(E20&gt;=26,"120 000 XAF",IF(E20&gt;=18,"80 000 XAF")))</f>
        <v>0</v>
      </c>
      <c r="I20" s="128" t="b">
        <f t="shared" si="2"/>
        <v>0</v>
      </c>
    </row>
    <row r="21" spans="2:9" ht="8.25" customHeight="1">
      <c r="B21" s="8"/>
      <c r="C21" s="9"/>
      <c r="E21" s="126"/>
      <c r="F21" s="119"/>
      <c r="G21" s="119"/>
      <c r="H21" s="119"/>
      <c r="I21" s="126"/>
    </row>
    <row r="22" spans="2:9" ht="30.75" customHeight="1">
      <c r="B22" s="13">
        <v>7</v>
      </c>
      <c r="C22" s="28" t="s">
        <v>4</v>
      </c>
      <c r="E22" s="128">
        <f>+'SUIVI DU CHALLENGE'!E24+'SUIVI DU CHALLENGE'!G24+'SUIVI DU CHALLENGE'!I24+'SUIVI DU CHALLENGE'!K24+'SUIVI DU CHALLENGE'!M24+'SUIVI DU CHALLENGE'!O24+'SUIVI DU CHALLENGE'!Q24+'SUIVI DU CHALLENGE'!S24+'SUIVI DU CHALLENGE'!U24</f>
        <v>0</v>
      </c>
      <c r="F22" s="121">
        <f t="shared" si="0"/>
        <v>0</v>
      </c>
      <c r="G22" s="121" t="str">
        <f t="shared" si="1"/>
        <v>0</v>
      </c>
      <c r="H22" s="121" t="b">
        <f>IF(E22&gt;=34,"200 000 XAF",IF(E22&gt;=26,"120 000 XAF",IF(E22&gt;=18,"80 000 XAF")))</f>
        <v>0</v>
      </c>
      <c r="I22" s="128" t="b">
        <f t="shared" si="2"/>
        <v>0</v>
      </c>
    </row>
    <row r="23" spans="2:9" ht="9" customHeight="1">
      <c r="B23" s="8"/>
      <c r="C23" s="9"/>
      <c r="E23" s="126"/>
      <c r="F23" s="119"/>
      <c r="G23" s="119"/>
      <c r="H23" s="119"/>
      <c r="I23" s="126"/>
    </row>
    <row r="24" spans="2:9" ht="28.5" customHeight="1">
      <c r="B24" s="13">
        <v>8</v>
      </c>
      <c r="C24" s="28" t="s">
        <v>12</v>
      </c>
      <c r="E24" s="128">
        <f>+'SUIVI DU CHALLENGE'!E26+'SUIVI DU CHALLENGE'!G26+'SUIVI DU CHALLENGE'!I26+'SUIVI DU CHALLENGE'!K26+'SUIVI DU CHALLENGE'!M26+'SUIVI DU CHALLENGE'!O26+'SUIVI DU CHALLENGE'!Q26+'SUIVI DU CHALLENGE'!S26+'SUIVI DU CHALLENGE'!U26</f>
        <v>0</v>
      </c>
      <c r="F24" s="121">
        <f t="shared" si="0"/>
        <v>0</v>
      </c>
      <c r="G24" s="121" t="str">
        <f t="shared" si="1"/>
        <v>0</v>
      </c>
      <c r="H24" s="121" t="b">
        <f>IF(E24&gt;=34,"200 000 XAF",IF(E24&gt;=26,"120 000 XAF",IF(E24&gt;=18,"80 000 XAF")))</f>
        <v>0</v>
      </c>
      <c r="I24" s="128" t="b">
        <f t="shared" si="2"/>
        <v>0</v>
      </c>
    </row>
    <row r="25" spans="2:9" ht="7.5" customHeight="1">
      <c r="B25" s="8"/>
      <c r="C25" s="9"/>
      <c r="E25" s="126"/>
      <c r="F25" s="119"/>
      <c r="G25" s="119"/>
      <c r="H25" s="119"/>
      <c r="I25" s="126"/>
    </row>
    <row r="26" spans="2:9" ht="32.25" customHeight="1">
      <c r="B26" s="13">
        <v>9</v>
      </c>
      <c r="C26" s="28" t="s">
        <v>9</v>
      </c>
      <c r="E26" s="128">
        <f>+'SUIVI DU CHALLENGE'!E28+'SUIVI DU CHALLENGE'!G28+'SUIVI DU CHALLENGE'!I28+'SUIVI DU CHALLENGE'!K28+'SUIVI DU CHALLENGE'!M28+'SUIVI DU CHALLENGE'!O28+'SUIVI DU CHALLENGE'!Q28+'SUIVI DU CHALLENGE'!S28+'SUIVI DU CHALLENGE'!U28</f>
        <v>0</v>
      </c>
      <c r="F26" s="121">
        <f t="shared" si="0"/>
        <v>0</v>
      </c>
      <c r="G26" s="121" t="str">
        <f t="shared" si="1"/>
        <v>0</v>
      </c>
      <c r="H26" s="121" t="b">
        <f>IF(E26&gt;=34,"200 000 XAF",IF(E26&gt;=26,"120 000 XAF",IF(E26&gt;=18,"80 000 XAF")))</f>
        <v>0</v>
      </c>
      <c r="I26" s="128" t="b">
        <f t="shared" si="2"/>
        <v>0</v>
      </c>
    </row>
    <row r="27" spans="2:9" ht="8.25" customHeight="1">
      <c r="B27" s="8"/>
      <c r="C27" s="9"/>
      <c r="E27" s="126"/>
      <c r="F27" s="119"/>
      <c r="G27" s="119"/>
      <c r="H27" s="119"/>
      <c r="I27" s="126"/>
    </row>
    <row r="28" spans="2:9" ht="29.25" customHeight="1">
      <c r="B28" s="13">
        <v>10</v>
      </c>
      <c r="C28" s="29" t="s">
        <v>6</v>
      </c>
      <c r="E28" s="129">
        <f>+'SUIVI DU CHALLENGE'!E30+'SUIVI DU CHALLENGE'!G30+'SUIVI DU CHALLENGE'!I30+'SUIVI DU CHALLENGE'!K30+'SUIVI DU CHALLENGE'!M30+'SUIVI DU CHALLENGE'!O30+'SUIVI DU CHALLENGE'!Q30+'SUIVI DU CHALLENGE'!S30+'SUIVI DU CHALLENGE'!U30</f>
        <v>0</v>
      </c>
      <c r="F28" s="122">
        <f t="shared" si="0"/>
        <v>0</v>
      </c>
      <c r="G28" s="122" t="str">
        <f t="shared" si="1"/>
        <v>0</v>
      </c>
      <c r="H28" s="122" t="b">
        <f>IF(E28&gt;=34,"200 000 XAF",IF(E28&gt;=26,"120 000 XAF",IF(E28&gt;=18,"80 000 XAF")))</f>
        <v>0</v>
      </c>
      <c r="I28" s="129" t="b">
        <f t="shared" si="2"/>
        <v>0</v>
      </c>
    </row>
    <row r="29" spans="2:9" ht="9" customHeight="1">
      <c r="B29" s="8"/>
      <c r="C29" s="9"/>
      <c r="E29" s="126"/>
      <c r="F29" s="119"/>
      <c r="G29" s="119"/>
      <c r="H29" s="119"/>
      <c r="I29" s="126"/>
    </row>
    <row r="30" spans="2:9" ht="29.25" customHeight="1">
      <c r="B30" s="13">
        <v>11</v>
      </c>
      <c r="C30" s="29" t="s">
        <v>3</v>
      </c>
      <c r="E30" s="129">
        <f>+'SUIVI DU CHALLENGE'!E32+'SUIVI DU CHALLENGE'!G32+'SUIVI DU CHALLENGE'!I32+'SUIVI DU CHALLENGE'!K32+'SUIVI DU CHALLENGE'!M32+'SUIVI DU CHALLENGE'!O32+'SUIVI DU CHALLENGE'!Q32+'SUIVI DU CHALLENGE'!S32+'SUIVI DU CHALLENGE'!U32</f>
        <v>0</v>
      </c>
      <c r="F30" s="122">
        <f t="shared" si="0"/>
        <v>0</v>
      </c>
      <c r="G30" s="122" t="str">
        <f t="shared" si="1"/>
        <v>0</v>
      </c>
      <c r="H30" s="122" t="b">
        <f>IF(E30&gt;=34,"200 000 XAF",IF(E30&gt;=26,"120 000 XAF",IF(E30&gt;=18,"80 000 XAF")))</f>
        <v>0</v>
      </c>
      <c r="I30" s="129" t="b">
        <f t="shared" si="2"/>
        <v>0</v>
      </c>
    </row>
    <row r="31" spans="2:9" ht="9.75" customHeight="1">
      <c r="B31" s="8"/>
      <c r="C31" s="9"/>
      <c r="E31" s="126"/>
      <c r="F31" s="119"/>
      <c r="G31" s="119"/>
      <c r="H31" s="119"/>
      <c r="I31" s="126"/>
    </row>
    <row r="32" spans="2:9" ht="29.25" customHeight="1">
      <c r="B32" s="13">
        <v>12</v>
      </c>
      <c r="C32" s="29" t="s">
        <v>8</v>
      </c>
      <c r="E32" s="129">
        <f>+'SUIVI DU CHALLENGE'!E34+'SUIVI DU CHALLENGE'!G34+'SUIVI DU CHALLENGE'!I34+'SUIVI DU CHALLENGE'!K34+'SUIVI DU CHALLENGE'!M34+'SUIVI DU CHALLENGE'!O34+'SUIVI DU CHALLENGE'!Q34+'SUIVI DU CHALLENGE'!S34+'SUIVI DU CHALLENGE'!U34</f>
        <v>0</v>
      </c>
      <c r="F32" s="122">
        <f t="shared" si="0"/>
        <v>0</v>
      </c>
      <c r="G32" s="122" t="str">
        <f t="shared" si="1"/>
        <v>0</v>
      </c>
      <c r="H32" s="122" t="b">
        <f>IF(E32&gt;=34,"200 000 XAF",IF(E32&gt;=26,"120 000 XAF",IF(E32&gt;=18,"80 000 XAF")))</f>
        <v>0</v>
      </c>
      <c r="I32" s="129" t="b">
        <f t="shared" si="2"/>
        <v>0</v>
      </c>
    </row>
    <row r="33" spans="2:9" ht="8.25" customHeight="1">
      <c r="B33" s="8"/>
      <c r="C33" s="9"/>
      <c r="E33" s="126"/>
      <c r="F33" s="119"/>
      <c r="G33" s="119"/>
      <c r="H33" s="119"/>
      <c r="I33" s="126"/>
    </row>
    <row r="34" spans="2:9" ht="29.25" customHeight="1">
      <c r="B34" s="13">
        <v>13</v>
      </c>
      <c r="C34" s="30" t="s">
        <v>10</v>
      </c>
      <c r="E34" s="130">
        <f>+'SUIVI DU CHALLENGE'!E36+'SUIVI DU CHALLENGE'!G36+'SUIVI DU CHALLENGE'!I36+'SUIVI DU CHALLENGE'!K36+'SUIVI DU CHALLENGE'!M36+'SUIVI DU CHALLENGE'!O36+'SUIVI DU CHALLENGE'!Q36+'SUIVI DU CHALLENGE'!S36+'SUIVI DU CHALLENGE'!U36</f>
        <v>0</v>
      </c>
      <c r="F34" s="123">
        <f t="shared" si="0"/>
        <v>0</v>
      </c>
      <c r="G34" s="123" t="str">
        <f t="shared" si="1"/>
        <v>0</v>
      </c>
      <c r="H34" s="123" t="b">
        <f>IF(E34&gt;=34,"200 000 XAF",IF(E34&gt;=26,"120 000 XAF",IF(E34&gt;=18,"80 000 XAF")))</f>
        <v>0</v>
      </c>
      <c r="I34" s="130" t="b">
        <f t="shared" si="2"/>
        <v>0</v>
      </c>
    </row>
    <row r="35" spans="2:9" ht="9" customHeight="1">
      <c r="B35" s="8"/>
      <c r="C35" s="9"/>
      <c r="E35" s="126"/>
      <c r="F35" s="119"/>
      <c r="G35" s="119"/>
      <c r="H35" s="119"/>
      <c r="I35" s="126"/>
    </row>
    <row r="36" spans="2:9" ht="29.25" customHeight="1">
      <c r="B36" s="13">
        <v>14</v>
      </c>
      <c r="C36" s="30" t="s">
        <v>11</v>
      </c>
      <c r="E36" s="130">
        <f>+'SUIVI DU CHALLENGE'!E38+'SUIVI DU CHALLENGE'!G38+'SUIVI DU CHALLENGE'!I38+'SUIVI DU CHALLENGE'!K38+'SUIVI DU CHALLENGE'!M38+'SUIVI DU CHALLENGE'!O38+'SUIVI DU CHALLENGE'!Q38+'SUIVI DU CHALLENGE'!S38+'SUIVI DU CHALLENGE'!U38</f>
        <v>0</v>
      </c>
      <c r="F36" s="123">
        <f t="shared" si="0"/>
        <v>0</v>
      </c>
      <c r="G36" s="123" t="str">
        <f t="shared" si="1"/>
        <v>0</v>
      </c>
      <c r="H36" s="123" t="b">
        <f>IF(E36&gt;=34,"200 000 XAF",IF(E36&gt;=26,"120 000 XAF",IF(E36&gt;=18,"80 000 XAF")))</f>
        <v>0</v>
      </c>
      <c r="I36" s="130" t="b">
        <f t="shared" si="2"/>
        <v>0</v>
      </c>
    </row>
    <row r="37" spans="2:9" ht="9.75" customHeight="1">
      <c r="B37" s="8"/>
      <c r="C37" s="9"/>
      <c r="E37" s="126"/>
      <c r="F37" s="119"/>
      <c r="G37" s="119"/>
      <c r="H37" s="119"/>
      <c r="I37" s="126"/>
    </row>
    <row r="38" spans="2:9" ht="30" customHeight="1">
      <c r="B38" s="13">
        <v>15</v>
      </c>
      <c r="C38" s="30" t="s">
        <v>5</v>
      </c>
      <c r="E38" s="130">
        <f>+'SUIVI DU CHALLENGE'!E40+'SUIVI DU CHALLENGE'!G40+'SUIVI DU CHALLENGE'!I40+'SUIVI DU CHALLENGE'!K40+'SUIVI DU CHALLENGE'!M40+'SUIVI DU CHALLENGE'!O40+'SUIVI DU CHALLENGE'!Q40+'SUIVI DU CHALLENGE'!S40+'SUIVI DU CHALLENGE'!U40</f>
        <v>0</v>
      </c>
      <c r="F38" s="123">
        <f t="shared" si="0"/>
        <v>0</v>
      </c>
      <c r="G38" s="123" t="str">
        <f t="shared" si="1"/>
        <v>0</v>
      </c>
      <c r="H38" s="123" t="b">
        <f>IF(E38&gt;=34,"200 000 XAF",IF(E38&gt;=26,"120 000 XAF",IF(E38&gt;=18,"80 000 XAF")))</f>
        <v>0</v>
      </c>
      <c r="I38" s="130" t="b">
        <f t="shared" si="2"/>
        <v>0</v>
      </c>
    </row>
    <row r="39" spans="2:9" ht="7.5" customHeight="1">
      <c r="E39" s="44"/>
      <c r="F39" s="44"/>
      <c r="G39" s="44"/>
      <c r="H39" s="44"/>
      <c r="I39" s="44"/>
    </row>
  </sheetData>
  <mergeCells count="8">
    <mergeCell ref="I6:I8"/>
    <mergeCell ref="E6:E8"/>
    <mergeCell ref="F6:F8"/>
    <mergeCell ref="G6:G8"/>
    <mergeCell ref="H6:H8"/>
    <mergeCell ref="B4:I4"/>
    <mergeCell ref="B6:B8"/>
    <mergeCell ref="C6:C8"/>
  </mergeCells>
  <conditionalFormatting sqref="I10 I12 I14 I16 I18 I20 I22 I24 I26 I28 I30 I32 I34 I36 I38">
    <cfRule type="containsText" dxfId="3" priority="1" operator="containsText" text="félicitations pour l'effort">
      <formula>NOT(ISERROR(SEARCH("félicitations pour l'effort",I10)))</formula>
    </cfRule>
    <cfRule type="containsText" dxfId="2" priority="2" operator="containsText" text="3eme">
      <formula>NOT(ISERROR(SEARCH("3eme",I10)))</formula>
    </cfRule>
    <cfRule type="containsText" dxfId="1" priority="3" operator="containsText" text="2eme">
      <formula>NOT(ISERROR(SEARCH("2eme",I10)))</formula>
    </cfRule>
    <cfRule type="containsText" dxfId="0" priority="4" operator="containsText" text="1er">
      <formula>NOT(ISERROR(SEARCH("1er",I10)))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PILOTAGE</vt:lpstr>
      <vt:lpstr>SUIVI DU CHALLENGE</vt:lpstr>
      <vt:lpstr>RESULTATS 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bn000246</dc:creator>
  <cp:lastModifiedBy>bn000246</cp:lastModifiedBy>
  <dcterms:created xsi:type="dcterms:W3CDTF">2018-08-20T10:32:30Z</dcterms:created>
  <dcterms:modified xsi:type="dcterms:W3CDTF">2018-08-20T14:34:01Z</dcterms:modified>
</cp:coreProperties>
</file>