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zoffice3577-my.sharepoint.com/personal/v_collas_gesip_com/Documents/Bureau/"/>
    </mc:Choice>
  </mc:AlternateContent>
  <xr:revisionPtr revIDLastSave="2074" documentId="8_{2204263C-19DA-4E3A-9BAC-4B5FF7B8E7BE}" xr6:coauthVersionLast="47" xr6:coauthVersionMax="47" xr10:uidLastSave="{92F7A7AC-0DC3-4C49-B66E-A17C637E4996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4" i="1" l="1"/>
  <c r="A44" i="1" s="1"/>
  <c r="G61" i="1"/>
  <c r="F61" i="1" s="1"/>
  <c r="G60" i="1"/>
  <c r="F60" i="1" s="1"/>
  <c r="G59" i="1"/>
  <c r="F59" i="1" s="1"/>
  <c r="G58" i="1"/>
  <c r="F58" i="1" s="1"/>
  <c r="G57" i="1"/>
  <c r="F57" i="1" s="1"/>
  <c r="G56" i="1"/>
  <c r="F56" i="1" s="1"/>
  <c r="G55" i="1"/>
  <c r="F55" i="1" s="1"/>
  <c r="G54" i="1"/>
  <c r="F54" i="1" s="1"/>
  <c r="G53" i="1"/>
  <c r="F53" i="1" s="1"/>
  <c r="G52" i="1"/>
  <c r="F52" i="1" s="1"/>
  <c r="G51" i="1"/>
  <c r="F51" i="1" s="1"/>
  <c r="G50" i="1"/>
  <c r="F50" i="1" s="1"/>
  <c r="G49" i="1"/>
  <c r="F49" i="1" s="1"/>
  <c r="G48" i="1"/>
  <c r="F48" i="1" s="1"/>
  <c r="G47" i="1"/>
  <c r="F47" i="1" s="1"/>
  <c r="G46" i="1"/>
  <c r="F46" i="1" s="1"/>
  <c r="G45" i="1"/>
  <c r="F45" i="1" s="1"/>
  <c r="G44" i="1"/>
  <c r="F44" i="1" s="1"/>
  <c r="F63" i="1"/>
  <c r="F62" i="1"/>
  <c r="B63" i="1"/>
  <c r="A63" i="1" s="1"/>
  <c r="B62" i="1"/>
  <c r="A62" i="1" s="1"/>
  <c r="B61" i="1"/>
  <c r="A61" i="1" s="1"/>
  <c r="B60" i="1"/>
  <c r="A60" i="1" s="1"/>
  <c r="B59" i="1"/>
  <c r="A59" i="1" s="1"/>
  <c r="B58" i="1"/>
  <c r="A58" i="1" s="1"/>
  <c r="B57" i="1"/>
  <c r="A57" i="1" s="1"/>
  <c r="B56" i="1"/>
  <c r="A56" i="1" s="1"/>
  <c r="B55" i="1"/>
  <c r="A55" i="1" s="1"/>
  <c r="B54" i="1"/>
  <c r="A54" i="1" s="1"/>
  <c r="B53" i="1"/>
  <c r="A53" i="1" s="1"/>
  <c r="B52" i="1"/>
  <c r="A52" i="1" s="1"/>
  <c r="B51" i="1"/>
  <c r="A51" i="1" s="1"/>
  <c r="B50" i="1"/>
  <c r="A50" i="1" s="1"/>
  <c r="B49" i="1"/>
  <c r="A49" i="1" s="1"/>
  <c r="B48" i="1"/>
  <c r="A48" i="1" s="1"/>
  <c r="B47" i="1"/>
  <c r="A47" i="1" s="1"/>
  <c r="B46" i="1"/>
  <c r="A46" i="1" s="1"/>
  <c r="I21" i="1"/>
  <c r="I20" i="1"/>
  <c r="I22" i="1"/>
  <c r="B45" i="1" l="1" a="1"/>
  <c r="B45" i="1" s="1"/>
  <c r="A45" i="1" s="1"/>
  <c r="C1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<sst xmlns="http://schemas.openxmlformats.org/spreadsheetml/2006/main" count="94" uniqueCount="75">
  <si>
    <t>Commentaires</t>
  </si>
  <si>
    <t>Très satisfaisant</t>
  </si>
  <si>
    <t>Satisfaisant</t>
  </si>
  <si>
    <t>Peu satisfaisant</t>
  </si>
  <si>
    <t>Pas du tout</t>
  </si>
  <si>
    <t>Critères remplis, avec des possibilités d'amélioration</t>
  </si>
  <si>
    <t>Critères remplis</t>
  </si>
  <si>
    <t>Critères non remplis</t>
  </si>
  <si>
    <t>Date d'audit</t>
  </si>
  <si>
    <t>Évaluation finale</t>
  </si>
  <si>
    <t>Synthèse des résultats de l'audit</t>
  </si>
  <si>
    <t>Forces</t>
  </si>
  <si>
    <t>Note</t>
  </si>
  <si>
    <t>Notation</t>
  </si>
  <si>
    <t>Justification</t>
  </si>
  <si>
    <t>Points d'améliorations</t>
  </si>
  <si>
    <t>Auditeur(s)</t>
  </si>
  <si>
    <t>Critères remplis, au delà de l'attendu</t>
  </si>
  <si>
    <t>Critères de notation</t>
  </si>
  <si>
    <t>Présentation générale du centre de formation</t>
  </si>
  <si>
    <t>Synthèse générale de l'audit</t>
  </si>
  <si>
    <t>Synthèse des forces et faiblesses</t>
  </si>
  <si>
    <t>Faiblesses</t>
  </si>
  <si>
    <t>Synthèse des recommandations</t>
  </si>
  <si>
    <t>Informations sur l'échantillonnage des actions lors de l'audit</t>
  </si>
  <si>
    <t>Inscrire les documents vus, les ateliers vu, les exercices observés</t>
  </si>
  <si>
    <t>Critère 1 : Les structures</t>
  </si>
  <si>
    <t>N°</t>
  </si>
  <si>
    <t>Attendu</t>
  </si>
  <si>
    <t>Constat</t>
  </si>
  <si>
    <t>L’organisme contrôle l’accès du public à ses installations</t>
  </si>
  <si>
    <t>L’organisme dispose de suffisamment de salles pour dispenser les modules théoriques</t>
  </si>
  <si>
    <t>Toutes les salles disposent de moyens de projection</t>
  </si>
  <si>
    <t>L’organisme dispose d’eau potable, de boissons chaudes (le cas échéant), de vestiaires, de douches, de toilettes.</t>
  </si>
  <si>
    <t>Les éléments cités ci-dessus sont à l’abri des intempéries</t>
  </si>
  <si>
    <t>Le(s) terrain(s) d’exercice(s) est suffisamment stable pour y circuler en toute sécurité</t>
  </si>
  <si>
    <t>Les aires d’exercices disposent d’installations pour l’utilisation de tuyau et de poteaux incendie</t>
  </si>
  <si>
    <t>Les installations présentes sur les aires d’exercice sont réalistes par rapport aux installations du monde professionnel</t>
  </si>
  <si>
    <t>Les installations disposent de systèmes sûr pour l’alimentation/coupure du carburant</t>
  </si>
  <si>
    <t>L’approvisionnement en eau et en agents extincteur est suffisant pour l’utilisation des ateliers en toute sécurité</t>
  </si>
  <si>
    <t xml:space="preserve">Les ateliers permettent d’utiliser une variété d’équipements de service incendie </t>
  </si>
  <si>
    <t>Critère 2 : Les ressources humaines</t>
  </si>
  <si>
    <t>L’organisme dispose de suffisamment de moyens humains pour dispenser des formations</t>
  </si>
  <si>
    <t>L’organisme détermine et évalue les compétences des différents intervenants</t>
  </si>
  <si>
    <t>L’organisme entretient et développe les compétences des différents intervenants</t>
  </si>
  <si>
    <t>L’organisme dispose d’une évaluation des risques liée à ses ateliers et à mis en place des moyens de maitrise de ces risques</t>
  </si>
  <si>
    <t>L’organisme dispose des FDS des produits chimique utilisés</t>
  </si>
  <si>
    <t>L’organisme dispose de moyens de protections individuels adaptés aux risques et aux ateliers</t>
  </si>
  <si>
    <t>Critère 3 : La sécurité</t>
  </si>
  <si>
    <t>Les équipements de protections individuels sont correctement entretenus et contrôlés le cas échéant</t>
  </si>
  <si>
    <t>L’organisme a une organisation en place permettant de réagir rapidement en cas d’incident ou d’accident</t>
  </si>
  <si>
    <t>L’organisme réalise une maintenance régulière de ses équipements</t>
  </si>
  <si>
    <t>L’organisme dispose d’une politique sécurité</t>
  </si>
  <si>
    <t>Critère 4 : L'environnement</t>
  </si>
  <si>
    <t>L’organisme dispose des autorisations nécessaire pour son activité</t>
  </si>
  <si>
    <t>L’organisme a pris en compte le risque de propagation du feu avant l’utilisation de ses ateliers</t>
  </si>
  <si>
    <t>L’organisme a pris en compte les nuisances (odeur, visibilité…) dues aux fumées</t>
  </si>
  <si>
    <t>L’organisme a pris en compte le traitement de l’eau et des hydrocarbures résultant des formations</t>
  </si>
  <si>
    <t>Critère 5 : Les formations</t>
  </si>
  <si>
    <t>Conformes</t>
  </si>
  <si>
    <t>Non conformes</t>
  </si>
  <si>
    <t>L’organisme a construit ses formations de façon pertinentes au regard des besoins et attentes des clients et des stagiaires</t>
  </si>
  <si>
    <t>L’organisme dispose programme détaillant le contenu du stage et d’objectifs évaluables</t>
  </si>
  <si>
    <t>L’organisme met à jour de manière régulière le programme de ses formations (à minima tous les 5 ans)</t>
  </si>
  <si>
    <t>L’organisme effectue une veille afin de ne pas être en décalage avec les pratiques professionnelles ainsi qu’avec les moyens utilisés</t>
  </si>
  <si>
    <t>L’organisme s’assure au préalable que les stagiaires peuvent suivre la formation (forme physique, langue…)</t>
  </si>
  <si>
    <t>L’organisme dispose de contenu présenté en salle de formation (pack slides…)</t>
  </si>
  <si>
    <t>L’organisme met à disposition des stagiaires des supports permettant l’assimilation de la théorie</t>
  </si>
  <si>
    <t>Critère 5 : La satisfaction</t>
  </si>
  <si>
    <t>L’organisme recueil la satisfaction des stagiaires à la suite des stages</t>
  </si>
  <si>
    <t>L’organisme recueil la satisfaction des clients</t>
  </si>
  <si>
    <t>L’organisme effectue des questionnaires à froid auprès des clients</t>
  </si>
  <si>
    <t>L’organisme recueil les retours des formateurs à la suite des stages</t>
  </si>
  <si>
    <t>L’organisme analyse la satisfaction des parties prenantes</t>
  </si>
  <si>
    <t>L’organisme met en place des actions d’amélioration suite à l’analyse des questionnaires de satisfaction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</si>
</sst>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Arial"/>
      <family val="2"/>
    </font>
    <font>
      <sz val="11"/>
      <color rgb="FF212C3B"/>
      <name val="Calibri"/>
      <family val="2"/>
      <scheme val="minor"/>
    </font>
    <font>
      <sz val="11"/>
      <color theme="1"/>
      <name val="Arial"/>
      <family val="2"/>
    </font>
    <font>
      <sz val="11"/>
      <color rgb="FF212C3B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i/>
      <sz val="11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5B80A5"/>
        <bgColor indexed="64"/>
      </patternFill>
    </fill>
    <fill>
      <patternFill patternType="solid">
        <fgColor rgb="FFD8D7DD"/>
        <bgColor indexed="64"/>
      </patternFill>
    </fill>
    <fill>
      <patternFill patternType="solid">
        <fgColor rgb="FF661D1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D67C1C"/>
        <bgColor indexed="64"/>
      </patternFill>
    </fill>
    <fill>
      <patternFill patternType="solid">
        <fgColor rgb="FFBC0F1A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212C3B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212C3B"/>
      </left>
      <right/>
      <top style="medium">
        <color rgb="FF212C3B"/>
      </top>
      <bottom style="medium">
        <color rgb="FF212C3B"/>
      </bottom>
      <diagonal/>
    </border>
    <border>
      <left/>
      <right/>
      <top style="medium">
        <color rgb="FF212C3B"/>
      </top>
      <bottom style="medium">
        <color rgb="FF212C3B"/>
      </bottom>
      <diagonal/>
    </border>
    <border>
      <left/>
      <right style="medium">
        <color rgb="FF212C3B"/>
      </right>
      <top style="medium">
        <color rgb="FF212C3B"/>
      </top>
      <bottom style="medium">
        <color rgb="FF212C3B"/>
      </bottom>
      <diagonal/>
    </border>
    <border>
      <left style="medium">
        <color rgb="FF212C3B"/>
      </left>
      <right/>
      <top style="medium">
        <color rgb="FF212C3B"/>
      </top>
      <bottom/>
      <diagonal/>
    </border>
    <border>
      <left/>
      <right/>
      <top style="medium">
        <color rgb="FF212C3B"/>
      </top>
      <bottom/>
      <diagonal/>
    </border>
    <border>
      <left/>
      <right style="medium">
        <color rgb="FF212C3B"/>
      </right>
      <top style="medium">
        <color rgb="FF212C3B"/>
      </top>
      <bottom/>
      <diagonal/>
    </border>
    <border>
      <left style="medium">
        <color rgb="FF212C3B"/>
      </left>
      <right/>
      <top/>
      <bottom/>
      <diagonal/>
    </border>
    <border>
      <left/>
      <right style="medium">
        <color rgb="FF212C3B"/>
      </right>
      <top/>
      <bottom/>
      <diagonal/>
    </border>
    <border>
      <left style="medium">
        <color rgb="FF212C3B"/>
      </left>
      <right/>
      <top/>
      <bottom style="medium">
        <color rgb="FF212C3B"/>
      </bottom>
      <diagonal/>
    </border>
    <border>
      <left/>
      <right/>
      <top/>
      <bottom style="medium">
        <color rgb="FF212C3B"/>
      </bottom>
      <diagonal/>
    </border>
    <border>
      <left/>
      <right style="medium">
        <color rgb="FF212C3B"/>
      </right>
      <top/>
      <bottom style="medium">
        <color rgb="FF212C3B"/>
      </bottom>
      <diagonal/>
    </border>
    <border>
      <left style="medium">
        <color rgb="FF212C3B"/>
      </left>
      <right style="thin">
        <color rgb="FF212C3B"/>
      </right>
      <top style="medium">
        <color rgb="FF212C3B"/>
      </top>
      <bottom style="thin">
        <color rgb="FF212C3B"/>
      </bottom>
      <diagonal/>
    </border>
    <border>
      <left style="thin">
        <color rgb="FF212C3B"/>
      </left>
      <right style="thin">
        <color rgb="FF212C3B"/>
      </right>
      <top style="medium">
        <color rgb="FF212C3B"/>
      </top>
      <bottom style="thin">
        <color rgb="FF212C3B"/>
      </bottom>
      <diagonal/>
    </border>
    <border>
      <left style="thin">
        <color rgb="FF212C3B"/>
      </left>
      <right style="medium">
        <color rgb="FF212C3B"/>
      </right>
      <top style="medium">
        <color rgb="FF212C3B"/>
      </top>
      <bottom style="thin">
        <color rgb="FF212C3B"/>
      </bottom>
      <diagonal/>
    </border>
    <border>
      <left/>
      <right/>
      <top style="thin">
        <color rgb="FF212C3B"/>
      </top>
      <bottom style="thin">
        <color rgb="FF212C3B"/>
      </bottom>
      <diagonal/>
    </border>
    <border>
      <left style="medium">
        <color rgb="FF212C3B"/>
      </left>
      <right style="thin">
        <color rgb="FF212C3B"/>
      </right>
      <top style="thin">
        <color rgb="FF212C3B"/>
      </top>
      <bottom style="thin">
        <color rgb="FF212C3B"/>
      </bottom>
      <diagonal/>
    </border>
    <border>
      <left style="thin">
        <color rgb="FF212C3B"/>
      </left>
      <right style="thin">
        <color rgb="FF212C3B"/>
      </right>
      <top style="thin">
        <color rgb="FF212C3B"/>
      </top>
      <bottom style="thin">
        <color rgb="FF212C3B"/>
      </bottom>
      <diagonal/>
    </border>
    <border>
      <left style="thin">
        <color rgb="FF212C3B"/>
      </left>
      <right style="medium">
        <color rgb="FF212C3B"/>
      </right>
      <top style="thin">
        <color rgb="FF212C3B"/>
      </top>
      <bottom style="thin">
        <color rgb="FF212C3B"/>
      </bottom>
      <diagonal/>
    </border>
    <border>
      <left style="medium">
        <color rgb="FF212C3B"/>
      </left>
      <right style="thin">
        <color rgb="FF212C3B"/>
      </right>
      <top style="thin">
        <color rgb="FF212C3B"/>
      </top>
      <bottom style="medium">
        <color rgb="FF212C3B"/>
      </bottom>
      <diagonal/>
    </border>
    <border>
      <left style="thin">
        <color rgb="FF212C3B"/>
      </left>
      <right style="thin">
        <color rgb="FF212C3B"/>
      </right>
      <top style="thin">
        <color rgb="FF212C3B"/>
      </top>
      <bottom style="medium">
        <color rgb="FF212C3B"/>
      </bottom>
      <diagonal/>
    </border>
    <border>
      <left style="thin">
        <color rgb="FF212C3B"/>
      </left>
      <right style="medium">
        <color rgb="FF212C3B"/>
      </right>
      <top style="thin">
        <color rgb="FF212C3B"/>
      </top>
      <bottom style="medium">
        <color rgb="FF212C3B"/>
      </bottom>
      <diagonal/>
    </border>
    <border>
      <left style="thin">
        <color rgb="FF212C3B"/>
      </left>
      <right/>
      <top style="thin">
        <color rgb="FF212C3B"/>
      </top>
      <bottom style="thin">
        <color rgb="FF212C3B"/>
      </bottom>
      <diagonal/>
    </border>
    <border>
      <left/>
      <right style="medium">
        <color rgb="FF212C3B"/>
      </right>
      <top style="thin">
        <color rgb="FF212C3B"/>
      </top>
      <bottom style="thin">
        <color rgb="FF212C3B"/>
      </bottom>
      <diagonal/>
    </border>
    <border>
      <left/>
      <right/>
      <top style="medium">
        <color rgb="FF212C3B"/>
      </top>
      <bottom style="thin">
        <color rgb="FF212C3B"/>
      </bottom>
      <diagonal/>
    </border>
    <border>
      <left/>
      <right style="thin">
        <color rgb="FF212C3B"/>
      </right>
      <top style="medium">
        <color rgb="FF212C3B"/>
      </top>
      <bottom style="thin">
        <color rgb="FF212C3B"/>
      </bottom>
      <diagonal/>
    </border>
    <border>
      <left/>
      <right style="thin">
        <color rgb="FF212C3B"/>
      </right>
      <top style="thin">
        <color rgb="FF212C3B"/>
      </top>
      <bottom style="thin">
        <color rgb="FF212C3B"/>
      </bottom>
      <diagonal/>
    </border>
    <border>
      <left style="thin">
        <color rgb="FF212C3B"/>
      </left>
      <right/>
      <top style="medium">
        <color rgb="FF212C3B"/>
      </top>
      <bottom style="thin">
        <color rgb="FF212C3B"/>
      </bottom>
      <diagonal/>
    </border>
    <border>
      <left/>
      <right style="medium">
        <color rgb="FF212C3B"/>
      </right>
      <top style="medium">
        <color rgb="FF212C3B"/>
      </top>
      <bottom style="thin">
        <color rgb="FF212C3B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212C3B"/>
      </left>
      <right style="medium">
        <color rgb="FF212C3B"/>
      </right>
      <top style="medium">
        <color rgb="FF212C3B"/>
      </top>
      <bottom style="medium">
        <color rgb="FF212C3B"/>
      </bottom>
      <diagonal/>
    </border>
    <border>
      <left style="thin">
        <color rgb="FF212C3B"/>
      </left>
      <right style="thin">
        <color rgb="FF212C3B"/>
      </right>
      <top style="medium">
        <color rgb="FF212C3B"/>
      </top>
      <bottom style="medium">
        <color rgb="FF212C3B"/>
      </bottom>
      <diagonal/>
    </border>
    <border>
      <left style="medium">
        <color rgb="FF212C3B"/>
      </left>
      <right style="thin">
        <color rgb="FF212C3B"/>
      </right>
      <top style="medium">
        <color rgb="FF212C3B"/>
      </top>
      <bottom style="medium">
        <color rgb="FF212C3B"/>
      </bottom>
      <diagonal/>
    </border>
    <border>
      <left style="medium">
        <color rgb="FF212C3B"/>
      </left>
      <right style="thin">
        <color rgb="FF212C3B"/>
      </right>
      <top/>
      <bottom style="medium">
        <color rgb="FF212C3B"/>
      </bottom>
      <diagonal/>
    </border>
    <border>
      <left style="thin">
        <color rgb="FF212C3B"/>
      </left>
      <right style="medium">
        <color rgb="FF212C3B"/>
      </right>
      <top style="medium">
        <color rgb="FF212C3B"/>
      </top>
      <bottom style="medium">
        <color rgb="FF212C3B"/>
      </bottom>
      <diagonal/>
    </border>
    <border>
      <left style="medium">
        <color rgb="FF212C3B"/>
      </left>
      <right style="medium">
        <color rgb="FF212C3B"/>
      </right>
      <top/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0" borderId="0" xfId="0" applyFont="1"/>
    <xf numFmtId="0" fontId="4" fillId="3" borderId="19" xfId="0" applyFont="1" applyFill="1" applyBorder="1" applyAlignment="1">
      <alignment horizontal="center"/>
    </xf>
    <xf numFmtId="0" fontId="4" fillId="3" borderId="20" xfId="0" applyFont="1" applyFill="1" applyBorder="1"/>
    <xf numFmtId="0" fontId="4" fillId="5" borderId="19" xfId="0" applyFont="1" applyFill="1" applyBorder="1" applyAlignment="1">
      <alignment horizontal="center"/>
    </xf>
    <xf numFmtId="0" fontId="4" fillId="5" borderId="20" xfId="0" applyFont="1" applyFill="1" applyBorder="1"/>
    <xf numFmtId="0" fontId="4" fillId="6" borderId="19" xfId="0" applyFont="1" applyFill="1" applyBorder="1" applyAlignment="1">
      <alignment horizontal="center"/>
    </xf>
    <xf numFmtId="0" fontId="4" fillId="6" borderId="20" xfId="0" applyFont="1" applyFill="1" applyBorder="1" applyAlignment="1">
      <alignment wrapText="1"/>
    </xf>
    <xf numFmtId="0" fontId="4" fillId="7" borderId="22" xfId="0" applyFont="1" applyFill="1" applyBorder="1" applyAlignment="1">
      <alignment horizontal="center"/>
    </xf>
    <xf numFmtId="0" fontId="4" fillId="7" borderId="23" xfId="0" applyFont="1" applyFill="1" applyBorder="1"/>
    <xf numFmtId="0" fontId="4" fillId="8" borderId="19" xfId="0" applyFont="1" applyFill="1" applyBorder="1" applyAlignment="1">
      <alignment horizontal="center"/>
    </xf>
    <xf numFmtId="0" fontId="4" fillId="8" borderId="20" xfId="0" applyFont="1" applyFill="1" applyBorder="1"/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13" xfId="0" applyFont="1" applyBorder="1"/>
    <xf numFmtId="0" fontId="7" fillId="0" borderId="8" xfId="0" applyFont="1" applyBorder="1"/>
    <xf numFmtId="0" fontId="4" fillId="0" borderId="7" xfId="0" applyFont="1" applyBorder="1"/>
    <xf numFmtId="0" fontId="4" fillId="0" borderId="10" xfId="0" applyFont="1" applyBorder="1"/>
    <xf numFmtId="0" fontId="7" fillId="4" borderId="40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5" fillId="3" borderId="4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3" borderId="15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/>
    <xf numFmtId="0" fontId="4" fillId="0" borderId="0" xfId="0" applyFont="1" applyAlignment="1">
      <alignment vertical="center" wrapText="1"/>
    </xf>
    <xf numFmtId="0" fontId="4" fillId="0" borderId="45" xfId="0" applyFont="1" applyBorder="1"/>
    <xf numFmtId="0" fontId="4" fillId="0" borderId="8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8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13" xfId="0" applyFont="1" applyBorder="1" applyAlignment="1">
      <alignment horizontal="right"/>
    </xf>
    <xf numFmtId="0" fontId="7" fillId="2" borderId="15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5" borderId="20" xfId="0" applyFont="1" applyFill="1" applyBorder="1" applyAlignment="1">
      <alignment horizontal="center"/>
    </xf>
    <xf numFmtId="0" fontId="4" fillId="5" borderId="21" xfId="0" applyFont="1" applyFill="1" applyBorder="1" applyAlignment="1">
      <alignment horizontal="center"/>
    </xf>
    <xf numFmtId="0" fontId="4" fillId="8" borderId="20" xfId="0" applyFont="1" applyFill="1" applyBorder="1" applyAlignment="1">
      <alignment horizontal="center"/>
    </xf>
    <xf numFmtId="0" fontId="4" fillId="8" borderId="21" xfId="0" applyFont="1" applyFill="1" applyBorder="1" applyAlignment="1">
      <alignment horizontal="center"/>
    </xf>
    <xf numFmtId="0" fontId="4" fillId="6" borderId="20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7" borderId="23" xfId="0" applyFont="1" applyFill="1" applyBorder="1" applyAlignment="1">
      <alignment horizontal="center"/>
    </xf>
    <xf numFmtId="0" fontId="4" fillId="7" borderId="24" xfId="0" applyFont="1" applyFill="1" applyBorder="1" applyAlignment="1">
      <alignment horizontal="center"/>
    </xf>
    <xf numFmtId="0" fontId="5" fillId="3" borderId="20" xfId="0" applyFont="1" applyFill="1" applyBorder="1" applyAlignment="1">
      <alignment horizontal="left" vertical="center" wrapText="1"/>
    </xf>
    <xf numFmtId="0" fontId="5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5" fillId="3" borderId="23" xfId="0" applyFont="1" applyFill="1" applyBorder="1" applyAlignment="1">
      <alignment horizontal="left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8" fillId="9" borderId="4" xfId="0" applyFont="1" applyFill="1" applyBorder="1"/>
    <xf numFmtId="0" fontId="8" fillId="9" borderId="5" xfId="0" applyFont="1" applyFill="1" applyBorder="1"/>
    <xf numFmtId="0" fontId="8" fillId="9" borderId="6" xfId="0" applyFont="1" applyFill="1" applyBorder="1"/>
    <xf numFmtId="0" fontId="7" fillId="4" borderId="40" xfId="0" applyFont="1" applyFill="1" applyBorder="1" applyAlignment="1">
      <alignment horizontal="center"/>
    </xf>
    <xf numFmtId="0" fontId="5" fillId="3" borderId="30" xfId="0" applyFont="1" applyFill="1" applyBorder="1" applyAlignment="1">
      <alignment horizontal="left" vertical="center" wrapText="1"/>
    </xf>
    <xf numFmtId="0" fontId="5" fillId="3" borderId="27" xfId="0" applyFont="1" applyFill="1" applyBorder="1" applyAlignment="1">
      <alignment horizontal="left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3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9" borderId="4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0" fontId="5" fillId="0" borderId="30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3" borderId="25" xfId="0" applyFont="1" applyFill="1" applyBorder="1" applyAlignment="1">
      <alignment horizontal="left" vertical="center" wrapText="1"/>
    </xf>
    <xf numFmtId="0" fontId="5" fillId="3" borderId="18" xfId="0" applyFont="1" applyFill="1" applyBorder="1" applyAlignment="1">
      <alignment horizontal="left" vertical="center" wrapText="1"/>
    </xf>
    <xf numFmtId="0" fontId="5" fillId="3" borderId="29" xfId="0" applyFont="1" applyFill="1" applyBorder="1" applyAlignment="1">
      <alignment horizontal="left" vertical="center" wrapText="1"/>
    </xf>
    <xf numFmtId="0" fontId="5" fillId="3" borderId="41" xfId="0" applyFont="1" applyFill="1" applyBorder="1" applyAlignment="1">
      <alignment horizontal="left" vertical="center" wrapText="1"/>
    </xf>
    <xf numFmtId="0" fontId="5" fillId="0" borderId="4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5" fillId="3" borderId="16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7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13" xfId="0" applyFont="1" applyBorder="1" applyAlignment="1">
      <alignment horizontal="left"/>
    </xf>
  </cellXfs>
  <cellStyles count="1">
    <cellStyle name="Normal" xfId="0" builtinId="0"/>
  </cellStyles>
  <dxfs count="15"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BC0F1A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BC0F1A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BC0F1A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BC0F1A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BC0F1A"/>
        </patternFill>
      </fill>
    </dxf>
  </dxfs>
  <tableStyles count="0" defaultTableStyle="TableStyleMedium2" defaultPivotStyle="PivotStyleLight16"/>
  <colors>
    <mruColors>
      <color rgb="FFBC0F1A"/>
      <color rgb="FF661D16"/>
      <color rgb="FF212C3B"/>
      <color rgb="FF5B80A5"/>
      <color rgb="FFD67C1C"/>
      <color rgb="FFD8D7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185"/>
  <sheetViews>
    <sheetView tabSelected="1" view="pageLayout" topLeftCell="A33" zoomScale="90" zoomScaleNormal="100" zoomScalePageLayoutView="90" workbookViewId="0">
      <selection activeCell="G59" sqref="G59:J59"/>
    </sheetView>
  </sheetViews>
  <sheetFormatPr baseColWidth="10" defaultRowHeight="15" x14ac:dyDescent="0.25"/>
  <cols>
    <col min="1" max="1" width="5.28515625" customWidth="1"/>
    <col min="4" max="4" width="17.85546875" bestFit="1" customWidth="1"/>
    <col min="6" max="6" width="14.85546875" bestFit="1" customWidth="1"/>
    <col min="10" max="10" width="24.5703125" customWidth="1"/>
    <col min="13" max="13" width="38.5703125" customWidth="1"/>
  </cols>
  <sheetData>
    <row r="2" spans="1:11" ht="15.75" thickBot="1" x14ac:dyDescent="0.3"/>
    <row r="3" spans="1:11" ht="15.75" thickBot="1" x14ac:dyDescent="0.3">
      <c r="B3" s="3" t="s">
        <v>8</v>
      </c>
      <c r="C3" s="99"/>
      <c r="D3" s="100"/>
      <c r="G3" s="4" t="s">
        <v>16</v>
      </c>
      <c r="H3" s="99"/>
      <c r="I3" s="100"/>
    </row>
    <row r="5" spans="1:11" ht="15.75" thickBot="1" x14ac:dyDescent="0.3"/>
    <row r="6" spans="1:11" ht="15.75" thickBot="1" x14ac:dyDescent="0.3">
      <c r="A6" s="101" t="s">
        <v>19</v>
      </c>
      <c r="B6" s="102"/>
      <c r="C6" s="102"/>
      <c r="D6" s="102"/>
      <c r="E6" s="102"/>
      <c r="F6" s="102"/>
      <c r="G6" s="102"/>
      <c r="H6" s="102"/>
      <c r="I6" s="102"/>
      <c r="J6" s="103"/>
    </row>
    <row r="7" spans="1:11" x14ac:dyDescent="0.25">
      <c r="A7" s="104"/>
      <c r="B7" s="105"/>
      <c r="C7" s="105"/>
      <c r="D7" s="105"/>
      <c r="E7" s="105"/>
      <c r="F7" s="105"/>
      <c r="G7" s="105"/>
      <c r="H7" s="105"/>
      <c r="I7" s="105"/>
      <c r="J7" s="106"/>
    </row>
    <row r="8" spans="1:11" x14ac:dyDescent="0.25">
      <c r="A8" s="107"/>
      <c r="B8" s="108"/>
      <c r="C8" s="108"/>
      <c r="D8" s="108"/>
      <c r="E8" s="108"/>
      <c r="F8" s="108"/>
      <c r="G8" s="108"/>
      <c r="H8" s="108"/>
      <c r="I8" s="108"/>
      <c r="J8" s="109"/>
    </row>
    <row r="9" spans="1:11" x14ac:dyDescent="0.25">
      <c r="A9" s="107"/>
      <c r="B9" s="108"/>
      <c r="C9" s="108"/>
      <c r="D9" s="108"/>
      <c r="E9" s="108"/>
      <c r="F9" s="108"/>
      <c r="G9" s="108"/>
      <c r="H9" s="108"/>
      <c r="I9" s="108"/>
      <c r="J9" s="109"/>
    </row>
    <row r="10" spans="1:11" x14ac:dyDescent="0.25">
      <c r="A10" s="107"/>
      <c r="B10" s="108"/>
      <c r="C10" s="108"/>
      <c r="D10" s="108"/>
      <c r="E10" s="108"/>
      <c r="F10" s="108"/>
      <c r="G10" s="108"/>
      <c r="H10" s="108"/>
      <c r="I10" s="108"/>
      <c r="J10" s="109"/>
    </row>
    <row r="11" spans="1:11" x14ac:dyDescent="0.25">
      <c r="A11" s="107"/>
      <c r="B11" s="108"/>
      <c r="C11" s="108"/>
      <c r="D11" s="108"/>
      <c r="E11" s="108"/>
      <c r="F11" s="108"/>
      <c r="G11" s="108"/>
      <c r="H11" s="108"/>
      <c r="I11" s="108"/>
      <c r="J11" s="109"/>
    </row>
    <row r="12" spans="1:11" x14ac:dyDescent="0.25">
      <c r="A12" s="107"/>
      <c r="B12" s="108"/>
      <c r="C12" s="108"/>
      <c r="D12" s="108"/>
      <c r="E12" s="108"/>
      <c r="F12" s="108"/>
      <c r="G12" s="108"/>
      <c r="H12" s="108"/>
      <c r="I12" s="108"/>
      <c r="J12" s="109"/>
      <c r="K12" s="12"/>
    </row>
    <row r="13" spans="1:11" x14ac:dyDescent="0.25">
      <c r="A13" s="107"/>
      <c r="B13" s="108"/>
      <c r="C13" s="108"/>
      <c r="D13" s="108"/>
      <c r="E13" s="108"/>
      <c r="F13" s="108"/>
      <c r="G13" s="108"/>
      <c r="H13" s="108"/>
      <c r="I13" s="108"/>
      <c r="J13" s="109"/>
    </row>
    <row r="14" spans="1:11" x14ac:dyDescent="0.25">
      <c r="A14" s="107"/>
      <c r="B14" s="108"/>
      <c r="C14" s="108"/>
      <c r="D14" s="108"/>
      <c r="E14" s="108"/>
      <c r="F14" s="108"/>
      <c r="G14" s="108"/>
      <c r="H14" s="108"/>
      <c r="I14" s="108"/>
      <c r="J14" s="109"/>
    </row>
    <row r="15" spans="1:11" x14ac:dyDescent="0.25">
      <c r="A15" s="107"/>
      <c r="B15" s="108"/>
      <c r="C15" s="108"/>
      <c r="D15" s="108"/>
      <c r="E15" s="108"/>
      <c r="F15" s="108"/>
      <c r="G15" s="108"/>
      <c r="H15" s="108"/>
      <c r="I15" s="108"/>
      <c r="J15" s="109"/>
    </row>
    <row r="16" spans="1:11" ht="15.75" thickBot="1" x14ac:dyDescent="0.3">
      <c r="A16" s="110"/>
      <c r="B16" s="111"/>
      <c r="C16" s="111"/>
      <c r="D16" s="111"/>
      <c r="E16" s="111"/>
      <c r="F16" s="111"/>
      <c r="G16" s="111"/>
      <c r="H16" s="111"/>
      <c r="I16" s="111"/>
      <c r="J16" s="112"/>
    </row>
    <row r="18" spans="1:11" ht="15.75" thickBot="1" x14ac:dyDescent="0.3">
      <c r="H18" s="30"/>
      <c r="I18" s="30"/>
      <c r="J18" s="30"/>
    </row>
    <row r="19" spans="1:11" ht="15.75" thickBot="1" x14ac:dyDescent="0.3">
      <c r="A19" s="122" t="s">
        <v>9</v>
      </c>
      <c r="B19" s="123"/>
      <c r="C19" s="113" t="str">
        <f>IF(AND(I23&gt;=8,I23&lt;12),"Pas du tout satisfaisant",IF(AND(I23&gt;=12,I23&lt;15),"Peu satisfaisant",IF(AND(I23&gt;=15,I23&lt;20),"Satisfaisant",IF(I23=20,"Très satisfaisant",""))))</f>
        <v/>
      </c>
      <c r="D19" s="113"/>
      <c r="E19" s="114"/>
      <c r="G19" s="89" t="s">
        <v>10</v>
      </c>
      <c r="H19" s="90"/>
      <c r="I19" s="90"/>
      <c r="J19" s="91"/>
      <c r="K19" s="6"/>
    </row>
    <row r="20" spans="1:11" ht="15.75" thickBot="1" x14ac:dyDescent="0.3">
      <c r="A20" s="124"/>
      <c r="B20" s="125"/>
      <c r="C20" s="115"/>
      <c r="D20" s="115"/>
      <c r="E20" s="116"/>
      <c r="G20" s="9" t="s">
        <v>59</v>
      </c>
      <c r="H20" s="10"/>
      <c r="I20" s="128" t="str">
        <f>COUNTIF(E100:F171,"Conforme")+COUNTIF(E100:F171,"Conforme avec des points d'améliorations") &amp; "/40"</f>
        <v>0/40</v>
      </c>
      <c r="J20" s="129"/>
    </row>
    <row r="21" spans="1:11" ht="15.75" thickBot="1" x14ac:dyDescent="0.3">
      <c r="A21" s="124"/>
      <c r="B21" s="125"/>
      <c r="C21" s="115"/>
      <c r="D21" s="115"/>
      <c r="E21" s="116"/>
      <c r="G21" s="9" t="s">
        <v>60</v>
      </c>
      <c r="H21" s="10"/>
      <c r="I21" s="128" t="str">
        <f>COUNTIF(E100:F171,"Non conforme")&amp; "/40"</f>
        <v>0/40</v>
      </c>
      <c r="J21" s="129"/>
    </row>
    <row r="22" spans="1:11" ht="15.75" thickBot="1" x14ac:dyDescent="0.3">
      <c r="A22" s="126"/>
      <c r="B22" s="127"/>
      <c r="C22" s="117"/>
      <c r="D22" s="117"/>
      <c r="E22" s="118"/>
      <c r="G22" s="9" t="s">
        <v>15</v>
      </c>
      <c r="H22" s="10"/>
      <c r="I22" s="128">
        <f>COUNTIF(E100:F171,"Conforme avec des points d'améliorations")</f>
        <v>0</v>
      </c>
      <c r="J22" s="129"/>
    </row>
    <row r="23" spans="1:11" x14ac:dyDescent="0.25">
      <c r="G23" s="31"/>
      <c r="H23" s="31"/>
      <c r="I23" s="130"/>
      <c r="J23" s="130"/>
    </row>
    <row r="24" spans="1:11" ht="15.75" thickBot="1" x14ac:dyDescent="0.3"/>
    <row r="25" spans="1:11" ht="15.75" thickBot="1" x14ac:dyDescent="0.3">
      <c r="A25" s="89" t="s">
        <v>20</v>
      </c>
      <c r="B25" s="90"/>
      <c r="C25" s="90"/>
      <c r="D25" s="90"/>
      <c r="E25" s="90"/>
      <c r="F25" s="90"/>
      <c r="G25" s="90"/>
      <c r="H25" s="90"/>
      <c r="I25" s="90"/>
      <c r="J25" s="91"/>
      <c r="K25" s="6"/>
    </row>
    <row r="26" spans="1:1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8"/>
    </row>
    <row r="27" spans="1:11" x14ac:dyDescent="0.25">
      <c r="A27" s="79"/>
      <c r="B27" s="80"/>
      <c r="C27" s="80"/>
      <c r="D27" s="80"/>
      <c r="E27" s="80"/>
      <c r="F27" s="80"/>
      <c r="G27" s="80"/>
      <c r="H27" s="80"/>
      <c r="I27" s="80"/>
      <c r="J27" s="81"/>
    </row>
    <row r="28" spans="1:11" x14ac:dyDescent="0.25">
      <c r="A28" s="79"/>
      <c r="B28" s="80"/>
      <c r="C28" s="80"/>
      <c r="D28" s="80"/>
      <c r="E28" s="80"/>
      <c r="F28" s="80"/>
      <c r="G28" s="80"/>
      <c r="H28" s="80"/>
      <c r="I28" s="80"/>
      <c r="J28" s="81"/>
    </row>
    <row r="29" spans="1:11" x14ac:dyDescent="0.25">
      <c r="A29" s="79"/>
      <c r="B29" s="80"/>
      <c r="C29" s="80"/>
      <c r="D29" s="80"/>
      <c r="E29" s="80"/>
      <c r="F29" s="80"/>
      <c r="G29" s="80"/>
      <c r="H29" s="80"/>
      <c r="I29" s="80"/>
      <c r="J29" s="81"/>
    </row>
    <row r="30" spans="1:11" ht="15.75" thickBot="1" x14ac:dyDescent="0.3">
      <c r="A30" s="82"/>
      <c r="B30" s="83"/>
      <c r="C30" s="83"/>
      <c r="D30" s="83"/>
      <c r="E30" s="83"/>
      <c r="F30" s="83"/>
      <c r="G30" s="83"/>
      <c r="H30" s="83"/>
      <c r="I30" s="83"/>
      <c r="J30" s="84"/>
    </row>
    <row r="31" spans="1:1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2"/>
    </row>
    <row r="34" spans="1:11" ht="15.75" thickBot="1" x14ac:dyDescent="0.3">
      <c r="A34" s="7"/>
      <c r="B34" s="7"/>
      <c r="C34" s="7"/>
      <c r="D34" s="7"/>
      <c r="E34" s="7"/>
      <c r="F34" s="7"/>
      <c r="G34" s="7"/>
      <c r="H34" s="7"/>
      <c r="I34" s="7"/>
      <c r="J34" s="7"/>
      <c r="K34" s="2"/>
    </row>
    <row r="35" spans="1:11" ht="15.75" thickBot="1" x14ac:dyDescent="0.3">
      <c r="A35" s="89" t="s">
        <v>21</v>
      </c>
      <c r="B35" s="90"/>
      <c r="C35" s="90"/>
      <c r="D35" s="90"/>
      <c r="E35" s="90"/>
      <c r="F35" s="90"/>
      <c r="G35" s="90"/>
      <c r="H35" s="90"/>
      <c r="I35" s="90"/>
      <c r="J35" s="91"/>
      <c r="K35" s="2"/>
    </row>
    <row r="36" spans="1:11" ht="15.75" thickBot="1" x14ac:dyDescent="0.3">
      <c r="A36" s="119" t="s">
        <v>11</v>
      </c>
      <c r="B36" s="120"/>
      <c r="C36" s="120"/>
      <c r="D36" s="120"/>
      <c r="E36" s="120"/>
      <c r="F36" s="120" t="s">
        <v>22</v>
      </c>
      <c r="G36" s="120"/>
      <c r="H36" s="120"/>
      <c r="I36" s="120"/>
      <c r="J36" s="121"/>
      <c r="K36" s="2"/>
    </row>
    <row r="37" spans="1:11" x14ac:dyDescent="0.25">
      <c r="A37" s="76"/>
      <c r="B37" s="77"/>
      <c r="C37" s="77"/>
      <c r="D37" s="77"/>
      <c r="E37" s="78"/>
      <c r="F37" s="32"/>
      <c r="G37" s="76"/>
      <c r="H37" s="77"/>
      <c r="I37" s="77"/>
      <c r="J37" s="78"/>
      <c r="K37" s="2"/>
    </row>
    <row r="38" spans="1:11" x14ac:dyDescent="0.25">
      <c r="A38" s="79"/>
      <c r="B38" s="80"/>
      <c r="C38" s="80"/>
      <c r="D38" s="80"/>
      <c r="E38" s="81"/>
      <c r="F38" s="33"/>
      <c r="G38" s="79"/>
      <c r="H38" s="80"/>
      <c r="I38" s="80"/>
      <c r="J38" s="81"/>
      <c r="K38" s="2"/>
    </row>
    <row r="39" spans="1:11" x14ac:dyDescent="0.25">
      <c r="A39" s="79"/>
      <c r="B39" s="80"/>
      <c r="C39" s="80"/>
      <c r="D39" s="80"/>
      <c r="E39" s="81"/>
      <c r="F39" s="33"/>
      <c r="G39" s="79"/>
      <c r="H39" s="80"/>
      <c r="I39" s="80"/>
      <c r="J39" s="81"/>
      <c r="K39" s="2"/>
    </row>
    <row r="40" spans="1:11" ht="15.75" thickBot="1" x14ac:dyDescent="0.3">
      <c r="A40" s="82"/>
      <c r="B40" s="83"/>
      <c r="C40" s="83"/>
      <c r="D40" s="83"/>
      <c r="E40" s="84"/>
      <c r="F40" s="52"/>
      <c r="G40" s="82"/>
      <c r="H40" s="83"/>
      <c r="I40" s="83"/>
      <c r="J40" s="84"/>
      <c r="K40" s="2"/>
    </row>
    <row r="41" spans="1:1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2"/>
    </row>
    <row r="42" spans="1:11" ht="15.75" thickBot="1" x14ac:dyDescent="0.3">
      <c r="A42" s="7"/>
      <c r="B42" s="7"/>
      <c r="C42" s="7"/>
      <c r="D42" s="7"/>
      <c r="E42" s="7"/>
      <c r="F42" s="7"/>
      <c r="G42" s="7"/>
      <c r="H42" s="7"/>
      <c r="I42" s="7"/>
      <c r="J42" s="7"/>
      <c r="K42" s="2"/>
    </row>
    <row r="43" spans="1:11" ht="15.75" thickBot="1" x14ac:dyDescent="0.3">
      <c r="A43" s="89" t="s">
        <v>23</v>
      </c>
      <c r="B43" s="90"/>
      <c r="C43" s="90"/>
      <c r="D43" s="90"/>
      <c r="E43" s="90"/>
      <c r="F43" s="90"/>
      <c r="G43" s="90"/>
      <c r="H43" s="90"/>
      <c r="I43" s="90"/>
      <c r="J43" s="91"/>
      <c r="K43" s="2"/>
    </row>
    <row r="44" spans="1:11" ht="15.75" thickBot="1" x14ac:dyDescent="0.3">
      <c r="A44" t="str">
        <f>IF(B44&lt;&gt;"",1,"")</f>
        <v/>
      </c>
      <c r="B44" s="154" t="str">
        <f>IF(E102="Conforme avec des points d'améliorations",G102,IF(E103="Conforme avec des points d'amélioration",G103,IF(E104="Conforme avec des points d'améliorations",G104,IF(E105="Conforme avec des points d'améliorations",G105,IF(E106="Conforme avec des points d'améliorations",G106,IF(E107="Conforme avec des points d'améliorations",G107,IF(E108="Conforme avec des points d'améliorations",G108,IF(E109="Conforme avec des points d'améliorations",G109,IF(E110="Conforme avec des points d'améliorations",G110,IF(E117="Conforme avec des points d'améliorations",G117,IF(E118="Conforme avec des points d'améliorations",G118,IF(E120="Conforme avec des points d'améliorations",G120,IF(E121="Conforme avec des points d'améliorations",G121,IF(E122="Conforme avec des points d'améliorations",G122,IF(E124="Conforme avec des points d'améliorations",G124,IF(E125="Conforme avec des points d'améliorations",G125,IF(E126="Conforme avec des points d'améliorations",G126,IF(E134="Conforme avec des points d'améliorations",G134,IF(E135="Conforme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d'améliorations",G171,""))))))))))))))))))))))))))))))))))))))</f>
        <v/>
      </c>
      <c r="C44" s="146"/>
      <c r="D44" s="146"/>
      <c r="E44" s="146"/>
      <c r="F44" s="55" t="str">
        <f>IF(G44&lt;&gt;"",21,"")</f>
        <v/>
      </c>
      <c r="G44" s="146" t="str">
        <f>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</f>
        <v/>
      </c>
      <c r="H44" s="146"/>
      <c r="I44" s="146"/>
      <c r="J44" s="147"/>
      <c r="K44" s="2"/>
    </row>
    <row r="45" spans="1:11" ht="15.75" thickBot="1" x14ac:dyDescent="0.3">
      <c r="A45" t="str">
        <f>IF(B45&lt;&gt;"",2,"")</f>
        <v/>
      </c>
      <c r="B45" s="155" t="str" cm="1">
        <f t="array" ref="B45">IF(B44=G103,"",IF(B44=G104,"",IF(B44=G105,"",IF(B44=G106,"",IF(B44=G107,"",siSI(E103="Conforme avec des points d'améliorations",G103,IF(E104="Conforme avec des points d'améliorations",G104,IF(E105="Conforme avec des points d'améliorations",G105,IF(E106="Conforme avec des points d'améliorations",G106,IF(E107="Conforme avec des points d'améliorations",G107,IF(E108="Conforme avec des points d'améliorations",G108,IF(E109="Conforme avec des points d'améliorations",G109,IF(E110="Conforme avec des points d'améliorations",G110,IF(E117="Conforme avec des points d'améliorations",G117,IF(E118="Conforme avec des points d'améliorations",G118,IF(E120="Conforme avec des points d'améliorations",G120,IF(E121="Conforme avec des points d'améliorations",G121,IF(E122="Conforme avec des points d'améliorations",G122,IF(E124="Conforme avec des points d'améliorations",G124,IF(E125="Conforme avec des points d'améliorations",G125,IF(E126="Conforme avec des points d'améliorations",G126,IF(E134="Conforme avec des points d'améliorations",G134,IF(E135="Conforme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d'améliorations",G171,""))))))))))))))))))))))))))))))))))))))))))</f>
        <v/>
      </c>
      <c r="C45" s="156"/>
      <c r="D45" s="156"/>
      <c r="E45" s="156"/>
      <c r="F45" s="55" t="str">
        <f>IF(G45&lt;&gt;"",22,"")</f>
        <v/>
      </c>
      <c r="G45" s="146" t="str">
        <f>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</f>
        <v/>
      </c>
      <c r="H45" s="146"/>
      <c r="I45" s="146"/>
      <c r="J45" s="147"/>
      <c r="K45" s="2"/>
    </row>
    <row r="46" spans="1:11" ht="15.75" thickBot="1" x14ac:dyDescent="0.3">
      <c r="A46" t="str">
        <f>IF(B46&lt;&gt;"",3,"")</f>
        <v/>
      </c>
      <c r="B46" s="155" t="str">
        <f>IF(E104="Conforme avec des points d'améliorations",G104,IF(E105="Conforme avec des points d'améliorations",G105,IF(E106="Conforme avec des points d'améliorations",G106,IF(E107="Conforme avec des points d'améliorations",G107,IF(E108="Conforme avec des points d'améliorations",G108,IF(E109="Conforme avec des points d'améliorations",G109,IF(E110="Conforme avec des points d'améliorations",G110,IF(E117="Conforme avec des points d'améliorations",G117,IF(E118="Conforme avec des points d'améliorations",G118,IF(E120="Conforme avec des points d'améliorations",G120,IF(E121="Conforme avec des points d'améliorations",G121,IF(E122="Conforme avec des points d'améliorations",G122,IF(E124="Conforme avec des points d'améliorations",G124,IF(E125="Conforme avec des points d'améliorations",G125,IF(E126="Conforme avec des points d'améliorations",G126,IF(E134="Conforme avec des points d'améliorations",G134,IF(E135="Conforme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d'améliorations",G171,""))))))))))))))))))))))))))))))))))))</f>
        <v/>
      </c>
      <c r="C46" s="156"/>
      <c r="D46" s="156"/>
      <c r="E46" s="156"/>
      <c r="F46" s="55" t="str">
        <f>IF(G46&lt;&gt;"",23,"")</f>
        <v/>
      </c>
      <c r="G46" s="146" t="str">
        <f>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</f>
        <v/>
      </c>
      <c r="H46" s="146"/>
      <c r="I46" s="146"/>
      <c r="J46" s="147"/>
      <c r="K46" s="2"/>
    </row>
    <row r="47" spans="1:11" ht="15.75" thickBot="1" x14ac:dyDescent="0.3">
      <c r="A47" t="str">
        <f>IF(B47&lt;&gt;"",4,"")</f>
        <v/>
      </c>
      <c r="B47" s="155" t="str">
        <f>IF(E105="Conforme avec des points d'améliorations",G105,IF(E106="Conforme avec des points d'améliorations",G106,IF(E107="Conforme avec des points d'améliorations",G107,IF(E108="Conforme avec des points d'améliorations",G108,IF(E109="Conforme avec des points d'améliorations",G109,IF(E110="Conforme avec des points d'améliorations",G110,IF(E117="Conforme avec des points d'améliorations",G117,IF(E118="Conforme avec des points d'améliorations",G118,IF(E120="Conforme avec des points d'améliorations",G120,IF(E121="Conforme avec des points d'améliorations",G121,IF(E122="Conforme avec des points d'améliorations",G122,IF(E124="Conforme avec des points d'améliorations",G124,IF(E125="Conforme avec des points d'améliorations",G125,IF(E126="Conforme avec des points d'améliorations",G126,IF(E134="Conforme avec des points d'améliorations",G134,IF(E135="Conforme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d'améliorations",G171,"")))))))))))))))))))))))))))))))))))</f>
        <v/>
      </c>
      <c r="C47" s="156"/>
      <c r="D47" s="156"/>
      <c r="E47" s="156"/>
      <c r="F47" s="55" t="str">
        <f>IF(G47&lt;&gt;"",24,"")</f>
        <v/>
      </c>
      <c r="G47" s="146" t="str">
        <f>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</f>
        <v/>
      </c>
      <c r="H47" s="146"/>
      <c r="I47" s="146"/>
      <c r="J47" s="147"/>
      <c r="K47" s="2"/>
    </row>
    <row r="48" spans="1:11" ht="15.75" thickBot="1" x14ac:dyDescent="0.3">
      <c r="A48" t="str">
        <f>IF(B48&lt;&gt;"",5,"")</f>
        <v/>
      </c>
      <c r="B48" s="155" t="str">
        <f>IF(E106="Conforme avec des points d'améliorations",G106,IF(E107="Conforme avec des points d'améliorations",G107,IF(E108="Conforme avec des points d'améliorations",G108,IF(E109="Conforme avec des points d'améliorations",G109,IF(E110="Conforme avec des points d'améliorations",G110,IF(E117="Conforme avec des points d'améliorations",G117,IF(E118="Conforme avec des points d'améliorations",G118,IF(E120="Conforme avec des points d'améliorations",G120,IF(E121="Conforme avec des points d'améliorations",G121,IF(E122="Conforme avec des points d'améliorations",G122,IF(E124="Conforme avec des points d'améliorations",G124,IF(E125="Conforme avec des points d'améliorations",G125,IF(E126="Conforme avec des points d'améliorations",G126,IF(E134="Conforme avec des points d'améliorations",G134,IF(E135="Conforme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d'améliorations",G171,""))))))))))))))))))))))))))))))))))</f>
        <v/>
      </c>
      <c r="C48" s="156"/>
      <c r="D48" s="156"/>
      <c r="E48" s="156"/>
      <c r="F48" s="55" t="str">
        <f>IF(G48&lt;&gt;"",25,"")</f>
        <v/>
      </c>
      <c r="G48" s="146" t="str">
        <f>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</f>
        <v/>
      </c>
      <c r="H48" s="146"/>
      <c r="I48" s="146"/>
      <c r="J48" s="147"/>
      <c r="K48" s="2"/>
    </row>
    <row r="49" spans="1:11" ht="15.75" thickBot="1" x14ac:dyDescent="0.3">
      <c r="A49" t="str">
        <f>IF(B49&lt;&gt;"",6,"")</f>
        <v/>
      </c>
      <c r="B49" s="155" t="str">
        <f>IF(E107="Conforme avec des points d'améliorations",G107,IF(E108="Conforme avec des points d'améliorations",G108,IF(E109="Conforme avec des points d'améliorations",G109,IF(E110="Conforme avec des points d'améliorations",G110,IF(E117="Conforme avec des points d'améliorations",G117,IF(E118="Conforme avec des points d'améliorations",G118,IF(E120="Conforme avec des points d'améliorations",G120,IF(E121="Conforme avec des points d'améliorations",G121,IF(E122="Conforme avec des points d'améliorations",G122,IF(E124="Conforme avec des points d'améliorations",G124,IF(E125="Conforme avec des points d'améliorations",G125,IF(E126="Conforme avec des points d'améliorations",G126,IF(E134="Conforme avec des points d'améliorations",G134,IF(E135="Conforme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d'améliorations",G171,"")))))))))))))))))))))))))))))))))</f>
        <v/>
      </c>
      <c r="C49" s="156"/>
      <c r="D49" s="156"/>
      <c r="E49" s="156"/>
      <c r="F49" s="55" t="str">
        <f>IF(G49&lt;&gt;"",26,"")</f>
        <v/>
      </c>
      <c r="G49" s="146" t="str">
        <f>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</f>
        <v/>
      </c>
      <c r="H49" s="146"/>
      <c r="I49" s="146"/>
      <c r="J49" s="147"/>
      <c r="K49" s="2"/>
    </row>
    <row r="50" spans="1:11" ht="15.75" thickBot="1" x14ac:dyDescent="0.3">
      <c r="A50" t="str">
        <f>IF(B50&lt;&gt;"",7,"")</f>
        <v/>
      </c>
      <c r="B50" s="155" t="str">
        <f>IF(E108="Conforme avec des points d'améliorations",G108,IF(E109="Conforme avec des points d'améliorations",G109,IF(E110="Conforme avec des points d'améliorations",G110,IF(E117="Conforme avec des points d'améliorations",G117,IF(E118="Conforme avec des points d'améliorations",G118,IF(E120="Conforme avec des points d'améliorations",G120,IF(E121="Conforme avec des points d'améliorations",G121,IF(E122="Conforme avec des points d'améliorations",G122,IF(E124="Conforme avec des points d'améliorations",G124,IF(E125="Conforme avec des points d'améliorations",G125,IF(E126="Conforme avec des points d'améliorations",G126,IF(E134="Conforme avec des points d'améliorations",G134,IF(E135="Conforme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d'améliorations",G171,""))))))))))))))))))))))))))))))))</f>
        <v/>
      </c>
      <c r="C50" s="156"/>
      <c r="D50" s="156"/>
      <c r="E50" s="156"/>
      <c r="F50" s="55" t="str">
        <f>IF(G50&lt;&gt;"",27,"")</f>
        <v/>
      </c>
      <c r="G50" s="146" t="str">
        <f>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</f>
        <v/>
      </c>
      <c r="H50" s="146"/>
      <c r="I50" s="146"/>
      <c r="J50" s="147"/>
      <c r="K50" s="2"/>
    </row>
    <row r="51" spans="1:11" ht="15.75" thickBot="1" x14ac:dyDescent="0.3">
      <c r="A51" t="str">
        <f>IF(B51&lt;&gt;"",8,"")</f>
        <v/>
      </c>
      <c r="B51" s="155" t="str">
        <f>IF(E109="Conforme avec des points d'améliorations",G109,IF(E110="Conforme avec des points d'améliorations",G110,IF(E117="Conforme avec des points d'améliorations",G117,IF(E118="Conforme avec des points d'améliorations",G118,IF(E120="Conforme avec des points d'améliorations",G120,IF(E121="Conforme avec des points d'améliorations",G121,IF(E122="Conforme avec des points d'améliorations",G122,IF(E124="Conforme avec des points d'améliorations",G124,IF(E125="Conforme avec des points d'améliorations",G125,IF(E126="Conforme avec des points d'améliorations",G126,IF(E134="Conforme avec des points d'améliorations",G134,IF(E135="Conforme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d'améliorations",G171,"")))))))))))))))))))))))))))))))</f>
        <v/>
      </c>
      <c r="C51" s="156"/>
      <c r="D51" s="156"/>
      <c r="E51" s="156"/>
      <c r="F51" s="55" t="str">
        <f>IF(G51&lt;&gt;"",28,"")</f>
        <v/>
      </c>
      <c r="G51" s="146" t="str">
        <f>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</f>
        <v/>
      </c>
      <c r="H51" s="146"/>
      <c r="I51" s="146"/>
      <c r="J51" s="147"/>
      <c r="K51" s="2"/>
    </row>
    <row r="52" spans="1:11" ht="15.75" thickBot="1" x14ac:dyDescent="0.3">
      <c r="A52" t="str">
        <f>IF(B52&lt;&gt;"",9,"")</f>
        <v/>
      </c>
      <c r="B52" s="157" t="str">
        <f>IF(E110="Conforme avec des points d'améliorations",G110,IF(E117="Conforme avec des points d'améliorations",G117,IF(E118="Conforme avec des points d'améliorations",G118,IF(E120="Conforme avec des points d'améliorations",G120,IF(E121="Conforme avec des points d'améliorations",G121,IF(E122="Conforme avec des points d'améliorations",G122,IF(E124="Conforme avec des points d'améliorations",G124,IF(E125="Conforme avec des points d'améliorations",G125,IF(E126="Conforme avec des points d'améliorations",G126,IF(E134="Conforme avec des points d'améliorations",G134,IF(E135="Conforme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d'améliorations",G171,""))))))))))))))))))))))))))))))</f>
        <v/>
      </c>
      <c r="C52" s="158"/>
      <c r="D52" s="158"/>
      <c r="E52" s="158"/>
      <c r="F52" s="55" t="str">
        <f>IF(G52&lt;&gt;"",29,"")</f>
        <v/>
      </c>
      <c r="G52" s="146" t="str">
        <f>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</f>
        <v/>
      </c>
      <c r="H52" s="146"/>
      <c r="I52" s="146"/>
      <c r="J52" s="147"/>
      <c r="K52" s="2"/>
    </row>
    <row r="53" spans="1:11" ht="15.75" thickBot="1" x14ac:dyDescent="0.3">
      <c r="A53" t="str">
        <f>IF(B53&lt;&gt;"",10,"")</f>
        <v/>
      </c>
      <c r="B53" s="154" t="str">
        <f>IF(E117="Conforme avec des points d'améliorations",G117,IF(E118="Conforme avec des points d'améliorations",G118,IF(E120="Conforme avec des points d'améliorations",G120,IF(E121="Conforme avec des points d'améliorations",G121,IF(E122="Conforme avec des points d'améliorations",G122,IF(E124="Conforme avec des points d'améliorations",G124,IF(E125="Conforme avec des points d'améliorations",G125,IF(E126="Conforme avec des points d'améliorations",G126,IF(E134="Conforme avec des points d'améliorations",G134,IF(E135="Conforme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d'améliorations",G171,"")))))))))))))))))))))))))))))</f>
        <v/>
      </c>
      <c r="C53" s="146"/>
      <c r="D53" s="146"/>
      <c r="E53" s="146"/>
      <c r="F53" s="55" t="str">
        <f>IF(G53&lt;&gt;"",30,"")</f>
        <v/>
      </c>
      <c r="G53" s="146" t="str">
        <f>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</f>
        <v/>
      </c>
      <c r="H53" s="146"/>
      <c r="I53" s="146"/>
      <c r="J53" s="147"/>
      <c r="K53" s="2"/>
    </row>
    <row r="54" spans="1:11" ht="15.75" thickBot="1" x14ac:dyDescent="0.3">
      <c r="A54" t="str">
        <f>IF(B54&lt;&gt;"",11,"")</f>
        <v/>
      </c>
      <c r="B54" s="156" t="str">
        <f>IF(E118="Conforme avec des points d'améliorations",G118,IF(E120="Conforme avec des points d'améliorations",G120,IF(E121="Conforme avec des points d'améliorations",G121,IF(E122="Conforme avec des points d'améliorations",G122,IF(E124="Conforme avec des points d'améliorations",G124,IF(E125="Conforme avec des points d'améliorations",G125,IF(E126="Conforme avec des points d'améliorations",G126,IF(E134="Conforme avec des points d'améliorations",G134,IF(E135="Conforme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d'améliorations",G171,""))))))))))))))))))))))))))))</f>
        <v/>
      </c>
      <c r="C54" s="156"/>
      <c r="D54" s="156"/>
      <c r="E54" s="156"/>
      <c r="F54" s="55" t="str">
        <f>IF(G54&lt;&gt;"",31,"")</f>
        <v/>
      </c>
      <c r="G54" s="146" t="str">
        <f>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</f>
        <v/>
      </c>
      <c r="H54" s="146"/>
      <c r="I54" s="146"/>
      <c r="J54" s="147"/>
      <c r="K54" s="2"/>
    </row>
    <row r="55" spans="1:11" ht="15.75" thickBot="1" x14ac:dyDescent="0.3">
      <c r="A55" t="str">
        <f>IF(B55&lt;&gt;"",12,"")</f>
        <v/>
      </c>
      <c r="B55" s="156" t="str">
        <f>IF(E120="Conforme avec des points d'améliorations",G120,IF(E121="Conforme avec des points d'améliorations",G121,IF(E122="Conforme avec des points d'améliorations",G122,IF(E124="Conforme avec des points d'améliorations",G124,IF(E125="Conforme avec des points d'améliorations",G125,IF(E126="Conforme avec des points d'améliorations",G126,IF(E134="Conforme avec des points d'améliorations",G134,IF(E135="Conforme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d'améliorations",G171,"")))))))))))))))))))))))))))</f>
        <v/>
      </c>
      <c r="C55" s="156"/>
      <c r="D55" s="156"/>
      <c r="E55" s="156"/>
      <c r="F55" s="55" t="str">
        <f>IF(G55&lt;&gt;"",32,"")</f>
        <v/>
      </c>
      <c r="G55" s="146" t="str">
        <f>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</f>
        <v/>
      </c>
      <c r="H55" s="146"/>
      <c r="I55" s="146"/>
      <c r="J55" s="147"/>
      <c r="K55" s="2"/>
    </row>
    <row r="56" spans="1:11" ht="15.75" thickBot="1" x14ac:dyDescent="0.3">
      <c r="A56" t="str">
        <f>IF(B56&lt;&gt;"",13,"")</f>
        <v/>
      </c>
      <c r="B56" s="156" t="str">
        <f>IF(E121="Conforme avec des points d'améliorations",G121,IF(E122="Conforme avec des points d'améliorations",G122,IF(E124="Conforme avec des points d'améliorations",G124,IF(E125="Conforme avec des points d'améliorations",G125,IF(E126="Conforme avec des points d'améliorations",G126,IF(E134="Conforme avec des points d'améliorations",G134,IF(E135="Conforme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d'améliorations",G171,""))))))))))))))))))))))))))</f>
        <v/>
      </c>
      <c r="C56" s="156"/>
      <c r="D56" s="156"/>
      <c r="E56" s="156"/>
      <c r="F56" s="55" t="str">
        <f>IF(G56&lt;&gt;"",33,"")</f>
        <v/>
      </c>
      <c r="G56" s="146" t="str">
        <f>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</f>
        <v/>
      </c>
      <c r="H56" s="146"/>
      <c r="I56" s="146"/>
      <c r="J56" s="147"/>
      <c r="K56" s="2"/>
    </row>
    <row r="57" spans="1:11" ht="15.75" thickBot="1" x14ac:dyDescent="0.3">
      <c r="A57" t="str">
        <f>IF(B57&lt;&gt;"",14,"")</f>
        <v/>
      </c>
      <c r="B57" s="156" t="str">
        <f>IF(E122="Conforme avec des points d'améliorations",G122,IF(E124="Conforme avec des points d'améliorations",G124,IF(E125="Conforme avec des points d'améliorations",G125,IF(E126="Conforme avec des points d'améliorations",G126,IF(E134="Conforme avec des points d'améliorations",G134,IF(E135="Conforme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d'améliorations",G171,"")))))))))))))))))))))))))</f>
        <v/>
      </c>
      <c r="C57" s="156"/>
      <c r="D57" s="156"/>
      <c r="E57" s="156"/>
      <c r="F57" s="55" t="str">
        <f>IF(G57&lt;&gt;"",34,"")</f>
        <v/>
      </c>
      <c r="G57" s="146" t="str">
        <f>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</f>
        <v/>
      </c>
      <c r="H57" s="146"/>
      <c r="I57" s="146"/>
      <c r="J57" s="147"/>
      <c r="K57" s="2"/>
    </row>
    <row r="58" spans="1:11" ht="15.75" thickBot="1" x14ac:dyDescent="0.3">
      <c r="A58" t="str">
        <f>IF(B58&lt;&gt;"",15,"")</f>
        <v/>
      </c>
      <c r="B58" s="156" t="str">
        <f>IF(E124="Conforme avec des points d'améliorations",G124,IF(E125="Conforme avec des points d'améliorations",G125,IF(E126="Conforme avec des points d'améliorations",G126,IF(E134="Conforme avec des points d'améliorations",G134,IF(E135="Conforme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d'améliorations",G171,""))))))))))))))))))))))))</f>
        <v/>
      </c>
      <c r="C58" s="156"/>
      <c r="D58" s="156"/>
      <c r="E58" s="156"/>
      <c r="F58" s="55" t="str">
        <f>IF(G58&lt;&gt;"",35,"")</f>
        <v/>
      </c>
      <c r="G58" s="146" t="str">
        <f>IF(E168="Conforme avec des points d'améliorations",G168,IF(E169="Conforme avec des points d'améliorations",G169,IF(E170="Conforme avec des points d'améliorations",G170,IF(E171="Conforme avec des points d'améliorations",G171,""))))</f>
        <v/>
      </c>
      <c r="H58" s="146"/>
      <c r="I58" s="146"/>
      <c r="J58" s="147"/>
      <c r="K58" s="2"/>
    </row>
    <row r="59" spans="1:11" ht="15.75" thickBot="1" x14ac:dyDescent="0.3">
      <c r="A59" t="str">
        <f>IF(B59&lt;&gt;"",16,"")</f>
        <v/>
      </c>
      <c r="B59" s="156" t="str">
        <f>IF(E125="Conforme avec des points d'améliorations",G125,IF(E126="Conforme avec des points d'améliorations",G126,IF(E134="Conforme avec des points d'améliorations",G134,IF(E135="Conforme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d'améliorations",G171,"")))))))))))))))))))))))</f>
        <v/>
      </c>
      <c r="C59" s="156"/>
      <c r="D59" s="156"/>
      <c r="E59" s="156"/>
      <c r="F59" s="55" t="str">
        <f>IF(G59&lt;&gt;"",36,"")</f>
        <v/>
      </c>
      <c r="G59" s="146" t="str">
        <f>IF(E169="Conforme avec des points d'améliorations",G169,IF(E170="Conforme avec des points d'améliorations",G170,IF(E171="Conforme avec des points d'améliorations",G171,"")))</f>
        <v/>
      </c>
      <c r="H59" s="146"/>
      <c r="I59" s="146"/>
      <c r="J59" s="147"/>
      <c r="K59" s="2"/>
    </row>
    <row r="60" spans="1:11" ht="15.75" thickBot="1" x14ac:dyDescent="0.3">
      <c r="A60" t="str">
        <f>IF(B60&lt;&gt;"",17,"")</f>
        <v/>
      </c>
      <c r="B60" s="156" t="str">
        <f>IF(E126="Conforme avec des points d'améliorations",G126,IF(E134="Conforme avec des points d'améliorations",G134,IF(E135="Conforme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d'améliorations",G171,""))))))))))))))))))))))</f>
        <v/>
      </c>
      <c r="C60" s="156"/>
      <c r="D60" s="156"/>
      <c r="E60" s="156"/>
      <c r="F60" s="55" t="str">
        <f>IF(G60&lt;&gt;"",37,"")</f>
        <v/>
      </c>
      <c r="G60" s="146" t="str">
        <f>IF(E170="Conforme avec des points d'améliorations",G170,IF(E171="Conforme avec des points d'améliorations",G171,""))</f>
        <v/>
      </c>
      <c r="H60" s="146"/>
      <c r="I60" s="146"/>
      <c r="J60" s="147"/>
      <c r="K60" s="2"/>
    </row>
    <row r="61" spans="1:11" ht="15.75" thickBot="1" x14ac:dyDescent="0.3">
      <c r="A61" t="str">
        <f>IF(B61&lt;&gt;"",18,"")</f>
        <v/>
      </c>
      <c r="B61" s="156" t="str">
        <f>IF(E134="Conforme avec des points d'améliorations",G134,IF(E135="Conforme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d'améliorations",G171,"")))))))))))))))))))))</f>
        <v/>
      </c>
      <c r="C61" s="156"/>
      <c r="D61" s="156"/>
      <c r="E61" s="156"/>
      <c r="F61" s="55" t="str">
        <f>IF(G61&lt;&gt;"",38,"")</f>
        <v/>
      </c>
      <c r="G61" s="146" t="str">
        <f>IF(E171="Conforme avec des points d'améliorations",G171,"")</f>
        <v/>
      </c>
      <c r="H61" s="146"/>
      <c r="I61" s="146"/>
      <c r="J61" s="147"/>
      <c r="K61" s="2"/>
    </row>
    <row r="62" spans="1:11" ht="15.75" thickBot="1" x14ac:dyDescent="0.3">
      <c r="A62" t="str">
        <f>IF(B62&lt;&gt;"",19,"")</f>
        <v/>
      </c>
      <c r="B62" s="156" t="str">
        <f>IF(E135="Conforme avec des points d'améliorations",G135,IF(E136="Conforme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d'améliorations",G171,""))))))))))))))))))))</f>
        <v/>
      </c>
      <c r="C62" s="156"/>
      <c r="D62" s="156"/>
      <c r="E62" s="156"/>
      <c r="F62" s="55" t="str">
        <f>IF(G62&lt;&gt;"",39,"")</f>
        <v/>
      </c>
      <c r="G62" s="146"/>
      <c r="H62" s="146"/>
      <c r="I62" s="146"/>
      <c r="J62" s="147"/>
      <c r="K62" s="2"/>
    </row>
    <row r="63" spans="1:11" ht="15.75" thickBot="1" x14ac:dyDescent="0.3">
      <c r="A63" t="str">
        <f>IF(B63&lt;&gt;"",20,"")</f>
        <v/>
      </c>
      <c r="B63" s="158" t="str">
        <f>IF(E136="Conforme avec des points d'améliorations",G136,IF(E137="Conforme avec des points d'améliorations",G137,IF(E139="Conforme avec des points d'améliorations",G139,IF(E140="Conforme avec des points d'améliorations",G140,IF(E141="Conforme avec des points d'améliorations",G141,IF(E142="Conforme avec des points d'améliorations",G142,IF(E151="Conforme avec des points d'améliorations",G151,IF(E152="Conforme avec des points d'améliorations",G152,IF(E153="Conforme avec des points d'améliorations",G153,IF(E154="Conforme avec des points d'améliorations",G154,IF(E155="Conforme avec des points d'améliorations",G155,IF(E156="Conforme avec des points d'améliorations",G156,IF(E157="Conforme avec des points d'améliorations",G157,IF(E159="Conforme avec des points d'améliorations",G159,IF(E167="Conforme avec des points d'améliorations",G167,IF(E168="Conforme avec des points d'améliorations",G168,IF(E169="Conforme avec des points d'améliorations",G169,IF(E170="Conforme avec des points d'améliorations",G170,IF(E171="Conforme avec des points d'améliorations",G171,"")))))))))))))))))))</f>
        <v/>
      </c>
      <c r="C63" s="158"/>
      <c r="D63" s="158"/>
      <c r="E63" s="158"/>
      <c r="F63" s="55" t="str">
        <f>IF(G63&lt;&gt;"",40,"")</f>
        <v/>
      </c>
      <c r="G63" s="146"/>
      <c r="H63" s="146"/>
      <c r="I63" s="146"/>
      <c r="J63" s="147"/>
      <c r="K63" s="2"/>
    </row>
    <row r="64" spans="1:11" x14ac:dyDescent="0.25">
      <c r="B64" s="56"/>
      <c r="C64" s="56"/>
      <c r="D64" s="56"/>
      <c r="E64" s="56"/>
      <c r="F64" s="55"/>
      <c r="G64" s="53"/>
      <c r="H64" s="53"/>
      <c r="I64" s="53"/>
      <c r="J64" s="53"/>
      <c r="K64" s="2"/>
    </row>
    <row r="65" spans="1:11" x14ac:dyDescent="0.25">
      <c r="B65" s="56"/>
      <c r="C65" s="56"/>
      <c r="D65" s="56"/>
      <c r="E65" s="56"/>
      <c r="F65" s="57"/>
      <c r="G65" s="56"/>
      <c r="H65" s="56"/>
      <c r="I65" s="56"/>
      <c r="J65" s="56"/>
      <c r="K65" s="2"/>
    </row>
    <row r="66" spans="1:11" ht="15.75" thickBot="1" x14ac:dyDescent="0.3">
      <c r="B66" s="54"/>
      <c r="C66" s="54"/>
      <c r="D66" s="54"/>
      <c r="E66" s="54"/>
      <c r="F66" s="58"/>
      <c r="G66" s="54"/>
      <c r="H66" s="54"/>
      <c r="I66" s="54"/>
      <c r="J66" s="54"/>
      <c r="K66" s="2"/>
    </row>
    <row r="67" spans="1:11" ht="15.75" thickBot="1" x14ac:dyDescent="0.3">
      <c r="A67" s="89" t="s">
        <v>24</v>
      </c>
      <c r="B67" s="90"/>
      <c r="C67" s="90"/>
      <c r="D67" s="90"/>
      <c r="E67" s="90"/>
      <c r="F67" s="90"/>
      <c r="G67" s="90"/>
      <c r="H67" s="90"/>
      <c r="I67" s="90"/>
      <c r="J67" s="91"/>
      <c r="K67" s="2"/>
    </row>
    <row r="68" spans="1:11" ht="15.75" thickBot="1" x14ac:dyDescent="0.3">
      <c r="A68" s="92" t="s">
        <v>25</v>
      </c>
      <c r="B68" s="93"/>
      <c r="C68" s="93"/>
      <c r="D68" s="93"/>
      <c r="E68" s="93"/>
      <c r="F68" s="93"/>
      <c r="G68" s="93"/>
      <c r="H68" s="93"/>
      <c r="I68" s="93"/>
      <c r="J68" s="94"/>
      <c r="K68" s="2"/>
    </row>
    <row r="69" spans="1:11" x14ac:dyDescent="0.25">
      <c r="A69" s="76"/>
      <c r="B69" s="77"/>
      <c r="C69" s="77"/>
      <c r="D69" s="77"/>
      <c r="E69" s="77"/>
      <c r="F69" s="77"/>
      <c r="G69" s="77"/>
      <c r="H69" s="77"/>
      <c r="I69" s="77"/>
      <c r="J69" s="78"/>
      <c r="K69" s="2"/>
    </row>
    <row r="70" spans="1:11" x14ac:dyDescent="0.25">
      <c r="A70" s="79"/>
      <c r="B70" s="80"/>
      <c r="C70" s="80"/>
      <c r="D70" s="80"/>
      <c r="E70" s="80"/>
      <c r="F70" s="80"/>
      <c r="G70" s="80"/>
      <c r="H70" s="80"/>
      <c r="I70" s="80"/>
      <c r="J70" s="81"/>
      <c r="K70" s="2"/>
    </row>
    <row r="71" spans="1:11" x14ac:dyDescent="0.25">
      <c r="A71" s="79"/>
      <c r="B71" s="80"/>
      <c r="C71" s="80"/>
      <c r="D71" s="80"/>
      <c r="E71" s="80"/>
      <c r="F71" s="80"/>
      <c r="G71" s="80"/>
      <c r="H71" s="80"/>
      <c r="I71" s="80"/>
      <c r="J71" s="81"/>
      <c r="K71" s="2"/>
    </row>
    <row r="72" spans="1:11" x14ac:dyDescent="0.25">
      <c r="A72" s="79"/>
      <c r="B72" s="80"/>
      <c r="C72" s="80"/>
      <c r="D72" s="80"/>
      <c r="E72" s="80"/>
      <c r="F72" s="80"/>
      <c r="G72" s="80"/>
      <c r="H72" s="80"/>
      <c r="I72" s="80"/>
      <c r="J72" s="81"/>
      <c r="K72" s="2"/>
    </row>
    <row r="73" spans="1:11" x14ac:dyDescent="0.25">
      <c r="A73" s="79"/>
      <c r="B73" s="80"/>
      <c r="C73" s="80"/>
      <c r="D73" s="80"/>
      <c r="E73" s="80"/>
      <c r="F73" s="80"/>
      <c r="G73" s="80"/>
      <c r="H73" s="80"/>
      <c r="I73" s="80"/>
      <c r="J73" s="81"/>
      <c r="K73" s="2"/>
    </row>
    <row r="74" spans="1:11" ht="15.75" thickBot="1" x14ac:dyDescent="0.3">
      <c r="A74" s="82"/>
      <c r="B74" s="83"/>
      <c r="C74" s="83"/>
      <c r="D74" s="83"/>
      <c r="E74" s="83"/>
      <c r="F74" s="83"/>
      <c r="G74" s="83"/>
      <c r="H74" s="83"/>
      <c r="I74" s="83"/>
      <c r="J74" s="84"/>
      <c r="K74" s="2"/>
    </row>
    <row r="75" spans="1:1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2"/>
    </row>
    <row r="76" spans="1:1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2"/>
    </row>
    <row r="77" spans="1:1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2"/>
    </row>
    <row r="78" spans="1:1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2"/>
    </row>
    <row r="79" spans="1:1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2"/>
    </row>
    <row r="80" spans="1:1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2"/>
    </row>
    <row r="81" spans="1:1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2"/>
    </row>
    <row r="82" spans="1:1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2"/>
    </row>
    <row r="83" spans="1:1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2"/>
    </row>
    <row r="84" spans="1:1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2"/>
    </row>
    <row r="85" spans="1:1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2"/>
    </row>
    <row r="86" spans="1:1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2"/>
    </row>
    <row r="87" spans="1:1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2"/>
    </row>
    <row r="88" spans="1:1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2"/>
    </row>
    <row r="89" spans="1:1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2"/>
    </row>
    <row r="90" spans="1:1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2"/>
    </row>
    <row r="91" spans="1:1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2"/>
    </row>
    <row r="92" spans="1:1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2"/>
    </row>
    <row r="93" spans="1:1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2"/>
    </row>
    <row r="94" spans="1:1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2"/>
    </row>
    <row r="95" spans="1:1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2"/>
    </row>
    <row r="96" spans="1:1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2"/>
    </row>
    <row r="97" spans="1:13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2"/>
    </row>
    <row r="98" spans="1:13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2"/>
    </row>
    <row r="99" spans="1:13" ht="15.75" thickBot="1" x14ac:dyDescent="0.3">
      <c r="A99" s="7"/>
      <c r="B99" s="7"/>
      <c r="C99" s="7"/>
      <c r="D99" s="7"/>
      <c r="E99" s="7"/>
      <c r="F99" s="7"/>
      <c r="G99" s="7"/>
      <c r="H99" s="7"/>
      <c r="I99" s="7"/>
      <c r="J99" s="7"/>
      <c r="K99" s="2"/>
    </row>
    <row r="100" spans="1:13" ht="15.75" thickBot="1" x14ac:dyDescent="0.3">
      <c r="A100" s="34" t="s">
        <v>27</v>
      </c>
      <c r="B100" s="95" t="s">
        <v>28</v>
      </c>
      <c r="C100" s="95"/>
      <c r="D100" s="95"/>
      <c r="E100" s="95" t="s">
        <v>29</v>
      </c>
      <c r="F100" s="95"/>
      <c r="G100" s="95" t="s">
        <v>0</v>
      </c>
      <c r="H100" s="95"/>
      <c r="I100" s="95"/>
      <c r="J100" s="95"/>
      <c r="K100" s="2"/>
    </row>
    <row r="101" spans="1:13" ht="15.75" thickBot="1" x14ac:dyDescent="0.3">
      <c r="A101" s="39" t="s">
        <v>26</v>
      </c>
      <c r="B101" s="40"/>
      <c r="C101" s="40"/>
      <c r="D101" s="40"/>
      <c r="E101" s="40"/>
      <c r="F101" s="40"/>
      <c r="G101" s="40"/>
      <c r="H101" s="40"/>
      <c r="I101" s="40"/>
      <c r="J101" s="41"/>
      <c r="K101" s="6"/>
    </row>
    <row r="102" spans="1:13" ht="45" customHeight="1" x14ac:dyDescent="0.25">
      <c r="A102" s="35">
        <v>1</v>
      </c>
      <c r="B102" s="96" t="s">
        <v>30</v>
      </c>
      <c r="C102" s="97"/>
      <c r="D102" s="98"/>
      <c r="E102" s="131"/>
      <c r="F102" s="132"/>
      <c r="G102" s="135"/>
      <c r="H102" s="136"/>
      <c r="I102" s="136"/>
      <c r="J102" s="137"/>
      <c r="K102" s="5"/>
    </row>
    <row r="103" spans="1:13" ht="45" customHeight="1" x14ac:dyDescent="0.25">
      <c r="A103" s="36">
        <v>2</v>
      </c>
      <c r="B103" s="141" t="s">
        <v>31</v>
      </c>
      <c r="C103" s="142"/>
      <c r="D103" s="143"/>
      <c r="E103" s="133"/>
      <c r="F103" s="134"/>
      <c r="G103" s="138"/>
      <c r="H103" s="139"/>
      <c r="I103" s="139"/>
      <c r="J103" s="140"/>
      <c r="K103" s="5"/>
    </row>
    <row r="104" spans="1:13" ht="45" customHeight="1" x14ac:dyDescent="0.25">
      <c r="A104" s="36">
        <v>3</v>
      </c>
      <c r="B104" s="72" t="s">
        <v>32</v>
      </c>
      <c r="C104" s="72"/>
      <c r="D104" s="72"/>
      <c r="E104" s="73"/>
      <c r="F104" s="73"/>
      <c r="G104" s="74"/>
      <c r="H104" s="74"/>
      <c r="I104" s="74"/>
      <c r="J104" s="75"/>
    </row>
    <row r="105" spans="1:13" ht="45" customHeight="1" x14ac:dyDescent="0.25">
      <c r="A105" s="36">
        <v>4</v>
      </c>
      <c r="B105" s="72" t="s">
        <v>33</v>
      </c>
      <c r="C105" s="72"/>
      <c r="D105" s="72"/>
      <c r="E105" s="73"/>
      <c r="F105" s="73"/>
      <c r="G105" s="74"/>
      <c r="H105" s="74"/>
      <c r="I105" s="74"/>
      <c r="J105" s="75"/>
      <c r="L105" s="1"/>
      <c r="M105" s="1"/>
    </row>
    <row r="106" spans="1:13" ht="45" customHeight="1" x14ac:dyDescent="0.25">
      <c r="A106" s="36">
        <v>5</v>
      </c>
      <c r="B106" s="72" t="s">
        <v>34</v>
      </c>
      <c r="C106" s="72"/>
      <c r="D106" s="72"/>
      <c r="E106" s="73"/>
      <c r="F106" s="73"/>
      <c r="G106" s="74"/>
      <c r="H106" s="74"/>
      <c r="I106" s="74"/>
      <c r="J106" s="75"/>
    </row>
    <row r="107" spans="1:13" ht="45" customHeight="1" x14ac:dyDescent="0.25">
      <c r="A107" s="36">
        <v>6</v>
      </c>
      <c r="B107" s="72" t="s">
        <v>35</v>
      </c>
      <c r="C107" s="72"/>
      <c r="D107" s="72"/>
      <c r="E107" s="73"/>
      <c r="F107" s="73"/>
      <c r="G107" s="74"/>
      <c r="H107" s="74"/>
      <c r="I107" s="74"/>
      <c r="J107" s="75"/>
    </row>
    <row r="108" spans="1:13" ht="45" customHeight="1" x14ac:dyDescent="0.25">
      <c r="A108" s="36">
        <v>7</v>
      </c>
      <c r="B108" s="72" t="s">
        <v>36</v>
      </c>
      <c r="C108" s="72"/>
      <c r="D108" s="72"/>
      <c r="E108" s="73"/>
      <c r="F108" s="73"/>
      <c r="G108" s="74"/>
      <c r="H108" s="74"/>
      <c r="I108" s="74"/>
      <c r="J108" s="75"/>
    </row>
    <row r="109" spans="1:13" ht="45" customHeight="1" x14ac:dyDescent="0.25">
      <c r="A109" s="36">
        <v>8</v>
      </c>
      <c r="B109" s="72" t="s">
        <v>37</v>
      </c>
      <c r="C109" s="72"/>
      <c r="D109" s="72"/>
      <c r="E109" s="73"/>
      <c r="F109" s="73"/>
      <c r="G109" s="74"/>
      <c r="H109" s="74"/>
      <c r="I109" s="74"/>
      <c r="J109" s="75"/>
    </row>
    <row r="110" spans="1:13" ht="45" customHeight="1" thickBot="1" x14ac:dyDescent="0.3">
      <c r="A110" s="37">
        <v>9</v>
      </c>
      <c r="B110" s="85" t="s">
        <v>38</v>
      </c>
      <c r="C110" s="85"/>
      <c r="D110" s="85"/>
      <c r="E110" s="86"/>
      <c r="F110" s="86"/>
      <c r="G110" s="87"/>
      <c r="H110" s="87"/>
      <c r="I110" s="87"/>
      <c r="J110" s="88"/>
    </row>
    <row r="111" spans="1:13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3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spans="1:10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3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spans="1:10" ht="15.75" thickBot="1" x14ac:dyDescent="0.3">
      <c r="A115" s="34" t="s">
        <v>27</v>
      </c>
      <c r="B115" s="95" t="s">
        <v>28</v>
      </c>
      <c r="C115" s="95"/>
      <c r="D115" s="95"/>
      <c r="E115" s="95" t="s">
        <v>29</v>
      </c>
      <c r="F115" s="95"/>
      <c r="G115" s="95" t="s">
        <v>0</v>
      </c>
      <c r="H115" s="95"/>
      <c r="I115" s="95"/>
      <c r="J115" s="95"/>
    </row>
    <row r="116" spans="1:10" ht="15.75" thickBot="1" x14ac:dyDescent="0.3">
      <c r="A116" s="39" t="s">
        <v>26</v>
      </c>
      <c r="B116" s="10"/>
      <c r="C116" s="10"/>
      <c r="D116" s="10"/>
      <c r="E116" s="10"/>
      <c r="F116" s="10"/>
      <c r="G116" s="10"/>
      <c r="H116" s="10"/>
      <c r="I116" s="10"/>
      <c r="J116" s="11"/>
    </row>
    <row r="117" spans="1:10" ht="45" customHeight="1" x14ac:dyDescent="0.25">
      <c r="A117" s="35">
        <v>10</v>
      </c>
      <c r="B117" s="72" t="s">
        <v>39</v>
      </c>
      <c r="C117" s="72"/>
      <c r="D117" s="72"/>
      <c r="E117" s="73"/>
      <c r="F117" s="73"/>
      <c r="G117" s="74"/>
      <c r="H117" s="74"/>
      <c r="I117" s="74"/>
      <c r="J117" s="75"/>
    </row>
    <row r="118" spans="1:10" ht="45" customHeight="1" thickBot="1" x14ac:dyDescent="0.3">
      <c r="A118" s="37">
        <v>11</v>
      </c>
      <c r="B118" s="85" t="s">
        <v>40</v>
      </c>
      <c r="C118" s="85"/>
      <c r="D118" s="85"/>
      <c r="E118" s="86"/>
      <c r="F118" s="86"/>
      <c r="G118" s="87"/>
      <c r="H118" s="87"/>
      <c r="I118" s="87"/>
      <c r="J118" s="88"/>
    </row>
    <row r="119" spans="1:10" ht="15.75" thickBot="1" x14ac:dyDescent="0.3">
      <c r="A119" s="39" t="s">
        <v>41</v>
      </c>
      <c r="B119" s="10"/>
      <c r="C119" s="10"/>
      <c r="D119" s="10"/>
      <c r="E119" s="10"/>
      <c r="F119" s="10"/>
      <c r="G119" s="10"/>
      <c r="H119" s="10"/>
      <c r="I119" s="10"/>
      <c r="J119" s="11"/>
    </row>
    <row r="120" spans="1:10" ht="45" customHeight="1" x14ac:dyDescent="0.25">
      <c r="A120" s="35">
        <v>12</v>
      </c>
      <c r="B120" s="72" t="s">
        <v>42</v>
      </c>
      <c r="C120" s="72"/>
      <c r="D120" s="72"/>
      <c r="E120" s="73"/>
      <c r="F120" s="73"/>
      <c r="G120" s="74"/>
      <c r="H120" s="74"/>
      <c r="I120" s="74"/>
      <c r="J120" s="75"/>
    </row>
    <row r="121" spans="1:10" ht="45" customHeight="1" x14ac:dyDescent="0.25">
      <c r="A121" s="36">
        <v>13</v>
      </c>
      <c r="B121" s="72" t="s">
        <v>43</v>
      </c>
      <c r="C121" s="72"/>
      <c r="D121" s="72"/>
      <c r="E121" s="73"/>
      <c r="F121" s="73"/>
      <c r="G121" s="74"/>
      <c r="H121" s="74"/>
      <c r="I121" s="74"/>
      <c r="J121" s="75"/>
    </row>
    <row r="122" spans="1:10" ht="45" customHeight="1" thickBot="1" x14ac:dyDescent="0.3">
      <c r="A122" s="37">
        <v>14</v>
      </c>
      <c r="B122" s="72" t="s">
        <v>44</v>
      </c>
      <c r="C122" s="72"/>
      <c r="D122" s="72"/>
      <c r="E122" s="73"/>
      <c r="F122" s="73"/>
      <c r="G122" s="74"/>
      <c r="H122" s="74"/>
      <c r="I122" s="74"/>
      <c r="J122" s="75"/>
    </row>
    <row r="123" spans="1:10" ht="15.75" thickBot="1" x14ac:dyDescent="0.3">
      <c r="A123" s="39" t="s">
        <v>48</v>
      </c>
      <c r="B123" s="10"/>
      <c r="C123" s="10"/>
      <c r="D123" s="10"/>
      <c r="E123" s="10"/>
      <c r="F123" s="10"/>
      <c r="G123" s="10"/>
      <c r="H123" s="10"/>
      <c r="I123" s="10"/>
      <c r="J123" s="11"/>
    </row>
    <row r="124" spans="1:10" ht="45" customHeight="1" x14ac:dyDescent="0.25">
      <c r="A124" s="35">
        <v>15</v>
      </c>
      <c r="B124" s="72" t="s">
        <v>45</v>
      </c>
      <c r="C124" s="72"/>
      <c r="D124" s="72"/>
      <c r="E124" s="73"/>
      <c r="F124" s="73"/>
      <c r="G124" s="74"/>
      <c r="H124" s="74"/>
      <c r="I124" s="74"/>
      <c r="J124" s="75"/>
    </row>
    <row r="125" spans="1:10" ht="45" customHeight="1" x14ac:dyDescent="0.25">
      <c r="A125" s="36">
        <v>16</v>
      </c>
      <c r="B125" s="72" t="s">
        <v>46</v>
      </c>
      <c r="C125" s="72"/>
      <c r="D125" s="72"/>
      <c r="E125" s="73"/>
      <c r="F125" s="73"/>
      <c r="G125" s="74"/>
      <c r="H125" s="74"/>
      <c r="I125" s="74"/>
      <c r="J125" s="75"/>
    </row>
    <row r="126" spans="1:10" ht="45" customHeight="1" thickBot="1" x14ac:dyDescent="0.3">
      <c r="A126" s="38">
        <v>17</v>
      </c>
      <c r="B126" s="72" t="s">
        <v>47</v>
      </c>
      <c r="C126" s="72"/>
      <c r="D126" s="72"/>
      <c r="E126" s="73"/>
      <c r="F126" s="73"/>
      <c r="G126" s="74"/>
      <c r="H126" s="74"/>
      <c r="I126" s="74"/>
      <c r="J126" s="75"/>
    </row>
    <row r="127" spans="1:10" ht="15" customHeight="1" x14ac:dyDescent="0.25">
      <c r="A127" s="28"/>
      <c r="B127" s="28"/>
      <c r="C127" s="28"/>
      <c r="D127" s="23"/>
      <c r="E127" s="23"/>
      <c r="F127" s="23"/>
      <c r="G127" s="23"/>
      <c r="H127" s="23"/>
      <c r="I127" s="27"/>
      <c r="J127" s="27"/>
    </row>
    <row r="128" spans="1:10" ht="15" customHeight="1" x14ac:dyDescent="0.25">
      <c r="A128" s="29"/>
      <c r="B128" s="29"/>
      <c r="C128" s="29"/>
      <c r="D128" s="25"/>
      <c r="E128" s="25"/>
      <c r="F128" s="25"/>
      <c r="G128" s="25"/>
      <c r="H128" s="25"/>
      <c r="I128" s="7"/>
      <c r="J128" s="7"/>
    </row>
    <row r="129" spans="1:10" ht="15" customHeight="1" x14ac:dyDescent="0.25">
      <c r="A129" s="29"/>
      <c r="B129" s="29"/>
      <c r="C129" s="29"/>
      <c r="D129" s="25"/>
      <c r="E129" s="25"/>
      <c r="F129" s="25"/>
      <c r="G129" s="25"/>
      <c r="H129" s="25"/>
      <c r="I129" s="7"/>
      <c r="J129" s="7"/>
    </row>
    <row r="130" spans="1:10" ht="15" customHeight="1" x14ac:dyDescent="0.25">
      <c r="A130" s="29"/>
      <c r="B130" s="29"/>
      <c r="C130" s="29"/>
      <c r="D130" s="25"/>
      <c r="E130" s="25"/>
      <c r="F130" s="25"/>
      <c r="G130" s="25"/>
      <c r="H130" s="25"/>
      <c r="I130" s="7"/>
      <c r="J130" s="7"/>
    </row>
    <row r="131" spans="1:10" ht="15" customHeight="1" thickBot="1" x14ac:dyDescent="0.3">
      <c r="A131" s="29"/>
      <c r="B131" s="29"/>
      <c r="C131" s="29"/>
      <c r="D131" s="24"/>
      <c r="E131" s="24"/>
      <c r="F131" s="24"/>
      <c r="G131" s="24"/>
      <c r="H131" s="24"/>
      <c r="I131" s="26"/>
      <c r="J131" s="26"/>
    </row>
    <row r="132" spans="1:10" ht="15" customHeight="1" thickBot="1" x14ac:dyDescent="0.3">
      <c r="A132" s="34" t="s">
        <v>27</v>
      </c>
      <c r="B132" s="95" t="s">
        <v>28</v>
      </c>
      <c r="C132" s="95"/>
      <c r="D132" s="95"/>
      <c r="E132" s="95" t="s">
        <v>29</v>
      </c>
      <c r="F132" s="95"/>
      <c r="G132" s="95" t="s">
        <v>0</v>
      </c>
      <c r="H132" s="95"/>
      <c r="I132" s="95"/>
      <c r="J132" s="95"/>
    </row>
    <row r="133" spans="1:10" ht="15" customHeight="1" thickBot="1" x14ac:dyDescent="0.3">
      <c r="A133" s="39" t="s">
        <v>48</v>
      </c>
      <c r="B133" s="10"/>
      <c r="C133" s="10"/>
      <c r="D133" s="10"/>
      <c r="E133" s="10"/>
      <c r="F133" s="10"/>
      <c r="G133" s="10"/>
      <c r="H133" s="10"/>
      <c r="I133" s="10"/>
      <c r="J133" s="11"/>
    </row>
    <row r="134" spans="1:10" ht="45" customHeight="1" x14ac:dyDescent="0.25">
      <c r="A134" s="36">
        <v>18</v>
      </c>
      <c r="B134" s="72" t="s">
        <v>49</v>
      </c>
      <c r="C134" s="72"/>
      <c r="D134" s="72"/>
      <c r="E134" s="73"/>
      <c r="F134" s="73"/>
      <c r="G134" s="74"/>
      <c r="H134" s="74"/>
      <c r="I134" s="74"/>
      <c r="J134" s="75"/>
    </row>
    <row r="135" spans="1:10" ht="45" customHeight="1" x14ac:dyDescent="0.25">
      <c r="A135" s="36">
        <v>19</v>
      </c>
      <c r="B135" s="72" t="s">
        <v>50</v>
      </c>
      <c r="C135" s="72"/>
      <c r="D135" s="72"/>
      <c r="E135" s="73"/>
      <c r="F135" s="73"/>
      <c r="G135" s="74"/>
      <c r="H135" s="74"/>
      <c r="I135" s="74"/>
      <c r="J135" s="75"/>
    </row>
    <row r="136" spans="1:10" ht="45" customHeight="1" x14ac:dyDescent="0.25">
      <c r="A136" s="36">
        <v>20</v>
      </c>
      <c r="B136" s="72" t="s">
        <v>51</v>
      </c>
      <c r="C136" s="72"/>
      <c r="D136" s="72"/>
      <c r="E136" s="73"/>
      <c r="F136" s="73"/>
      <c r="G136" s="74"/>
      <c r="H136" s="74"/>
      <c r="I136" s="74"/>
      <c r="J136" s="75"/>
    </row>
    <row r="137" spans="1:10" ht="45" customHeight="1" thickBot="1" x14ac:dyDescent="0.3">
      <c r="A137" s="36">
        <v>21</v>
      </c>
      <c r="B137" s="72" t="s">
        <v>52</v>
      </c>
      <c r="C137" s="72"/>
      <c r="D137" s="72"/>
      <c r="E137" s="73"/>
      <c r="F137" s="73"/>
      <c r="G137" s="74"/>
      <c r="H137" s="74"/>
      <c r="I137" s="74"/>
      <c r="J137" s="75"/>
    </row>
    <row r="138" spans="1:10" ht="15.75" thickBot="1" x14ac:dyDescent="0.3">
      <c r="A138" s="39" t="s">
        <v>53</v>
      </c>
      <c r="B138" s="10"/>
      <c r="C138" s="10"/>
      <c r="D138" s="10"/>
      <c r="E138" s="10"/>
      <c r="F138" s="10"/>
      <c r="G138" s="10"/>
      <c r="H138" s="10"/>
      <c r="I138" s="10"/>
      <c r="J138" s="11"/>
    </row>
    <row r="139" spans="1:10" ht="45" customHeight="1" x14ac:dyDescent="0.25">
      <c r="A139" s="36">
        <v>22</v>
      </c>
      <c r="B139" s="72" t="s">
        <v>54</v>
      </c>
      <c r="C139" s="72"/>
      <c r="D139" s="72"/>
      <c r="E139" s="73"/>
      <c r="F139" s="73"/>
      <c r="G139" s="74"/>
      <c r="H139" s="74"/>
      <c r="I139" s="74"/>
      <c r="J139" s="75"/>
    </row>
    <row r="140" spans="1:10" ht="45" customHeight="1" x14ac:dyDescent="0.25">
      <c r="A140" s="36">
        <v>23</v>
      </c>
      <c r="B140" s="72" t="s">
        <v>55</v>
      </c>
      <c r="C140" s="72"/>
      <c r="D140" s="72"/>
      <c r="E140" s="73"/>
      <c r="F140" s="73"/>
      <c r="G140" s="74"/>
      <c r="H140" s="74"/>
      <c r="I140" s="74"/>
      <c r="J140" s="75"/>
    </row>
    <row r="141" spans="1:10" ht="45" customHeight="1" x14ac:dyDescent="0.25">
      <c r="A141" s="36">
        <v>24</v>
      </c>
      <c r="B141" s="72" t="s">
        <v>56</v>
      </c>
      <c r="C141" s="72"/>
      <c r="D141" s="72"/>
      <c r="E141" s="73"/>
      <c r="F141" s="73"/>
      <c r="G141" s="74"/>
      <c r="H141" s="74"/>
      <c r="I141" s="74"/>
      <c r="J141" s="75"/>
    </row>
    <row r="142" spans="1:10" ht="45" customHeight="1" thickBot="1" x14ac:dyDescent="0.3">
      <c r="A142" s="36">
        <v>25</v>
      </c>
      <c r="B142" s="72" t="s">
        <v>57</v>
      </c>
      <c r="C142" s="72"/>
      <c r="D142" s="72"/>
      <c r="E142" s="73"/>
      <c r="F142" s="73"/>
      <c r="G142" s="74"/>
      <c r="H142" s="74"/>
      <c r="I142" s="74"/>
      <c r="J142" s="75"/>
    </row>
    <row r="143" spans="1:10" ht="15" customHeight="1" x14ac:dyDescent="0.25">
      <c r="A143" s="28"/>
      <c r="B143" s="28"/>
      <c r="C143" s="28"/>
      <c r="D143" s="23"/>
      <c r="E143" s="23"/>
      <c r="F143" s="23"/>
      <c r="G143" s="23"/>
      <c r="H143" s="23"/>
      <c r="I143" s="27"/>
      <c r="J143" s="27"/>
    </row>
    <row r="144" spans="1:10" ht="15" customHeight="1" x14ac:dyDescent="0.25">
      <c r="A144" s="29"/>
      <c r="B144" s="29"/>
      <c r="C144" s="29"/>
      <c r="D144" s="25"/>
      <c r="E144" s="25"/>
      <c r="F144" s="25"/>
      <c r="G144" s="25"/>
      <c r="H144" s="25"/>
      <c r="I144" s="7"/>
      <c r="J144" s="7"/>
    </row>
    <row r="145" spans="1:10" ht="15" customHeight="1" x14ac:dyDescent="0.25">
      <c r="A145" s="29"/>
      <c r="B145" s="29"/>
      <c r="C145" s="29"/>
      <c r="D145" s="25"/>
      <c r="E145" s="25"/>
      <c r="F145" s="25"/>
      <c r="G145" s="25"/>
      <c r="H145" s="25"/>
      <c r="I145" s="7"/>
      <c r="J145" s="7"/>
    </row>
    <row r="146" spans="1:10" ht="15" customHeight="1" x14ac:dyDescent="0.25">
      <c r="A146" s="29"/>
      <c r="B146" s="29"/>
      <c r="C146" s="29"/>
      <c r="D146" s="25"/>
      <c r="E146" s="25"/>
      <c r="F146" s="25"/>
      <c r="G146" s="25"/>
      <c r="H146" s="25"/>
      <c r="I146" s="7"/>
      <c r="J146" s="7"/>
    </row>
    <row r="147" spans="1:10" ht="15" customHeight="1" x14ac:dyDescent="0.25">
      <c r="A147" s="29"/>
      <c r="B147" s="29"/>
      <c r="C147" s="29"/>
      <c r="D147" s="25"/>
      <c r="E147" s="25"/>
      <c r="F147" s="25"/>
      <c r="G147" s="25"/>
      <c r="H147" s="25"/>
      <c r="I147" s="7"/>
      <c r="J147" s="7"/>
    </row>
    <row r="148" spans="1:10" ht="15" customHeight="1" thickBot="1" x14ac:dyDescent="0.3">
      <c r="A148" s="29"/>
      <c r="B148" s="29"/>
      <c r="C148" s="29"/>
      <c r="D148" s="25"/>
      <c r="E148" s="25"/>
      <c r="F148" s="25"/>
      <c r="G148" s="25"/>
      <c r="H148" s="25"/>
      <c r="I148" s="7"/>
      <c r="J148" s="7"/>
    </row>
    <row r="149" spans="1:10" ht="15" customHeight="1" thickBot="1" x14ac:dyDescent="0.3">
      <c r="A149" s="34" t="s">
        <v>27</v>
      </c>
      <c r="B149" s="95" t="s">
        <v>28</v>
      </c>
      <c r="C149" s="95"/>
      <c r="D149" s="95"/>
      <c r="E149" s="95" t="s">
        <v>29</v>
      </c>
      <c r="F149" s="95"/>
      <c r="G149" s="95" t="s">
        <v>0</v>
      </c>
      <c r="H149" s="95"/>
      <c r="I149" s="95"/>
      <c r="J149" s="95"/>
    </row>
    <row r="150" spans="1:10" ht="15" customHeight="1" thickBot="1" x14ac:dyDescent="0.3">
      <c r="A150" s="9" t="s">
        <v>58</v>
      </c>
      <c r="B150" s="10"/>
      <c r="C150" s="10"/>
      <c r="D150" s="10"/>
      <c r="E150" s="10"/>
      <c r="F150" s="10"/>
      <c r="G150" s="10"/>
      <c r="H150" s="10"/>
      <c r="I150" s="10"/>
      <c r="J150" s="11"/>
    </row>
    <row r="151" spans="1:10" ht="45" customHeight="1" x14ac:dyDescent="0.25">
      <c r="A151" s="36">
        <v>26</v>
      </c>
      <c r="B151" s="72" t="s">
        <v>61</v>
      </c>
      <c r="C151" s="72"/>
      <c r="D151" s="72"/>
      <c r="E151" s="73"/>
      <c r="F151" s="73"/>
      <c r="G151" s="74"/>
      <c r="H151" s="74"/>
      <c r="I151" s="74"/>
      <c r="J151" s="75"/>
    </row>
    <row r="152" spans="1:10" ht="45" customHeight="1" x14ac:dyDescent="0.25">
      <c r="A152" s="36">
        <v>27</v>
      </c>
      <c r="B152" s="72" t="s">
        <v>62</v>
      </c>
      <c r="C152" s="72"/>
      <c r="D152" s="72"/>
      <c r="E152" s="73"/>
      <c r="F152" s="73"/>
      <c r="G152" s="74"/>
      <c r="H152" s="74"/>
      <c r="I152" s="74"/>
      <c r="J152" s="75"/>
    </row>
    <row r="153" spans="1:10" ht="45" customHeight="1" x14ac:dyDescent="0.25">
      <c r="A153" s="36">
        <v>28</v>
      </c>
      <c r="B153" s="72" t="s">
        <v>63</v>
      </c>
      <c r="C153" s="72"/>
      <c r="D153" s="72"/>
      <c r="E153" s="73"/>
      <c r="F153" s="73"/>
      <c r="G153" s="74"/>
      <c r="H153" s="74"/>
      <c r="I153" s="74"/>
      <c r="J153" s="75"/>
    </row>
    <row r="154" spans="1:10" ht="60" customHeight="1" x14ac:dyDescent="0.25">
      <c r="A154" s="36">
        <v>29</v>
      </c>
      <c r="B154" s="72" t="s">
        <v>64</v>
      </c>
      <c r="C154" s="72"/>
      <c r="D154" s="72"/>
      <c r="E154" s="73"/>
      <c r="F154" s="73"/>
      <c r="G154" s="74"/>
      <c r="H154" s="74"/>
      <c r="I154" s="74"/>
      <c r="J154" s="75"/>
    </row>
    <row r="155" spans="1:10" ht="45" customHeight="1" x14ac:dyDescent="0.25">
      <c r="A155" s="36">
        <v>30</v>
      </c>
      <c r="B155" s="72" t="s">
        <v>65</v>
      </c>
      <c r="C155" s="72"/>
      <c r="D155" s="72"/>
      <c r="E155" s="73"/>
      <c r="F155" s="73"/>
      <c r="G155" s="74"/>
      <c r="H155" s="74"/>
      <c r="I155" s="74"/>
      <c r="J155" s="75"/>
    </row>
    <row r="156" spans="1:10" ht="45" customHeight="1" x14ac:dyDescent="0.25">
      <c r="A156" s="36">
        <v>31</v>
      </c>
      <c r="B156" s="72" t="s">
        <v>66</v>
      </c>
      <c r="C156" s="72"/>
      <c r="D156" s="72"/>
      <c r="E156" s="73"/>
      <c r="F156" s="73"/>
      <c r="G156" s="74"/>
      <c r="H156" s="74"/>
      <c r="I156" s="74"/>
      <c r="J156" s="75"/>
    </row>
    <row r="157" spans="1:10" ht="45" customHeight="1" thickBot="1" x14ac:dyDescent="0.3">
      <c r="A157" s="36">
        <v>32</v>
      </c>
      <c r="B157" s="72" t="s">
        <v>67</v>
      </c>
      <c r="C157" s="72"/>
      <c r="D157" s="72"/>
      <c r="E157" s="73"/>
      <c r="F157" s="73"/>
      <c r="G157" s="74"/>
      <c r="H157" s="74"/>
      <c r="I157" s="74"/>
      <c r="J157" s="75"/>
    </row>
    <row r="158" spans="1:10" ht="15.75" customHeight="1" thickBot="1" x14ac:dyDescent="0.3">
      <c r="A158" s="9" t="s">
        <v>68</v>
      </c>
      <c r="B158" s="10"/>
      <c r="C158" s="10"/>
      <c r="D158" s="10"/>
      <c r="E158" s="10"/>
      <c r="F158" s="10"/>
      <c r="G158" s="10"/>
      <c r="H158" s="10"/>
      <c r="I158" s="10"/>
      <c r="J158" s="11"/>
    </row>
    <row r="159" spans="1:10" ht="45" customHeight="1" thickBot="1" x14ac:dyDescent="0.3">
      <c r="A159" s="42">
        <v>33</v>
      </c>
      <c r="B159" s="144" t="s">
        <v>69</v>
      </c>
      <c r="C159" s="144"/>
      <c r="D159" s="144"/>
      <c r="E159" s="145"/>
      <c r="F159" s="145"/>
      <c r="G159" s="152"/>
      <c r="H159" s="152"/>
      <c r="I159" s="152"/>
      <c r="J159" s="153"/>
    </row>
    <row r="160" spans="1:10" ht="15" customHeight="1" x14ac:dyDescent="0.25">
      <c r="A160" s="43"/>
      <c r="B160" s="44"/>
      <c r="C160" s="44"/>
      <c r="D160" s="44"/>
      <c r="E160" s="44"/>
      <c r="F160" s="44"/>
      <c r="G160" s="45"/>
      <c r="H160" s="45"/>
      <c r="I160" s="45"/>
      <c r="J160" s="45"/>
    </row>
    <row r="161" spans="1:10" ht="15" customHeight="1" x14ac:dyDescent="0.25">
      <c r="A161" s="29"/>
      <c r="B161" s="29"/>
      <c r="C161" s="29"/>
      <c r="D161" s="25"/>
      <c r="E161" s="25"/>
      <c r="F161" s="25"/>
      <c r="G161" s="25"/>
      <c r="H161" s="25"/>
      <c r="I161" s="7"/>
      <c r="J161" s="7"/>
    </row>
    <row r="162" spans="1:10" ht="15" customHeight="1" x14ac:dyDescent="0.25">
      <c r="A162" s="29"/>
      <c r="B162" s="29"/>
      <c r="C162" s="29"/>
      <c r="D162" s="25"/>
      <c r="E162" s="25"/>
      <c r="F162" s="25"/>
      <c r="G162" s="25"/>
      <c r="H162" s="25"/>
      <c r="I162" s="7"/>
      <c r="J162" s="7"/>
    </row>
    <row r="163" spans="1:10" ht="15" customHeight="1" x14ac:dyDescent="0.25">
      <c r="A163" s="29"/>
      <c r="B163" s="29"/>
      <c r="C163" s="29"/>
      <c r="D163" s="25"/>
      <c r="E163" s="25"/>
      <c r="F163" s="25"/>
      <c r="G163" s="25"/>
      <c r="H163" s="25"/>
      <c r="I163" s="7"/>
      <c r="J163" s="7"/>
    </row>
    <row r="164" spans="1:10" ht="15" customHeight="1" thickBot="1" x14ac:dyDescent="0.3">
      <c r="A164" s="29"/>
      <c r="B164" s="29"/>
      <c r="C164" s="29"/>
      <c r="D164" s="25"/>
      <c r="E164" s="25"/>
      <c r="F164" s="25"/>
      <c r="G164" s="25"/>
      <c r="H164" s="25"/>
      <c r="I164" s="7"/>
      <c r="J164" s="7"/>
    </row>
    <row r="165" spans="1:10" ht="15" customHeight="1" thickBot="1" x14ac:dyDescent="0.3">
      <c r="A165" s="34" t="s">
        <v>27</v>
      </c>
      <c r="B165" s="95" t="s">
        <v>28</v>
      </c>
      <c r="C165" s="95"/>
      <c r="D165" s="95"/>
      <c r="E165" s="95" t="s">
        <v>29</v>
      </c>
      <c r="F165" s="95"/>
      <c r="G165" s="95" t="s">
        <v>0</v>
      </c>
      <c r="H165" s="95"/>
      <c r="I165" s="95"/>
      <c r="J165" s="95"/>
    </row>
    <row r="166" spans="1:10" ht="15" customHeight="1" thickBot="1" x14ac:dyDescent="0.3">
      <c r="A166" s="9" t="s">
        <v>68</v>
      </c>
      <c r="B166" s="10"/>
      <c r="C166" s="10"/>
      <c r="D166" s="10"/>
      <c r="E166" s="10"/>
      <c r="F166" s="10"/>
      <c r="G166" s="10"/>
      <c r="H166" s="10"/>
      <c r="I166" s="10"/>
      <c r="J166" s="11"/>
    </row>
    <row r="167" spans="1:10" ht="45" customHeight="1" x14ac:dyDescent="0.25">
      <c r="A167" s="46">
        <v>34</v>
      </c>
      <c r="B167" s="148" t="s">
        <v>70</v>
      </c>
      <c r="C167" s="148"/>
      <c r="D167" s="148"/>
      <c r="E167" s="149"/>
      <c r="F167" s="149"/>
      <c r="G167" s="150"/>
      <c r="H167" s="150"/>
      <c r="I167" s="150"/>
      <c r="J167" s="151"/>
    </row>
    <row r="168" spans="1:10" ht="45" customHeight="1" x14ac:dyDescent="0.25">
      <c r="A168" s="47">
        <v>35</v>
      </c>
      <c r="B168" s="72" t="s">
        <v>71</v>
      </c>
      <c r="C168" s="72"/>
      <c r="D168" s="72"/>
      <c r="E168" s="73"/>
      <c r="F168" s="73"/>
      <c r="G168" s="74"/>
      <c r="H168" s="74"/>
      <c r="I168" s="74"/>
      <c r="J168" s="75"/>
    </row>
    <row r="169" spans="1:10" ht="45" customHeight="1" x14ac:dyDescent="0.25">
      <c r="A169" s="47">
        <v>36</v>
      </c>
      <c r="B169" s="72" t="s">
        <v>72</v>
      </c>
      <c r="C169" s="72"/>
      <c r="D169" s="72"/>
      <c r="E169" s="73"/>
      <c r="F169" s="73"/>
      <c r="G169" s="74"/>
      <c r="H169" s="74"/>
      <c r="I169" s="74"/>
      <c r="J169" s="75"/>
    </row>
    <row r="170" spans="1:10" ht="45" customHeight="1" x14ac:dyDescent="0.25">
      <c r="A170" s="47">
        <v>37</v>
      </c>
      <c r="B170" s="72" t="s">
        <v>73</v>
      </c>
      <c r="C170" s="72"/>
      <c r="D170" s="72"/>
      <c r="E170" s="73"/>
      <c r="F170" s="73"/>
      <c r="G170" s="74"/>
      <c r="H170" s="74"/>
      <c r="I170" s="74"/>
      <c r="J170" s="75"/>
    </row>
    <row r="171" spans="1:10" ht="45.75" customHeight="1" thickBot="1" x14ac:dyDescent="0.3">
      <c r="A171" s="48">
        <v>38</v>
      </c>
      <c r="B171" s="85" t="s">
        <v>74</v>
      </c>
      <c r="C171" s="85"/>
      <c r="D171" s="85"/>
      <c r="E171" s="86"/>
      <c r="F171" s="86"/>
      <c r="G171" s="87"/>
      <c r="H171" s="87"/>
      <c r="I171" s="87"/>
      <c r="J171" s="88"/>
    </row>
    <row r="172" spans="1:10" x14ac:dyDescent="0.25">
      <c r="A172" s="49"/>
      <c r="B172" s="49"/>
      <c r="C172" s="49"/>
      <c r="D172" s="23"/>
      <c r="E172" s="23"/>
      <c r="F172" s="23"/>
      <c r="G172" s="23"/>
      <c r="H172" s="23"/>
      <c r="I172" s="50"/>
      <c r="J172" s="50"/>
    </row>
    <row r="173" spans="1:10" x14ac:dyDescent="0.25">
      <c r="A173" s="51"/>
      <c r="B173" s="51"/>
      <c r="C173" s="51"/>
      <c r="D173" s="25"/>
      <c r="E173" s="25"/>
      <c r="F173" s="25"/>
      <c r="G173" s="25"/>
      <c r="H173" s="25"/>
      <c r="I173" s="8"/>
      <c r="J173" s="8"/>
    </row>
    <row r="174" spans="1:10" x14ac:dyDescent="0.25">
      <c r="A174" s="51"/>
      <c r="B174" s="51"/>
      <c r="C174" s="51"/>
      <c r="D174" s="25"/>
      <c r="E174" s="25"/>
      <c r="F174" s="25"/>
      <c r="G174" s="25"/>
      <c r="H174" s="25"/>
      <c r="I174" s="8"/>
      <c r="J174" s="8"/>
    </row>
    <row r="175" spans="1:10" x14ac:dyDescent="0.25">
      <c r="A175" s="51"/>
      <c r="B175" s="51"/>
      <c r="C175" s="51"/>
      <c r="D175" s="25"/>
      <c r="E175" s="25"/>
      <c r="F175" s="25"/>
      <c r="G175" s="25"/>
      <c r="H175" s="25"/>
      <c r="I175" s="8"/>
      <c r="J175" s="8"/>
    </row>
    <row r="176" spans="1:10" x14ac:dyDescent="0.25">
      <c r="A176" s="51"/>
      <c r="B176" s="51"/>
      <c r="C176" s="51"/>
      <c r="D176" s="25"/>
      <c r="E176" s="25"/>
      <c r="F176" s="25"/>
      <c r="G176" s="25"/>
      <c r="H176" s="25"/>
      <c r="I176" s="8"/>
      <c r="J176" s="8"/>
    </row>
    <row r="177" spans="1:10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spans="1:10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spans="1:10" ht="15.75" thickBot="1" x14ac:dyDescent="0.3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spans="1:10" x14ac:dyDescent="0.25">
      <c r="A180" s="8"/>
      <c r="B180" s="8"/>
      <c r="C180" s="59" t="s">
        <v>18</v>
      </c>
      <c r="D180" s="60"/>
      <c r="E180" s="60"/>
      <c r="F180" s="60"/>
      <c r="G180" s="60"/>
      <c r="H180" s="61"/>
      <c r="I180" s="8"/>
      <c r="J180" s="8"/>
    </row>
    <row r="181" spans="1:10" x14ac:dyDescent="0.25">
      <c r="A181" s="8"/>
      <c r="B181" s="8"/>
      <c r="C181" s="13" t="s">
        <v>12</v>
      </c>
      <c r="D181" s="14" t="s">
        <v>13</v>
      </c>
      <c r="E181" s="62" t="s">
        <v>14</v>
      </c>
      <c r="F181" s="62"/>
      <c r="G181" s="62"/>
      <c r="H181" s="63"/>
      <c r="I181" s="8"/>
      <c r="J181" s="8"/>
    </row>
    <row r="182" spans="1:10" x14ac:dyDescent="0.25">
      <c r="A182" s="8"/>
      <c r="B182" s="8"/>
      <c r="C182" s="15">
        <v>20</v>
      </c>
      <c r="D182" s="16" t="s">
        <v>1</v>
      </c>
      <c r="E182" s="64" t="s">
        <v>17</v>
      </c>
      <c r="F182" s="64"/>
      <c r="G182" s="64"/>
      <c r="H182" s="65"/>
      <c r="I182" s="8"/>
      <c r="J182" s="8"/>
    </row>
    <row r="183" spans="1:10" x14ac:dyDescent="0.25">
      <c r="A183" s="8"/>
      <c r="B183" s="8"/>
      <c r="C183" s="21">
        <v>15</v>
      </c>
      <c r="D183" s="22" t="s">
        <v>2</v>
      </c>
      <c r="E183" s="66" t="s">
        <v>6</v>
      </c>
      <c r="F183" s="66"/>
      <c r="G183" s="66"/>
      <c r="H183" s="67"/>
      <c r="I183" s="8"/>
      <c r="J183" s="8"/>
    </row>
    <row r="184" spans="1:10" x14ac:dyDescent="0.25">
      <c r="A184" s="8"/>
      <c r="B184" s="8"/>
      <c r="C184" s="17">
        <v>12</v>
      </c>
      <c r="D184" s="18" t="s">
        <v>3</v>
      </c>
      <c r="E184" s="68" t="s">
        <v>5</v>
      </c>
      <c r="F184" s="68"/>
      <c r="G184" s="68"/>
      <c r="H184" s="69"/>
      <c r="I184" s="8"/>
      <c r="J184" s="8"/>
    </row>
    <row r="185" spans="1:10" ht="15.75" thickBot="1" x14ac:dyDescent="0.3">
      <c r="A185" s="8"/>
      <c r="B185" s="8"/>
      <c r="C185" s="19">
        <v>8</v>
      </c>
      <c r="D185" s="20" t="s">
        <v>4</v>
      </c>
      <c r="E185" s="70" t="s">
        <v>7</v>
      </c>
      <c r="F185" s="70"/>
      <c r="G185" s="70"/>
      <c r="H185" s="71"/>
      <c r="I185" s="8"/>
      <c r="J185" s="8"/>
    </row>
  </sheetData>
  <mergeCells count="197">
    <mergeCell ref="G48:J48"/>
    <mergeCell ref="G49:J49"/>
    <mergeCell ref="G50:J50"/>
    <mergeCell ref="G51:J51"/>
    <mergeCell ref="G52:J52"/>
    <mergeCell ref="G53:J53"/>
    <mergeCell ref="G62:J62"/>
    <mergeCell ref="G63:J63"/>
    <mergeCell ref="B57:E57"/>
    <mergeCell ref="B58:E58"/>
    <mergeCell ref="B59:E59"/>
    <mergeCell ref="B60:E60"/>
    <mergeCell ref="B61:E61"/>
    <mergeCell ref="B62:E62"/>
    <mergeCell ref="B63:E63"/>
    <mergeCell ref="G54:J54"/>
    <mergeCell ref="G55:J55"/>
    <mergeCell ref="G56:J56"/>
    <mergeCell ref="G57:J57"/>
    <mergeCell ref="G58:J58"/>
    <mergeCell ref="G59:J59"/>
    <mergeCell ref="G60:J60"/>
    <mergeCell ref="G61:J61"/>
    <mergeCell ref="B44:E44"/>
    <mergeCell ref="B45:E45"/>
    <mergeCell ref="B46:E46"/>
    <mergeCell ref="B47:E47"/>
    <mergeCell ref="B48:E48"/>
    <mergeCell ref="B49:E49"/>
    <mergeCell ref="B50:E50"/>
    <mergeCell ref="B51:E51"/>
    <mergeCell ref="B52:E52"/>
    <mergeCell ref="B53:E53"/>
    <mergeCell ref="B54:E54"/>
    <mergeCell ref="B55:E55"/>
    <mergeCell ref="B56:E56"/>
    <mergeCell ref="G45:J45"/>
    <mergeCell ref="G46:J46"/>
    <mergeCell ref="G47:J47"/>
    <mergeCell ref="B170:D170"/>
    <mergeCell ref="E170:F170"/>
    <mergeCell ref="G170:J170"/>
    <mergeCell ref="B171:D171"/>
    <mergeCell ref="E171:F171"/>
    <mergeCell ref="G171:J171"/>
    <mergeCell ref="G37:J40"/>
    <mergeCell ref="G44:J44"/>
    <mergeCell ref="B167:D167"/>
    <mergeCell ref="E167:F167"/>
    <mergeCell ref="G167:J167"/>
    <mergeCell ref="B168:D168"/>
    <mergeCell ref="E168:F168"/>
    <mergeCell ref="G168:J168"/>
    <mergeCell ref="B169:D169"/>
    <mergeCell ref="E169:F169"/>
    <mergeCell ref="G169:J169"/>
    <mergeCell ref="G154:J154"/>
    <mergeCell ref="G155:J155"/>
    <mergeCell ref="G156:J156"/>
    <mergeCell ref="G157:J157"/>
    <mergeCell ref="G159:J159"/>
    <mergeCell ref="B165:D165"/>
    <mergeCell ref="E165:F165"/>
    <mergeCell ref="G165:J165"/>
    <mergeCell ref="B159:D159"/>
    <mergeCell ref="E151:F151"/>
    <mergeCell ref="E152:F152"/>
    <mergeCell ref="E153:F153"/>
    <mergeCell ref="E154:F154"/>
    <mergeCell ref="E155:F155"/>
    <mergeCell ref="E156:F156"/>
    <mergeCell ref="E157:F157"/>
    <mergeCell ref="E159:F159"/>
    <mergeCell ref="B153:D153"/>
    <mergeCell ref="G151:J151"/>
    <mergeCell ref="G152:J152"/>
    <mergeCell ref="G153:J153"/>
    <mergeCell ref="G134:J134"/>
    <mergeCell ref="G135:J135"/>
    <mergeCell ref="G136:J136"/>
    <mergeCell ref="G137:J137"/>
    <mergeCell ref="G139:J139"/>
    <mergeCell ref="G140:J140"/>
    <mergeCell ref="G141:J141"/>
    <mergeCell ref="G142:J142"/>
    <mergeCell ref="E134:F134"/>
    <mergeCell ref="E135:F135"/>
    <mergeCell ref="E136:F136"/>
    <mergeCell ref="E137:F137"/>
    <mergeCell ref="B142:D142"/>
    <mergeCell ref="B132:D132"/>
    <mergeCell ref="E132:F132"/>
    <mergeCell ref="G132:J132"/>
    <mergeCell ref="B149:D149"/>
    <mergeCell ref="E149:F149"/>
    <mergeCell ref="G149:J149"/>
    <mergeCell ref="B151:D151"/>
    <mergeCell ref="B152:D152"/>
    <mergeCell ref="B115:D115"/>
    <mergeCell ref="E115:F115"/>
    <mergeCell ref="G115:J115"/>
    <mergeCell ref="B117:D117"/>
    <mergeCell ref="B118:D118"/>
    <mergeCell ref="B120:D120"/>
    <mergeCell ref="B121:D121"/>
    <mergeCell ref="B122:D122"/>
    <mergeCell ref="E117:F117"/>
    <mergeCell ref="E118:F118"/>
    <mergeCell ref="E120:F120"/>
    <mergeCell ref="E121:F121"/>
    <mergeCell ref="E122:F122"/>
    <mergeCell ref="G117:J117"/>
    <mergeCell ref="G118:J118"/>
    <mergeCell ref="G120:J120"/>
    <mergeCell ref="G121:J121"/>
    <mergeCell ref="G122:J122"/>
    <mergeCell ref="E102:F102"/>
    <mergeCell ref="E103:F103"/>
    <mergeCell ref="E104:F104"/>
    <mergeCell ref="G102:J102"/>
    <mergeCell ref="G103:J103"/>
    <mergeCell ref="G104:J104"/>
    <mergeCell ref="B105:D105"/>
    <mergeCell ref="B106:D106"/>
    <mergeCell ref="B107:D107"/>
    <mergeCell ref="E105:F105"/>
    <mergeCell ref="E106:F106"/>
    <mergeCell ref="E107:F107"/>
    <mergeCell ref="G105:J105"/>
    <mergeCell ref="G106:J106"/>
    <mergeCell ref="G107:J107"/>
    <mergeCell ref="B103:D103"/>
    <mergeCell ref="B104:D104"/>
    <mergeCell ref="C3:D3"/>
    <mergeCell ref="H3:I3"/>
    <mergeCell ref="A6:J6"/>
    <mergeCell ref="A7:J16"/>
    <mergeCell ref="C19:E22"/>
    <mergeCell ref="G19:J19"/>
    <mergeCell ref="A26:J30"/>
    <mergeCell ref="A35:J35"/>
    <mergeCell ref="A36:E36"/>
    <mergeCell ref="F36:J36"/>
    <mergeCell ref="A19:B22"/>
    <mergeCell ref="I20:J20"/>
    <mergeCell ref="I21:J21"/>
    <mergeCell ref="I22:J22"/>
    <mergeCell ref="A25:J25"/>
    <mergeCell ref="I23:J23"/>
    <mergeCell ref="A37:E40"/>
    <mergeCell ref="B124:D124"/>
    <mergeCell ref="B125:D125"/>
    <mergeCell ref="E124:F124"/>
    <mergeCell ref="E125:F125"/>
    <mergeCell ref="G124:J124"/>
    <mergeCell ref="G125:J125"/>
    <mergeCell ref="B108:D108"/>
    <mergeCell ref="B109:D109"/>
    <mergeCell ref="B110:D110"/>
    <mergeCell ref="E108:F108"/>
    <mergeCell ref="E109:F109"/>
    <mergeCell ref="E110:F110"/>
    <mergeCell ref="G108:J108"/>
    <mergeCell ref="G109:J109"/>
    <mergeCell ref="G110:J110"/>
    <mergeCell ref="A43:J43"/>
    <mergeCell ref="A67:J67"/>
    <mergeCell ref="A68:J68"/>
    <mergeCell ref="A69:J74"/>
    <mergeCell ref="B100:D100"/>
    <mergeCell ref="E100:F100"/>
    <mergeCell ref="G100:J100"/>
    <mergeCell ref="B102:D102"/>
    <mergeCell ref="C180:H180"/>
    <mergeCell ref="E181:H181"/>
    <mergeCell ref="E182:H182"/>
    <mergeCell ref="E183:H183"/>
    <mergeCell ref="E184:H184"/>
    <mergeCell ref="E185:H185"/>
    <mergeCell ref="B126:D126"/>
    <mergeCell ref="E126:F126"/>
    <mergeCell ref="G126:J126"/>
    <mergeCell ref="B134:D134"/>
    <mergeCell ref="B154:D154"/>
    <mergeCell ref="B155:D155"/>
    <mergeCell ref="B156:D156"/>
    <mergeCell ref="B157:D157"/>
    <mergeCell ref="E139:F139"/>
    <mergeCell ref="E140:F140"/>
    <mergeCell ref="E141:F141"/>
    <mergeCell ref="E142:F142"/>
    <mergeCell ref="B135:D135"/>
    <mergeCell ref="B136:D136"/>
    <mergeCell ref="B137:D137"/>
    <mergeCell ref="B139:D139"/>
    <mergeCell ref="B140:D140"/>
    <mergeCell ref="B141:D141"/>
  </mergeCells>
  <conditionalFormatting sqref="E102:F110">
    <cfRule type="containsText" dxfId="14" priority="13" operator="containsText" text="Non conforme">
      <formula>NOT(ISERROR(SEARCH("Non conforme",E102)))</formula>
    </cfRule>
    <cfRule type="containsText" dxfId="13" priority="14" operator="containsText" text="Conforme avec des points d'améliorations">
      <formula>NOT(ISERROR(SEARCH("Conforme avec des points d'améliorations",E102)))</formula>
    </cfRule>
    <cfRule type="containsText" dxfId="12" priority="15" operator="containsText" text="Conforme">
      <formula>NOT(ISERROR(SEARCH("Conforme",E102)))</formula>
    </cfRule>
  </conditionalFormatting>
  <conditionalFormatting sqref="E117:F118 E120:F122 E124:F126">
    <cfRule type="containsText" dxfId="11" priority="10" operator="containsText" text="Non conforme">
      <formula>NOT(ISERROR(SEARCH("Non conforme",E117)))</formula>
    </cfRule>
    <cfRule type="containsText" dxfId="10" priority="11" operator="containsText" text="Conforme avec des points d'améliorations">
      <formula>NOT(ISERROR(SEARCH("Conforme avec des points d'améliorations",E117)))</formula>
    </cfRule>
    <cfRule type="containsText" dxfId="9" priority="12" operator="containsText" text="Conforme">
      <formula>NOT(ISERROR(SEARCH("Conforme",E117)))</formula>
    </cfRule>
  </conditionalFormatting>
  <conditionalFormatting sqref="E134:F137 E139:F142">
    <cfRule type="containsText" dxfId="8" priority="7" operator="containsText" text="Non conforme">
      <formula>NOT(ISERROR(SEARCH("Non conforme",E134)))</formula>
    </cfRule>
    <cfRule type="containsText" dxfId="7" priority="8" operator="containsText" text="Conforme avec des points d'améliorations">
      <formula>NOT(ISERROR(SEARCH("Conforme avec des points d'améliorations",E134)))</formula>
    </cfRule>
    <cfRule type="containsText" dxfId="6" priority="9" operator="containsText" text="Conforme">
      <formula>NOT(ISERROR(SEARCH("Conforme",E134)))</formula>
    </cfRule>
  </conditionalFormatting>
  <conditionalFormatting sqref="E151:F157 E159:F160">
    <cfRule type="containsText" dxfId="5" priority="4" operator="containsText" text="Non conforme">
      <formula>NOT(ISERROR(SEARCH("Non conforme",E151)))</formula>
    </cfRule>
    <cfRule type="containsText" dxfId="4" priority="5" operator="containsText" text="Conforme avec des points d'améliorations">
      <formula>NOT(ISERROR(SEARCH("Conforme avec des points d'améliorations",E151)))</formula>
    </cfRule>
    <cfRule type="containsText" dxfId="3" priority="6" operator="containsText" text="Conforme">
      <formula>NOT(ISERROR(SEARCH("Conforme",E151)))</formula>
    </cfRule>
  </conditionalFormatting>
  <conditionalFormatting sqref="E167:F171">
    <cfRule type="containsText" dxfId="2" priority="1" operator="containsText" text="Non conforme">
      <formula>NOT(ISERROR(SEARCH("Non conforme",E167)))</formula>
    </cfRule>
    <cfRule type="containsText" dxfId="1" priority="2" operator="containsText" text="Conforme avec des points d'améliorations">
      <formula>NOT(ISERROR(SEARCH("Conforme avec des points d'améliorations",E167)))</formula>
    </cfRule>
    <cfRule type="containsText" dxfId="0" priority="3" operator="containsText" text="Conforme">
      <formula>NOT(ISERROR(SEARCH("Conforme",E167)))</formula>
    </cfRule>
  </conditionalFormatting>
  <dataValidations disablePrompts="1" count="1">
    <dataValidation type="list" allowBlank="1" showInputMessage="1" showErrorMessage="1" sqref="E102:F110 E117:F118 E120:F122 E124:F126 E134:F137 E139:F142 E151:F157 E159:F159 E167:F171" xr:uid="{A7250D1E-9637-42C8-9970-F77015ACDB66}">
      <formula1>"Conforme, Conforme avec des points d'améliorations, Non conforme"</formula1>
    </dataValidation>
  </dataValidations>
  <pageMargins left="0.7" right="0.7" top="0.75" bottom="0.75" header="0.3" footer="0.3"/>
  <pageSetup paperSize="9" orientation="landscape" horizontalDpi="4294967293" verticalDpi="0" r:id="rId1"/>
  <headerFooter>
    <oddHeader>&amp;C&amp;"Arial,Gras"&amp;16&amp;K212C3BGrille audit formation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4892E264BD1843A64B0FEEAEB25316" ma:contentTypeVersion="17" ma:contentTypeDescription="Crée un document." ma:contentTypeScope="" ma:versionID="609c254639fcb9a4a9a1b21f269d2765">
  <xsd:schema xmlns:xsd="http://www.w3.org/2001/XMLSchema" xmlns:xs="http://www.w3.org/2001/XMLSchema" xmlns:p="http://schemas.microsoft.com/office/2006/metadata/properties" xmlns:ns2="8b48335b-6bc9-48de-94f8-d5b9ea8fbf39" xmlns:ns3="2787f8af-5502-4164-b59d-94f1411c0a69" targetNamespace="http://schemas.microsoft.com/office/2006/metadata/properties" ma:root="true" ma:fieldsID="985dc4af8670ab003b003406a8a93d69" ns2:_="" ns3:_="">
    <xsd:import namespace="8b48335b-6bc9-48de-94f8-d5b9ea8fbf39"/>
    <xsd:import namespace="2787f8af-5502-4164-b59d-94f1411c0a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48335b-6bc9-48de-94f8-d5b9ea8fbf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a2a8bf30-4aaf-4469-896a-53191d02bb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87f8af-5502-4164-b59d-94f1411c0a69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b7d05ec-3255-430b-a40c-b0ba9a643033}" ma:internalName="TaxCatchAll" ma:showField="CatchAllData" ma:web="2787f8af-5502-4164-b59d-94f1411c0a6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2B91A8-EB75-4439-BA8A-959AF5F0C8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14A2B9-179D-41C0-A45B-1008430FC4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48335b-6bc9-48de-94f8-d5b9ea8fbf39"/>
    <ds:schemaRef ds:uri="2787f8af-5502-4164-b59d-94f1411c0a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COLLAS</dc:creator>
  <cp:lastModifiedBy>Valentin COLLAS</cp:lastModifiedBy>
  <cp:lastPrinted>2023-10-18T13:31:42Z</cp:lastPrinted>
  <dcterms:created xsi:type="dcterms:W3CDTF">2023-10-03T12:03:08Z</dcterms:created>
  <dcterms:modified xsi:type="dcterms:W3CDTF">2023-10-19T07:58:08Z</dcterms:modified>
</cp:coreProperties>
</file>