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Tools Box\Operations\BU\BU FRA\"/>
    </mc:Choice>
  </mc:AlternateContent>
  <xr:revisionPtr revIDLastSave="0" documentId="13_ncr:1_{0ED0D335-F345-4C07-A55B-E68AF81CBB79}" xr6:coauthVersionLast="36" xr6:coauthVersionMax="36" xr10:uidLastSave="{00000000-0000-0000-0000-000000000000}"/>
  <bookViews>
    <workbookView xWindow="0" yWindow="0" windowWidth="16995" windowHeight="6585" tabRatio="902" xr2:uid="{00000000-000D-0000-FFFF-FFFF00000000}"/>
  </bookViews>
  <sheets>
    <sheet name="Suivi Projets" sheetId="9" r:id="rId1"/>
    <sheet name="Suivi Commandes" sheetId="5" r:id="rId2"/>
    <sheet name="Suivi Contrats" sheetId="6" r:id="rId3"/>
    <sheet name="Suivi Paies" sheetId="7" r:id="rId4"/>
    <sheet name="Suivi Congés" sheetId="15" r:id="rId5"/>
    <sheet name="Suivi Consultants" sheetId="8" r:id="rId6"/>
    <sheet name="Suivi VM" sheetId="10" r:id="rId7"/>
    <sheet name="Suivi FIDAA-PEI" sheetId="11" r:id="rId8"/>
    <sheet name="Suivi Détachement" sheetId="12" r:id="rId9"/>
    <sheet name="Ajout_Suppression" sheetId="13" r:id="rId10"/>
  </sheets>
  <functionGroups builtInGroupCount="19"/>
  <definedNames>
    <definedName name="_xlnm._FilterDatabase" localSheetId="1" hidden="1">'Suivi Commandes'!$A$1:$AX$96</definedName>
    <definedName name="_xlnm._FilterDatabase" localSheetId="5" hidden="1">'Suivi Consultants'!$A$1:$G$96</definedName>
    <definedName name="_xlnm._FilterDatabase" localSheetId="2" hidden="1">'Suivi Contrats'!$A$1:$Y$96</definedName>
    <definedName name="_xlnm._FilterDatabase" localSheetId="8" hidden="1">'Suivi Détachement'!$A$1:$F$96</definedName>
    <definedName name="_xlnm._FilterDatabase" localSheetId="7" hidden="1">'Suivi FIDAA-PEI'!$A$1:$L$96</definedName>
    <definedName name="_xlnm._FilterDatabase" localSheetId="3" hidden="1">'Suivi Paies'!$A$1:$U$96</definedName>
    <definedName name="_xlnm._FilterDatabase" localSheetId="0" hidden="1">'Suivi Projets'!$A$1:$U$96</definedName>
    <definedName name="_xlnm._FilterDatabase" localSheetId="6" hidden="1">'Suivi VM'!$A$1:$F$96</definedName>
    <definedName name="Alerte_commande">#REF!</definedName>
    <definedName name="alerte_date">#REF!</definedName>
    <definedName name="Commande_à_renouvelé">'Suivi Commandes'!$K$3:$K$1048576</definedName>
    <definedName name="Convocation_à_Envoyer">#REF!</definedName>
    <definedName name="Fin_de_PE_à_prévoir" localSheetId="8">#REF!</definedName>
    <definedName name="Fin_de_PE_à_prévoir">#REF!</definedName>
    <definedName name="PE_à_Renouvelée">#REF!</definedName>
    <definedName name="Procédrure_à_Envoyer">#REF!</definedName>
    <definedName name="_xlnm.Print_Area" localSheetId="1">'Suivi Commandes'!$A$1:$A$93</definedName>
    <definedName name="_xlnm.Print_Area" localSheetId="5">'Suivi Consultants'!$A$1:$A$93</definedName>
    <definedName name="_xlnm.Print_Area" localSheetId="2">'Suivi Contrats'!$A$1:$A$93</definedName>
    <definedName name="_xlnm.Print_Area" localSheetId="3">'Suivi Paies'!$A$1:$A$93</definedName>
    <definedName name="_xlnm.Print_Area" localSheetId="0">'Suivi Projets'!$A$1:$A$93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" i="6" l="1"/>
  <c r="C3" i="6"/>
  <c r="D3" i="6"/>
  <c r="E3" i="6"/>
  <c r="F3" i="6"/>
  <c r="B4" i="6"/>
  <c r="C4" i="6"/>
  <c r="D4" i="6"/>
  <c r="E4" i="6"/>
  <c r="F4" i="6"/>
  <c r="B5" i="6"/>
  <c r="C5" i="6"/>
  <c r="D5" i="6"/>
  <c r="E5" i="6"/>
  <c r="F5" i="6"/>
  <c r="B6" i="6"/>
  <c r="C6" i="6"/>
  <c r="D6" i="6"/>
  <c r="E6" i="6"/>
  <c r="F6" i="6"/>
  <c r="B7" i="6"/>
  <c r="C7" i="6"/>
  <c r="D7" i="6"/>
  <c r="E7" i="6"/>
  <c r="F7" i="6"/>
  <c r="B8" i="6"/>
  <c r="C8" i="6"/>
  <c r="D8" i="6"/>
  <c r="E8" i="6"/>
  <c r="F8" i="6"/>
  <c r="B9" i="6"/>
  <c r="C9" i="6"/>
  <c r="D9" i="6"/>
  <c r="E9" i="6"/>
  <c r="F9" i="6"/>
  <c r="B10" i="6"/>
  <c r="C10" i="6"/>
  <c r="D10" i="6"/>
  <c r="E10" i="6"/>
  <c r="F10" i="6"/>
  <c r="B11" i="6"/>
  <c r="C11" i="6"/>
  <c r="D11" i="6"/>
  <c r="E11" i="6"/>
  <c r="F11" i="6"/>
  <c r="B12" i="6"/>
  <c r="C12" i="6"/>
  <c r="D12" i="6"/>
  <c r="E12" i="6"/>
  <c r="F12" i="6"/>
  <c r="B13" i="6"/>
  <c r="C13" i="6"/>
  <c r="D13" i="6"/>
  <c r="E13" i="6"/>
  <c r="F13" i="6"/>
  <c r="B14" i="6"/>
  <c r="C14" i="6"/>
  <c r="D14" i="6"/>
  <c r="E14" i="6"/>
  <c r="F14" i="6"/>
  <c r="B15" i="6"/>
  <c r="C15" i="6"/>
  <c r="D15" i="6"/>
  <c r="E15" i="6"/>
  <c r="F15" i="6"/>
  <c r="B16" i="6"/>
  <c r="C16" i="6"/>
  <c r="D16" i="6"/>
  <c r="E16" i="6"/>
  <c r="F16" i="6"/>
  <c r="B17" i="6"/>
  <c r="C17" i="6"/>
  <c r="D17" i="6"/>
  <c r="E17" i="6"/>
  <c r="F17" i="6"/>
  <c r="B18" i="6"/>
  <c r="C18" i="6"/>
  <c r="D18" i="6"/>
  <c r="E18" i="6"/>
  <c r="F18" i="6"/>
  <c r="B19" i="6"/>
  <c r="C19" i="6"/>
  <c r="D19" i="6"/>
  <c r="E19" i="6"/>
  <c r="F19" i="6"/>
  <c r="B20" i="6"/>
  <c r="C20" i="6"/>
  <c r="D20" i="6"/>
  <c r="E20" i="6"/>
  <c r="F20" i="6"/>
  <c r="B21" i="6"/>
  <c r="C21" i="6"/>
  <c r="D21" i="6"/>
  <c r="E21" i="6"/>
  <c r="F21" i="6"/>
  <c r="B22" i="6"/>
  <c r="C22" i="6"/>
  <c r="D22" i="6"/>
  <c r="E22" i="6"/>
  <c r="F22" i="6"/>
  <c r="B23" i="6"/>
  <c r="C23" i="6"/>
  <c r="D23" i="6"/>
  <c r="E23" i="6"/>
  <c r="F23" i="6"/>
  <c r="B24" i="6"/>
  <c r="C24" i="6"/>
  <c r="D24" i="6"/>
  <c r="E24" i="6"/>
  <c r="F24" i="6"/>
  <c r="B25" i="6"/>
  <c r="C25" i="6"/>
  <c r="D25" i="6"/>
  <c r="E25" i="6"/>
  <c r="F25" i="6"/>
  <c r="B26" i="6"/>
  <c r="C26" i="6"/>
  <c r="D26" i="6"/>
  <c r="E26" i="6"/>
  <c r="F26" i="6"/>
  <c r="B27" i="6"/>
  <c r="C27" i="6"/>
  <c r="D27" i="6"/>
  <c r="E27" i="6"/>
  <c r="F27" i="6"/>
  <c r="B28" i="6"/>
  <c r="C28" i="6"/>
  <c r="D28" i="6"/>
  <c r="E28" i="6"/>
  <c r="F28" i="6"/>
  <c r="B29" i="6"/>
  <c r="C29" i="6"/>
  <c r="D29" i="6"/>
  <c r="E29" i="6"/>
  <c r="F29" i="6"/>
  <c r="B30" i="6"/>
  <c r="C30" i="6"/>
  <c r="D30" i="6"/>
  <c r="E30" i="6"/>
  <c r="F30" i="6"/>
  <c r="B31" i="6"/>
  <c r="C31" i="6"/>
  <c r="D31" i="6"/>
  <c r="E31" i="6"/>
  <c r="F31" i="6"/>
  <c r="B32" i="6"/>
  <c r="C32" i="6"/>
  <c r="D32" i="6"/>
  <c r="E32" i="6"/>
  <c r="F32" i="6"/>
  <c r="B33" i="6"/>
  <c r="C33" i="6"/>
  <c r="D33" i="6"/>
  <c r="E33" i="6"/>
  <c r="F33" i="6"/>
  <c r="B34" i="6"/>
  <c r="C34" i="6"/>
  <c r="D34" i="6"/>
  <c r="E34" i="6"/>
  <c r="F34" i="6"/>
  <c r="B35" i="6"/>
  <c r="C35" i="6"/>
  <c r="D35" i="6"/>
  <c r="E35" i="6"/>
  <c r="F35" i="6"/>
  <c r="B36" i="6"/>
  <c r="C36" i="6"/>
  <c r="D36" i="6"/>
  <c r="E36" i="6"/>
  <c r="F36" i="6"/>
  <c r="B37" i="6"/>
  <c r="C37" i="6"/>
  <c r="D37" i="6"/>
  <c r="E37" i="6"/>
  <c r="F37" i="6"/>
  <c r="B38" i="6"/>
  <c r="C38" i="6"/>
  <c r="D38" i="6"/>
  <c r="E38" i="6"/>
  <c r="F38" i="6"/>
  <c r="B39" i="6"/>
  <c r="C39" i="6"/>
  <c r="D39" i="6"/>
  <c r="E39" i="6"/>
  <c r="F39" i="6"/>
  <c r="B40" i="6"/>
  <c r="C40" i="6"/>
  <c r="D40" i="6"/>
  <c r="E40" i="6"/>
  <c r="F40" i="6"/>
  <c r="B41" i="6"/>
  <c r="C41" i="6"/>
  <c r="D41" i="6"/>
  <c r="E41" i="6"/>
  <c r="F41" i="6"/>
  <c r="B42" i="6"/>
  <c r="C42" i="6"/>
  <c r="D42" i="6"/>
  <c r="E42" i="6"/>
  <c r="F42" i="6"/>
  <c r="B43" i="6"/>
  <c r="C43" i="6"/>
  <c r="D43" i="6"/>
  <c r="E43" i="6"/>
  <c r="F43" i="6"/>
  <c r="B44" i="6"/>
  <c r="C44" i="6"/>
  <c r="D44" i="6"/>
  <c r="E44" i="6"/>
  <c r="F44" i="6"/>
  <c r="B45" i="6"/>
  <c r="C45" i="6"/>
  <c r="D45" i="6"/>
  <c r="E45" i="6"/>
  <c r="F45" i="6"/>
  <c r="B46" i="6"/>
  <c r="C46" i="6"/>
  <c r="D46" i="6"/>
  <c r="E46" i="6"/>
  <c r="F46" i="6"/>
  <c r="B47" i="6"/>
  <c r="C47" i="6"/>
  <c r="D47" i="6"/>
  <c r="E47" i="6"/>
  <c r="F47" i="6"/>
  <c r="B48" i="6"/>
  <c r="C48" i="6"/>
  <c r="D48" i="6"/>
  <c r="E48" i="6"/>
  <c r="F48" i="6"/>
  <c r="B49" i="6"/>
  <c r="C49" i="6"/>
  <c r="D49" i="6"/>
  <c r="E49" i="6"/>
  <c r="F49" i="6"/>
  <c r="B50" i="6"/>
  <c r="C50" i="6"/>
  <c r="D50" i="6"/>
  <c r="E50" i="6"/>
  <c r="F50" i="6"/>
  <c r="B51" i="6"/>
  <c r="C51" i="6"/>
  <c r="D51" i="6"/>
  <c r="E51" i="6"/>
  <c r="F51" i="6"/>
  <c r="B52" i="6"/>
  <c r="C52" i="6"/>
  <c r="D52" i="6"/>
  <c r="E52" i="6"/>
  <c r="F52" i="6"/>
  <c r="B53" i="6"/>
  <c r="C53" i="6"/>
  <c r="D53" i="6"/>
  <c r="E53" i="6"/>
  <c r="F53" i="6"/>
  <c r="B54" i="6"/>
  <c r="C54" i="6"/>
  <c r="D54" i="6"/>
  <c r="E54" i="6"/>
  <c r="F54" i="6"/>
  <c r="B55" i="6"/>
  <c r="C55" i="6"/>
  <c r="D55" i="6"/>
  <c r="E55" i="6"/>
  <c r="F55" i="6"/>
  <c r="B56" i="6"/>
  <c r="C56" i="6"/>
  <c r="D56" i="6"/>
  <c r="E56" i="6"/>
  <c r="F56" i="6"/>
  <c r="B57" i="6"/>
  <c r="C57" i="6"/>
  <c r="D57" i="6"/>
  <c r="E57" i="6"/>
  <c r="F57" i="6"/>
  <c r="B58" i="6"/>
  <c r="C58" i="6"/>
  <c r="D58" i="6"/>
  <c r="E58" i="6"/>
  <c r="F58" i="6"/>
  <c r="B59" i="6"/>
  <c r="C59" i="6"/>
  <c r="D59" i="6"/>
  <c r="E59" i="6"/>
  <c r="F59" i="6"/>
  <c r="B60" i="6"/>
  <c r="C60" i="6"/>
  <c r="D60" i="6"/>
  <c r="E60" i="6"/>
  <c r="F60" i="6"/>
  <c r="B61" i="6"/>
  <c r="C61" i="6"/>
  <c r="D61" i="6"/>
  <c r="E61" i="6"/>
  <c r="F61" i="6"/>
  <c r="B62" i="6"/>
  <c r="C62" i="6"/>
  <c r="D62" i="6"/>
  <c r="E62" i="6"/>
  <c r="F62" i="6"/>
  <c r="B63" i="6"/>
  <c r="C63" i="6"/>
  <c r="D63" i="6"/>
  <c r="E63" i="6"/>
  <c r="F63" i="6"/>
  <c r="B64" i="6"/>
  <c r="C64" i="6"/>
  <c r="D64" i="6"/>
  <c r="E64" i="6"/>
  <c r="F64" i="6"/>
  <c r="B65" i="6"/>
  <c r="C65" i="6"/>
  <c r="D65" i="6"/>
  <c r="E65" i="6"/>
  <c r="F65" i="6"/>
  <c r="B66" i="6"/>
  <c r="C66" i="6"/>
  <c r="D66" i="6"/>
  <c r="E66" i="6"/>
  <c r="F66" i="6"/>
  <c r="B67" i="6"/>
  <c r="C67" i="6"/>
  <c r="D67" i="6"/>
  <c r="E67" i="6"/>
  <c r="F67" i="6"/>
  <c r="B68" i="6"/>
  <c r="C68" i="6"/>
  <c r="D68" i="6"/>
  <c r="E68" i="6"/>
  <c r="F68" i="6"/>
  <c r="B69" i="6"/>
  <c r="C69" i="6"/>
  <c r="D69" i="6"/>
  <c r="E69" i="6"/>
  <c r="F69" i="6"/>
  <c r="B70" i="6"/>
  <c r="C70" i="6"/>
  <c r="D70" i="6"/>
  <c r="E70" i="6"/>
  <c r="F70" i="6"/>
  <c r="B71" i="6"/>
  <c r="C71" i="6"/>
  <c r="D71" i="6"/>
  <c r="E71" i="6"/>
  <c r="F71" i="6"/>
  <c r="B72" i="6"/>
  <c r="C72" i="6"/>
  <c r="D72" i="6"/>
  <c r="E72" i="6"/>
  <c r="F72" i="6"/>
  <c r="B73" i="6"/>
  <c r="C73" i="6"/>
  <c r="D73" i="6"/>
  <c r="E73" i="6"/>
  <c r="F73" i="6"/>
  <c r="B74" i="6"/>
  <c r="C74" i="6"/>
  <c r="D74" i="6"/>
  <c r="E74" i="6"/>
  <c r="F74" i="6"/>
  <c r="B75" i="6"/>
  <c r="C75" i="6"/>
  <c r="D75" i="6"/>
  <c r="E75" i="6"/>
  <c r="F75" i="6"/>
  <c r="B76" i="6"/>
  <c r="C76" i="6"/>
  <c r="D76" i="6"/>
  <c r="E76" i="6"/>
  <c r="F76" i="6"/>
  <c r="B77" i="6"/>
  <c r="C77" i="6"/>
  <c r="D77" i="6"/>
  <c r="E77" i="6"/>
  <c r="F77" i="6"/>
  <c r="B78" i="6"/>
  <c r="C78" i="6"/>
  <c r="D78" i="6"/>
  <c r="E78" i="6"/>
  <c r="F78" i="6"/>
  <c r="B79" i="6"/>
  <c r="C79" i="6"/>
  <c r="D79" i="6"/>
  <c r="E79" i="6"/>
  <c r="F79" i="6"/>
  <c r="B80" i="6"/>
  <c r="C80" i="6"/>
  <c r="D80" i="6"/>
  <c r="E80" i="6"/>
  <c r="F80" i="6"/>
  <c r="B81" i="6"/>
  <c r="C81" i="6"/>
  <c r="D81" i="6"/>
  <c r="E81" i="6"/>
  <c r="F81" i="6"/>
  <c r="B82" i="6"/>
  <c r="C82" i="6"/>
  <c r="D82" i="6"/>
  <c r="E82" i="6"/>
  <c r="F82" i="6"/>
  <c r="B83" i="6"/>
  <c r="C83" i="6"/>
  <c r="D83" i="6"/>
  <c r="E83" i="6"/>
  <c r="F83" i="6"/>
  <c r="B84" i="6"/>
  <c r="C84" i="6"/>
  <c r="D84" i="6"/>
  <c r="E84" i="6"/>
  <c r="F84" i="6"/>
  <c r="B85" i="6"/>
  <c r="C85" i="6"/>
  <c r="D85" i="6"/>
  <c r="E85" i="6"/>
  <c r="F85" i="6"/>
  <c r="B86" i="6"/>
  <c r="C86" i="6"/>
  <c r="D86" i="6"/>
  <c r="E86" i="6"/>
  <c r="F86" i="6"/>
  <c r="B87" i="6"/>
  <c r="C87" i="6"/>
  <c r="D87" i="6"/>
  <c r="E87" i="6"/>
  <c r="F87" i="6"/>
  <c r="B88" i="6"/>
  <c r="C88" i="6"/>
  <c r="D88" i="6"/>
  <c r="E88" i="6"/>
  <c r="F88" i="6"/>
  <c r="B89" i="6"/>
  <c r="C89" i="6"/>
  <c r="D89" i="6"/>
  <c r="E89" i="6"/>
  <c r="F89" i="6"/>
  <c r="B90" i="6"/>
  <c r="C90" i="6"/>
  <c r="D90" i="6"/>
  <c r="E90" i="6"/>
  <c r="F90" i="6"/>
  <c r="B91" i="6"/>
  <c r="C91" i="6"/>
  <c r="D91" i="6"/>
  <c r="E91" i="6"/>
  <c r="F91" i="6"/>
  <c r="B92" i="6"/>
  <c r="C92" i="6"/>
  <c r="D92" i="6"/>
  <c r="E92" i="6"/>
  <c r="F92" i="6"/>
  <c r="B93" i="6"/>
  <c r="C93" i="6"/>
  <c r="D93" i="6"/>
  <c r="E93" i="6"/>
  <c r="F93" i="6"/>
  <c r="B94" i="6"/>
  <c r="C94" i="6"/>
  <c r="D94" i="6"/>
  <c r="E94" i="6"/>
  <c r="F94" i="6"/>
  <c r="B95" i="6"/>
  <c r="C95" i="6"/>
  <c r="D95" i="6"/>
  <c r="E95" i="6"/>
  <c r="F95" i="6"/>
  <c r="B3" i="5"/>
  <c r="C3" i="5"/>
  <c r="D3" i="5"/>
  <c r="E3" i="5"/>
  <c r="F3" i="5"/>
  <c r="B4" i="5"/>
  <c r="C4" i="5"/>
  <c r="D4" i="5"/>
  <c r="E4" i="5"/>
  <c r="F4" i="5"/>
  <c r="B5" i="5"/>
  <c r="C5" i="5"/>
  <c r="D5" i="5"/>
  <c r="E5" i="5"/>
  <c r="F5" i="5"/>
  <c r="B6" i="5"/>
  <c r="C6" i="5"/>
  <c r="D6" i="5"/>
  <c r="E6" i="5"/>
  <c r="F6" i="5"/>
  <c r="B7" i="5"/>
  <c r="C7" i="5"/>
  <c r="D7" i="5"/>
  <c r="E7" i="5"/>
  <c r="F7" i="5"/>
  <c r="B8" i="5"/>
  <c r="C8" i="5"/>
  <c r="D8" i="5"/>
  <c r="E8" i="5"/>
  <c r="F8" i="5"/>
  <c r="B9" i="5"/>
  <c r="C9" i="5"/>
  <c r="D9" i="5"/>
  <c r="E9" i="5"/>
  <c r="F9" i="5"/>
  <c r="B10" i="5"/>
  <c r="C10" i="5"/>
  <c r="D10" i="5"/>
  <c r="E10" i="5"/>
  <c r="F10" i="5"/>
  <c r="B11" i="5"/>
  <c r="C11" i="5"/>
  <c r="D11" i="5"/>
  <c r="E11" i="5"/>
  <c r="F11" i="5"/>
  <c r="B12" i="5"/>
  <c r="C12" i="5"/>
  <c r="D12" i="5"/>
  <c r="E12" i="5"/>
  <c r="F12" i="5"/>
  <c r="B13" i="5"/>
  <c r="C13" i="5"/>
  <c r="D13" i="5"/>
  <c r="E13" i="5"/>
  <c r="F13" i="5"/>
  <c r="B14" i="5"/>
  <c r="C14" i="5"/>
  <c r="D14" i="5"/>
  <c r="E14" i="5"/>
  <c r="F14" i="5"/>
  <c r="B15" i="5"/>
  <c r="C15" i="5"/>
  <c r="D15" i="5"/>
  <c r="E15" i="5"/>
  <c r="F15" i="5"/>
  <c r="B16" i="5"/>
  <c r="C16" i="5"/>
  <c r="D16" i="5"/>
  <c r="E16" i="5"/>
  <c r="F16" i="5"/>
  <c r="B17" i="5"/>
  <c r="C17" i="5"/>
  <c r="D17" i="5"/>
  <c r="E17" i="5"/>
  <c r="F17" i="5"/>
  <c r="B18" i="5"/>
  <c r="C18" i="5"/>
  <c r="D18" i="5"/>
  <c r="E18" i="5"/>
  <c r="F18" i="5"/>
  <c r="B19" i="5"/>
  <c r="C19" i="5"/>
  <c r="D19" i="5"/>
  <c r="E19" i="5"/>
  <c r="F19" i="5"/>
  <c r="B20" i="5"/>
  <c r="C20" i="5"/>
  <c r="D20" i="5"/>
  <c r="E20" i="5"/>
  <c r="F20" i="5"/>
  <c r="B21" i="5"/>
  <c r="C21" i="5"/>
  <c r="D21" i="5"/>
  <c r="E21" i="5"/>
  <c r="F21" i="5"/>
  <c r="B22" i="5"/>
  <c r="C22" i="5"/>
  <c r="D22" i="5"/>
  <c r="E22" i="5"/>
  <c r="F22" i="5"/>
  <c r="B23" i="5"/>
  <c r="C23" i="5"/>
  <c r="D23" i="5"/>
  <c r="E23" i="5"/>
  <c r="F23" i="5"/>
  <c r="B24" i="5"/>
  <c r="C24" i="5"/>
  <c r="D24" i="5"/>
  <c r="E24" i="5"/>
  <c r="F24" i="5"/>
  <c r="B25" i="5"/>
  <c r="C25" i="5"/>
  <c r="D25" i="5"/>
  <c r="E25" i="5"/>
  <c r="F25" i="5"/>
  <c r="B26" i="5"/>
  <c r="C26" i="5"/>
  <c r="D26" i="5"/>
  <c r="E26" i="5"/>
  <c r="F26" i="5"/>
  <c r="B27" i="5"/>
  <c r="C27" i="5"/>
  <c r="D27" i="5"/>
  <c r="E27" i="5"/>
  <c r="F27" i="5"/>
  <c r="B28" i="5"/>
  <c r="C28" i="5"/>
  <c r="D28" i="5"/>
  <c r="E28" i="5"/>
  <c r="F28" i="5"/>
  <c r="B29" i="5"/>
  <c r="C29" i="5"/>
  <c r="D29" i="5"/>
  <c r="E29" i="5"/>
  <c r="F29" i="5"/>
  <c r="B30" i="5"/>
  <c r="C30" i="5"/>
  <c r="D30" i="5"/>
  <c r="E30" i="5"/>
  <c r="F30" i="5"/>
  <c r="B31" i="5"/>
  <c r="C31" i="5"/>
  <c r="D31" i="5"/>
  <c r="E31" i="5"/>
  <c r="F31" i="5"/>
  <c r="B32" i="5"/>
  <c r="C32" i="5"/>
  <c r="D32" i="5"/>
  <c r="E32" i="5"/>
  <c r="F32" i="5"/>
  <c r="B33" i="5"/>
  <c r="C33" i="5"/>
  <c r="D33" i="5"/>
  <c r="E33" i="5"/>
  <c r="F33" i="5"/>
  <c r="B34" i="5"/>
  <c r="C34" i="5"/>
  <c r="D34" i="5"/>
  <c r="E34" i="5"/>
  <c r="F34" i="5"/>
  <c r="B35" i="5"/>
  <c r="C35" i="5"/>
  <c r="D35" i="5"/>
  <c r="E35" i="5"/>
  <c r="F35" i="5"/>
  <c r="B36" i="5"/>
  <c r="C36" i="5"/>
  <c r="D36" i="5"/>
  <c r="E36" i="5"/>
  <c r="F36" i="5"/>
  <c r="B37" i="5"/>
  <c r="C37" i="5"/>
  <c r="D37" i="5"/>
  <c r="E37" i="5"/>
  <c r="F37" i="5"/>
  <c r="B38" i="5"/>
  <c r="C38" i="5"/>
  <c r="D38" i="5"/>
  <c r="E38" i="5"/>
  <c r="F38" i="5"/>
  <c r="B39" i="5"/>
  <c r="C39" i="5"/>
  <c r="D39" i="5"/>
  <c r="E39" i="5"/>
  <c r="F39" i="5"/>
  <c r="B40" i="5"/>
  <c r="C40" i="5"/>
  <c r="D40" i="5"/>
  <c r="E40" i="5"/>
  <c r="F40" i="5"/>
  <c r="C41" i="5"/>
  <c r="D41" i="5"/>
  <c r="E41" i="5"/>
  <c r="F41" i="5"/>
  <c r="B42" i="5"/>
  <c r="C42" i="5"/>
  <c r="D42" i="5"/>
  <c r="E42" i="5"/>
  <c r="F42" i="5"/>
  <c r="B43" i="5"/>
  <c r="C43" i="5"/>
  <c r="D43" i="5"/>
  <c r="E43" i="5"/>
  <c r="F43" i="5"/>
  <c r="C44" i="5"/>
  <c r="D44" i="5"/>
  <c r="E44" i="5"/>
  <c r="F44" i="5"/>
  <c r="C45" i="5"/>
  <c r="D45" i="5"/>
  <c r="E45" i="5"/>
  <c r="F45" i="5"/>
  <c r="B46" i="5"/>
  <c r="C46" i="5"/>
  <c r="D46" i="5"/>
  <c r="E46" i="5"/>
  <c r="F46" i="5"/>
  <c r="B47" i="5"/>
  <c r="C47" i="5"/>
  <c r="D47" i="5"/>
  <c r="E47" i="5"/>
  <c r="F47" i="5"/>
  <c r="B48" i="5"/>
  <c r="C48" i="5"/>
  <c r="D48" i="5"/>
  <c r="E48" i="5"/>
  <c r="F48" i="5"/>
  <c r="B49" i="5"/>
  <c r="C49" i="5"/>
  <c r="D49" i="5"/>
  <c r="E49" i="5"/>
  <c r="F49" i="5"/>
  <c r="B50" i="5"/>
  <c r="C50" i="5"/>
  <c r="D50" i="5"/>
  <c r="E50" i="5"/>
  <c r="F50" i="5"/>
  <c r="B51" i="5"/>
  <c r="C51" i="5"/>
  <c r="D51" i="5"/>
  <c r="E51" i="5"/>
  <c r="F51" i="5"/>
  <c r="B52" i="5"/>
  <c r="C52" i="5"/>
  <c r="D52" i="5"/>
  <c r="E52" i="5"/>
  <c r="F52" i="5"/>
  <c r="B53" i="5"/>
  <c r="C53" i="5"/>
  <c r="D53" i="5"/>
  <c r="E53" i="5"/>
  <c r="F53" i="5"/>
  <c r="B54" i="5"/>
  <c r="C54" i="5"/>
  <c r="D54" i="5"/>
  <c r="E54" i="5"/>
  <c r="F54" i="5"/>
  <c r="B55" i="5"/>
  <c r="C55" i="5"/>
  <c r="D55" i="5"/>
  <c r="E55" i="5"/>
  <c r="F55" i="5"/>
  <c r="B56" i="5"/>
  <c r="C56" i="5"/>
  <c r="D56" i="5"/>
  <c r="E56" i="5"/>
  <c r="F56" i="5"/>
  <c r="B57" i="5"/>
  <c r="C57" i="5"/>
  <c r="D57" i="5"/>
  <c r="E57" i="5"/>
  <c r="F57" i="5"/>
  <c r="B58" i="5"/>
  <c r="C58" i="5"/>
  <c r="D58" i="5"/>
  <c r="E58" i="5"/>
  <c r="F58" i="5"/>
  <c r="B59" i="5"/>
  <c r="C59" i="5"/>
  <c r="D59" i="5"/>
  <c r="E59" i="5"/>
  <c r="F59" i="5"/>
  <c r="B60" i="5"/>
  <c r="C60" i="5"/>
  <c r="D60" i="5"/>
  <c r="E60" i="5"/>
  <c r="F60" i="5"/>
  <c r="B61" i="5"/>
  <c r="C61" i="5"/>
  <c r="D61" i="5"/>
  <c r="E61" i="5"/>
  <c r="F61" i="5"/>
  <c r="B62" i="5"/>
  <c r="C62" i="5"/>
  <c r="D62" i="5"/>
  <c r="E62" i="5"/>
  <c r="F62" i="5"/>
  <c r="B63" i="5"/>
  <c r="C63" i="5"/>
  <c r="D63" i="5"/>
  <c r="E63" i="5"/>
  <c r="F63" i="5"/>
  <c r="B64" i="5"/>
  <c r="C64" i="5"/>
  <c r="D64" i="5"/>
  <c r="E64" i="5"/>
  <c r="F64" i="5"/>
  <c r="B65" i="5"/>
  <c r="C65" i="5"/>
  <c r="D65" i="5"/>
  <c r="E65" i="5"/>
  <c r="F65" i="5"/>
  <c r="B66" i="5"/>
  <c r="C66" i="5"/>
  <c r="D66" i="5"/>
  <c r="E66" i="5"/>
  <c r="F66" i="5"/>
  <c r="B67" i="5"/>
  <c r="C67" i="5"/>
  <c r="D67" i="5"/>
  <c r="E67" i="5"/>
  <c r="F67" i="5"/>
  <c r="B68" i="5"/>
  <c r="C68" i="5"/>
  <c r="D68" i="5"/>
  <c r="E68" i="5"/>
  <c r="F68" i="5"/>
  <c r="B69" i="5"/>
  <c r="C69" i="5"/>
  <c r="D69" i="5"/>
  <c r="E69" i="5"/>
  <c r="F69" i="5"/>
  <c r="B70" i="5"/>
  <c r="C70" i="5"/>
  <c r="D70" i="5"/>
  <c r="E70" i="5"/>
  <c r="F70" i="5"/>
  <c r="B71" i="5"/>
  <c r="C71" i="5"/>
  <c r="D71" i="5"/>
  <c r="E71" i="5"/>
  <c r="F71" i="5"/>
  <c r="B72" i="5"/>
  <c r="C72" i="5"/>
  <c r="D72" i="5"/>
  <c r="E72" i="5"/>
  <c r="F72" i="5"/>
  <c r="B73" i="5"/>
  <c r="C73" i="5"/>
  <c r="D73" i="5"/>
  <c r="E73" i="5"/>
  <c r="F73" i="5"/>
  <c r="B74" i="5"/>
  <c r="C74" i="5"/>
  <c r="D74" i="5"/>
  <c r="E74" i="5"/>
  <c r="F74" i="5"/>
  <c r="B75" i="5"/>
  <c r="C75" i="5"/>
  <c r="D75" i="5"/>
  <c r="E75" i="5"/>
  <c r="F75" i="5"/>
  <c r="B76" i="5"/>
  <c r="C76" i="5"/>
  <c r="D76" i="5"/>
  <c r="E76" i="5"/>
  <c r="F76" i="5"/>
  <c r="B77" i="5"/>
  <c r="C77" i="5"/>
  <c r="D77" i="5"/>
  <c r="E77" i="5"/>
  <c r="F77" i="5"/>
  <c r="B78" i="5"/>
  <c r="C78" i="5"/>
  <c r="D78" i="5"/>
  <c r="E78" i="5"/>
  <c r="F78" i="5"/>
  <c r="B79" i="5"/>
  <c r="C79" i="5"/>
  <c r="D79" i="5"/>
  <c r="E79" i="5"/>
  <c r="F79" i="5"/>
  <c r="B80" i="5"/>
  <c r="C80" i="5"/>
  <c r="D80" i="5"/>
  <c r="E80" i="5"/>
  <c r="F80" i="5"/>
  <c r="B81" i="5"/>
  <c r="C81" i="5"/>
  <c r="D81" i="5"/>
  <c r="E81" i="5"/>
  <c r="F81" i="5"/>
  <c r="B82" i="5"/>
  <c r="C82" i="5"/>
  <c r="D82" i="5"/>
  <c r="E82" i="5"/>
  <c r="F82" i="5"/>
  <c r="C83" i="5"/>
  <c r="D83" i="5"/>
  <c r="E83" i="5"/>
  <c r="F83" i="5"/>
  <c r="B84" i="5"/>
  <c r="C84" i="5"/>
  <c r="D84" i="5"/>
  <c r="E84" i="5"/>
  <c r="F84" i="5"/>
  <c r="C85" i="5"/>
  <c r="D85" i="5"/>
  <c r="E85" i="5"/>
  <c r="F85" i="5"/>
  <c r="B86" i="5"/>
  <c r="C86" i="5"/>
  <c r="D86" i="5"/>
  <c r="E86" i="5"/>
  <c r="F86" i="5"/>
  <c r="B87" i="5"/>
  <c r="C87" i="5"/>
  <c r="D87" i="5"/>
  <c r="E87" i="5"/>
  <c r="F87" i="5"/>
  <c r="B88" i="5"/>
  <c r="C88" i="5"/>
  <c r="D88" i="5"/>
  <c r="E88" i="5"/>
  <c r="F88" i="5"/>
  <c r="B89" i="5"/>
  <c r="C89" i="5"/>
  <c r="D89" i="5"/>
  <c r="E89" i="5"/>
  <c r="F89" i="5"/>
  <c r="B90" i="5"/>
  <c r="C90" i="5"/>
  <c r="D90" i="5"/>
  <c r="E90" i="5"/>
  <c r="F90" i="5"/>
  <c r="B91" i="5"/>
  <c r="C91" i="5"/>
  <c r="D91" i="5"/>
  <c r="E91" i="5"/>
  <c r="F91" i="5"/>
  <c r="B92" i="5"/>
  <c r="C92" i="5"/>
  <c r="D92" i="5"/>
  <c r="E92" i="5"/>
  <c r="F92" i="5"/>
  <c r="B93" i="5"/>
  <c r="C93" i="5"/>
  <c r="D93" i="5"/>
  <c r="E93" i="5"/>
  <c r="F93" i="5"/>
  <c r="B94" i="5"/>
  <c r="C94" i="5"/>
  <c r="D94" i="5"/>
  <c r="E94" i="5"/>
  <c r="F94" i="5"/>
  <c r="B95" i="5"/>
  <c r="C95" i="5"/>
  <c r="D95" i="5"/>
  <c r="E95" i="5"/>
  <c r="F95" i="5"/>
  <c r="K5" i="5" l="1"/>
  <c r="K8" i="5"/>
  <c r="K9" i="5"/>
  <c r="F95" i="15" l="1"/>
  <c r="E95" i="15"/>
  <c r="D95" i="15"/>
  <c r="C95" i="15"/>
  <c r="B95" i="15"/>
  <c r="F94" i="15"/>
  <c r="E94" i="15"/>
  <c r="D94" i="15"/>
  <c r="C94" i="15"/>
  <c r="B94" i="15"/>
  <c r="F93" i="15"/>
  <c r="E93" i="15"/>
  <c r="D93" i="15"/>
  <c r="C93" i="15"/>
  <c r="B93" i="15"/>
  <c r="F92" i="15"/>
  <c r="E92" i="15"/>
  <c r="D92" i="15"/>
  <c r="C92" i="15"/>
  <c r="B92" i="15"/>
  <c r="F91" i="15"/>
  <c r="E91" i="15"/>
  <c r="D91" i="15"/>
  <c r="C91" i="15"/>
  <c r="B91" i="15"/>
  <c r="F90" i="15"/>
  <c r="E90" i="15"/>
  <c r="D90" i="15"/>
  <c r="C90" i="15"/>
  <c r="B90" i="15"/>
  <c r="F89" i="15"/>
  <c r="E89" i="15"/>
  <c r="D89" i="15"/>
  <c r="C89" i="15"/>
  <c r="B89" i="15"/>
  <c r="F88" i="15"/>
  <c r="E88" i="15"/>
  <c r="D88" i="15"/>
  <c r="C88" i="15"/>
  <c r="B88" i="15"/>
  <c r="F87" i="15"/>
  <c r="E87" i="15"/>
  <c r="D87" i="15"/>
  <c r="C87" i="15"/>
  <c r="B87" i="15"/>
  <c r="F86" i="15"/>
  <c r="E86" i="15"/>
  <c r="D86" i="15"/>
  <c r="C86" i="15"/>
  <c r="B86" i="15"/>
  <c r="F85" i="15"/>
  <c r="E85" i="15"/>
  <c r="D85" i="15"/>
  <c r="C85" i="15"/>
  <c r="B85" i="15"/>
  <c r="F84" i="15"/>
  <c r="E84" i="15"/>
  <c r="D84" i="15"/>
  <c r="C84" i="15"/>
  <c r="B84" i="15"/>
  <c r="F83" i="15"/>
  <c r="E83" i="15"/>
  <c r="D83" i="15"/>
  <c r="C83" i="15"/>
  <c r="B83" i="15"/>
  <c r="F82" i="15"/>
  <c r="E82" i="15"/>
  <c r="D82" i="15"/>
  <c r="C82" i="15"/>
  <c r="B82" i="15"/>
  <c r="F81" i="15"/>
  <c r="E81" i="15"/>
  <c r="D81" i="15"/>
  <c r="C81" i="15"/>
  <c r="B81" i="15"/>
  <c r="F80" i="15"/>
  <c r="E80" i="15"/>
  <c r="D80" i="15"/>
  <c r="C80" i="15"/>
  <c r="B80" i="15"/>
  <c r="F79" i="15"/>
  <c r="E79" i="15"/>
  <c r="D79" i="15"/>
  <c r="C79" i="15"/>
  <c r="B79" i="15"/>
  <c r="F78" i="15"/>
  <c r="E78" i="15"/>
  <c r="D78" i="15"/>
  <c r="C78" i="15"/>
  <c r="B78" i="15"/>
  <c r="F77" i="15"/>
  <c r="E77" i="15"/>
  <c r="D77" i="15"/>
  <c r="C77" i="15"/>
  <c r="B77" i="15"/>
  <c r="F76" i="15"/>
  <c r="E76" i="15"/>
  <c r="D76" i="15"/>
  <c r="C76" i="15"/>
  <c r="B76" i="15"/>
  <c r="F75" i="15"/>
  <c r="E75" i="15"/>
  <c r="D75" i="15"/>
  <c r="C75" i="15"/>
  <c r="B75" i="15"/>
  <c r="F74" i="15"/>
  <c r="E74" i="15"/>
  <c r="D74" i="15"/>
  <c r="C74" i="15"/>
  <c r="B74" i="15"/>
  <c r="F73" i="15"/>
  <c r="E73" i="15"/>
  <c r="D73" i="15"/>
  <c r="C73" i="15"/>
  <c r="B73" i="15"/>
  <c r="F72" i="15"/>
  <c r="E72" i="15"/>
  <c r="D72" i="15"/>
  <c r="C72" i="15"/>
  <c r="B72" i="15"/>
  <c r="F71" i="15"/>
  <c r="E71" i="15"/>
  <c r="D71" i="15"/>
  <c r="C71" i="15"/>
  <c r="B71" i="15"/>
  <c r="F70" i="15"/>
  <c r="E70" i="15"/>
  <c r="D70" i="15"/>
  <c r="C70" i="15"/>
  <c r="B70" i="15"/>
  <c r="F69" i="15"/>
  <c r="E69" i="15"/>
  <c r="D69" i="15"/>
  <c r="C69" i="15"/>
  <c r="B69" i="15"/>
  <c r="F68" i="15"/>
  <c r="E68" i="15"/>
  <c r="D68" i="15"/>
  <c r="C68" i="15"/>
  <c r="B68" i="15"/>
  <c r="F67" i="15"/>
  <c r="E67" i="15"/>
  <c r="D67" i="15"/>
  <c r="C67" i="15"/>
  <c r="B67" i="15"/>
  <c r="F66" i="15"/>
  <c r="E66" i="15"/>
  <c r="D66" i="15"/>
  <c r="C66" i="15"/>
  <c r="B66" i="15"/>
  <c r="F65" i="15"/>
  <c r="E65" i="15"/>
  <c r="D65" i="15"/>
  <c r="C65" i="15"/>
  <c r="B65" i="15"/>
  <c r="F64" i="15"/>
  <c r="E64" i="15"/>
  <c r="D64" i="15"/>
  <c r="C64" i="15"/>
  <c r="B64" i="15"/>
  <c r="F63" i="15"/>
  <c r="E63" i="15"/>
  <c r="D63" i="15"/>
  <c r="C63" i="15"/>
  <c r="B63" i="15"/>
  <c r="F62" i="15"/>
  <c r="E62" i="15"/>
  <c r="D62" i="15"/>
  <c r="C62" i="15"/>
  <c r="B62" i="15"/>
  <c r="F61" i="15"/>
  <c r="E61" i="15"/>
  <c r="D61" i="15"/>
  <c r="C61" i="15"/>
  <c r="B61" i="15"/>
  <c r="F60" i="15"/>
  <c r="E60" i="15"/>
  <c r="D60" i="15"/>
  <c r="C60" i="15"/>
  <c r="B60" i="15"/>
  <c r="F59" i="15"/>
  <c r="E59" i="15"/>
  <c r="D59" i="15"/>
  <c r="C59" i="15"/>
  <c r="B59" i="15"/>
  <c r="F58" i="15"/>
  <c r="E58" i="15"/>
  <c r="D58" i="15"/>
  <c r="C58" i="15"/>
  <c r="B58" i="15"/>
  <c r="F57" i="15"/>
  <c r="E57" i="15"/>
  <c r="D57" i="15"/>
  <c r="C57" i="15"/>
  <c r="B57" i="15"/>
  <c r="F56" i="15"/>
  <c r="E56" i="15"/>
  <c r="D56" i="15"/>
  <c r="C56" i="15"/>
  <c r="B56" i="15"/>
  <c r="F55" i="15"/>
  <c r="E55" i="15"/>
  <c r="D55" i="15"/>
  <c r="C55" i="15"/>
  <c r="B55" i="15"/>
  <c r="F54" i="15"/>
  <c r="E54" i="15"/>
  <c r="D54" i="15"/>
  <c r="C54" i="15"/>
  <c r="B54" i="15"/>
  <c r="F53" i="15"/>
  <c r="E53" i="15"/>
  <c r="D53" i="15"/>
  <c r="C53" i="15"/>
  <c r="B53" i="15"/>
  <c r="F52" i="15"/>
  <c r="E52" i="15"/>
  <c r="D52" i="15"/>
  <c r="C52" i="15"/>
  <c r="B52" i="15"/>
  <c r="F51" i="15"/>
  <c r="E51" i="15"/>
  <c r="D51" i="15"/>
  <c r="C51" i="15"/>
  <c r="B51" i="15"/>
  <c r="F50" i="15"/>
  <c r="E50" i="15"/>
  <c r="D50" i="15"/>
  <c r="C50" i="15"/>
  <c r="B50" i="15"/>
  <c r="F49" i="15"/>
  <c r="E49" i="15"/>
  <c r="D49" i="15"/>
  <c r="C49" i="15"/>
  <c r="B49" i="15"/>
  <c r="F48" i="15"/>
  <c r="E48" i="15"/>
  <c r="D48" i="15"/>
  <c r="C48" i="15"/>
  <c r="B48" i="15"/>
  <c r="F47" i="15"/>
  <c r="E47" i="15"/>
  <c r="D47" i="15"/>
  <c r="C47" i="15"/>
  <c r="B47" i="15"/>
  <c r="F46" i="15"/>
  <c r="E46" i="15"/>
  <c r="D46" i="15"/>
  <c r="C46" i="15"/>
  <c r="B46" i="15"/>
  <c r="F45" i="15"/>
  <c r="E45" i="15"/>
  <c r="D45" i="15"/>
  <c r="C45" i="15"/>
  <c r="B45" i="15"/>
  <c r="F44" i="15"/>
  <c r="E44" i="15"/>
  <c r="D44" i="15"/>
  <c r="C44" i="15"/>
  <c r="B44" i="15"/>
  <c r="F43" i="15"/>
  <c r="E43" i="15"/>
  <c r="D43" i="15"/>
  <c r="C43" i="15"/>
  <c r="B43" i="15"/>
  <c r="F42" i="15"/>
  <c r="E42" i="15"/>
  <c r="D42" i="15"/>
  <c r="C42" i="15"/>
  <c r="B42" i="15"/>
  <c r="F41" i="15"/>
  <c r="E41" i="15"/>
  <c r="D41" i="15"/>
  <c r="C41" i="15"/>
  <c r="B41" i="15"/>
  <c r="F40" i="15"/>
  <c r="E40" i="15"/>
  <c r="D40" i="15"/>
  <c r="C40" i="15"/>
  <c r="B40" i="15"/>
  <c r="F39" i="15"/>
  <c r="E39" i="15"/>
  <c r="D39" i="15"/>
  <c r="C39" i="15"/>
  <c r="B39" i="15"/>
  <c r="F38" i="15"/>
  <c r="E38" i="15"/>
  <c r="D38" i="15"/>
  <c r="C38" i="15"/>
  <c r="B38" i="15"/>
  <c r="F37" i="15"/>
  <c r="E37" i="15"/>
  <c r="D37" i="15"/>
  <c r="C37" i="15"/>
  <c r="B37" i="15"/>
  <c r="F36" i="15"/>
  <c r="E36" i="15"/>
  <c r="D36" i="15"/>
  <c r="C36" i="15"/>
  <c r="B36" i="15"/>
  <c r="F35" i="15"/>
  <c r="E35" i="15"/>
  <c r="D35" i="15"/>
  <c r="C35" i="15"/>
  <c r="B35" i="15"/>
  <c r="F34" i="15"/>
  <c r="E34" i="15"/>
  <c r="D34" i="15"/>
  <c r="C34" i="15"/>
  <c r="B34" i="15"/>
  <c r="F33" i="15"/>
  <c r="E33" i="15"/>
  <c r="D33" i="15"/>
  <c r="C33" i="15"/>
  <c r="B33" i="15"/>
  <c r="F32" i="15"/>
  <c r="E32" i="15"/>
  <c r="D32" i="15"/>
  <c r="C32" i="15"/>
  <c r="B32" i="15"/>
  <c r="F31" i="15"/>
  <c r="E31" i="15"/>
  <c r="D31" i="15"/>
  <c r="C31" i="15"/>
  <c r="B31" i="15"/>
  <c r="F30" i="15"/>
  <c r="E30" i="15"/>
  <c r="D30" i="15"/>
  <c r="C30" i="15"/>
  <c r="B30" i="15"/>
  <c r="F29" i="15"/>
  <c r="E29" i="15"/>
  <c r="D29" i="15"/>
  <c r="C29" i="15"/>
  <c r="B29" i="15"/>
  <c r="F28" i="15"/>
  <c r="E28" i="15"/>
  <c r="D28" i="15"/>
  <c r="C28" i="15"/>
  <c r="B28" i="15"/>
  <c r="F27" i="15"/>
  <c r="E27" i="15"/>
  <c r="D27" i="15"/>
  <c r="C27" i="15"/>
  <c r="B27" i="15"/>
  <c r="F26" i="15"/>
  <c r="E26" i="15"/>
  <c r="D26" i="15"/>
  <c r="C26" i="15"/>
  <c r="B26" i="15"/>
  <c r="F25" i="15"/>
  <c r="E25" i="15"/>
  <c r="D25" i="15"/>
  <c r="C25" i="15"/>
  <c r="B25" i="15"/>
  <c r="F24" i="15"/>
  <c r="E24" i="15"/>
  <c r="D24" i="15"/>
  <c r="C24" i="15"/>
  <c r="B24" i="15"/>
  <c r="F23" i="15"/>
  <c r="E23" i="15"/>
  <c r="D23" i="15"/>
  <c r="C23" i="15"/>
  <c r="B23" i="15"/>
  <c r="F22" i="15"/>
  <c r="E22" i="15"/>
  <c r="D22" i="15"/>
  <c r="C22" i="15"/>
  <c r="B22" i="15"/>
  <c r="F21" i="15"/>
  <c r="E21" i="15"/>
  <c r="D21" i="15"/>
  <c r="C21" i="15"/>
  <c r="B21" i="15"/>
  <c r="F20" i="15"/>
  <c r="E20" i="15"/>
  <c r="D20" i="15"/>
  <c r="C20" i="15"/>
  <c r="B20" i="15"/>
  <c r="F19" i="15"/>
  <c r="E19" i="15"/>
  <c r="D19" i="15"/>
  <c r="C19" i="15"/>
  <c r="B19" i="15"/>
  <c r="F18" i="15"/>
  <c r="E18" i="15"/>
  <c r="D18" i="15"/>
  <c r="C18" i="15"/>
  <c r="B18" i="15"/>
  <c r="F17" i="15"/>
  <c r="E17" i="15"/>
  <c r="D17" i="15"/>
  <c r="C17" i="15"/>
  <c r="B17" i="15"/>
  <c r="F16" i="15"/>
  <c r="E16" i="15"/>
  <c r="D16" i="15"/>
  <c r="C16" i="15"/>
  <c r="B16" i="15"/>
  <c r="F15" i="15"/>
  <c r="E15" i="15"/>
  <c r="D15" i="15"/>
  <c r="C15" i="15"/>
  <c r="B15" i="15"/>
  <c r="F14" i="15"/>
  <c r="E14" i="15"/>
  <c r="D14" i="15"/>
  <c r="C14" i="15"/>
  <c r="B14" i="15"/>
  <c r="F13" i="15"/>
  <c r="E13" i="15"/>
  <c r="D13" i="15"/>
  <c r="C13" i="15"/>
  <c r="B13" i="15"/>
  <c r="F12" i="15"/>
  <c r="E12" i="15"/>
  <c r="D12" i="15"/>
  <c r="C12" i="15"/>
  <c r="B12" i="15"/>
  <c r="F11" i="15"/>
  <c r="E11" i="15"/>
  <c r="D11" i="15"/>
  <c r="C11" i="15"/>
  <c r="B11" i="15"/>
  <c r="F10" i="15"/>
  <c r="E10" i="15"/>
  <c r="D10" i="15"/>
  <c r="C10" i="15"/>
  <c r="B10" i="15"/>
  <c r="F9" i="15"/>
  <c r="E9" i="15"/>
  <c r="D9" i="15"/>
  <c r="C9" i="15"/>
  <c r="B9" i="15"/>
  <c r="F8" i="15"/>
  <c r="E8" i="15"/>
  <c r="D8" i="15"/>
  <c r="C8" i="15"/>
  <c r="B8" i="15"/>
  <c r="F7" i="15"/>
  <c r="E7" i="15"/>
  <c r="D7" i="15"/>
  <c r="C7" i="15"/>
  <c r="B7" i="15"/>
  <c r="F6" i="15"/>
  <c r="E6" i="15"/>
  <c r="D6" i="15"/>
  <c r="C6" i="15"/>
  <c r="B6" i="15"/>
  <c r="F5" i="15"/>
  <c r="E5" i="15"/>
  <c r="D5" i="15"/>
  <c r="C5" i="15"/>
  <c r="B5" i="15"/>
  <c r="F4" i="15"/>
  <c r="E4" i="15"/>
  <c r="D4" i="15"/>
  <c r="C4" i="15"/>
  <c r="B4" i="15"/>
  <c r="F3" i="15"/>
  <c r="E3" i="15"/>
  <c r="D3" i="15"/>
  <c r="C3" i="15"/>
  <c r="B3" i="15"/>
  <c r="F2" i="15"/>
  <c r="E2" i="15"/>
  <c r="D2" i="15"/>
  <c r="C2" i="15"/>
  <c r="B2" i="15"/>
  <c r="E96" i="15" l="1"/>
  <c r="C96" i="15"/>
  <c r="B96" i="15"/>
  <c r="D96" i="15"/>
  <c r="F96" i="15"/>
  <c r="K49" i="5" l="1"/>
  <c r="K50" i="5"/>
  <c r="K51" i="5"/>
  <c r="B3" i="12" l="1"/>
  <c r="C3" i="12"/>
  <c r="D3" i="12"/>
  <c r="E3" i="12"/>
  <c r="F3" i="12"/>
  <c r="B4" i="12"/>
  <c r="C4" i="12"/>
  <c r="D4" i="12"/>
  <c r="E4" i="12"/>
  <c r="F4" i="12"/>
  <c r="B5" i="12"/>
  <c r="C5" i="12"/>
  <c r="D5" i="12"/>
  <c r="E5" i="12"/>
  <c r="F5" i="12"/>
  <c r="B6" i="12"/>
  <c r="C6" i="12"/>
  <c r="D6" i="12"/>
  <c r="E6" i="12"/>
  <c r="F6" i="12"/>
  <c r="B7" i="12"/>
  <c r="C7" i="12"/>
  <c r="D7" i="12"/>
  <c r="E7" i="12"/>
  <c r="F7" i="12"/>
  <c r="B8" i="12"/>
  <c r="C8" i="12"/>
  <c r="D8" i="12"/>
  <c r="E8" i="12"/>
  <c r="F8" i="12"/>
  <c r="B9" i="12"/>
  <c r="C9" i="12"/>
  <c r="D9" i="12"/>
  <c r="E9" i="12"/>
  <c r="F9" i="12"/>
  <c r="B10" i="12"/>
  <c r="C10" i="12"/>
  <c r="D10" i="12"/>
  <c r="E10" i="12"/>
  <c r="F10" i="12"/>
  <c r="B11" i="12"/>
  <c r="C11" i="12"/>
  <c r="D11" i="12"/>
  <c r="E11" i="12"/>
  <c r="F11" i="12"/>
  <c r="B12" i="12"/>
  <c r="C12" i="12"/>
  <c r="D12" i="12"/>
  <c r="E12" i="12"/>
  <c r="F12" i="12"/>
  <c r="B13" i="12"/>
  <c r="C13" i="12"/>
  <c r="D13" i="12"/>
  <c r="E13" i="12"/>
  <c r="F13" i="12"/>
  <c r="B14" i="12"/>
  <c r="C14" i="12"/>
  <c r="D14" i="12"/>
  <c r="E14" i="12"/>
  <c r="F14" i="12"/>
  <c r="B15" i="12"/>
  <c r="C15" i="12"/>
  <c r="D15" i="12"/>
  <c r="E15" i="12"/>
  <c r="F15" i="12"/>
  <c r="B16" i="12"/>
  <c r="C16" i="12"/>
  <c r="D16" i="12"/>
  <c r="E16" i="12"/>
  <c r="F16" i="12"/>
  <c r="B17" i="12"/>
  <c r="C17" i="12"/>
  <c r="D17" i="12"/>
  <c r="E17" i="12"/>
  <c r="F17" i="12"/>
  <c r="B18" i="12"/>
  <c r="C18" i="12"/>
  <c r="D18" i="12"/>
  <c r="E18" i="12"/>
  <c r="F18" i="12"/>
  <c r="B19" i="12"/>
  <c r="C19" i="12"/>
  <c r="D19" i="12"/>
  <c r="E19" i="12"/>
  <c r="F19" i="12"/>
  <c r="B20" i="12"/>
  <c r="C20" i="12"/>
  <c r="D20" i="12"/>
  <c r="E20" i="12"/>
  <c r="F20" i="12"/>
  <c r="B21" i="12"/>
  <c r="C21" i="12"/>
  <c r="D21" i="12"/>
  <c r="E21" i="12"/>
  <c r="F21" i="12"/>
  <c r="B22" i="12"/>
  <c r="C22" i="12"/>
  <c r="D22" i="12"/>
  <c r="E22" i="12"/>
  <c r="F22" i="12"/>
  <c r="B23" i="12"/>
  <c r="C23" i="12"/>
  <c r="D23" i="12"/>
  <c r="E23" i="12"/>
  <c r="F23" i="12"/>
  <c r="B24" i="12"/>
  <c r="C24" i="12"/>
  <c r="D24" i="12"/>
  <c r="E24" i="12"/>
  <c r="F24" i="12"/>
  <c r="B25" i="12"/>
  <c r="C25" i="12"/>
  <c r="D25" i="12"/>
  <c r="E25" i="12"/>
  <c r="F25" i="12"/>
  <c r="B26" i="12"/>
  <c r="C26" i="12"/>
  <c r="D26" i="12"/>
  <c r="E26" i="12"/>
  <c r="F26" i="12"/>
  <c r="B27" i="12"/>
  <c r="C27" i="12"/>
  <c r="D27" i="12"/>
  <c r="E27" i="12"/>
  <c r="F27" i="12"/>
  <c r="B28" i="12"/>
  <c r="C28" i="12"/>
  <c r="D28" i="12"/>
  <c r="E28" i="12"/>
  <c r="F28" i="12"/>
  <c r="B29" i="12"/>
  <c r="C29" i="12"/>
  <c r="D29" i="12"/>
  <c r="E29" i="12"/>
  <c r="F29" i="12"/>
  <c r="B30" i="12"/>
  <c r="C30" i="12"/>
  <c r="D30" i="12"/>
  <c r="E30" i="12"/>
  <c r="F30" i="12"/>
  <c r="B31" i="12"/>
  <c r="C31" i="12"/>
  <c r="D31" i="12"/>
  <c r="E31" i="12"/>
  <c r="F31" i="12"/>
  <c r="B32" i="12"/>
  <c r="C32" i="12"/>
  <c r="D32" i="12"/>
  <c r="E32" i="12"/>
  <c r="F32" i="12"/>
  <c r="B33" i="12"/>
  <c r="C33" i="12"/>
  <c r="D33" i="12"/>
  <c r="E33" i="12"/>
  <c r="F33" i="12"/>
  <c r="B34" i="12"/>
  <c r="C34" i="12"/>
  <c r="D34" i="12"/>
  <c r="E34" i="12"/>
  <c r="F34" i="12"/>
  <c r="B35" i="12"/>
  <c r="C35" i="12"/>
  <c r="D35" i="12"/>
  <c r="E35" i="12"/>
  <c r="F35" i="12"/>
  <c r="B36" i="12"/>
  <c r="C36" i="12"/>
  <c r="D36" i="12"/>
  <c r="E36" i="12"/>
  <c r="F36" i="12"/>
  <c r="B37" i="12"/>
  <c r="C37" i="12"/>
  <c r="D37" i="12"/>
  <c r="E37" i="12"/>
  <c r="F37" i="12"/>
  <c r="B38" i="12"/>
  <c r="C38" i="12"/>
  <c r="D38" i="12"/>
  <c r="E38" i="12"/>
  <c r="F38" i="12"/>
  <c r="B39" i="12"/>
  <c r="C39" i="12"/>
  <c r="D39" i="12"/>
  <c r="E39" i="12"/>
  <c r="F39" i="12"/>
  <c r="B40" i="12"/>
  <c r="C40" i="12"/>
  <c r="D40" i="12"/>
  <c r="E40" i="12"/>
  <c r="F40" i="12"/>
  <c r="B41" i="12"/>
  <c r="C41" i="12"/>
  <c r="D41" i="12"/>
  <c r="E41" i="12"/>
  <c r="F41" i="12"/>
  <c r="B42" i="12"/>
  <c r="C42" i="12"/>
  <c r="D42" i="12"/>
  <c r="E42" i="12"/>
  <c r="F42" i="12"/>
  <c r="B43" i="12"/>
  <c r="C43" i="12"/>
  <c r="D43" i="12"/>
  <c r="E43" i="12"/>
  <c r="F43" i="12"/>
  <c r="B44" i="12"/>
  <c r="C44" i="12"/>
  <c r="D44" i="12"/>
  <c r="E44" i="12"/>
  <c r="F44" i="12"/>
  <c r="B45" i="12"/>
  <c r="C45" i="12"/>
  <c r="D45" i="12"/>
  <c r="E45" i="12"/>
  <c r="F45" i="12"/>
  <c r="B46" i="12"/>
  <c r="C46" i="12"/>
  <c r="D46" i="12"/>
  <c r="E46" i="12"/>
  <c r="F46" i="12"/>
  <c r="B47" i="12"/>
  <c r="C47" i="12"/>
  <c r="D47" i="12"/>
  <c r="E47" i="12"/>
  <c r="F47" i="12"/>
  <c r="B48" i="12"/>
  <c r="C48" i="12"/>
  <c r="D48" i="12"/>
  <c r="E48" i="12"/>
  <c r="F48" i="12"/>
  <c r="B49" i="12"/>
  <c r="C49" i="12"/>
  <c r="D49" i="12"/>
  <c r="E49" i="12"/>
  <c r="F49" i="12"/>
  <c r="B50" i="12"/>
  <c r="C50" i="12"/>
  <c r="D50" i="12"/>
  <c r="E50" i="12"/>
  <c r="F50" i="12"/>
  <c r="B51" i="12"/>
  <c r="C51" i="12"/>
  <c r="D51" i="12"/>
  <c r="E51" i="12"/>
  <c r="F51" i="12"/>
  <c r="B52" i="12"/>
  <c r="C52" i="12"/>
  <c r="D52" i="12"/>
  <c r="E52" i="12"/>
  <c r="F52" i="12"/>
  <c r="B53" i="12"/>
  <c r="C53" i="12"/>
  <c r="D53" i="12"/>
  <c r="E53" i="12"/>
  <c r="F53" i="12"/>
  <c r="B54" i="12"/>
  <c r="C54" i="12"/>
  <c r="D54" i="12"/>
  <c r="E54" i="12"/>
  <c r="F54" i="12"/>
  <c r="B55" i="12"/>
  <c r="C55" i="12"/>
  <c r="D55" i="12"/>
  <c r="E55" i="12"/>
  <c r="F55" i="12"/>
  <c r="B56" i="12"/>
  <c r="C56" i="12"/>
  <c r="D56" i="12"/>
  <c r="E56" i="12"/>
  <c r="F56" i="12"/>
  <c r="B57" i="12"/>
  <c r="C57" i="12"/>
  <c r="D57" i="12"/>
  <c r="E57" i="12"/>
  <c r="F57" i="12"/>
  <c r="B58" i="12"/>
  <c r="C58" i="12"/>
  <c r="D58" i="12"/>
  <c r="E58" i="12"/>
  <c r="F58" i="12"/>
  <c r="B59" i="12"/>
  <c r="C59" i="12"/>
  <c r="D59" i="12"/>
  <c r="E59" i="12"/>
  <c r="F59" i="12"/>
  <c r="B60" i="12"/>
  <c r="C60" i="12"/>
  <c r="D60" i="12"/>
  <c r="E60" i="12"/>
  <c r="F60" i="12"/>
  <c r="B61" i="12"/>
  <c r="C61" i="12"/>
  <c r="D61" i="12"/>
  <c r="E61" i="12"/>
  <c r="F61" i="12"/>
  <c r="B62" i="12"/>
  <c r="C62" i="12"/>
  <c r="D62" i="12"/>
  <c r="E62" i="12"/>
  <c r="F62" i="12"/>
  <c r="B63" i="12"/>
  <c r="C63" i="12"/>
  <c r="D63" i="12"/>
  <c r="E63" i="12"/>
  <c r="F63" i="12"/>
  <c r="B64" i="12"/>
  <c r="C64" i="12"/>
  <c r="D64" i="12"/>
  <c r="E64" i="12"/>
  <c r="F64" i="12"/>
  <c r="B65" i="12"/>
  <c r="C65" i="12"/>
  <c r="D65" i="12"/>
  <c r="E65" i="12"/>
  <c r="F65" i="12"/>
  <c r="B66" i="12"/>
  <c r="C66" i="12"/>
  <c r="D66" i="12"/>
  <c r="E66" i="12"/>
  <c r="F66" i="12"/>
  <c r="B67" i="12"/>
  <c r="C67" i="12"/>
  <c r="D67" i="12"/>
  <c r="E67" i="12"/>
  <c r="F67" i="12"/>
  <c r="B68" i="12"/>
  <c r="C68" i="12"/>
  <c r="D68" i="12"/>
  <c r="E68" i="12"/>
  <c r="F68" i="12"/>
  <c r="B69" i="12"/>
  <c r="C69" i="12"/>
  <c r="D69" i="12"/>
  <c r="E69" i="12"/>
  <c r="F69" i="12"/>
  <c r="B70" i="12"/>
  <c r="C70" i="12"/>
  <c r="D70" i="12"/>
  <c r="E70" i="12"/>
  <c r="F70" i="12"/>
  <c r="B71" i="12"/>
  <c r="C71" i="12"/>
  <c r="D71" i="12"/>
  <c r="E71" i="12"/>
  <c r="F71" i="12"/>
  <c r="B72" i="12"/>
  <c r="C72" i="12"/>
  <c r="D72" i="12"/>
  <c r="E72" i="12"/>
  <c r="F72" i="12"/>
  <c r="B73" i="12"/>
  <c r="C73" i="12"/>
  <c r="D73" i="12"/>
  <c r="E73" i="12"/>
  <c r="F73" i="12"/>
  <c r="B74" i="12"/>
  <c r="C74" i="12"/>
  <c r="D74" i="12"/>
  <c r="E74" i="12"/>
  <c r="F74" i="12"/>
  <c r="B75" i="12"/>
  <c r="C75" i="12"/>
  <c r="D75" i="12"/>
  <c r="E75" i="12"/>
  <c r="F75" i="12"/>
  <c r="B76" i="12"/>
  <c r="C76" i="12"/>
  <c r="D76" i="12"/>
  <c r="E76" i="12"/>
  <c r="F76" i="12"/>
  <c r="B77" i="12"/>
  <c r="C77" i="12"/>
  <c r="D77" i="12"/>
  <c r="E77" i="12"/>
  <c r="F77" i="12"/>
  <c r="B78" i="12"/>
  <c r="C78" i="12"/>
  <c r="D78" i="12"/>
  <c r="E78" i="12"/>
  <c r="F78" i="12"/>
  <c r="B79" i="12"/>
  <c r="C79" i="12"/>
  <c r="D79" i="12"/>
  <c r="E79" i="12"/>
  <c r="F79" i="12"/>
  <c r="B80" i="12"/>
  <c r="C80" i="12"/>
  <c r="D80" i="12"/>
  <c r="E80" i="12"/>
  <c r="F80" i="12"/>
  <c r="B81" i="12"/>
  <c r="C81" i="12"/>
  <c r="D81" i="12"/>
  <c r="E81" i="12"/>
  <c r="F81" i="12"/>
  <c r="B82" i="12"/>
  <c r="C82" i="12"/>
  <c r="D82" i="12"/>
  <c r="E82" i="12"/>
  <c r="F82" i="12"/>
  <c r="B83" i="12"/>
  <c r="C83" i="12"/>
  <c r="D83" i="12"/>
  <c r="E83" i="12"/>
  <c r="F83" i="12"/>
  <c r="B84" i="12"/>
  <c r="C84" i="12"/>
  <c r="D84" i="12"/>
  <c r="E84" i="12"/>
  <c r="F84" i="12"/>
  <c r="B85" i="12"/>
  <c r="C85" i="12"/>
  <c r="D85" i="12"/>
  <c r="E85" i="12"/>
  <c r="F85" i="12"/>
  <c r="B86" i="12"/>
  <c r="C86" i="12"/>
  <c r="D86" i="12"/>
  <c r="E86" i="12"/>
  <c r="F86" i="12"/>
  <c r="B87" i="12"/>
  <c r="C87" i="12"/>
  <c r="D87" i="12"/>
  <c r="E87" i="12"/>
  <c r="F87" i="12"/>
  <c r="B88" i="12"/>
  <c r="C88" i="12"/>
  <c r="D88" i="12"/>
  <c r="E88" i="12"/>
  <c r="F88" i="12"/>
  <c r="B89" i="12"/>
  <c r="C89" i="12"/>
  <c r="D89" i="12"/>
  <c r="E89" i="12"/>
  <c r="F89" i="12"/>
  <c r="B90" i="12"/>
  <c r="C90" i="12"/>
  <c r="D90" i="12"/>
  <c r="E90" i="12"/>
  <c r="F90" i="12"/>
  <c r="B91" i="12"/>
  <c r="C91" i="12"/>
  <c r="D91" i="12"/>
  <c r="E91" i="12"/>
  <c r="F91" i="12"/>
  <c r="B92" i="12"/>
  <c r="C92" i="12"/>
  <c r="D92" i="12"/>
  <c r="E92" i="12"/>
  <c r="F92" i="12"/>
  <c r="B93" i="12"/>
  <c r="C93" i="12"/>
  <c r="D93" i="12"/>
  <c r="E93" i="12"/>
  <c r="F93" i="12"/>
  <c r="B94" i="12"/>
  <c r="C94" i="12"/>
  <c r="D94" i="12"/>
  <c r="E94" i="12"/>
  <c r="F94" i="12"/>
  <c r="B95" i="12"/>
  <c r="C95" i="12"/>
  <c r="D95" i="12"/>
  <c r="E95" i="12"/>
  <c r="F95" i="12"/>
  <c r="K3" i="11"/>
  <c r="L3" i="11"/>
  <c r="K4" i="11"/>
  <c r="L4" i="11"/>
  <c r="K5" i="11"/>
  <c r="L5" i="11"/>
  <c r="K6" i="11"/>
  <c r="L6" i="11"/>
  <c r="K7" i="11"/>
  <c r="L7" i="11"/>
  <c r="K8" i="11"/>
  <c r="L8" i="11"/>
  <c r="K9" i="11"/>
  <c r="L9" i="11"/>
  <c r="K10" i="11"/>
  <c r="L10" i="11"/>
  <c r="K11" i="11"/>
  <c r="L11" i="11"/>
  <c r="K12" i="11"/>
  <c r="L12" i="11"/>
  <c r="K13" i="11"/>
  <c r="L13" i="11"/>
  <c r="K14" i="11"/>
  <c r="L14" i="11"/>
  <c r="K15" i="11"/>
  <c r="L15" i="11"/>
  <c r="K16" i="11"/>
  <c r="L16" i="11"/>
  <c r="K17" i="11"/>
  <c r="L17" i="11"/>
  <c r="K18" i="11"/>
  <c r="L18" i="11"/>
  <c r="K19" i="11"/>
  <c r="L19" i="11"/>
  <c r="K20" i="11"/>
  <c r="L20" i="11"/>
  <c r="K21" i="11"/>
  <c r="L21" i="11"/>
  <c r="K22" i="11"/>
  <c r="L22" i="11"/>
  <c r="K23" i="11"/>
  <c r="L23" i="11"/>
  <c r="K24" i="11"/>
  <c r="L24" i="11"/>
  <c r="K25" i="11"/>
  <c r="L25" i="11"/>
  <c r="K26" i="11"/>
  <c r="L26" i="11"/>
  <c r="K27" i="11"/>
  <c r="L27" i="11"/>
  <c r="K28" i="11"/>
  <c r="L28" i="11"/>
  <c r="K29" i="11"/>
  <c r="L29" i="11"/>
  <c r="K30" i="11"/>
  <c r="L30" i="11"/>
  <c r="K31" i="11"/>
  <c r="L31" i="11"/>
  <c r="K32" i="11"/>
  <c r="L32" i="11"/>
  <c r="K33" i="11"/>
  <c r="L33" i="11"/>
  <c r="K34" i="11"/>
  <c r="L34" i="11"/>
  <c r="K35" i="11"/>
  <c r="L35" i="11"/>
  <c r="K36" i="11"/>
  <c r="L36" i="11"/>
  <c r="K37" i="11"/>
  <c r="L37" i="11"/>
  <c r="K38" i="11"/>
  <c r="L38" i="11"/>
  <c r="K39" i="11"/>
  <c r="L39" i="11"/>
  <c r="K40" i="11"/>
  <c r="L40" i="11"/>
  <c r="K41" i="11"/>
  <c r="L41" i="11"/>
  <c r="K42" i="11"/>
  <c r="L42" i="11"/>
  <c r="K43" i="11"/>
  <c r="L43" i="11"/>
  <c r="K44" i="11"/>
  <c r="L44" i="11"/>
  <c r="K45" i="11"/>
  <c r="L45" i="11"/>
  <c r="K46" i="11"/>
  <c r="L46" i="11"/>
  <c r="K47" i="11"/>
  <c r="L47" i="11"/>
  <c r="K48" i="11"/>
  <c r="L48" i="11"/>
  <c r="K49" i="11"/>
  <c r="L49" i="11"/>
  <c r="K50" i="11"/>
  <c r="L50" i="11"/>
  <c r="K51" i="11"/>
  <c r="L51" i="11"/>
  <c r="K52" i="11"/>
  <c r="L52" i="11"/>
  <c r="K53" i="11"/>
  <c r="L53" i="11"/>
  <c r="K54" i="11"/>
  <c r="L54" i="11"/>
  <c r="K55" i="11"/>
  <c r="L55" i="11"/>
  <c r="K56" i="11"/>
  <c r="L56" i="11"/>
  <c r="K57" i="11"/>
  <c r="L57" i="11"/>
  <c r="K58" i="11"/>
  <c r="L58" i="11"/>
  <c r="K59" i="11"/>
  <c r="L59" i="11"/>
  <c r="K60" i="11"/>
  <c r="L60" i="11"/>
  <c r="K61" i="11"/>
  <c r="L61" i="11"/>
  <c r="K62" i="11"/>
  <c r="L62" i="11"/>
  <c r="K63" i="11"/>
  <c r="L63" i="11"/>
  <c r="K64" i="11"/>
  <c r="L64" i="11"/>
  <c r="K65" i="11"/>
  <c r="L65" i="11"/>
  <c r="K66" i="11"/>
  <c r="L66" i="11"/>
  <c r="K67" i="11"/>
  <c r="L67" i="11"/>
  <c r="K68" i="11"/>
  <c r="L68" i="11"/>
  <c r="K69" i="11"/>
  <c r="L69" i="11"/>
  <c r="K70" i="11"/>
  <c r="L70" i="11"/>
  <c r="K71" i="11"/>
  <c r="L71" i="11"/>
  <c r="K72" i="11"/>
  <c r="L72" i="11"/>
  <c r="K73" i="11"/>
  <c r="L73" i="11"/>
  <c r="K74" i="11"/>
  <c r="L74" i="11"/>
  <c r="K75" i="11"/>
  <c r="L75" i="11"/>
  <c r="K76" i="11"/>
  <c r="L76" i="11"/>
  <c r="K77" i="11"/>
  <c r="L77" i="11"/>
  <c r="K78" i="11"/>
  <c r="L78" i="11"/>
  <c r="K79" i="11"/>
  <c r="L79" i="11"/>
  <c r="K80" i="11"/>
  <c r="L80" i="11"/>
  <c r="K81" i="11"/>
  <c r="L81" i="11"/>
  <c r="K82" i="11"/>
  <c r="L82" i="11"/>
  <c r="K83" i="11"/>
  <c r="L83" i="11"/>
  <c r="K84" i="11"/>
  <c r="L84" i="11"/>
  <c r="K85" i="11"/>
  <c r="L85" i="11"/>
  <c r="K86" i="11"/>
  <c r="L86" i="11"/>
  <c r="K87" i="11"/>
  <c r="L87" i="11"/>
  <c r="K88" i="11"/>
  <c r="L88" i="11"/>
  <c r="K89" i="11"/>
  <c r="L89" i="11"/>
  <c r="K90" i="11"/>
  <c r="L90" i="11"/>
  <c r="K91" i="11"/>
  <c r="L91" i="11"/>
  <c r="K92" i="11"/>
  <c r="L92" i="11"/>
  <c r="K93" i="11"/>
  <c r="L93" i="11"/>
  <c r="K94" i="11"/>
  <c r="L94" i="11"/>
  <c r="K95" i="11"/>
  <c r="L95" i="11"/>
  <c r="I3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B3" i="11"/>
  <c r="C3" i="11"/>
  <c r="D3" i="11"/>
  <c r="E3" i="11"/>
  <c r="F3" i="11"/>
  <c r="B4" i="11"/>
  <c r="C4" i="11"/>
  <c r="D4" i="11"/>
  <c r="E4" i="11"/>
  <c r="F4" i="11"/>
  <c r="B5" i="11"/>
  <c r="C5" i="11"/>
  <c r="D5" i="11"/>
  <c r="E5" i="11"/>
  <c r="F5" i="11"/>
  <c r="B6" i="11"/>
  <c r="C6" i="11"/>
  <c r="D6" i="11"/>
  <c r="E6" i="11"/>
  <c r="F6" i="11"/>
  <c r="B7" i="11"/>
  <c r="C7" i="11"/>
  <c r="D7" i="11"/>
  <c r="E7" i="11"/>
  <c r="F7" i="11"/>
  <c r="B8" i="11"/>
  <c r="C8" i="11"/>
  <c r="D8" i="11"/>
  <c r="E8" i="11"/>
  <c r="F8" i="11"/>
  <c r="B9" i="11"/>
  <c r="C9" i="11"/>
  <c r="D9" i="11"/>
  <c r="E9" i="11"/>
  <c r="F9" i="11"/>
  <c r="B10" i="11"/>
  <c r="C10" i="11"/>
  <c r="D10" i="11"/>
  <c r="E10" i="11"/>
  <c r="F10" i="11"/>
  <c r="B11" i="11"/>
  <c r="C11" i="11"/>
  <c r="D11" i="11"/>
  <c r="E11" i="11"/>
  <c r="F11" i="11"/>
  <c r="B12" i="11"/>
  <c r="C12" i="11"/>
  <c r="D12" i="11"/>
  <c r="E12" i="11"/>
  <c r="F12" i="11"/>
  <c r="B13" i="11"/>
  <c r="C13" i="11"/>
  <c r="D13" i="11"/>
  <c r="E13" i="11"/>
  <c r="F13" i="11"/>
  <c r="B14" i="11"/>
  <c r="C14" i="11"/>
  <c r="D14" i="11"/>
  <c r="E14" i="11"/>
  <c r="F1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B19" i="11"/>
  <c r="C19" i="11"/>
  <c r="D19" i="11"/>
  <c r="E19" i="11"/>
  <c r="F19" i="11"/>
  <c r="B20" i="11"/>
  <c r="C20" i="11"/>
  <c r="D20" i="11"/>
  <c r="E20" i="11"/>
  <c r="F20" i="11"/>
  <c r="B21" i="11"/>
  <c r="C21" i="11"/>
  <c r="D21" i="11"/>
  <c r="E21" i="11"/>
  <c r="F21" i="11"/>
  <c r="B22" i="11"/>
  <c r="C22" i="11"/>
  <c r="D22" i="11"/>
  <c r="E22" i="11"/>
  <c r="F22" i="11"/>
  <c r="B23" i="11"/>
  <c r="C23" i="11"/>
  <c r="D23" i="11"/>
  <c r="E23" i="11"/>
  <c r="F23" i="11"/>
  <c r="B24" i="11"/>
  <c r="C24" i="11"/>
  <c r="D24" i="11"/>
  <c r="E24" i="11"/>
  <c r="F24" i="11"/>
  <c r="B25" i="11"/>
  <c r="C25" i="11"/>
  <c r="D25" i="11"/>
  <c r="E25" i="11"/>
  <c r="F25" i="11"/>
  <c r="B26" i="11"/>
  <c r="C26" i="11"/>
  <c r="D26" i="11"/>
  <c r="E26" i="11"/>
  <c r="F26" i="11"/>
  <c r="B27" i="11"/>
  <c r="C27" i="11"/>
  <c r="D27" i="11"/>
  <c r="E27" i="11"/>
  <c r="F27" i="11"/>
  <c r="B28" i="11"/>
  <c r="C28" i="11"/>
  <c r="D28" i="11"/>
  <c r="E28" i="11"/>
  <c r="F28" i="11"/>
  <c r="B29" i="11"/>
  <c r="C29" i="11"/>
  <c r="D29" i="11"/>
  <c r="E29" i="11"/>
  <c r="F29" i="11"/>
  <c r="B30" i="11"/>
  <c r="C30" i="11"/>
  <c r="D30" i="11"/>
  <c r="E30" i="11"/>
  <c r="F30" i="11"/>
  <c r="B31" i="11"/>
  <c r="C31" i="11"/>
  <c r="D31" i="11"/>
  <c r="E31" i="11"/>
  <c r="F31" i="11"/>
  <c r="B32" i="11"/>
  <c r="C32" i="11"/>
  <c r="D32" i="11"/>
  <c r="E32" i="11"/>
  <c r="F32" i="11"/>
  <c r="B33" i="11"/>
  <c r="C33" i="11"/>
  <c r="D33" i="11"/>
  <c r="E33" i="11"/>
  <c r="F33" i="11"/>
  <c r="B34" i="11"/>
  <c r="C34" i="11"/>
  <c r="D34" i="11"/>
  <c r="E34" i="11"/>
  <c r="F34" i="11"/>
  <c r="B35" i="11"/>
  <c r="C35" i="11"/>
  <c r="D35" i="11"/>
  <c r="E35" i="11"/>
  <c r="F35" i="11"/>
  <c r="B36" i="11"/>
  <c r="C36" i="11"/>
  <c r="D36" i="11"/>
  <c r="E36" i="11"/>
  <c r="F36" i="11"/>
  <c r="B37" i="11"/>
  <c r="C37" i="11"/>
  <c r="D37" i="11"/>
  <c r="E37" i="11"/>
  <c r="F37" i="11"/>
  <c r="B38" i="11"/>
  <c r="C38" i="11"/>
  <c r="D38" i="11"/>
  <c r="E38" i="11"/>
  <c r="F38" i="11"/>
  <c r="B39" i="11"/>
  <c r="C39" i="11"/>
  <c r="D39" i="11"/>
  <c r="E39" i="11"/>
  <c r="F39" i="11"/>
  <c r="B40" i="11"/>
  <c r="C40" i="11"/>
  <c r="D40" i="11"/>
  <c r="E40" i="11"/>
  <c r="F40" i="11"/>
  <c r="B41" i="11"/>
  <c r="C41" i="11"/>
  <c r="D41" i="11"/>
  <c r="E41" i="11"/>
  <c r="F41" i="11"/>
  <c r="B42" i="11"/>
  <c r="C42" i="11"/>
  <c r="D42" i="11"/>
  <c r="E42" i="11"/>
  <c r="F42" i="11"/>
  <c r="B43" i="11"/>
  <c r="C43" i="11"/>
  <c r="D43" i="11"/>
  <c r="E43" i="11"/>
  <c r="F43" i="11"/>
  <c r="B44" i="11"/>
  <c r="C44" i="11"/>
  <c r="D44" i="11"/>
  <c r="E44" i="11"/>
  <c r="F44" i="11"/>
  <c r="B45" i="11"/>
  <c r="C45" i="11"/>
  <c r="D45" i="11"/>
  <c r="E45" i="11"/>
  <c r="F45" i="11"/>
  <c r="B46" i="11"/>
  <c r="C46" i="11"/>
  <c r="D46" i="11"/>
  <c r="E46" i="11"/>
  <c r="F46" i="11"/>
  <c r="B47" i="11"/>
  <c r="C47" i="11"/>
  <c r="D47" i="11"/>
  <c r="E47" i="11"/>
  <c r="F47" i="11"/>
  <c r="B48" i="11"/>
  <c r="C48" i="11"/>
  <c r="D48" i="11"/>
  <c r="E48" i="11"/>
  <c r="F48" i="11"/>
  <c r="B49" i="11"/>
  <c r="C49" i="11"/>
  <c r="D49" i="11"/>
  <c r="E49" i="11"/>
  <c r="F49" i="11"/>
  <c r="B50" i="11"/>
  <c r="C50" i="11"/>
  <c r="D50" i="11"/>
  <c r="E50" i="11"/>
  <c r="F50" i="11"/>
  <c r="B51" i="11"/>
  <c r="C51" i="11"/>
  <c r="D51" i="11"/>
  <c r="E51" i="11"/>
  <c r="F51" i="11"/>
  <c r="B52" i="11"/>
  <c r="C52" i="11"/>
  <c r="D52" i="11"/>
  <c r="E52" i="11"/>
  <c r="F52" i="11"/>
  <c r="B53" i="11"/>
  <c r="C53" i="11"/>
  <c r="D53" i="11"/>
  <c r="E53" i="11"/>
  <c r="F53" i="11"/>
  <c r="B54" i="11"/>
  <c r="C54" i="11"/>
  <c r="D54" i="11"/>
  <c r="E54" i="11"/>
  <c r="F54" i="11"/>
  <c r="B55" i="11"/>
  <c r="C55" i="11"/>
  <c r="D55" i="11"/>
  <c r="E55" i="11"/>
  <c r="F55" i="11"/>
  <c r="B56" i="11"/>
  <c r="C56" i="11"/>
  <c r="D56" i="11"/>
  <c r="E56" i="11"/>
  <c r="F56" i="11"/>
  <c r="B57" i="11"/>
  <c r="C57" i="11"/>
  <c r="D57" i="11"/>
  <c r="E57" i="11"/>
  <c r="F57" i="11"/>
  <c r="B58" i="11"/>
  <c r="C58" i="11"/>
  <c r="D58" i="11"/>
  <c r="E58" i="11"/>
  <c r="F58" i="11"/>
  <c r="B59" i="11"/>
  <c r="C59" i="11"/>
  <c r="D59" i="11"/>
  <c r="E59" i="11"/>
  <c r="F59" i="11"/>
  <c r="B60" i="11"/>
  <c r="C60" i="11"/>
  <c r="D60" i="11"/>
  <c r="E60" i="11"/>
  <c r="F60" i="11"/>
  <c r="B61" i="11"/>
  <c r="C61" i="11"/>
  <c r="D61" i="11"/>
  <c r="E61" i="11"/>
  <c r="F61" i="11"/>
  <c r="B62" i="11"/>
  <c r="C62" i="11"/>
  <c r="D62" i="11"/>
  <c r="E62" i="11"/>
  <c r="F62" i="11"/>
  <c r="B63" i="11"/>
  <c r="C63" i="11"/>
  <c r="D63" i="11"/>
  <c r="E63" i="11"/>
  <c r="F63" i="11"/>
  <c r="B64" i="11"/>
  <c r="C64" i="11"/>
  <c r="D64" i="11"/>
  <c r="E64" i="11"/>
  <c r="F64" i="11"/>
  <c r="B65" i="11"/>
  <c r="C65" i="11"/>
  <c r="D65" i="11"/>
  <c r="E65" i="11"/>
  <c r="F65" i="11"/>
  <c r="B66" i="11"/>
  <c r="C66" i="11"/>
  <c r="D66" i="11"/>
  <c r="E66" i="11"/>
  <c r="F66" i="11"/>
  <c r="B67" i="11"/>
  <c r="C67" i="11"/>
  <c r="D67" i="11"/>
  <c r="E67" i="11"/>
  <c r="F67" i="11"/>
  <c r="B68" i="11"/>
  <c r="C68" i="11"/>
  <c r="D68" i="11"/>
  <c r="E68" i="11"/>
  <c r="F68" i="11"/>
  <c r="B69" i="11"/>
  <c r="C69" i="11"/>
  <c r="D69" i="11"/>
  <c r="E69" i="11"/>
  <c r="F69" i="11"/>
  <c r="B70" i="11"/>
  <c r="C70" i="11"/>
  <c r="D70" i="11"/>
  <c r="E70" i="11"/>
  <c r="F70" i="11"/>
  <c r="B71" i="11"/>
  <c r="C71" i="11"/>
  <c r="D71" i="11"/>
  <c r="E71" i="11"/>
  <c r="F71" i="11"/>
  <c r="B72" i="11"/>
  <c r="C72" i="11"/>
  <c r="D72" i="11"/>
  <c r="E72" i="11"/>
  <c r="F72" i="11"/>
  <c r="B73" i="11"/>
  <c r="C73" i="11"/>
  <c r="D73" i="11"/>
  <c r="E73" i="11"/>
  <c r="F73" i="11"/>
  <c r="B74" i="11"/>
  <c r="C74" i="11"/>
  <c r="D74" i="11"/>
  <c r="E74" i="11"/>
  <c r="F74" i="11"/>
  <c r="B75" i="11"/>
  <c r="C75" i="11"/>
  <c r="D75" i="11"/>
  <c r="E75" i="11"/>
  <c r="F75" i="11"/>
  <c r="B76" i="11"/>
  <c r="C76" i="11"/>
  <c r="D76" i="11"/>
  <c r="E76" i="11"/>
  <c r="F76" i="11"/>
  <c r="B77" i="11"/>
  <c r="C77" i="11"/>
  <c r="D77" i="11"/>
  <c r="E77" i="11"/>
  <c r="F77" i="11"/>
  <c r="B78" i="11"/>
  <c r="C78" i="11"/>
  <c r="D78" i="11"/>
  <c r="E78" i="11"/>
  <c r="F78" i="11"/>
  <c r="B79" i="11"/>
  <c r="C79" i="11"/>
  <c r="D79" i="11"/>
  <c r="E79" i="11"/>
  <c r="F79" i="11"/>
  <c r="B80" i="11"/>
  <c r="C80" i="11"/>
  <c r="D80" i="11"/>
  <c r="E80" i="11"/>
  <c r="F80" i="11"/>
  <c r="B81" i="11"/>
  <c r="C81" i="11"/>
  <c r="D81" i="11"/>
  <c r="E81" i="11"/>
  <c r="F81" i="11"/>
  <c r="B82" i="11"/>
  <c r="C82" i="11"/>
  <c r="D82" i="11"/>
  <c r="E82" i="11"/>
  <c r="F82" i="11"/>
  <c r="B83" i="11"/>
  <c r="C83" i="11"/>
  <c r="D83" i="11"/>
  <c r="E83" i="11"/>
  <c r="F83" i="11"/>
  <c r="B84" i="11"/>
  <c r="C84" i="11"/>
  <c r="D84" i="11"/>
  <c r="E84" i="11"/>
  <c r="F84" i="11"/>
  <c r="B85" i="11"/>
  <c r="C85" i="11"/>
  <c r="D85" i="11"/>
  <c r="E85" i="11"/>
  <c r="F85" i="11"/>
  <c r="B86" i="11"/>
  <c r="C86" i="11"/>
  <c r="D86" i="11"/>
  <c r="E86" i="11"/>
  <c r="F86" i="11"/>
  <c r="B87" i="11"/>
  <c r="C87" i="11"/>
  <c r="D87" i="11"/>
  <c r="E87" i="11"/>
  <c r="F87" i="11"/>
  <c r="B88" i="11"/>
  <c r="C88" i="11"/>
  <c r="D88" i="11"/>
  <c r="E88" i="11"/>
  <c r="F88" i="11"/>
  <c r="B89" i="11"/>
  <c r="C89" i="11"/>
  <c r="D89" i="11"/>
  <c r="E89" i="11"/>
  <c r="F89" i="11"/>
  <c r="B90" i="11"/>
  <c r="C90" i="11"/>
  <c r="D90" i="11"/>
  <c r="E90" i="11"/>
  <c r="F90" i="11"/>
  <c r="B91" i="11"/>
  <c r="C91" i="11"/>
  <c r="D91" i="11"/>
  <c r="E91" i="11"/>
  <c r="F91" i="11"/>
  <c r="B92" i="11"/>
  <c r="C92" i="11"/>
  <c r="D92" i="11"/>
  <c r="E92" i="11"/>
  <c r="F92" i="11"/>
  <c r="B93" i="11"/>
  <c r="C93" i="11"/>
  <c r="D93" i="11"/>
  <c r="E93" i="11"/>
  <c r="F93" i="11"/>
  <c r="B94" i="11"/>
  <c r="C94" i="11"/>
  <c r="D94" i="11"/>
  <c r="E94" i="11"/>
  <c r="F94" i="11"/>
  <c r="B95" i="11"/>
  <c r="C95" i="11"/>
  <c r="D95" i="11"/>
  <c r="E95" i="11"/>
  <c r="F95" i="11"/>
  <c r="K2" i="11"/>
  <c r="L2" i="11"/>
  <c r="I2" i="11"/>
  <c r="B2" i="11"/>
  <c r="C2" i="11"/>
  <c r="D2" i="11"/>
  <c r="E2" i="11"/>
  <c r="F2" i="11"/>
  <c r="B3" i="10"/>
  <c r="C3" i="10"/>
  <c r="D3" i="10"/>
  <c r="E3" i="10"/>
  <c r="F3" i="10"/>
  <c r="B4" i="10"/>
  <c r="C4" i="10"/>
  <c r="D4" i="10"/>
  <c r="E4" i="10"/>
  <c r="F4" i="10"/>
  <c r="B5" i="10"/>
  <c r="C5" i="10"/>
  <c r="D5" i="10"/>
  <c r="E5" i="10"/>
  <c r="F5" i="10"/>
  <c r="B6" i="10"/>
  <c r="C6" i="10"/>
  <c r="D6" i="10"/>
  <c r="E6" i="10"/>
  <c r="F6" i="10"/>
  <c r="B7" i="10"/>
  <c r="C7" i="10"/>
  <c r="D7" i="10"/>
  <c r="E7" i="10"/>
  <c r="F7" i="10"/>
  <c r="B8" i="10"/>
  <c r="C8" i="10"/>
  <c r="D8" i="10"/>
  <c r="E8" i="10"/>
  <c r="F8" i="10"/>
  <c r="B9" i="10"/>
  <c r="C9" i="10"/>
  <c r="D9" i="10"/>
  <c r="E9" i="10"/>
  <c r="F9" i="10"/>
  <c r="B10" i="10"/>
  <c r="C10" i="10"/>
  <c r="D10" i="10"/>
  <c r="E10" i="10"/>
  <c r="F10" i="10"/>
  <c r="B11" i="10"/>
  <c r="C11" i="10"/>
  <c r="D11" i="10"/>
  <c r="E11" i="10"/>
  <c r="F11" i="10"/>
  <c r="B12" i="10"/>
  <c r="C12" i="10"/>
  <c r="D12" i="10"/>
  <c r="E12" i="10"/>
  <c r="F12" i="10"/>
  <c r="B13" i="10"/>
  <c r="C13" i="10"/>
  <c r="D13" i="10"/>
  <c r="E13" i="10"/>
  <c r="F13" i="10"/>
  <c r="B14" i="10"/>
  <c r="C14" i="10"/>
  <c r="D14" i="10"/>
  <c r="E14" i="10"/>
  <c r="F14" i="10"/>
  <c r="B15" i="10"/>
  <c r="C15" i="10"/>
  <c r="D15" i="10"/>
  <c r="E15" i="10"/>
  <c r="F15" i="10"/>
  <c r="B16" i="10"/>
  <c r="C16" i="10"/>
  <c r="D16" i="10"/>
  <c r="E16" i="10"/>
  <c r="F16" i="10"/>
  <c r="B17" i="10"/>
  <c r="C17" i="10"/>
  <c r="D17" i="10"/>
  <c r="E17" i="10"/>
  <c r="F17" i="10"/>
  <c r="B18" i="10"/>
  <c r="C18" i="10"/>
  <c r="D18" i="10"/>
  <c r="E18" i="10"/>
  <c r="F18" i="10"/>
  <c r="B19" i="10"/>
  <c r="C19" i="10"/>
  <c r="D19" i="10"/>
  <c r="E19" i="10"/>
  <c r="F19" i="10"/>
  <c r="B20" i="10"/>
  <c r="C20" i="10"/>
  <c r="D20" i="10"/>
  <c r="E20" i="10"/>
  <c r="F20" i="10"/>
  <c r="B21" i="10"/>
  <c r="C21" i="10"/>
  <c r="D21" i="10"/>
  <c r="E21" i="10"/>
  <c r="F21" i="10"/>
  <c r="B22" i="10"/>
  <c r="C22" i="10"/>
  <c r="D22" i="10"/>
  <c r="E22" i="10"/>
  <c r="F22" i="10"/>
  <c r="B23" i="10"/>
  <c r="C23" i="10"/>
  <c r="D23" i="10"/>
  <c r="E23" i="10"/>
  <c r="F23" i="10"/>
  <c r="B24" i="10"/>
  <c r="C24" i="10"/>
  <c r="D24" i="10"/>
  <c r="E24" i="10"/>
  <c r="F24" i="10"/>
  <c r="B25" i="10"/>
  <c r="C25" i="10"/>
  <c r="D25" i="10"/>
  <c r="E25" i="10"/>
  <c r="F25" i="10"/>
  <c r="B26" i="10"/>
  <c r="C26" i="10"/>
  <c r="D26" i="10"/>
  <c r="E26" i="10"/>
  <c r="F26" i="10"/>
  <c r="B27" i="10"/>
  <c r="C27" i="10"/>
  <c r="D27" i="10"/>
  <c r="E27" i="10"/>
  <c r="F27" i="10"/>
  <c r="B28" i="10"/>
  <c r="C28" i="10"/>
  <c r="D28" i="10"/>
  <c r="E28" i="10"/>
  <c r="F28" i="10"/>
  <c r="B29" i="10"/>
  <c r="C29" i="10"/>
  <c r="D29" i="10"/>
  <c r="E29" i="10"/>
  <c r="F29" i="10"/>
  <c r="B30" i="10"/>
  <c r="C30" i="10"/>
  <c r="D30" i="10"/>
  <c r="E30" i="10"/>
  <c r="F30" i="10"/>
  <c r="B31" i="10"/>
  <c r="C31" i="10"/>
  <c r="D31" i="10"/>
  <c r="E31" i="10"/>
  <c r="F31" i="10"/>
  <c r="B32" i="10"/>
  <c r="C32" i="10"/>
  <c r="D32" i="10"/>
  <c r="E32" i="10"/>
  <c r="F32" i="10"/>
  <c r="B33" i="10"/>
  <c r="C33" i="10"/>
  <c r="D33" i="10"/>
  <c r="E33" i="10"/>
  <c r="F33" i="10"/>
  <c r="B34" i="10"/>
  <c r="C34" i="10"/>
  <c r="D34" i="10"/>
  <c r="E34" i="10"/>
  <c r="F34" i="10"/>
  <c r="B35" i="10"/>
  <c r="C35" i="10"/>
  <c r="D35" i="10"/>
  <c r="E35" i="10"/>
  <c r="F35" i="10"/>
  <c r="B36" i="10"/>
  <c r="C36" i="10"/>
  <c r="D36" i="10"/>
  <c r="E36" i="10"/>
  <c r="F36" i="10"/>
  <c r="B37" i="10"/>
  <c r="C37" i="10"/>
  <c r="D37" i="10"/>
  <c r="E37" i="10"/>
  <c r="F37" i="10"/>
  <c r="B38" i="10"/>
  <c r="C38" i="10"/>
  <c r="D38" i="10"/>
  <c r="E38" i="10"/>
  <c r="F38" i="10"/>
  <c r="B39" i="10"/>
  <c r="C39" i="10"/>
  <c r="D39" i="10"/>
  <c r="E39" i="10"/>
  <c r="F39" i="10"/>
  <c r="B40" i="10"/>
  <c r="C40" i="10"/>
  <c r="D40" i="10"/>
  <c r="E40" i="10"/>
  <c r="F40" i="10"/>
  <c r="B41" i="10"/>
  <c r="C41" i="10"/>
  <c r="D41" i="10"/>
  <c r="E41" i="10"/>
  <c r="F41" i="10"/>
  <c r="B42" i="10"/>
  <c r="C42" i="10"/>
  <c r="D42" i="10"/>
  <c r="E42" i="10"/>
  <c r="F42" i="10"/>
  <c r="B43" i="10"/>
  <c r="C43" i="10"/>
  <c r="D43" i="10"/>
  <c r="E43" i="10"/>
  <c r="F43" i="10"/>
  <c r="B44" i="10"/>
  <c r="C44" i="10"/>
  <c r="D44" i="10"/>
  <c r="E44" i="10"/>
  <c r="F44" i="10"/>
  <c r="B45" i="10"/>
  <c r="C45" i="10"/>
  <c r="D45" i="10"/>
  <c r="E45" i="10"/>
  <c r="F45" i="10"/>
  <c r="B46" i="10"/>
  <c r="C46" i="10"/>
  <c r="D46" i="10"/>
  <c r="E46" i="10"/>
  <c r="F46" i="10"/>
  <c r="B47" i="10"/>
  <c r="C47" i="10"/>
  <c r="D47" i="10"/>
  <c r="E47" i="10"/>
  <c r="F47" i="10"/>
  <c r="B48" i="10"/>
  <c r="C48" i="10"/>
  <c r="D48" i="10"/>
  <c r="E48" i="10"/>
  <c r="F48" i="10"/>
  <c r="B49" i="10"/>
  <c r="C49" i="10"/>
  <c r="D49" i="10"/>
  <c r="E49" i="10"/>
  <c r="F49" i="10"/>
  <c r="B50" i="10"/>
  <c r="C50" i="10"/>
  <c r="D50" i="10"/>
  <c r="E50" i="10"/>
  <c r="F50" i="10"/>
  <c r="B51" i="10"/>
  <c r="C51" i="10"/>
  <c r="D51" i="10"/>
  <c r="E51" i="10"/>
  <c r="F51" i="10"/>
  <c r="B52" i="10"/>
  <c r="C52" i="10"/>
  <c r="D52" i="10"/>
  <c r="E52" i="10"/>
  <c r="F52" i="10"/>
  <c r="B53" i="10"/>
  <c r="C53" i="10"/>
  <c r="D53" i="10"/>
  <c r="E53" i="10"/>
  <c r="F53" i="10"/>
  <c r="B54" i="10"/>
  <c r="C54" i="10"/>
  <c r="D54" i="10"/>
  <c r="E54" i="10"/>
  <c r="F54" i="10"/>
  <c r="B55" i="10"/>
  <c r="C55" i="10"/>
  <c r="D55" i="10"/>
  <c r="E55" i="10"/>
  <c r="F55" i="10"/>
  <c r="B56" i="10"/>
  <c r="C56" i="10"/>
  <c r="D56" i="10"/>
  <c r="E56" i="10"/>
  <c r="F56" i="10"/>
  <c r="B57" i="10"/>
  <c r="C57" i="10"/>
  <c r="D57" i="10"/>
  <c r="E57" i="10"/>
  <c r="F57" i="10"/>
  <c r="B58" i="10"/>
  <c r="C58" i="10"/>
  <c r="D58" i="10"/>
  <c r="E58" i="10"/>
  <c r="F58" i="10"/>
  <c r="B59" i="10"/>
  <c r="C59" i="10"/>
  <c r="D59" i="10"/>
  <c r="E59" i="10"/>
  <c r="F59" i="10"/>
  <c r="B60" i="10"/>
  <c r="C60" i="10"/>
  <c r="D60" i="10"/>
  <c r="E60" i="10"/>
  <c r="F60" i="10"/>
  <c r="B61" i="10"/>
  <c r="C61" i="10"/>
  <c r="D61" i="10"/>
  <c r="E61" i="10"/>
  <c r="F61" i="10"/>
  <c r="B62" i="10"/>
  <c r="C62" i="10"/>
  <c r="D62" i="10"/>
  <c r="E62" i="10"/>
  <c r="F62" i="10"/>
  <c r="B63" i="10"/>
  <c r="C63" i="10"/>
  <c r="D63" i="10"/>
  <c r="E63" i="10"/>
  <c r="F63" i="10"/>
  <c r="B64" i="10"/>
  <c r="C64" i="10"/>
  <c r="D64" i="10"/>
  <c r="E64" i="10"/>
  <c r="F64" i="10"/>
  <c r="B65" i="10"/>
  <c r="C65" i="10"/>
  <c r="D65" i="10"/>
  <c r="E65" i="10"/>
  <c r="F65" i="10"/>
  <c r="B66" i="10"/>
  <c r="C66" i="10"/>
  <c r="D66" i="10"/>
  <c r="E66" i="10"/>
  <c r="F66" i="10"/>
  <c r="B67" i="10"/>
  <c r="C67" i="10"/>
  <c r="D67" i="10"/>
  <c r="E67" i="10"/>
  <c r="F67" i="10"/>
  <c r="B68" i="10"/>
  <c r="C68" i="10"/>
  <c r="D68" i="10"/>
  <c r="E68" i="10"/>
  <c r="F68" i="10"/>
  <c r="B69" i="10"/>
  <c r="C69" i="10"/>
  <c r="D69" i="10"/>
  <c r="E69" i="10"/>
  <c r="F69" i="10"/>
  <c r="B70" i="10"/>
  <c r="C70" i="10"/>
  <c r="D70" i="10"/>
  <c r="E70" i="10"/>
  <c r="F70" i="10"/>
  <c r="B71" i="10"/>
  <c r="C71" i="10"/>
  <c r="D71" i="10"/>
  <c r="E71" i="10"/>
  <c r="F71" i="10"/>
  <c r="B72" i="10"/>
  <c r="C72" i="10"/>
  <c r="D72" i="10"/>
  <c r="E72" i="10"/>
  <c r="F72" i="10"/>
  <c r="B73" i="10"/>
  <c r="C73" i="10"/>
  <c r="D73" i="10"/>
  <c r="E73" i="10"/>
  <c r="F73" i="10"/>
  <c r="B74" i="10"/>
  <c r="C74" i="10"/>
  <c r="D74" i="10"/>
  <c r="E74" i="10"/>
  <c r="F74" i="10"/>
  <c r="B75" i="10"/>
  <c r="C75" i="10"/>
  <c r="D75" i="10"/>
  <c r="E75" i="10"/>
  <c r="F75" i="10"/>
  <c r="B76" i="10"/>
  <c r="C76" i="10"/>
  <c r="D76" i="10"/>
  <c r="E76" i="10"/>
  <c r="F76" i="10"/>
  <c r="B77" i="10"/>
  <c r="C77" i="10"/>
  <c r="D77" i="10"/>
  <c r="E77" i="10"/>
  <c r="F77" i="10"/>
  <c r="B78" i="10"/>
  <c r="C78" i="10"/>
  <c r="D78" i="10"/>
  <c r="E78" i="10"/>
  <c r="F78" i="10"/>
  <c r="B79" i="10"/>
  <c r="C79" i="10"/>
  <c r="D79" i="10"/>
  <c r="E79" i="10"/>
  <c r="F79" i="10"/>
  <c r="B80" i="10"/>
  <c r="C80" i="10"/>
  <c r="D80" i="10"/>
  <c r="E80" i="10"/>
  <c r="F80" i="10"/>
  <c r="B81" i="10"/>
  <c r="C81" i="10"/>
  <c r="D81" i="10"/>
  <c r="E81" i="10"/>
  <c r="F81" i="10"/>
  <c r="B82" i="10"/>
  <c r="C82" i="10"/>
  <c r="D82" i="10"/>
  <c r="E82" i="10"/>
  <c r="F82" i="10"/>
  <c r="B83" i="10"/>
  <c r="C83" i="10"/>
  <c r="D83" i="10"/>
  <c r="E83" i="10"/>
  <c r="F83" i="10"/>
  <c r="B84" i="10"/>
  <c r="C84" i="10"/>
  <c r="D84" i="10"/>
  <c r="E84" i="10"/>
  <c r="F84" i="10"/>
  <c r="B85" i="10"/>
  <c r="C85" i="10"/>
  <c r="D85" i="10"/>
  <c r="E85" i="10"/>
  <c r="F85" i="10"/>
  <c r="B86" i="10"/>
  <c r="C86" i="10"/>
  <c r="D86" i="10"/>
  <c r="E86" i="10"/>
  <c r="F86" i="10"/>
  <c r="B87" i="10"/>
  <c r="C87" i="10"/>
  <c r="D87" i="10"/>
  <c r="E87" i="10"/>
  <c r="F87" i="10"/>
  <c r="B88" i="10"/>
  <c r="C88" i="10"/>
  <c r="D88" i="10"/>
  <c r="E88" i="10"/>
  <c r="F88" i="10"/>
  <c r="B89" i="10"/>
  <c r="C89" i="10"/>
  <c r="D89" i="10"/>
  <c r="E89" i="10"/>
  <c r="F89" i="10"/>
  <c r="B90" i="10"/>
  <c r="C90" i="10"/>
  <c r="D90" i="10"/>
  <c r="E90" i="10"/>
  <c r="F90" i="10"/>
  <c r="B91" i="10"/>
  <c r="C91" i="10"/>
  <c r="D91" i="10"/>
  <c r="E91" i="10"/>
  <c r="F91" i="10"/>
  <c r="B92" i="10"/>
  <c r="C92" i="10"/>
  <c r="D92" i="10"/>
  <c r="E92" i="10"/>
  <c r="F92" i="10"/>
  <c r="B93" i="10"/>
  <c r="C93" i="10"/>
  <c r="D93" i="10"/>
  <c r="E93" i="10"/>
  <c r="F93" i="10"/>
  <c r="B94" i="10"/>
  <c r="C94" i="10"/>
  <c r="D94" i="10"/>
  <c r="E94" i="10"/>
  <c r="F94" i="10"/>
  <c r="B95" i="10"/>
  <c r="C95" i="10"/>
  <c r="D95" i="10"/>
  <c r="E95" i="10"/>
  <c r="F95" i="10"/>
  <c r="B3" i="8"/>
  <c r="C3" i="8"/>
  <c r="D3" i="8"/>
  <c r="E3" i="8"/>
  <c r="F3" i="8"/>
  <c r="B4" i="8"/>
  <c r="C4" i="8"/>
  <c r="D4" i="8"/>
  <c r="E4" i="8"/>
  <c r="F4" i="8"/>
  <c r="B5" i="8"/>
  <c r="C5" i="8"/>
  <c r="D5" i="8"/>
  <c r="E5" i="8"/>
  <c r="F5" i="8"/>
  <c r="B6" i="8"/>
  <c r="C6" i="8"/>
  <c r="D6" i="8"/>
  <c r="E6" i="8"/>
  <c r="F6" i="8"/>
  <c r="B7" i="8"/>
  <c r="C7" i="8"/>
  <c r="D7" i="8"/>
  <c r="E7" i="8"/>
  <c r="F7" i="8"/>
  <c r="B8" i="8"/>
  <c r="C8" i="8"/>
  <c r="D8" i="8"/>
  <c r="E8" i="8"/>
  <c r="F8" i="8"/>
  <c r="B9" i="8"/>
  <c r="C9" i="8"/>
  <c r="D9" i="8"/>
  <c r="E9" i="8"/>
  <c r="F9" i="8"/>
  <c r="B10" i="8"/>
  <c r="C10" i="8"/>
  <c r="D10" i="8"/>
  <c r="E10" i="8"/>
  <c r="F10" i="8"/>
  <c r="B11" i="8"/>
  <c r="C11" i="8"/>
  <c r="D11" i="8"/>
  <c r="E11" i="8"/>
  <c r="F11" i="8"/>
  <c r="B12" i="8"/>
  <c r="C12" i="8"/>
  <c r="D12" i="8"/>
  <c r="E12" i="8"/>
  <c r="F12" i="8"/>
  <c r="B13" i="8"/>
  <c r="C13" i="8"/>
  <c r="D13" i="8"/>
  <c r="E13" i="8"/>
  <c r="F13" i="8"/>
  <c r="B14" i="8"/>
  <c r="C14" i="8"/>
  <c r="D14" i="8"/>
  <c r="E14" i="8"/>
  <c r="F14" i="8"/>
  <c r="B15" i="8"/>
  <c r="C15" i="8"/>
  <c r="D15" i="8"/>
  <c r="E15" i="8"/>
  <c r="F15" i="8"/>
  <c r="B16" i="8"/>
  <c r="C16" i="8"/>
  <c r="D16" i="8"/>
  <c r="E16" i="8"/>
  <c r="F16" i="8"/>
  <c r="B17" i="8"/>
  <c r="C17" i="8"/>
  <c r="D17" i="8"/>
  <c r="E17" i="8"/>
  <c r="F17" i="8"/>
  <c r="B18" i="8"/>
  <c r="C18" i="8"/>
  <c r="D18" i="8"/>
  <c r="E18" i="8"/>
  <c r="F18" i="8"/>
  <c r="B19" i="8"/>
  <c r="C19" i="8"/>
  <c r="D19" i="8"/>
  <c r="E19" i="8"/>
  <c r="F19" i="8"/>
  <c r="B20" i="8"/>
  <c r="C20" i="8"/>
  <c r="D20" i="8"/>
  <c r="E20" i="8"/>
  <c r="F20" i="8"/>
  <c r="B21" i="8"/>
  <c r="C21" i="8"/>
  <c r="D21" i="8"/>
  <c r="E21" i="8"/>
  <c r="F21" i="8"/>
  <c r="B22" i="8"/>
  <c r="C22" i="8"/>
  <c r="D22" i="8"/>
  <c r="E22" i="8"/>
  <c r="F22" i="8"/>
  <c r="B23" i="8"/>
  <c r="C23" i="8"/>
  <c r="D23" i="8"/>
  <c r="E23" i="8"/>
  <c r="F23" i="8"/>
  <c r="B24" i="8"/>
  <c r="C24" i="8"/>
  <c r="D24" i="8"/>
  <c r="E24" i="8"/>
  <c r="F24" i="8"/>
  <c r="B25" i="8"/>
  <c r="C25" i="8"/>
  <c r="D25" i="8"/>
  <c r="E25" i="8"/>
  <c r="F25" i="8"/>
  <c r="B26" i="8"/>
  <c r="C26" i="8"/>
  <c r="D26" i="8"/>
  <c r="E26" i="8"/>
  <c r="F26" i="8"/>
  <c r="B27" i="8"/>
  <c r="C27" i="8"/>
  <c r="D27" i="8"/>
  <c r="E27" i="8"/>
  <c r="F27" i="8"/>
  <c r="B28" i="8"/>
  <c r="C28" i="8"/>
  <c r="D28" i="8"/>
  <c r="E28" i="8"/>
  <c r="F28" i="8"/>
  <c r="B29" i="8"/>
  <c r="C29" i="8"/>
  <c r="D29" i="8"/>
  <c r="E29" i="8"/>
  <c r="F29" i="8"/>
  <c r="B30" i="8"/>
  <c r="C30" i="8"/>
  <c r="D30" i="8"/>
  <c r="E30" i="8"/>
  <c r="F30" i="8"/>
  <c r="B31" i="8"/>
  <c r="C31" i="8"/>
  <c r="D31" i="8"/>
  <c r="E31" i="8"/>
  <c r="F31" i="8"/>
  <c r="B32" i="8"/>
  <c r="C32" i="8"/>
  <c r="D32" i="8"/>
  <c r="E32" i="8"/>
  <c r="F32" i="8"/>
  <c r="B33" i="8"/>
  <c r="C33" i="8"/>
  <c r="D33" i="8"/>
  <c r="E33" i="8"/>
  <c r="F33" i="8"/>
  <c r="B34" i="8"/>
  <c r="C34" i="8"/>
  <c r="D34" i="8"/>
  <c r="E34" i="8"/>
  <c r="F34" i="8"/>
  <c r="B35" i="8"/>
  <c r="C35" i="8"/>
  <c r="D35" i="8"/>
  <c r="E35" i="8"/>
  <c r="F35" i="8"/>
  <c r="B36" i="8"/>
  <c r="C36" i="8"/>
  <c r="D36" i="8"/>
  <c r="E36" i="8"/>
  <c r="F36" i="8"/>
  <c r="B37" i="8"/>
  <c r="C37" i="8"/>
  <c r="D37" i="8"/>
  <c r="E37" i="8"/>
  <c r="F37" i="8"/>
  <c r="B38" i="8"/>
  <c r="C38" i="8"/>
  <c r="D38" i="8"/>
  <c r="E38" i="8"/>
  <c r="F38" i="8"/>
  <c r="B39" i="8"/>
  <c r="C39" i="8"/>
  <c r="D39" i="8"/>
  <c r="E39" i="8"/>
  <c r="F39" i="8"/>
  <c r="B40" i="8"/>
  <c r="C40" i="8"/>
  <c r="D40" i="8"/>
  <c r="E40" i="8"/>
  <c r="F40" i="8"/>
  <c r="B41" i="8"/>
  <c r="C41" i="8"/>
  <c r="D41" i="8"/>
  <c r="E41" i="8"/>
  <c r="F41" i="8"/>
  <c r="B42" i="8"/>
  <c r="C42" i="8"/>
  <c r="D42" i="8"/>
  <c r="E42" i="8"/>
  <c r="F42" i="8"/>
  <c r="B43" i="8"/>
  <c r="C43" i="8"/>
  <c r="D43" i="8"/>
  <c r="E43" i="8"/>
  <c r="F43" i="8"/>
  <c r="B44" i="8"/>
  <c r="C44" i="8"/>
  <c r="D44" i="8"/>
  <c r="E44" i="8"/>
  <c r="F44" i="8"/>
  <c r="B45" i="8"/>
  <c r="C45" i="8"/>
  <c r="D45" i="8"/>
  <c r="E45" i="8"/>
  <c r="F45" i="8"/>
  <c r="B46" i="8"/>
  <c r="C46" i="8"/>
  <c r="D46" i="8"/>
  <c r="E46" i="8"/>
  <c r="F46" i="8"/>
  <c r="B47" i="8"/>
  <c r="C47" i="8"/>
  <c r="D47" i="8"/>
  <c r="E47" i="8"/>
  <c r="F47" i="8"/>
  <c r="B48" i="8"/>
  <c r="C48" i="8"/>
  <c r="D48" i="8"/>
  <c r="E48" i="8"/>
  <c r="F48" i="8"/>
  <c r="B49" i="8"/>
  <c r="C49" i="8"/>
  <c r="D49" i="8"/>
  <c r="E49" i="8"/>
  <c r="F49" i="8"/>
  <c r="B50" i="8"/>
  <c r="C50" i="8"/>
  <c r="D50" i="8"/>
  <c r="E50" i="8"/>
  <c r="F50" i="8"/>
  <c r="B51" i="8"/>
  <c r="C51" i="8"/>
  <c r="D51" i="8"/>
  <c r="E51" i="8"/>
  <c r="F51" i="8"/>
  <c r="B52" i="8"/>
  <c r="C52" i="8"/>
  <c r="D52" i="8"/>
  <c r="E52" i="8"/>
  <c r="F52" i="8"/>
  <c r="B53" i="8"/>
  <c r="C53" i="8"/>
  <c r="D53" i="8"/>
  <c r="E53" i="8"/>
  <c r="F53" i="8"/>
  <c r="B54" i="8"/>
  <c r="C54" i="8"/>
  <c r="D54" i="8"/>
  <c r="E54" i="8"/>
  <c r="F54" i="8"/>
  <c r="B55" i="8"/>
  <c r="C55" i="8"/>
  <c r="D55" i="8"/>
  <c r="E55" i="8"/>
  <c r="F55" i="8"/>
  <c r="B56" i="8"/>
  <c r="C56" i="8"/>
  <c r="D56" i="8"/>
  <c r="E56" i="8"/>
  <c r="F56" i="8"/>
  <c r="B57" i="8"/>
  <c r="C57" i="8"/>
  <c r="D57" i="8"/>
  <c r="E57" i="8"/>
  <c r="F57" i="8"/>
  <c r="B58" i="8"/>
  <c r="C58" i="8"/>
  <c r="D58" i="8"/>
  <c r="E58" i="8"/>
  <c r="F58" i="8"/>
  <c r="B59" i="8"/>
  <c r="C59" i="8"/>
  <c r="D59" i="8"/>
  <c r="E59" i="8"/>
  <c r="F59" i="8"/>
  <c r="B60" i="8"/>
  <c r="C60" i="8"/>
  <c r="D60" i="8"/>
  <c r="E60" i="8"/>
  <c r="F60" i="8"/>
  <c r="B61" i="8"/>
  <c r="C61" i="8"/>
  <c r="D61" i="8"/>
  <c r="E61" i="8"/>
  <c r="F61" i="8"/>
  <c r="B62" i="8"/>
  <c r="C62" i="8"/>
  <c r="D62" i="8"/>
  <c r="E62" i="8"/>
  <c r="F62" i="8"/>
  <c r="B63" i="8"/>
  <c r="C63" i="8"/>
  <c r="D63" i="8"/>
  <c r="E63" i="8"/>
  <c r="F63" i="8"/>
  <c r="B64" i="8"/>
  <c r="C64" i="8"/>
  <c r="D64" i="8"/>
  <c r="E64" i="8"/>
  <c r="F64" i="8"/>
  <c r="B65" i="8"/>
  <c r="C65" i="8"/>
  <c r="D65" i="8"/>
  <c r="E65" i="8"/>
  <c r="F65" i="8"/>
  <c r="B66" i="8"/>
  <c r="C66" i="8"/>
  <c r="D66" i="8"/>
  <c r="E66" i="8"/>
  <c r="F66" i="8"/>
  <c r="B67" i="8"/>
  <c r="C67" i="8"/>
  <c r="D67" i="8"/>
  <c r="E67" i="8"/>
  <c r="F67" i="8"/>
  <c r="B68" i="8"/>
  <c r="C68" i="8"/>
  <c r="D68" i="8"/>
  <c r="E68" i="8"/>
  <c r="F68" i="8"/>
  <c r="B69" i="8"/>
  <c r="C69" i="8"/>
  <c r="D69" i="8"/>
  <c r="E69" i="8"/>
  <c r="F69" i="8"/>
  <c r="B70" i="8"/>
  <c r="C70" i="8"/>
  <c r="D70" i="8"/>
  <c r="E70" i="8"/>
  <c r="F70" i="8"/>
  <c r="B71" i="8"/>
  <c r="C71" i="8"/>
  <c r="D71" i="8"/>
  <c r="E71" i="8"/>
  <c r="F71" i="8"/>
  <c r="B72" i="8"/>
  <c r="C72" i="8"/>
  <c r="D72" i="8"/>
  <c r="E72" i="8"/>
  <c r="F72" i="8"/>
  <c r="B73" i="8"/>
  <c r="C73" i="8"/>
  <c r="D73" i="8"/>
  <c r="E73" i="8"/>
  <c r="F73" i="8"/>
  <c r="B74" i="8"/>
  <c r="C74" i="8"/>
  <c r="D74" i="8"/>
  <c r="E74" i="8"/>
  <c r="F74" i="8"/>
  <c r="B75" i="8"/>
  <c r="C75" i="8"/>
  <c r="D75" i="8"/>
  <c r="E75" i="8"/>
  <c r="F75" i="8"/>
  <c r="B76" i="8"/>
  <c r="C76" i="8"/>
  <c r="D76" i="8"/>
  <c r="E76" i="8"/>
  <c r="F76" i="8"/>
  <c r="B77" i="8"/>
  <c r="C77" i="8"/>
  <c r="D77" i="8"/>
  <c r="E77" i="8"/>
  <c r="F77" i="8"/>
  <c r="B78" i="8"/>
  <c r="C78" i="8"/>
  <c r="D78" i="8"/>
  <c r="E78" i="8"/>
  <c r="F78" i="8"/>
  <c r="B79" i="8"/>
  <c r="C79" i="8"/>
  <c r="D79" i="8"/>
  <c r="E79" i="8"/>
  <c r="F79" i="8"/>
  <c r="B80" i="8"/>
  <c r="C80" i="8"/>
  <c r="D80" i="8"/>
  <c r="E80" i="8"/>
  <c r="F80" i="8"/>
  <c r="B81" i="8"/>
  <c r="C81" i="8"/>
  <c r="D81" i="8"/>
  <c r="E81" i="8"/>
  <c r="F81" i="8"/>
  <c r="B82" i="8"/>
  <c r="C82" i="8"/>
  <c r="D82" i="8"/>
  <c r="E82" i="8"/>
  <c r="F82" i="8"/>
  <c r="B83" i="8"/>
  <c r="C83" i="8"/>
  <c r="D83" i="8"/>
  <c r="E83" i="8"/>
  <c r="F83" i="8"/>
  <c r="B84" i="8"/>
  <c r="C84" i="8"/>
  <c r="D84" i="8"/>
  <c r="E84" i="8"/>
  <c r="F84" i="8"/>
  <c r="B85" i="8"/>
  <c r="C85" i="8"/>
  <c r="D85" i="8"/>
  <c r="E85" i="8"/>
  <c r="F85" i="8"/>
  <c r="B86" i="8"/>
  <c r="C86" i="8"/>
  <c r="D86" i="8"/>
  <c r="E86" i="8"/>
  <c r="F86" i="8"/>
  <c r="B87" i="8"/>
  <c r="C87" i="8"/>
  <c r="D87" i="8"/>
  <c r="E87" i="8"/>
  <c r="F87" i="8"/>
  <c r="B88" i="8"/>
  <c r="C88" i="8"/>
  <c r="D88" i="8"/>
  <c r="E88" i="8"/>
  <c r="F88" i="8"/>
  <c r="B89" i="8"/>
  <c r="C89" i="8"/>
  <c r="D89" i="8"/>
  <c r="E89" i="8"/>
  <c r="F89" i="8"/>
  <c r="B90" i="8"/>
  <c r="C90" i="8"/>
  <c r="D90" i="8"/>
  <c r="E90" i="8"/>
  <c r="F90" i="8"/>
  <c r="B91" i="8"/>
  <c r="C91" i="8"/>
  <c r="D91" i="8"/>
  <c r="E91" i="8"/>
  <c r="F91" i="8"/>
  <c r="B92" i="8"/>
  <c r="C92" i="8"/>
  <c r="D92" i="8"/>
  <c r="E92" i="8"/>
  <c r="F92" i="8"/>
  <c r="B93" i="8"/>
  <c r="C93" i="8"/>
  <c r="D93" i="8"/>
  <c r="E93" i="8"/>
  <c r="F93" i="8"/>
  <c r="B94" i="8"/>
  <c r="C94" i="8"/>
  <c r="D94" i="8"/>
  <c r="E94" i="8"/>
  <c r="F94" i="8"/>
  <c r="B95" i="8"/>
  <c r="C95" i="8"/>
  <c r="D95" i="8"/>
  <c r="E95" i="8"/>
  <c r="F95" i="8"/>
  <c r="B2" i="8"/>
  <c r="C2" i="8"/>
  <c r="D2" i="8"/>
  <c r="E2" i="8"/>
  <c r="F2" i="8"/>
  <c r="P3" i="7"/>
  <c r="Q3" i="7"/>
  <c r="P4" i="7"/>
  <c r="Q4" i="7"/>
  <c r="P5" i="7"/>
  <c r="Q5" i="7"/>
  <c r="P6" i="7"/>
  <c r="Q6" i="7"/>
  <c r="P7" i="7"/>
  <c r="Q7" i="7"/>
  <c r="P8" i="7"/>
  <c r="Q8" i="7"/>
  <c r="P9" i="7"/>
  <c r="Q9" i="7"/>
  <c r="P10" i="7"/>
  <c r="Q10" i="7"/>
  <c r="P11" i="7"/>
  <c r="Q11" i="7"/>
  <c r="P12" i="7"/>
  <c r="Q12" i="7"/>
  <c r="P13" i="7"/>
  <c r="Q13" i="7"/>
  <c r="P14" i="7"/>
  <c r="Q14" i="7"/>
  <c r="P15" i="7"/>
  <c r="Q15" i="7"/>
  <c r="P16" i="7"/>
  <c r="Q16" i="7"/>
  <c r="P17" i="7"/>
  <c r="Q17" i="7"/>
  <c r="P18" i="7"/>
  <c r="Q18" i="7"/>
  <c r="P19" i="7"/>
  <c r="Q19" i="7"/>
  <c r="P20" i="7"/>
  <c r="Q20" i="7"/>
  <c r="P21" i="7"/>
  <c r="Q21" i="7"/>
  <c r="P22" i="7"/>
  <c r="Q22" i="7"/>
  <c r="P23" i="7"/>
  <c r="Q23" i="7"/>
  <c r="P24" i="7"/>
  <c r="Q24" i="7"/>
  <c r="P25" i="7"/>
  <c r="Q25" i="7"/>
  <c r="P26" i="7"/>
  <c r="Q26" i="7"/>
  <c r="P27" i="7"/>
  <c r="Q27" i="7"/>
  <c r="P28" i="7"/>
  <c r="Q28" i="7"/>
  <c r="P29" i="7"/>
  <c r="Q29" i="7"/>
  <c r="P30" i="7"/>
  <c r="Q30" i="7"/>
  <c r="P31" i="7"/>
  <c r="Q31" i="7"/>
  <c r="P32" i="7"/>
  <c r="Q32" i="7"/>
  <c r="P33" i="7"/>
  <c r="Q33" i="7"/>
  <c r="P34" i="7"/>
  <c r="Q34" i="7"/>
  <c r="P35" i="7"/>
  <c r="Q35" i="7"/>
  <c r="P36" i="7"/>
  <c r="Q36" i="7"/>
  <c r="P37" i="7"/>
  <c r="Q37" i="7"/>
  <c r="P38" i="7"/>
  <c r="Q38" i="7"/>
  <c r="P39" i="7"/>
  <c r="Q39" i="7"/>
  <c r="P40" i="7"/>
  <c r="Q40" i="7"/>
  <c r="P41" i="7"/>
  <c r="Q41" i="7"/>
  <c r="P42" i="7"/>
  <c r="Q42" i="7"/>
  <c r="P43" i="7"/>
  <c r="Q43" i="7"/>
  <c r="P44" i="7"/>
  <c r="Q44" i="7"/>
  <c r="P45" i="7"/>
  <c r="Q45" i="7"/>
  <c r="P46" i="7"/>
  <c r="Q46" i="7"/>
  <c r="P47" i="7"/>
  <c r="Q47" i="7"/>
  <c r="P48" i="7"/>
  <c r="Q48" i="7"/>
  <c r="P49" i="7"/>
  <c r="Q49" i="7"/>
  <c r="P50" i="7"/>
  <c r="Q50" i="7"/>
  <c r="P51" i="7"/>
  <c r="Q51" i="7"/>
  <c r="P52" i="7"/>
  <c r="Q52" i="7"/>
  <c r="P53" i="7"/>
  <c r="Q53" i="7"/>
  <c r="P54" i="7"/>
  <c r="Q54" i="7"/>
  <c r="P55" i="7"/>
  <c r="Q55" i="7"/>
  <c r="P56" i="7"/>
  <c r="Q56" i="7"/>
  <c r="P57" i="7"/>
  <c r="Q57" i="7"/>
  <c r="P58" i="7"/>
  <c r="Q58" i="7"/>
  <c r="P59" i="7"/>
  <c r="Q59" i="7"/>
  <c r="P60" i="7"/>
  <c r="Q60" i="7"/>
  <c r="P61" i="7"/>
  <c r="Q61" i="7"/>
  <c r="P62" i="7"/>
  <c r="Q62" i="7"/>
  <c r="P63" i="7"/>
  <c r="Q63" i="7"/>
  <c r="P64" i="7"/>
  <c r="Q64" i="7"/>
  <c r="P65" i="7"/>
  <c r="Q65" i="7"/>
  <c r="P66" i="7"/>
  <c r="Q66" i="7"/>
  <c r="P67" i="7"/>
  <c r="Q67" i="7"/>
  <c r="P68" i="7"/>
  <c r="Q68" i="7"/>
  <c r="P69" i="7"/>
  <c r="Q69" i="7"/>
  <c r="P70" i="7"/>
  <c r="Q70" i="7"/>
  <c r="P71" i="7"/>
  <c r="Q71" i="7"/>
  <c r="P72" i="7"/>
  <c r="Q72" i="7"/>
  <c r="P73" i="7"/>
  <c r="Q73" i="7"/>
  <c r="P74" i="7"/>
  <c r="Q74" i="7"/>
  <c r="P75" i="7"/>
  <c r="Q75" i="7"/>
  <c r="P76" i="7"/>
  <c r="Q76" i="7"/>
  <c r="P77" i="7"/>
  <c r="Q77" i="7"/>
  <c r="P78" i="7"/>
  <c r="Q78" i="7"/>
  <c r="P79" i="7"/>
  <c r="Q79" i="7"/>
  <c r="P80" i="7"/>
  <c r="Q80" i="7"/>
  <c r="P81" i="7"/>
  <c r="Q81" i="7"/>
  <c r="P82" i="7"/>
  <c r="Q82" i="7"/>
  <c r="P83" i="7"/>
  <c r="Q83" i="7"/>
  <c r="P84" i="7"/>
  <c r="Q84" i="7"/>
  <c r="P85" i="7"/>
  <c r="Q85" i="7"/>
  <c r="P86" i="7"/>
  <c r="Q86" i="7"/>
  <c r="P87" i="7"/>
  <c r="Q87" i="7"/>
  <c r="P88" i="7"/>
  <c r="Q88" i="7"/>
  <c r="P89" i="7"/>
  <c r="Q89" i="7"/>
  <c r="P90" i="7"/>
  <c r="Q90" i="7"/>
  <c r="P91" i="7"/>
  <c r="Q91" i="7"/>
  <c r="P92" i="7"/>
  <c r="Q92" i="7"/>
  <c r="P93" i="7"/>
  <c r="Q93" i="7"/>
  <c r="P94" i="7"/>
  <c r="Q94" i="7"/>
  <c r="P95" i="7"/>
  <c r="Q95" i="7"/>
  <c r="B3" i="7"/>
  <c r="C3" i="7"/>
  <c r="D3" i="7"/>
  <c r="E3" i="7"/>
  <c r="F3" i="7"/>
  <c r="G3" i="7"/>
  <c r="H3" i="7"/>
  <c r="B4" i="7"/>
  <c r="C4" i="7"/>
  <c r="D4" i="7"/>
  <c r="E4" i="7"/>
  <c r="F4" i="7"/>
  <c r="G4" i="7"/>
  <c r="H4" i="7"/>
  <c r="B5" i="7"/>
  <c r="C5" i="7"/>
  <c r="D5" i="7"/>
  <c r="E5" i="7"/>
  <c r="F5" i="7"/>
  <c r="G5" i="7"/>
  <c r="H5" i="7"/>
  <c r="B6" i="7"/>
  <c r="C6" i="7"/>
  <c r="D6" i="7"/>
  <c r="E6" i="7"/>
  <c r="F6" i="7"/>
  <c r="G6" i="7"/>
  <c r="H6" i="7"/>
  <c r="B7" i="7"/>
  <c r="C7" i="7"/>
  <c r="D7" i="7"/>
  <c r="E7" i="7"/>
  <c r="F7" i="7"/>
  <c r="G7" i="7"/>
  <c r="H7" i="7"/>
  <c r="B8" i="7"/>
  <c r="C8" i="7"/>
  <c r="D8" i="7"/>
  <c r="E8" i="7"/>
  <c r="F8" i="7"/>
  <c r="G8" i="7"/>
  <c r="H8" i="7"/>
  <c r="B9" i="7"/>
  <c r="C9" i="7"/>
  <c r="D9" i="7"/>
  <c r="E9" i="7"/>
  <c r="F9" i="7"/>
  <c r="G9" i="7"/>
  <c r="H9" i="7"/>
  <c r="B10" i="7"/>
  <c r="C10" i="7"/>
  <c r="D10" i="7"/>
  <c r="E10" i="7"/>
  <c r="F10" i="7"/>
  <c r="G10" i="7"/>
  <c r="H10" i="7"/>
  <c r="B11" i="7"/>
  <c r="C11" i="7"/>
  <c r="D11" i="7"/>
  <c r="E11" i="7"/>
  <c r="F11" i="7"/>
  <c r="G11" i="7"/>
  <c r="H11" i="7"/>
  <c r="B12" i="7"/>
  <c r="C12" i="7"/>
  <c r="D12" i="7"/>
  <c r="E12" i="7"/>
  <c r="F12" i="7"/>
  <c r="G12" i="7"/>
  <c r="H12" i="7"/>
  <c r="B13" i="7"/>
  <c r="C13" i="7"/>
  <c r="D13" i="7"/>
  <c r="E13" i="7"/>
  <c r="F13" i="7"/>
  <c r="G13" i="7"/>
  <c r="H13" i="7"/>
  <c r="B14" i="7"/>
  <c r="C14" i="7"/>
  <c r="D14" i="7"/>
  <c r="E14" i="7"/>
  <c r="F14" i="7"/>
  <c r="G14" i="7"/>
  <c r="H14" i="7"/>
  <c r="B15" i="7"/>
  <c r="C15" i="7"/>
  <c r="D15" i="7"/>
  <c r="E15" i="7"/>
  <c r="F15" i="7"/>
  <c r="G15" i="7"/>
  <c r="H15" i="7"/>
  <c r="B16" i="7"/>
  <c r="C16" i="7"/>
  <c r="D16" i="7"/>
  <c r="E16" i="7"/>
  <c r="F16" i="7"/>
  <c r="G16" i="7"/>
  <c r="H16" i="7"/>
  <c r="B17" i="7"/>
  <c r="C17" i="7"/>
  <c r="D17" i="7"/>
  <c r="E17" i="7"/>
  <c r="F17" i="7"/>
  <c r="G17" i="7"/>
  <c r="H17" i="7"/>
  <c r="B18" i="7"/>
  <c r="C18" i="7"/>
  <c r="D18" i="7"/>
  <c r="E18" i="7"/>
  <c r="F18" i="7"/>
  <c r="G18" i="7"/>
  <c r="H18" i="7"/>
  <c r="B19" i="7"/>
  <c r="C19" i="7"/>
  <c r="D19" i="7"/>
  <c r="E19" i="7"/>
  <c r="F19" i="7"/>
  <c r="G19" i="7"/>
  <c r="H19" i="7"/>
  <c r="B20" i="7"/>
  <c r="C20" i="7"/>
  <c r="D20" i="7"/>
  <c r="E20" i="7"/>
  <c r="F20" i="7"/>
  <c r="G20" i="7"/>
  <c r="H20" i="7"/>
  <c r="B21" i="7"/>
  <c r="C21" i="7"/>
  <c r="D21" i="7"/>
  <c r="E21" i="7"/>
  <c r="F21" i="7"/>
  <c r="G21" i="7"/>
  <c r="H21" i="7"/>
  <c r="B22" i="7"/>
  <c r="C22" i="7"/>
  <c r="D22" i="7"/>
  <c r="E22" i="7"/>
  <c r="F22" i="7"/>
  <c r="G22" i="7"/>
  <c r="H22" i="7"/>
  <c r="B23" i="7"/>
  <c r="C23" i="7"/>
  <c r="D23" i="7"/>
  <c r="E23" i="7"/>
  <c r="F23" i="7"/>
  <c r="G23" i="7"/>
  <c r="H23" i="7"/>
  <c r="B24" i="7"/>
  <c r="C24" i="7"/>
  <c r="D24" i="7"/>
  <c r="E24" i="7"/>
  <c r="F24" i="7"/>
  <c r="G24" i="7"/>
  <c r="H24" i="7"/>
  <c r="B25" i="7"/>
  <c r="C25" i="7"/>
  <c r="D25" i="7"/>
  <c r="E25" i="7"/>
  <c r="F25" i="7"/>
  <c r="G25" i="7"/>
  <c r="H25" i="7"/>
  <c r="B26" i="7"/>
  <c r="C26" i="7"/>
  <c r="D26" i="7"/>
  <c r="E26" i="7"/>
  <c r="F26" i="7"/>
  <c r="G26" i="7"/>
  <c r="H26" i="7"/>
  <c r="B27" i="7"/>
  <c r="C27" i="7"/>
  <c r="D27" i="7"/>
  <c r="E27" i="7"/>
  <c r="F27" i="7"/>
  <c r="G27" i="7"/>
  <c r="H27" i="7"/>
  <c r="B28" i="7"/>
  <c r="C28" i="7"/>
  <c r="D28" i="7"/>
  <c r="E28" i="7"/>
  <c r="F28" i="7"/>
  <c r="G28" i="7"/>
  <c r="H28" i="7"/>
  <c r="B29" i="7"/>
  <c r="C29" i="7"/>
  <c r="D29" i="7"/>
  <c r="E29" i="7"/>
  <c r="F29" i="7"/>
  <c r="G29" i="7"/>
  <c r="H29" i="7"/>
  <c r="B30" i="7"/>
  <c r="C30" i="7"/>
  <c r="D30" i="7"/>
  <c r="E30" i="7"/>
  <c r="F30" i="7"/>
  <c r="G30" i="7"/>
  <c r="H30" i="7"/>
  <c r="B31" i="7"/>
  <c r="C31" i="7"/>
  <c r="D31" i="7"/>
  <c r="E31" i="7"/>
  <c r="F31" i="7"/>
  <c r="G31" i="7"/>
  <c r="H31" i="7"/>
  <c r="B32" i="7"/>
  <c r="C32" i="7"/>
  <c r="D32" i="7"/>
  <c r="E32" i="7"/>
  <c r="F32" i="7"/>
  <c r="G32" i="7"/>
  <c r="H32" i="7"/>
  <c r="B33" i="7"/>
  <c r="C33" i="7"/>
  <c r="D33" i="7"/>
  <c r="E33" i="7"/>
  <c r="F33" i="7"/>
  <c r="G33" i="7"/>
  <c r="H33" i="7"/>
  <c r="B34" i="7"/>
  <c r="C34" i="7"/>
  <c r="D34" i="7"/>
  <c r="E34" i="7"/>
  <c r="F34" i="7"/>
  <c r="G34" i="7"/>
  <c r="H34" i="7"/>
  <c r="B35" i="7"/>
  <c r="C35" i="7"/>
  <c r="D35" i="7"/>
  <c r="E35" i="7"/>
  <c r="F35" i="7"/>
  <c r="G35" i="7"/>
  <c r="H35" i="7"/>
  <c r="B36" i="7"/>
  <c r="C36" i="7"/>
  <c r="D36" i="7"/>
  <c r="E36" i="7"/>
  <c r="F36" i="7"/>
  <c r="G36" i="7"/>
  <c r="H36" i="7"/>
  <c r="B37" i="7"/>
  <c r="C37" i="7"/>
  <c r="D37" i="7"/>
  <c r="E37" i="7"/>
  <c r="F37" i="7"/>
  <c r="G37" i="7"/>
  <c r="H37" i="7"/>
  <c r="B38" i="7"/>
  <c r="C38" i="7"/>
  <c r="D38" i="7"/>
  <c r="E38" i="7"/>
  <c r="F38" i="7"/>
  <c r="G38" i="7"/>
  <c r="H38" i="7"/>
  <c r="B39" i="7"/>
  <c r="C39" i="7"/>
  <c r="D39" i="7"/>
  <c r="E39" i="7"/>
  <c r="F39" i="7"/>
  <c r="G39" i="7"/>
  <c r="H39" i="7"/>
  <c r="B40" i="7"/>
  <c r="C40" i="7"/>
  <c r="D40" i="7"/>
  <c r="E40" i="7"/>
  <c r="F40" i="7"/>
  <c r="G40" i="7"/>
  <c r="H40" i="7"/>
  <c r="B41" i="7"/>
  <c r="C41" i="7"/>
  <c r="D41" i="7"/>
  <c r="E41" i="7"/>
  <c r="F41" i="7"/>
  <c r="G41" i="7"/>
  <c r="H41" i="7"/>
  <c r="B42" i="7"/>
  <c r="C42" i="7"/>
  <c r="D42" i="7"/>
  <c r="E42" i="7"/>
  <c r="F42" i="7"/>
  <c r="G42" i="7"/>
  <c r="H42" i="7"/>
  <c r="B43" i="7"/>
  <c r="C43" i="7"/>
  <c r="D43" i="7"/>
  <c r="E43" i="7"/>
  <c r="F43" i="7"/>
  <c r="G43" i="7"/>
  <c r="H43" i="7"/>
  <c r="B44" i="7"/>
  <c r="C44" i="7"/>
  <c r="D44" i="7"/>
  <c r="E44" i="7"/>
  <c r="F44" i="7"/>
  <c r="G44" i="7"/>
  <c r="H44" i="7"/>
  <c r="B45" i="7"/>
  <c r="C45" i="7"/>
  <c r="D45" i="7"/>
  <c r="E45" i="7"/>
  <c r="F45" i="7"/>
  <c r="G45" i="7"/>
  <c r="H45" i="7"/>
  <c r="B46" i="7"/>
  <c r="C46" i="7"/>
  <c r="D46" i="7"/>
  <c r="E46" i="7"/>
  <c r="F46" i="7"/>
  <c r="G46" i="7"/>
  <c r="H46" i="7"/>
  <c r="B47" i="7"/>
  <c r="C47" i="7"/>
  <c r="D47" i="7"/>
  <c r="E47" i="7"/>
  <c r="F47" i="7"/>
  <c r="G47" i="7"/>
  <c r="H47" i="7"/>
  <c r="B48" i="7"/>
  <c r="C48" i="7"/>
  <c r="D48" i="7"/>
  <c r="E48" i="7"/>
  <c r="F48" i="7"/>
  <c r="G48" i="7"/>
  <c r="H48" i="7"/>
  <c r="B49" i="7"/>
  <c r="C49" i="7"/>
  <c r="D49" i="7"/>
  <c r="E49" i="7"/>
  <c r="F49" i="7"/>
  <c r="G49" i="7"/>
  <c r="H49" i="7"/>
  <c r="B50" i="7"/>
  <c r="C50" i="7"/>
  <c r="D50" i="7"/>
  <c r="E50" i="7"/>
  <c r="F50" i="7"/>
  <c r="G50" i="7"/>
  <c r="H50" i="7"/>
  <c r="B51" i="7"/>
  <c r="C51" i="7"/>
  <c r="D51" i="7"/>
  <c r="E51" i="7"/>
  <c r="F51" i="7"/>
  <c r="G51" i="7"/>
  <c r="H51" i="7"/>
  <c r="B52" i="7"/>
  <c r="C52" i="7"/>
  <c r="D52" i="7"/>
  <c r="E52" i="7"/>
  <c r="F52" i="7"/>
  <c r="G52" i="7"/>
  <c r="H52" i="7"/>
  <c r="B53" i="7"/>
  <c r="C53" i="7"/>
  <c r="D53" i="7"/>
  <c r="E53" i="7"/>
  <c r="F53" i="7"/>
  <c r="G53" i="7"/>
  <c r="H53" i="7"/>
  <c r="B54" i="7"/>
  <c r="C54" i="7"/>
  <c r="D54" i="7"/>
  <c r="E54" i="7"/>
  <c r="F54" i="7"/>
  <c r="G54" i="7"/>
  <c r="H54" i="7"/>
  <c r="B55" i="7"/>
  <c r="C55" i="7"/>
  <c r="D55" i="7"/>
  <c r="E55" i="7"/>
  <c r="F55" i="7"/>
  <c r="G55" i="7"/>
  <c r="H55" i="7"/>
  <c r="B56" i="7"/>
  <c r="C56" i="7"/>
  <c r="D56" i="7"/>
  <c r="E56" i="7"/>
  <c r="F56" i="7"/>
  <c r="G56" i="7"/>
  <c r="H56" i="7"/>
  <c r="B57" i="7"/>
  <c r="C57" i="7"/>
  <c r="D57" i="7"/>
  <c r="E57" i="7"/>
  <c r="F57" i="7"/>
  <c r="G57" i="7"/>
  <c r="H57" i="7"/>
  <c r="B58" i="7"/>
  <c r="C58" i="7"/>
  <c r="D58" i="7"/>
  <c r="E58" i="7"/>
  <c r="F58" i="7"/>
  <c r="G58" i="7"/>
  <c r="H58" i="7"/>
  <c r="B59" i="7"/>
  <c r="C59" i="7"/>
  <c r="D59" i="7"/>
  <c r="E59" i="7"/>
  <c r="F59" i="7"/>
  <c r="G59" i="7"/>
  <c r="H59" i="7"/>
  <c r="B60" i="7"/>
  <c r="C60" i="7"/>
  <c r="D60" i="7"/>
  <c r="E60" i="7"/>
  <c r="F60" i="7"/>
  <c r="G60" i="7"/>
  <c r="H60" i="7"/>
  <c r="B61" i="7"/>
  <c r="C61" i="7"/>
  <c r="D61" i="7"/>
  <c r="E61" i="7"/>
  <c r="F61" i="7"/>
  <c r="G61" i="7"/>
  <c r="H61" i="7"/>
  <c r="B62" i="7"/>
  <c r="C62" i="7"/>
  <c r="D62" i="7"/>
  <c r="E62" i="7"/>
  <c r="F62" i="7"/>
  <c r="G62" i="7"/>
  <c r="H62" i="7"/>
  <c r="B63" i="7"/>
  <c r="C63" i="7"/>
  <c r="D63" i="7"/>
  <c r="E63" i="7"/>
  <c r="F63" i="7"/>
  <c r="G63" i="7"/>
  <c r="H63" i="7"/>
  <c r="B64" i="7"/>
  <c r="C64" i="7"/>
  <c r="D64" i="7"/>
  <c r="E64" i="7"/>
  <c r="F64" i="7"/>
  <c r="G64" i="7"/>
  <c r="H64" i="7"/>
  <c r="B65" i="7"/>
  <c r="C65" i="7"/>
  <c r="D65" i="7"/>
  <c r="E65" i="7"/>
  <c r="F65" i="7"/>
  <c r="G65" i="7"/>
  <c r="H65" i="7"/>
  <c r="B66" i="7"/>
  <c r="C66" i="7"/>
  <c r="D66" i="7"/>
  <c r="E66" i="7"/>
  <c r="F66" i="7"/>
  <c r="G66" i="7"/>
  <c r="H66" i="7"/>
  <c r="B67" i="7"/>
  <c r="C67" i="7"/>
  <c r="D67" i="7"/>
  <c r="E67" i="7"/>
  <c r="F67" i="7"/>
  <c r="G67" i="7"/>
  <c r="H67" i="7"/>
  <c r="B68" i="7"/>
  <c r="C68" i="7"/>
  <c r="D68" i="7"/>
  <c r="E68" i="7"/>
  <c r="F68" i="7"/>
  <c r="G68" i="7"/>
  <c r="H68" i="7"/>
  <c r="B69" i="7"/>
  <c r="C69" i="7"/>
  <c r="D69" i="7"/>
  <c r="E69" i="7"/>
  <c r="F69" i="7"/>
  <c r="G69" i="7"/>
  <c r="H69" i="7"/>
  <c r="B70" i="7"/>
  <c r="C70" i="7"/>
  <c r="D70" i="7"/>
  <c r="E70" i="7"/>
  <c r="F70" i="7"/>
  <c r="G70" i="7"/>
  <c r="H70" i="7"/>
  <c r="B71" i="7"/>
  <c r="C71" i="7"/>
  <c r="D71" i="7"/>
  <c r="E71" i="7"/>
  <c r="F71" i="7"/>
  <c r="G71" i="7"/>
  <c r="H71" i="7"/>
  <c r="B72" i="7"/>
  <c r="C72" i="7"/>
  <c r="D72" i="7"/>
  <c r="E72" i="7"/>
  <c r="F72" i="7"/>
  <c r="G72" i="7"/>
  <c r="H72" i="7"/>
  <c r="B73" i="7"/>
  <c r="C73" i="7"/>
  <c r="D73" i="7"/>
  <c r="E73" i="7"/>
  <c r="F73" i="7"/>
  <c r="G73" i="7"/>
  <c r="H73" i="7"/>
  <c r="B74" i="7"/>
  <c r="C74" i="7"/>
  <c r="D74" i="7"/>
  <c r="E74" i="7"/>
  <c r="F74" i="7"/>
  <c r="G74" i="7"/>
  <c r="H74" i="7"/>
  <c r="B75" i="7"/>
  <c r="C75" i="7"/>
  <c r="D75" i="7"/>
  <c r="E75" i="7"/>
  <c r="F75" i="7"/>
  <c r="G75" i="7"/>
  <c r="H75" i="7"/>
  <c r="B76" i="7"/>
  <c r="C76" i="7"/>
  <c r="D76" i="7"/>
  <c r="E76" i="7"/>
  <c r="F76" i="7"/>
  <c r="G76" i="7"/>
  <c r="H76" i="7"/>
  <c r="B77" i="7"/>
  <c r="C77" i="7"/>
  <c r="D77" i="7"/>
  <c r="E77" i="7"/>
  <c r="F77" i="7"/>
  <c r="G77" i="7"/>
  <c r="H77" i="7"/>
  <c r="B78" i="7"/>
  <c r="C78" i="7"/>
  <c r="D78" i="7"/>
  <c r="E78" i="7"/>
  <c r="F78" i="7"/>
  <c r="G78" i="7"/>
  <c r="H78" i="7"/>
  <c r="B79" i="7"/>
  <c r="C79" i="7"/>
  <c r="D79" i="7"/>
  <c r="E79" i="7"/>
  <c r="F79" i="7"/>
  <c r="G79" i="7"/>
  <c r="H79" i="7"/>
  <c r="B80" i="7"/>
  <c r="C80" i="7"/>
  <c r="D80" i="7"/>
  <c r="E80" i="7"/>
  <c r="F80" i="7"/>
  <c r="G80" i="7"/>
  <c r="H80" i="7"/>
  <c r="B81" i="7"/>
  <c r="C81" i="7"/>
  <c r="D81" i="7"/>
  <c r="E81" i="7"/>
  <c r="F81" i="7"/>
  <c r="G81" i="7"/>
  <c r="H81" i="7"/>
  <c r="B82" i="7"/>
  <c r="C82" i="7"/>
  <c r="D82" i="7"/>
  <c r="E82" i="7"/>
  <c r="F82" i="7"/>
  <c r="G82" i="7"/>
  <c r="H82" i="7"/>
  <c r="B83" i="7"/>
  <c r="C83" i="7"/>
  <c r="D83" i="7"/>
  <c r="E83" i="7"/>
  <c r="F83" i="7"/>
  <c r="G83" i="7"/>
  <c r="H83" i="7"/>
  <c r="B84" i="7"/>
  <c r="C84" i="7"/>
  <c r="D84" i="7"/>
  <c r="E84" i="7"/>
  <c r="F84" i="7"/>
  <c r="G84" i="7"/>
  <c r="H84" i="7"/>
  <c r="B85" i="7"/>
  <c r="C85" i="7"/>
  <c r="D85" i="7"/>
  <c r="E85" i="7"/>
  <c r="F85" i="7"/>
  <c r="G85" i="7"/>
  <c r="H85" i="7"/>
  <c r="B86" i="7"/>
  <c r="C86" i="7"/>
  <c r="D86" i="7"/>
  <c r="E86" i="7"/>
  <c r="F86" i="7"/>
  <c r="G86" i="7"/>
  <c r="H86" i="7"/>
  <c r="B87" i="7"/>
  <c r="C87" i="7"/>
  <c r="D87" i="7"/>
  <c r="E87" i="7"/>
  <c r="F87" i="7"/>
  <c r="G87" i="7"/>
  <c r="H87" i="7"/>
  <c r="B88" i="7"/>
  <c r="C88" i="7"/>
  <c r="D88" i="7"/>
  <c r="E88" i="7"/>
  <c r="F88" i="7"/>
  <c r="G88" i="7"/>
  <c r="H88" i="7"/>
  <c r="B89" i="7"/>
  <c r="C89" i="7"/>
  <c r="D89" i="7"/>
  <c r="E89" i="7"/>
  <c r="F89" i="7"/>
  <c r="G89" i="7"/>
  <c r="H89" i="7"/>
  <c r="B90" i="7"/>
  <c r="C90" i="7"/>
  <c r="D90" i="7"/>
  <c r="E90" i="7"/>
  <c r="F90" i="7"/>
  <c r="G90" i="7"/>
  <c r="H90" i="7"/>
  <c r="B91" i="7"/>
  <c r="C91" i="7"/>
  <c r="D91" i="7"/>
  <c r="E91" i="7"/>
  <c r="F91" i="7"/>
  <c r="G91" i="7"/>
  <c r="H91" i="7"/>
  <c r="B92" i="7"/>
  <c r="C92" i="7"/>
  <c r="D92" i="7"/>
  <c r="E92" i="7"/>
  <c r="F92" i="7"/>
  <c r="G92" i="7"/>
  <c r="H92" i="7"/>
  <c r="B93" i="7"/>
  <c r="C93" i="7"/>
  <c r="D93" i="7"/>
  <c r="E93" i="7"/>
  <c r="F93" i="7"/>
  <c r="G93" i="7"/>
  <c r="H93" i="7"/>
  <c r="B94" i="7"/>
  <c r="C94" i="7"/>
  <c r="D94" i="7"/>
  <c r="E94" i="7"/>
  <c r="F94" i="7"/>
  <c r="G94" i="7"/>
  <c r="H94" i="7"/>
  <c r="B95" i="7"/>
  <c r="C95" i="7"/>
  <c r="D95" i="7"/>
  <c r="E95" i="7"/>
  <c r="F95" i="7"/>
  <c r="G95" i="7"/>
  <c r="H95" i="7"/>
  <c r="P2" i="7"/>
  <c r="Q2" i="7"/>
  <c r="B2" i="7"/>
  <c r="C2" i="7"/>
  <c r="D2" i="7"/>
  <c r="E2" i="7"/>
  <c r="F2" i="7"/>
  <c r="G2" i="7"/>
  <c r="H2" i="7"/>
  <c r="U5" i="6"/>
  <c r="U16" i="6"/>
  <c r="U46" i="6"/>
  <c r="U79" i="6"/>
  <c r="U80" i="6"/>
  <c r="S5" i="6"/>
  <c r="S32" i="6"/>
  <c r="U32" i="6" s="1"/>
  <c r="S33" i="6"/>
  <c r="U33" i="6" s="1"/>
  <c r="S34" i="6"/>
  <c r="U34" i="6" s="1"/>
  <c r="S45" i="6"/>
  <c r="U45" i="6" s="1"/>
  <c r="S51" i="6"/>
  <c r="U51" i="6" s="1"/>
  <c r="S52" i="6"/>
  <c r="U52" i="6" s="1"/>
  <c r="S63" i="6"/>
  <c r="U63" i="6" s="1"/>
  <c r="S80" i="6"/>
  <c r="Q3" i="6"/>
  <c r="S3" i="6" s="1"/>
  <c r="U3" i="6" s="1"/>
  <c r="Q4" i="6"/>
  <c r="S4" i="6" s="1"/>
  <c r="U4" i="6" s="1"/>
  <c r="Q5" i="6"/>
  <c r="Q6" i="6"/>
  <c r="S6" i="6" s="1"/>
  <c r="U6" i="6" s="1"/>
  <c r="Q7" i="6"/>
  <c r="S7" i="6" s="1"/>
  <c r="U7" i="6" s="1"/>
  <c r="Q8" i="6"/>
  <c r="S8" i="6" s="1"/>
  <c r="U8" i="6" s="1"/>
  <c r="Q9" i="6"/>
  <c r="S9" i="6" s="1"/>
  <c r="U9" i="6" s="1"/>
  <c r="Q10" i="6"/>
  <c r="S10" i="6" s="1"/>
  <c r="U10" i="6" s="1"/>
  <c r="Q11" i="6"/>
  <c r="S11" i="6" s="1"/>
  <c r="U11" i="6" s="1"/>
  <c r="Q12" i="6"/>
  <c r="S12" i="6" s="1"/>
  <c r="U12" i="6" s="1"/>
  <c r="Q13" i="6"/>
  <c r="S13" i="6" s="1"/>
  <c r="U13" i="6" s="1"/>
  <c r="Q14" i="6"/>
  <c r="S14" i="6" s="1"/>
  <c r="U14" i="6" s="1"/>
  <c r="Q15" i="6"/>
  <c r="S15" i="6" s="1"/>
  <c r="U15" i="6" s="1"/>
  <c r="Q16" i="6"/>
  <c r="Q17" i="6"/>
  <c r="S17" i="6" s="1"/>
  <c r="U17" i="6" s="1"/>
  <c r="Q18" i="6"/>
  <c r="S18" i="6" s="1"/>
  <c r="U18" i="6" s="1"/>
  <c r="Q19" i="6"/>
  <c r="S19" i="6" s="1"/>
  <c r="U19" i="6" s="1"/>
  <c r="Q20" i="6"/>
  <c r="S20" i="6" s="1"/>
  <c r="U20" i="6" s="1"/>
  <c r="Q21" i="6"/>
  <c r="S21" i="6" s="1"/>
  <c r="U21" i="6" s="1"/>
  <c r="Q22" i="6"/>
  <c r="S22" i="6" s="1"/>
  <c r="U22" i="6" s="1"/>
  <c r="Q23" i="6"/>
  <c r="S23" i="6" s="1"/>
  <c r="U23" i="6" s="1"/>
  <c r="Q24" i="6"/>
  <c r="S24" i="6" s="1"/>
  <c r="U24" i="6" s="1"/>
  <c r="Q25" i="6"/>
  <c r="S25" i="6" s="1"/>
  <c r="U25" i="6" s="1"/>
  <c r="Q26" i="6"/>
  <c r="S26" i="6" s="1"/>
  <c r="U26" i="6" s="1"/>
  <c r="Q27" i="6"/>
  <c r="S27" i="6" s="1"/>
  <c r="U27" i="6" s="1"/>
  <c r="Q28" i="6"/>
  <c r="S28" i="6" s="1"/>
  <c r="U28" i="6" s="1"/>
  <c r="Q29" i="6"/>
  <c r="S29" i="6" s="1"/>
  <c r="U29" i="6" s="1"/>
  <c r="Q30" i="6"/>
  <c r="S30" i="6" s="1"/>
  <c r="U30" i="6" s="1"/>
  <c r="Q31" i="6"/>
  <c r="S31" i="6" s="1"/>
  <c r="U31" i="6" s="1"/>
  <c r="Q35" i="6"/>
  <c r="S35" i="6" s="1"/>
  <c r="U35" i="6" s="1"/>
  <c r="Q36" i="6"/>
  <c r="S36" i="6" s="1"/>
  <c r="U36" i="6" s="1"/>
  <c r="Q37" i="6"/>
  <c r="S37" i="6" s="1"/>
  <c r="U37" i="6" s="1"/>
  <c r="Q38" i="6"/>
  <c r="S38" i="6" s="1"/>
  <c r="U38" i="6" s="1"/>
  <c r="Q39" i="6"/>
  <c r="S39" i="6" s="1"/>
  <c r="U39" i="6" s="1"/>
  <c r="Q40" i="6"/>
  <c r="S40" i="6" s="1"/>
  <c r="U40" i="6" s="1"/>
  <c r="Q41" i="6"/>
  <c r="S41" i="6" s="1"/>
  <c r="U41" i="6" s="1"/>
  <c r="Q42" i="6"/>
  <c r="S42" i="6" s="1"/>
  <c r="U42" i="6" s="1"/>
  <c r="Q43" i="6"/>
  <c r="S43" i="6" s="1"/>
  <c r="U43" i="6" s="1"/>
  <c r="Q44" i="6"/>
  <c r="S44" i="6" s="1"/>
  <c r="U44" i="6" s="1"/>
  <c r="Q46" i="6"/>
  <c r="Q47" i="6"/>
  <c r="S47" i="6" s="1"/>
  <c r="U47" i="6" s="1"/>
  <c r="Q48" i="6"/>
  <c r="S48" i="6" s="1"/>
  <c r="U48" i="6" s="1"/>
  <c r="Q49" i="6"/>
  <c r="S49" i="6" s="1"/>
  <c r="U49" i="6" s="1"/>
  <c r="Q50" i="6"/>
  <c r="S50" i="6" s="1"/>
  <c r="U50" i="6" s="1"/>
  <c r="Q53" i="6"/>
  <c r="S53" i="6" s="1"/>
  <c r="U53" i="6" s="1"/>
  <c r="Q54" i="6"/>
  <c r="S54" i="6" s="1"/>
  <c r="U54" i="6" s="1"/>
  <c r="Q55" i="6"/>
  <c r="S55" i="6" s="1"/>
  <c r="U55" i="6" s="1"/>
  <c r="Q56" i="6"/>
  <c r="S56" i="6" s="1"/>
  <c r="U56" i="6" s="1"/>
  <c r="Q57" i="6"/>
  <c r="Q58" i="6"/>
  <c r="S58" i="6" s="1"/>
  <c r="U58" i="6" s="1"/>
  <c r="Q59" i="6"/>
  <c r="S59" i="6" s="1"/>
  <c r="U59" i="6" s="1"/>
  <c r="Q60" i="6"/>
  <c r="S60" i="6" s="1"/>
  <c r="U60" i="6" s="1"/>
  <c r="Q61" i="6"/>
  <c r="S61" i="6" s="1"/>
  <c r="U61" i="6" s="1"/>
  <c r="Q62" i="6"/>
  <c r="S62" i="6" s="1"/>
  <c r="U62" i="6" s="1"/>
  <c r="Q64" i="6"/>
  <c r="S64" i="6" s="1"/>
  <c r="U64" i="6" s="1"/>
  <c r="Q65" i="6"/>
  <c r="S65" i="6" s="1"/>
  <c r="U65" i="6" s="1"/>
  <c r="Q66" i="6"/>
  <c r="S66" i="6" s="1"/>
  <c r="U66" i="6" s="1"/>
  <c r="Q67" i="6"/>
  <c r="S67" i="6" s="1"/>
  <c r="U67" i="6" s="1"/>
  <c r="Q68" i="6"/>
  <c r="S68" i="6" s="1"/>
  <c r="U68" i="6" s="1"/>
  <c r="Q69" i="6"/>
  <c r="S69" i="6" s="1"/>
  <c r="U69" i="6" s="1"/>
  <c r="Q70" i="6"/>
  <c r="S70" i="6" s="1"/>
  <c r="U70" i="6" s="1"/>
  <c r="Q71" i="6"/>
  <c r="S71" i="6" s="1"/>
  <c r="U71" i="6" s="1"/>
  <c r="Q72" i="6"/>
  <c r="S72" i="6" s="1"/>
  <c r="U72" i="6" s="1"/>
  <c r="Q73" i="6"/>
  <c r="S73" i="6" s="1"/>
  <c r="U73" i="6" s="1"/>
  <c r="Q74" i="6"/>
  <c r="S74" i="6" s="1"/>
  <c r="U74" i="6" s="1"/>
  <c r="Q75" i="6"/>
  <c r="S75" i="6" s="1"/>
  <c r="U75" i="6" s="1"/>
  <c r="Q76" i="6"/>
  <c r="S76" i="6" s="1"/>
  <c r="U76" i="6" s="1"/>
  <c r="Q77" i="6"/>
  <c r="S77" i="6" s="1"/>
  <c r="U77" i="6" s="1"/>
  <c r="Q78" i="6"/>
  <c r="S78" i="6" s="1"/>
  <c r="U78" i="6" s="1"/>
  <c r="Q79" i="6"/>
  <c r="Q80" i="6"/>
  <c r="Q81" i="6"/>
  <c r="S81" i="6" s="1"/>
  <c r="U81" i="6" s="1"/>
  <c r="Q82" i="6"/>
  <c r="S82" i="6" s="1"/>
  <c r="U82" i="6" s="1"/>
  <c r="Q83" i="6"/>
  <c r="S83" i="6" s="1"/>
  <c r="U83" i="6" s="1"/>
  <c r="Q84" i="6"/>
  <c r="S84" i="6" s="1"/>
  <c r="U84" i="6" s="1"/>
  <c r="Q85" i="6"/>
  <c r="S85" i="6" s="1"/>
  <c r="U85" i="6" s="1"/>
  <c r="Q86" i="6"/>
  <c r="S86" i="6" s="1"/>
  <c r="U86" i="6" s="1"/>
  <c r="Q87" i="6"/>
  <c r="S87" i="6" s="1"/>
  <c r="U87" i="6" s="1"/>
  <c r="Q88" i="6"/>
  <c r="S88" i="6" s="1"/>
  <c r="U88" i="6" s="1"/>
  <c r="Q89" i="6"/>
  <c r="S89" i="6" s="1"/>
  <c r="U89" i="6" s="1"/>
  <c r="Q90" i="6"/>
  <c r="S90" i="6" s="1"/>
  <c r="U90" i="6" s="1"/>
  <c r="Q91" i="6"/>
  <c r="S91" i="6" s="1"/>
  <c r="U91" i="6" s="1"/>
  <c r="Q92" i="6"/>
  <c r="S92" i="6" s="1"/>
  <c r="U92" i="6" s="1"/>
  <c r="Q93" i="6"/>
  <c r="Q94" i="6"/>
  <c r="S94" i="6" s="1"/>
  <c r="U94" i="6" s="1"/>
  <c r="Q95" i="6"/>
  <c r="S95" i="6" s="1"/>
  <c r="U95" i="6" s="1"/>
  <c r="M3" i="6"/>
  <c r="M4" i="6"/>
  <c r="M5" i="6"/>
  <c r="M6" i="6"/>
  <c r="M7" i="6"/>
  <c r="M8" i="6"/>
  <c r="M9" i="6"/>
  <c r="M10" i="6"/>
  <c r="M11" i="6"/>
  <c r="M12" i="6"/>
  <c r="M13" i="6"/>
  <c r="M14" i="6"/>
  <c r="M15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5" i="6"/>
  <c r="M36" i="6"/>
  <c r="M37" i="6"/>
  <c r="M38" i="6"/>
  <c r="M39" i="6"/>
  <c r="M40" i="6"/>
  <c r="M41" i="6"/>
  <c r="M42" i="6"/>
  <c r="M43" i="6"/>
  <c r="M44" i="6"/>
  <c r="M46" i="6"/>
  <c r="M47" i="6"/>
  <c r="M48" i="6"/>
  <c r="M49" i="6"/>
  <c r="M50" i="6"/>
  <c r="M53" i="6"/>
  <c r="M54" i="6"/>
  <c r="M55" i="6"/>
  <c r="M56" i="6"/>
  <c r="M57" i="6"/>
  <c r="M58" i="6"/>
  <c r="M59" i="6"/>
  <c r="M60" i="6"/>
  <c r="M61" i="6"/>
  <c r="M62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K28" i="6"/>
  <c r="K29" i="6"/>
  <c r="K30" i="6"/>
  <c r="K31" i="6"/>
  <c r="K32" i="6"/>
  <c r="K33" i="6"/>
  <c r="K34" i="6"/>
  <c r="K35" i="6"/>
  <c r="K36" i="6"/>
  <c r="K37" i="6"/>
  <c r="K38" i="6"/>
  <c r="K39" i="6"/>
  <c r="K40" i="6"/>
  <c r="K41" i="6"/>
  <c r="K42" i="6"/>
  <c r="K43" i="6"/>
  <c r="K44" i="6"/>
  <c r="K45" i="6"/>
  <c r="K46" i="6"/>
  <c r="K47" i="6"/>
  <c r="K48" i="6"/>
  <c r="K49" i="6"/>
  <c r="K50" i="6"/>
  <c r="K51" i="6"/>
  <c r="K52" i="6"/>
  <c r="K53" i="6"/>
  <c r="K54" i="6"/>
  <c r="K55" i="6"/>
  <c r="K56" i="6"/>
  <c r="K57" i="6"/>
  <c r="K58" i="6"/>
  <c r="K59" i="6"/>
  <c r="K60" i="6"/>
  <c r="K61" i="6"/>
  <c r="K62" i="6"/>
  <c r="K63" i="6"/>
  <c r="K64" i="6"/>
  <c r="K65" i="6"/>
  <c r="K66" i="6"/>
  <c r="K67" i="6"/>
  <c r="K68" i="6"/>
  <c r="K69" i="6"/>
  <c r="K70" i="6"/>
  <c r="K71" i="6"/>
  <c r="K72" i="6"/>
  <c r="K73" i="6"/>
  <c r="K74" i="6"/>
  <c r="K75" i="6"/>
  <c r="K76" i="6"/>
  <c r="K77" i="6"/>
  <c r="K78" i="6"/>
  <c r="K79" i="6"/>
  <c r="K80" i="6"/>
  <c r="K81" i="6"/>
  <c r="K82" i="6"/>
  <c r="K83" i="6"/>
  <c r="K84" i="6"/>
  <c r="K85" i="6"/>
  <c r="K86" i="6"/>
  <c r="K87" i="6"/>
  <c r="K88" i="6"/>
  <c r="K89" i="6"/>
  <c r="K90" i="6"/>
  <c r="K91" i="6"/>
  <c r="K92" i="6"/>
  <c r="K93" i="6"/>
  <c r="K94" i="6"/>
  <c r="K95" i="6"/>
  <c r="Q2" i="6"/>
  <c r="S2" i="6" s="1"/>
  <c r="U2" i="6" s="1"/>
  <c r="M2" i="6"/>
  <c r="K2" i="6"/>
  <c r="B2" i="6"/>
  <c r="C2" i="6"/>
  <c r="D2" i="6"/>
  <c r="E2" i="6"/>
  <c r="F2" i="6"/>
  <c r="K3" i="5"/>
  <c r="K4" i="5"/>
  <c r="K6" i="5"/>
  <c r="K7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G3" i="5"/>
  <c r="H3" i="5"/>
  <c r="G4" i="5"/>
  <c r="H4" i="5"/>
  <c r="G5" i="5"/>
  <c r="H5" i="5"/>
  <c r="G6" i="5"/>
  <c r="H6" i="5"/>
  <c r="G7" i="5"/>
  <c r="H7" i="5"/>
  <c r="G8" i="5"/>
  <c r="H8" i="5"/>
  <c r="G9" i="5"/>
  <c r="H9" i="5"/>
  <c r="G10" i="5"/>
  <c r="H10" i="5"/>
  <c r="G11" i="5"/>
  <c r="H11" i="5"/>
  <c r="G12" i="5"/>
  <c r="H12" i="5"/>
  <c r="G13" i="5"/>
  <c r="H13" i="5"/>
  <c r="G14" i="5"/>
  <c r="H14" i="5"/>
  <c r="G15" i="5"/>
  <c r="H15" i="5"/>
  <c r="G16" i="5"/>
  <c r="H16" i="5"/>
  <c r="G17" i="5"/>
  <c r="H17" i="5"/>
  <c r="G18" i="5"/>
  <c r="H18" i="5"/>
  <c r="G19" i="5"/>
  <c r="H19" i="5"/>
  <c r="G20" i="5"/>
  <c r="H20" i="5"/>
  <c r="G21" i="5"/>
  <c r="H21" i="5"/>
  <c r="G22" i="5"/>
  <c r="H22" i="5"/>
  <c r="G23" i="5"/>
  <c r="H23" i="5"/>
  <c r="G24" i="5"/>
  <c r="H24" i="5"/>
  <c r="G25" i="5"/>
  <c r="H25" i="5"/>
  <c r="G26" i="5"/>
  <c r="H26" i="5"/>
  <c r="G27" i="5"/>
  <c r="H27" i="5"/>
  <c r="G28" i="5"/>
  <c r="H28" i="5"/>
  <c r="G29" i="5"/>
  <c r="H29" i="5"/>
  <c r="G30" i="5"/>
  <c r="H30" i="5"/>
  <c r="G31" i="5"/>
  <c r="H31" i="5"/>
  <c r="G32" i="5"/>
  <c r="H32" i="5"/>
  <c r="G33" i="5"/>
  <c r="H33" i="5"/>
  <c r="G34" i="5"/>
  <c r="H34" i="5"/>
  <c r="G35" i="5"/>
  <c r="H35" i="5"/>
  <c r="G36" i="5"/>
  <c r="H36" i="5"/>
  <c r="G37" i="5"/>
  <c r="H37" i="5"/>
  <c r="G38" i="5"/>
  <c r="H38" i="5"/>
  <c r="G39" i="5"/>
  <c r="H39" i="5"/>
  <c r="G40" i="5"/>
  <c r="H40" i="5"/>
  <c r="G41" i="5"/>
  <c r="H41" i="5"/>
  <c r="G42" i="5"/>
  <c r="H42" i="5"/>
  <c r="G43" i="5"/>
  <c r="H43" i="5"/>
  <c r="G44" i="5"/>
  <c r="H44" i="5"/>
  <c r="G45" i="5"/>
  <c r="H45" i="5"/>
  <c r="G46" i="5"/>
  <c r="H46" i="5"/>
  <c r="G47" i="5"/>
  <c r="H47" i="5"/>
  <c r="G48" i="5"/>
  <c r="H48" i="5"/>
  <c r="G49" i="5"/>
  <c r="H49" i="5"/>
  <c r="G50" i="5"/>
  <c r="H50" i="5"/>
  <c r="G51" i="5"/>
  <c r="H51" i="5"/>
  <c r="G52" i="5"/>
  <c r="H52" i="5"/>
  <c r="G53" i="5"/>
  <c r="H53" i="5"/>
  <c r="G54" i="5"/>
  <c r="H54" i="5"/>
  <c r="G55" i="5"/>
  <c r="H55" i="5"/>
  <c r="G56" i="5"/>
  <c r="H56" i="5"/>
  <c r="G57" i="5"/>
  <c r="H57" i="5"/>
  <c r="G58" i="5"/>
  <c r="H58" i="5"/>
  <c r="G59" i="5"/>
  <c r="H59" i="5"/>
  <c r="G60" i="5"/>
  <c r="H60" i="5"/>
  <c r="G61" i="5"/>
  <c r="H61" i="5"/>
  <c r="G62" i="5"/>
  <c r="H62" i="5"/>
  <c r="G63" i="5"/>
  <c r="H63" i="5"/>
  <c r="G64" i="5"/>
  <c r="H64" i="5"/>
  <c r="G65" i="5"/>
  <c r="H65" i="5"/>
  <c r="G66" i="5"/>
  <c r="H66" i="5"/>
  <c r="G67" i="5"/>
  <c r="H67" i="5"/>
  <c r="G68" i="5"/>
  <c r="H68" i="5"/>
  <c r="G69" i="5"/>
  <c r="H69" i="5"/>
  <c r="G70" i="5"/>
  <c r="H70" i="5"/>
  <c r="G71" i="5"/>
  <c r="H71" i="5"/>
  <c r="G72" i="5"/>
  <c r="H72" i="5"/>
  <c r="G73" i="5"/>
  <c r="H73" i="5"/>
  <c r="G74" i="5"/>
  <c r="H74" i="5"/>
  <c r="G75" i="5"/>
  <c r="H75" i="5"/>
  <c r="G76" i="5"/>
  <c r="H76" i="5"/>
  <c r="G77" i="5"/>
  <c r="H77" i="5"/>
  <c r="G78" i="5"/>
  <c r="H78" i="5"/>
  <c r="G79" i="5"/>
  <c r="H79" i="5"/>
  <c r="G80" i="5"/>
  <c r="H80" i="5"/>
  <c r="G81" i="5"/>
  <c r="H81" i="5"/>
  <c r="G82" i="5"/>
  <c r="H82" i="5"/>
  <c r="G83" i="5"/>
  <c r="H83" i="5"/>
  <c r="G84" i="5"/>
  <c r="H84" i="5"/>
  <c r="G85" i="5"/>
  <c r="H85" i="5"/>
  <c r="G86" i="5"/>
  <c r="H86" i="5"/>
  <c r="G87" i="5"/>
  <c r="H87" i="5"/>
  <c r="G88" i="5"/>
  <c r="H88" i="5"/>
  <c r="G89" i="5"/>
  <c r="H89" i="5"/>
  <c r="G90" i="5"/>
  <c r="H90" i="5"/>
  <c r="G91" i="5"/>
  <c r="H91" i="5"/>
  <c r="G92" i="5"/>
  <c r="H92" i="5"/>
  <c r="G93" i="5"/>
  <c r="H93" i="5"/>
  <c r="G94" i="5"/>
  <c r="H94" i="5"/>
  <c r="G95" i="5"/>
  <c r="H95" i="5"/>
  <c r="K2" i="5"/>
  <c r="B2" i="5"/>
  <c r="C2" i="5"/>
  <c r="D2" i="5"/>
  <c r="E2" i="5"/>
  <c r="F2" i="5"/>
  <c r="G2" i="5"/>
  <c r="H2" i="5"/>
  <c r="O3" i="9"/>
  <c r="O4" i="9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O47" i="9"/>
  <c r="O48" i="9"/>
  <c r="O49" i="9"/>
  <c r="O50" i="9"/>
  <c r="O51" i="9"/>
  <c r="O52" i="9"/>
  <c r="O53" i="9"/>
  <c r="O54" i="9"/>
  <c r="O55" i="9"/>
  <c r="O56" i="9"/>
  <c r="O57" i="9"/>
  <c r="O58" i="9"/>
  <c r="O59" i="9"/>
  <c r="O60" i="9"/>
  <c r="O61" i="9"/>
  <c r="O62" i="9"/>
  <c r="O63" i="9"/>
  <c r="O64" i="9"/>
  <c r="O65" i="9"/>
  <c r="O66" i="9"/>
  <c r="O67" i="9"/>
  <c r="O68" i="9"/>
  <c r="O69" i="9"/>
  <c r="O70" i="9"/>
  <c r="O71" i="9"/>
  <c r="O72" i="9"/>
  <c r="O73" i="9"/>
  <c r="O74" i="9"/>
  <c r="O75" i="9"/>
  <c r="O76" i="9"/>
  <c r="O77" i="9"/>
  <c r="O78" i="9"/>
  <c r="O79" i="9"/>
  <c r="O80" i="9"/>
  <c r="O81" i="9"/>
  <c r="O82" i="9"/>
  <c r="O83" i="9"/>
  <c r="O84" i="9"/>
  <c r="O85" i="9"/>
  <c r="O86" i="9"/>
  <c r="O87" i="9"/>
  <c r="O88" i="9"/>
  <c r="O89" i="9"/>
  <c r="O90" i="9"/>
  <c r="O91" i="9"/>
  <c r="O92" i="9"/>
  <c r="O93" i="9"/>
  <c r="O94" i="9"/>
  <c r="O95" i="9"/>
  <c r="T3" i="9"/>
  <c r="U3" i="9"/>
  <c r="T4" i="9"/>
  <c r="U4" i="9"/>
  <c r="T5" i="9"/>
  <c r="U5" i="9"/>
  <c r="T6" i="9"/>
  <c r="U6" i="9"/>
  <c r="T7" i="9"/>
  <c r="U7" i="9"/>
  <c r="T8" i="9"/>
  <c r="U8" i="9"/>
  <c r="T9" i="9"/>
  <c r="U9" i="9"/>
  <c r="T10" i="9"/>
  <c r="U10" i="9"/>
  <c r="T11" i="9"/>
  <c r="U11" i="9"/>
  <c r="T12" i="9"/>
  <c r="U12" i="9"/>
  <c r="T13" i="9"/>
  <c r="U13" i="9"/>
  <c r="T14" i="9"/>
  <c r="U14" i="9"/>
  <c r="T15" i="9"/>
  <c r="U15" i="9"/>
  <c r="T16" i="9"/>
  <c r="U16" i="9"/>
  <c r="T17" i="9"/>
  <c r="U17" i="9"/>
  <c r="T18" i="9"/>
  <c r="U18" i="9"/>
  <c r="T19" i="9"/>
  <c r="U19" i="9"/>
  <c r="T20" i="9"/>
  <c r="U20" i="9"/>
  <c r="T21" i="9"/>
  <c r="U21" i="9"/>
  <c r="T22" i="9"/>
  <c r="U22" i="9"/>
  <c r="T23" i="9"/>
  <c r="U23" i="9"/>
  <c r="T24" i="9"/>
  <c r="U24" i="9"/>
  <c r="T25" i="9"/>
  <c r="U25" i="9"/>
  <c r="T26" i="9"/>
  <c r="U26" i="9"/>
  <c r="T27" i="9"/>
  <c r="U27" i="9"/>
  <c r="T28" i="9"/>
  <c r="U28" i="9"/>
  <c r="T29" i="9"/>
  <c r="U29" i="9"/>
  <c r="T30" i="9"/>
  <c r="U30" i="9"/>
  <c r="T31" i="9"/>
  <c r="U31" i="9"/>
  <c r="T32" i="9"/>
  <c r="U32" i="9"/>
  <c r="T33" i="9"/>
  <c r="U33" i="9"/>
  <c r="T34" i="9"/>
  <c r="U34" i="9"/>
  <c r="T35" i="9"/>
  <c r="U35" i="9"/>
  <c r="T36" i="9"/>
  <c r="U36" i="9"/>
  <c r="T37" i="9"/>
  <c r="U37" i="9"/>
  <c r="T38" i="9"/>
  <c r="U38" i="9"/>
  <c r="T39" i="9"/>
  <c r="U39" i="9"/>
  <c r="T40" i="9"/>
  <c r="U40" i="9"/>
  <c r="T41" i="9"/>
  <c r="U41" i="9"/>
  <c r="T42" i="9"/>
  <c r="U42" i="9"/>
  <c r="T43" i="9"/>
  <c r="U43" i="9"/>
  <c r="T44" i="9"/>
  <c r="U44" i="9"/>
  <c r="T45" i="9"/>
  <c r="U45" i="9"/>
  <c r="T46" i="9"/>
  <c r="U46" i="9"/>
  <c r="T47" i="9"/>
  <c r="U47" i="9"/>
  <c r="T48" i="9"/>
  <c r="U48" i="9"/>
  <c r="T49" i="9"/>
  <c r="U49" i="9"/>
  <c r="T50" i="9"/>
  <c r="U50" i="9"/>
  <c r="T51" i="9"/>
  <c r="U51" i="9"/>
  <c r="T52" i="9"/>
  <c r="U52" i="9"/>
  <c r="T53" i="9"/>
  <c r="U53" i="9"/>
  <c r="T54" i="9"/>
  <c r="U54" i="9"/>
  <c r="T55" i="9"/>
  <c r="U55" i="9"/>
  <c r="T56" i="9"/>
  <c r="U56" i="9"/>
  <c r="T57" i="9"/>
  <c r="U57" i="9"/>
  <c r="T58" i="9"/>
  <c r="U58" i="9"/>
  <c r="T59" i="9"/>
  <c r="U59" i="9"/>
  <c r="T60" i="9"/>
  <c r="U60" i="9"/>
  <c r="T61" i="9"/>
  <c r="U61" i="9"/>
  <c r="T62" i="9"/>
  <c r="U62" i="9"/>
  <c r="T63" i="9"/>
  <c r="U63" i="9"/>
  <c r="T64" i="9"/>
  <c r="U64" i="9"/>
  <c r="T65" i="9"/>
  <c r="U65" i="9"/>
  <c r="T66" i="9"/>
  <c r="U66" i="9"/>
  <c r="T67" i="9"/>
  <c r="U67" i="9"/>
  <c r="T68" i="9"/>
  <c r="U68" i="9"/>
  <c r="T69" i="9"/>
  <c r="U69" i="9"/>
  <c r="T70" i="9"/>
  <c r="U70" i="9"/>
  <c r="T71" i="9"/>
  <c r="U71" i="9"/>
  <c r="T72" i="9"/>
  <c r="U72" i="9"/>
  <c r="T73" i="9"/>
  <c r="U73" i="9"/>
  <c r="T74" i="9"/>
  <c r="U74" i="9"/>
  <c r="T75" i="9"/>
  <c r="U75" i="9"/>
  <c r="T76" i="9"/>
  <c r="U76" i="9"/>
  <c r="T77" i="9"/>
  <c r="U77" i="9"/>
  <c r="T78" i="9"/>
  <c r="U78" i="9"/>
  <c r="T79" i="9"/>
  <c r="U79" i="9"/>
  <c r="T80" i="9"/>
  <c r="U80" i="9"/>
  <c r="T81" i="9"/>
  <c r="U81" i="9"/>
  <c r="T82" i="9"/>
  <c r="U82" i="9"/>
  <c r="T83" i="9"/>
  <c r="U83" i="9"/>
  <c r="T84" i="9"/>
  <c r="U84" i="9"/>
  <c r="T85" i="9"/>
  <c r="U85" i="9"/>
  <c r="T86" i="9"/>
  <c r="U86" i="9"/>
  <c r="T87" i="9"/>
  <c r="U87" i="9"/>
  <c r="T88" i="9"/>
  <c r="U88" i="9"/>
  <c r="T89" i="9"/>
  <c r="U89" i="9"/>
  <c r="T90" i="9"/>
  <c r="U90" i="9"/>
  <c r="T91" i="9"/>
  <c r="U91" i="9"/>
  <c r="T92" i="9"/>
  <c r="U92" i="9"/>
  <c r="T93" i="9"/>
  <c r="U93" i="9"/>
  <c r="T94" i="9"/>
  <c r="U94" i="9"/>
  <c r="T95" i="9"/>
  <c r="U95" i="9"/>
  <c r="T2" i="9"/>
  <c r="U2" i="9"/>
  <c r="O2" i="9"/>
  <c r="S57" i="6" l="1"/>
  <c r="U57" i="6" s="1"/>
  <c r="F2" i="12" l="1"/>
  <c r="E2" i="12"/>
  <c r="D2" i="12"/>
  <c r="C2" i="12"/>
  <c r="B2" i="12"/>
  <c r="D96" i="12" l="1"/>
  <c r="F96" i="12"/>
  <c r="C96" i="12"/>
  <c r="E96" i="12"/>
  <c r="B96" i="12"/>
  <c r="F2" i="10" l="1"/>
  <c r="E2" i="10"/>
  <c r="D2" i="10"/>
  <c r="C2" i="10"/>
  <c r="B2" i="10"/>
  <c r="F96" i="9"/>
  <c r="E96" i="9"/>
  <c r="D96" i="9"/>
  <c r="B96" i="9"/>
  <c r="C96" i="9"/>
  <c r="D96" i="10" l="1"/>
  <c r="C96" i="11"/>
  <c r="F96" i="6"/>
  <c r="E96" i="7"/>
  <c r="D96" i="8"/>
  <c r="C96" i="10"/>
  <c r="B96" i="11"/>
  <c r="F96" i="11"/>
  <c r="D96" i="7"/>
  <c r="C96" i="8"/>
  <c r="B96" i="10"/>
  <c r="F96" i="10"/>
  <c r="E96" i="11"/>
  <c r="B96" i="7"/>
  <c r="F96" i="7"/>
  <c r="E96" i="8"/>
  <c r="C96" i="7"/>
  <c r="B96" i="8"/>
  <c r="F96" i="8"/>
  <c r="E96" i="10"/>
  <c r="D96" i="11"/>
  <c r="F96" i="5"/>
  <c r="B96" i="6" l="1"/>
  <c r="E96" i="6"/>
  <c r="C96" i="6"/>
  <c r="D96" i="6"/>
  <c r="E96" i="5"/>
  <c r="B96" i="5"/>
  <c r="C96" i="5"/>
  <c r="D96" i="5"/>
</calcChain>
</file>

<file path=xl/sharedStrings.xml><?xml version="1.0" encoding="utf-8"?>
<sst xmlns="http://schemas.openxmlformats.org/spreadsheetml/2006/main" count="1974" uniqueCount="415">
  <si>
    <t>Clients</t>
  </si>
  <si>
    <t>Affaires</t>
  </si>
  <si>
    <t>Frais</t>
  </si>
  <si>
    <t>DROCOURT Bernard</t>
  </si>
  <si>
    <t>CAZO Christophe</t>
  </si>
  <si>
    <t>KAMECHE Djamel</t>
  </si>
  <si>
    <t>JEUNEJEAN Thierry</t>
  </si>
  <si>
    <t>SIEMENS</t>
  </si>
  <si>
    <t>Projets</t>
  </si>
  <si>
    <t>Salaires</t>
  </si>
  <si>
    <t>Contrats</t>
  </si>
  <si>
    <t>VERMILION</t>
  </si>
  <si>
    <t>SCHNEIDER</t>
  </si>
  <si>
    <t>SST</t>
  </si>
  <si>
    <t>Ingénieur Electricité</t>
  </si>
  <si>
    <t>Expert Sulfurique</t>
  </si>
  <si>
    <t>Chef de projet</t>
  </si>
  <si>
    <t>HSE Manager</t>
  </si>
  <si>
    <t>CDI</t>
  </si>
  <si>
    <t>CDIC</t>
  </si>
  <si>
    <t>Postes</t>
  </si>
  <si>
    <t>IGD</t>
  </si>
  <si>
    <t>NBR</t>
  </si>
  <si>
    <t>JOFFRE Eric</t>
  </si>
  <si>
    <t>MARTIN Eric</t>
  </si>
  <si>
    <t>LEGENDRE Bertrand</t>
  </si>
  <si>
    <t>KOSZUTA Cédric</t>
  </si>
  <si>
    <t>SALAUN Arnaud</t>
  </si>
  <si>
    <t>PERREAL Alain</t>
  </si>
  <si>
    <t>SOUCHARD Lylian</t>
  </si>
  <si>
    <t>BRUCHET Patrick</t>
  </si>
  <si>
    <t>RENUCCI Stéphane</t>
  </si>
  <si>
    <t>Coordinateur Etudes</t>
  </si>
  <si>
    <t>Commissioning Manager</t>
  </si>
  <si>
    <t>SOFRECO</t>
  </si>
  <si>
    <t>Ingénieur Etudes Process</t>
  </si>
  <si>
    <t>TOTAL MS</t>
  </si>
  <si>
    <t>Technico-commercial</t>
  </si>
  <si>
    <t>Technico commercial</t>
  </si>
  <si>
    <t>Adresse mail</t>
  </si>
  <si>
    <t>Statut</t>
  </si>
  <si>
    <t>Fin de PE</t>
  </si>
  <si>
    <t>Cadre</t>
  </si>
  <si>
    <t>Non cadre</t>
  </si>
  <si>
    <t>kamdja07@yahoo.fr</t>
  </si>
  <si>
    <t>bernard.drocourt@laposte.net</t>
  </si>
  <si>
    <t>s_renucci@yahoo.fr</t>
  </si>
  <si>
    <t>Réception NDF</t>
  </si>
  <si>
    <t>X</t>
  </si>
  <si>
    <t>Relances</t>
  </si>
  <si>
    <t>CHATRON Bruno</t>
  </si>
  <si>
    <t>GRANVILLE Gauthier</t>
  </si>
  <si>
    <t>SUPERVIELLE Vincent</t>
  </si>
  <si>
    <t>DEFINOD Olivier</t>
  </si>
  <si>
    <t>Superviseur Electricien</t>
  </si>
  <si>
    <t>Superviseur Tuyauterie</t>
  </si>
  <si>
    <t>Quantity Surveyor</t>
  </si>
  <si>
    <t>IFERT</t>
  </si>
  <si>
    <t>ASMIDAN</t>
  </si>
  <si>
    <t>BARKAN Hassan</t>
  </si>
  <si>
    <t>TECHNIP</t>
  </si>
  <si>
    <t>EDF</t>
  </si>
  <si>
    <t>MONTERO BOGOTA Laura</t>
  </si>
  <si>
    <t>Ingénieur HSE</t>
  </si>
  <si>
    <t>Ingénieur d'Etudes</t>
  </si>
  <si>
    <t>durand.jeanfrancois@yahoo.fr</t>
  </si>
  <si>
    <t>alainperreal@sfr.fr</t>
  </si>
  <si>
    <t>arnaud_salaun@hotmail.com</t>
  </si>
  <si>
    <t>jdtjoe@live.fr</t>
  </si>
  <si>
    <t>ifmonterob@gmail.com</t>
  </si>
  <si>
    <t>Bulletin de paie à envoyer par mail</t>
  </si>
  <si>
    <t>eric_joffre@yahoo.fr</t>
  </si>
  <si>
    <t>vincent.supervielle@gmail.com</t>
  </si>
  <si>
    <t>RéceptionTS</t>
  </si>
  <si>
    <t>NUVIA</t>
  </si>
  <si>
    <t>STEPHAN Samuel</t>
  </si>
  <si>
    <t>BOUHET Eric</t>
  </si>
  <si>
    <t>ORLANDI Rémy</t>
  </si>
  <si>
    <t>ericbouhet7@gmail.com</t>
  </si>
  <si>
    <t>definodolive@yahoo.fr</t>
  </si>
  <si>
    <t>cedric.koszuta@hotmail.fr</t>
  </si>
  <si>
    <t>salin_edu@hotmail.com</t>
  </si>
  <si>
    <t>samuel.stephan56@yahoo.fr</t>
  </si>
  <si>
    <t>EMERSON</t>
  </si>
  <si>
    <t>Superviseur tuyauterie</t>
  </si>
  <si>
    <t>GUILBERT FABIEN</t>
  </si>
  <si>
    <t>Lieux d'intervention</t>
  </si>
  <si>
    <t>Coordinateur trav aux GC</t>
  </si>
  <si>
    <t>DUS</t>
  </si>
  <si>
    <t>EPR FA3</t>
  </si>
  <si>
    <t>Flamanville</t>
  </si>
  <si>
    <t>Milan - Italie</t>
  </si>
  <si>
    <t>Chargé d'affaires Tuyauterie</t>
  </si>
  <si>
    <t>EPURE</t>
  </si>
  <si>
    <t>pjmbruchet03@gmail.com</t>
  </si>
  <si>
    <t>fabien.guilbert@hotmail.fr</t>
  </si>
  <si>
    <t>remy.orlandi@hotmail.fr</t>
  </si>
  <si>
    <t>DOS SANTOS Tiago</t>
  </si>
  <si>
    <t>LOUVION Marc</t>
  </si>
  <si>
    <t>MOREAU Jean-Claude</t>
  </si>
  <si>
    <t>TOTAL SA</t>
  </si>
  <si>
    <t xml:space="preserve">EDF </t>
  </si>
  <si>
    <t>HOCHBERG Magnolia</t>
  </si>
  <si>
    <t>Ingénieur Procédés</t>
  </si>
  <si>
    <t>CHEMVIRON</t>
  </si>
  <si>
    <t>Rueil-Malmaison</t>
  </si>
  <si>
    <t>chatronbruno@hotmail.com</t>
  </si>
  <si>
    <t>tiago.dossantos@icloud.com</t>
  </si>
  <si>
    <t>marc.louvion.fra@gmail.com</t>
  </si>
  <si>
    <t>SARR Fatimata</t>
  </si>
  <si>
    <t>La Défense</t>
  </si>
  <si>
    <t>CARUNTU Bogdan</t>
  </si>
  <si>
    <t xml:space="preserve">Gestionnaire Comptable </t>
  </si>
  <si>
    <t>Ingénieur Projet</t>
  </si>
  <si>
    <t>Chargé des Essais</t>
  </si>
  <si>
    <t>CNPE Paluel</t>
  </si>
  <si>
    <t>SOLANO Eduardo</t>
  </si>
  <si>
    <t>LAHMIDI Jamal</t>
  </si>
  <si>
    <t>TELLIER Jacky</t>
  </si>
  <si>
    <t>g.granville@laposte.net</t>
  </si>
  <si>
    <t>l.souchard@gmail.com</t>
  </si>
  <si>
    <t>Commissioning Engineer</t>
  </si>
  <si>
    <t>DURAND J. François</t>
  </si>
  <si>
    <t>Superviseur Essais Electricité</t>
  </si>
  <si>
    <t>CHENNOUF Mohamed</t>
  </si>
  <si>
    <t>WMA</t>
  </si>
  <si>
    <t>Chargé d'essais Electrique</t>
  </si>
  <si>
    <t>CLEMESSY</t>
  </si>
  <si>
    <t>CAYROLLE Arnaud</t>
  </si>
  <si>
    <t>BENHAMMOU Alaiddine</t>
  </si>
  <si>
    <t>Resp Essais electrique</t>
  </si>
  <si>
    <t>SIEMENS NV</t>
  </si>
  <si>
    <t>BLANCHET Guillaume</t>
  </si>
  <si>
    <t>Superviseur essais electrique</t>
  </si>
  <si>
    <t>DIJOUX Alain</t>
  </si>
  <si>
    <t>CHAUMONT Annabelle</t>
  </si>
  <si>
    <t>Ingénieur Réservoir</t>
  </si>
  <si>
    <t>SEVEYRAC Alain</t>
  </si>
  <si>
    <t>TROUBAT Pascal</t>
  </si>
  <si>
    <t xml:space="preserve">X </t>
  </si>
  <si>
    <t>Tricastin</t>
  </si>
  <si>
    <t>Coordinateur Essais</t>
  </si>
  <si>
    <t>EHOUSE</t>
  </si>
  <si>
    <t>DEEPWATER</t>
  </si>
  <si>
    <t>Chargé d'essais</t>
  </si>
  <si>
    <t>Coordinateur spécification</t>
  </si>
  <si>
    <t>Superviseur Essais elec</t>
  </si>
  <si>
    <t>Chargé d'essais automatisme</t>
  </si>
  <si>
    <t>Chargé d'essais auxiliaire</t>
  </si>
  <si>
    <t>oui</t>
  </si>
  <si>
    <t>Pau</t>
  </si>
  <si>
    <t>Sittingbourne</t>
  </si>
  <si>
    <t>non</t>
  </si>
  <si>
    <t>LINKOWSKI Romain</t>
  </si>
  <si>
    <t>Responsable Consignation</t>
  </si>
  <si>
    <t>NSOME ELLA Jean-François</t>
  </si>
  <si>
    <t>Gestionnaire de contrat</t>
  </si>
  <si>
    <t>ROSSELLE Fabrice</t>
  </si>
  <si>
    <t xml:space="preserve">Chargé d'essais </t>
  </si>
  <si>
    <t>CHIBANI Riad</t>
  </si>
  <si>
    <t>Ingénieur Génie Civil</t>
  </si>
  <si>
    <t>ARTELIA</t>
  </si>
  <si>
    <t>MS5 AUDIT BREST</t>
  </si>
  <si>
    <t>Paluel</t>
  </si>
  <si>
    <t>LAFLAQUIERE Philippe</t>
  </si>
  <si>
    <t>TOTAL EP Bulgarie</t>
  </si>
  <si>
    <t>NGOMO PEREIRA Octavien</t>
  </si>
  <si>
    <t>BOUCHENTOUF Houari</t>
  </si>
  <si>
    <t>bozon26@free.fr</t>
  </si>
  <si>
    <t>Guillaume BLANCHET &lt;blanchet.william@hotmail.fr&gt;</t>
  </si>
  <si>
    <t>houari bouchentouf &lt;houaribouchentouf@gmail.com&gt;</t>
  </si>
  <si>
    <t>Bogdan Caruntu &lt;bogdan.caruntu2009@yahoo.com&gt;</t>
  </si>
  <si>
    <t>arnaudcayrolle@yahoo.fr</t>
  </si>
  <si>
    <t>Annabelle Chaumont &lt;annabelle.chaumont@gmail.com&gt;</t>
  </si>
  <si>
    <t>mohamedchennouf@orange.fr</t>
  </si>
  <si>
    <t>riad CHIBANI &lt;chibani_r@yahoo.fr&gt;</t>
  </si>
  <si>
    <t>Alain DIJOUX &lt;a.dijoux@epure-p1e.com&gt;</t>
  </si>
  <si>
    <t>kaddour01@hotmail.fr</t>
  </si>
  <si>
    <t>Magnolia Avila Hochberg &lt;maghochberg@gmail.com&gt;</t>
  </si>
  <si>
    <t>Bertrand Legendre &lt;bertrandlegendre@yahoo.fr&gt;</t>
  </si>
  <si>
    <t>Romain Linkowski &lt;Linkowski.romain@hotmail.fr&gt;</t>
  </si>
  <si>
    <t>Ingénieur Mécanicien</t>
  </si>
  <si>
    <t>WESTINGHOUSE</t>
  </si>
  <si>
    <t>MANYACKA Christian</t>
  </si>
  <si>
    <t>EKEUANI BONGUE Bruce Kevin</t>
  </si>
  <si>
    <t>YAO Binyan</t>
  </si>
  <si>
    <t>Document manager</t>
  </si>
  <si>
    <t>Grenoble</t>
  </si>
  <si>
    <t>AYACHI Aymen</t>
  </si>
  <si>
    <t>CUMBERLAND</t>
  </si>
  <si>
    <t>CHEDID Toni</t>
  </si>
  <si>
    <t>DESCHATEAUX Sylvain</t>
  </si>
  <si>
    <t>FRAMATOME</t>
  </si>
  <si>
    <t>FLETCHER Anthony</t>
  </si>
  <si>
    <t xml:space="preserve">SCHNEIDER </t>
  </si>
  <si>
    <t>DABAC Ivan</t>
  </si>
  <si>
    <t>TOLBIAC Quentin</t>
  </si>
  <si>
    <t>Responsable consignation</t>
  </si>
  <si>
    <t>MEKKID Oualid</t>
  </si>
  <si>
    <t>CNPE Tricastin</t>
  </si>
  <si>
    <t>DAOUI Ibrahim</t>
  </si>
  <si>
    <t>Installation manager</t>
  </si>
  <si>
    <t>TUDOR Daniel</t>
  </si>
  <si>
    <t>Commissioning specialist</t>
  </si>
  <si>
    <t>CHAFEI Ali</t>
  </si>
  <si>
    <t>Commissioning leader</t>
  </si>
  <si>
    <t>NICA Christian</t>
  </si>
  <si>
    <t>THIOMBANE Babacar</t>
  </si>
  <si>
    <t>Ingénieur Inspection</t>
  </si>
  <si>
    <t>SOUIHLI Slim</t>
  </si>
  <si>
    <t xml:space="preserve">Ingénieur Mécanicien </t>
  </si>
  <si>
    <t>FREY Elena</t>
  </si>
  <si>
    <t>hassanbarkan@outlook.fr</t>
  </si>
  <si>
    <t>KONATE Arouna</t>
  </si>
  <si>
    <t>Chargé d'essais électrique</t>
  </si>
  <si>
    <t>Tricastin &amp; Cruas</t>
  </si>
  <si>
    <t>ROSSI Romain</t>
  </si>
  <si>
    <t>BEAUPIED Sébastien</t>
  </si>
  <si>
    <t xml:space="preserve">Chargé de consignation </t>
  </si>
  <si>
    <t>ROUSSEAU Bruno</t>
  </si>
  <si>
    <t>GBL3</t>
  </si>
  <si>
    <t>Superviseur échaffaudage</t>
  </si>
  <si>
    <t>POUTEAU Joel</t>
  </si>
  <si>
    <t>GJU</t>
  </si>
  <si>
    <t>Essayeur Electricité</t>
  </si>
  <si>
    <t>HERVIEU  Gael</t>
  </si>
  <si>
    <t>Coordinateur électricité</t>
  </si>
  <si>
    <t>DUCHEMIN Elise</t>
  </si>
  <si>
    <t>Contrôleur de travaux tuyauterie</t>
  </si>
  <si>
    <t>ROBIN Anthony</t>
  </si>
  <si>
    <t>DHIB Hassine</t>
  </si>
  <si>
    <t>Chef de projet tuyauterie</t>
  </si>
  <si>
    <t>s-beaupied@hotmail.fr</t>
  </si>
  <si>
    <t xml:space="preserve"> deschateauxcamarat@hotmail.fr</t>
  </si>
  <si>
    <t>hassinedhib@gmail.com</t>
  </si>
  <si>
    <t>elise50700@hotmail.fr</t>
  </si>
  <si>
    <t>kevinbrucebongue@yahoo.fr</t>
  </si>
  <si>
    <t>elena.frey@hotmail.fr</t>
  </si>
  <si>
    <t>mrhervieugael@laposte.net</t>
  </si>
  <si>
    <t>konatearouna@orange.fr</t>
  </si>
  <si>
    <t>miente12@gmail.com</t>
  </si>
  <si>
    <t>Oualid.mekkid@yahoo.fr</t>
  </si>
  <si>
    <t>octapereira@yahoo.fr</t>
  </si>
  <si>
    <t>gabonbi@gmail.com</t>
  </si>
  <si>
    <t>pouteau.joel@wanadoo.fr</t>
  </si>
  <si>
    <t>anthonyr69000@gmail.com</t>
  </si>
  <si>
    <t>rossellefabrice@gmail.com</t>
  </si>
  <si>
    <t>romain_rossi@ymail.com</t>
  </si>
  <si>
    <t>rousseau.b@outlook.fr</t>
  </si>
  <si>
    <t>fatisarr2003@yahoo.fr</t>
  </si>
  <si>
    <t>aseveyrac@sfr.fr</t>
  </si>
  <si>
    <t>souihlislim@gmail.com</t>
  </si>
  <si>
    <t>abath125@gmail.com</t>
  </si>
  <si>
    <t>quentin.tolbiac@gmail.com</t>
  </si>
  <si>
    <t xml:space="preserve"> pascal30000n@live.fr</t>
  </si>
  <si>
    <t>binyanyao@hotmail.com</t>
  </si>
  <si>
    <t>ayachi.aymen83@gmail.com</t>
  </si>
  <si>
    <t>achafei@yahoo.fr</t>
  </si>
  <si>
    <t>tonichedid@yahoo.com</t>
  </si>
  <si>
    <t>Ivan.dabac@gmail.com</t>
  </si>
  <si>
    <t>Ibrahim.daoui@hotmail.com</t>
  </si>
  <si>
    <t>anthonypfletcher@gmail.com</t>
  </si>
  <si>
    <t>nicacristian@yahoo.com</t>
  </si>
  <si>
    <t>tudor.pauldaniel@yahoo.com</t>
  </si>
  <si>
    <t>LEGER Maxime</t>
  </si>
  <si>
    <t xml:space="preserve">ROCHA FERREIRA </t>
  </si>
  <si>
    <t>Superviseur Electromecanique</t>
  </si>
  <si>
    <t>GIS 8DN8-5</t>
  </si>
  <si>
    <t>Mangin</t>
  </si>
  <si>
    <t>ACD</t>
  </si>
  <si>
    <t>Project Manager</t>
  </si>
  <si>
    <t>Superviseur electricité</t>
  </si>
  <si>
    <t xml:space="preserve">Superviseur Electricité </t>
  </si>
  <si>
    <t>Chargé d'affaires Contrôle-Commande</t>
  </si>
  <si>
    <t>Chargé d'affaires Instrumentation</t>
  </si>
  <si>
    <t>QA/QC Manager</t>
  </si>
  <si>
    <t>Ingénieur mécanicien</t>
  </si>
  <si>
    <t>TOTAL DSIT</t>
  </si>
  <si>
    <t>ARAMCO - DPS</t>
  </si>
  <si>
    <t>CNIM UK</t>
  </si>
  <si>
    <t>TOTAL FLUIDES</t>
  </si>
  <si>
    <t>MAINTENANCE PARTNERS</t>
  </si>
  <si>
    <t>BUREAU VERITAS</t>
  </si>
  <si>
    <t>ENGRAIS</t>
  </si>
  <si>
    <t xml:space="preserve">ECOSTRUCTURE </t>
  </si>
  <si>
    <t>COST CONTROL</t>
  </si>
  <si>
    <t>EXPERTISE</t>
  </si>
  <si>
    <t>PROJET HSE</t>
  </si>
  <si>
    <t>ABSHERON</t>
  </si>
  <si>
    <t>ETUDES PROCEDES</t>
  </si>
  <si>
    <t>SUPPORT TECHNIQUE</t>
  </si>
  <si>
    <t>BA</t>
  </si>
  <si>
    <t>INSPECTION SAINT MARCEL</t>
  </si>
  <si>
    <t>Sofia - Bulgarie</t>
  </si>
  <si>
    <t>Parentis en Born</t>
  </si>
  <si>
    <t>Dates de Fin
Contrat</t>
  </si>
  <si>
    <t>PE 
Renouvelée</t>
  </si>
  <si>
    <t>Convocation Envoyée</t>
  </si>
  <si>
    <t>Convocation à Envoyer</t>
  </si>
  <si>
    <t>Panier Repas</t>
  </si>
  <si>
    <t>Prime</t>
  </si>
  <si>
    <t>Avenant</t>
  </si>
  <si>
    <t>Abattement 3 mois</t>
  </si>
  <si>
    <t>Abattement 24 mois</t>
  </si>
  <si>
    <t>Dates de Début 
Contrat</t>
  </si>
  <si>
    <t>Dates de Début de Commande</t>
  </si>
  <si>
    <t>Dates de fin de Commande</t>
  </si>
  <si>
    <t>CONSULTANTS</t>
  </si>
  <si>
    <t>Nb de JT</t>
  </si>
  <si>
    <t>Nb de JC</t>
  </si>
  <si>
    <t>Procédure à Envoyer</t>
  </si>
  <si>
    <t>PE à Renouveler</t>
  </si>
  <si>
    <t>Tarif</t>
  </si>
  <si>
    <t>% de mb</t>
  </si>
  <si>
    <t>Salaire</t>
  </si>
  <si>
    <t>PE Validée</t>
  </si>
  <si>
    <t>IGD initiale</t>
  </si>
  <si>
    <t>Commentaires</t>
  </si>
  <si>
    <t>Procédure envoyée</t>
  </si>
  <si>
    <t>ABDOU DAN BAKI Moctar</t>
  </si>
  <si>
    <t>Planificateur</t>
  </si>
  <si>
    <t>Bugey + Cruas</t>
  </si>
  <si>
    <t>Golfech + Marseille</t>
  </si>
  <si>
    <t>Mons - Belgique</t>
  </si>
  <si>
    <t>Bugey</t>
  </si>
  <si>
    <t>Brest</t>
  </si>
  <si>
    <t>Valduc</t>
  </si>
  <si>
    <t>La Défense + Déplacement Tunisie</t>
  </si>
  <si>
    <t>Belleville</t>
  </si>
  <si>
    <t>ALBIOMA</t>
  </si>
  <si>
    <t>Lyon</t>
  </si>
  <si>
    <t>HAWIYAH</t>
  </si>
  <si>
    <t>OPC</t>
  </si>
  <si>
    <t>Blayais</t>
  </si>
  <si>
    <t>KEMSLEY</t>
  </si>
  <si>
    <t>Cruas</t>
  </si>
  <si>
    <t>Chargé d'essais Electricité</t>
  </si>
  <si>
    <t>St Marcel</t>
  </si>
  <si>
    <t>Fos sur Mer</t>
  </si>
  <si>
    <t>Coordinateur Tuyauteur</t>
  </si>
  <si>
    <t>10;04%</t>
  </si>
  <si>
    <t>Mobilisation : 1500 €
Démobilisation : 1500 €</t>
  </si>
  <si>
    <t>390 € + 100 € / JC</t>
  </si>
  <si>
    <t>Selon Heures Sup</t>
  </si>
  <si>
    <t>465 € + 84 € /JC</t>
  </si>
  <si>
    <t>650 € + 110 € / JC + 1800 / Mois</t>
  </si>
  <si>
    <t>32 € / JT</t>
  </si>
  <si>
    <t>485 € + 200 € / JT</t>
  </si>
  <si>
    <t>Si déplacement 40 € / JC</t>
  </si>
  <si>
    <t>PAS DE COMMANDE</t>
  </si>
  <si>
    <t>PROLONGATION 2019 EN ATTENTE DATE</t>
  </si>
  <si>
    <t>EN ATTENTE COMMANDE PROLONGATION</t>
  </si>
  <si>
    <t>EN ATTENTE DEMISSION</t>
  </si>
  <si>
    <t>Date de fin de commande</t>
  </si>
  <si>
    <t/>
  </si>
  <si>
    <t>Pas de commande</t>
  </si>
  <si>
    <t>En attente prolongation</t>
  </si>
  <si>
    <t>En attente commande</t>
  </si>
  <si>
    <t>Cde non facturée</t>
  </si>
  <si>
    <t>DPAE</t>
  </si>
  <si>
    <t>Fin de PE envoyée</t>
  </si>
  <si>
    <t>Prorogation envoyée</t>
  </si>
  <si>
    <t>DE TROIA Joffrey</t>
  </si>
  <si>
    <t>Démission</t>
  </si>
  <si>
    <t>GAID Kaddour</t>
  </si>
  <si>
    <t>EN ATTENTE COMMANDE</t>
  </si>
  <si>
    <t>EN ATTENTE COMMANDE JUIN</t>
  </si>
  <si>
    <t>moctarabdou2005@gmail.com</t>
  </si>
  <si>
    <t>maxime76leger@gmail.com</t>
  </si>
  <si>
    <t>eric-martin972@hotmail.fr</t>
  </si>
  <si>
    <t>mar.q@live.com.pt</t>
  </si>
  <si>
    <t>EN ATTENTE COMMANDE PROLONGATION AOUT 2019</t>
  </si>
  <si>
    <t>KAB</t>
  </si>
  <si>
    <t>KBA</t>
  </si>
  <si>
    <t>Reception Renouvellement PE</t>
  </si>
  <si>
    <t>Date d'envoi FIDAA</t>
  </si>
  <si>
    <t>Date d'envoi PEI</t>
  </si>
  <si>
    <t>Validité FIDAA</t>
  </si>
  <si>
    <t>Validité PEI</t>
  </si>
  <si>
    <t>MOLLET Noël</t>
  </si>
  <si>
    <t>ROIGNANT Michel</t>
  </si>
  <si>
    <t>OUNI Haythem</t>
  </si>
  <si>
    <t>TCHATCHOUA Pierre</t>
  </si>
  <si>
    <t>KOUACHI Mehdi</t>
  </si>
  <si>
    <t>CORRIGAN Mégane</t>
  </si>
  <si>
    <t>BENDAHO Mohamed</t>
  </si>
  <si>
    <t>NOTEBAERT Arnaud</t>
  </si>
  <si>
    <t>Fin de Validité FIDAA</t>
  </si>
  <si>
    <t>Fin de validité PEI</t>
  </si>
  <si>
    <t>MOHAMEDI Nadir</t>
  </si>
  <si>
    <t>A VOR AVEC NICOLAS</t>
  </si>
  <si>
    <t>RENOUVELLEMENT PE 30 AVRIL</t>
  </si>
  <si>
    <t>RENOUVELLEMENT PE 13 MAI</t>
  </si>
  <si>
    <t>RENOUVELLEMENT PE 24 AVRIL</t>
  </si>
  <si>
    <t>ccazo29@gmail.com</t>
  </si>
  <si>
    <t>Date de fin de mission</t>
  </si>
  <si>
    <t>Ended</t>
  </si>
  <si>
    <t>RENOUVELLEMENT PE 6 MAI</t>
  </si>
  <si>
    <t>RENOUVELLEMENT PE 25 FEVRIER</t>
  </si>
  <si>
    <t xml:space="preserve">RENOUVELLEMENT 20 MAI </t>
  </si>
  <si>
    <t>YOUCEF Merouane</t>
  </si>
  <si>
    <t>jacky.tellier59@gmail.com</t>
  </si>
  <si>
    <t>SOLESSE Serge</t>
  </si>
  <si>
    <t>BERROD Marc</t>
  </si>
  <si>
    <t>CASTEJON Alizée</t>
  </si>
  <si>
    <t>NEPTUNE ENERGY</t>
  </si>
  <si>
    <t>EDF CNEPE</t>
  </si>
  <si>
    <t>En att. Retour Yahya si réf.propale=cde</t>
  </si>
  <si>
    <t>alizee.castejon@gmail.com</t>
  </si>
  <si>
    <t xml:space="preserve"> </t>
  </si>
  <si>
    <t>En attente prolongation 
Après validation Pointage</t>
  </si>
  <si>
    <t>MOHAMEDI  Nadir</t>
  </si>
  <si>
    <t>Commande à renouveler</t>
  </si>
  <si>
    <t>Archivé</t>
  </si>
  <si>
    <t>Nom à Ajouter /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</si>
</sst>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164" formatCode="dd/mm/yy;@"/>
    <numFmt numFmtId="165" formatCode="#,##0\ &quot;€&quot;"/>
    <numFmt numFmtId="166" formatCode="#,##0.00\ &quot;€&quot;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9"/>
      <color rgb="FFC00000"/>
      <name val="Arial"/>
      <family val="2"/>
    </font>
    <font>
      <b/>
      <sz val="9"/>
      <color rgb="FF000000"/>
      <name val="Arial"/>
      <family val="2"/>
    </font>
    <font>
      <b/>
      <sz val="9"/>
      <color rgb="FF363636"/>
      <name val="Arial"/>
      <family val="2"/>
    </font>
    <font>
      <u/>
      <sz val="9"/>
      <color theme="10"/>
      <name val="Arial"/>
      <family val="2"/>
    </font>
    <font>
      <sz val="9"/>
      <color rgb="FFFF0000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9"/>
      <color rgb="FF363636"/>
      <name val="Arial"/>
      <family val="2"/>
    </font>
    <font>
      <sz val="9"/>
      <color rgb="FF010000"/>
      <name val="Arial"/>
      <family val="2"/>
    </font>
    <font>
      <sz val="11"/>
      <color rgb="FF01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54">
    <border>
      <left/>
      <right/>
      <top/>
      <bottom/>
      <diagonal/>
    </border>
    <border>
      <left/>
      <right style="thin">
        <color theme="3" tint="0.79998168889431442"/>
      </right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21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30">
    <xf numFmtId="0" fontId="0" fillId="0" borderId="0" xfId="0"/>
    <xf numFmtId="0" fontId="6" fillId="0" borderId="0" xfId="0" applyFont="1" applyFill="1" applyAlignment="1">
      <alignment horizontal="center" vertical="center"/>
    </xf>
    <xf numFmtId="0" fontId="11" fillId="0" borderId="4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>
      <alignment horizontal="center" vertical="center" wrapText="1"/>
    </xf>
    <xf numFmtId="0" fontId="14" fillId="0" borderId="0" xfId="1" applyFont="1" applyFill="1" applyAlignment="1">
      <alignment horizontal="center" vertical="center"/>
    </xf>
    <xf numFmtId="0" fontId="11" fillId="0" borderId="4" xfId="0" applyFont="1" applyFill="1" applyBorder="1" applyAlignment="1" applyProtection="1">
      <alignment horizontal="center" vertical="center" wrapText="1"/>
    </xf>
    <xf numFmtId="0" fontId="6" fillId="0" borderId="4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6" fillId="0" borderId="12" xfId="0" applyFont="1" applyFill="1" applyBorder="1" applyAlignment="1" applyProtection="1">
      <alignment horizontal="center" vertical="center" wrapText="1"/>
    </xf>
    <xf numFmtId="0" fontId="8" fillId="0" borderId="12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8" fillId="0" borderId="6" xfId="0" applyFont="1" applyFill="1" applyBorder="1" applyAlignment="1" applyProtection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 wrapText="1"/>
    </xf>
    <xf numFmtId="0" fontId="7" fillId="0" borderId="6" xfId="0" applyFont="1" applyFill="1" applyBorder="1" applyAlignment="1" applyProtection="1">
      <alignment horizontal="center" vertical="center" wrapText="1"/>
    </xf>
    <xf numFmtId="0" fontId="7" fillId="2" borderId="5" xfId="0" applyFont="1" applyFill="1" applyBorder="1" applyAlignment="1" applyProtection="1">
      <alignment horizontal="center" vertical="center" wrapText="1"/>
    </xf>
    <xf numFmtId="0" fontId="8" fillId="0" borderId="5" xfId="0" applyFont="1" applyFill="1" applyBorder="1" applyAlignment="1" applyProtection="1">
      <alignment horizontal="center" vertical="center" wrapText="1"/>
    </xf>
    <xf numFmtId="0" fontId="7" fillId="2" borderId="6" xfId="0" applyFont="1" applyFill="1" applyBorder="1" applyAlignment="1" applyProtection="1">
      <alignment horizontal="center" vertical="center" wrapText="1"/>
    </xf>
    <xf numFmtId="0" fontId="7" fillId="0" borderId="8" xfId="0" applyFont="1" applyFill="1" applyBorder="1" applyAlignment="1" applyProtection="1">
      <alignment horizontal="center" vertical="center" wrapText="1"/>
    </xf>
    <xf numFmtId="0" fontId="7" fillId="0" borderId="9" xfId="0" applyFont="1" applyFill="1" applyBorder="1" applyAlignment="1" applyProtection="1">
      <alignment horizontal="center" vertical="center" wrapText="1"/>
    </xf>
    <xf numFmtId="0" fontId="6" fillId="0" borderId="0" xfId="0" applyFont="1" applyFill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8" fillId="0" borderId="7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14" fillId="0" borderId="0" xfId="1" applyFont="1" applyFill="1" applyAlignment="1" applyProtection="1">
      <alignment horizontal="center" vertical="center"/>
    </xf>
    <xf numFmtId="14" fontId="8" fillId="0" borderId="6" xfId="0" applyNumberFormat="1" applyFont="1" applyFill="1" applyBorder="1" applyAlignment="1" applyProtection="1">
      <alignment horizontal="center" vertical="center" wrapText="1"/>
    </xf>
    <xf numFmtId="14" fontId="7" fillId="0" borderId="9" xfId="0" applyNumberFormat="1" applyFont="1" applyFill="1" applyBorder="1" applyAlignment="1" applyProtection="1">
      <alignment horizontal="center" vertical="center" wrapText="1"/>
    </xf>
    <xf numFmtId="0" fontId="9" fillId="9" borderId="29" xfId="0" applyFont="1" applyFill="1" applyBorder="1" applyAlignment="1" applyProtection="1">
      <alignment horizontal="center" vertical="center" wrapText="1"/>
    </xf>
    <xf numFmtId="0" fontId="10" fillId="5" borderId="28" xfId="0" applyFont="1" applyFill="1" applyBorder="1" applyAlignment="1" applyProtection="1">
      <alignment horizontal="center" vertical="center" wrapText="1"/>
    </xf>
    <xf numFmtId="0" fontId="10" fillId="4" borderId="28" xfId="0" applyFont="1" applyFill="1" applyBorder="1" applyAlignment="1" applyProtection="1">
      <alignment horizontal="center" vertical="center" wrapText="1"/>
    </xf>
    <xf numFmtId="0" fontId="10" fillId="6" borderId="28" xfId="0" applyFont="1" applyFill="1" applyBorder="1" applyAlignment="1" applyProtection="1">
      <alignment horizontal="center" vertical="center" wrapText="1"/>
    </xf>
    <xf numFmtId="0" fontId="10" fillId="7" borderId="28" xfId="0" applyFont="1" applyFill="1" applyBorder="1" applyAlignment="1" applyProtection="1">
      <alignment horizontal="center" vertical="center" wrapText="1"/>
    </xf>
    <xf numFmtId="0" fontId="11" fillId="0" borderId="41" xfId="0" applyFont="1" applyFill="1" applyBorder="1" applyAlignment="1" applyProtection="1">
      <alignment horizontal="center" vertical="center" wrapText="1"/>
    </xf>
    <xf numFmtId="0" fontId="6" fillId="6" borderId="18" xfId="0" applyFont="1" applyFill="1" applyBorder="1" applyAlignment="1" applyProtection="1">
      <alignment horizontal="center" vertical="center" wrapText="1"/>
    </xf>
    <xf numFmtId="0" fontId="8" fillId="5" borderId="18" xfId="0" applyFont="1" applyFill="1" applyBorder="1" applyAlignment="1" applyProtection="1">
      <alignment horizontal="center" vertical="center" wrapText="1"/>
    </xf>
    <xf numFmtId="0" fontId="8" fillId="0" borderId="18" xfId="0" applyFont="1" applyFill="1" applyBorder="1" applyAlignment="1" applyProtection="1">
      <alignment horizontal="center" vertical="center" wrapText="1"/>
    </xf>
    <xf numFmtId="0" fontId="7" fillId="6" borderId="18" xfId="0" applyFont="1" applyFill="1" applyBorder="1" applyAlignment="1" applyProtection="1">
      <alignment horizontal="center" vertical="center" wrapText="1"/>
    </xf>
    <xf numFmtId="0" fontId="7" fillId="3" borderId="18" xfId="0" applyFont="1" applyFill="1" applyBorder="1" applyAlignment="1" applyProtection="1">
      <alignment horizontal="center" vertical="center" wrapText="1"/>
    </xf>
    <xf numFmtId="0" fontId="8" fillId="4" borderId="18" xfId="0" applyFont="1" applyFill="1" applyBorder="1" applyAlignment="1" applyProtection="1">
      <alignment horizontal="center" vertical="center" wrapText="1"/>
    </xf>
    <xf numFmtId="0" fontId="7" fillId="8" borderId="18" xfId="0" applyFont="1" applyFill="1" applyBorder="1" applyAlignment="1" applyProtection="1">
      <alignment horizontal="center" vertical="center" wrapText="1"/>
    </xf>
    <xf numFmtId="0" fontId="6" fillId="9" borderId="7" xfId="0" applyFont="1" applyFill="1" applyBorder="1" applyAlignment="1" applyProtection="1">
      <alignment horizontal="center" vertical="center" wrapText="1"/>
    </xf>
    <xf numFmtId="0" fontId="6" fillId="3" borderId="18" xfId="0" applyFont="1" applyFill="1" applyBorder="1" applyAlignment="1" applyProtection="1">
      <alignment horizontal="center" vertical="center" wrapText="1"/>
    </xf>
    <xf numFmtId="0" fontId="8" fillId="8" borderId="18" xfId="0" applyFont="1" applyFill="1" applyBorder="1" applyAlignment="1" applyProtection="1">
      <alignment horizontal="center" vertical="center" wrapText="1"/>
    </xf>
    <xf numFmtId="0" fontId="6" fillId="7" borderId="18" xfId="0" applyFont="1" applyFill="1" applyBorder="1" applyAlignment="1" applyProtection="1">
      <alignment horizontal="center" vertical="center" wrapText="1"/>
    </xf>
    <xf numFmtId="0" fontId="6" fillId="8" borderId="18" xfId="0" applyFont="1" applyFill="1" applyBorder="1" applyAlignment="1" applyProtection="1">
      <alignment horizontal="center" vertical="center" wrapText="1"/>
    </xf>
    <xf numFmtId="0" fontId="13" fillId="0" borderId="18" xfId="0" applyFont="1" applyFill="1" applyBorder="1" applyAlignment="1" applyProtection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</xf>
    <xf numFmtId="0" fontId="8" fillId="0" borderId="19" xfId="0" applyFont="1" applyFill="1" applyBorder="1" applyAlignment="1" applyProtection="1">
      <alignment horizontal="center" vertical="center" wrapText="1"/>
    </xf>
    <xf numFmtId="0" fontId="14" fillId="0" borderId="2" xfId="1" applyFont="1" applyFill="1" applyBorder="1" applyAlignment="1" applyProtection="1">
      <alignment horizontal="center" vertical="center"/>
    </xf>
    <xf numFmtId="0" fontId="14" fillId="0" borderId="4" xfId="1" applyFont="1" applyFill="1" applyBorder="1" applyAlignment="1" applyProtection="1">
      <alignment horizontal="center" vertical="center"/>
    </xf>
    <xf numFmtId="164" fontId="11" fillId="0" borderId="4" xfId="0" applyNumberFormat="1" applyFont="1" applyFill="1" applyBorder="1" applyAlignment="1" applyProtection="1">
      <alignment horizontal="center" vertical="center" wrapText="1"/>
    </xf>
    <xf numFmtId="164" fontId="11" fillId="0" borderId="41" xfId="0" applyNumberFormat="1" applyFont="1" applyFill="1" applyBorder="1" applyAlignment="1" applyProtection="1">
      <alignment horizontal="center" vertical="center" wrapText="1"/>
    </xf>
    <xf numFmtId="164" fontId="11" fillId="0" borderId="42" xfId="0" applyNumberFormat="1" applyFont="1" applyFill="1" applyBorder="1" applyAlignment="1" applyProtection="1">
      <alignment horizontal="center" vertical="center" wrapText="1"/>
    </xf>
    <xf numFmtId="0" fontId="14" fillId="0" borderId="12" xfId="0" quotePrefix="1" applyFont="1" applyFill="1" applyBorder="1" applyAlignment="1" applyProtection="1">
      <alignment horizontal="center" vertical="center" wrapText="1"/>
    </xf>
    <xf numFmtId="0" fontId="14" fillId="0" borderId="12" xfId="0" applyFont="1" applyFill="1" applyBorder="1" applyAlignment="1" applyProtection="1">
      <alignment horizontal="center" vertical="center" wrapText="1"/>
    </xf>
    <xf numFmtId="0" fontId="14" fillId="0" borderId="13" xfId="0" applyFont="1" applyFill="1" applyBorder="1" applyAlignment="1" applyProtection="1">
      <alignment horizontal="center" vertical="center" wrapText="1"/>
    </xf>
    <xf numFmtId="6" fontId="15" fillId="0" borderId="12" xfId="0" applyNumberFormat="1" applyFont="1" applyFill="1" applyBorder="1" applyAlignment="1" applyProtection="1">
      <alignment horizontal="center" vertical="center" wrapText="1"/>
    </xf>
    <xf numFmtId="164" fontId="7" fillId="0" borderId="12" xfId="0" applyNumberFormat="1" applyFont="1" applyFill="1" applyBorder="1" applyAlignment="1" applyProtection="1">
      <alignment horizontal="center" vertical="center" wrapText="1"/>
    </xf>
    <xf numFmtId="164" fontId="15" fillId="0" borderId="13" xfId="0" applyNumberFormat="1" applyFont="1" applyFill="1" applyBorder="1" applyAlignment="1" applyProtection="1">
      <alignment horizontal="center" vertical="center" wrapText="1"/>
    </xf>
    <xf numFmtId="164" fontId="6" fillId="0" borderId="12" xfId="0" applyNumberFormat="1" applyFont="1" applyFill="1" applyBorder="1" applyAlignment="1" applyProtection="1">
      <alignment horizontal="center" vertical="center" wrapText="1"/>
    </xf>
    <xf numFmtId="164" fontId="14" fillId="0" borderId="13" xfId="0" applyNumberFormat="1" applyFont="1" applyFill="1" applyBorder="1" applyAlignment="1" applyProtection="1">
      <alignment horizontal="center" vertical="center" wrapText="1"/>
    </xf>
    <xf numFmtId="0" fontId="14" fillId="0" borderId="6" xfId="0" applyFont="1" applyFill="1" applyBorder="1" applyAlignment="1" applyProtection="1">
      <alignment horizontal="center" vertical="center" wrapText="1"/>
    </xf>
    <xf numFmtId="164" fontId="6" fillId="0" borderId="6" xfId="0" applyNumberFormat="1" applyFont="1" applyFill="1" applyBorder="1" applyAlignment="1" applyProtection="1">
      <alignment horizontal="center" vertical="center" wrapText="1"/>
    </xf>
    <xf numFmtId="164" fontId="14" fillId="0" borderId="7" xfId="0" applyNumberFormat="1" applyFont="1" applyFill="1" applyBorder="1" applyAlignment="1" applyProtection="1">
      <alignment horizontal="center" vertical="center" wrapText="1"/>
    </xf>
    <xf numFmtId="0" fontId="14" fillId="0" borderId="7" xfId="0" applyFont="1" applyFill="1" applyBorder="1" applyAlignment="1" applyProtection="1">
      <alignment horizontal="center" vertical="center" wrapText="1"/>
    </xf>
    <xf numFmtId="6" fontId="15" fillId="0" borderId="6" xfId="0" applyNumberFormat="1" applyFont="1" applyFill="1" applyBorder="1" applyAlignment="1" applyProtection="1">
      <alignment horizontal="center" vertical="center" wrapText="1"/>
    </xf>
    <xf numFmtId="164" fontId="7" fillId="0" borderId="6" xfId="0" applyNumberFormat="1" applyFont="1" applyFill="1" applyBorder="1" applyAlignment="1" applyProtection="1">
      <alignment horizontal="center" vertical="center" wrapText="1"/>
    </xf>
    <xf numFmtId="164" fontId="15" fillId="0" borderId="7" xfId="0" applyNumberFormat="1" applyFont="1" applyFill="1" applyBorder="1" applyAlignment="1" applyProtection="1">
      <alignment horizontal="center" vertical="center" wrapText="1"/>
    </xf>
    <xf numFmtId="0" fontId="15" fillId="0" borderId="6" xfId="0" applyFont="1" applyFill="1" applyBorder="1" applyAlignment="1" applyProtection="1">
      <alignment horizontal="center" vertical="center" wrapText="1"/>
    </xf>
    <xf numFmtId="164" fontId="14" fillId="0" borderId="6" xfId="0" applyNumberFormat="1" applyFont="1" applyFill="1" applyBorder="1" applyAlignment="1" applyProtection="1">
      <alignment horizontal="center" vertical="center" wrapText="1"/>
    </xf>
    <xf numFmtId="0" fontId="10" fillId="0" borderId="6" xfId="0" applyFont="1" applyFill="1" applyBorder="1" applyAlignment="1" applyProtection="1">
      <alignment horizontal="center" vertical="center" wrapText="1"/>
    </xf>
    <xf numFmtId="164" fontId="15" fillId="0" borderId="6" xfId="0" applyNumberFormat="1" applyFont="1" applyFill="1" applyBorder="1" applyAlignment="1" applyProtection="1">
      <alignment horizontal="center" vertical="center" wrapText="1"/>
    </xf>
    <xf numFmtId="164" fontId="6" fillId="0" borderId="0" xfId="0" applyNumberFormat="1" applyFont="1" applyFill="1" applyAlignment="1" applyProtection="1">
      <alignment horizontal="center" vertical="center"/>
    </xf>
    <xf numFmtId="164" fontId="14" fillId="0" borderId="0" xfId="1" applyNumberFormat="1" applyFont="1" applyFill="1" applyAlignment="1" applyProtection="1">
      <alignment horizontal="center" vertical="center"/>
    </xf>
    <xf numFmtId="14" fontId="17" fillId="0" borderId="41" xfId="0" applyNumberFormat="1" applyFont="1" applyFill="1" applyBorder="1" applyAlignment="1" applyProtection="1">
      <alignment horizontal="center" vertical="center" wrapText="1"/>
    </xf>
    <xf numFmtId="14" fontId="17" fillId="0" borderId="6" xfId="0" applyNumberFormat="1" applyFont="1" applyFill="1" applyBorder="1" applyAlignment="1" applyProtection="1">
      <alignment horizontal="center" vertical="center" wrapText="1"/>
    </xf>
    <xf numFmtId="14" fontId="17" fillId="0" borderId="9" xfId="0" applyNumberFormat="1" applyFont="1" applyFill="1" applyBorder="1" applyAlignment="1" applyProtection="1">
      <alignment horizontal="center" vertical="center" wrapText="1"/>
    </xf>
    <xf numFmtId="0" fontId="8" fillId="0" borderId="17" xfId="0" applyFont="1" applyFill="1" applyBorder="1" applyAlignment="1" applyProtection="1">
      <alignment horizontal="center" vertical="center" wrapText="1"/>
    </xf>
    <xf numFmtId="166" fontId="11" fillId="0" borderId="4" xfId="0" applyNumberFormat="1" applyFont="1" applyFill="1" applyBorder="1" applyAlignment="1" applyProtection="1">
      <alignment horizontal="center" vertical="center" wrapText="1"/>
    </xf>
    <xf numFmtId="166" fontId="6" fillId="0" borderId="12" xfId="0" applyNumberFormat="1" applyFont="1" applyFill="1" applyBorder="1" applyAlignment="1" applyProtection="1">
      <alignment horizontal="center" vertical="center" wrapText="1"/>
    </xf>
    <xf numFmtId="166" fontId="8" fillId="0" borderId="12" xfId="0" applyNumberFormat="1" applyFont="1" applyFill="1" applyBorder="1" applyAlignment="1" applyProtection="1">
      <alignment horizontal="center" vertical="center" wrapText="1"/>
    </xf>
    <xf numFmtId="166" fontId="6" fillId="0" borderId="6" xfId="0" applyNumberFormat="1" applyFont="1" applyFill="1" applyBorder="1" applyAlignment="1" applyProtection="1">
      <alignment horizontal="center" vertical="center" wrapText="1"/>
    </xf>
    <xf numFmtId="166" fontId="7" fillId="0" borderId="6" xfId="0" applyNumberFormat="1" applyFont="1" applyFill="1" applyBorder="1" applyAlignment="1" applyProtection="1">
      <alignment horizontal="center" vertical="center" wrapText="1"/>
    </xf>
    <xf numFmtId="166" fontId="8" fillId="0" borderId="6" xfId="0" applyNumberFormat="1" applyFont="1" applyFill="1" applyBorder="1" applyAlignment="1" applyProtection="1">
      <alignment horizontal="center" vertical="center" wrapText="1"/>
    </xf>
    <xf numFmtId="166" fontId="6" fillId="0" borderId="0" xfId="0" applyNumberFormat="1" applyFont="1" applyFill="1" applyAlignment="1" applyProtection="1">
      <alignment horizontal="center" vertical="center"/>
    </xf>
    <xf numFmtId="166" fontId="14" fillId="0" borderId="0" xfId="1" applyNumberFormat="1" applyFont="1" applyFill="1" applyAlignment="1" applyProtection="1">
      <alignment horizontal="center" vertical="center"/>
    </xf>
    <xf numFmtId="165" fontId="11" fillId="0" borderId="4" xfId="0" applyNumberFormat="1" applyFont="1" applyFill="1" applyBorder="1" applyAlignment="1" applyProtection="1">
      <alignment horizontal="center" vertical="center" wrapText="1"/>
    </xf>
    <xf numFmtId="165" fontId="6" fillId="0" borderId="12" xfId="0" applyNumberFormat="1" applyFont="1" applyFill="1" applyBorder="1" applyAlignment="1" applyProtection="1">
      <alignment horizontal="center" vertical="center" wrapText="1"/>
    </xf>
    <xf numFmtId="165" fontId="8" fillId="0" borderId="12" xfId="0" applyNumberFormat="1" applyFont="1" applyFill="1" applyBorder="1" applyAlignment="1" applyProtection="1">
      <alignment horizontal="center" vertical="center" wrapText="1"/>
    </xf>
    <xf numFmtId="165" fontId="6" fillId="0" borderId="6" xfId="0" applyNumberFormat="1" applyFont="1" applyFill="1" applyBorder="1" applyAlignment="1" applyProtection="1">
      <alignment horizontal="center" vertical="center" wrapText="1"/>
    </xf>
    <xf numFmtId="165" fontId="7" fillId="0" borderId="6" xfId="0" applyNumberFormat="1" applyFont="1" applyFill="1" applyBorder="1" applyAlignment="1" applyProtection="1">
      <alignment horizontal="center" vertical="center" wrapText="1"/>
    </xf>
    <xf numFmtId="165" fontId="8" fillId="0" borderId="6" xfId="0" applyNumberFormat="1" applyFont="1" applyFill="1" applyBorder="1" applyAlignment="1" applyProtection="1">
      <alignment horizontal="center" vertical="center" wrapText="1"/>
    </xf>
    <xf numFmtId="165" fontId="7" fillId="0" borderId="9" xfId="0" applyNumberFormat="1" applyFont="1" applyFill="1" applyBorder="1" applyAlignment="1" applyProtection="1">
      <alignment horizontal="center" vertical="center" wrapText="1"/>
    </xf>
    <xf numFmtId="165" fontId="6" fillId="0" borderId="0" xfId="0" applyNumberFormat="1" applyFont="1" applyFill="1" applyAlignment="1" applyProtection="1">
      <alignment horizontal="center" vertical="center"/>
    </xf>
    <xf numFmtId="165" fontId="14" fillId="0" borderId="0" xfId="1" applyNumberFormat="1" applyFont="1" applyFill="1" applyAlignment="1" applyProtection="1">
      <alignment horizontal="center" vertical="center"/>
    </xf>
    <xf numFmtId="2" fontId="11" fillId="0" borderId="4" xfId="0" applyNumberFormat="1" applyFont="1" applyFill="1" applyBorder="1" applyAlignment="1" applyProtection="1">
      <alignment horizontal="center" vertical="center" wrapText="1"/>
    </xf>
    <xf numFmtId="2" fontId="11" fillId="0" borderId="41" xfId="0" applyNumberFormat="1" applyFont="1" applyFill="1" applyBorder="1" applyAlignment="1" applyProtection="1">
      <alignment horizontal="center" vertical="center" wrapText="1"/>
    </xf>
    <xf numFmtId="2" fontId="6" fillId="0" borderId="12" xfId="0" applyNumberFormat="1" applyFont="1" applyFill="1" applyBorder="1" applyAlignment="1" applyProtection="1">
      <alignment horizontal="center" vertical="center" wrapText="1"/>
    </xf>
    <xf numFmtId="2" fontId="8" fillId="0" borderId="12" xfId="0" applyNumberFormat="1" applyFont="1" applyFill="1" applyBorder="1" applyAlignment="1" applyProtection="1">
      <alignment horizontal="center" vertical="center" wrapText="1"/>
    </xf>
    <xf numFmtId="2" fontId="6" fillId="0" borderId="6" xfId="0" applyNumberFormat="1" applyFont="1" applyFill="1" applyBorder="1" applyAlignment="1" applyProtection="1">
      <alignment horizontal="center" vertical="center" wrapText="1"/>
    </xf>
    <xf numFmtId="2" fontId="7" fillId="0" borderId="6" xfId="0" applyNumberFormat="1" applyFont="1" applyFill="1" applyBorder="1" applyAlignment="1" applyProtection="1">
      <alignment horizontal="center" vertical="center" wrapText="1"/>
    </xf>
    <xf numFmtId="2" fontId="8" fillId="0" borderId="6" xfId="0" applyNumberFormat="1" applyFont="1" applyFill="1" applyBorder="1" applyAlignment="1" applyProtection="1">
      <alignment horizontal="center" vertical="center" wrapText="1"/>
    </xf>
    <xf numFmtId="2" fontId="6" fillId="0" borderId="0" xfId="0" applyNumberFormat="1" applyFont="1" applyFill="1" applyAlignment="1" applyProtection="1">
      <alignment horizontal="center" vertical="center"/>
    </xf>
    <xf numFmtId="2" fontId="14" fillId="0" borderId="0" xfId="1" applyNumberFormat="1" applyFont="1" applyFill="1" applyAlignment="1" applyProtection="1">
      <alignment horizontal="center" vertical="center"/>
    </xf>
    <xf numFmtId="166" fontId="11" fillId="0" borderId="41" xfId="0" applyNumberFormat="1" applyFont="1" applyFill="1" applyBorder="1" applyAlignment="1" applyProtection="1">
      <alignment horizontal="center" vertical="center" wrapText="1"/>
    </xf>
    <xf numFmtId="165" fontId="11" fillId="0" borderId="41" xfId="0" applyNumberFormat="1" applyFont="1" applyFill="1" applyBorder="1" applyAlignment="1" applyProtection="1">
      <alignment horizontal="center" vertical="center" wrapText="1"/>
    </xf>
    <xf numFmtId="165" fontId="6" fillId="0" borderId="9" xfId="0" applyNumberFormat="1" applyFont="1" applyFill="1" applyBorder="1" applyAlignment="1" applyProtection="1">
      <alignment horizontal="center" vertical="center" wrapText="1"/>
    </xf>
    <xf numFmtId="14" fontId="17" fillId="12" borderId="6" xfId="0" applyNumberFormat="1" applyFont="1" applyFill="1" applyBorder="1" applyAlignment="1" applyProtection="1">
      <alignment horizontal="center" vertical="center" wrapText="1"/>
    </xf>
    <xf numFmtId="0" fontId="6" fillId="0" borderId="37" xfId="0" applyFont="1" applyFill="1" applyBorder="1" applyAlignment="1" applyProtection="1">
      <alignment horizontal="center" vertical="center" wrapText="1"/>
    </xf>
    <xf numFmtId="0" fontId="6" fillId="0" borderId="18" xfId="0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0" fontId="7" fillId="2" borderId="18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11" fillId="0" borderId="40" xfId="0" applyNumberFormat="1" applyFont="1" applyFill="1" applyBorder="1" applyAlignment="1" applyProtection="1">
      <alignment horizontal="center" vertical="center" wrapText="1"/>
    </xf>
    <xf numFmtId="0" fontId="6" fillId="0" borderId="11" xfId="0" applyNumberFormat="1" applyFont="1" applyFill="1" applyBorder="1" applyAlignment="1" applyProtection="1">
      <alignment horizontal="center" vertical="center" wrapText="1"/>
    </xf>
    <xf numFmtId="0" fontId="8" fillId="0" borderId="11" xfId="0" applyNumberFormat="1" applyFont="1" applyFill="1" applyBorder="1" applyAlignment="1" applyProtection="1">
      <alignment horizontal="center" vertical="center" wrapText="1"/>
    </xf>
    <xf numFmtId="0" fontId="6" fillId="0" borderId="5" xfId="0" applyNumberFormat="1" applyFont="1" applyFill="1" applyBorder="1" applyAlignment="1" applyProtection="1">
      <alignment horizontal="center" vertical="center" wrapText="1"/>
    </xf>
    <xf numFmtId="0" fontId="8" fillId="0" borderId="5" xfId="0" applyNumberFormat="1" applyFont="1" applyFill="1" applyBorder="1" applyAlignment="1" applyProtection="1">
      <alignment horizontal="center" vertical="center" wrapText="1"/>
    </xf>
    <xf numFmtId="0" fontId="7" fillId="0" borderId="5" xfId="0" applyNumberFormat="1" applyFont="1" applyFill="1" applyBorder="1" applyAlignment="1" applyProtection="1">
      <alignment horizontal="center" vertical="center" wrapText="1"/>
    </xf>
    <xf numFmtId="0" fontId="16" fillId="0" borderId="5" xfId="0" applyNumberFormat="1" applyFont="1" applyFill="1" applyBorder="1" applyAlignment="1" applyProtection="1">
      <alignment horizontal="center" vertical="center" wrapText="1"/>
    </xf>
    <xf numFmtId="0" fontId="13" fillId="0" borderId="5" xfId="0" applyNumberFormat="1" applyFont="1" applyFill="1" applyBorder="1" applyAlignment="1" applyProtection="1">
      <alignment horizontal="center" vertical="center" wrapText="1"/>
    </xf>
    <xf numFmtId="0" fontId="17" fillId="0" borderId="17" xfId="0" applyNumberFormat="1" applyFont="1" applyFill="1" applyBorder="1" applyAlignment="1" applyProtection="1">
      <alignment horizontal="center" vertical="center" wrapText="1"/>
    </xf>
    <xf numFmtId="0" fontId="17" fillId="0" borderId="18" xfId="0" applyNumberFormat="1" applyFont="1" applyFill="1" applyBorder="1" applyAlignment="1" applyProtection="1">
      <alignment horizontal="center" vertical="center" wrapText="1"/>
    </xf>
    <xf numFmtId="14" fontId="17" fillId="13" borderId="6" xfId="0" applyNumberFormat="1" applyFont="1" applyFill="1" applyBorder="1" applyAlignment="1" applyProtection="1">
      <alignment horizontal="center" vertical="center" wrapText="1"/>
    </xf>
    <xf numFmtId="14" fontId="17" fillId="3" borderId="6" xfId="0" applyNumberFormat="1" applyFont="1" applyFill="1" applyBorder="1" applyAlignment="1" applyProtection="1">
      <alignment horizontal="center" vertical="center" wrapText="1"/>
    </xf>
    <xf numFmtId="0" fontId="2" fillId="0" borderId="18" xfId="97" applyFill="1" applyBorder="1" applyAlignment="1">
      <alignment horizontal="center" vertical="center" wrapText="1"/>
    </xf>
    <xf numFmtId="0" fontId="2" fillId="0" borderId="18" xfId="97" applyFill="1" applyBorder="1" applyAlignment="1">
      <alignment horizontal="center" vertical="center"/>
    </xf>
    <xf numFmtId="0" fontId="12" fillId="0" borderId="37" xfId="97" applyFont="1" applyFill="1" applyBorder="1" applyAlignment="1">
      <alignment horizontal="center" vertical="center"/>
    </xf>
    <xf numFmtId="0" fontId="12" fillId="0" borderId="37" xfId="97" applyFont="1" applyFill="1" applyBorder="1" applyAlignment="1">
      <alignment horizontal="center" vertical="center" wrapText="1"/>
    </xf>
    <xf numFmtId="0" fontId="12" fillId="0" borderId="18" xfId="97" applyFont="1" applyFill="1" applyBorder="1" applyAlignment="1">
      <alignment horizontal="center" vertical="center"/>
    </xf>
    <xf numFmtId="0" fontId="12" fillId="0" borderId="18" xfId="97" applyFont="1" applyFill="1" applyBorder="1" applyAlignment="1">
      <alignment horizontal="center" vertical="center" wrapText="1"/>
    </xf>
    <xf numFmtId="0" fontId="12" fillId="11" borderId="18" xfId="97" applyFont="1" applyFill="1" applyBorder="1" applyAlignment="1">
      <alignment horizontal="center" vertical="center" wrapText="1"/>
    </xf>
    <xf numFmtId="0" fontId="12" fillId="9" borderId="18" xfId="97" applyFont="1" applyFill="1" applyBorder="1" applyAlignment="1">
      <alignment horizontal="center" vertical="center" wrapText="1"/>
    </xf>
    <xf numFmtId="0" fontId="12" fillId="2" borderId="18" xfId="97" applyFont="1" applyFill="1" applyBorder="1" applyAlignment="1">
      <alignment horizontal="center" vertical="center" wrapText="1"/>
    </xf>
    <xf numFmtId="0" fontId="5" fillId="6" borderId="28" xfId="0" applyFont="1" applyFill="1" applyBorder="1" applyAlignment="1" applyProtection="1">
      <alignment horizontal="center" vertical="center" wrapText="1"/>
    </xf>
    <xf numFmtId="14" fontId="11" fillId="0" borderId="4" xfId="0" applyNumberFormat="1" applyFont="1" applyFill="1" applyBorder="1" applyAlignment="1" applyProtection="1">
      <alignment horizontal="center" vertical="center" wrapText="1"/>
    </xf>
    <xf numFmtId="10" fontId="11" fillId="0" borderId="4" xfId="0" applyNumberFormat="1" applyFont="1" applyFill="1" applyBorder="1" applyAlignment="1" applyProtection="1">
      <alignment horizontal="center" vertical="center" wrapText="1"/>
    </xf>
    <xf numFmtId="0" fontId="17" fillId="0" borderId="41" xfId="0" applyFont="1" applyFill="1" applyBorder="1" applyAlignment="1" applyProtection="1">
      <alignment horizontal="center" vertical="center" wrapText="1"/>
    </xf>
    <xf numFmtId="165" fontId="17" fillId="0" borderId="41" xfId="0" applyNumberFormat="1" applyFont="1" applyFill="1" applyBorder="1" applyAlignment="1" applyProtection="1">
      <alignment horizontal="center" vertical="center" wrapText="1"/>
    </xf>
    <xf numFmtId="10" fontId="17" fillId="0" borderId="41" xfId="0" applyNumberFormat="1" applyFont="1" applyFill="1" applyBorder="1" applyAlignment="1" applyProtection="1">
      <alignment horizontal="center" vertical="center" wrapText="1"/>
    </xf>
    <xf numFmtId="165" fontId="17" fillId="10" borderId="41" xfId="0" applyNumberFormat="1" applyFont="1" applyFill="1" applyBorder="1" applyAlignment="1" applyProtection="1">
      <alignment horizontal="center" vertical="center" wrapText="1"/>
    </xf>
    <xf numFmtId="0" fontId="8" fillId="0" borderId="38" xfId="0" applyFont="1" applyFill="1" applyBorder="1" applyAlignment="1" applyProtection="1">
      <alignment horizontal="center" vertical="center" wrapText="1"/>
    </xf>
    <xf numFmtId="0" fontId="8" fillId="0" borderId="37" xfId="0" applyFont="1" applyFill="1" applyBorder="1" applyAlignment="1" applyProtection="1">
      <alignment horizontal="center" vertical="center" wrapText="1"/>
    </xf>
    <xf numFmtId="0" fontId="8" fillId="0" borderId="39" xfId="0" applyFont="1" applyFill="1" applyBorder="1" applyAlignment="1" applyProtection="1">
      <alignment horizontal="center" vertical="center" wrapText="1"/>
    </xf>
    <xf numFmtId="10" fontId="6" fillId="0" borderId="6" xfId="0" applyNumberFormat="1" applyFont="1" applyFill="1" applyBorder="1" applyAlignment="1" applyProtection="1">
      <alignment horizontal="center" vertical="center" wrapText="1"/>
    </xf>
    <xf numFmtId="10" fontId="7" fillId="0" borderId="6" xfId="0" applyNumberFormat="1" applyFont="1" applyFill="1" applyBorder="1" applyAlignment="1" applyProtection="1">
      <alignment horizontal="center" vertical="center" wrapText="1"/>
    </xf>
    <xf numFmtId="165" fontId="7" fillId="10" borderId="6" xfId="0" applyNumberFormat="1" applyFont="1" applyFill="1" applyBorder="1" applyAlignment="1" applyProtection="1">
      <alignment horizontal="center" vertical="center" wrapText="1"/>
    </xf>
    <xf numFmtId="0" fontId="8" fillId="0" borderId="21" xfId="0" applyFont="1" applyFill="1" applyBorder="1" applyAlignment="1" applyProtection="1">
      <alignment horizontal="center" vertical="center" wrapText="1"/>
    </xf>
    <xf numFmtId="0" fontId="8" fillId="0" borderId="24" xfId="0" applyFont="1" applyFill="1" applyBorder="1" applyAlignment="1" applyProtection="1">
      <alignment horizontal="center" vertical="center" wrapText="1"/>
    </xf>
    <xf numFmtId="165" fontId="6" fillId="10" borderId="6" xfId="0" applyNumberFormat="1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 applyProtection="1">
      <alignment horizontal="center" vertical="center" wrapText="1"/>
    </xf>
    <xf numFmtId="10" fontId="8" fillId="0" borderId="6" xfId="0" applyNumberFormat="1" applyFont="1" applyFill="1" applyBorder="1" applyAlignment="1" applyProtection="1">
      <alignment horizontal="center" vertical="center" wrapText="1"/>
    </xf>
    <xf numFmtId="165" fontId="7" fillId="2" borderId="6" xfId="0" applyNumberFormat="1" applyFont="1" applyFill="1" applyBorder="1" applyAlignment="1" applyProtection="1">
      <alignment horizontal="center" vertical="center" wrapText="1"/>
    </xf>
    <xf numFmtId="10" fontId="7" fillId="2" borderId="6" xfId="0" applyNumberFormat="1" applyFont="1" applyFill="1" applyBorder="1" applyAlignment="1" applyProtection="1">
      <alignment horizontal="center" vertical="center" wrapText="1"/>
    </xf>
    <xf numFmtId="0" fontId="8" fillId="0" borderId="22" xfId="0" applyFont="1" applyFill="1" applyBorder="1" applyAlignment="1" applyProtection="1">
      <alignment horizontal="center" vertical="center" wrapText="1"/>
    </xf>
    <xf numFmtId="0" fontId="8" fillId="0" borderId="25" xfId="0" applyFont="1" applyFill="1" applyBorder="1" applyAlignment="1" applyProtection="1">
      <alignment horizontal="center" vertical="center" wrapText="1"/>
    </xf>
    <xf numFmtId="10" fontId="7" fillId="0" borderId="9" xfId="0" applyNumberFormat="1" applyFont="1" applyFill="1" applyBorder="1" applyAlignment="1" applyProtection="1">
      <alignment horizontal="center" vertical="center" wrapText="1"/>
    </xf>
    <xf numFmtId="165" fontId="7" fillId="10" borderId="9" xfId="0" applyNumberFormat="1" applyFont="1" applyFill="1" applyBorder="1" applyAlignment="1" applyProtection="1">
      <alignment horizontal="center" vertical="center" wrapText="1"/>
    </xf>
    <xf numFmtId="10" fontId="6" fillId="0" borderId="0" xfId="0" applyNumberFormat="1" applyFont="1" applyFill="1" applyAlignment="1" applyProtection="1">
      <alignment horizontal="center" vertical="center"/>
    </xf>
    <xf numFmtId="165" fontId="6" fillId="0" borderId="0" xfId="0" applyNumberFormat="1" applyFont="1" applyFill="1" applyAlignment="1" applyProtection="1">
      <alignment horizontal="center" vertical="center" wrapText="1"/>
    </xf>
    <xf numFmtId="14" fontId="6" fillId="0" borderId="11" xfId="0" applyNumberFormat="1" applyFont="1" applyFill="1" applyBorder="1" applyAlignment="1" applyProtection="1">
      <alignment horizontal="center" vertical="center" wrapText="1"/>
    </xf>
    <xf numFmtId="14" fontId="6" fillId="0" borderId="12" xfId="0" applyNumberFormat="1" applyFont="1" applyFill="1" applyBorder="1" applyAlignment="1" applyProtection="1">
      <alignment horizontal="center" vertical="center" wrapText="1"/>
    </xf>
    <xf numFmtId="0" fontId="6" fillId="0" borderId="13" xfId="0" applyFont="1" applyFill="1" applyBorder="1" applyAlignment="1" applyProtection="1">
      <alignment horizontal="center" vertical="center" wrapText="1"/>
    </xf>
    <xf numFmtId="14" fontId="8" fillId="0" borderId="11" xfId="0" applyNumberFormat="1" applyFont="1" applyFill="1" applyBorder="1" applyAlignment="1" applyProtection="1">
      <alignment horizontal="center" vertical="center" wrapText="1"/>
    </xf>
    <xf numFmtId="14" fontId="8" fillId="0" borderId="12" xfId="0" applyNumberFormat="1" applyFont="1" applyFill="1" applyBorder="1" applyAlignment="1" applyProtection="1">
      <alignment horizontal="center" vertical="center" wrapText="1"/>
    </xf>
    <xf numFmtId="0" fontId="8" fillId="0" borderId="13" xfId="0" applyFont="1" applyFill="1" applyBorder="1" applyAlignment="1" applyProtection="1">
      <alignment horizontal="center" vertical="center" wrapText="1"/>
    </xf>
    <xf numFmtId="14" fontId="6" fillId="0" borderId="5" xfId="0" applyNumberFormat="1" applyFont="1" applyFill="1" applyBorder="1" applyAlignment="1" applyProtection="1">
      <alignment horizontal="center" vertical="center" wrapText="1"/>
    </xf>
    <xf numFmtId="14" fontId="8" fillId="0" borderId="5" xfId="0" applyNumberFormat="1" applyFont="1" applyFill="1" applyBorder="1" applyAlignment="1" applyProtection="1">
      <alignment horizontal="center" vertical="center" wrapText="1"/>
    </xf>
    <xf numFmtId="14" fontId="7" fillId="0" borderId="5" xfId="0" applyNumberFormat="1" applyFont="1" applyFill="1" applyBorder="1" applyAlignment="1" applyProtection="1">
      <alignment horizontal="center" vertical="center" wrapText="1"/>
    </xf>
    <xf numFmtId="14" fontId="7" fillId="2" borderId="5" xfId="0" applyNumberFormat="1" applyFont="1" applyFill="1" applyBorder="1" applyAlignment="1" applyProtection="1">
      <alignment horizontal="center" vertical="center" wrapText="1"/>
    </xf>
    <xf numFmtId="14" fontId="8" fillId="2" borderId="6" xfId="0" applyNumberFormat="1" applyFont="1" applyFill="1" applyBorder="1" applyAlignment="1" applyProtection="1">
      <alignment horizontal="center" vertical="center" wrapText="1"/>
    </xf>
    <xf numFmtId="0" fontId="6" fillId="2" borderId="7" xfId="0" applyFont="1" applyFill="1" applyBorder="1" applyAlignment="1" applyProtection="1">
      <alignment horizontal="center" vertical="center" wrapText="1"/>
    </xf>
    <xf numFmtId="14" fontId="7" fillId="0" borderId="8" xfId="0" applyNumberFormat="1" applyFont="1" applyFill="1" applyBorder="1" applyAlignment="1" applyProtection="1">
      <alignment horizontal="center" vertical="center" wrapText="1"/>
    </xf>
    <xf numFmtId="14" fontId="6" fillId="0" borderId="9" xfId="0" applyNumberFormat="1" applyFont="1" applyFill="1" applyBorder="1" applyAlignment="1" applyProtection="1">
      <alignment horizontal="center" vertical="center" wrapText="1"/>
    </xf>
    <xf numFmtId="0" fontId="11" fillId="0" borderId="14" xfId="0" applyFont="1" applyFill="1" applyBorder="1" applyAlignment="1" applyProtection="1">
      <alignment horizontal="center" vertical="center" wrapText="1"/>
    </xf>
    <xf numFmtId="0" fontId="11" fillId="0" borderId="4" xfId="0" applyNumberFormat="1" applyFont="1" applyFill="1" applyBorder="1" applyAlignment="1" applyProtection="1">
      <alignment horizontal="center" vertical="center" wrapText="1"/>
    </xf>
    <xf numFmtId="0" fontId="17" fillId="0" borderId="40" xfId="0" applyFont="1" applyFill="1" applyBorder="1" applyAlignment="1" applyProtection="1">
      <alignment horizontal="center" vertical="center" wrapText="1"/>
    </xf>
    <xf numFmtId="0" fontId="17" fillId="0" borderId="42" xfId="0" applyFont="1" applyFill="1" applyBorder="1" applyAlignment="1" applyProtection="1">
      <alignment horizontal="center" vertical="center" wrapText="1"/>
    </xf>
    <xf numFmtId="14" fontId="17" fillId="0" borderId="46" xfId="0" applyNumberFormat="1" applyFont="1" applyFill="1" applyBorder="1" applyAlignment="1" applyProtection="1">
      <alignment horizontal="center" vertical="center" wrapText="1"/>
    </xf>
    <xf numFmtId="0" fontId="6" fillId="0" borderId="41" xfId="0" applyNumberFormat="1" applyFont="1" applyFill="1" applyBorder="1" applyAlignment="1" applyProtection="1">
      <alignment horizontal="center" vertical="center" wrapText="1"/>
    </xf>
    <xf numFmtId="14" fontId="6" fillId="0" borderId="41" xfId="0" applyNumberFormat="1" applyFont="1" applyFill="1" applyBorder="1" applyAlignment="1" applyProtection="1">
      <alignment horizontal="center" vertical="center" wrapText="1"/>
    </xf>
    <xf numFmtId="0" fontId="6" fillId="0" borderId="6" xfId="0" applyNumberFormat="1" applyFont="1" applyFill="1" applyBorder="1" applyAlignment="1" applyProtection="1">
      <alignment horizontal="center" vertical="center" wrapText="1"/>
    </xf>
    <xf numFmtId="0" fontId="6" fillId="0" borderId="47" xfId="0" applyNumberFormat="1" applyFont="1" applyFill="1" applyBorder="1" applyAlignment="1" applyProtection="1">
      <alignment horizontal="center" vertical="center" wrapText="1"/>
    </xf>
    <xf numFmtId="0" fontId="11" fillId="0" borderId="42" xfId="0" applyFont="1" applyFill="1" applyBorder="1" applyAlignment="1" applyProtection="1">
      <alignment horizontal="center" vertical="center" wrapText="1"/>
    </xf>
    <xf numFmtId="14" fontId="6" fillId="0" borderId="15" xfId="0" applyNumberFormat="1" applyFont="1" applyFill="1" applyBorder="1" applyAlignment="1" applyProtection="1">
      <alignment horizontal="center" vertical="center" wrapText="1"/>
    </xf>
    <xf numFmtId="0" fontId="6" fillId="0" borderId="30" xfId="0" applyNumberFormat="1" applyFont="1" applyFill="1" applyBorder="1" applyAlignment="1" applyProtection="1">
      <alignment horizontal="center" vertical="center" wrapText="1"/>
    </xf>
    <xf numFmtId="14" fontId="13" fillId="0" borderId="7" xfId="0" applyNumberFormat="1" applyFont="1" applyFill="1" applyBorder="1" applyAlignment="1" applyProtection="1">
      <alignment horizontal="center" vertical="center" wrapText="1"/>
    </xf>
    <xf numFmtId="14" fontId="8" fillId="0" borderId="15" xfId="0" applyNumberFormat="1" applyFont="1" applyFill="1" applyBorder="1" applyAlignment="1" applyProtection="1">
      <alignment horizontal="center" vertical="center" wrapText="1"/>
    </xf>
    <xf numFmtId="0" fontId="8" fillId="0" borderId="6" xfId="0" applyNumberFormat="1" applyFont="1" applyFill="1" applyBorder="1" applyAlignment="1" applyProtection="1">
      <alignment horizontal="center" vertical="center" wrapText="1"/>
    </xf>
    <xf numFmtId="0" fontId="8" fillId="0" borderId="30" xfId="0" applyNumberFormat="1" applyFont="1" applyFill="1" applyBorder="1" applyAlignment="1" applyProtection="1">
      <alignment horizontal="center" vertical="center" wrapText="1"/>
    </xf>
    <xf numFmtId="14" fontId="8" fillId="0" borderId="7" xfId="0" applyNumberFormat="1" applyFont="1" applyFill="1" applyBorder="1" applyAlignment="1" applyProtection="1">
      <alignment horizontal="center" vertical="center" wrapText="1"/>
    </xf>
    <xf numFmtId="0" fontId="6" fillId="3" borderId="6" xfId="0" applyNumberFormat="1" applyFont="1" applyFill="1" applyBorder="1" applyAlignment="1" applyProtection="1">
      <alignment horizontal="center" vertical="center" wrapText="1"/>
    </xf>
    <xf numFmtId="14" fontId="6" fillId="3" borderId="6" xfId="0" applyNumberFormat="1" applyFont="1" applyFill="1" applyBorder="1" applyAlignment="1" applyProtection="1">
      <alignment horizontal="center" vertical="center" wrapText="1"/>
    </xf>
    <xf numFmtId="0" fontId="13" fillId="0" borderId="7" xfId="0" applyFont="1" applyFill="1" applyBorder="1" applyAlignment="1" applyProtection="1">
      <alignment horizontal="center" vertical="center" wrapText="1"/>
    </xf>
    <xf numFmtId="0" fontId="6" fillId="12" borderId="6" xfId="0" applyNumberFormat="1" applyFont="1" applyFill="1" applyBorder="1" applyAlignment="1" applyProtection="1">
      <alignment horizontal="center" vertical="center" wrapText="1"/>
    </xf>
    <xf numFmtId="14" fontId="6" fillId="12" borderId="6" xfId="0" applyNumberFormat="1" applyFont="1" applyFill="1" applyBorder="1" applyAlignment="1" applyProtection="1">
      <alignment horizontal="center" vertical="center" wrapText="1"/>
    </xf>
    <xf numFmtId="14" fontId="8" fillId="12" borderId="6" xfId="0" applyNumberFormat="1" applyFont="1" applyFill="1" applyBorder="1" applyAlignment="1" applyProtection="1">
      <alignment horizontal="center" vertical="center" wrapText="1"/>
    </xf>
    <xf numFmtId="0" fontId="8" fillId="12" borderId="6" xfId="0" applyNumberFormat="1" applyFont="1" applyFill="1" applyBorder="1" applyAlignment="1" applyProtection="1">
      <alignment horizontal="center" vertical="center" wrapText="1"/>
    </xf>
    <xf numFmtId="0" fontId="8" fillId="12" borderId="30" xfId="0" applyNumberFormat="1" applyFont="1" applyFill="1" applyBorder="1" applyAlignment="1" applyProtection="1">
      <alignment horizontal="center" vertical="center" wrapText="1"/>
    </xf>
    <xf numFmtId="14" fontId="7" fillId="0" borderId="7" xfId="0" applyNumberFormat="1" applyFont="1" applyFill="1" applyBorder="1" applyAlignment="1" applyProtection="1">
      <alignment horizontal="center" vertical="center" wrapText="1"/>
    </xf>
    <xf numFmtId="14" fontId="8" fillId="3" borderId="6" xfId="0" applyNumberFormat="1" applyFont="1" applyFill="1" applyBorder="1" applyAlignment="1" applyProtection="1">
      <alignment horizontal="center" vertical="center" wrapText="1"/>
    </xf>
    <xf numFmtId="0" fontId="8" fillId="3" borderId="6" xfId="0" applyNumberFormat="1" applyFont="1" applyFill="1" applyBorder="1" applyAlignment="1" applyProtection="1">
      <alignment horizontal="center" vertical="center" wrapText="1"/>
    </xf>
    <xf numFmtId="14" fontId="6" fillId="0" borderId="7" xfId="0" applyNumberFormat="1" applyFont="1" applyFill="1" applyBorder="1" applyAlignment="1" applyProtection="1">
      <alignment horizontal="center" vertical="center" wrapText="1"/>
    </xf>
    <xf numFmtId="0" fontId="7" fillId="4" borderId="18" xfId="0" applyFont="1" applyFill="1" applyBorder="1" applyAlignment="1" applyProtection="1">
      <alignment horizontal="center" vertical="center" wrapText="1"/>
    </xf>
    <xf numFmtId="14" fontId="17" fillId="9" borderId="6" xfId="0" applyNumberFormat="1" applyFont="1" applyFill="1" applyBorder="1" applyAlignment="1" applyProtection="1">
      <alignment horizontal="center" vertical="center" wrapText="1"/>
    </xf>
    <xf numFmtId="0" fontId="6" fillId="9" borderId="30" xfId="0" applyNumberFormat="1" applyFont="1" applyFill="1" applyBorder="1" applyAlignment="1" applyProtection="1">
      <alignment horizontal="center" vertical="center" wrapText="1"/>
    </xf>
    <xf numFmtId="0" fontId="6" fillId="9" borderId="5" xfId="0" applyFont="1" applyFill="1" applyBorder="1" applyAlignment="1" applyProtection="1">
      <alignment horizontal="center" vertical="center"/>
    </xf>
    <xf numFmtId="0" fontId="8" fillId="9" borderId="7" xfId="0" applyFont="1" applyFill="1" applyBorder="1" applyAlignment="1" applyProtection="1">
      <alignment horizontal="center" vertical="center" wrapText="1"/>
    </xf>
    <xf numFmtId="0" fontId="8" fillId="12" borderId="5" xfId="0" applyFont="1" applyFill="1" applyBorder="1" applyAlignment="1" applyProtection="1">
      <alignment horizontal="center" vertical="center" wrapText="1"/>
    </xf>
    <xf numFmtId="14" fontId="7" fillId="0" borderId="15" xfId="0" applyNumberFormat="1" applyFont="1" applyFill="1" applyBorder="1" applyAlignment="1" applyProtection="1">
      <alignment horizontal="center" vertical="center" wrapText="1"/>
    </xf>
    <xf numFmtId="14" fontId="7" fillId="12" borderId="6" xfId="0" applyNumberFormat="1" applyFont="1" applyFill="1" applyBorder="1" applyAlignment="1" applyProtection="1">
      <alignment horizontal="center" vertical="center" wrapText="1"/>
    </xf>
    <xf numFmtId="0" fontId="7" fillId="12" borderId="6" xfId="0" applyNumberFormat="1" applyFont="1" applyFill="1" applyBorder="1" applyAlignment="1" applyProtection="1">
      <alignment horizontal="center" vertical="center" wrapText="1"/>
    </xf>
    <xf numFmtId="0" fontId="7" fillId="12" borderId="30" xfId="0" applyNumberFormat="1" applyFont="1" applyFill="1" applyBorder="1" applyAlignment="1" applyProtection="1">
      <alignment horizontal="center" vertical="center" wrapText="1"/>
    </xf>
    <xf numFmtId="14" fontId="7" fillId="9" borderId="5" xfId="0" applyNumberFormat="1" applyFont="1" applyFill="1" applyBorder="1" applyAlignment="1" applyProtection="1">
      <alignment horizontal="center" vertical="center" wrapText="1"/>
    </xf>
    <xf numFmtId="0" fontId="6" fillId="12" borderId="5" xfId="0" applyFont="1" applyFill="1" applyBorder="1" applyAlignment="1" applyProtection="1">
      <alignment horizontal="center" vertical="center" wrapText="1"/>
    </xf>
    <xf numFmtId="14" fontId="16" fillId="0" borderId="7" xfId="0" applyNumberFormat="1" applyFont="1" applyFill="1" applyBorder="1" applyAlignment="1" applyProtection="1">
      <alignment horizontal="center" vertical="center" wrapText="1"/>
    </xf>
    <xf numFmtId="0" fontId="6" fillId="12" borderId="30" xfId="0" applyNumberFormat="1" applyFont="1" applyFill="1" applyBorder="1" applyAlignment="1" applyProtection="1">
      <alignment horizontal="center" vertical="center" wrapText="1"/>
    </xf>
    <xf numFmtId="0" fontId="7" fillId="0" borderId="6" xfId="0" applyNumberFormat="1" applyFont="1" applyFill="1" applyBorder="1" applyAlignment="1" applyProtection="1">
      <alignment horizontal="center" vertical="center" wrapText="1"/>
    </xf>
    <xf numFmtId="0" fontId="13" fillId="0" borderId="30" xfId="0" applyNumberFormat="1" applyFont="1" applyFill="1" applyBorder="1" applyAlignment="1" applyProtection="1">
      <alignment horizontal="center" vertical="center" wrapText="1"/>
    </xf>
    <xf numFmtId="0" fontId="8" fillId="12" borderId="6" xfId="0" applyFont="1" applyFill="1" applyBorder="1" applyAlignment="1" applyProtection="1">
      <alignment horizontal="center" vertical="center" wrapText="1"/>
    </xf>
    <xf numFmtId="0" fontId="7" fillId="0" borderId="30" xfId="0" applyNumberFormat="1" applyFont="1" applyFill="1" applyBorder="1" applyAlignment="1" applyProtection="1">
      <alignment horizontal="center" vertical="center" wrapText="1"/>
    </xf>
    <xf numFmtId="0" fontId="7" fillId="3" borderId="30" xfId="0" applyNumberFormat="1" applyFont="1" applyFill="1" applyBorder="1" applyAlignment="1" applyProtection="1">
      <alignment horizontal="center" vertical="center" wrapText="1"/>
    </xf>
    <xf numFmtId="0" fontId="7" fillId="3" borderId="6" xfId="0" applyNumberFormat="1" applyFont="1" applyFill="1" applyBorder="1" applyAlignment="1" applyProtection="1">
      <alignment horizontal="center" vertical="center" wrapText="1"/>
    </xf>
    <xf numFmtId="0" fontId="6" fillId="0" borderId="9" xfId="0" applyNumberFormat="1" applyFont="1" applyFill="1" applyBorder="1" applyAlignment="1" applyProtection="1">
      <alignment horizontal="center" vertical="center" wrapText="1"/>
    </xf>
    <xf numFmtId="0" fontId="14" fillId="0" borderId="0" xfId="1" applyNumberFormat="1" applyFont="1" applyFill="1" applyAlignment="1" applyProtection="1">
      <alignment horizontal="center" vertical="center"/>
    </xf>
    <xf numFmtId="0" fontId="6" fillId="0" borderId="0" xfId="0" applyNumberFormat="1" applyFont="1" applyFill="1" applyAlignment="1" applyProtection="1">
      <alignment horizontal="center" vertical="center"/>
    </xf>
    <xf numFmtId="0" fontId="8" fillId="0" borderId="20" xfId="0" applyFont="1" applyFill="1" applyBorder="1" applyAlignment="1" applyProtection="1">
      <alignment horizontal="center" vertical="center" wrapText="1"/>
    </xf>
    <xf numFmtId="0" fontId="8" fillId="4" borderId="17" xfId="0" applyFont="1" applyFill="1" applyBorder="1" applyAlignment="1" applyProtection="1">
      <alignment horizontal="center" vertical="center" wrapText="1"/>
    </xf>
    <xf numFmtId="0" fontId="10" fillId="8" borderId="28" xfId="0" applyFont="1" applyFill="1" applyBorder="1" applyAlignment="1" applyProtection="1">
      <alignment horizontal="center" vertical="center" wrapText="1"/>
    </xf>
    <xf numFmtId="0" fontId="6" fillId="2" borderId="18" xfId="0" applyFont="1" applyFill="1" applyBorder="1" applyAlignment="1" applyProtection="1">
      <alignment horizontal="center" vertical="center" wrapText="1"/>
    </xf>
    <xf numFmtId="0" fontId="7" fillId="8" borderId="19" xfId="0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0" fillId="0" borderId="45" xfId="0" applyFill="1" applyBorder="1" applyAlignment="1">
      <alignment horizontal="center" vertical="center" wrapText="1"/>
    </xf>
    <xf numFmtId="14" fontId="0" fillId="0" borderId="40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26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0" borderId="0" xfId="97" applyFill="1" applyAlignment="1" applyProtection="1">
      <alignment horizontal="center" vertical="center"/>
    </xf>
    <xf numFmtId="0" fontId="6" fillId="0" borderId="39" xfId="0" applyFont="1" applyFill="1" applyBorder="1" applyAlignment="1" applyProtection="1">
      <alignment horizontal="center" vertical="center" wrapText="1"/>
    </xf>
    <xf numFmtId="0" fontId="6" fillId="0" borderId="24" xfId="0" applyFont="1" applyFill="1" applyBorder="1" applyAlignment="1" applyProtection="1">
      <alignment horizontal="center" vertical="center" wrapText="1"/>
    </xf>
    <xf numFmtId="0" fontId="6" fillId="2" borderId="24" xfId="0" applyFont="1" applyFill="1" applyBorder="1" applyAlignment="1" applyProtection="1">
      <alignment horizontal="center" vertical="center" wrapText="1"/>
    </xf>
    <xf numFmtId="0" fontId="6" fillId="0" borderId="25" xfId="0" applyFont="1" applyFill="1" applyBorder="1" applyAlignment="1" applyProtection="1">
      <alignment horizontal="center" vertical="center" wrapText="1"/>
    </xf>
    <xf numFmtId="0" fontId="8" fillId="3" borderId="7" xfId="0" applyFont="1" applyFill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6" fillId="3" borderId="0" xfId="0" applyFont="1" applyFill="1" applyAlignment="1" applyProtection="1">
      <alignment horizontal="center" vertical="center"/>
    </xf>
    <xf numFmtId="14" fontId="8" fillId="3" borderId="24" xfId="0" applyNumberFormat="1" applyFont="1" applyFill="1" applyBorder="1" applyAlignment="1" applyProtection="1">
      <alignment horizontal="center" vertical="center" wrapText="1"/>
    </xf>
    <xf numFmtId="14" fontId="6" fillId="0" borderId="24" xfId="0" applyNumberFormat="1" applyFont="1" applyFill="1" applyBorder="1" applyAlignment="1" applyProtection="1">
      <alignment horizontal="center" vertical="center" wrapText="1"/>
    </xf>
    <xf numFmtId="14" fontId="17" fillId="0" borderId="26" xfId="0" applyNumberFormat="1" applyFont="1" applyFill="1" applyBorder="1" applyAlignment="1" applyProtection="1">
      <alignment horizontal="center" vertical="center" wrapText="1"/>
    </xf>
    <xf numFmtId="0" fontId="6" fillId="0" borderId="26" xfId="0" applyNumberFormat="1" applyFont="1" applyFill="1" applyBorder="1" applyAlignment="1" applyProtection="1">
      <alignment horizontal="center" vertical="center" wrapText="1"/>
    </xf>
    <xf numFmtId="14" fontId="6" fillId="0" borderId="26" xfId="0" applyNumberFormat="1" applyFont="1" applyFill="1" applyBorder="1" applyAlignment="1" applyProtection="1">
      <alignment horizontal="center" vertical="center" wrapText="1"/>
    </xf>
    <xf numFmtId="14" fontId="6" fillId="0" borderId="6" xfId="0" applyNumberFormat="1" applyFont="1" applyFill="1" applyBorder="1" applyAlignment="1" applyProtection="1">
      <alignment horizontal="center" vertical="center" wrapText="1"/>
    </xf>
    <xf numFmtId="0" fontId="7" fillId="0" borderId="26" xfId="0" applyFont="1" applyFill="1" applyBorder="1" applyAlignment="1" applyProtection="1">
      <alignment horizontal="center" vertical="center" wrapText="1"/>
    </xf>
    <xf numFmtId="165" fontId="7" fillId="0" borderId="26" xfId="0" applyNumberFormat="1" applyFont="1" applyFill="1" applyBorder="1" applyAlignment="1" applyProtection="1">
      <alignment horizontal="center" vertical="center" wrapText="1"/>
    </xf>
    <xf numFmtId="10" fontId="7" fillId="0" borderId="26" xfId="0" applyNumberFormat="1" applyFont="1" applyFill="1" applyBorder="1" applyAlignment="1" applyProtection="1">
      <alignment horizontal="center" vertical="center" wrapText="1"/>
    </xf>
    <xf numFmtId="165" fontId="6" fillId="0" borderId="26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/>
    </xf>
    <xf numFmtId="14" fontId="7" fillId="0" borderId="6" xfId="0" applyNumberFormat="1" applyFont="1" applyFill="1" applyBorder="1" applyAlignment="1" applyProtection="1">
      <alignment horizontal="center" vertical="center" wrapText="1"/>
    </xf>
    <xf numFmtId="0" fontId="19" fillId="0" borderId="0" xfId="0" applyFont="1" applyFill="1"/>
    <xf numFmtId="0" fontId="18" fillId="0" borderId="0" xfId="0" applyFont="1" applyFill="1" applyAlignment="1">
      <alignment horizontal="center" vertical="center"/>
    </xf>
    <xf numFmtId="0" fontId="18" fillId="0" borderId="0" xfId="0" applyFont="1" applyFill="1" applyAlignment="1" applyProtection="1">
      <alignment horizontal="center" vertical="center"/>
    </xf>
    <xf numFmtId="14" fontId="11" fillId="0" borderId="41" xfId="0" applyNumberFormat="1" applyFont="1" applyFill="1" applyBorder="1" applyAlignment="1" applyProtection="1">
      <alignment horizontal="center" vertical="center" wrapText="1"/>
    </xf>
    <xf numFmtId="0" fontId="7" fillId="0" borderId="49" xfId="0" applyFont="1" applyFill="1" applyBorder="1" applyAlignment="1" applyProtection="1">
      <alignment horizontal="center" vertical="center" wrapText="1"/>
    </xf>
    <xf numFmtId="0" fontId="8" fillId="0" borderId="9" xfId="0" applyFont="1" applyFill="1" applyBorder="1" applyAlignment="1" applyProtection="1">
      <alignment horizontal="center" vertical="center" wrapText="1"/>
    </xf>
    <xf numFmtId="14" fontId="6" fillId="0" borderId="6" xfId="0" applyNumberFormat="1" applyFont="1" applyFill="1" applyBorder="1" applyAlignment="1" applyProtection="1">
      <alignment horizontal="center" vertical="center" wrapText="1"/>
    </xf>
    <xf numFmtId="14" fontId="7" fillId="0" borderId="6" xfId="0" applyNumberFormat="1" applyFont="1" applyFill="1" applyBorder="1" applyAlignment="1" applyProtection="1">
      <alignment horizontal="center" vertical="center" wrapText="1"/>
    </xf>
    <xf numFmtId="14" fontId="8" fillId="0" borderId="6" xfId="0" applyNumberFormat="1" applyFont="1" applyFill="1" applyBorder="1" applyAlignment="1" applyProtection="1">
      <alignment horizontal="center" vertical="center" wrapText="1"/>
    </xf>
    <xf numFmtId="14" fontId="7" fillId="2" borderId="6" xfId="0" applyNumberFormat="1" applyFont="1" applyFill="1" applyBorder="1" applyAlignment="1" applyProtection="1">
      <alignment horizontal="center" vertical="center" wrapText="1"/>
    </xf>
    <xf numFmtId="14" fontId="7" fillId="0" borderId="26" xfId="0" applyNumberFormat="1" applyFont="1" applyFill="1" applyBorder="1" applyAlignment="1" applyProtection="1">
      <alignment horizontal="center" vertical="center" wrapText="1"/>
    </xf>
    <xf numFmtId="0" fontId="8" fillId="0" borderId="10" xfId="0" applyFont="1" applyFill="1" applyBorder="1" applyAlignment="1" applyProtection="1">
      <alignment horizontal="center" vertical="center" wrapText="1"/>
    </xf>
    <xf numFmtId="0" fontId="8" fillId="0" borderId="8" xfId="0" applyFont="1" applyFill="1" applyBorder="1" applyAlignment="1" applyProtection="1">
      <alignment horizontal="center" vertical="center" wrapText="1"/>
    </xf>
    <xf numFmtId="14" fontId="8" fillId="0" borderId="9" xfId="0" applyNumberFormat="1" applyFont="1" applyFill="1" applyBorder="1" applyAlignment="1" applyProtection="1">
      <alignment horizontal="center" vertical="center" wrapText="1"/>
    </xf>
    <xf numFmtId="14" fontId="7" fillId="0" borderId="32" xfId="0" applyNumberFormat="1" applyFont="1" applyFill="1" applyBorder="1" applyAlignment="1" applyProtection="1">
      <alignment horizontal="center" vertical="center" wrapText="1"/>
    </xf>
    <xf numFmtId="0" fontId="6" fillId="0" borderId="33" xfId="0" applyFont="1" applyFill="1" applyBorder="1" applyAlignment="1" applyProtection="1">
      <alignment horizontal="center" vertical="center" wrapText="1"/>
    </xf>
    <xf numFmtId="14" fontId="8" fillId="0" borderId="16" xfId="0" applyNumberFormat="1" applyFont="1" applyFill="1" applyBorder="1" applyAlignment="1" applyProtection="1">
      <alignment horizontal="center" vertical="center" wrapText="1"/>
    </xf>
    <xf numFmtId="0" fontId="6" fillId="3" borderId="26" xfId="0" applyNumberFormat="1" applyFont="1" applyFill="1" applyBorder="1" applyAlignment="1" applyProtection="1">
      <alignment horizontal="center" vertical="center" wrapText="1"/>
    </xf>
    <xf numFmtId="14" fontId="7" fillId="3" borderId="26" xfId="0" applyNumberFormat="1" applyFont="1" applyFill="1" applyBorder="1" applyAlignment="1" applyProtection="1">
      <alignment horizontal="center" vertical="center" wrapText="1"/>
    </xf>
    <xf numFmtId="0" fontId="7" fillId="3" borderId="26" xfId="0" applyNumberFormat="1" applyFont="1" applyFill="1" applyBorder="1" applyAlignment="1" applyProtection="1">
      <alignment horizontal="center" vertical="center" wrapText="1"/>
    </xf>
    <xf numFmtId="0" fontId="8" fillId="0" borderId="9" xfId="0" applyNumberFormat="1" applyFont="1" applyFill="1" applyBorder="1" applyAlignment="1" applyProtection="1">
      <alignment horizontal="center" vertical="center" wrapText="1"/>
    </xf>
    <xf numFmtId="0" fontId="7" fillId="0" borderId="48" xfId="0" applyNumberFormat="1" applyFont="1" applyFill="1" applyBorder="1" applyAlignment="1" applyProtection="1">
      <alignment horizontal="center" vertical="center" wrapText="1"/>
    </xf>
    <xf numFmtId="0" fontId="8" fillId="0" borderId="31" xfId="0" applyNumberFormat="1" applyFont="1" applyFill="1" applyBorder="1" applyAlignment="1" applyProtection="1">
      <alignment horizontal="center" vertical="center" wrapText="1"/>
    </xf>
    <xf numFmtId="14" fontId="7" fillId="0" borderId="33" xfId="0" applyNumberFormat="1" applyFont="1" applyFill="1" applyBorder="1" applyAlignment="1" applyProtection="1">
      <alignment horizontal="center" vertical="center" wrapText="1"/>
    </xf>
    <xf numFmtId="14" fontId="13" fillId="0" borderId="10" xfId="0" applyNumberFormat="1" applyFont="1" applyFill="1" applyBorder="1" applyAlignment="1" applyProtection="1">
      <alignment horizontal="center" vertical="center" wrapText="1"/>
    </xf>
    <xf numFmtId="0" fontId="12" fillId="0" borderId="36" xfId="97" applyFont="1" applyFill="1" applyBorder="1" applyAlignment="1">
      <alignment horizontal="center" vertical="center"/>
    </xf>
    <xf numFmtId="0" fontId="12" fillId="0" borderId="19" xfId="97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6" fillId="14" borderId="6" xfId="0" applyNumberFormat="1" applyFont="1" applyFill="1" applyBorder="1" applyAlignment="1" applyProtection="1">
      <alignment horizontal="center" vertical="center" wrapText="1"/>
    </xf>
    <xf numFmtId="14" fontId="8" fillId="9" borderId="24" xfId="0" applyNumberFormat="1" applyFont="1" applyFill="1" applyBorder="1" applyAlignment="1" applyProtection="1">
      <alignment horizontal="center" vertical="center" wrapText="1"/>
    </xf>
    <xf numFmtId="0" fontId="6" fillId="14" borderId="18" xfId="0" applyFont="1" applyFill="1" applyBorder="1" applyAlignment="1" applyProtection="1">
      <alignment horizontal="center" vertical="center" wrapText="1"/>
    </xf>
    <xf numFmtId="0" fontId="6" fillId="3" borderId="7" xfId="0" applyFont="1" applyFill="1" applyBorder="1" applyAlignment="1" applyProtection="1">
      <alignment horizontal="center" vertical="center" wrapText="1"/>
    </xf>
    <xf numFmtId="14" fontId="6" fillId="3" borderId="24" xfId="0" applyNumberFormat="1" applyFont="1" applyFill="1" applyBorder="1" applyAlignment="1" applyProtection="1">
      <alignment horizontal="center" vertical="center" wrapText="1"/>
    </xf>
    <xf numFmtId="0" fontId="7" fillId="0" borderId="34" xfId="0" applyFont="1" applyFill="1" applyBorder="1" applyAlignment="1" applyProtection="1">
      <alignment horizontal="center" vertical="center" wrapText="1"/>
    </xf>
    <xf numFmtId="0" fontId="7" fillId="0" borderId="27" xfId="0" applyFont="1" applyFill="1" applyBorder="1" applyAlignment="1" applyProtection="1">
      <alignment horizontal="center" vertical="center" wrapText="1"/>
    </xf>
    <xf numFmtId="14" fontId="7" fillId="0" borderId="34" xfId="0" applyNumberFormat="1" applyFont="1" applyFill="1" applyBorder="1" applyAlignment="1" applyProtection="1">
      <alignment horizontal="center" vertical="center" wrapText="1"/>
    </xf>
    <xf numFmtId="14" fontId="6" fillId="0" borderId="27" xfId="0" applyNumberFormat="1" applyFont="1" applyFill="1" applyBorder="1" applyAlignment="1" applyProtection="1">
      <alignment horizontal="center" vertical="center" wrapText="1"/>
    </xf>
    <xf numFmtId="0" fontId="6" fillId="0" borderId="35" xfId="0" applyFont="1" applyFill="1" applyBorder="1" applyAlignment="1" applyProtection="1">
      <alignment horizontal="center" vertical="center" wrapText="1"/>
    </xf>
    <xf numFmtId="0" fontId="6" fillId="0" borderId="50" xfId="0" applyFont="1" applyFill="1" applyBorder="1" applyAlignment="1" applyProtection="1">
      <alignment horizontal="center" vertical="center" wrapText="1"/>
    </xf>
    <xf numFmtId="0" fontId="7" fillId="0" borderId="36" xfId="0" applyFont="1" applyFill="1" applyBorder="1" applyAlignment="1" applyProtection="1">
      <alignment horizontal="center" vertical="center" wrapText="1"/>
    </xf>
    <xf numFmtId="0" fontId="6" fillId="0" borderId="32" xfId="0" applyFont="1" applyFill="1" applyBorder="1" applyAlignment="1" applyProtection="1">
      <alignment horizontal="center" vertical="center" wrapText="1"/>
    </xf>
    <xf numFmtId="14" fontId="7" fillId="0" borderId="51" xfId="0" applyNumberFormat="1" applyFont="1" applyFill="1" applyBorder="1" applyAlignment="1" applyProtection="1">
      <alignment horizontal="center" vertical="center" wrapText="1"/>
    </xf>
    <xf numFmtId="0" fontId="17" fillId="0" borderId="29" xfId="0" applyNumberFormat="1" applyFont="1" applyFill="1" applyBorder="1" applyAlignment="1" applyProtection="1">
      <alignment horizontal="center" vertical="center" wrapText="1"/>
    </xf>
    <xf numFmtId="0" fontId="7" fillId="0" borderId="49" xfId="0" applyNumberFormat="1" applyFont="1" applyFill="1" applyBorder="1" applyAlignment="1" applyProtection="1">
      <alignment horizontal="center" vertical="center" wrapText="1"/>
    </xf>
    <xf numFmtId="165" fontId="6" fillId="0" borderId="52" xfId="0" applyNumberFormat="1" applyFont="1" applyFill="1" applyBorder="1" applyAlignment="1" applyProtection="1">
      <alignment horizontal="center" vertical="center" wrapText="1"/>
    </xf>
    <xf numFmtId="2" fontId="6" fillId="0" borderId="52" xfId="0" applyNumberFormat="1" applyFont="1" applyFill="1" applyBorder="1" applyAlignment="1" applyProtection="1">
      <alignment horizontal="center" vertical="center" wrapText="1"/>
    </xf>
    <xf numFmtId="166" fontId="6" fillId="0" borderId="52" xfId="0" applyNumberFormat="1" applyFont="1" applyFill="1" applyBorder="1" applyAlignment="1" applyProtection="1">
      <alignment horizontal="center" vertical="center" wrapText="1"/>
    </xf>
    <xf numFmtId="0" fontId="6" fillId="0" borderId="52" xfId="0" applyFont="1" applyFill="1" applyBorder="1" applyAlignment="1" applyProtection="1">
      <alignment horizontal="center" vertical="center" wrapText="1"/>
    </xf>
    <xf numFmtId="0" fontId="15" fillId="0" borderId="52" xfId="0" applyFont="1" applyFill="1" applyBorder="1" applyAlignment="1" applyProtection="1">
      <alignment horizontal="center" vertical="center" wrapText="1"/>
    </xf>
    <xf numFmtId="164" fontId="7" fillId="0" borderId="52" xfId="0" applyNumberFormat="1" applyFont="1" applyFill="1" applyBorder="1" applyAlignment="1" applyProtection="1">
      <alignment horizontal="center" vertical="center" wrapText="1"/>
    </xf>
    <xf numFmtId="164" fontId="15" fillId="0" borderId="53" xfId="0" applyNumberFormat="1" applyFont="1" applyFill="1" applyBorder="1" applyAlignment="1" applyProtection="1">
      <alignment horizontal="center" vertical="center" wrapText="1"/>
    </xf>
    <xf numFmtId="0" fontId="6" fillId="5" borderId="18" xfId="0" applyFont="1" applyFill="1" applyBorder="1" applyAlignment="1" applyProtection="1">
      <alignment horizontal="center" vertical="center" wrapText="1"/>
    </xf>
    <xf numFmtId="14" fontId="8" fillId="8" borderId="24" xfId="0" applyNumberFormat="1" applyFont="1" applyFill="1" applyBorder="1" applyAlignment="1" applyProtection="1">
      <alignment horizontal="center" vertical="center" wrapText="1"/>
    </xf>
    <xf numFmtId="14" fontId="6" fillId="8" borderId="12" xfId="0" applyNumberFormat="1" applyFont="1" applyFill="1" applyBorder="1" applyAlignment="1" applyProtection="1">
      <alignment horizontal="center" vertical="center" wrapText="1"/>
    </xf>
    <xf numFmtId="0" fontId="6" fillId="8" borderId="37" xfId="0" applyFont="1" applyFill="1" applyBorder="1" applyAlignment="1" applyProtection="1">
      <alignment horizontal="center" vertical="center" wrapText="1"/>
    </xf>
    <xf numFmtId="0" fontId="8" fillId="0" borderId="23" xfId="0" applyFont="1" applyFill="1" applyBorder="1" applyAlignment="1" applyProtection="1">
      <alignment horizontal="center" vertical="center" wrapText="1"/>
    </xf>
    <xf numFmtId="0" fontId="14" fillId="0" borderId="29" xfId="1" applyFont="1" applyFill="1" applyBorder="1" applyAlignment="1" applyProtection="1">
      <alignment horizontal="center" vertical="center"/>
    </xf>
  </cellXfs>
  <cellStyles count="121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97" builtinId="8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NiveauLigne_1" xfId="1" builtinId="1" iLevel="0"/>
    <cellStyle name="Normal" xfId="0" builtinId="0"/>
    <cellStyle name="Normal 2" xfId="2" xr:uid="{00000000-0005-0000-0000-000078000000}"/>
  </cellStyles>
  <dxfs count="127"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1</xdr:row>
          <xdr:rowOff>0</xdr:rowOff>
        </xdr:from>
        <xdr:to>
          <xdr:col>7</xdr:col>
          <xdr:colOff>0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9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4</xdr:row>
          <xdr:rowOff>0</xdr:rowOff>
        </xdr:from>
        <xdr:to>
          <xdr:col>7</xdr:col>
          <xdr:colOff>0</xdr:colOff>
          <xdr:row>6</xdr:row>
          <xdr:rowOff>9525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9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mailto:ericbouhet7@gmail.com" TargetMode="External"/><Relationship Id="rId13" Type="http://schemas.openxmlformats.org/officeDocument/2006/relationships/hyperlink" Target="mailto:tiago.dossantos@icloud.com" TargetMode="External"/><Relationship Id="rId18" Type="http://schemas.openxmlformats.org/officeDocument/2006/relationships/hyperlink" Target="mailto:g.granville@laposte.net" TargetMode="External"/><Relationship Id="rId26" Type="http://schemas.openxmlformats.org/officeDocument/2006/relationships/hyperlink" Target="mailto:alizee.castejon@gmail.com" TargetMode="External"/><Relationship Id="rId3" Type="http://schemas.openxmlformats.org/officeDocument/2006/relationships/hyperlink" Target="mailto:bernard.drocourt@laposte.net" TargetMode="External"/><Relationship Id="rId21" Type="http://schemas.openxmlformats.org/officeDocument/2006/relationships/hyperlink" Target="mailto:mohamedchennouf@orange.fr" TargetMode="External"/><Relationship Id="rId7" Type="http://schemas.openxmlformats.org/officeDocument/2006/relationships/hyperlink" Target="mailto:vincent.supervielle@gmail.com" TargetMode="External"/><Relationship Id="rId12" Type="http://schemas.openxmlformats.org/officeDocument/2006/relationships/hyperlink" Target="mailto:chatronbruno@hotmail.com" TargetMode="External"/><Relationship Id="rId17" Type="http://schemas.openxmlformats.org/officeDocument/2006/relationships/hyperlink" Target="mailto:arnaud_salaun@hotmail.com" TargetMode="External"/><Relationship Id="rId25" Type="http://schemas.openxmlformats.org/officeDocument/2006/relationships/hyperlink" Target="mailto:binyanyao@hotmail.com" TargetMode="External"/><Relationship Id="rId2" Type="http://schemas.openxmlformats.org/officeDocument/2006/relationships/hyperlink" Target="mailto:jacky.tellier59@gmail.com" TargetMode="External"/><Relationship Id="rId16" Type="http://schemas.openxmlformats.org/officeDocument/2006/relationships/hyperlink" Target="mailto:definodolive@yahoo.fr" TargetMode="External"/><Relationship Id="rId20" Type="http://schemas.openxmlformats.org/officeDocument/2006/relationships/hyperlink" Target="mailto:bozon26@free.fr" TargetMode="External"/><Relationship Id="rId1" Type="http://schemas.openxmlformats.org/officeDocument/2006/relationships/hyperlink" Target="mailto:kamdja07@yahoo.fr" TargetMode="External"/><Relationship Id="rId6" Type="http://schemas.openxmlformats.org/officeDocument/2006/relationships/hyperlink" Target="mailto:eric_joffre@yahoo.fr" TargetMode="External"/><Relationship Id="rId11" Type="http://schemas.openxmlformats.org/officeDocument/2006/relationships/hyperlink" Target="mailto:samuel.stephan56@yahoo.fr" TargetMode="External"/><Relationship Id="rId24" Type="http://schemas.openxmlformats.org/officeDocument/2006/relationships/hyperlink" Target="mailto:fabien.guilbert@hotmail.fr" TargetMode="External"/><Relationship Id="rId5" Type="http://schemas.openxmlformats.org/officeDocument/2006/relationships/hyperlink" Target="mailto:hassanbarkan@outlook.fr" TargetMode="External"/><Relationship Id="rId15" Type="http://schemas.openxmlformats.org/officeDocument/2006/relationships/hyperlink" Target="mailto:ccazo29@gmail.com" TargetMode="External"/><Relationship Id="rId23" Type="http://schemas.openxmlformats.org/officeDocument/2006/relationships/hyperlink" Target="mailto:kaddour01@hotmail.fr" TargetMode="External"/><Relationship Id="rId10" Type="http://schemas.openxmlformats.org/officeDocument/2006/relationships/hyperlink" Target="mailto:salin_edu@hotmail.com" TargetMode="External"/><Relationship Id="rId19" Type="http://schemas.openxmlformats.org/officeDocument/2006/relationships/hyperlink" Target="mailto:l.souchard@gmail.com" TargetMode="External"/><Relationship Id="rId4" Type="http://schemas.openxmlformats.org/officeDocument/2006/relationships/hyperlink" Target="mailto:ifmonterob@gmail.com" TargetMode="External"/><Relationship Id="rId9" Type="http://schemas.openxmlformats.org/officeDocument/2006/relationships/hyperlink" Target="mailto:cedric.koszuta@hotmail.fr" TargetMode="External"/><Relationship Id="rId14" Type="http://schemas.openxmlformats.org/officeDocument/2006/relationships/hyperlink" Target="mailto:marc.louvion.fra@gmail.com" TargetMode="External"/><Relationship Id="rId22" Type="http://schemas.openxmlformats.org/officeDocument/2006/relationships/hyperlink" Target="mailto:durand.jeanfrancois@yahoo.fr" TargetMode="External"/><Relationship Id="rId27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applyStyles="1" summaryBelow="0"/>
  </sheetPr>
  <dimension ref="A1:AX98"/>
  <sheetViews>
    <sheetView tabSelected="1" zoomScale="85" zoomScaleNormal="85" zoomScalePageLayoutView="125" workbookViewId="0">
      <pane xSplit="6" ySplit="1" topLeftCell="G2" activePane="bottomRight" state="frozen"/>
      <selection activeCell="B2" sqref="B2"/>
      <selection pane="topRight" activeCell="B2" sqref="B2"/>
      <selection pane="bottomLeft" activeCell="B2" sqref="B2"/>
      <selection pane="bottomRight" activeCell="A2" sqref="A2:A95"/>
    </sheetView>
  </sheetViews>
  <sheetFormatPr baseColWidth="10" defaultColWidth="10.7109375" defaultRowHeight="12" x14ac:dyDescent="0.25"/>
  <cols>
    <col min="1" max="1" width="26" style="20" customWidth="1"/>
    <col min="2" max="2" width="4.42578125" style="20" customWidth="1"/>
    <col min="3" max="4" width="4.7109375" style="20" customWidth="1"/>
    <col min="5" max="6" width="5.28515625" style="20" customWidth="1"/>
    <col min="7" max="7" width="12.7109375" style="20" customWidth="1"/>
    <col min="8" max="8" width="23.5703125" style="20" customWidth="1"/>
    <col min="9" max="9" width="15.5703125" style="20" customWidth="1"/>
    <col min="10" max="10" width="24.28515625" style="20" bestFit="1" customWidth="1"/>
    <col min="11" max="11" width="21" style="20" customWidth="1"/>
    <col min="12" max="12" width="21" style="20" hidden="1" customWidth="1"/>
    <col min="13" max="13" width="21" style="96" customWidth="1"/>
    <col min="14" max="14" width="21" style="161" customWidth="1"/>
    <col min="15" max="16" width="21" style="96" customWidth="1"/>
    <col min="17" max="17" width="11.7109375" style="96" customWidth="1"/>
    <col min="18" max="18" width="21" style="96" customWidth="1"/>
    <col min="19" max="19" width="18.7109375" style="162" customWidth="1"/>
    <col min="20" max="20" width="10" style="20" customWidth="1"/>
    <col min="21" max="21" width="10.28515625" style="20" customWidth="1"/>
    <col min="22" max="22" width="12.7109375" style="20" customWidth="1"/>
    <col min="23" max="16384" width="10.7109375" style="20"/>
  </cols>
  <sheetData>
    <row r="1" spans="1:50" ht="23.25" customHeight="1" thickTop="1" thickBot="1" x14ac:dyDescent="0.3">
      <c r="A1" s="30" t="s">
        <v>307</v>
      </c>
      <c r="B1" s="231" t="s">
        <v>22</v>
      </c>
      <c r="C1" s="32" t="s">
        <v>223</v>
      </c>
      <c r="D1" s="137" t="s">
        <v>125</v>
      </c>
      <c r="E1" s="34" t="s">
        <v>269</v>
      </c>
      <c r="F1" s="31" t="s">
        <v>372</v>
      </c>
      <c r="G1" s="5" t="s">
        <v>1</v>
      </c>
      <c r="H1" s="5" t="s">
        <v>20</v>
      </c>
      <c r="I1" s="5" t="s">
        <v>0</v>
      </c>
      <c r="J1" s="5" t="s">
        <v>8</v>
      </c>
      <c r="K1" s="5" t="s">
        <v>86</v>
      </c>
      <c r="L1" s="138"/>
      <c r="M1" s="89" t="s">
        <v>312</v>
      </c>
      <c r="N1" s="139" t="s">
        <v>313</v>
      </c>
      <c r="O1" s="89" t="s">
        <v>314</v>
      </c>
      <c r="P1" s="89" t="s">
        <v>316</v>
      </c>
      <c r="Q1" s="89" t="s">
        <v>299</v>
      </c>
      <c r="R1" s="89" t="s">
        <v>2</v>
      </c>
      <c r="S1" s="89" t="s">
        <v>300</v>
      </c>
      <c r="T1" s="5" t="s">
        <v>40</v>
      </c>
      <c r="U1" s="5" t="s">
        <v>10</v>
      </c>
    </row>
    <row r="2" spans="1:50" ht="12.75" thickTop="1" x14ac:dyDescent="0.25">
      <c r="A2" s="80" t="s">
        <v>319</v>
      </c>
      <c r="B2" s="229"/>
      <c r="C2" s="229">
        <v>1</v>
      </c>
      <c r="D2" s="80"/>
      <c r="E2" s="328"/>
      <c r="F2" s="328"/>
      <c r="G2" s="6">
        <v>1807044</v>
      </c>
      <c r="H2" s="140" t="s">
        <v>320</v>
      </c>
      <c r="I2" s="140" t="s">
        <v>192</v>
      </c>
      <c r="J2" s="140" t="s">
        <v>89</v>
      </c>
      <c r="K2" s="140" t="s">
        <v>90</v>
      </c>
      <c r="L2" s="275"/>
      <c r="M2" s="141">
        <v>530</v>
      </c>
      <c r="N2" s="142">
        <v>0.17760000000000001</v>
      </c>
      <c r="O2" s="92">
        <f>IF('Suivi Paies'!I2&lt;&gt;"",'Suivi Paies'!I2,"")</f>
        <v>3550</v>
      </c>
      <c r="P2" s="141">
        <v>84</v>
      </c>
      <c r="Q2" s="143"/>
      <c r="R2" s="143"/>
      <c r="S2" s="143"/>
      <c r="T2" s="265" t="str">
        <f>IF('Suivi Contrats'!G2&lt;&gt;"",'Suivi Contrats'!G2,"")</f>
        <v>Cadre</v>
      </c>
      <c r="U2" s="24" t="str">
        <f>IF('Suivi Contrats'!H2&lt;&gt;"",'Suivi Contrats'!H2,"")</f>
        <v>CDIC</v>
      </c>
    </row>
    <row r="3" spans="1:50" x14ac:dyDescent="0.25">
      <c r="A3" s="38" t="s">
        <v>188</v>
      </c>
      <c r="B3" s="144">
        <v>1</v>
      </c>
      <c r="C3" s="144"/>
      <c r="D3" s="145"/>
      <c r="E3" s="146"/>
      <c r="F3" s="146"/>
      <c r="G3" s="10">
        <v>1804049</v>
      </c>
      <c r="H3" s="11" t="s">
        <v>270</v>
      </c>
      <c r="I3" s="11" t="s">
        <v>12</v>
      </c>
      <c r="J3" s="11" t="s">
        <v>189</v>
      </c>
      <c r="K3" s="11" t="s">
        <v>187</v>
      </c>
      <c r="L3" s="278"/>
      <c r="M3" s="92"/>
      <c r="N3" s="147"/>
      <c r="O3" s="92" t="str">
        <f>IF('Suivi Paies'!I3&lt;&gt;"",'Suivi Paies'!I3,"")</f>
        <v/>
      </c>
      <c r="P3" s="92"/>
      <c r="Q3" s="92"/>
      <c r="R3" s="92"/>
      <c r="S3" s="92"/>
      <c r="T3" s="265" t="str">
        <f>IF('Suivi Contrats'!G3&lt;&gt;"",'Suivi Contrats'!G3,"")</f>
        <v>Cadre</v>
      </c>
      <c r="U3" s="24" t="str">
        <f>IF('Suivi Contrats'!H3&lt;&gt;"",'Suivi Contrats'!H3,"")</f>
        <v>CDIC</v>
      </c>
    </row>
    <row r="4" spans="1:50" x14ac:dyDescent="0.25">
      <c r="A4" s="38" t="s">
        <v>59</v>
      </c>
      <c r="B4" s="150"/>
      <c r="C4" s="150">
        <v>1</v>
      </c>
      <c r="D4" s="38"/>
      <c r="E4" s="151"/>
      <c r="F4" s="151"/>
      <c r="G4" s="10">
        <v>1605013</v>
      </c>
      <c r="H4" s="12" t="s">
        <v>56</v>
      </c>
      <c r="I4" s="12" t="s">
        <v>192</v>
      </c>
      <c r="J4" s="12" t="s">
        <v>89</v>
      </c>
      <c r="K4" s="14" t="s">
        <v>90</v>
      </c>
      <c r="L4" s="279"/>
      <c r="M4" s="93">
        <v>450</v>
      </c>
      <c r="N4" s="148">
        <v>0.1326</v>
      </c>
      <c r="O4" s="92">
        <f>IF('Suivi Paies'!I4&lt;&gt;"",'Suivi Paies'!I4,"")</f>
        <v>2370</v>
      </c>
      <c r="P4" s="93">
        <v>84</v>
      </c>
      <c r="Q4" s="149"/>
      <c r="R4" s="93">
        <v>1500</v>
      </c>
      <c r="S4" s="149"/>
      <c r="T4" s="265" t="str">
        <f>IF('Suivi Contrats'!G4&lt;&gt;"",'Suivi Contrats'!G4,"")</f>
        <v>Cadre</v>
      </c>
      <c r="U4" s="24" t="str">
        <f>IF('Suivi Contrats'!H4&lt;&gt;"",'Suivi Contrats'!H4,"")</f>
        <v>CDIC</v>
      </c>
    </row>
    <row r="5" spans="1:50" x14ac:dyDescent="0.25">
      <c r="A5" s="38" t="s">
        <v>217</v>
      </c>
      <c r="B5" s="150"/>
      <c r="C5" s="150"/>
      <c r="D5" s="38">
        <v>1</v>
      </c>
      <c r="E5" s="151"/>
      <c r="F5" s="151"/>
      <c r="G5" s="10">
        <v>1810006</v>
      </c>
      <c r="H5" s="11" t="s">
        <v>218</v>
      </c>
      <c r="I5" s="11" t="s">
        <v>182</v>
      </c>
      <c r="J5" s="11" t="s">
        <v>88</v>
      </c>
      <c r="K5" s="11" t="s">
        <v>322</v>
      </c>
      <c r="L5" s="278"/>
      <c r="M5" s="92"/>
      <c r="N5" s="147"/>
      <c r="O5" s="92" t="str">
        <f>IF('Suivi Paies'!I5&lt;&gt;"",'Suivi Paies'!I5,"")</f>
        <v/>
      </c>
      <c r="P5" s="92"/>
      <c r="Q5" s="92"/>
      <c r="R5" s="92"/>
      <c r="S5" s="92"/>
      <c r="T5" s="265" t="str">
        <f>IF('Suivi Contrats'!G5&lt;&gt;"",'Suivi Contrats'!G5,"")</f>
        <v>Cadre</v>
      </c>
      <c r="U5" s="24" t="str">
        <f>IF('Suivi Contrats'!H5&lt;&gt;"",'Suivi Contrats'!H5,"")</f>
        <v>CDIC</v>
      </c>
    </row>
    <row r="6" spans="1:50" x14ac:dyDescent="0.25">
      <c r="A6" s="38" t="s">
        <v>385</v>
      </c>
      <c r="B6" s="150"/>
      <c r="C6" s="150">
        <v>1</v>
      </c>
      <c r="D6" s="38"/>
      <c r="E6" s="151"/>
      <c r="F6" s="151"/>
      <c r="G6" s="10">
        <v>1812005</v>
      </c>
      <c r="H6" s="11"/>
      <c r="I6" s="11" t="s">
        <v>61</v>
      </c>
      <c r="J6" s="11"/>
      <c r="K6" s="265"/>
      <c r="L6" s="265"/>
      <c r="M6" s="92"/>
      <c r="N6" s="147"/>
      <c r="O6" s="92" t="str">
        <f>IF('Suivi Paies'!I6&lt;&gt;"",'Suivi Paies'!I6,"")</f>
        <v/>
      </c>
      <c r="P6" s="92"/>
      <c r="Q6" s="92"/>
      <c r="R6" s="92"/>
      <c r="S6" s="92"/>
      <c r="T6" s="265" t="str">
        <f>IF('Suivi Contrats'!G6&lt;&gt;"",'Suivi Contrats'!G6,"")</f>
        <v>Cadre</v>
      </c>
      <c r="U6" s="24" t="str">
        <f>IF('Suivi Contrats'!H6&lt;&gt;"",'Suivi Contrats'!H6,"")</f>
        <v>CDIC</v>
      </c>
    </row>
    <row r="7" spans="1:50" x14ac:dyDescent="0.25">
      <c r="A7" s="38" t="s">
        <v>129</v>
      </c>
      <c r="B7" s="150"/>
      <c r="C7" s="150"/>
      <c r="D7" s="38">
        <v>1</v>
      </c>
      <c r="E7" s="151"/>
      <c r="F7" s="151"/>
      <c r="G7" s="10">
        <v>1711003</v>
      </c>
      <c r="H7" s="11" t="s">
        <v>130</v>
      </c>
      <c r="I7" s="11" t="s">
        <v>127</v>
      </c>
      <c r="J7" s="11" t="s">
        <v>88</v>
      </c>
      <c r="K7" s="11" t="s">
        <v>140</v>
      </c>
      <c r="L7" s="278"/>
      <c r="M7" s="92"/>
      <c r="N7" s="147"/>
      <c r="O7" s="92" t="str">
        <f>IF('Suivi Paies'!I7&lt;&gt;"",'Suivi Paies'!I7,"")</f>
        <v/>
      </c>
      <c r="P7" s="92"/>
      <c r="Q7" s="92"/>
      <c r="R7" s="92"/>
      <c r="S7" s="92"/>
      <c r="T7" s="265" t="str">
        <f>IF('Suivi Contrats'!G7&lt;&gt;"",'Suivi Contrats'!G7,"")</f>
        <v>Cadre</v>
      </c>
      <c r="U7" s="24" t="str">
        <f>IF('Suivi Contrats'!H7&lt;&gt;"",'Suivi Contrats'!H7,"")</f>
        <v>CDIC</v>
      </c>
    </row>
    <row r="8" spans="1:50" ht="24" x14ac:dyDescent="0.25">
      <c r="A8" s="38" t="s">
        <v>403</v>
      </c>
      <c r="B8" s="150">
        <v>1</v>
      </c>
      <c r="C8" s="150"/>
      <c r="D8" s="38"/>
      <c r="E8" s="151"/>
      <c r="F8" s="151"/>
      <c r="G8" s="10">
        <v>1812002</v>
      </c>
      <c r="H8" s="11"/>
      <c r="I8" s="11" t="s">
        <v>405</v>
      </c>
      <c r="J8" s="11"/>
      <c r="K8" s="11"/>
      <c r="L8" s="11"/>
      <c r="M8" s="92"/>
      <c r="N8" s="147"/>
      <c r="O8" s="92" t="str">
        <f>IF('Suivi Paies'!I8&lt;&gt;"",'Suivi Paies'!I8,"")</f>
        <v/>
      </c>
      <c r="P8" s="92"/>
      <c r="Q8" s="92"/>
      <c r="R8" s="92"/>
      <c r="S8" s="92"/>
      <c r="T8" s="265" t="str">
        <f>IF('Suivi Contrats'!G8&lt;&gt;"",'Suivi Contrats'!G8,"")</f>
        <v/>
      </c>
      <c r="U8" s="24" t="str">
        <f>IF('Suivi Contrats'!H8&lt;&gt;"",'Suivi Contrats'!H8,"")</f>
        <v/>
      </c>
      <c r="V8" s="274"/>
      <c r="W8" s="274"/>
      <c r="X8" s="274"/>
      <c r="Y8" s="274"/>
      <c r="Z8" s="274"/>
      <c r="AA8" s="274"/>
      <c r="AB8" s="274"/>
      <c r="AC8" s="274"/>
      <c r="AD8" s="274"/>
      <c r="AE8" s="274"/>
      <c r="AF8" s="274"/>
      <c r="AG8" s="274"/>
      <c r="AH8" s="274"/>
      <c r="AI8" s="274"/>
      <c r="AJ8" s="274"/>
      <c r="AK8" s="274"/>
      <c r="AL8" s="274"/>
      <c r="AM8" s="274"/>
      <c r="AN8" s="274"/>
      <c r="AO8" s="274"/>
      <c r="AP8" s="274"/>
      <c r="AQ8" s="274"/>
      <c r="AR8" s="274"/>
      <c r="AS8" s="274"/>
      <c r="AT8" s="274"/>
      <c r="AU8" s="274"/>
      <c r="AV8" s="274"/>
      <c r="AW8" s="274"/>
      <c r="AX8" s="274"/>
    </row>
    <row r="9" spans="1:50" ht="16.149999999999999" customHeight="1" x14ac:dyDescent="0.25">
      <c r="A9" s="38" t="s">
        <v>132</v>
      </c>
      <c r="B9" s="150"/>
      <c r="C9" s="150"/>
      <c r="D9" s="38">
        <v>1</v>
      </c>
      <c r="E9" s="151"/>
      <c r="F9" s="151"/>
      <c r="G9" s="10">
        <v>1711016</v>
      </c>
      <c r="H9" s="11" t="s">
        <v>133</v>
      </c>
      <c r="I9" s="11" t="s">
        <v>127</v>
      </c>
      <c r="J9" s="11" t="s">
        <v>89</v>
      </c>
      <c r="K9" s="11" t="s">
        <v>90</v>
      </c>
      <c r="L9" s="278"/>
      <c r="M9" s="92"/>
      <c r="N9" s="147"/>
      <c r="O9" s="92" t="str">
        <f>IF('Suivi Paies'!I9&lt;&gt;"",'Suivi Paies'!I9,"")</f>
        <v/>
      </c>
      <c r="P9" s="92"/>
      <c r="Q9" s="92"/>
      <c r="R9" s="92"/>
      <c r="S9" s="92"/>
      <c r="T9" s="265" t="str">
        <f>IF('Suivi Contrats'!G9&lt;&gt;"",'Suivi Contrats'!G9,"")</f>
        <v>Non cadre</v>
      </c>
      <c r="U9" s="24" t="str">
        <f>IF('Suivi Contrats'!H9&lt;&gt;"",'Suivi Contrats'!H9,"")</f>
        <v>CDIC</v>
      </c>
    </row>
    <row r="10" spans="1:50" ht="16.5" customHeight="1" x14ac:dyDescent="0.25">
      <c r="A10" s="38" t="s">
        <v>167</v>
      </c>
      <c r="B10" s="150"/>
      <c r="C10" s="150"/>
      <c r="D10" s="38">
        <v>1</v>
      </c>
      <c r="E10" s="151"/>
      <c r="F10" s="151"/>
      <c r="G10" s="10">
        <v>1803042</v>
      </c>
      <c r="H10" s="11" t="s">
        <v>148</v>
      </c>
      <c r="I10" s="11" t="s">
        <v>127</v>
      </c>
      <c r="J10" s="11" t="s">
        <v>88</v>
      </c>
      <c r="K10" s="11" t="s">
        <v>321</v>
      </c>
      <c r="L10" s="278"/>
      <c r="M10" s="92"/>
      <c r="N10" s="147"/>
      <c r="O10" s="92" t="str">
        <f>IF('Suivi Paies'!I10&lt;&gt;"",'Suivi Paies'!I10,"")</f>
        <v/>
      </c>
      <c r="P10" s="92"/>
      <c r="Q10" s="92"/>
      <c r="R10" s="92"/>
      <c r="S10" s="92"/>
      <c r="T10" s="265" t="str">
        <f>IF('Suivi Contrats'!G10&lt;&gt;"",'Suivi Contrats'!G10,"")</f>
        <v>Cadre</v>
      </c>
      <c r="U10" s="24" t="str">
        <f>IF('Suivi Contrats'!H10&lt;&gt;"",'Suivi Contrats'!H10,"")</f>
        <v>CDIC</v>
      </c>
    </row>
    <row r="11" spans="1:50" ht="21.6" customHeight="1" x14ac:dyDescent="0.25">
      <c r="A11" s="38" t="s">
        <v>76</v>
      </c>
      <c r="B11" s="150"/>
      <c r="C11" s="150">
        <v>1</v>
      </c>
      <c r="D11" s="38"/>
      <c r="E11" s="151"/>
      <c r="F11" s="151"/>
      <c r="G11" s="10">
        <v>1612005</v>
      </c>
      <c r="H11" s="11" t="s">
        <v>228</v>
      </c>
      <c r="I11" s="11" t="s">
        <v>61</v>
      </c>
      <c r="J11" s="12" t="s">
        <v>89</v>
      </c>
      <c r="K11" s="11" t="s">
        <v>90</v>
      </c>
      <c r="L11" s="278"/>
      <c r="M11" s="92">
        <v>530</v>
      </c>
      <c r="N11" s="147">
        <v>0.13650000000000001</v>
      </c>
      <c r="O11" s="92">
        <f>IF('Suivi Paies'!I11&lt;&gt;"",'Suivi Paies'!I11,"")</f>
        <v>3300</v>
      </c>
      <c r="P11" s="92">
        <v>84</v>
      </c>
      <c r="Q11" s="152"/>
      <c r="R11" s="92">
        <v>1000</v>
      </c>
      <c r="S11" s="152"/>
      <c r="T11" s="265" t="str">
        <f>IF('Suivi Contrats'!G11&lt;&gt;"",'Suivi Contrats'!G11,"")</f>
        <v>Cadre</v>
      </c>
      <c r="U11" s="24" t="str">
        <f>IF('Suivi Contrats'!H11&lt;&gt;"",'Suivi Contrats'!H11,"")</f>
        <v>CDIC</v>
      </c>
    </row>
    <row r="12" spans="1:50" ht="29.65" customHeight="1" x14ac:dyDescent="0.25">
      <c r="A12" s="38" t="s">
        <v>30</v>
      </c>
      <c r="B12" s="150">
        <v>1</v>
      </c>
      <c r="C12" s="150"/>
      <c r="D12" s="38"/>
      <c r="E12" s="151"/>
      <c r="F12" s="151"/>
      <c r="G12" s="10">
        <v>1701055</v>
      </c>
      <c r="H12" s="11" t="s">
        <v>87</v>
      </c>
      <c r="I12" s="11" t="s">
        <v>131</v>
      </c>
      <c r="J12" s="11" t="s">
        <v>220</v>
      </c>
      <c r="K12" s="11" t="s">
        <v>323</v>
      </c>
      <c r="L12" s="278"/>
      <c r="M12" s="92" t="s">
        <v>345</v>
      </c>
      <c r="N12" s="147">
        <v>7.5700000000000003E-2</v>
      </c>
      <c r="O12" s="92">
        <f>IF('Suivi Paies'!I12&lt;&gt;"",'Suivi Paies'!I12,"")</f>
        <v>6150</v>
      </c>
      <c r="P12" s="92">
        <v>110</v>
      </c>
      <c r="Q12" s="152"/>
      <c r="R12" s="92">
        <v>2800</v>
      </c>
      <c r="S12" s="152"/>
      <c r="T12" s="265" t="str">
        <f>IF('Suivi Contrats'!G12&lt;&gt;"",'Suivi Contrats'!G12,"")</f>
        <v>Cadre</v>
      </c>
      <c r="U12" s="24" t="str">
        <f>IF('Suivi Contrats'!H12&lt;&gt;"",'Suivi Contrats'!H12,"")</f>
        <v>CDIC</v>
      </c>
    </row>
    <row r="13" spans="1:50" x14ac:dyDescent="0.25">
      <c r="A13" s="38" t="s">
        <v>111</v>
      </c>
      <c r="B13" s="150"/>
      <c r="C13" s="150">
        <v>1</v>
      </c>
      <c r="D13" s="38"/>
      <c r="E13" s="151"/>
      <c r="F13" s="151"/>
      <c r="G13" s="10">
        <v>1706010</v>
      </c>
      <c r="H13" s="12" t="s">
        <v>320</v>
      </c>
      <c r="I13" s="12" t="s">
        <v>192</v>
      </c>
      <c r="J13" s="12" t="s">
        <v>89</v>
      </c>
      <c r="K13" s="14" t="s">
        <v>90</v>
      </c>
      <c r="L13" s="279"/>
      <c r="M13" s="93">
        <v>580</v>
      </c>
      <c r="N13" s="148">
        <v>0.13120000000000001</v>
      </c>
      <c r="O13" s="92">
        <f>IF('Suivi Paies'!I13&lt;&gt;"",'Suivi Paies'!I13,"")</f>
        <v>3800</v>
      </c>
      <c r="P13" s="93">
        <v>84</v>
      </c>
      <c r="Q13" s="149"/>
      <c r="R13" s="93">
        <v>800</v>
      </c>
      <c r="S13" s="149"/>
      <c r="T13" s="265" t="str">
        <f>IF('Suivi Contrats'!G13&lt;&gt;"",'Suivi Contrats'!G13,"")</f>
        <v>Cadre</v>
      </c>
      <c r="U13" s="24" t="str">
        <f>IF('Suivi Contrats'!H13&lt;&gt;"",'Suivi Contrats'!H13,"")</f>
        <v>CDIC</v>
      </c>
    </row>
    <row r="14" spans="1:50" x14ac:dyDescent="0.25">
      <c r="A14" s="38" t="s">
        <v>404</v>
      </c>
      <c r="B14" s="150"/>
      <c r="C14" s="150">
        <v>1</v>
      </c>
      <c r="D14" s="38"/>
      <c r="E14" s="151"/>
      <c r="F14" s="151"/>
      <c r="G14" s="10">
        <v>1901002</v>
      </c>
      <c r="H14" s="12"/>
      <c r="I14" s="12" t="s">
        <v>192</v>
      </c>
      <c r="J14" s="12"/>
      <c r="K14" s="14"/>
      <c r="L14" s="271"/>
      <c r="M14" s="93"/>
      <c r="N14" s="148"/>
      <c r="O14" s="92" t="str">
        <f>IF('Suivi Paies'!I14&lt;&gt;"",'Suivi Paies'!I14,"")</f>
        <v/>
      </c>
      <c r="P14" s="93"/>
      <c r="Q14" s="149"/>
      <c r="R14" s="93"/>
      <c r="S14" s="149"/>
      <c r="T14" s="265" t="str">
        <f>IF('Suivi Contrats'!G14&lt;&gt;"",'Suivi Contrats'!G14,"")</f>
        <v>Cadre</v>
      </c>
      <c r="U14" s="24" t="str">
        <f>IF('Suivi Contrats'!H14&lt;&gt;"",'Suivi Contrats'!H14,"")</f>
        <v>CDIC</v>
      </c>
      <c r="V14" s="274"/>
      <c r="W14" s="274"/>
      <c r="X14" s="274"/>
      <c r="Y14" s="274"/>
      <c r="Z14" s="274"/>
      <c r="AA14" s="274"/>
      <c r="AB14" s="274"/>
      <c r="AC14" s="274"/>
      <c r="AD14" s="274"/>
      <c r="AE14" s="274"/>
      <c r="AF14" s="274"/>
      <c r="AG14" s="274"/>
      <c r="AH14" s="274"/>
      <c r="AI14" s="274"/>
      <c r="AJ14" s="274"/>
      <c r="AK14" s="274"/>
      <c r="AL14" s="274"/>
      <c r="AM14" s="274"/>
      <c r="AN14" s="274"/>
      <c r="AO14" s="274"/>
      <c r="AP14" s="274"/>
      <c r="AQ14" s="274"/>
      <c r="AR14" s="274"/>
      <c r="AS14" s="274"/>
      <c r="AT14" s="274"/>
      <c r="AU14" s="274"/>
      <c r="AV14" s="274"/>
      <c r="AW14" s="274"/>
      <c r="AX14" s="274"/>
    </row>
    <row r="15" spans="1:50" ht="23.1" customHeight="1" x14ac:dyDescent="0.25">
      <c r="A15" s="38" t="s">
        <v>128</v>
      </c>
      <c r="B15" s="150"/>
      <c r="C15" s="150">
        <v>1</v>
      </c>
      <c r="D15" s="38"/>
      <c r="E15" s="151"/>
      <c r="F15" s="151"/>
      <c r="G15" s="10">
        <v>1711018</v>
      </c>
      <c r="H15" s="12" t="s">
        <v>141</v>
      </c>
      <c r="I15" s="12" t="s">
        <v>61</v>
      </c>
      <c r="J15" s="12" t="s">
        <v>89</v>
      </c>
      <c r="K15" s="14" t="s">
        <v>90</v>
      </c>
      <c r="L15" s="279"/>
      <c r="M15" s="93">
        <v>585</v>
      </c>
      <c r="N15" s="148" t="s">
        <v>340</v>
      </c>
      <c r="O15" s="92">
        <f>IF('Suivi Paies'!I15&lt;&gt;"",'Suivi Paies'!I15,"")</f>
        <v>3800</v>
      </c>
      <c r="P15" s="93">
        <v>85</v>
      </c>
      <c r="Q15" s="149"/>
      <c r="R15" s="93">
        <v>1350</v>
      </c>
      <c r="S15" s="149"/>
      <c r="T15" s="265" t="str">
        <f>IF('Suivi Contrats'!G15&lt;&gt;"",'Suivi Contrats'!G15,"")</f>
        <v>Cadre</v>
      </c>
      <c r="U15" s="24" t="str">
        <f>IF('Suivi Contrats'!H15&lt;&gt;"",'Suivi Contrats'!H15,"")</f>
        <v>CDIC</v>
      </c>
    </row>
    <row r="16" spans="1:50" x14ac:dyDescent="0.25">
      <c r="A16" s="38" t="s">
        <v>4</v>
      </c>
      <c r="B16" s="150"/>
      <c r="C16" s="150">
        <v>1</v>
      </c>
      <c r="D16" s="38"/>
      <c r="E16" s="151"/>
      <c r="F16" s="151"/>
      <c r="G16" s="10">
        <v>1703016</v>
      </c>
      <c r="H16" s="12" t="s">
        <v>121</v>
      </c>
      <c r="I16" s="12" t="s">
        <v>101</v>
      </c>
      <c r="J16" s="12" t="s">
        <v>89</v>
      </c>
      <c r="K16" s="14" t="s">
        <v>90</v>
      </c>
      <c r="L16" s="279"/>
      <c r="M16" s="93">
        <v>575</v>
      </c>
      <c r="N16" s="148">
        <v>0.1038</v>
      </c>
      <c r="O16" s="92">
        <f>IF('Suivi Paies'!I16&lt;&gt;"",'Suivi Paies'!I16,"")</f>
        <v>5060</v>
      </c>
      <c r="P16" s="93">
        <v>40</v>
      </c>
      <c r="Q16" s="149"/>
      <c r="R16" s="93">
        <v>400</v>
      </c>
      <c r="S16" s="149"/>
      <c r="T16" s="265" t="str">
        <f>IF('Suivi Contrats'!G16&lt;&gt;"",'Suivi Contrats'!G16,"")</f>
        <v>Cadre</v>
      </c>
      <c r="U16" s="24" t="str">
        <f>IF('Suivi Contrats'!H16&lt;&gt;"",'Suivi Contrats'!H16,"")</f>
        <v>CDI</v>
      </c>
    </row>
    <row r="17" spans="1:21" x14ac:dyDescent="0.25">
      <c r="A17" s="38" t="s">
        <v>204</v>
      </c>
      <c r="B17" s="150">
        <v>1</v>
      </c>
      <c r="C17" s="150"/>
      <c r="D17" s="38"/>
      <c r="E17" s="151"/>
      <c r="F17" s="151"/>
      <c r="G17" s="10">
        <v>1806044</v>
      </c>
      <c r="H17" s="12" t="s">
        <v>205</v>
      </c>
      <c r="I17" s="12" t="s">
        <v>12</v>
      </c>
      <c r="J17" s="12" t="s">
        <v>189</v>
      </c>
      <c r="K17" s="14" t="s">
        <v>187</v>
      </c>
      <c r="L17" s="279"/>
      <c r="M17" s="93"/>
      <c r="N17" s="148"/>
      <c r="O17" s="92" t="str">
        <f>IF('Suivi Paies'!I17&lt;&gt;"",'Suivi Paies'!I17,"")</f>
        <v/>
      </c>
      <c r="P17" s="93"/>
      <c r="Q17" s="93"/>
      <c r="R17" s="93"/>
      <c r="S17" s="93"/>
      <c r="T17" s="265" t="str">
        <f>IF('Suivi Contrats'!G17&lt;&gt;"",'Suivi Contrats'!G17,"")</f>
        <v>Cadre</v>
      </c>
      <c r="U17" s="24" t="str">
        <f>IF('Suivi Contrats'!H17&lt;&gt;"",'Suivi Contrats'!H17,"")</f>
        <v>CDIC</v>
      </c>
    </row>
    <row r="18" spans="1:21" x14ac:dyDescent="0.25">
      <c r="A18" s="38" t="s">
        <v>50</v>
      </c>
      <c r="B18" s="150">
        <v>1</v>
      </c>
      <c r="C18" s="150"/>
      <c r="D18" s="38"/>
      <c r="E18" s="151"/>
      <c r="F18" s="151"/>
      <c r="G18" s="10">
        <v>1703036</v>
      </c>
      <c r="H18" s="12" t="s">
        <v>113</v>
      </c>
      <c r="I18" s="12" t="s">
        <v>7</v>
      </c>
      <c r="J18" s="12" t="s">
        <v>142</v>
      </c>
      <c r="K18" s="14" t="s">
        <v>187</v>
      </c>
      <c r="L18" s="279"/>
      <c r="M18" s="93">
        <v>569</v>
      </c>
      <c r="N18" s="148">
        <v>0.2079</v>
      </c>
      <c r="O18" s="92">
        <f>IF('Suivi Paies'!I18&lt;&gt;"",'Suivi Paies'!I18,"")</f>
        <v>3000</v>
      </c>
      <c r="P18" s="93">
        <v>85</v>
      </c>
      <c r="Q18" s="149"/>
      <c r="R18" s="93">
        <v>1200</v>
      </c>
      <c r="S18" s="149"/>
      <c r="T18" s="265" t="str">
        <f>IF('Suivi Contrats'!G18&lt;&gt;"",'Suivi Contrats'!G18,"")</f>
        <v>Cadre</v>
      </c>
      <c r="U18" s="24" t="str">
        <f>IF('Suivi Contrats'!H18&lt;&gt;"",'Suivi Contrats'!H18,"")</f>
        <v>CDIC</v>
      </c>
    </row>
    <row r="19" spans="1:21" x14ac:dyDescent="0.25">
      <c r="A19" s="38" t="s">
        <v>135</v>
      </c>
      <c r="B19" s="150">
        <v>1</v>
      </c>
      <c r="C19" s="150"/>
      <c r="D19" s="38"/>
      <c r="E19" s="151"/>
      <c r="F19" s="151"/>
      <c r="G19" s="10">
        <v>1712053</v>
      </c>
      <c r="H19" s="12" t="s">
        <v>136</v>
      </c>
      <c r="I19" s="12" t="s">
        <v>100</v>
      </c>
      <c r="J19" s="12" t="s">
        <v>143</v>
      </c>
      <c r="K19" s="14" t="s">
        <v>150</v>
      </c>
      <c r="L19" s="279"/>
      <c r="M19" s="93" t="s">
        <v>347</v>
      </c>
      <c r="N19" s="148">
        <v>0.29349999999999998</v>
      </c>
      <c r="O19" s="92">
        <f>IF('Suivi Paies'!I19&lt;&gt;"",'Suivi Paies'!I19,"")</f>
        <v>4200</v>
      </c>
      <c r="P19" s="93">
        <v>85</v>
      </c>
      <c r="Q19" s="149"/>
      <c r="R19" s="93">
        <v>200</v>
      </c>
      <c r="S19" s="149"/>
      <c r="T19" s="265" t="str">
        <f>IF('Suivi Contrats'!G19&lt;&gt;"",'Suivi Contrats'!G19,"")</f>
        <v>Cadre</v>
      </c>
      <c r="U19" s="24" t="str">
        <f>IF('Suivi Contrats'!H19&lt;&gt;"",'Suivi Contrats'!H19,"")</f>
        <v>CDIC</v>
      </c>
    </row>
    <row r="20" spans="1:21" x14ac:dyDescent="0.25">
      <c r="A20" s="38" t="s">
        <v>190</v>
      </c>
      <c r="B20" s="150">
        <v>1</v>
      </c>
      <c r="C20" s="150"/>
      <c r="D20" s="38"/>
      <c r="E20" s="151"/>
      <c r="F20" s="151"/>
      <c r="G20" s="10">
        <v>1805049</v>
      </c>
      <c r="H20" s="12" t="s">
        <v>271</v>
      </c>
      <c r="I20" s="12" t="s">
        <v>12</v>
      </c>
      <c r="J20" s="12" t="s">
        <v>189</v>
      </c>
      <c r="K20" s="14" t="s">
        <v>187</v>
      </c>
      <c r="L20" s="279"/>
      <c r="M20" s="93"/>
      <c r="N20" s="148"/>
      <c r="O20" s="92" t="str">
        <f>IF('Suivi Paies'!I20&lt;&gt;"",'Suivi Paies'!I20,"")</f>
        <v/>
      </c>
      <c r="P20" s="93"/>
      <c r="Q20" s="93"/>
      <c r="R20" s="93"/>
      <c r="S20" s="93"/>
      <c r="T20" s="265" t="str">
        <f>IF('Suivi Contrats'!G20&lt;&gt;"",'Suivi Contrats'!G20,"")</f>
        <v>Cadre</v>
      </c>
      <c r="U20" s="24" t="str">
        <f>IF('Suivi Contrats'!H20&lt;&gt;"",'Suivi Contrats'!H20,"")</f>
        <v>CDIC</v>
      </c>
    </row>
    <row r="21" spans="1:21" x14ac:dyDescent="0.25">
      <c r="A21" s="38" t="s">
        <v>124</v>
      </c>
      <c r="B21" s="150"/>
      <c r="C21" s="150"/>
      <c r="D21" s="38">
        <v>1</v>
      </c>
      <c r="E21" s="151"/>
      <c r="F21" s="151"/>
      <c r="G21" s="10">
        <v>1711002</v>
      </c>
      <c r="H21" s="11" t="s">
        <v>126</v>
      </c>
      <c r="I21" s="11" t="s">
        <v>127</v>
      </c>
      <c r="J21" s="11" t="s">
        <v>88</v>
      </c>
      <c r="K21" s="11" t="s">
        <v>324</v>
      </c>
      <c r="L21" s="278"/>
      <c r="M21" s="92"/>
      <c r="N21" s="147"/>
      <c r="O21" s="92" t="str">
        <f>IF('Suivi Paies'!I21&lt;&gt;"",'Suivi Paies'!I21,"")</f>
        <v/>
      </c>
      <c r="P21" s="92"/>
      <c r="Q21" s="92"/>
      <c r="R21" s="92"/>
      <c r="S21" s="92"/>
      <c r="T21" s="265" t="str">
        <f>IF('Suivi Contrats'!G21&lt;&gt;"",'Suivi Contrats'!G21,"")</f>
        <v>Cadre</v>
      </c>
      <c r="U21" s="24" t="str">
        <f>IF('Suivi Contrats'!H21&lt;&gt;"",'Suivi Contrats'!H21,"")</f>
        <v>CDIC</v>
      </c>
    </row>
    <row r="22" spans="1:21" x14ac:dyDescent="0.25">
      <c r="A22" s="38" t="s">
        <v>159</v>
      </c>
      <c r="B22" s="150"/>
      <c r="C22" s="150"/>
      <c r="D22" s="38">
        <v>1</v>
      </c>
      <c r="E22" s="151"/>
      <c r="F22" s="151"/>
      <c r="G22" s="10">
        <v>1802023</v>
      </c>
      <c r="H22" s="11" t="s">
        <v>160</v>
      </c>
      <c r="I22" s="11" t="s">
        <v>161</v>
      </c>
      <c r="J22" s="11" t="s">
        <v>162</v>
      </c>
      <c r="K22" s="11" t="s">
        <v>325</v>
      </c>
      <c r="L22" s="278"/>
      <c r="M22" s="92"/>
      <c r="N22" s="147"/>
      <c r="O22" s="92" t="str">
        <f>IF('Suivi Paies'!I22&lt;&gt;"",'Suivi Paies'!I22,"")</f>
        <v/>
      </c>
      <c r="P22" s="92"/>
      <c r="Q22" s="92"/>
      <c r="R22" s="92"/>
      <c r="S22" s="92"/>
      <c r="T22" s="265" t="str">
        <f>IF('Suivi Contrats'!G22&lt;&gt;"",'Suivi Contrats'!G22,"")</f>
        <v>Cadre</v>
      </c>
      <c r="U22" s="24" t="str">
        <f>IF('Suivi Contrats'!H22&lt;&gt;"",'Suivi Contrats'!H22,"")</f>
        <v>CDIC</v>
      </c>
    </row>
    <row r="23" spans="1:21" x14ac:dyDescent="0.25">
      <c r="A23" s="38" t="s">
        <v>384</v>
      </c>
      <c r="B23" s="150"/>
      <c r="C23" s="150">
        <v>1</v>
      </c>
      <c r="D23" s="38"/>
      <c r="E23" s="151"/>
      <c r="F23" s="151"/>
      <c r="G23" s="10">
        <v>1812040</v>
      </c>
      <c r="H23" s="11"/>
      <c r="I23" s="11" t="s">
        <v>61</v>
      </c>
      <c r="J23" s="11"/>
      <c r="K23" s="11"/>
      <c r="L23" s="265"/>
      <c r="M23" s="92"/>
      <c r="N23" s="147"/>
      <c r="O23" s="92" t="str">
        <f>IF('Suivi Paies'!I23&lt;&gt;"",'Suivi Paies'!I23,"")</f>
        <v/>
      </c>
      <c r="P23" s="92"/>
      <c r="Q23" s="92"/>
      <c r="R23" s="92"/>
      <c r="S23" s="92"/>
      <c r="T23" s="265" t="str">
        <f>IF('Suivi Contrats'!G23&lt;&gt;"",'Suivi Contrats'!G23,"")</f>
        <v>Cadre</v>
      </c>
      <c r="U23" s="24" t="str">
        <f>IF('Suivi Contrats'!H23&lt;&gt;"",'Suivi Contrats'!H23,"")</f>
        <v>CDIC</v>
      </c>
    </row>
    <row r="24" spans="1:21" ht="16.149999999999999" hidden="1" customHeight="1" x14ac:dyDescent="0.25">
      <c r="A24" s="38" t="s">
        <v>195</v>
      </c>
      <c r="B24" s="150">
        <v>1</v>
      </c>
      <c r="C24" s="150"/>
      <c r="D24" s="38"/>
      <c r="E24" s="151"/>
      <c r="F24" s="151"/>
      <c r="G24" s="10">
        <v>1805034</v>
      </c>
      <c r="H24" s="12" t="s">
        <v>14</v>
      </c>
      <c r="I24" s="12" t="s">
        <v>12</v>
      </c>
      <c r="J24" s="12" t="s">
        <v>189</v>
      </c>
      <c r="K24" s="14" t="s">
        <v>187</v>
      </c>
      <c r="L24" s="279"/>
      <c r="M24" s="93"/>
      <c r="N24" s="148"/>
      <c r="O24" s="92" t="str">
        <f>IF('Suivi Paies'!I24&lt;&gt;"",'Suivi Paies'!I24,"")</f>
        <v/>
      </c>
      <c r="P24" s="93"/>
      <c r="Q24" s="93"/>
      <c r="R24" s="93"/>
      <c r="S24" s="93"/>
      <c r="T24" s="265" t="str">
        <f>IF('Suivi Contrats'!G24&lt;&gt;"",'Suivi Contrats'!G24,"")</f>
        <v>Cadre</v>
      </c>
      <c r="U24" s="24" t="str">
        <f>IF('Suivi Contrats'!H24&lt;&gt;"",'Suivi Contrats'!H24,"")</f>
        <v>CDIC</v>
      </c>
    </row>
    <row r="25" spans="1:21" x14ac:dyDescent="0.25">
      <c r="A25" s="38" t="s">
        <v>200</v>
      </c>
      <c r="B25" s="150">
        <v>1</v>
      </c>
      <c r="C25" s="150"/>
      <c r="D25" s="38"/>
      <c r="E25" s="151"/>
      <c r="F25" s="151"/>
      <c r="G25" s="10">
        <v>1806048</v>
      </c>
      <c r="H25" s="12" t="s">
        <v>201</v>
      </c>
      <c r="I25" s="12" t="s">
        <v>12</v>
      </c>
      <c r="J25" s="12" t="s">
        <v>189</v>
      </c>
      <c r="K25" s="14" t="s">
        <v>187</v>
      </c>
      <c r="L25" s="279"/>
      <c r="M25" s="93"/>
      <c r="N25" s="148"/>
      <c r="O25" s="92" t="str">
        <f>IF('Suivi Paies'!I25&lt;&gt;"",'Suivi Paies'!I25,"")</f>
        <v/>
      </c>
      <c r="P25" s="93"/>
      <c r="Q25" s="93"/>
      <c r="R25" s="93"/>
      <c r="S25" s="93"/>
      <c r="T25" s="265" t="str">
        <f>IF('Suivi Contrats'!G25&lt;&gt;"",'Suivi Contrats'!G25,"")</f>
        <v>Cadre</v>
      </c>
      <c r="U25" s="24" t="str">
        <f>IF('Suivi Contrats'!H25&lt;&gt;"",'Suivi Contrats'!H25,"")</f>
        <v>CDIC</v>
      </c>
    </row>
    <row r="26" spans="1:21" x14ac:dyDescent="0.25">
      <c r="A26" s="38" t="s">
        <v>362</v>
      </c>
      <c r="B26" s="150">
        <v>1</v>
      </c>
      <c r="C26" s="150"/>
      <c r="D26" s="38"/>
      <c r="E26" s="151"/>
      <c r="F26" s="151"/>
      <c r="G26" s="10">
        <v>1810027</v>
      </c>
      <c r="H26" s="12" t="s">
        <v>271</v>
      </c>
      <c r="I26" s="12" t="s">
        <v>12</v>
      </c>
      <c r="J26" s="12" t="s">
        <v>189</v>
      </c>
      <c r="K26" s="14" t="s">
        <v>187</v>
      </c>
      <c r="L26" s="279"/>
      <c r="M26" s="93" t="s">
        <v>342</v>
      </c>
      <c r="N26" s="148">
        <v>0.1656</v>
      </c>
      <c r="O26" s="92">
        <f>IF('Suivi Paies'!I26&lt;&gt;"",'Suivi Paies'!I26,"")</f>
        <v>3500</v>
      </c>
      <c r="P26" s="93">
        <v>100</v>
      </c>
      <c r="Q26" s="149"/>
      <c r="R26" s="149"/>
      <c r="S26" s="93" t="s">
        <v>343</v>
      </c>
      <c r="T26" s="265" t="str">
        <f>IF('Suivi Contrats'!G26&lt;&gt;"",'Suivi Contrats'!G26,"")</f>
        <v>Cadre</v>
      </c>
      <c r="U26" s="24" t="str">
        <f>IF('Suivi Contrats'!H26&lt;&gt;"",'Suivi Contrats'!H26,"")</f>
        <v>CDIC</v>
      </c>
    </row>
    <row r="27" spans="1:21" x14ac:dyDescent="0.25">
      <c r="A27" s="38" t="s">
        <v>53</v>
      </c>
      <c r="B27" s="150"/>
      <c r="C27" s="150"/>
      <c r="D27" s="38">
        <v>1</v>
      </c>
      <c r="E27" s="151"/>
      <c r="F27" s="151"/>
      <c r="G27" s="10">
        <v>1611006</v>
      </c>
      <c r="H27" s="11" t="s">
        <v>54</v>
      </c>
      <c r="I27" s="11" t="s">
        <v>74</v>
      </c>
      <c r="J27" s="11" t="s">
        <v>93</v>
      </c>
      <c r="K27" s="11" t="s">
        <v>326</v>
      </c>
      <c r="L27" s="278"/>
      <c r="M27" s="92"/>
      <c r="N27" s="147"/>
      <c r="O27" s="92" t="str">
        <f>IF('Suivi Paies'!I27&lt;&gt;"",'Suivi Paies'!I27,"")</f>
        <v/>
      </c>
      <c r="P27" s="92"/>
      <c r="Q27" s="92"/>
      <c r="R27" s="92"/>
      <c r="S27" s="92"/>
      <c r="T27" s="265" t="str">
        <f>IF('Suivi Contrats'!G27&lt;&gt;"",'Suivi Contrats'!G27,"")</f>
        <v>Cadre</v>
      </c>
      <c r="U27" s="24" t="str">
        <f>IF('Suivi Contrats'!H27&lt;&gt;"",'Suivi Contrats'!H27,"")</f>
        <v>CDIC</v>
      </c>
    </row>
    <row r="28" spans="1:21" x14ac:dyDescent="0.25">
      <c r="A28" s="38" t="s">
        <v>191</v>
      </c>
      <c r="B28" s="150"/>
      <c r="C28" s="150">
        <v>1</v>
      </c>
      <c r="D28" s="38"/>
      <c r="E28" s="151"/>
      <c r="F28" s="151"/>
      <c r="G28" s="10">
        <v>1806032</v>
      </c>
      <c r="H28" s="12" t="s">
        <v>84</v>
      </c>
      <c r="I28" s="12" t="s">
        <v>192</v>
      </c>
      <c r="J28" s="12" t="s">
        <v>89</v>
      </c>
      <c r="K28" s="14" t="s">
        <v>90</v>
      </c>
      <c r="L28" s="279"/>
      <c r="M28" s="93">
        <v>485</v>
      </c>
      <c r="N28" s="148">
        <v>0.31740000000000002</v>
      </c>
      <c r="O28" s="92">
        <f>IF('Suivi Paies'!I28&lt;&gt;"",'Suivi Paies'!I28,"")</f>
        <v>3300</v>
      </c>
      <c r="P28" s="149"/>
      <c r="Q28" s="93">
        <v>18</v>
      </c>
      <c r="R28" s="93">
        <v>500</v>
      </c>
      <c r="S28" s="149"/>
      <c r="T28" s="265" t="str">
        <f>IF('Suivi Contrats'!G28&lt;&gt;"",'Suivi Contrats'!G28,"")</f>
        <v>Cadre</v>
      </c>
      <c r="U28" s="24" t="str">
        <f>IF('Suivi Contrats'!H28&lt;&gt;"",'Suivi Contrats'!H28,"")</f>
        <v>CDIC</v>
      </c>
    </row>
    <row r="29" spans="1:21" x14ac:dyDescent="0.25">
      <c r="A29" s="38" t="s">
        <v>230</v>
      </c>
      <c r="B29" s="150"/>
      <c r="C29" s="150">
        <v>1</v>
      </c>
      <c r="D29" s="38"/>
      <c r="E29" s="151"/>
      <c r="F29" s="151"/>
      <c r="G29" s="10">
        <v>1811019</v>
      </c>
      <c r="H29" s="11" t="s">
        <v>231</v>
      </c>
      <c r="I29" s="11" t="s">
        <v>192</v>
      </c>
      <c r="J29" s="11" t="s">
        <v>89</v>
      </c>
      <c r="K29" s="11" t="s">
        <v>90</v>
      </c>
      <c r="L29" s="278"/>
      <c r="M29" s="92"/>
      <c r="N29" s="147"/>
      <c r="O29" s="92" t="str">
        <f>IF('Suivi Paies'!I29&lt;&gt;"",'Suivi Paies'!I29,"")</f>
        <v/>
      </c>
      <c r="P29" s="92"/>
      <c r="Q29" s="92"/>
      <c r="R29" s="92"/>
      <c r="S29" s="92"/>
      <c r="T29" s="265" t="str">
        <f>IF('Suivi Contrats'!G29&lt;&gt;"",'Suivi Contrats'!G29,"")</f>
        <v>Cadre</v>
      </c>
      <c r="U29" s="24" t="str">
        <f>IF('Suivi Contrats'!H29&lt;&gt;"",'Suivi Contrats'!H29,"")</f>
        <v>CDIC</v>
      </c>
    </row>
    <row r="30" spans="1:21" x14ac:dyDescent="0.25">
      <c r="A30" s="38" t="s">
        <v>134</v>
      </c>
      <c r="B30" s="150"/>
      <c r="C30" s="150"/>
      <c r="D30" s="38">
        <v>1</v>
      </c>
      <c r="E30" s="151"/>
      <c r="F30" s="151"/>
      <c r="G30" s="10">
        <v>1712023</v>
      </c>
      <c r="H30" s="11" t="s">
        <v>272</v>
      </c>
      <c r="I30" s="11" t="s">
        <v>74</v>
      </c>
      <c r="J30" s="11" t="s">
        <v>93</v>
      </c>
      <c r="K30" s="11" t="s">
        <v>326</v>
      </c>
      <c r="L30" s="278"/>
      <c r="M30" s="92"/>
      <c r="N30" s="147"/>
      <c r="O30" s="92" t="str">
        <f>IF('Suivi Paies'!I30&lt;&gt;"",'Suivi Paies'!I30,"")</f>
        <v/>
      </c>
      <c r="P30" s="92"/>
      <c r="Q30" s="92"/>
      <c r="R30" s="92"/>
      <c r="S30" s="92"/>
      <c r="T30" s="265" t="str">
        <f>IF('Suivi Contrats'!G30&lt;&gt;"",'Suivi Contrats'!G30,"")</f>
        <v>Cadre</v>
      </c>
      <c r="U30" s="24" t="str">
        <f>IF('Suivi Contrats'!H30&lt;&gt;"",'Suivi Contrats'!H30,"")</f>
        <v>CDIC</v>
      </c>
    </row>
    <row r="31" spans="1:21" x14ac:dyDescent="0.25">
      <c r="A31" s="38" t="s">
        <v>97</v>
      </c>
      <c r="B31" s="150"/>
      <c r="C31" s="150">
        <v>1</v>
      </c>
      <c r="D31" s="38"/>
      <c r="E31" s="151"/>
      <c r="F31" s="151"/>
      <c r="G31" s="13">
        <v>1702017</v>
      </c>
      <c r="H31" s="12" t="s">
        <v>55</v>
      </c>
      <c r="I31" s="12" t="s">
        <v>61</v>
      </c>
      <c r="J31" s="12" t="s">
        <v>89</v>
      </c>
      <c r="K31" s="11" t="s">
        <v>90</v>
      </c>
      <c r="L31" s="278"/>
      <c r="M31" s="92">
        <v>610</v>
      </c>
      <c r="N31" s="147">
        <v>0.18859999999999999</v>
      </c>
      <c r="O31" s="92">
        <f>IF('Suivi Paies'!I31&lt;&gt;"",'Suivi Paies'!I31,"")</f>
        <v>3800</v>
      </c>
      <c r="P31" s="92">
        <v>84</v>
      </c>
      <c r="Q31" s="152"/>
      <c r="R31" s="92">
        <v>1000</v>
      </c>
      <c r="S31" s="152"/>
      <c r="T31" s="265" t="str">
        <f>IF('Suivi Contrats'!G31&lt;&gt;"",'Suivi Contrats'!G31,"")</f>
        <v>Cadre</v>
      </c>
      <c r="U31" s="24" t="str">
        <f>IF('Suivi Contrats'!H31&lt;&gt;"",'Suivi Contrats'!H31,"")</f>
        <v>CDIC</v>
      </c>
    </row>
    <row r="32" spans="1:21" ht="16.149999999999999" customHeight="1" x14ac:dyDescent="0.25">
      <c r="A32" s="38" t="s">
        <v>3</v>
      </c>
      <c r="B32" s="150"/>
      <c r="C32" s="150"/>
      <c r="D32" s="38"/>
      <c r="E32" s="151"/>
      <c r="F32" s="151">
        <v>1</v>
      </c>
      <c r="G32" s="13">
        <v>1703027</v>
      </c>
      <c r="H32" s="14" t="s">
        <v>33</v>
      </c>
      <c r="I32" s="14" t="s">
        <v>60</v>
      </c>
      <c r="J32" s="14" t="s">
        <v>283</v>
      </c>
      <c r="K32" s="14" t="s">
        <v>110</v>
      </c>
      <c r="L32" s="279"/>
      <c r="M32" s="93"/>
      <c r="N32" s="148"/>
      <c r="O32" s="92" t="str">
        <f>IF('Suivi Paies'!I32&lt;&gt;"",'Suivi Paies'!I32,"")</f>
        <v/>
      </c>
      <c r="P32" s="93"/>
      <c r="Q32" s="93"/>
      <c r="R32" s="93"/>
      <c r="S32" s="93"/>
      <c r="T32" s="265" t="str">
        <f>IF('Suivi Contrats'!G32&lt;&gt;"",'Suivi Contrats'!G32,"")</f>
        <v>Cadre</v>
      </c>
      <c r="U32" s="24" t="str">
        <f>IF('Suivi Contrats'!H32&lt;&gt;"",'Suivi Contrats'!H32,"")</f>
        <v>SST</v>
      </c>
    </row>
    <row r="33" spans="1:21" x14ac:dyDescent="0.25">
      <c r="A33" s="38" t="s">
        <v>3</v>
      </c>
      <c r="B33" s="150"/>
      <c r="C33" s="150"/>
      <c r="D33" s="38">
        <v>1</v>
      </c>
      <c r="E33" s="151"/>
      <c r="F33" s="151"/>
      <c r="G33" s="13">
        <v>1711005</v>
      </c>
      <c r="H33" s="14" t="s">
        <v>35</v>
      </c>
      <c r="I33" s="14" t="s">
        <v>34</v>
      </c>
      <c r="J33" s="14" t="s">
        <v>58</v>
      </c>
      <c r="K33" s="14" t="s">
        <v>110</v>
      </c>
      <c r="L33" s="279"/>
      <c r="M33" s="93"/>
      <c r="N33" s="148"/>
      <c r="O33" s="92" t="str">
        <f>IF('Suivi Paies'!I33&lt;&gt;"",'Suivi Paies'!I33,"")</f>
        <v/>
      </c>
      <c r="P33" s="93"/>
      <c r="Q33" s="93"/>
      <c r="R33" s="93"/>
      <c r="S33" s="93"/>
      <c r="T33" s="265" t="str">
        <f>IF('Suivi Contrats'!G33&lt;&gt;"",'Suivi Contrats'!G33,"")</f>
        <v>Cadre</v>
      </c>
      <c r="U33" s="24" t="str">
        <f>IF('Suivi Contrats'!H33&lt;&gt;"",'Suivi Contrats'!H33,"")</f>
        <v>SST</v>
      </c>
    </row>
    <row r="34" spans="1:21" ht="24" x14ac:dyDescent="0.25">
      <c r="A34" s="38" t="s">
        <v>3</v>
      </c>
      <c r="B34" s="150"/>
      <c r="C34" s="150"/>
      <c r="D34" s="38"/>
      <c r="E34" s="151"/>
      <c r="F34" s="151"/>
      <c r="G34" s="13">
        <v>1309056</v>
      </c>
      <c r="H34" s="14" t="s">
        <v>35</v>
      </c>
      <c r="I34" s="14" t="s">
        <v>34</v>
      </c>
      <c r="J34" s="14" t="s">
        <v>57</v>
      </c>
      <c r="K34" s="14" t="s">
        <v>327</v>
      </c>
      <c r="L34" s="279"/>
      <c r="M34" s="93"/>
      <c r="N34" s="148"/>
      <c r="O34" s="92" t="str">
        <f>IF('Suivi Paies'!I34&lt;&gt;"",'Suivi Paies'!I34,"")</f>
        <v/>
      </c>
      <c r="P34" s="93"/>
      <c r="Q34" s="93"/>
      <c r="R34" s="93"/>
      <c r="S34" s="93"/>
      <c r="T34" s="265" t="str">
        <f>IF('Suivi Contrats'!G34&lt;&gt;"",'Suivi Contrats'!G34,"")</f>
        <v>Cadre</v>
      </c>
      <c r="U34" s="24" t="str">
        <f>IF('Suivi Contrats'!H34&lt;&gt;"",'Suivi Contrats'!H34,"")</f>
        <v>SST</v>
      </c>
    </row>
    <row r="35" spans="1:21" ht="24" x14ac:dyDescent="0.25">
      <c r="A35" s="38" t="s">
        <v>227</v>
      </c>
      <c r="B35" s="150"/>
      <c r="C35" s="150">
        <v>1</v>
      </c>
      <c r="D35" s="38"/>
      <c r="E35" s="151"/>
      <c r="F35" s="151"/>
      <c r="G35" s="10">
        <v>1810042</v>
      </c>
      <c r="H35" s="11" t="s">
        <v>228</v>
      </c>
      <c r="I35" s="11" t="s">
        <v>61</v>
      </c>
      <c r="J35" s="11" t="s">
        <v>89</v>
      </c>
      <c r="K35" s="11" t="s">
        <v>90</v>
      </c>
      <c r="L35" s="278"/>
      <c r="M35" s="92"/>
      <c r="N35" s="147"/>
      <c r="O35" s="92" t="str">
        <f>IF('Suivi Paies'!I35&lt;&gt;"",'Suivi Paies'!I35,"")</f>
        <v/>
      </c>
      <c r="P35" s="92"/>
      <c r="Q35" s="92"/>
      <c r="R35" s="92"/>
      <c r="S35" s="92"/>
      <c r="T35" s="265" t="str">
        <f>IF('Suivi Contrats'!G35&lt;&gt;"",'Suivi Contrats'!G35,"")</f>
        <v>Cadre</v>
      </c>
      <c r="U35" s="24" t="str">
        <f>IF('Suivi Contrats'!H35&lt;&gt;"",'Suivi Contrats'!H35,"")</f>
        <v>CDIC</v>
      </c>
    </row>
    <row r="36" spans="1:21" ht="24" x14ac:dyDescent="0.25">
      <c r="A36" s="38" t="s">
        <v>122</v>
      </c>
      <c r="B36" s="150"/>
      <c r="C36" s="150">
        <v>1</v>
      </c>
      <c r="D36" s="38"/>
      <c r="E36" s="151"/>
      <c r="F36" s="151"/>
      <c r="G36" s="10">
        <v>1711003</v>
      </c>
      <c r="H36" s="11" t="s">
        <v>123</v>
      </c>
      <c r="I36" s="11" t="s">
        <v>61</v>
      </c>
      <c r="J36" s="11" t="s">
        <v>89</v>
      </c>
      <c r="K36" s="11" t="s">
        <v>90</v>
      </c>
      <c r="L36" s="278"/>
      <c r="M36" s="92">
        <v>550</v>
      </c>
      <c r="N36" s="147">
        <v>0.10009999999999999</v>
      </c>
      <c r="O36" s="92">
        <f>IF('Suivi Paies'!I36&lt;&gt;"",'Suivi Paies'!I36,"")</f>
        <v>3700</v>
      </c>
      <c r="P36" s="92">
        <v>85</v>
      </c>
      <c r="Q36" s="152"/>
      <c r="R36" s="92">
        <v>1200</v>
      </c>
      <c r="S36" s="152"/>
      <c r="T36" s="265" t="str">
        <f>IF('Suivi Contrats'!G36&lt;&gt;"",'Suivi Contrats'!G36,"")</f>
        <v>Cadre</v>
      </c>
      <c r="U36" s="24" t="str">
        <f>IF('Suivi Contrats'!H36&lt;&gt;"",'Suivi Contrats'!H36,"")</f>
        <v>CDIC</v>
      </c>
    </row>
    <row r="37" spans="1:21" ht="24" x14ac:dyDescent="0.25">
      <c r="A37" s="38" t="s">
        <v>184</v>
      </c>
      <c r="B37" s="150"/>
      <c r="C37" s="150"/>
      <c r="D37" s="38">
        <v>1</v>
      </c>
      <c r="E37" s="151"/>
      <c r="F37" s="151"/>
      <c r="G37" s="10">
        <v>1804067</v>
      </c>
      <c r="H37" s="11" t="s">
        <v>210</v>
      </c>
      <c r="I37" s="11" t="s">
        <v>182</v>
      </c>
      <c r="J37" s="11" t="s">
        <v>88</v>
      </c>
      <c r="K37" s="11" t="s">
        <v>328</v>
      </c>
      <c r="L37" s="278"/>
      <c r="M37" s="92"/>
      <c r="N37" s="147"/>
      <c r="O37" s="92" t="str">
        <f>IF('Suivi Paies'!I37&lt;&gt;"",'Suivi Paies'!I37,"")</f>
        <v/>
      </c>
      <c r="P37" s="92"/>
      <c r="Q37" s="92"/>
      <c r="R37" s="92"/>
      <c r="S37" s="92"/>
      <c r="T37" s="265" t="str">
        <f>IF('Suivi Contrats'!G37&lt;&gt;"",'Suivi Contrats'!G37,"")</f>
        <v>Cadre</v>
      </c>
      <c r="U37" s="24" t="str">
        <f>IF('Suivi Contrats'!H37&lt;&gt;"",'Suivi Contrats'!H37,"")</f>
        <v>CDIC</v>
      </c>
    </row>
    <row r="38" spans="1:21" ht="18.75" customHeight="1" x14ac:dyDescent="0.25">
      <c r="A38" s="38" t="s">
        <v>193</v>
      </c>
      <c r="B38" s="150">
        <v>1</v>
      </c>
      <c r="C38" s="150"/>
      <c r="D38" s="38"/>
      <c r="E38" s="151"/>
      <c r="F38" s="151"/>
      <c r="G38" s="10">
        <v>1806036</v>
      </c>
      <c r="H38" s="11" t="s">
        <v>14</v>
      </c>
      <c r="I38" s="11" t="s">
        <v>194</v>
      </c>
      <c r="J38" s="11" t="s">
        <v>189</v>
      </c>
      <c r="K38" s="11" t="s">
        <v>187</v>
      </c>
      <c r="L38" s="278"/>
      <c r="M38" s="92"/>
      <c r="N38" s="147"/>
      <c r="O38" s="92" t="str">
        <f>IF('Suivi Paies'!I38&lt;&gt;"",'Suivi Paies'!I38,"")</f>
        <v/>
      </c>
      <c r="P38" s="92"/>
      <c r="Q38" s="92"/>
      <c r="R38" s="92"/>
      <c r="S38" s="92"/>
      <c r="T38" s="265" t="str">
        <f>IF('Suivi Contrats'!G38&lt;&gt;"",'Suivi Contrats'!G38,"")</f>
        <v>Cadre</v>
      </c>
      <c r="U38" s="24" t="str">
        <f>IF('Suivi Contrats'!H38&lt;&gt;"",'Suivi Contrats'!H38,"")</f>
        <v>CDIC</v>
      </c>
    </row>
    <row r="39" spans="1:21" ht="16.149999999999999" customHeight="1" x14ac:dyDescent="0.25">
      <c r="A39" s="38" t="s">
        <v>211</v>
      </c>
      <c r="B39" s="150">
        <v>1</v>
      </c>
      <c r="C39" s="150"/>
      <c r="D39" s="38"/>
      <c r="E39" s="151"/>
      <c r="F39" s="151"/>
      <c r="G39" s="10">
        <v>1808029</v>
      </c>
      <c r="H39" s="11" t="s">
        <v>64</v>
      </c>
      <c r="I39" s="11" t="s">
        <v>12</v>
      </c>
      <c r="J39" s="11" t="s">
        <v>284</v>
      </c>
      <c r="K39" s="11" t="s">
        <v>187</v>
      </c>
      <c r="L39" s="278"/>
      <c r="M39" s="92">
        <v>404</v>
      </c>
      <c r="N39" s="147">
        <v>0.2409</v>
      </c>
      <c r="O39" s="92">
        <f>IF('Suivi Paies'!I39&lt;&gt;"",'Suivi Paies'!I39,"")</f>
        <v>3350</v>
      </c>
      <c r="P39" s="152"/>
      <c r="Q39" s="92">
        <v>18</v>
      </c>
      <c r="R39" s="152"/>
      <c r="S39" s="152"/>
      <c r="T39" s="265" t="str">
        <f>IF('Suivi Contrats'!G39&lt;&gt;"",'Suivi Contrats'!G39,"")</f>
        <v>Cadre</v>
      </c>
      <c r="U39" s="24" t="str">
        <f>IF('Suivi Contrats'!H39&lt;&gt;"",'Suivi Contrats'!H39,"")</f>
        <v>CDIC</v>
      </c>
    </row>
    <row r="40" spans="1:21" x14ac:dyDescent="0.25">
      <c r="A40" s="38" t="s">
        <v>364</v>
      </c>
      <c r="B40" s="150"/>
      <c r="C40" s="150"/>
      <c r="D40" s="38">
        <v>1</v>
      </c>
      <c r="E40" s="151"/>
      <c r="F40" s="151"/>
      <c r="G40" s="10">
        <v>1711004</v>
      </c>
      <c r="H40" s="11" t="s">
        <v>144</v>
      </c>
      <c r="I40" s="11" t="s">
        <v>127</v>
      </c>
      <c r="J40" s="11" t="s">
        <v>88</v>
      </c>
      <c r="K40" s="11" t="s">
        <v>324</v>
      </c>
      <c r="L40" s="278"/>
      <c r="M40" s="92"/>
      <c r="N40" s="147"/>
      <c r="O40" s="92" t="str">
        <f>IF('Suivi Paies'!I40&lt;&gt;"",'Suivi Paies'!I40,"")</f>
        <v/>
      </c>
      <c r="P40" s="92"/>
      <c r="Q40" s="92"/>
      <c r="R40" s="92"/>
      <c r="S40" s="92"/>
      <c r="T40" s="265" t="str">
        <f>IF('Suivi Contrats'!G40&lt;&gt;"",'Suivi Contrats'!G40,"")</f>
        <v>Cadre</v>
      </c>
      <c r="U40" s="24" t="str">
        <f>IF('Suivi Contrats'!H40&lt;&gt;"",'Suivi Contrats'!H40,"")</f>
        <v>CDIC</v>
      </c>
    </row>
    <row r="41" spans="1:21" x14ac:dyDescent="0.25">
      <c r="A41" s="38" t="s">
        <v>51</v>
      </c>
      <c r="B41" s="150"/>
      <c r="C41" s="150"/>
      <c r="D41" s="38"/>
      <c r="E41" s="151"/>
      <c r="F41" s="151">
        <v>1</v>
      </c>
      <c r="G41" s="10">
        <v>1706022</v>
      </c>
      <c r="H41" s="11" t="s">
        <v>112</v>
      </c>
      <c r="I41" s="11" t="s">
        <v>277</v>
      </c>
      <c r="J41" s="11" t="s">
        <v>285</v>
      </c>
      <c r="K41" s="11" t="s">
        <v>110</v>
      </c>
      <c r="L41" s="278"/>
      <c r="M41" s="92">
        <v>290</v>
      </c>
      <c r="N41" s="147">
        <v>0.18190000000000001</v>
      </c>
      <c r="O41" s="92">
        <f>IF('Suivi Paies'!I41&lt;&gt;"",'Suivi Paies'!I41,"")</f>
        <v>2500</v>
      </c>
      <c r="P41" s="152"/>
      <c r="Q41" s="92">
        <v>18</v>
      </c>
      <c r="R41" s="152"/>
      <c r="S41" s="152"/>
      <c r="T41" s="265" t="str">
        <f>IF('Suivi Contrats'!G41&lt;&gt;"",'Suivi Contrats'!G41,"")</f>
        <v>Cadre</v>
      </c>
      <c r="U41" s="24" t="str">
        <f>IF('Suivi Contrats'!H41&lt;&gt;"",'Suivi Contrats'!H41,"")</f>
        <v>CDIC</v>
      </c>
    </row>
    <row r="42" spans="1:21" hidden="1" x14ac:dyDescent="0.25">
      <c r="A42" s="38" t="s">
        <v>85</v>
      </c>
      <c r="B42" s="150"/>
      <c r="C42" s="150"/>
      <c r="D42" s="38">
        <v>1</v>
      </c>
      <c r="E42" s="151"/>
      <c r="F42" s="151"/>
      <c r="G42" s="10">
        <v>1711059</v>
      </c>
      <c r="H42" s="11" t="s">
        <v>114</v>
      </c>
      <c r="I42" s="11" t="s">
        <v>127</v>
      </c>
      <c r="J42" s="11" t="s">
        <v>115</v>
      </c>
      <c r="K42" s="11" t="s">
        <v>163</v>
      </c>
      <c r="L42" s="278"/>
      <c r="M42" s="92"/>
      <c r="N42" s="147"/>
      <c r="O42" s="92" t="str">
        <f>IF('Suivi Paies'!I42&lt;&gt;"",'Suivi Paies'!I42,"")</f>
        <v/>
      </c>
      <c r="P42" s="92"/>
      <c r="Q42" s="92"/>
      <c r="R42" s="92"/>
      <c r="S42" s="92"/>
      <c r="T42" s="265" t="str">
        <f>IF('Suivi Contrats'!G42&lt;&gt;"",'Suivi Contrats'!G42,"")</f>
        <v>Cadre</v>
      </c>
      <c r="U42" s="24" t="str">
        <f>IF('Suivi Contrats'!H42&lt;&gt;"",'Suivi Contrats'!H42,"")</f>
        <v>CDIC</v>
      </c>
    </row>
    <row r="43" spans="1:21" x14ac:dyDescent="0.25">
      <c r="A43" s="38" t="s">
        <v>225</v>
      </c>
      <c r="B43" s="150"/>
      <c r="C43" s="150">
        <v>1</v>
      </c>
      <c r="D43" s="38"/>
      <c r="E43" s="151"/>
      <c r="F43" s="151"/>
      <c r="G43" s="10">
        <v>1810040</v>
      </c>
      <c r="H43" s="11" t="s">
        <v>226</v>
      </c>
      <c r="I43" s="11" t="s">
        <v>61</v>
      </c>
      <c r="J43" s="11" t="s">
        <v>89</v>
      </c>
      <c r="K43" s="11" t="s">
        <v>90</v>
      </c>
      <c r="L43" s="278"/>
      <c r="M43" s="92"/>
      <c r="N43" s="147"/>
      <c r="O43" s="92" t="str">
        <f>IF('Suivi Paies'!I43&lt;&gt;"",'Suivi Paies'!I43,"")</f>
        <v/>
      </c>
      <c r="P43" s="92"/>
      <c r="Q43" s="92"/>
      <c r="R43" s="92"/>
      <c r="S43" s="92"/>
      <c r="T43" s="265" t="str">
        <f>IF('Suivi Contrats'!G43&lt;&gt;"",'Suivi Contrats'!G43,"")</f>
        <v>Cadre</v>
      </c>
      <c r="U43" s="24" t="str">
        <f>IF('Suivi Contrats'!H43&lt;&gt;"",'Suivi Contrats'!H43,"")</f>
        <v>CDIC</v>
      </c>
    </row>
    <row r="44" spans="1:21" ht="16.5" customHeight="1" x14ac:dyDescent="0.25">
      <c r="A44" s="38" t="s">
        <v>102</v>
      </c>
      <c r="B44" s="150"/>
      <c r="C44" s="150"/>
      <c r="D44" s="38"/>
      <c r="E44" s="151"/>
      <c r="F44" s="151">
        <v>1</v>
      </c>
      <c r="G44" s="10">
        <v>1712052</v>
      </c>
      <c r="H44" s="11" t="s">
        <v>145</v>
      </c>
      <c r="I44" s="11" t="s">
        <v>36</v>
      </c>
      <c r="J44" s="11" t="s">
        <v>286</v>
      </c>
      <c r="K44" s="11" t="s">
        <v>110</v>
      </c>
      <c r="L44" s="278"/>
      <c r="M44" s="92">
        <v>450</v>
      </c>
      <c r="N44" s="147">
        <v>0.1132</v>
      </c>
      <c r="O44" s="92">
        <f>IF('Suivi Paies'!I44&lt;&gt;"",'Suivi Paies'!I44,"")</f>
        <v>4000</v>
      </c>
      <c r="P44" s="152"/>
      <c r="Q44" s="92">
        <v>18</v>
      </c>
      <c r="R44" s="92" t="s">
        <v>346</v>
      </c>
      <c r="S44" s="152"/>
      <c r="T44" s="265" t="str">
        <f>IF('Suivi Contrats'!G44&lt;&gt;"",'Suivi Contrats'!G44,"")</f>
        <v>Cadre</v>
      </c>
      <c r="U44" s="24" t="str">
        <f>IF('Suivi Contrats'!H44&lt;&gt;"",'Suivi Contrats'!H44,"")</f>
        <v>CDIC</v>
      </c>
    </row>
    <row r="45" spans="1:21" x14ac:dyDescent="0.25">
      <c r="A45" s="38" t="s">
        <v>6</v>
      </c>
      <c r="B45" s="150"/>
      <c r="C45" s="150"/>
      <c r="D45" s="38"/>
      <c r="E45" s="151"/>
      <c r="F45" s="151">
        <v>1</v>
      </c>
      <c r="G45" s="10">
        <v>1612015</v>
      </c>
      <c r="H45" s="12" t="s">
        <v>15</v>
      </c>
      <c r="I45" s="12" t="s">
        <v>60</v>
      </c>
      <c r="J45" s="12" t="s">
        <v>283</v>
      </c>
      <c r="K45" s="14" t="s">
        <v>110</v>
      </c>
      <c r="L45" s="279"/>
      <c r="M45" s="93"/>
      <c r="N45" s="148"/>
      <c r="O45" s="92" t="str">
        <f>IF('Suivi Paies'!I45&lt;&gt;"",'Suivi Paies'!I45,"")</f>
        <v/>
      </c>
      <c r="P45" s="93"/>
      <c r="Q45" s="93"/>
      <c r="R45" s="93"/>
      <c r="S45" s="93"/>
      <c r="T45" s="265" t="str">
        <f>IF('Suivi Contrats'!G45&lt;&gt;"",'Suivi Contrats'!G45,"")</f>
        <v>Cadre</v>
      </c>
      <c r="U45" s="24" t="str">
        <f>IF('Suivi Contrats'!H45&lt;&gt;"",'Suivi Contrats'!H45,"")</f>
        <v>SST</v>
      </c>
    </row>
    <row r="46" spans="1:21" ht="24" x14ac:dyDescent="0.25">
      <c r="A46" s="38" t="s">
        <v>23</v>
      </c>
      <c r="B46" s="150"/>
      <c r="C46" s="150"/>
      <c r="D46" s="38"/>
      <c r="E46" s="151">
        <v>1</v>
      </c>
      <c r="F46" s="151"/>
      <c r="G46" s="10">
        <v>1507020</v>
      </c>
      <c r="H46" s="11" t="s">
        <v>273</v>
      </c>
      <c r="I46" s="11" t="s">
        <v>83</v>
      </c>
      <c r="J46" s="11" t="s">
        <v>329</v>
      </c>
      <c r="K46" s="11" t="s">
        <v>330</v>
      </c>
      <c r="L46" s="278"/>
      <c r="M46" s="92">
        <v>530</v>
      </c>
      <c r="N46" s="147">
        <v>0.1042</v>
      </c>
      <c r="O46" s="92">
        <f>IF('Suivi Paies'!I46&lt;&gt;"",'Suivi Paies'!I46,"")</f>
        <v>5060</v>
      </c>
      <c r="P46" s="152" t="s">
        <v>348</v>
      </c>
      <c r="Q46" s="152"/>
      <c r="R46" s="92">
        <v>70</v>
      </c>
      <c r="S46" s="92">
        <v>200</v>
      </c>
      <c r="T46" s="265" t="str">
        <f>IF('Suivi Contrats'!G46&lt;&gt;"",'Suivi Contrats'!G46,"")</f>
        <v>Cadre</v>
      </c>
      <c r="U46" s="24" t="str">
        <f>IF('Suivi Contrats'!H46&lt;&gt;"",'Suivi Contrats'!H46,"")</f>
        <v>CDI</v>
      </c>
    </row>
    <row r="47" spans="1:21" ht="36" x14ac:dyDescent="0.25">
      <c r="A47" s="38" t="s">
        <v>5</v>
      </c>
      <c r="B47" s="150">
        <v>1</v>
      </c>
      <c r="C47" s="150"/>
      <c r="D47" s="38"/>
      <c r="E47" s="151"/>
      <c r="F47" s="151"/>
      <c r="G47" s="10">
        <v>1501027</v>
      </c>
      <c r="H47" s="12" t="s">
        <v>16</v>
      </c>
      <c r="I47" s="12" t="s">
        <v>278</v>
      </c>
      <c r="J47" s="12" t="s">
        <v>331</v>
      </c>
      <c r="K47" s="14" t="s">
        <v>91</v>
      </c>
      <c r="L47" s="279"/>
      <c r="M47" s="93">
        <v>738</v>
      </c>
      <c r="N47" s="148">
        <v>0.08</v>
      </c>
      <c r="O47" s="92">
        <f>IF('Suivi Paies'!I47&lt;&gt;"",'Suivi Paies'!I47,"")</f>
        <v>6000</v>
      </c>
      <c r="P47" s="93">
        <v>72</v>
      </c>
      <c r="Q47" s="149"/>
      <c r="R47" s="93">
        <v>1500</v>
      </c>
      <c r="S47" s="93" t="s">
        <v>341</v>
      </c>
      <c r="T47" s="265" t="str">
        <f>IF('Suivi Contrats'!G47&lt;&gt;"",'Suivi Contrats'!G47,"")</f>
        <v>Cadre</v>
      </c>
      <c r="U47" s="24" t="str">
        <f>IF('Suivi Contrats'!H47&lt;&gt;"",'Suivi Contrats'!H47,"")</f>
        <v>CDIC</v>
      </c>
    </row>
    <row r="48" spans="1:21" ht="23.65" customHeight="1" x14ac:dyDescent="0.25">
      <c r="A48" s="38" t="s">
        <v>213</v>
      </c>
      <c r="B48" s="150"/>
      <c r="C48" s="150"/>
      <c r="D48" s="38">
        <v>1</v>
      </c>
      <c r="E48" s="151"/>
      <c r="F48" s="151"/>
      <c r="G48" s="10">
        <v>1808046</v>
      </c>
      <c r="H48" s="11" t="s">
        <v>214</v>
      </c>
      <c r="I48" s="11" t="s">
        <v>127</v>
      </c>
      <c r="J48" s="11" t="s">
        <v>88</v>
      </c>
      <c r="K48" s="11" t="s">
        <v>215</v>
      </c>
      <c r="L48" s="278"/>
      <c r="M48" s="92"/>
      <c r="N48" s="147"/>
      <c r="O48" s="92" t="str">
        <f>IF('Suivi Paies'!I48&lt;&gt;"",'Suivi Paies'!I48,"")</f>
        <v/>
      </c>
      <c r="P48" s="92"/>
      <c r="Q48" s="92"/>
      <c r="R48" s="92"/>
      <c r="S48" s="92"/>
      <c r="T48" s="265" t="str">
        <f>IF('Suivi Contrats'!G48&lt;&gt;"",'Suivi Contrats'!G48,"")</f>
        <v>Cadre</v>
      </c>
      <c r="U48" s="24" t="str">
        <f>IF('Suivi Contrats'!H48&lt;&gt;"",'Suivi Contrats'!H48,"")</f>
        <v>CDIC</v>
      </c>
    </row>
    <row r="49" spans="1:21" x14ac:dyDescent="0.25">
      <c r="A49" s="38" t="s">
        <v>26</v>
      </c>
      <c r="B49" s="150"/>
      <c r="C49" s="150">
        <v>1</v>
      </c>
      <c r="D49" s="38"/>
      <c r="E49" s="151"/>
      <c r="F49" s="151"/>
      <c r="G49" s="10">
        <v>1612002</v>
      </c>
      <c r="H49" s="12" t="s">
        <v>332</v>
      </c>
      <c r="I49" s="12" t="s">
        <v>192</v>
      </c>
      <c r="J49" s="12" t="s">
        <v>89</v>
      </c>
      <c r="K49" s="14" t="s">
        <v>90</v>
      </c>
      <c r="L49" s="278"/>
      <c r="M49" s="92"/>
      <c r="N49" s="147"/>
      <c r="O49" s="92">
        <f>IF('Suivi Paies'!I49&lt;&gt;"",'Suivi Paies'!I49,"")</f>
        <v>3900</v>
      </c>
      <c r="P49" s="92"/>
      <c r="Q49" s="92"/>
      <c r="R49" s="92"/>
      <c r="S49" s="92"/>
      <c r="T49" s="265" t="str">
        <f>IF('Suivi Contrats'!G49&lt;&gt;"",'Suivi Contrats'!G49,"")</f>
        <v>Cadre</v>
      </c>
      <c r="U49" s="24" t="str">
        <f>IF('Suivi Contrats'!H49&lt;&gt;"",'Suivi Contrats'!H49,"")</f>
        <v>CDIC</v>
      </c>
    </row>
    <row r="50" spans="1:21" ht="21.75" customHeight="1" x14ac:dyDescent="0.25">
      <c r="A50" s="38" t="s">
        <v>383</v>
      </c>
      <c r="B50" s="150"/>
      <c r="C50" s="150"/>
      <c r="D50" s="38">
        <v>1</v>
      </c>
      <c r="E50" s="151"/>
      <c r="F50" s="151"/>
      <c r="G50" s="10">
        <v>1812107</v>
      </c>
      <c r="H50" s="11"/>
      <c r="I50" s="11" t="s">
        <v>406</v>
      </c>
      <c r="J50" s="11"/>
      <c r="K50" s="11"/>
      <c r="L50" s="271"/>
      <c r="M50" s="93">
        <v>650</v>
      </c>
      <c r="N50" s="148">
        <v>0.1527</v>
      </c>
      <c r="O50" s="92" t="str">
        <f>IF('Suivi Paies'!I50&lt;&gt;"",'Suivi Paies'!I50,"")</f>
        <v/>
      </c>
      <c r="P50" s="93">
        <v>100</v>
      </c>
      <c r="Q50" s="149"/>
      <c r="R50" s="93">
        <v>1500</v>
      </c>
      <c r="S50" s="149"/>
      <c r="T50" s="265" t="str">
        <f>IF('Suivi Contrats'!G50&lt;&gt;"",'Suivi Contrats'!G50,"")</f>
        <v>Cadre</v>
      </c>
      <c r="U50" s="24" t="str">
        <f>IF('Suivi Contrats'!H50&lt;&gt;"",'Suivi Contrats'!H50,"")</f>
        <v>CDIC</v>
      </c>
    </row>
    <row r="51" spans="1:21" ht="16.149999999999999" customHeight="1" x14ac:dyDescent="0.25">
      <c r="A51" s="38" t="s">
        <v>164</v>
      </c>
      <c r="B51" s="150">
        <v>1</v>
      </c>
      <c r="C51" s="150"/>
      <c r="D51" s="38"/>
      <c r="E51" s="151"/>
      <c r="F51" s="151"/>
      <c r="G51" s="13">
        <v>1804025</v>
      </c>
      <c r="H51" s="14" t="s">
        <v>17</v>
      </c>
      <c r="I51" s="14" t="s">
        <v>165</v>
      </c>
      <c r="J51" s="14" t="s">
        <v>286</v>
      </c>
      <c r="K51" s="14" t="s">
        <v>293</v>
      </c>
      <c r="L51" s="279"/>
      <c r="M51" s="93">
        <v>1150</v>
      </c>
      <c r="N51" s="148">
        <v>0.17780000000000001</v>
      </c>
      <c r="O51" s="92">
        <f>IF('Suivi Paies'!I51&lt;&gt;"",'Suivi Paies'!I51,"")</f>
        <v>900</v>
      </c>
      <c r="P51" s="149"/>
      <c r="Q51" s="93">
        <v>35</v>
      </c>
      <c r="R51" s="149"/>
      <c r="S51" s="149"/>
      <c r="T51" s="265" t="str">
        <f>IF('Suivi Contrats'!G51&lt;&gt;"",'Suivi Contrats'!G51,"")</f>
        <v>Cadre</v>
      </c>
      <c r="U51" s="24" t="str">
        <f>IF('Suivi Contrats'!H51&lt;&gt;"",'Suivi Contrats'!H51,"")</f>
        <v>SST</v>
      </c>
    </row>
    <row r="52" spans="1:21" ht="20.65" customHeight="1" x14ac:dyDescent="0.25">
      <c r="A52" s="38" t="s">
        <v>117</v>
      </c>
      <c r="B52" s="150">
        <v>1</v>
      </c>
      <c r="C52" s="150"/>
      <c r="D52" s="38"/>
      <c r="E52" s="151"/>
      <c r="F52" s="151"/>
      <c r="G52" s="13">
        <v>1709040</v>
      </c>
      <c r="H52" s="14" t="s">
        <v>274</v>
      </c>
      <c r="I52" s="14" t="s">
        <v>192</v>
      </c>
      <c r="J52" s="11" t="s">
        <v>89</v>
      </c>
      <c r="K52" s="14" t="s">
        <v>90</v>
      </c>
      <c r="L52" s="279"/>
      <c r="M52" s="93"/>
      <c r="N52" s="148"/>
      <c r="O52" s="92" t="str">
        <f>IF('Suivi Paies'!I52&lt;&gt;"",'Suivi Paies'!I52,"")</f>
        <v/>
      </c>
      <c r="P52" s="93"/>
      <c r="Q52" s="93"/>
      <c r="R52" s="93"/>
      <c r="S52" s="93"/>
      <c r="T52" s="265" t="str">
        <f>IF('Suivi Contrats'!G52&lt;&gt;"",'Suivi Contrats'!G52,"")</f>
        <v>Cadre</v>
      </c>
      <c r="U52" s="24" t="str">
        <f>IF('Suivi Contrats'!H52&lt;&gt;"",'Suivi Contrats'!H52,"")</f>
        <v>SST</v>
      </c>
    </row>
    <row r="53" spans="1:21" x14ac:dyDescent="0.25">
      <c r="A53" s="38" t="s">
        <v>25</v>
      </c>
      <c r="B53" s="150"/>
      <c r="C53" s="150"/>
      <c r="D53" s="38">
        <v>1</v>
      </c>
      <c r="E53" s="151"/>
      <c r="F53" s="151"/>
      <c r="G53" s="10">
        <v>1712020</v>
      </c>
      <c r="H53" s="11" t="s">
        <v>146</v>
      </c>
      <c r="I53" s="11" t="s">
        <v>74</v>
      </c>
      <c r="J53" s="11" t="s">
        <v>93</v>
      </c>
      <c r="K53" s="11" t="s">
        <v>326</v>
      </c>
      <c r="L53" s="278"/>
      <c r="M53" s="92"/>
      <c r="N53" s="147"/>
      <c r="O53" s="92" t="str">
        <f>IF('Suivi Paies'!I53&lt;&gt;"",'Suivi Paies'!I53,"")</f>
        <v/>
      </c>
      <c r="P53" s="92"/>
      <c r="Q53" s="92"/>
      <c r="R53" s="92"/>
      <c r="S53" s="92"/>
      <c r="T53" s="265" t="str">
        <f>IF('Suivi Contrats'!G53&lt;&gt;"",'Suivi Contrats'!G53,"")</f>
        <v>Cadre</v>
      </c>
      <c r="U53" s="24" t="str">
        <f>IF('Suivi Contrats'!H53&lt;&gt;"",'Suivi Contrats'!H53,"")</f>
        <v>CDIC</v>
      </c>
    </row>
    <row r="54" spans="1:21" ht="24" x14ac:dyDescent="0.25">
      <c r="A54" s="38" t="s">
        <v>264</v>
      </c>
      <c r="B54" s="150"/>
      <c r="C54" s="150">
        <v>1</v>
      </c>
      <c r="D54" s="38"/>
      <c r="E54" s="151"/>
      <c r="F54" s="151"/>
      <c r="G54" s="10">
        <v>1811039</v>
      </c>
      <c r="H54" s="11" t="s">
        <v>228</v>
      </c>
      <c r="I54" s="11" t="s">
        <v>61</v>
      </c>
      <c r="J54" s="11" t="s">
        <v>89</v>
      </c>
      <c r="K54" s="11" t="s">
        <v>90</v>
      </c>
      <c r="L54" s="278"/>
      <c r="M54" s="92"/>
      <c r="N54" s="147"/>
      <c r="O54" s="92" t="str">
        <f>IF('Suivi Paies'!I54&lt;&gt;"",'Suivi Paies'!I54,"")</f>
        <v/>
      </c>
      <c r="P54" s="92"/>
      <c r="Q54" s="92"/>
      <c r="R54" s="92"/>
      <c r="S54" s="92"/>
      <c r="T54" s="265" t="str">
        <f>IF('Suivi Contrats'!G54&lt;&gt;"",'Suivi Contrats'!G54,"")</f>
        <v>Cadre</v>
      </c>
      <c r="U54" s="24" t="str">
        <f>IF('Suivi Contrats'!H54&lt;&gt;"",'Suivi Contrats'!H54,"")</f>
        <v>CDIC</v>
      </c>
    </row>
    <row r="55" spans="1:21" x14ac:dyDescent="0.25">
      <c r="A55" s="38" t="s">
        <v>153</v>
      </c>
      <c r="B55" s="150"/>
      <c r="C55" s="150"/>
      <c r="D55" s="38">
        <v>1</v>
      </c>
      <c r="E55" s="151"/>
      <c r="F55" s="151"/>
      <c r="G55" s="13">
        <v>1802003</v>
      </c>
      <c r="H55" s="14" t="s">
        <v>154</v>
      </c>
      <c r="I55" s="11" t="s">
        <v>127</v>
      </c>
      <c r="J55" s="11" t="s">
        <v>88</v>
      </c>
      <c r="K55" s="11" t="s">
        <v>333</v>
      </c>
      <c r="L55" s="278"/>
      <c r="M55" s="92"/>
      <c r="N55" s="147"/>
      <c r="O55" s="92" t="str">
        <f>IF('Suivi Paies'!I55&lt;&gt;"",'Suivi Paies'!I55,"")</f>
        <v/>
      </c>
      <c r="P55" s="92"/>
      <c r="Q55" s="92"/>
      <c r="R55" s="92"/>
      <c r="S55" s="92"/>
      <c r="T55" s="265" t="str">
        <f>IF('Suivi Contrats'!G55&lt;&gt;"",'Suivi Contrats'!G55,"")</f>
        <v>Cadre</v>
      </c>
      <c r="U55" s="24" t="str">
        <f>IF('Suivi Contrats'!H55&lt;&gt;"",'Suivi Contrats'!H55,"")</f>
        <v>CDIC</v>
      </c>
    </row>
    <row r="56" spans="1:21" x14ac:dyDescent="0.25">
      <c r="A56" s="38" t="s">
        <v>98</v>
      </c>
      <c r="B56" s="150"/>
      <c r="C56" s="150">
        <v>1</v>
      </c>
      <c r="D56" s="38"/>
      <c r="E56" s="151"/>
      <c r="F56" s="151"/>
      <c r="G56" s="10">
        <v>1702018</v>
      </c>
      <c r="H56" s="12" t="s">
        <v>92</v>
      </c>
      <c r="I56" s="12" t="s">
        <v>61</v>
      </c>
      <c r="J56" s="12" t="s">
        <v>89</v>
      </c>
      <c r="K56" s="14" t="s">
        <v>90</v>
      </c>
      <c r="L56" s="279"/>
      <c r="M56" s="93">
        <v>510</v>
      </c>
      <c r="N56" s="148">
        <v>0.1014</v>
      </c>
      <c r="O56" s="92">
        <f>IF('Suivi Paies'!I56&lt;&gt;"",'Suivi Paies'!I56,"")</f>
        <v>2800</v>
      </c>
      <c r="P56" s="93">
        <v>85</v>
      </c>
      <c r="Q56" s="149"/>
      <c r="R56" s="93">
        <v>1900</v>
      </c>
      <c r="S56" s="149"/>
      <c r="T56" s="265" t="str">
        <f>IF('Suivi Contrats'!G56&lt;&gt;"",'Suivi Contrats'!G56,"")</f>
        <v>Cadre</v>
      </c>
      <c r="U56" s="24" t="str">
        <f>IF('Suivi Contrats'!H56&lt;&gt;"",'Suivi Contrats'!H56,"")</f>
        <v>CDIC</v>
      </c>
    </row>
    <row r="57" spans="1:21" x14ac:dyDescent="0.25">
      <c r="A57" s="38" t="s">
        <v>183</v>
      </c>
      <c r="B57" s="150"/>
      <c r="C57" s="150"/>
      <c r="D57" s="38">
        <v>1</v>
      </c>
      <c r="E57" s="151"/>
      <c r="F57" s="151"/>
      <c r="G57" s="10">
        <v>1804064</v>
      </c>
      <c r="H57" s="11" t="s">
        <v>181</v>
      </c>
      <c r="I57" s="11" t="s">
        <v>182</v>
      </c>
      <c r="J57" s="11" t="s">
        <v>88</v>
      </c>
      <c r="K57" s="153"/>
      <c r="L57" s="11"/>
      <c r="M57" s="92"/>
      <c r="N57" s="147"/>
      <c r="O57" s="92" t="str">
        <f>IF('Suivi Paies'!I57&lt;&gt;"",'Suivi Paies'!I57,"")</f>
        <v/>
      </c>
      <c r="P57" s="92"/>
      <c r="Q57" s="92"/>
      <c r="R57" s="92"/>
      <c r="S57" s="92"/>
      <c r="T57" s="265" t="str">
        <f>IF('Suivi Contrats'!G57&lt;&gt;"",'Suivi Contrats'!G57,"")</f>
        <v>Cadre</v>
      </c>
      <c r="U57" s="24" t="str">
        <f>IF('Suivi Contrats'!H57&lt;&gt;"",'Suivi Contrats'!H57,"")</f>
        <v>CDIC</v>
      </c>
    </row>
    <row r="58" spans="1:21" x14ac:dyDescent="0.25">
      <c r="A58" s="38" t="s">
        <v>24</v>
      </c>
      <c r="B58" s="150"/>
      <c r="C58" s="150"/>
      <c r="D58" s="38"/>
      <c r="E58" s="151">
        <v>1</v>
      </c>
      <c r="F58" s="151"/>
      <c r="G58" s="10">
        <v>171207</v>
      </c>
      <c r="H58" s="11" t="s">
        <v>32</v>
      </c>
      <c r="I58" s="11" t="s">
        <v>279</v>
      </c>
      <c r="J58" s="11" t="s">
        <v>334</v>
      </c>
      <c r="K58" s="11" t="s">
        <v>151</v>
      </c>
      <c r="L58" s="278"/>
      <c r="M58" s="92"/>
      <c r="N58" s="147"/>
      <c r="O58" s="92" t="str">
        <f>IF('Suivi Paies'!I58&lt;&gt;"",'Suivi Paies'!I58,"")</f>
        <v/>
      </c>
      <c r="P58" s="92"/>
      <c r="Q58" s="92"/>
      <c r="R58" s="92"/>
      <c r="S58" s="92"/>
      <c r="T58" s="265" t="str">
        <f>IF('Suivi Contrats'!G58&lt;&gt;"",'Suivi Contrats'!G58,"")</f>
        <v>Cadre</v>
      </c>
      <c r="U58" s="24" t="str">
        <f>IF('Suivi Contrats'!H58&lt;&gt;"",'Suivi Contrats'!H58,"")</f>
        <v>CDIC</v>
      </c>
    </row>
    <row r="59" spans="1:21" x14ac:dyDescent="0.25">
      <c r="A59" s="38" t="s">
        <v>198</v>
      </c>
      <c r="B59" s="150"/>
      <c r="C59" s="150"/>
      <c r="D59" s="38">
        <v>1</v>
      </c>
      <c r="E59" s="151"/>
      <c r="F59" s="151"/>
      <c r="G59" s="10">
        <v>1806062</v>
      </c>
      <c r="H59" s="153"/>
      <c r="I59" s="11" t="s">
        <v>127</v>
      </c>
      <c r="J59" s="153"/>
      <c r="K59" s="11" t="s">
        <v>199</v>
      </c>
      <c r="L59" s="278"/>
      <c r="M59" s="92"/>
      <c r="N59" s="147"/>
      <c r="O59" s="92" t="str">
        <f>IF('Suivi Paies'!I59&lt;&gt;"",'Suivi Paies'!I59,"")</f>
        <v/>
      </c>
      <c r="P59" s="92"/>
      <c r="Q59" s="92"/>
      <c r="R59" s="92"/>
      <c r="S59" s="92"/>
      <c r="T59" s="265" t="str">
        <f>IF('Suivi Contrats'!G59&lt;&gt;"",'Suivi Contrats'!G59,"")</f>
        <v>Cadre</v>
      </c>
      <c r="U59" s="24" t="str">
        <f>IF('Suivi Contrats'!H59&lt;&gt;"",'Suivi Contrats'!H59,"")</f>
        <v>CDIC</v>
      </c>
    </row>
    <row r="60" spans="1:21" x14ac:dyDescent="0.25">
      <c r="A60" s="38" t="s">
        <v>389</v>
      </c>
      <c r="B60" s="150"/>
      <c r="C60" s="150">
        <v>1</v>
      </c>
      <c r="D60" s="38"/>
      <c r="E60" s="151"/>
      <c r="F60" s="151"/>
      <c r="G60" s="10">
        <v>1812041</v>
      </c>
      <c r="H60" s="153"/>
      <c r="I60" s="11" t="s">
        <v>61</v>
      </c>
      <c r="J60" s="153"/>
      <c r="K60" s="11"/>
      <c r="L60" s="11"/>
      <c r="M60" s="92"/>
      <c r="N60" s="147"/>
      <c r="O60" s="92" t="str">
        <f>IF('Suivi Paies'!I60&lt;&gt;"",'Suivi Paies'!I60,"")</f>
        <v/>
      </c>
      <c r="P60" s="92"/>
      <c r="Q60" s="92"/>
      <c r="R60" s="92"/>
      <c r="S60" s="92"/>
      <c r="T60" s="265" t="str">
        <f>IF('Suivi Contrats'!G60&lt;&gt;"",'Suivi Contrats'!G60,"")</f>
        <v>Cadre</v>
      </c>
      <c r="U60" s="24" t="str">
        <f>IF('Suivi Contrats'!H60&lt;&gt;"",'Suivi Contrats'!H60,"")</f>
        <v>CDIC</v>
      </c>
    </row>
    <row r="61" spans="1:21" x14ac:dyDescent="0.25">
      <c r="A61" s="38" t="s">
        <v>379</v>
      </c>
      <c r="B61" s="150"/>
      <c r="C61" s="150">
        <v>1</v>
      </c>
      <c r="D61" s="38"/>
      <c r="E61" s="151"/>
      <c r="F61" s="151"/>
      <c r="G61" s="10">
        <v>1812007</v>
      </c>
      <c r="H61" s="153"/>
      <c r="I61" s="11" t="s">
        <v>61</v>
      </c>
      <c r="J61" s="153"/>
      <c r="K61" s="11"/>
      <c r="L61" s="11"/>
      <c r="M61" s="92"/>
      <c r="N61" s="147"/>
      <c r="O61" s="92" t="str">
        <f>IF('Suivi Paies'!I61&lt;&gt;"",'Suivi Paies'!I61,"")</f>
        <v/>
      </c>
      <c r="P61" s="92"/>
      <c r="Q61" s="92"/>
      <c r="R61" s="92"/>
      <c r="S61" s="92"/>
      <c r="T61" s="265" t="str">
        <f>IF('Suivi Contrats'!G61&lt;&gt;"",'Suivi Contrats'!G61,"")</f>
        <v>Cadre</v>
      </c>
      <c r="U61" s="24" t="str">
        <f>IF('Suivi Contrats'!H61&lt;&gt;"",'Suivi Contrats'!H61,"")</f>
        <v>CDIC</v>
      </c>
    </row>
    <row r="62" spans="1:21" ht="16.149999999999999" customHeight="1" x14ac:dyDescent="0.25">
      <c r="A62" s="38" t="s">
        <v>62</v>
      </c>
      <c r="B62" s="150">
        <v>1</v>
      </c>
      <c r="C62" s="150"/>
      <c r="D62" s="38"/>
      <c r="E62" s="151"/>
      <c r="F62" s="151"/>
      <c r="G62" s="16">
        <v>1605020</v>
      </c>
      <c r="H62" s="12" t="s">
        <v>63</v>
      </c>
      <c r="I62" s="12" t="s">
        <v>12</v>
      </c>
      <c r="J62" s="271" t="s">
        <v>287</v>
      </c>
      <c r="K62" s="14" t="s">
        <v>187</v>
      </c>
      <c r="L62" s="279"/>
      <c r="M62" s="93">
        <v>301</v>
      </c>
      <c r="N62" s="148">
        <v>0.20780000000000001</v>
      </c>
      <c r="O62" s="92">
        <f>IF('Suivi Paies'!I62&lt;&gt;"",'Suivi Paies'!I62,"")</f>
        <v>2400</v>
      </c>
      <c r="P62" s="149"/>
      <c r="Q62" s="93">
        <v>18</v>
      </c>
      <c r="R62" s="149"/>
      <c r="S62" s="149"/>
      <c r="T62" s="265" t="str">
        <f>IF('Suivi Contrats'!G62&lt;&gt;"",'Suivi Contrats'!G62,"")</f>
        <v>Cadre</v>
      </c>
      <c r="U62" s="24" t="str">
        <f>IF('Suivi Contrats'!H62&lt;&gt;"",'Suivi Contrats'!H62,"")</f>
        <v>CDIC</v>
      </c>
    </row>
    <row r="63" spans="1:21" ht="16.149999999999999" customHeight="1" x14ac:dyDescent="0.25">
      <c r="A63" s="38" t="s">
        <v>99</v>
      </c>
      <c r="B63" s="150">
        <v>1</v>
      </c>
      <c r="C63" s="150"/>
      <c r="D63" s="38"/>
      <c r="E63" s="151"/>
      <c r="F63" s="151"/>
      <c r="G63" s="16">
        <v>1702015</v>
      </c>
      <c r="H63" s="12" t="s">
        <v>275</v>
      </c>
      <c r="I63" s="12" t="s">
        <v>100</v>
      </c>
      <c r="J63" s="12" t="s">
        <v>288</v>
      </c>
      <c r="K63" s="12" t="s">
        <v>110</v>
      </c>
      <c r="L63" s="280"/>
      <c r="M63" s="94"/>
      <c r="N63" s="154"/>
      <c r="O63" s="92" t="str">
        <f>IF('Suivi Paies'!I63&lt;&gt;"",'Suivi Paies'!I63,"")</f>
        <v/>
      </c>
      <c r="P63" s="94"/>
      <c r="Q63" s="94"/>
      <c r="R63" s="94"/>
      <c r="S63" s="94"/>
      <c r="T63" s="265" t="str">
        <f>IF('Suivi Contrats'!G63&lt;&gt;"",'Suivi Contrats'!G63,"")</f>
        <v>Cadre</v>
      </c>
      <c r="U63" s="24" t="str">
        <f>IF('Suivi Contrats'!H63&lt;&gt;"",'Suivi Contrats'!H63,"")</f>
        <v>SST</v>
      </c>
    </row>
    <row r="64" spans="1:21" x14ac:dyDescent="0.25">
      <c r="A64" s="38" t="s">
        <v>166</v>
      </c>
      <c r="B64" s="150"/>
      <c r="C64" s="150"/>
      <c r="D64" s="38">
        <v>1</v>
      </c>
      <c r="E64" s="151"/>
      <c r="F64" s="151"/>
      <c r="G64" s="10">
        <v>1803141</v>
      </c>
      <c r="H64" s="11" t="s">
        <v>276</v>
      </c>
      <c r="I64" s="11" t="s">
        <v>182</v>
      </c>
      <c r="J64" s="11" t="s">
        <v>88</v>
      </c>
      <c r="K64" s="153"/>
      <c r="L64" s="11"/>
      <c r="M64" s="92"/>
      <c r="N64" s="147"/>
      <c r="O64" s="92" t="str">
        <f>IF('Suivi Paies'!I64&lt;&gt;"",'Suivi Paies'!I64,"")</f>
        <v/>
      </c>
      <c r="P64" s="92"/>
      <c r="Q64" s="92"/>
      <c r="R64" s="92"/>
      <c r="S64" s="92"/>
      <c r="T64" s="265" t="str">
        <f>IF('Suivi Contrats'!G64&lt;&gt;"",'Suivi Contrats'!G64,"")</f>
        <v>Cadre</v>
      </c>
      <c r="U64" s="24" t="str">
        <f>IF('Suivi Contrats'!H64&lt;&gt;"",'Suivi Contrats'!H64,"")</f>
        <v>CDIC</v>
      </c>
    </row>
    <row r="65" spans="1:21" ht="16.149999999999999" customHeight="1" x14ac:dyDescent="0.25">
      <c r="A65" s="38" t="s">
        <v>206</v>
      </c>
      <c r="B65" s="150">
        <v>1</v>
      </c>
      <c r="C65" s="150"/>
      <c r="D65" s="38"/>
      <c r="E65" s="151"/>
      <c r="F65" s="151"/>
      <c r="G65" s="10">
        <v>1806049</v>
      </c>
      <c r="H65" s="11" t="s">
        <v>201</v>
      </c>
      <c r="I65" s="11" t="s">
        <v>194</v>
      </c>
      <c r="J65" s="11" t="s">
        <v>189</v>
      </c>
      <c r="K65" s="11" t="s">
        <v>187</v>
      </c>
      <c r="L65" s="278"/>
      <c r="M65" s="92"/>
      <c r="N65" s="147"/>
      <c r="O65" s="92" t="str">
        <f>IF('Suivi Paies'!I65&lt;&gt;"",'Suivi Paies'!I65,"")</f>
        <v/>
      </c>
      <c r="P65" s="92"/>
      <c r="Q65" s="92"/>
      <c r="R65" s="92"/>
      <c r="S65" s="92"/>
      <c r="T65" s="265" t="str">
        <f>IF('Suivi Contrats'!G65&lt;&gt;"",'Suivi Contrats'!G65,"")</f>
        <v>Cadre</v>
      </c>
      <c r="U65" s="24" t="str">
        <f>IF('Suivi Contrats'!H65&lt;&gt;"",'Suivi Contrats'!H65,"")</f>
        <v>CDIC</v>
      </c>
    </row>
    <row r="66" spans="1:21" ht="16.149999999999999" customHeight="1" x14ac:dyDescent="0.25">
      <c r="A66" s="38" t="s">
        <v>386</v>
      </c>
      <c r="B66" s="150"/>
      <c r="C66" s="150">
        <v>1</v>
      </c>
      <c r="D66" s="38"/>
      <c r="E66" s="151"/>
      <c r="F66" s="151"/>
      <c r="G66" s="10">
        <v>1812042</v>
      </c>
      <c r="H66" s="11"/>
      <c r="I66" s="11" t="s">
        <v>61</v>
      </c>
      <c r="J66" s="11"/>
      <c r="K66" s="11"/>
      <c r="L66" s="11"/>
      <c r="M66" s="92"/>
      <c r="N66" s="147"/>
      <c r="O66" s="92" t="str">
        <f>IF('Suivi Paies'!I66&lt;&gt;"",'Suivi Paies'!I66,"")</f>
        <v/>
      </c>
      <c r="P66" s="92"/>
      <c r="Q66" s="92"/>
      <c r="R66" s="92"/>
      <c r="S66" s="92"/>
      <c r="T66" s="265" t="str">
        <f>IF('Suivi Contrats'!G66&lt;&gt;"",'Suivi Contrats'!G66,"")</f>
        <v>Cadre</v>
      </c>
      <c r="U66" s="24" t="str">
        <f>IF('Suivi Contrats'!H66&lt;&gt;"",'Suivi Contrats'!H66,"")</f>
        <v>CDIC</v>
      </c>
    </row>
    <row r="67" spans="1:21" x14ac:dyDescent="0.25">
      <c r="A67" s="38" t="s">
        <v>155</v>
      </c>
      <c r="B67" s="150"/>
      <c r="C67" s="150">
        <v>1</v>
      </c>
      <c r="D67" s="38"/>
      <c r="E67" s="151"/>
      <c r="F67" s="151"/>
      <c r="G67" s="10">
        <v>1711004</v>
      </c>
      <c r="H67" s="12" t="s">
        <v>156</v>
      </c>
      <c r="I67" s="12" t="s">
        <v>192</v>
      </c>
      <c r="J67" s="12" t="s">
        <v>89</v>
      </c>
      <c r="K67" s="14" t="s">
        <v>90</v>
      </c>
      <c r="L67" s="279"/>
      <c r="M67" s="93">
        <v>490</v>
      </c>
      <c r="N67" s="148">
        <v>0.18360000000000001</v>
      </c>
      <c r="O67" s="92">
        <f>IF('Suivi Paies'!I67&lt;&gt;"",'Suivi Paies'!I67,"")</f>
        <v>3450</v>
      </c>
      <c r="P67" s="93">
        <v>50</v>
      </c>
      <c r="Q67" s="149"/>
      <c r="R67" s="93">
        <v>200</v>
      </c>
      <c r="S67" s="149"/>
      <c r="T67" s="265" t="str">
        <f>IF('Suivi Contrats'!G67&lt;&gt;"",'Suivi Contrats'!G67,"")</f>
        <v>Cadre</v>
      </c>
      <c r="U67" s="24" t="str">
        <f>IF('Suivi Contrats'!H67&lt;&gt;"",'Suivi Contrats'!H67,"")</f>
        <v>CDIC</v>
      </c>
    </row>
    <row r="68" spans="1:21" x14ac:dyDescent="0.25">
      <c r="A68" s="38" t="s">
        <v>77</v>
      </c>
      <c r="B68" s="150"/>
      <c r="C68" s="150">
        <v>1</v>
      </c>
      <c r="D68" s="38"/>
      <c r="E68" s="151"/>
      <c r="F68" s="151"/>
      <c r="G68" s="16">
        <v>1701044</v>
      </c>
      <c r="H68" s="12" t="s">
        <v>55</v>
      </c>
      <c r="I68" s="12" t="s">
        <v>192</v>
      </c>
      <c r="J68" s="271" t="s">
        <v>89</v>
      </c>
      <c r="K68" s="14" t="s">
        <v>90</v>
      </c>
      <c r="L68" s="279"/>
      <c r="M68" s="93"/>
      <c r="N68" s="148"/>
      <c r="O68" s="92">
        <f>IF('Suivi Paies'!I68&lt;&gt;"",'Suivi Paies'!I68,"")</f>
        <v>3000</v>
      </c>
      <c r="P68" s="93"/>
      <c r="Q68" s="149"/>
      <c r="R68" s="93"/>
      <c r="S68" s="149"/>
      <c r="T68" s="265" t="str">
        <f>IF('Suivi Contrats'!G68&lt;&gt;"",'Suivi Contrats'!G68,"")</f>
        <v>Cadre</v>
      </c>
      <c r="U68" s="24" t="str">
        <f>IF('Suivi Contrats'!H68&lt;&gt;"",'Suivi Contrats'!H68,"")</f>
        <v>CDIC</v>
      </c>
    </row>
    <row r="69" spans="1:21" x14ac:dyDescent="0.25">
      <c r="A69" s="38" t="s">
        <v>381</v>
      </c>
      <c r="B69" s="150"/>
      <c r="C69" s="150">
        <v>1</v>
      </c>
      <c r="D69" s="38"/>
      <c r="E69" s="151"/>
      <c r="F69" s="151"/>
      <c r="G69" s="10">
        <v>1812008</v>
      </c>
      <c r="H69" s="12"/>
      <c r="I69" s="12" t="s">
        <v>61</v>
      </c>
      <c r="J69" s="12"/>
      <c r="K69" s="14"/>
      <c r="L69" s="271"/>
      <c r="M69" s="93">
        <v>495</v>
      </c>
      <c r="N69" s="148">
        <v>0.18329999999999999</v>
      </c>
      <c r="O69" s="92" t="str">
        <f>IF('Suivi Paies'!I69&lt;&gt;"",'Suivi Paies'!I69,"")</f>
        <v/>
      </c>
      <c r="P69" s="93">
        <v>84</v>
      </c>
      <c r="Q69" s="149"/>
      <c r="R69" s="93">
        <v>600</v>
      </c>
      <c r="S69" s="149"/>
      <c r="T69" s="265" t="str">
        <f>IF('Suivi Contrats'!G69&lt;&gt;"",'Suivi Contrats'!G69,"")</f>
        <v>Cadre</v>
      </c>
      <c r="U69" s="24" t="str">
        <f>IF('Suivi Contrats'!H69&lt;&gt;"",'Suivi Contrats'!H69,"")</f>
        <v>CDIC</v>
      </c>
    </row>
    <row r="70" spans="1:21" ht="17.649999999999999" customHeight="1" x14ac:dyDescent="0.25">
      <c r="A70" s="38" t="s">
        <v>28</v>
      </c>
      <c r="B70" s="150"/>
      <c r="C70" s="150">
        <v>1</v>
      </c>
      <c r="D70" s="38"/>
      <c r="E70" s="151"/>
      <c r="F70" s="151"/>
      <c r="G70" s="10">
        <v>1803034</v>
      </c>
      <c r="H70" s="11" t="s">
        <v>123</v>
      </c>
      <c r="I70" s="11" t="s">
        <v>61</v>
      </c>
      <c r="J70" s="11" t="s">
        <v>89</v>
      </c>
      <c r="K70" s="14" t="s">
        <v>90</v>
      </c>
      <c r="L70" s="279"/>
      <c r="M70" s="93">
        <v>585</v>
      </c>
      <c r="N70" s="148">
        <v>0.20130000000000001</v>
      </c>
      <c r="O70" s="92">
        <f>IF('Suivi Paies'!I70&lt;&gt;"",'Suivi Paies'!I70,"")</f>
        <v>3500</v>
      </c>
      <c r="P70" s="93">
        <v>85</v>
      </c>
      <c r="Q70" s="149"/>
      <c r="R70" s="93">
        <v>1000</v>
      </c>
      <c r="S70" s="149"/>
      <c r="T70" s="265" t="str">
        <f>IF('Suivi Contrats'!G70&lt;&gt;"",'Suivi Contrats'!G70,"")</f>
        <v>Cadre</v>
      </c>
      <c r="U70" s="24" t="str">
        <f>IF('Suivi Contrats'!H70&lt;&gt;"",'Suivi Contrats'!H70,"")</f>
        <v>CDIC</v>
      </c>
    </row>
    <row r="71" spans="1:21" x14ac:dyDescent="0.25">
      <c r="A71" s="38" t="s">
        <v>222</v>
      </c>
      <c r="B71" s="150"/>
      <c r="C71" s="150">
        <v>1</v>
      </c>
      <c r="D71" s="38"/>
      <c r="E71" s="151"/>
      <c r="F71" s="151"/>
      <c r="G71" s="10">
        <v>1810041</v>
      </c>
      <c r="H71" s="11" t="s">
        <v>224</v>
      </c>
      <c r="I71" s="11" t="s">
        <v>61</v>
      </c>
      <c r="J71" s="11" t="s">
        <v>89</v>
      </c>
      <c r="K71" s="14" t="s">
        <v>90</v>
      </c>
      <c r="L71" s="279"/>
      <c r="M71" s="93"/>
      <c r="N71" s="148"/>
      <c r="O71" s="92" t="str">
        <f>IF('Suivi Paies'!I71&lt;&gt;"",'Suivi Paies'!I71,"")</f>
        <v/>
      </c>
      <c r="P71" s="93"/>
      <c r="Q71" s="93"/>
      <c r="R71" s="93"/>
      <c r="S71" s="93"/>
      <c r="T71" s="265" t="str">
        <f>IF('Suivi Contrats'!G71&lt;&gt;"",'Suivi Contrats'!G71,"")</f>
        <v>Cadre</v>
      </c>
      <c r="U71" s="24" t="str">
        <f>IF('Suivi Contrats'!H71&lt;&gt;"",'Suivi Contrats'!H71,"")</f>
        <v>CDIC</v>
      </c>
    </row>
    <row r="72" spans="1:21" x14ac:dyDescent="0.25">
      <c r="A72" s="38" t="s">
        <v>31</v>
      </c>
      <c r="B72" s="150">
        <v>1</v>
      </c>
      <c r="C72" s="150"/>
      <c r="D72" s="38"/>
      <c r="E72" s="151"/>
      <c r="F72" s="151"/>
      <c r="G72" s="13">
        <v>1711044</v>
      </c>
      <c r="H72" s="14" t="s">
        <v>113</v>
      </c>
      <c r="I72" s="11" t="s">
        <v>104</v>
      </c>
      <c r="J72" s="11" t="s">
        <v>289</v>
      </c>
      <c r="K72" s="11" t="s">
        <v>105</v>
      </c>
      <c r="L72" s="278"/>
      <c r="M72" s="92"/>
      <c r="N72" s="147"/>
      <c r="O72" s="92" t="str">
        <f>IF('Suivi Paies'!I72&lt;&gt;"",'Suivi Paies'!I72,"")</f>
        <v/>
      </c>
      <c r="P72" s="92"/>
      <c r="Q72" s="92"/>
      <c r="R72" s="92"/>
      <c r="S72" s="92"/>
      <c r="T72" s="265" t="str">
        <f>IF('Suivi Contrats'!G72&lt;&gt;"",'Suivi Contrats'!G72,"")</f>
        <v>Cadre</v>
      </c>
      <c r="U72" s="24" t="str">
        <f>IF('Suivi Contrats'!H72&lt;&gt;"",'Suivi Contrats'!H72,"")</f>
        <v>CDIC</v>
      </c>
    </row>
    <row r="73" spans="1:21" x14ac:dyDescent="0.25">
      <c r="A73" s="38" t="s">
        <v>229</v>
      </c>
      <c r="B73" s="150"/>
      <c r="C73" s="150"/>
      <c r="D73" s="38">
        <v>1</v>
      </c>
      <c r="E73" s="151"/>
      <c r="F73" s="151"/>
      <c r="G73" s="10">
        <v>1810031</v>
      </c>
      <c r="H73" s="11" t="s">
        <v>126</v>
      </c>
      <c r="I73" s="11" t="s">
        <v>127</v>
      </c>
      <c r="J73" s="11" t="s">
        <v>88</v>
      </c>
      <c r="K73" s="14" t="s">
        <v>215</v>
      </c>
      <c r="L73" s="279"/>
      <c r="M73" s="93"/>
      <c r="N73" s="148"/>
      <c r="O73" s="92" t="str">
        <f>IF('Suivi Paies'!I73&lt;&gt;"",'Suivi Paies'!I73,"")</f>
        <v/>
      </c>
      <c r="P73" s="93"/>
      <c r="Q73" s="93"/>
      <c r="R73" s="93"/>
      <c r="S73" s="93"/>
      <c r="T73" s="265" t="str">
        <f>IF('Suivi Contrats'!G73&lt;&gt;"",'Suivi Contrats'!G73,"")</f>
        <v>Cadre</v>
      </c>
      <c r="U73" s="24" t="str">
        <f>IF('Suivi Contrats'!H73&lt;&gt;"",'Suivi Contrats'!H73,"")</f>
        <v>CDIC</v>
      </c>
    </row>
    <row r="74" spans="1:21" ht="24" x14ac:dyDescent="0.25">
      <c r="A74" s="38" t="s">
        <v>265</v>
      </c>
      <c r="B74" s="150">
        <v>1</v>
      </c>
      <c r="C74" s="150"/>
      <c r="D74" s="38"/>
      <c r="E74" s="151"/>
      <c r="F74" s="151"/>
      <c r="G74" s="13">
        <v>1811037</v>
      </c>
      <c r="H74" s="14" t="s">
        <v>266</v>
      </c>
      <c r="I74" s="14" t="s">
        <v>7</v>
      </c>
      <c r="J74" s="14" t="s">
        <v>267</v>
      </c>
      <c r="K74" s="14" t="s">
        <v>268</v>
      </c>
      <c r="L74" s="279"/>
      <c r="M74" s="93" t="s">
        <v>344</v>
      </c>
      <c r="N74" s="148">
        <v>0.15110000000000001</v>
      </c>
      <c r="O74" s="92">
        <f>IF('Suivi Paies'!I74&lt;&gt;"",'Suivi Paies'!I74,"")</f>
        <v>3750</v>
      </c>
      <c r="P74" s="93">
        <v>84</v>
      </c>
      <c r="Q74" s="149"/>
      <c r="R74" s="93">
        <v>800</v>
      </c>
      <c r="S74" s="149"/>
      <c r="T74" s="265" t="str">
        <f>IF('Suivi Contrats'!G74&lt;&gt;"",'Suivi Contrats'!G74,"")</f>
        <v>Cadre</v>
      </c>
      <c r="U74" s="24" t="str">
        <f>IF('Suivi Contrats'!H74&lt;&gt;"",'Suivi Contrats'!H74,"")</f>
        <v>CDIC</v>
      </c>
    </row>
    <row r="75" spans="1:21" x14ac:dyDescent="0.25">
      <c r="A75" s="38" t="s">
        <v>380</v>
      </c>
      <c r="B75" s="150"/>
      <c r="C75" s="150">
        <v>1</v>
      </c>
      <c r="D75" s="38"/>
      <c r="E75" s="151"/>
      <c r="F75" s="151"/>
      <c r="G75" s="121">
        <v>1812009</v>
      </c>
      <c r="H75" s="14"/>
      <c r="I75" s="14" t="s">
        <v>61</v>
      </c>
      <c r="J75" s="14"/>
      <c r="K75" s="14"/>
      <c r="L75" s="14"/>
      <c r="M75" s="93"/>
      <c r="N75" s="148"/>
      <c r="O75" s="92" t="str">
        <f>IF('Suivi Paies'!I75&lt;&gt;"",'Suivi Paies'!I75,"")</f>
        <v/>
      </c>
      <c r="P75" s="93"/>
      <c r="Q75" s="149"/>
      <c r="R75" s="93"/>
      <c r="S75" s="149"/>
      <c r="T75" s="265" t="str">
        <f>IF('Suivi Contrats'!G75&lt;&gt;"",'Suivi Contrats'!G75,"")</f>
        <v>Cadre</v>
      </c>
      <c r="U75" s="24" t="str">
        <f>IF('Suivi Contrats'!H75&lt;&gt;"",'Suivi Contrats'!H75,"")</f>
        <v>CDIC</v>
      </c>
    </row>
    <row r="76" spans="1:21" x14ac:dyDescent="0.25">
      <c r="A76" s="38" t="s">
        <v>157</v>
      </c>
      <c r="B76" s="150"/>
      <c r="C76" s="150"/>
      <c r="D76" s="38">
        <v>1</v>
      </c>
      <c r="E76" s="151"/>
      <c r="F76" s="151"/>
      <c r="G76" s="10">
        <v>1803009</v>
      </c>
      <c r="H76" s="11" t="s">
        <v>158</v>
      </c>
      <c r="I76" s="11" t="s">
        <v>101</v>
      </c>
      <c r="J76" s="11" t="s">
        <v>115</v>
      </c>
      <c r="K76" s="14" t="s">
        <v>163</v>
      </c>
      <c r="L76" s="279"/>
      <c r="M76" s="93"/>
      <c r="N76" s="148"/>
      <c r="O76" s="92" t="str">
        <f>IF('Suivi Paies'!I76&lt;&gt;"",'Suivi Paies'!I76,"")</f>
        <v/>
      </c>
      <c r="P76" s="93"/>
      <c r="Q76" s="93"/>
      <c r="R76" s="93"/>
      <c r="S76" s="93"/>
      <c r="T76" s="265" t="str">
        <f>IF('Suivi Contrats'!G76&lt;&gt;"",'Suivi Contrats'!G76,"")</f>
        <v>Cadre</v>
      </c>
      <c r="U76" s="24" t="str">
        <f>IF('Suivi Contrats'!H76&lt;&gt;"",'Suivi Contrats'!H76,"")</f>
        <v>CDIC</v>
      </c>
    </row>
    <row r="77" spans="1:21" ht="24.6" customHeight="1" x14ac:dyDescent="0.25">
      <c r="A77" s="38" t="s">
        <v>216</v>
      </c>
      <c r="B77" s="150"/>
      <c r="C77" s="150"/>
      <c r="D77" s="38">
        <v>1</v>
      </c>
      <c r="E77" s="151"/>
      <c r="F77" s="151"/>
      <c r="G77" s="10">
        <v>1810030</v>
      </c>
      <c r="H77" s="11" t="s">
        <v>214</v>
      </c>
      <c r="I77" s="11" t="s">
        <v>127</v>
      </c>
      <c r="J77" s="11" t="s">
        <v>88</v>
      </c>
      <c r="K77" s="14" t="s">
        <v>215</v>
      </c>
      <c r="L77" s="279"/>
      <c r="M77" s="93"/>
      <c r="N77" s="148"/>
      <c r="O77" s="92" t="str">
        <f>IF('Suivi Paies'!I77&lt;&gt;"",'Suivi Paies'!I77,"")</f>
        <v/>
      </c>
      <c r="P77" s="93"/>
      <c r="Q77" s="93"/>
      <c r="R77" s="93"/>
      <c r="S77" s="93"/>
      <c r="T77" s="265" t="str">
        <f>IF('Suivi Contrats'!G77&lt;&gt;"",'Suivi Contrats'!G77,"")</f>
        <v>Non cadre</v>
      </c>
      <c r="U77" s="24" t="str">
        <f>IF('Suivi Contrats'!H77&lt;&gt;"",'Suivi Contrats'!H77,"")</f>
        <v>CDIC</v>
      </c>
    </row>
    <row r="78" spans="1:21" x14ac:dyDescent="0.25">
      <c r="A78" s="38" t="s">
        <v>219</v>
      </c>
      <c r="B78" s="150"/>
      <c r="C78" s="150">
        <v>1</v>
      </c>
      <c r="D78" s="38"/>
      <c r="E78" s="151"/>
      <c r="F78" s="151"/>
      <c r="G78" s="13">
        <v>1810029</v>
      </c>
      <c r="H78" s="14" t="s">
        <v>221</v>
      </c>
      <c r="I78" s="14" t="s">
        <v>61</v>
      </c>
      <c r="J78" s="14" t="s">
        <v>89</v>
      </c>
      <c r="K78" s="14" t="s">
        <v>90</v>
      </c>
      <c r="L78" s="279"/>
      <c r="M78" s="93">
        <v>610</v>
      </c>
      <c r="N78" s="148">
        <v>0.20499999999999999</v>
      </c>
      <c r="O78" s="92">
        <f>IF('Suivi Paies'!I78&lt;&gt;"",'Suivi Paies'!I78,"")</f>
        <v>3500</v>
      </c>
      <c r="P78" s="93">
        <v>85</v>
      </c>
      <c r="Q78" s="149"/>
      <c r="R78" s="93">
        <v>1200</v>
      </c>
      <c r="S78" s="149"/>
      <c r="T78" s="265" t="str">
        <f>IF('Suivi Contrats'!G78&lt;&gt;"",'Suivi Contrats'!G78,"")</f>
        <v>Cadre</v>
      </c>
      <c r="U78" s="24" t="str">
        <f>IF('Suivi Contrats'!H78&lt;&gt;"",'Suivi Contrats'!H78,"")</f>
        <v>CDIC</v>
      </c>
    </row>
    <row r="79" spans="1:21" x14ac:dyDescent="0.25">
      <c r="A79" s="38" t="s">
        <v>27</v>
      </c>
      <c r="B79" s="150"/>
      <c r="C79" s="150"/>
      <c r="D79" s="38">
        <v>1</v>
      </c>
      <c r="E79" s="151"/>
      <c r="F79" s="151"/>
      <c r="G79" s="10">
        <v>1411042</v>
      </c>
      <c r="H79" s="11" t="s">
        <v>54</v>
      </c>
      <c r="I79" s="11" t="s">
        <v>74</v>
      </c>
      <c r="J79" s="11" t="s">
        <v>93</v>
      </c>
      <c r="K79" s="11" t="s">
        <v>326</v>
      </c>
      <c r="L79" s="278"/>
      <c r="M79" s="92"/>
      <c r="N79" s="147"/>
      <c r="O79" s="92" t="str">
        <f>IF('Suivi Paies'!I79&lt;&gt;"",'Suivi Paies'!I79,"")</f>
        <v/>
      </c>
      <c r="P79" s="92"/>
      <c r="Q79" s="92"/>
      <c r="R79" s="92"/>
      <c r="S79" s="92"/>
      <c r="T79" s="265" t="str">
        <f>IF('Suivi Contrats'!G79&lt;&gt;"",'Suivi Contrats'!G79,"")</f>
        <v>Cadre</v>
      </c>
      <c r="U79" s="24" t="str">
        <f>IF('Suivi Contrats'!H79&lt;&gt;"",'Suivi Contrats'!H79,"")</f>
        <v>CDI</v>
      </c>
    </row>
    <row r="80" spans="1:21" x14ac:dyDescent="0.25">
      <c r="A80" s="38" t="s">
        <v>109</v>
      </c>
      <c r="B80" s="150">
        <v>1</v>
      </c>
      <c r="C80" s="150"/>
      <c r="D80" s="38"/>
      <c r="E80" s="151"/>
      <c r="F80" s="151"/>
      <c r="G80" s="15"/>
      <c r="H80" s="17"/>
      <c r="I80" s="17"/>
      <c r="J80" s="17"/>
      <c r="K80" s="17"/>
      <c r="L80" s="17"/>
      <c r="M80" s="155"/>
      <c r="N80" s="156"/>
      <c r="O80" s="92" t="str">
        <f>IF('Suivi Paies'!I80&lt;&gt;"",'Suivi Paies'!I80,"")</f>
        <v/>
      </c>
      <c r="P80" s="155"/>
      <c r="Q80" s="155"/>
      <c r="R80" s="155"/>
      <c r="S80" s="155"/>
      <c r="T80" s="265" t="str">
        <f>IF('Suivi Contrats'!G80&lt;&gt;"",'Suivi Contrats'!G80,"")</f>
        <v>Cadre</v>
      </c>
      <c r="U80" s="24" t="str">
        <f>IF('Suivi Contrats'!H80&lt;&gt;"",'Suivi Contrats'!H80,"")</f>
        <v>CDIC</v>
      </c>
    </row>
    <row r="81" spans="1:21" ht="24" x14ac:dyDescent="0.25">
      <c r="A81" s="38" t="s">
        <v>137</v>
      </c>
      <c r="B81" s="150"/>
      <c r="C81" s="150"/>
      <c r="D81" s="38">
        <v>1</v>
      </c>
      <c r="E81" s="151"/>
      <c r="F81" s="151"/>
      <c r="G81" s="10">
        <v>1712027</v>
      </c>
      <c r="H81" s="11" t="s">
        <v>147</v>
      </c>
      <c r="I81" s="11" t="s">
        <v>127</v>
      </c>
      <c r="J81" s="11" t="s">
        <v>88</v>
      </c>
      <c r="K81" s="11" t="s">
        <v>335</v>
      </c>
      <c r="L81" s="278"/>
      <c r="M81" s="92"/>
      <c r="N81" s="147"/>
      <c r="O81" s="92" t="str">
        <f>IF('Suivi Paies'!I81&lt;&gt;"",'Suivi Paies'!I81,"")</f>
        <v/>
      </c>
      <c r="P81" s="92"/>
      <c r="Q81" s="92"/>
      <c r="R81" s="92"/>
      <c r="S81" s="92"/>
      <c r="T81" s="265" t="str">
        <f>IF('Suivi Contrats'!G81&lt;&gt;"",'Suivi Contrats'!G81,"")</f>
        <v>Cadre</v>
      </c>
      <c r="U81" s="24" t="str">
        <f>IF('Suivi Contrats'!H81&lt;&gt;"",'Suivi Contrats'!H81,"")</f>
        <v>CDIC</v>
      </c>
    </row>
    <row r="82" spans="1:21" x14ac:dyDescent="0.25">
      <c r="A82" s="38" t="s">
        <v>116</v>
      </c>
      <c r="B82" s="150"/>
      <c r="C82" s="150">
        <v>1</v>
      </c>
      <c r="D82" s="38"/>
      <c r="E82" s="151"/>
      <c r="F82" s="151"/>
      <c r="G82" s="13">
        <v>1612003</v>
      </c>
      <c r="H82" s="11" t="s">
        <v>92</v>
      </c>
      <c r="I82" s="14" t="s">
        <v>61</v>
      </c>
      <c r="J82" s="14" t="s">
        <v>89</v>
      </c>
      <c r="K82" s="14" t="s">
        <v>90</v>
      </c>
      <c r="L82" s="278"/>
      <c r="M82" s="92"/>
      <c r="N82" s="147"/>
      <c r="O82" s="92">
        <f>IF('Suivi Paies'!I82&lt;&gt;"",'Suivi Paies'!I82,"")</f>
        <v>3300</v>
      </c>
      <c r="P82" s="92"/>
      <c r="Q82" s="92"/>
      <c r="R82" s="92"/>
      <c r="S82" s="92"/>
      <c r="T82" s="265" t="str">
        <f>IF('Suivi Contrats'!G82&lt;&gt;"",'Suivi Contrats'!G82,"")</f>
        <v>Cadre</v>
      </c>
      <c r="U82" s="24" t="str">
        <f>IF('Suivi Contrats'!H82&lt;&gt;"",'Suivi Contrats'!H82,"")</f>
        <v>CDIC</v>
      </c>
    </row>
    <row r="83" spans="1:21" x14ac:dyDescent="0.25">
      <c r="A83" s="38" t="s">
        <v>402</v>
      </c>
      <c r="B83" s="150"/>
      <c r="C83" s="150"/>
      <c r="D83" s="38"/>
      <c r="E83" s="151"/>
      <c r="F83" s="151">
        <v>1</v>
      </c>
      <c r="G83" s="13">
        <v>1811076</v>
      </c>
      <c r="H83" s="11"/>
      <c r="I83" s="11" t="s">
        <v>60</v>
      </c>
      <c r="J83" s="11"/>
      <c r="K83" s="11"/>
      <c r="L83" s="271"/>
      <c r="M83" s="93">
        <v>610</v>
      </c>
      <c r="N83" s="148">
        <v>0.22589999999999999</v>
      </c>
      <c r="O83" s="92" t="str">
        <f>IF('Suivi Paies'!I83&lt;&gt;"",'Suivi Paies'!I83,"")</f>
        <v/>
      </c>
      <c r="P83" s="93">
        <v>84.2</v>
      </c>
      <c r="Q83" s="149"/>
      <c r="R83" s="93">
        <v>1350</v>
      </c>
      <c r="S83" s="149"/>
      <c r="T83" s="265" t="str">
        <f>IF('Suivi Contrats'!G83&lt;&gt;"",'Suivi Contrats'!G83,"")</f>
        <v>Cadre</v>
      </c>
      <c r="U83" s="24" t="str">
        <f>IF('Suivi Contrats'!H83&lt;&gt;"",'Suivi Contrats'!H83,"")</f>
        <v>CDIC</v>
      </c>
    </row>
    <row r="84" spans="1:21" x14ac:dyDescent="0.25">
      <c r="A84" s="38" t="s">
        <v>29</v>
      </c>
      <c r="B84" s="150"/>
      <c r="C84" s="150">
        <v>1</v>
      </c>
      <c r="D84" s="38"/>
      <c r="E84" s="151"/>
      <c r="F84" s="151"/>
      <c r="G84" s="13">
        <v>1708045</v>
      </c>
      <c r="H84" s="11" t="s">
        <v>336</v>
      </c>
      <c r="I84" s="14" t="s">
        <v>61</v>
      </c>
      <c r="J84" s="14" t="s">
        <v>89</v>
      </c>
      <c r="K84" s="14" t="s">
        <v>90</v>
      </c>
      <c r="L84" s="279"/>
      <c r="M84" s="93">
        <v>490</v>
      </c>
      <c r="N84" s="148">
        <v>0.18759999999999999</v>
      </c>
      <c r="O84" s="92">
        <f>IF('Suivi Paies'!I84&lt;&gt;"",'Suivi Paies'!I84,"")</f>
        <v>2500</v>
      </c>
      <c r="P84" s="93">
        <v>85</v>
      </c>
      <c r="Q84" s="149"/>
      <c r="R84" s="93">
        <v>800</v>
      </c>
      <c r="S84" s="149"/>
      <c r="T84" s="265" t="str">
        <f>IF('Suivi Contrats'!G84&lt;&gt;"",'Suivi Contrats'!G84,"")</f>
        <v>Cadre</v>
      </c>
      <c r="U84" s="24" t="str">
        <f>IF('Suivi Contrats'!H84&lt;&gt;"",'Suivi Contrats'!H84,"")</f>
        <v>CDIC</v>
      </c>
    </row>
    <row r="85" spans="1:21" ht="17.25" customHeight="1" x14ac:dyDescent="0.25">
      <c r="A85" s="38" t="s">
        <v>209</v>
      </c>
      <c r="B85" s="150"/>
      <c r="C85" s="150"/>
      <c r="D85" s="38"/>
      <c r="E85" s="151"/>
      <c r="F85" s="151">
        <v>1</v>
      </c>
      <c r="G85" s="13">
        <v>1808001</v>
      </c>
      <c r="H85" s="11" t="s">
        <v>103</v>
      </c>
      <c r="I85" s="14" t="s">
        <v>280</v>
      </c>
      <c r="J85" s="14" t="s">
        <v>290</v>
      </c>
      <c r="K85" s="14" t="s">
        <v>110</v>
      </c>
      <c r="L85" s="279"/>
      <c r="M85" s="93">
        <v>365</v>
      </c>
      <c r="N85" s="148">
        <v>0.1038</v>
      </c>
      <c r="O85" s="92">
        <f>IF('Suivi Paies'!I85&lt;&gt;"",'Suivi Paies'!I85,"")</f>
        <v>3200</v>
      </c>
      <c r="P85" s="149"/>
      <c r="Q85" s="93">
        <v>18</v>
      </c>
      <c r="R85" s="93">
        <v>500</v>
      </c>
      <c r="S85" s="149"/>
      <c r="T85" s="265" t="str">
        <f>IF('Suivi Contrats'!G85&lt;&gt;"",'Suivi Contrats'!G85,"")</f>
        <v>Cadre</v>
      </c>
      <c r="U85" s="24" t="str">
        <f>IF('Suivi Contrats'!H85&lt;&gt;"",'Suivi Contrats'!H85,"")</f>
        <v>CDIC</v>
      </c>
    </row>
    <row r="86" spans="1:21" ht="19.149999999999999" customHeight="1" x14ac:dyDescent="0.25">
      <c r="A86" s="38" t="s">
        <v>75</v>
      </c>
      <c r="B86" s="150"/>
      <c r="C86" s="150">
        <v>1</v>
      </c>
      <c r="D86" s="38"/>
      <c r="E86" s="151"/>
      <c r="F86" s="151"/>
      <c r="G86" s="10">
        <v>1612006</v>
      </c>
      <c r="H86" s="11" t="s">
        <v>92</v>
      </c>
      <c r="I86" s="11" t="s">
        <v>61</v>
      </c>
      <c r="J86" s="14" t="s">
        <v>89</v>
      </c>
      <c r="K86" s="14" t="s">
        <v>90</v>
      </c>
      <c r="L86" s="279"/>
      <c r="M86" s="93">
        <v>585</v>
      </c>
      <c r="N86" s="148">
        <v>0.1479</v>
      </c>
      <c r="O86" s="92">
        <f>IF('Suivi Paies'!I86&lt;&gt;"",'Suivi Paies'!I86,"")</f>
        <v>3800</v>
      </c>
      <c r="P86" s="93">
        <v>84</v>
      </c>
      <c r="Q86" s="149"/>
      <c r="R86" s="93">
        <v>1000</v>
      </c>
      <c r="S86" s="149"/>
      <c r="T86" s="265" t="str">
        <f>IF('Suivi Contrats'!G86&lt;&gt;"",'Suivi Contrats'!G86,"")</f>
        <v>Cadre</v>
      </c>
      <c r="U86" s="24" t="str">
        <f>IF('Suivi Contrats'!H86&lt;&gt;"",'Suivi Contrats'!H86,"")</f>
        <v>CDIC</v>
      </c>
    </row>
    <row r="87" spans="1:21" ht="19.149999999999999" customHeight="1" x14ac:dyDescent="0.25">
      <c r="A87" s="38" t="s">
        <v>52</v>
      </c>
      <c r="B87" s="150">
        <v>1</v>
      </c>
      <c r="C87" s="150"/>
      <c r="D87" s="38"/>
      <c r="E87" s="151"/>
      <c r="F87" s="151"/>
      <c r="G87" s="10">
        <v>1512027</v>
      </c>
      <c r="H87" s="11" t="s">
        <v>339</v>
      </c>
      <c r="I87" s="11" t="s">
        <v>11</v>
      </c>
      <c r="J87" s="11" t="s">
        <v>291</v>
      </c>
      <c r="K87" s="14" t="s">
        <v>294</v>
      </c>
      <c r="L87" s="279"/>
      <c r="M87" s="93"/>
      <c r="N87" s="148"/>
      <c r="O87" s="92" t="str">
        <f>IF('Suivi Paies'!I87&lt;&gt;"",'Suivi Paies'!I87,"")</f>
        <v/>
      </c>
      <c r="P87" s="93"/>
      <c r="Q87" s="93"/>
      <c r="R87" s="93"/>
      <c r="S87" s="93"/>
      <c r="T87" s="265" t="str">
        <f>IF('Suivi Contrats'!G87&lt;&gt;"",'Suivi Contrats'!G87,"")</f>
        <v>Cadre</v>
      </c>
      <c r="U87" s="24" t="str">
        <f>IF('Suivi Contrats'!H87&lt;&gt;"",'Suivi Contrats'!H87,"")</f>
        <v>CDIC</v>
      </c>
    </row>
    <row r="88" spans="1:21" ht="19.149999999999999" customHeight="1" x14ac:dyDescent="0.25">
      <c r="A88" s="38" t="s">
        <v>382</v>
      </c>
      <c r="B88" s="150"/>
      <c r="C88" s="150">
        <v>1</v>
      </c>
      <c r="D88" s="38"/>
      <c r="E88" s="151"/>
      <c r="F88" s="151"/>
      <c r="G88" s="10">
        <v>1812010</v>
      </c>
      <c r="H88" s="11"/>
      <c r="I88" s="11" t="s">
        <v>61</v>
      </c>
      <c r="J88" s="11"/>
      <c r="K88" s="14"/>
      <c r="L88" s="14"/>
      <c r="M88" s="93"/>
      <c r="N88" s="148"/>
      <c r="O88" s="92" t="str">
        <f>IF('Suivi Paies'!I88&lt;&gt;"",'Suivi Paies'!I88,"")</f>
        <v/>
      </c>
      <c r="P88" s="93"/>
      <c r="Q88" s="93"/>
      <c r="R88" s="93"/>
      <c r="S88" s="93"/>
      <c r="T88" s="265" t="str">
        <f>IF('Suivi Contrats'!G88&lt;&gt;"",'Suivi Contrats'!G88,"")</f>
        <v>Cadre</v>
      </c>
      <c r="U88" s="24" t="str">
        <f>IF('Suivi Contrats'!H88&lt;&gt;"",'Suivi Contrats'!H88,"")</f>
        <v>CDIC</v>
      </c>
    </row>
    <row r="89" spans="1:21" ht="24" x14ac:dyDescent="0.25">
      <c r="A89" s="38" t="s">
        <v>118</v>
      </c>
      <c r="B89" s="150">
        <v>1</v>
      </c>
      <c r="C89" s="150"/>
      <c r="D89" s="38"/>
      <c r="E89" s="151"/>
      <c r="F89" s="151"/>
      <c r="G89" s="10">
        <v>1508002</v>
      </c>
      <c r="H89" s="11" t="s">
        <v>38</v>
      </c>
      <c r="I89" s="11" t="s">
        <v>281</v>
      </c>
      <c r="J89" s="11" t="s">
        <v>37</v>
      </c>
      <c r="K89" s="14" t="s">
        <v>338</v>
      </c>
      <c r="L89" s="281"/>
      <c r="M89" s="93"/>
      <c r="N89" s="148"/>
      <c r="O89" s="92" t="str">
        <f>IF('Suivi Paies'!I89&lt;&gt;"",'Suivi Paies'!I89,"")</f>
        <v/>
      </c>
      <c r="P89" s="93"/>
      <c r="Q89" s="93"/>
      <c r="R89" s="93"/>
      <c r="S89" s="93"/>
      <c r="T89" s="265" t="str">
        <f>IF('Suivi Contrats'!G89&lt;&gt;"",'Suivi Contrats'!G89,"")</f>
        <v>Cadre</v>
      </c>
      <c r="U89" s="24" t="str">
        <f>IF('Suivi Contrats'!H89&lt;&gt;"",'Suivi Contrats'!H89,"")</f>
        <v>CDIC</v>
      </c>
    </row>
    <row r="90" spans="1:21" ht="24.4" customHeight="1" x14ac:dyDescent="0.25">
      <c r="A90" s="38" t="s">
        <v>207</v>
      </c>
      <c r="B90" s="150"/>
      <c r="C90" s="150"/>
      <c r="D90" s="38">
        <v>1</v>
      </c>
      <c r="E90" s="151"/>
      <c r="F90" s="151"/>
      <c r="G90" s="10">
        <v>1804087</v>
      </c>
      <c r="H90" s="11" t="s">
        <v>208</v>
      </c>
      <c r="I90" s="11" t="s">
        <v>282</v>
      </c>
      <c r="J90" s="11" t="s">
        <v>292</v>
      </c>
      <c r="K90" s="11" t="s">
        <v>337</v>
      </c>
      <c r="L90" s="278"/>
      <c r="M90" s="92"/>
      <c r="N90" s="147"/>
      <c r="O90" s="92" t="str">
        <f>IF('Suivi Paies'!I90&lt;&gt;"",'Suivi Paies'!I90,"")</f>
        <v/>
      </c>
      <c r="P90" s="92"/>
      <c r="Q90" s="92"/>
      <c r="R90" s="92"/>
      <c r="S90" s="92"/>
      <c r="T90" s="265" t="str">
        <f>IF('Suivi Contrats'!G90&lt;&gt;"",'Suivi Contrats'!G90,"")</f>
        <v>Cadre</v>
      </c>
      <c r="U90" s="24" t="str">
        <f>IF('Suivi Contrats'!H90&lt;&gt;"",'Suivi Contrats'!H90,"")</f>
        <v>CDIC</v>
      </c>
    </row>
    <row r="91" spans="1:21" ht="23.65" customHeight="1" x14ac:dyDescent="0.25">
      <c r="A91" s="38" t="s">
        <v>196</v>
      </c>
      <c r="B91" s="150"/>
      <c r="C91" s="150"/>
      <c r="D91" s="38">
        <v>1</v>
      </c>
      <c r="E91" s="151"/>
      <c r="F91" s="151"/>
      <c r="G91" s="10">
        <v>1806063</v>
      </c>
      <c r="H91" s="11" t="s">
        <v>197</v>
      </c>
      <c r="I91" s="11" t="s">
        <v>127</v>
      </c>
      <c r="J91" s="11" t="s">
        <v>88</v>
      </c>
      <c r="K91" s="14" t="s">
        <v>324</v>
      </c>
      <c r="L91" s="279"/>
      <c r="M91" s="93"/>
      <c r="N91" s="148"/>
      <c r="O91" s="92" t="str">
        <f>IF('Suivi Paies'!I91&lt;&gt;"",'Suivi Paies'!I91,"")</f>
        <v/>
      </c>
      <c r="P91" s="93"/>
      <c r="Q91" s="93"/>
      <c r="R91" s="93"/>
      <c r="S91" s="93"/>
      <c r="T91" s="265" t="str">
        <f>IF('Suivi Contrats'!G91&lt;&gt;"",'Suivi Contrats'!G91,"")</f>
        <v>Non cadre</v>
      </c>
      <c r="U91" s="24" t="str">
        <f>IF('Suivi Contrats'!H91&lt;&gt;"",'Suivi Contrats'!H91,"")</f>
        <v>CDIC</v>
      </c>
    </row>
    <row r="92" spans="1:21" x14ac:dyDescent="0.25">
      <c r="A92" s="38" t="s">
        <v>138</v>
      </c>
      <c r="B92" s="150"/>
      <c r="C92" s="150"/>
      <c r="D92" s="38">
        <v>1</v>
      </c>
      <c r="E92" s="151"/>
      <c r="F92" s="151"/>
      <c r="G92" s="10">
        <v>1712034</v>
      </c>
      <c r="H92" s="11" t="s">
        <v>148</v>
      </c>
      <c r="I92" s="11" t="s">
        <v>127</v>
      </c>
      <c r="J92" s="11" t="s">
        <v>88</v>
      </c>
      <c r="K92" s="11" t="s">
        <v>335</v>
      </c>
      <c r="L92" s="278"/>
      <c r="M92" s="92"/>
      <c r="N92" s="147"/>
      <c r="O92" s="92" t="str">
        <f>IF('Suivi Paies'!I92&lt;&gt;"",'Suivi Paies'!I92,"")</f>
        <v/>
      </c>
      <c r="P92" s="92"/>
      <c r="Q92" s="92"/>
      <c r="R92" s="92"/>
      <c r="S92" s="92"/>
      <c r="T92" s="265" t="str">
        <f>IF('Suivi Contrats'!G92&lt;&gt;"",'Suivi Contrats'!G92,"")</f>
        <v>Cadre</v>
      </c>
      <c r="U92" s="24" t="str">
        <f>IF('Suivi Contrats'!H92&lt;&gt;"",'Suivi Contrats'!H92,"")</f>
        <v>CDIC</v>
      </c>
    </row>
    <row r="93" spans="1:21" x14ac:dyDescent="0.25">
      <c r="A93" s="38" t="s">
        <v>202</v>
      </c>
      <c r="B93" s="150">
        <v>1</v>
      </c>
      <c r="C93" s="150"/>
      <c r="D93" s="38"/>
      <c r="E93" s="151"/>
      <c r="F93" s="151"/>
      <c r="G93" s="16">
        <v>1806045</v>
      </c>
      <c r="H93" s="12" t="s">
        <v>203</v>
      </c>
      <c r="I93" s="12" t="s">
        <v>12</v>
      </c>
      <c r="J93" s="271" t="s">
        <v>189</v>
      </c>
      <c r="K93" s="14" t="s">
        <v>187</v>
      </c>
      <c r="L93" s="279"/>
      <c r="M93" s="93"/>
      <c r="N93" s="148"/>
      <c r="O93" s="92" t="str">
        <f>IF('Suivi Paies'!I93&lt;&gt;"",'Suivi Paies'!I93,"")</f>
        <v/>
      </c>
      <c r="P93" s="93"/>
      <c r="Q93" s="93"/>
      <c r="R93" s="93"/>
      <c r="S93" s="93"/>
      <c r="T93" s="265" t="str">
        <f>IF('Suivi Contrats'!G93&lt;&gt;"",'Suivi Contrats'!G93,"")</f>
        <v>Cadre</v>
      </c>
      <c r="U93" s="24" t="str">
        <f>IF('Suivi Contrats'!H93&lt;&gt;"",'Suivi Contrats'!H93,"")</f>
        <v>CDIC</v>
      </c>
    </row>
    <row r="94" spans="1:21" x14ac:dyDescent="0.25">
      <c r="A94" s="38" t="s">
        <v>185</v>
      </c>
      <c r="B94" s="150">
        <v>1</v>
      </c>
      <c r="C94" s="150"/>
      <c r="D94" s="38"/>
      <c r="E94" s="151"/>
      <c r="F94" s="151"/>
      <c r="G94" s="13">
        <v>1804987</v>
      </c>
      <c r="H94" s="266" t="s">
        <v>186</v>
      </c>
      <c r="I94" s="14" t="s">
        <v>12</v>
      </c>
      <c r="J94" s="266" t="s">
        <v>142</v>
      </c>
      <c r="K94" s="266" t="s">
        <v>187</v>
      </c>
      <c r="L94" s="282"/>
      <c r="M94" s="267"/>
      <c r="N94" s="268"/>
      <c r="O94" s="269">
        <f>IF('Suivi Paies'!I94&lt;&gt;"",'Suivi Paies'!I94,"")</f>
        <v>2600</v>
      </c>
      <c r="P94" s="267"/>
      <c r="Q94" s="267"/>
      <c r="R94" s="267"/>
      <c r="S94" s="267"/>
      <c r="T94" s="265" t="str">
        <f>IF('Suivi Contrats'!G94&lt;&gt;"",'Suivi Contrats'!G94,"")</f>
        <v>Cadre</v>
      </c>
      <c r="U94" s="24" t="str">
        <f>IF('Suivi Contrats'!H94&lt;&gt;"",'Suivi Contrats'!H94,"")</f>
        <v>CDIC</v>
      </c>
    </row>
    <row r="95" spans="1:21" ht="19.5" customHeight="1" thickBot="1" x14ac:dyDescent="0.3">
      <c r="A95" s="50" t="s">
        <v>400</v>
      </c>
      <c r="B95" s="157">
        <v>1</v>
      </c>
      <c r="C95" s="157"/>
      <c r="D95" s="50"/>
      <c r="E95" s="158"/>
      <c r="F95" s="158"/>
      <c r="G95" s="276">
        <v>1901017</v>
      </c>
      <c r="H95" s="277"/>
      <c r="I95" s="277" t="s">
        <v>12</v>
      </c>
      <c r="J95" s="29"/>
      <c r="K95" s="19"/>
      <c r="L95" s="29"/>
      <c r="M95" s="95">
        <v>293</v>
      </c>
      <c r="N95" s="159">
        <v>0.1847</v>
      </c>
      <c r="O95" s="109" t="str">
        <f>IF('Suivi Paies'!I95&lt;&gt;"",'Suivi Paies'!I95,"")</f>
        <v/>
      </c>
      <c r="P95" s="160"/>
      <c r="Q95" s="95">
        <v>8</v>
      </c>
      <c r="R95" s="160"/>
      <c r="S95" s="160"/>
      <c r="T95" s="176" t="str">
        <f>IF('Suivi Contrats'!G95&lt;&gt;"",'Suivi Contrats'!G95,"")</f>
        <v>Cadre</v>
      </c>
      <c r="U95" s="283" t="str">
        <f>IF('Suivi Contrats'!H95&lt;&gt;"",'Suivi Contrats'!H95,"")</f>
        <v>CDIC</v>
      </c>
    </row>
    <row r="96" spans="1:21" ht="13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  <c r="G96" s="21"/>
    </row>
    <row r="97" spans="7:7" ht="12.75" thickTop="1" x14ac:dyDescent="0.25"/>
    <row r="98" spans="7:7" x14ac:dyDescent="0.25">
      <c r="G98" s="23"/>
    </row>
  </sheetData>
  <sheetProtection algorithmName="SHA-512" hashValue="bkPo+kUZDIEGyo2tsO6eDEWb6y8tKM3wnyjM1tDxqhuQj6/s81gauYrHp2SdajdOHKoapzwpTlsHSxMGz3zFQQ==" saltValue="1xGACSk/gwuSwCj6L/7dyg==" spinCount="100000" sheet="1" objects="1" scenarios="1"/>
  <conditionalFormatting sqref="B2:B95">
    <cfRule type="cellIs" dxfId="109" priority="10" operator="equal">
      <formula>1</formula>
    </cfRule>
  </conditionalFormatting>
  <conditionalFormatting sqref="C2:C95">
    <cfRule type="cellIs" dxfId="108" priority="9" operator="equal">
      <formula>1</formula>
    </cfRule>
  </conditionalFormatting>
  <conditionalFormatting sqref="D2:D95">
    <cfRule type="cellIs" dxfId="107" priority="8" operator="equal">
      <formula>1</formula>
    </cfRule>
  </conditionalFormatting>
  <conditionalFormatting sqref="E2:E95">
    <cfRule type="cellIs" dxfId="106" priority="7" operator="equal">
      <formula>1</formula>
    </cfRule>
  </conditionalFormatting>
  <conditionalFormatting sqref="F2:F95">
    <cfRule type="cellIs" dxfId="105" priority="6" operator="equal">
      <formula>1</formula>
    </cfRule>
  </conditionalFormatting>
  <conditionalFormatting sqref="A2:A95">
    <cfRule type="expression" dxfId="104" priority="5">
      <formula>$B2=1</formula>
    </cfRule>
    <cfRule type="expression" dxfId="103" priority="4">
      <formula>$C2=1</formula>
    </cfRule>
    <cfRule type="expression" dxfId="102" priority="3">
      <formula>$D2=1</formula>
    </cfRule>
    <cfRule type="expression" dxfId="101" priority="2">
      <formula>$E2=1</formula>
    </cfRule>
    <cfRule type="expression" dxfId="100" priority="1">
      <formula>$F2=1</formula>
    </cfRule>
  </conditionalFormatting>
  <pageMargins left="0.70866141732283472" right="0.70866141732283472" top="0.74803149606299213" bottom="0.74803149606299213" header="0.31496062992125984" footer="0.31496062992125984"/>
  <pageSetup paperSize="8"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applyStyles="1" summaryBelow="0"/>
    <pageSetUpPr fitToPage="1"/>
  </sheetPr>
  <dimension ref="A1:AX98"/>
  <sheetViews>
    <sheetView zoomScaleNormal="100" zoomScalePageLayoutView="12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A2" sqref="A2:F2"/>
    </sheetView>
  </sheetViews>
  <sheetFormatPr baseColWidth="10" defaultColWidth="10.7109375" defaultRowHeight="12" x14ac:dyDescent="0.25"/>
  <cols>
    <col min="1" max="1" width="26" style="20" customWidth="1"/>
    <col min="2" max="2" width="5.42578125" style="20" customWidth="1"/>
    <col min="3" max="6" width="4.7109375" style="20" customWidth="1"/>
    <col min="7" max="7" width="12.7109375" style="20" customWidth="1"/>
    <col min="8" max="8" width="14.7109375" style="20" customWidth="1"/>
    <col min="9" max="9" width="16.7109375" style="20" customWidth="1"/>
    <col min="10" max="10" width="18.28515625" style="20" customWidth="1"/>
    <col min="11" max="11" width="16" style="20" customWidth="1"/>
    <col min="12" max="12" width="17.7109375" style="20" customWidth="1"/>
    <col min="13" max="13" width="22.5703125" style="20" customWidth="1"/>
    <col min="14" max="16384" width="10.7109375" style="20"/>
  </cols>
  <sheetData>
    <row r="1" spans="1:50" ht="25.5" thickTop="1" thickBot="1" x14ac:dyDescent="0.3">
      <c r="A1" s="30" t="s">
        <v>307</v>
      </c>
      <c r="B1" s="231" t="s">
        <v>22</v>
      </c>
      <c r="C1" s="32" t="s">
        <v>223</v>
      </c>
      <c r="D1" s="137" t="s">
        <v>125</v>
      </c>
      <c r="E1" s="34" t="s">
        <v>269</v>
      </c>
      <c r="F1" s="31" t="s">
        <v>373</v>
      </c>
      <c r="G1" s="5" t="s">
        <v>1</v>
      </c>
      <c r="H1" s="5" t="s">
        <v>0</v>
      </c>
      <c r="I1" s="5" t="s">
        <v>305</v>
      </c>
      <c r="J1" s="5" t="s">
        <v>306</v>
      </c>
      <c r="K1" s="5" t="s">
        <v>412</v>
      </c>
      <c r="L1" s="5" t="s">
        <v>395</v>
      </c>
      <c r="M1" s="5" t="s">
        <v>317</v>
      </c>
    </row>
    <row r="2" spans="1:50" ht="12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  <c r="G2" s="6">
        <f>IF('Suivi Projets'!G2&lt;&gt;"",'Suivi Projets'!G2,"")</f>
        <v>1807044</v>
      </c>
      <c r="H2" s="8" t="str">
        <f>IF('Suivi Projets'!I2&lt;&gt;"",'Suivi Projets'!I2,"")</f>
        <v>FRAMATOME</v>
      </c>
      <c r="I2" s="163">
        <v>43396</v>
      </c>
      <c r="J2" s="164">
        <v>43585</v>
      </c>
      <c r="K2" s="165">
        <f ca="1">IF(J2&lt;&gt;"",IF(TODAY()&gt;J2,2,IF(TODAY()&gt;=J2-30,1,IF(TODAY()&lt;J2,0,""))),"")</f>
        <v>0</v>
      </c>
      <c r="L2" s="253"/>
      <c r="M2" s="111"/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  <c r="G3" s="7">
        <f>IF('Suivi Projets'!G3&lt;&gt;"",'Suivi Projets'!G3,"")</f>
        <v>1804049</v>
      </c>
      <c r="H3" s="8" t="str">
        <f>IF('Suivi Projets'!I3&lt;&gt;"",'Suivi Projets'!I3,"")</f>
        <v>SCHNEIDER</v>
      </c>
      <c r="I3" s="163">
        <v>43255</v>
      </c>
      <c r="J3" s="164">
        <v>43646</v>
      </c>
      <c r="K3" s="165">
        <f t="shared" ref="K3:K66" ca="1" si="0">IF(J3&lt;&gt;"",IF(TODAY()&gt;J3,2,IF(TODAY()&gt;=J3-30,1,IF(TODAY()&lt;J3,0,""))),"")</f>
        <v>0</v>
      </c>
      <c r="L3" s="253"/>
      <c r="M3" s="111"/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  <c r="G4" s="7">
        <f>IF('Suivi Projets'!G4&lt;&gt;"",'Suivi Projets'!G4,"")</f>
        <v>1605013</v>
      </c>
      <c r="H4" s="9" t="str">
        <f>IF('Suivi Projets'!I4&lt;&gt;"",'Suivi Projets'!I4,"")</f>
        <v>FRAMATOME</v>
      </c>
      <c r="I4" s="166">
        <v>42534</v>
      </c>
      <c r="J4" s="167">
        <v>43769</v>
      </c>
      <c r="K4" s="168">
        <f t="shared" ca="1" si="0"/>
        <v>0</v>
      </c>
      <c r="L4" s="146"/>
      <c r="M4" s="112"/>
    </row>
    <row r="5" spans="1:50" ht="24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  <c r="G5" s="7">
        <f>IF('Suivi Projets'!G5&lt;&gt;"",'Suivi Projets'!G5,"")</f>
        <v>1810006</v>
      </c>
      <c r="H5" s="8" t="str">
        <f>IF('Suivi Projets'!I5&lt;&gt;"",'Suivi Projets'!I5,"")</f>
        <v>WESTINGHOUSE</v>
      </c>
      <c r="I5" s="163">
        <v>43409</v>
      </c>
      <c r="J5" s="326"/>
      <c r="K5" s="24" t="str">
        <f t="shared" ca="1" si="0"/>
        <v/>
      </c>
      <c r="L5" s="325">
        <v>43465</v>
      </c>
      <c r="M5" s="327" t="s">
        <v>355</v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  <c r="G6" s="7">
        <f>IF('Suivi Projets'!G6&lt;&gt;"",'Suivi Projets'!G6,"")</f>
        <v>1812005</v>
      </c>
      <c r="H6" s="8" t="str">
        <f>IF('Suivi Projets'!I6&lt;&gt;"",'Suivi Projets'!I6,"")</f>
        <v>EDF</v>
      </c>
      <c r="I6" s="163">
        <v>43472</v>
      </c>
      <c r="J6" s="164" t="s">
        <v>409</v>
      </c>
      <c r="K6" s="168" t="e">
        <f t="shared" ca="1" si="0"/>
        <v>#VALUE!</v>
      </c>
      <c r="L6" s="146"/>
      <c r="M6" s="112" t="s">
        <v>357</v>
      </c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  <c r="G7" s="10">
        <f>IF('Suivi Projets'!G7&lt;&gt;"",'Suivi Projets'!G7,"")</f>
        <v>1711003</v>
      </c>
      <c r="H7" s="11" t="str">
        <f>IF('Suivi Projets'!I7&lt;&gt;"",'Suivi Projets'!I7,"")</f>
        <v>CLEMESSY</v>
      </c>
      <c r="I7" s="169">
        <v>43073</v>
      </c>
      <c r="J7" s="265">
        <v>43465</v>
      </c>
      <c r="K7" s="257">
        <f t="shared" ca="1" si="0"/>
        <v>2</v>
      </c>
      <c r="L7" s="260">
        <v>43455</v>
      </c>
      <c r="M7" s="44" t="s">
        <v>396</v>
      </c>
      <c r="N7" s="20" t="s">
        <v>413</v>
      </c>
    </row>
    <row r="8" spans="1:50" ht="24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10">
        <f>IF('Suivi Projets'!G8&lt;&gt;"",'Suivi Projets'!G8,"")</f>
        <v>1812002</v>
      </c>
      <c r="H8" s="11" t="str">
        <f>IF('Suivi Projets'!I8&lt;&gt;"",'Suivi Projets'!I8,"")</f>
        <v>NEPTUNE ENERGY</v>
      </c>
      <c r="I8" s="169">
        <v>43449</v>
      </c>
      <c r="J8" s="301"/>
      <c r="K8" s="24" t="str">
        <f t="shared" ca="1" si="0"/>
        <v/>
      </c>
      <c r="L8" s="302"/>
      <c r="M8" s="303" t="s">
        <v>407</v>
      </c>
      <c r="N8" s="274"/>
      <c r="O8" s="274"/>
      <c r="P8" s="274"/>
      <c r="Q8" s="274"/>
      <c r="R8" s="274"/>
      <c r="S8" s="274"/>
      <c r="T8" s="274"/>
      <c r="U8" s="274"/>
      <c r="V8" s="274"/>
      <c r="W8" s="274"/>
      <c r="X8" s="274"/>
      <c r="Y8" s="274"/>
      <c r="Z8" s="274"/>
      <c r="AA8" s="274"/>
      <c r="AB8" s="274"/>
      <c r="AC8" s="274"/>
      <c r="AD8" s="274"/>
      <c r="AE8" s="274"/>
      <c r="AF8" s="274"/>
      <c r="AG8" s="274"/>
      <c r="AH8" s="274"/>
      <c r="AI8" s="274"/>
      <c r="AJ8" s="274"/>
      <c r="AK8" s="274"/>
      <c r="AL8" s="274"/>
      <c r="AM8" s="274"/>
      <c r="AN8" s="274"/>
      <c r="AO8" s="274"/>
      <c r="AP8" s="274"/>
      <c r="AQ8" s="274"/>
      <c r="AR8" s="274"/>
      <c r="AS8" s="274"/>
      <c r="AT8" s="274"/>
      <c r="AU8" s="274"/>
      <c r="AV8" s="274"/>
      <c r="AW8" s="274"/>
      <c r="AX8" s="274"/>
    </row>
    <row r="9" spans="1:50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  <c r="G9" s="10">
        <f>IF('Suivi Projets'!G9&lt;&gt;"",'Suivi Projets'!G9,"")</f>
        <v>1711016</v>
      </c>
      <c r="H9" s="11" t="str">
        <f>IF('Suivi Projets'!I9&lt;&gt;"",'Suivi Projets'!I9,"")</f>
        <v>CLEMESSY</v>
      </c>
      <c r="I9" s="169">
        <v>43087</v>
      </c>
      <c r="J9" s="265">
        <v>43479</v>
      </c>
      <c r="K9" s="24">
        <f t="shared" ca="1" si="0"/>
        <v>2</v>
      </c>
      <c r="L9" s="151"/>
      <c r="M9" s="112" t="s">
        <v>356</v>
      </c>
    </row>
    <row r="10" spans="1:50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  <c r="G10" s="10">
        <f>IF('Suivi Projets'!G10&lt;&gt;"",'Suivi Projets'!G10,"")</f>
        <v>1803042</v>
      </c>
      <c r="H10" s="11" t="str">
        <f>IF('Suivi Projets'!I10&lt;&gt;"",'Suivi Projets'!I10,"")</f>
        <v>CLEMESSY</v>
      </c>
      <c r="I10" s="169">
        <v>43194</v>
      </c>
      <c r="J10" s="265">
        <v>43535</v>
      </c>
      <c r="K10" s="24">
        <f t="shared" ca="1" si="0"/>
        <v>0</v>
      </c>
      <c r="L10" s="151"/>
      <c r="M10" s="112"/>
    </row>
    <row r="11" spans="1:50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  <c r="G11" s="10">
        <f>IF('Suivi Projets'!G11&lt;&gt;"",'Suivi Projets'!G11,"")</f>
        <v>1612005</v>
      </c>
      <c r="H11" s="11" t="str">
        <f>IF('Suivi Projets'!I11&lt;&gt;"",'Suivi Projets'!I11,"")</f>
        <v>EDF</v>
      </c>
      <c r="I11" s="169">
        <v>42716</v>
      </c>
      <c r="J11" s="265">
        <v>43373</v>
      </c>
      <c r="K11" s="25">
        <f t="shared" ca="1" si="0"/>
        <v>2</v>
      </c>
      <c r="L11" s="254"/>
      <c r="M11" s="112" t="s">
        <v>356</v>
      </c>
    </row>
    <row r="12" spans="1:50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  <c r="G12" s="10">
        <f>IF('Suivi Projets'!G12&lt;&gt;"",'Suivi Projets'!G12,"")</f>
        <v>1701055</v>
      </c>
      <c r="H12" s="11" t="str">
        <f>IF('Suivi Projets'!I12&lt;&gt;"",'Suivi Projets'!I12,"")</f>
        <v>SIEMENS NV</v>
      </c>
      <c r="I12" s="169">
        <v>42779</v>
      </c>
      <c r="J12" s="265">
        <v>43496</v>
      </c>
      <c r="K12" s="25">
        <f t="shared" ca="1" si="0"/>
        <v>1</v>
      </c>
      <c r="L12" s="254"/>
      <c r="M12" s="112"/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  <c r="G13" s="10">
        <f>IF('Suivi Projets'!G13&lt;&gt;"",'Suivi Projets'!G13,"")</f>
        <v>1706010</v>
      </c>
      <c r="H13" s="12" t="str">
        <f>IF('Suivi Projets'!I13&lt;&gt;"",'Suivi Projets'!I13,"")</f>
        <v>FRAMATOME</v>
      </c>
      <c r="I13" s="170">
        <v>42926</v>
      </c>
      <c r="J13" s="28">
        <v>43646</v>
      </c>
      <c r="K13" s="24">
        <f t="shared" ca="1" si="0"/>
        <v>0</v>
      </c>
      <c r="L13" s="151"/>
      <c r="M13" s="38"/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10">
        <f>IF('Suivi Projets'!G14&lt;&gt;"",'Suivi Projets'!G14,"")</f>
        <v>1901002</v>
      </c>
      <c r="H14" s="12" t="str">
        <f>IF('Suivi Projets'!I14&lt;&gt;"",'Suivi Projets'!I14,"")</f>
        <v>FRAMATOME</v>
      </c>
      <c r="I14" s="170">
        <v>43482</v>
      </c>
      <c r="J14" s="28">
        <v>43830</v>
      </c>
      <c r="K14" s="24">
        <f t="shared" ca="1" si="0"/>
        <v>0</v>
      </c>
      <c r="L14" s="151"/>
      <c r="M14" s="38"/>
      <c r="N14" s="274"/>
      <c r="O14" s="274"/>
      <c r="P14" s="274"/>
      <c r="Q14" s="274"/>
      <c r="R14" s="274"/>
      <c r="S14" s="274"/>
      <c r="T14" s="274"/>
      <c r="U14" s="274"/>
      <c r="V14" s="274"/>
      <c r="W14" s="274"/>
      <c r="X14" s="274"/>
      <c r="Y14" s="274"/>
      <c r="Z14" s="274"/>
      <c r="AA14" s="274"/>
      <c r="AB14" s="274"/>
      <c r="AC14" s="274"/>
      <c r="AD14" s="274"/>
      <c r="AE14" s="274"/>
      <c r="AF14" s="274"/>
      <c r="AG14" s="274"/>
      <c r="AH14" s="274"/>
      <c r="AI14" s="274"/>
      <c r="AJ14" s="274"/>
      <c r="AK14" s="274"/>
      <c r="AL14" s="274"/>
      <c r="AM14" s="274"/>
      <c r="AN14" s="274"/>
      <c r="AO14" s="274"/>
      <c r="AP14" s="274"/>
      <c r="AQ14" s="274"/>
      <c r="AR14" s="274"/>
      <c r="AS14" s="274"/>
      <c r="AT14" s="274"/>
      <c r="AU14" s="274"/>
      <c r="AV14" s="274"/>
      <c r="AW14" s="274"/>
      <c r="AX14" s="274"/>
    </row>
    <row r="15" spans="1:50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  <c r="G15" s="10">
        <f>IF('Suivi Projets'!G15&lt;&gt;"",'Suivi Projets'!G15,"")</f>
        <v>1711018</v>
      </c>
      <c r="H15" s="12" t="str">
        <f>IF('Suivi Projets'!I15&lt;&gt;"",'Suivi Projets'!I15,"")</f>
        <v>EDF</v>
      </c>
      <c r="I15" s="170">
        <v>43066</v>
      </c>
      <c r="J15" s="28">
        <v>43404</v>
      </c>
      <c r="K15" s="24">
        <f t="shared" ca="1" si="0"/>
        <v>2</v>
      </c>
      <c r="L15" s="151"/>
      <c r="M15" s="112" t="s">
        <v>356</v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  <c r="G16" s="10">
        <f>IF('Suivi Projets'!G16&lt;&gt;"",'Suivi Projets'!G16,"")</f>
        <v>1703016</v>
      </c>
      <c r="H16" s="12" t="str">
        <f>IF('Suivi Projets'!I16&lt;&gt;"",'Suivi Projets'!I16,"")</f>
        <v xml:space="preserve">EDF </v>
      </c>
      <c r="I16" s="170">
        <v>42828</v>
      </c>
      <c r="J16" s="28">
        <v>43373</v>
      </c>
      <c r="K16" s="24">
        <f t="shared" ca="1" si="0"/>
        <v>2</v>
      </c>
      <c r="L16" s="151"/>
      <c r="M16" s="112" t="s">
        <v>356</v>
      </c>
    </row>
    <row r="17" spans="1:14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  <c r="G17" s="10">
        <f>IF('Suivi Projets'!G17&lt;&gt;"",'Suivi Projets'!G17,"")</f>
        <v>1806044</v>
      </c>
      <c r="H17" s="12" t="str">
        <f>IF('Suivi Projets'!I17&lt;&gt;"",'Suivi Projets'!I17,"")</f>
        <v>SCHNEIDER</v>
      </c>
      <c r="I17" s="170">
        <v>43282</v>
      </c>
      <c r="J17" s="28">
        <v>43616</v>
      </c>
      <c r="K17" s="24">
        <f t="shared" ca="1" si="0"/>
        <v>0</v>
      </c>
      <c r="L17" s="151"/>
      <c r="M17" s="38"/>
    </row>
    <row r="18" spans="1:14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  <c r="G18" s="10">
        <f>IF('Suivi Projets'!G18&lt;&gt;"",'Suivi Projets'!G18,"")</f>
        <v>1703036</v>
      </c>
      <c r="H18" s="12" t="str">
        <f>IF('Suivi Projets'!I18&lt;&gt;"",'Suivi Projets'!I18,"")</f>
        <v>SIEMENS</v>
      </c>
      <c r="I18" s="170">
        <v>42828</v>
      </c>
      <c r="J18" s="28">
        <v>43455</v>
      </c>
      <c r="K18" s="257">
        <f t="shared" ca="1" si="0"/>
        <v>2</v>
      </c>
      <c r="L18" s="260">
        <v>43455</v>
      </c>
      <c r="M18" s="44" t="s">
        <v>396</v>
      </c>
      <c r="N18" s="20" t="s">
        <v>413</v>
      </c>
    </row>
    <row r="19" spans="1:14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  <c r="G19" s="10">
        <f>IF('Suivi Projets'!G19&lt;&gt;"",'Suivi Projets'!G19,"")</f>
        <v>1712053</v>
      </c>
      <c r="H19" s="12" t="str">
        <f>IF('Suivi Projets'!I19&lt;&gt;"",'Suivi Projets'!I19,"")</f>
        <v>TOTAL SA</v>
      </c>
      <c r="I19" s="170">
        <v>43115</v>
      </c>
      <c r="J19" s="28">
        <v>43646</v>
      </c>
      <c r="K19" s="24">
        <f t="shared" ca="1" si="0"/>
        <v>0</v>
      </c>
      <c r="L19" s="151"/>
      <c r="M19" s="38"/>
    </row>
    <row r="20" spans="1:14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  <c r="G20" s="10">
        <f>IF('Suivi Projets'!G20&lt;&gt;"",'Suivi Projets'!G20,"")</f>
        <v>1805049</v>
      </c>
      <c r="H20" s="12" t="str">
        <f>IF('Suivi Projets'!I20&lt;&gt;"",'Suivi Projets'!I20,"")</f>
        <v>SCHNEIDER</v>
      </c>
      <c r="I20" s="170">
        <v>43288</v>
      </c>
      <c r="J20" s="28">
        <v>43616</v>
      </c>
      <c r="K20" s="24">
        <f t="shared" ca="1" si="0"/>
        <v>0</v>
      </c>
      <c r="L20" s="151"/>
      <c r="M20" s="38"/>
    </row>
    <row r="21" spans="1:14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  <c r="G21" s="10">
        <f>IF('Suivi Projets'!G21&lt;&gt;"",'Suivi Projets'!G21,"")</f>
        <v>1711002</v>
      </c>
      <c r="H21" s="11" t="str">
        <f>IF('Suivi Projets'!I21&lt;&gt;"",'Suivi Projets'!I21,"")</f>
        <v>CLEMESSY</v>
      </c>
      <c r="I21" s="169">
        <v>43052</v>
      </c>
      <c r="J21" s="265">
        <v>43524</v>
      </c>
      <c r="K21" s="24">
        <f t="shared" ca="1" si="0"/>
        <v>0</v>
      </c>
      <c r="L21" s="151"/>
      <c r="M21" s="112"/>
    </row>
    <row r="22" spans="1:14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  <c r="G22" s="10">
        <f>IF('Suivi Projets'!G22&lt;&gt;"",'Suivi Projets'!G22,"")</f>
        <v>1802023</v>
      </c>
      <c r="H22" s="11" t="str">
        <f>IF('Suivi Projets'!I22&lt;&gt;"",'Suivi Projets'!I22,"")</f>
        <v>ARTELIA</v>
      </c>
      <c r="I22" s="169">
        <v>43178</v>
      </c>
      <c r="J22" s="265">
        <v>43525</v>
      </c>
      <c r="K22" s="24">
        <f t="shared" ca="1" si="0"/>
        <v>0</v>
      </c>
      <c r="L22" s="151"/>
      <c r="M22" s="38"/>
    </row>
    <row r="23" spans="1:14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  <c r="G23" s="10">
        <f>IF('Suivi Projets'!G23&lt;&gt;"",'Suivi Projets'!G23,"")</f>
        <v>1812040</v>
      </c>
      <c r="H23" s="11" t="str">
        <f>IF('Suivi Projets'!I23&lt;&gt;"",'Suivi Projets'!I23,"")</f>
        <v>EDF</v>
      </c>
      <c r="I23" s="169">
        <v>43486</v>
      </c>
      <c r="J23" s="265" t="s">
        <v>409</v>
      </c>
      <c r="K23" s="24" t="e">
        <f t="shared" ca="1" si="0"/>
        <v>#VALUE!</v>
      </c>
      <c r="L23" s="151"/>
      <c r="M23" s="38" t="s">
        <v>357</v>
      </c>
    </row>
    <row r="24" spans="1:14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  <c r="G24" s="10">
        <f>IF('Suivi Projets'!G24&lt;&gt;"",'Suivi Projets'!G24,"")</f>
        <v>1805034</v>
      </c>
      <c r="H24" s="12" t="str">
        <f>IF('Suivi Projets'!I24&lt;&gt;"",'Suivi Projets'!I24,"")</f>
        <v>SCHNEIDER</v>
      </c>
      <c r="I24" s="170">
        <v>43275</v>
      </c>
      <c r="J24" s="28">
        <v>43465</v>
      </c>
      <c r="K24" s="24">
        <f t="shared" ca="1" si="0"/>
        <v>2</v>
      </c>
      <c r="L24" s="151"/>
      <c r="M24" s="38"/>
    </row>
    <row r="25" spans="1:14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  <c r="G25" s="10">
        <f>IF('Suivi Projets'!G25&lt;&gt;"",'Suivi Projets'!G25,"")</f>
        <v>1806048</v>
      </c>
      <c r="H25" s="12" t="str">
        <f>IF('Suivi Projets'!I25&lt;&gt;"",'Suivi Projets'!I25,"")</f>
        <v>SCHNEIDER</v>
      </c>
      <c r="I25" s="170">
        <v>43330</v>
      </c>
      <c r="J25" s="28">
        <v>43616</v>
      </c>
      <c r="K25" s="24">
        <f t="shared" ca="1" si="0"/>
        <v>0</v>
      </c>
      <c r="L25" s="151"/>
      <c r="M25" s="38"/>
    </row>
    <row r="26" spans="1:14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  <c r="G26" s="10">
        <f>IF('Suivi Projets'!G26&lt;&gt;"",'Suivi Projets'!G26,"")</f>
        <v>1810027</v>
      </c>
      <c r="H26" s="12" t="str">
        <f>IF('Suivi Projets'!I26&lt;&gt;"",'Suivi Projets'!I26,"")</f>
        <v>SCHNEIDER</v>
      </c>
      <c r="I26" s="170">
        <v>43313</v>
      </c>
      <c r="J26" s="28">
        <v>43585</v>
      </c>
      <c r="K26" s="24">
        <f t="shared" ca="1" si="0"/>
        <v>0</v>
      </c>
      <c r="L26" s="151"/>
      <c r="M26" s="38"/>
    </row>
    <row r="27" spans="1:14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  <c r="G27" s="10">
        <f>IF('Suivi Projets'!G27&lt;&gt;"",'Suivi Projets'!G27,"")</f>
        <v>1611006</v>
      </c>
      <c r="H27" s="11" t="str">
        <f>IF('Suivi Projets'!I27&lt;&gt;"",'Suivi Projets'!I27,"")</f>
        <v>NUVIA</v>
      </c>
      <c r="I27" s="169">
        <v>42691</v>
      </c>
      <c r="J27" s="265">
        <v>43646</v>
      </c>
      <c r="K27" s="24">
        <f t="shared" ca="1" si="0"/>
        <v>0</v>
      </c>
      <c r="L27" s="151"/>
      <c r="M27" s="112"/>
    </row>
    <row r="28" spans="1:14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  <c r="G28" s="10">
        <f>IF('Suivi Projets'!G28&lt;&gt;"",'Suivi Projets'!G28,"")</f>
        <v>1806032</v>
      </c>
      <c r="H28" s="12" t="str">
        <f>IF('Suivi Projets'!I28&lt;&gt;"",'Suivi Projets'!I28,"")</f>
        <v>FRAMATOME</v>
      </c>
      <c r="I28" s="170">
        <v>43269</v>
      </c>
      <c r="J28" s="28">
        <v>43555</v>
      </c>
      <c r="K28" s="24">
        <f t="shared" ca="1" si="0"/>
        <v>0</v>
      </c>
      <c r="L28" s="151"/>
      <c r="M28" s="112"/>
    </row>
    <row r="29" spans="1:14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  <c r="G29" s="10">
        <f>IF('Suivi Projets'!G29&lt;&gt;"",'Suivi Projets'!G29,"")</f>
        <v>1811019</v>
      </c>
      <c r="H29" s="11" t="str">
        <f>IF('Suivi Projets'!I29&lt;&gt;"",'Suivi Projets'!I29,"")</f>
        <v>FRAMATOME</v>
      </c>
      <c r="I29" s="169">
        <v>43416</v>
      </c>
      <c r="J29" s="265">
        <v>43781</v>
      </c>
      <c r="K29" s="24">
        <f t="shared" ca="1" si="0"/>
        <v>0</v>
      </c>
      <c r="L29" s="151"/>
      <c r="M29" s="112"/>
    </row>
    <row r="30" spans="1:14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  <c r="G30" s="10">
        <f>IF('Suivi Projets'!G30&lt;&gt;"",'Suivi Projets'!G30,"")</f>
        <v>1712023</v>
      </c>
      <c r="H30" s="11" t="str">
        <f>IF('Suivi Projets'!I30&lt;&gt;"",'Suivi Projets'!I30,"")</f>
        <v>NUVIA</v>
      </c>
      <c r="I30" s="169">
        <v>43103</v>
      </c>
      <c r="J30" s="265">
        <v>43555</v>
      </c>
      <c r="K30" s="24">
        <f t="shared" ca="1" si="0"/>
        <v>0</v>
      </c>
      <c r="L30" s="151"/>
      <c r="M30" s="112"/>
    </row>
    <row r="31" spans="1:14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  <c r="G31" s="13">
        <f>IF('Suivi Projets'!G31&lt;&gt;"",'Suivi Projets'!G31,"")</f>
        <v>1702017</v>
      </c>
      <c r="H31" s="12" t="str">
        <f>IF('Suivi Projets'!I31&lt;&gt;"",'Suivi Projets'!I31,"")</f>
        <v>EDF</v>
      </c>
      <c r="I31" s="170">
        <v>42795</v>
      </c>
      <c r="J31" s="265">
        <v>43373</v>
      </c>
      <c r="K31" s="24">
        <f t="shared" ca="1" si="0"/>
        <v>2</v>
      </c>
      <c r="L31" s="151"/>
      <c r="M31" s="112" t="s">
        <v>356</v>
      </c>
    </row>
    <row r="32" spans="1:14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  <c r="G32" s="13">
        <f>IF('Suivi Projets'!G32&lt;&gt;"",'Suivi Projets'!G32,"")</f>
        <v>1703027</v>
      </c>
      <c r="H32" s="14" t="str">
        <f>IF('Suivi Projets'!I32&lt;&gt;"",'Suivi Projets'!I32,"")</f>
        <v>TECHNIP</v>
      </c>
      <c r="I32" s="171">
        <v>41395</v>
      </c>
      <c r="J32" s="271">
        <v>43465</v>
      </c>
      <c r="K32" s="25">
        <f t="shared" ca="1" si="0"/>
        <v>2</v>
      </c>
      <c r="L32" s="254"/>
      <c r="M32" s="112" t="s">
        <v>356</v>
      </c>
    </row>
    <row r="33" spans="1:14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  <c r="G33" s="13">
        <f>IF('Suivi Projets'!G33&lt;&gt;"",'Suivi Projets'!G33,"")</f>
        <v>1711005</v>
      </c>
      <c r="H33" s="14" t="str">
        <f>IF('Suivi Projets'!I33&lt;&gt;"",'Suivi Projets'!I33,"")</f>
        <v>SOFRECO</v>
      </c>
      <c r="I33" s="171">
        <v>41724</v>
      </c>
      <c r="J33" s="271">
        <v>43726</v>
      </c>
      <c r="K33" s="25">
        <f t="shared" ca="1" si="0"/>
        <v>0</v>
      </c>
      <c r="L33" s="254"/>
      <c r="M33" s="112"/>
    </row>
    <row r="34" spans="1:14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  <c r="G34" s="13">
        <f>IF('Suivi Projets'!G34&lt;&gt;"",'Suivi Projets'!G34,"")</f>
        <v>1309056</v>
      </c>
      <c r="H34" s="14" t="str">
        <f>IF('Suivi Projets'!I34&lt;&gt;"",'Suivi Projets'!I34,"")</f>
        <v>SOFRECO</v>
      </c>
      <c r="I34" s="171">
        <v>41553</v>
      </c>
      <c r="J34" s="271">
        <v>43465</v>
      </c>
      <c r="K34" s="25">
        <f t="shared" ca="1" si="0"/>
        <v>2</v>
      </c>
      <c r="L34" s="254"/>
      <c r="M34" s="112" t="s">
        <v>356</v>
      </c>
    </row>
    <row r="35" spans="1:14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  <c r="G35" s="10">
        <f>IF('Suivi Projets'!G35&lt;&gt;"",'Suivi Projets'!G35,"")</f>
        <v>1810042</v>
      </c>
      <c r="H35" s="11" t="str">
        <f>IF('Suivi Projets'!I35&lt;&gt;"",'Suivi Projets'!I35,"")</f>
        <v>EDF</v>
      </c>
      <c r="I35" s="169">
        <v>43406</v>
      </c>
      <c r="J35" s="265">
        <v>43465</v>
      </c>
      <c r="K35" s="24">
        <f t="shared" ca="1" si="0"/>
        <v>2</v>
      </c>
      <c r="L35" s="151"/>
      <c r="M35" s="112" t="s">
        <v>358</v>
      </c>
    </row>
    <row r="36" spans="1:14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  <c r="G36" s="10">
        <f>IF('Suivi Projets'!G36&lt;&gt;"",'Suivi Projets'!G36,"")</f>
        <v>1711003</v>
      </c>
      <c r="H36" s="11" t="str">
        <f>IF('Suivi Projets'!I36&lt;&gt;"",'Suivi Projets'!I36,"")</f>
        <v>EDF</v>
      </c>
      <c r="I36" s="169">
        <v>43062</v>
      </c>
      <c r="J36" s="265">
        <v>43404</v>
      </c>
      <c r="K36" s="25">
        <f t="shared" ca="1" si="0"/>
        <v>2</v>
      </c>
      <c r="L36" s="254"/>
      <c r="M36" s="112" t="s">
        <v>356</v>
      </c>
    </row>
    <row r="37" spans="1:14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  <c r="G37" s="10">
        <f>IF('Suivi Projets'!G37&lt;&gt;"",'Suivi Projets'!G37,"")</f>
        <v>1804067</v>
      </c>
      <c r="H37" s="11" t="str">
        <f>IF('Suivi Projets'!I37&lt;&gt;"",'Suivi Projets'!I37,"")</f>
        <v>WESTINGHOUSE</v>
      </c>
      <c r="I37" s="169">
        <v>43234</v>
      </c>
      <c r="J37" s="265">
        <v>43736</v>
      </c>
      <c r="K37" s="24">
        <f t="shared" ca="1" si="0"/>
        <v>0</v>
      </c>
      <c r="L37" s="151"/>
      <c r="M37" s="112"/>
    </row>
    <row r="38" spans="1:14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  <c r="G38" s="10">
        <f>IF('Suivi Projets'!G38&lt;&gt;"",'Suivi Projets'!G38,"")</f>
        <v>1806036</v>
      </c>
      <c r="H38" s="11" t="str">
        <f>IF('Suivi Projets'!I38&lt;&gt;"",'Suivi Projets'!I38,"")</f>
        <v xml:space="preserve">SCHNEIDER </v>
      </c>
      <c r="I38" s="169">
        <v>43275</v>
      </c>
      <c r="J38" s="265">
        <v>43616</v>
      </c>
      <c r="K38" s="25">
        <f t="shared" ca="1" si="0"/>
        <v>0</v>
      </c>
      <c r="L38" s="254"/>
      <c r="M38" s="112"/>
    </row>
    <row r="39" spans="1:14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  <c r="G39" s="10">
        <f>IF('Suivi Projets'!G39&lt;&gt;"",'Suivi Projets'!G39,"")</f>
        <v>1808029</v>
      </c>
      <c r="H39" s="11" t="str">
        <f>IF('Suivi Projets'!I39&lt;&gt;"",'Suivi Projets'!I39,"")</f>
        <v>SCHNEIDER</v>
      </c>
      <c r="I39" s="169">
        <v>43346</v>
      </c>
      <c r="J39" s="265">
        <v>43524</v>
      </c>
      <c r="K39" s="25">
        <f t="shared" ca="1" si="0"/>
        <v>0</v>
      </c>
      <c r="L39" s="254"/>
      <c r="M39" s="112"/>
    </row>
    <row r="40" spans="1:14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  <c r="G40" s="10">
        <f>IF('Suivi Projets'!G40&lt;&gt;"",'Suivi Projets'!G40,"")</f>
        <v>1711004</v>
      </c>
      <c r="H40" s="11" t="str">
        <f>IF('Suivi Projets'!I40&lt;&gt;"",'Suivi Projets'!I40,"")</f>
        <v>CLEMESSY</v>
      </c>
      <c r="I40" s="169">
        <v>43052</v>
      </c>
      <c r="J40" s="265">
        <v>43524</v>
      </c>
      <c r="K40" s="24">
        <f t="shared" ca="1" si="0"/>
        <v>0</v>
      </c>
      <c r="L40" s="151"/>
      <c r="M40" s="112"/>
    </row>
    <row r="41" spans="1:14" x14ac:dyDescent="0.25">
      <c r="A41" s="38" t="s">
        <v>51</v>
      </c>
      <c r="B41" s="150"/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  <c r="G41" s="10">
        <f>IF('Suivi Projets'!G41&lt;&gt;"",'Suivi Projets'!G41,"")</f>
        <v>1706022</v>
      </c>
      <c r="H41" s="11" t="str">
        <f>IF('Suivi Projets'!I41&lt;&gt;"",'Suivi Projets'!I41,"")</f>
        <v>TOTAL DSIT</v>
      </c>
      <c r="I41" s="169">
        <v>42898</v>
      </c>
      <c r="J41" s="265">
        <v>43465</v>
      </c>
      <c r="K41" s="24">
        <f t="shared" ca="1" si="0"/>
        <v>2</v>
      </c>
      <c r="L41" s="151"/>
      <c r="M41" s="112" t="s">
        <v>356</v>
      </c>
    </row>
    <row r="42" spans="1:14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  <c r="G42" s="10">
        <f>IF('Suivi Projets'!G42&lt;&gt;"",'Suivi Projets'!G42,"")</f>
        <v>1711059</v>
      </c>
      <c r="H42" s="11" t="str">
        <f>IF('Suivi Projets'!I42&lt;&gt;"",'Suivi Projets'!I42,"")</f>
        <v>CLEMESSY</v>
      </c>
      <c r="I42" s="169">
        <v>43045</v>
      </c>
      <c r="J42" s="265">
        <v>43465</v>
      </c>
      <c r="K42" s="257">
        <f t="shared" ca="1" si="0"/>
        <v>2</v>
      </c>
      <c r="L42" s="260">
        <v>43441</v>
      </c>
      <c r="M42" s="44" t="s">
        <v>396</v>
      </c>
      <c r="N42" s="20" t="s">
        <v>413</v>
      </c>
    </row>
    <row r="43" spans="1:14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  <c r="G43" s="10">
        <f>IF('Suivi Projets'!G43&lt;&gt;"",'Suivi Projets'!G43,"")</f>
        <v>1810040</v>
      </c>
      <c r="H43" s="11" t="str">
        <f>IF('Suivi Projets'!I43&lt;&gt;"",'Suivi Projets'!I43,"")</f>
        <v>EDF</v>
      </c>
      <c r="I43" s="169">
        <v>43416</v>
      </c>
      <c r="J43" s="265">
        <v>43465</v>
      </c>
      <c r="K43" s="24">
        <f t="shared" ca="1" si="0"/>
        <v>2</v>
      </c>
      <c r="L43" s="151"/>
      <c r="M43" s="112" t="s">
        <v>358</v>
      </c>
    </row>
    <row r="44" spans="1:14" x14ac:dyDescent="0.25">
      <c r="A44" s="38" t="s">
        <v>102</v>
      </c>
      <c r="B44" s="150"/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  <c r="G44" s="10">
        <f>IF('Suivi Projets'!G44&lt;&gt;"",'Suivi Projets'!G44,"")</f>
        <v>1712052</v>
      </c>
      <c r="H44" s="11" t="str">
        <f>IF('Suivi Projets'!I44&lt;&gt;"",'Suivi Projets'!I44,"")</f>
        <v>TOTAL MS</v>
      </c>
      <c r="I44" s="169">
        <v>43110</v>
      </c>
      <c r="J44" s="265">
        <v>43830</v>
      </c>
      <c r="K44" s="24">
        <f t="shared" ca="1" si="0"/>
        <v>0</v>
      </c>
      <c r="L44" s="151"/>
      <c r="M44" s="112"/>
    </row>
    <row r="45" spans="1:14" x14ac:dyDescent="0.25">
      <c r="A45" s="38" t="s">
        <v>6</v>
      </c>
      <c r="B45" s="150"/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  <c r="G45" s="10">
        <f>IF('Suivi Projets'!G45&lt;&gt;"",'Suivi Projets'!G45,"")</f>
        <v>1612015</v>
      </c>
      <c r="H45" s="12" t="str">
        <f>IF('Suivi Projets'!I45&lt;&gt;"",'Suivi Projets'!I45,"")</f>
        <v>TECHNIP</v>
      </c>
      <c r="I45" s="170">
        <v>43101</v>
      </c>
      <c r="J45" s="28">
        <v>43465</v>
      </c>
      <c r="K45" s="24">
        <f t="shared" ca="1" si="0"/>
        <v>2</v>
      </c>
      <c r="L45" s="151"/>
      <c r="M45" s="38" t="s">
        <v>356</v>
      </c>
    </row>
    <row r="46" spans="1:14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  <c r="G46" s="10">
        <f>IF('Suivi Projets'!G46&lt;&gt;"",'Suivi Projets'!G46,"")</f>
        <v>1507020</v>
      </c>
      <c r="H46" s="11" t="str">
        <f>IF('Suivi Projets'!I46&lt;&gt;"",'Suivi Projets'!I46,"")</f>
        <v>EMERSON</v>
      </c>
      <c r="I46" s="169">
        <v>42461</v>
      </c>
      <c r="J46" s="265">
        <v>43449</v>
      </c>
      <c r="K46" s="24">
        <f t="shared" ca="1" si="0"/>
        <v>2</v>
      </c>
      <c r="L46" s="151"/>
      <c r="M46" s="112" t="s">
        <v>356</v>
      </c>
    </row>
    <row r="47" spans="1:14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  <c r="G47" s="10">
        <f>IF('Suivi Projets'!G47&lt;&gt;"",'Suivi Projets'!G47,"")</f>
        <v>1501027</v>
      </c>
      <c r="H47" s="12" t="str">
        <f>IF('Suivi Projets'!I47&lt;&gt;"",'Suivi Projets'!I47,"")</f>
        <v>ARAMCO - DPS</v>
      </c>
      <c r="I47" s="170">
        <v>42037</v>
      </c>
      <c r="J47" s="28">
        <v>43524</v>
      </c>
      <c r="K47" s="24">
        <f t="shared" ca="1" si="0"/>
        <v>0</v>
      </c>
      <c r="L47" s="151"/>
      <c r="M47" s="38"/>
    </row>
    <row r="48" spans="1:14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  <c r="G48" s="10">
        <f>IF('Suivi Projets'!G48&lt;&gt;"",'Suivi Projets'!G48,"")</f>
        <v>1808046</v>
      </c>
      <c r="H48" s="11" t="str">
        <f>IF('Suivi Projets'!I48&lt;&gt;"",'Suivi Projets'!I48,"")</f>
        <v>CLEMESSY</v>
      </c>
      <c r="I48" s="169">
        <v>43367</v>
      </c>
      <c r="J48" s="265">
        <v>43465</v>
      </c>
      <c r="K48" s="257">
        <f t="shared" ca="1" si="0"/>
        <v>2</v>
      </c>
      <c r="L48" s="260">
        <v>43455</v>
      </c>
      <c r="M48" s="44" t="s">
        <v>396</v>
      </c>
      <c r="N48" s="20" t="s">
        <v>413</v>
      </c>
    </row>
    <row r="49" spans="1:14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  <c r="G49" s="10">
        <f>IF('Suivi Projets'!G49&lt;&gt;"",'Suivi Projets'!G49,"")</f>
        <v>1612002</v>
      </c>
      <c r="H49" s="12" t="str">
        <f>IF('Suivi Projets'!I49&lt;&gt;"",'Suivi Projets'!I49,"")</f>
        <v>FRAMATOME</v>
      </c>
      <c r="I49" s="170">
        <v>42709</v>
      </c>
      <c r="J49" s="28">
        <v>43616</v>
      </c>
      <c r="K49" s="24">
        <f t="shared" ca="1" si="0"/>
        <v>0</v>
      </c>
      <c r="L49" s="151"/>
      <c r="M49" s="112"/>
    </row>
    <row r="50" spans="1:14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  <c r="G50" s="10">
        <f>IF('Suivi Projets'!G50&lt;&gt;"",'Suivi Projets'!G50,"")</f>
        <v>1812107</v>
      </c>
      <c r="H50" s="12" t="str">
        <f>IF('Suivi Projets'!I50&lt;&gt;"",'Suivi Projets'!I50,"")</f>
        <v>EDF CNEPE</v>
      </c>
      <c r="I50" s="170">
        <v>43479</v>
      </c>
      <c r="J50" s="28">
        <v>43830</v>
      </c>
      <c r="K50" s="24">
        <f t="shared" ca="1" si="0"/>
        <v>0</v>
      </c>
      <c r="L50" s="151"/>
      <c r="M50" s="38"/>
    </row>
    <row r="51" spans="1:14" ht="24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  <c r="G51" s="13">
        <f>IF('Suivi Projets'!G51&lt;&gt;"",'Suivi Projets'!G51,"")</f>
        <v>1804025</v>
      </c>
      <c r="H51" s="14" t="str">
        <f>IF('Suivi Projets'!I51&lt;&gt;"",'Suivi Projets'!I51,"")</f>
        <v>TOTAL EP Bulgarie</v>
      </c>
      <c r="I51" s="171">
        <v>43178</v>
      </c>
      <c r="J51" s="271">
        <v>43542</v>
      </c>
      <c r="K51" s="25">
        <f t="shared" ca="1" si="0"/>
        <v>0</v>
      </c>
      <c r="L51" s="254"/>
      <c r="M51" s="113"/>
    </row>
    <row r="52" spans="1:14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  <c r="G52" s="13">
        <f>IF('Suivi Projets'!G52&lt;&gt;"",'Suivi Projets'!G52,"")</f>
        <v>1709040</v>
      </c>
      <c r="H52" s="14" t="str">
        <f>IF('Suivi Projets'!I52&lt;&gt;"",'Suivi Projets'!I52,"")</f>
        <v>FRAMATOME</v>
      </c>
      <c r="I52" s="171">
        <v>43027</v>
      </c>
      <c r="J52" s="271">
        <v>43448</v>
      </c>
      <c r="K52" s="304">
        <f t="shared" ca="1" si="0"/>
        <v>2</v>
      </c>
      <c r="L52" s="305">
        <v>43448</v>
      </c>
      <c r="M52" s="40" t="s">
        <v>396</v>
      </c>
    </row>
    <row r="53" spans="1:14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  <c r="G53" s="10">
        <f>IF('Suivi Projets'!G53&lt;&gt;"",'Suivi Projets'!G53,"")</f>
        <v>1712020</v>
      </c>
      <c r="H53" s="11" t="str">
        <f>IF('Suivi Projets'!I53&lt;&gt;"",'Suivi Projets'!I53,"")</f>
        <v>NUVIA</v>
      </c>
      <c r="I53" s="169">
        <v>43073</v>
      </c>
      <c r="J53" s="265">
        <v>43555</v>
      </c>
      <c r="K53" s="24">
        <f t="shared" ca="1" si="0"/>
        <v>0</v>
      </c>
      <c r="L53" s="151"/>
      <c r="M53" s="112"/>
    </row>
    <row r="54" spans="1:14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  <c r="G54" s="10">
        <f>IF('Suivi Projets'!G54&lt;&gt;"",'Suivi Projets'!G54,"")</f>
        <v>1811039</v>
      </c>
      <c r="H54" s="11" t="str">
        <f>IF('Suivi Projets'!I54&lt;&gt;"",'Suivi Projets'!I54,"")</f>
        <v>EDF</v>
      </c>
      <c r="I54" s="169">
        <v>43423</v>
      </c>
      <c r="J54" s="265">
        <v>43465</v>
      </c>
      <c r="K54" s="24">
        <f t="shared" ca="1" si="0"/>
        <v>2</v>
      </c>
      <c r="L54" s="151"/>
      <c r="M54" s="112" t="s">
        <v>358</v>
      </c>
    </row>
    <row r="55" spans="1:14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  <c r="G55" s="13">
        <f>IF('Suivi Projets'!G55&lt;&gt;"",'Suivi Projets'!G55,"")</f>
        <v>1802003</v>
      </c>
      <c r="H55" s="11" t="str">
        <f>IF('Suivi Projets'!I55&lt;&gt;"",'Suivi Projets'!I55,"")</f>
        <v>CLEMESSY</v>
      </c>
      <c r="I55" s="169">
        <v>43136</v>
      </c>
      <c r="J55" s="265">
        <v>43505</v>
      </c>
      <c r="K55" s="257">
        <f t="shared" ca="1" si="0"/>
        <v>1</v>
      </c>
      <c r="L55" s="260">
        <v>43505</v>
      </c>
      <c r="M55" s="44" t="s">
        <v>396</v>
      </c>
    </row>
    <row r="56" spans="1:14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  <c r="G56" s="10">
        <f>IF('Suivi Projets'!G56&lt;&gt;"",'Suivi Projets'!G56,"")</f>
        <v>1702018</v>
      </c>
      <c r="H56" s="12" t="str">
        <f>IF('Suivi Projets'!I56&lt;&gt;"",'Suivi Projets'!I56,"")</f>
        <v>EDF</v>
      </c>
      <c r="I56" s="170">
        <v>42821</v>
      </c>
      <c r="J56" s="28">
        <v>43373</v>
      </c>
      <c r="K56" s="24">
        <f t="shared" ca="1" si="0"/>
        <v>2</v>
      </c>
      <c r="L56" s="151"/>
      <c r="M56" s="112" t="s">
        <v>356</v>
      </c>
    </row>
    <row r="57" spans="1:14" ht="24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  <c r="G57" s="10">
        <f>IF('Suivi Projets'!G57&lt;&gt;"",'Suivi Projets'!G57,"")</f>
        <v>1804064</v>
      </c>
      <c r="H57" s="11" t="str">
        <f>IF('Suivi Projets'!I57&lt;&gt;"",'Suivi Projets'!I57,"")</f>
        <v>WESTINGHOUSE</v>
      </c>
      <c r="I57" s="169">
        <v>43206</v>
      </c>
      <c r="J57" s="265">
        <v>43392</v>
      </c>
      <c r="K57" s="24">
        <f t="shared" ca="1" si="0"/>
        <v>2</v>
      </c>
      <c r="L57" s="151"/>
      <c r="M57" s="112" t="s">
        <v>356</v>
      </c>
    </row>
    <row r="58" spans="1:14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  <c r="G58" s="10">
        <f>IF('Suivi Projets'!G58&lt;&gt;"",'Suivi Projets'!G58,"")</f>
        <v>171207</v>
      </c>
      <c r="H58" s="11" t="str">
        <f>IF('Suivi Projets'!I58&lt;&gt;"",'Suivi Projets'!I58,"")</f>
        <v>CNIM UK</v>
      </c>
      <c r="I58" s="169">
        <v>43115</v>
      </c>
      <c r="J58" s="265">
        <v>43646</v>
      </c>
      <c r="K58" s="24">
        <f t="shared" ca="1" si="0"/>
        <v>0</v>
      </c>
      <c r="L58" s="151"/>
      <c r="M58" s="113"/>
    </row>
    <row r="59" spans="1:14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  <c r="G59" s="10">
        <f>IF('Suivi Projets'!G59&lt;&gt;"",'Suivi Projets'!G59,"")</f>
        <v>1806062</v>
      </c>
      <c r="H59" s="11" t="str">
        <f>IF('Suivi Projets'!I59&lt;&gt;"",'Suivi Projets'!I59,"")</f>
        <v>CLEMESSY</v>
      </c>
      <c r="I59" s="169">
        <v>43290</v>
      </c>
      <c r="J59" s="265">
        <v>43555</v>
      </c>
      <c r="K59" s="24">
        <f t="shared" ca="1" si="0"/>
        <v>0</v>
      </c>
      <c r="L59" s="151"/>
      <c r="M59" s="112"/>
    </row>
    <row r="60" spans="1:14" x14ac:dyDescent="0.25">
      <c r="A60" s="38" t="s">
        <v>411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  <c r="G60" s="10">
        <f>IF('Suivi Projets'!G60&lt;&gt;"",'Suivi Projets'!G60,"")</f>
        <v>1812041</v>
      </c>
      <c r="H60" s="11" t="str">
        <f>IF('Suivi Projets'!I60&lt;&gt;"",'Suivi Projets'!I60,"")</f>
        <v>EDF</v>
      </c>
      <c r="I60" s="169">
        <v>43486</v>
      </c>
      <c r="J60" s="265" t="s">
        <v>409</v>
      </c>
      <c r="K60" s="24" t="e">
        <f t="shared" ca="1" si="0"/>
        <v>#VALUE!</v>
      </c>
      <c r="L60" s="151"/>
      <c r="M60" s="113" t="s">
        <v>357</v>
      </c>
    </row>
    <row r="61" spans="1:14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  <c r="G61" s="10">
        <f>IF('Suivi Projets'!G61&lt;&gt;"",'Suivi Projets'!G61,"")</f>
        <v>1812007</v>
      </c>
      <c r="H61" s="11" t="str">
        <f>IF('Suivi Projets'!I61&lt;&gt;"",'Suivi Projets'!I61,"")</f>
        <v>EDF</v>
      </c>
      <c r="I61" s="169">
        <v>43467</v>
      </c>
      <c r="J61" s="265" t="s">
        <v>409</v>
      </c>
      <c r="K61" s="24" t="e">
        <f t="shared" ca="1" si="0"/>
        <v>#VALUE!</v>
      </c>
      <c r="L61" s="151"/>
      <c r="M61" s="113" t="s">
        <v>357</v>
      </c>
    </row>
    <row r="62" spans="1:14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  <c r="G62" s="16">
        <f>IF('Suivi Projets'!G62&lt;&gt;"",'Suivi Projets'!G62,"")</f>
        <v>1605020</v>
      </c>
      <c r="H62" s="12" t="str">
        <f>IF('Suivi Projets'!I62&lt;&gt;"",'Suivi Projets'!I62,"")</f>
        <v>SCHNEIDER</v>
      </c>
      <c r="I62" s="170">
        <v>42522</v>
      </c>
      <c r="J62" s="28">
        <v>43462</v>
      </c>
      <c r="K62" s="257">
        <f t="shared" ca="1" si="0"/>
        <v>2</v>
      </c>
      <c r="L62" s="260">
        <v>43462</v>
      </c>
      <c r="M62" s="44" t="s">
        <v>396</v>
      </c>
      <c r="N62" s="20" t="s">
        <v>413</v>
      </c>
    </row>
    <row r="63" spans="1:14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  <c r="G63" s="16">
        <f>IF('Suivi Projets'!G63&lt;&gt;"",'Suivi Projets'!G63,"")</f>
        <v>1702015</v>
      </c>
      <c r="H63" s="12" t="str">
        <f>IF('Suivi Projets'!I63&lt;&gt;"",'Suivi Projets'!I63,"")</f>
        <v>TOTAL SA</v>
      </c>
      <c r="I63" s="170">
        <v>42800</v>
      </c>
      <c r="J63" s="28">
        <v>43465</v>
      </c>
      <c r="K63" s="24">
        <f t="shared" ca="1" si="0"/>
        <v>2</v>
      </c>
      <c r="L63" s="151"/>
      <c r="M63" s="112" t="s">
        <v>358</v>
      </c>
    </row>
    <row r="64" spans="1:14" ht="24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  <c r="G64" s="10">
        <f>IF('Suivi Projets'!G64&lt;&gt;"",'Suivi Projets'!G64,"")</f>
        <v>1803141</v>
      </c>
      <c r="H64" s="11" t="str">
        <f>IF('Suivi Projets'!I64&lt;&gt;"",'Suivi Projets'!I64,"")</f>
        <v>WESTINGHOUSE</v>
      </c>
      <c r="I64" s="169">
        <v>43206</v>
      </c>
      <c r="J64" s="265">
        <v>43736</v>
      </c>
      <c r="K64" s="24">
        <f t="shared" ca="1" si="0"/>
        <v>0</v>
      </c>
      <c r="L64" s="151"/>
      <c r="M64" s="112"/>
    </row>
    <row r="65" spans="1:14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  <c r="G65" s="10">
        <f>IF('Suivi Projets'!G65&lt;&gt;"",'Suivi Projets'!G65,"")</f>
        <v>1806049</v>
      </c>
      <c r="H65" s="11" t="str">
        <f>IF('Suivi Projets'!I65&lt;&gt;"",'Suivi Projets'!I65,"")</f>
        <v xml:space="preserve">SCHNEIDER </v>
      </c>
      <c r="I65" s="169">
        <v>43282</v>
      </c>
      <c r="J65" s="265">
        <v>43616</v>
      </c>
      <c r="K65" s="25">
        <f t="shared" ca="1" si="0"/>
        <v>0</v>
      </c>
      <c r="L65" s="254"/>
      <c r="M65" s="112"/>
    </row>
    <row r="66" spans="1:14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  <c r="G66" s="10">
        <f>IF('Suivi Projets'!G66&lt;&gt;"",'Suivi Projets'!G66,"")</f>
        <v>1812042</v>
      </c>
      <c r="H66" s="11" t="str">
        <f>IF('Suivi Projets'!I66&lt;&gt;"",'Suivi Projets'!I66,"")</f>
        <v>EDF</v>
      </c>
      <c r="I66" s="169">
        <v>43493</v>
      </c>
      <c r="J66" s="265" t="s">
        <v>409</v>
      </c>
      <c r="K66" s="25" t="e">
        <f t="shared" ca="1" si="0"/>
        <v>#VALUE!</v>
      </c>
      <c r="L66" s="254"/>
      <c r="M66" s="113" t="s">
        <v>357</v>
      </c>
    </row>
    <row r="67" spans="1:14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  <c r="G67" s="10">
        <f>IF('Suivi Projets'!G67&lt;&gt;"",'Suivi Projets'!G67,"")</f>
        <v>1711004</v>
      </c>
      <c r="H67" s="12" t="str">
        <f>IF('Suivi Projets'!I67&lt;&gt;"",'Suivi Projets'!I67,"")</f>
        <v>FRAMATOME</v>
      </c>
      <c r="I67" s="170">
        <v>43052</v>
      </c>
      <c r="J67" s="28">
        <v>43646</v>
      </c>
      <c r="K67" s="24">
        <f t="shared" ref="K67:K95" ca="1" si="1">IF(J67&lt;&gt;"",IF(TODAY()&gt;J67,2,IF(TODAY()&gt;=J67-30,1,IF(TODAY()&lt;J67,0,""))),"")</f>
        <v>0</v>
      </c>
      <c r="L67" s="151"/>
      <c r="M67" s="38"/>
    </row>
    <row r="68" spans="1:14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  <c r="G68" s="16">
        <f>IF('Suivi Projets'!G68&lt;&gt;"",'Suivi Projets'!G68,"")</f>
        <v>1701044</v>
      </c>
      <c r="H68" s="12" t="str">
        <f>IF('Suivi Projets'!I68&lt;&gt;"",'Suivi Projets'!I68,"")</f>
        <v>FRAMATOME</v>
      </c>
      <c r="I68" s="170">
        <v>42772</v>
      </c>
      <c r="J68" s="28">
        <v>43769</v>
      </c>
      <c r="K68" s="24">
        <f t="shared" ca="1" si="1"/>
        <v>0</v>
      </c>
      <c r="L68" s="151"/>
      <c r="M68" s="112"/>
    </row>
    <row r="69" spans="1:14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  <c r="G69" s="16">
        <f>IF('Suivi Projets'!G69&lt;&gt;"",'Suivi Projets'!G69,"")</f>
        <v>1812008</v>
      </c>
      <c r="H69" s="12" t="str">
        <f>IF('Suivi Projets'!I69&lt;&gt;"",'Suivi Projets'!I69,"")</f>
        <v>EDF</v>
      </c>
      <c r="I69" s="170">
        <v>43467</v>
      </c>
      <c r="J69" s="28" t="s">
        <v>409</v>
      </c>
      <c r="K69" s="24" t="e">
        <f t="shared" ca="1" si="1"/>
        <v>#VALUE!</v>
      </c>
      <c r="L69" s="151"/>
      <c r="M69" s="113" t="s">
        <v>357</v>
      </c>
    </row>
    <row r="70" spans="1:14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  <c r="G70" s="10">
        <f>IF('Suivi Projets'!G70&lt;&gt;"",'Suivi Projets'!G70,"")</f>
        <v>1803034</v>
      </c>
      <c r="H70" s="11" t="str">
        <f>IF('Suivi Projets'!I70&lt;&gt;"",'Suivi Projets'!I70,"")</f>
        <v>EDF</v>
      </c>
      <c r="I70" s="169">
        <v>43176</v>
      </c>
      <c r="J70" s="265">
        <v>43404</v>
      </c>
      <c r="K70" s="24">
        <f t="shared" ca="1" si="1"/>
        <v>2</v>
      </c>
      <c r="L70" s="151"/>
      <c r="M70" s="112" t="s">
        <v>356</v>
      </c>
    </row>
    <row r="71" spans="1:14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  <c r="G71" s="10">
        <f>IF('Suivi Projets'!G71&lt;&gt;"",'Suivi Projets'!G71,"")</f>
        <v>1810041</v>
      </c>
      <c r="H71" s="11" t="str">
        <f>IF('Suivi Projets'!I71&lt;&gt;"",'Suivi Projets'!I71,"")</f>
        <v>EDF</v>
      </c>
      <c r="I71" s="169">
        <v>43423</v>
      </c>
      <c r="J71" s="265">
        <v>43465</v>
      </c>
      <c r="K71" s="24">
        <f t="shared" ca="1" si="1"/>
        <v>2</v>
      </c>
      <c r="L71" s="151"/>
      <c r="M71" s="112" t="s">
        <v>358</v>
      </c>
    </row>
    <row r="72" spans="1:14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  <c r="G72" s="13">
        <f>IF('Suivi Projets'!G72&lt;&gt;"",'Suivi Projets'!G72,"")</f>
        <v>1711044</v>
      </c>
      <c r="H72" s="11" t="str">
        <f>IF('Suivi Projets'!I72&lt;&gt;"",'Suivi Projets'!I72,"")</f>
        <v>CHEMVIRON</v>
      </c>
      <c r="I72" s="169">
        <v>43102</v>
      </c>
      <c r="J72" s="265">
        <v>43465</v>
      </c>
      <c r="K72" s="304">
        <f t="shared" ca="1" si="1"/>
        <v>2</v>
      </c>
      <c r="L72" s="305">
        <v>43465</v>
      </c>
      <c r="M72" s="44" t="s">
        <v>396</v>
      </c>
      <c r="N72" s="20" t="s">
        <v>413</v>
      </c>
    </row>
    <row r="73" spans="1:14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  <c r="G73" s="10">
        <f>IF('Suivi Projets'!G73&lt;&gt;"",'Suivi Projets'!G73,"")</f>
        <v>1810031</v>
      </c>
      <c r="H73" s="11" t="str">
        <f>IF('Suivi Projets'!I73&lt;&gt;"",'Suivi Projets'!I73,"")</f>
        <v>CLEMESSY</v>
      </c>
      <c r="I73" s="169">
        <v>43409</v>
      </c>
      <c r="J73" s="265">
        <v>43465</v>
      </c>
      <c r="K73" s="304">
        <f t="shared" ca="1" si="1"/>
        <v>2</v>
      </c>
      <c r="L73" s="305">
        <v>43455</v>
      </c>
      <c r="M73" s="44" t="s">
        <v>396</v>
      </c>
      <c r="N73" s="20" t="s">
        <v>413</v>
      </c>
    </row>
    <row r="74" spans="1:14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  <c r="G74" s="13">
        <f>IF('Suivi Projets'!G74&lt;&gt;"",'Suivi Projets'!G74,"")</f>
        <v>1811037</v>
      </c>
      <c r="H74" s="14" t="str">
        <f>IF('Suivi Projets'!I74&lt;&gt;"",'Suivi Projets'!I74,"")</f>
        <v>SIEMENS</v>
      </c>
      <c r="I74" s="171">
        <v>43423</v>
      </c>
      <c r="J74" s="271">
        <v>43441</v>
      </c>
      <c r="K74" s="304">
        <f t="shared" ca="1" si="1"/>
        <v>2</v>
      </c>
      <c r="L74" s="305">
        <v>43449</v>
      </c>
      <c r="M74" s="44" t="s">
        <v>396</v>
      </c>
      <c r="N74" s="20" t="s">
        <v>413</v>
      </c>
    </row>
    <row r="75" spans="1:14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  <c r="G75" s="171">
        <f>IF('Suivi Projets'!G75&lt;&gt;"",'Suivi Projets'!G75,"")</f>
        <v>1812009</v>
      </c>
      <c r="H75" s="14" t="str">
        <f>IF('Suivi Projets'!I75&lt;&gt;"",'Suivi Projets'!I75,"")</f>
        <v>EDF</v>
      </c>
      <c r="I75" s="171">
        <v>43467</v>
      </c>
      <c r="J75" s="271" t="s">
        <v>409</v>
      </c>
      <c r="K75" s="25" t="e">
        <f t="shared" ca="1" si="1"/>
        <v>#VALUE!</v>
      </c>
      <c r="L75" s="261"/>
      <c r="M75" s="112" t="s">
        <v>357</v>
      </c>
    </row>
    <row r="76" spans="1:14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  <c r="G76" s="10">
        <f>IF('Suivi Projets'!G76&lt;&gt;"",'Suivi Projets'!G76,"")</f>
        <v>1803009</v>
      </c>
      <c r="H76" s="11" t="str">
        <f>IF('Suivi Projets'!I76&lt;&gt;"",'Suivi Projets'!I76,"")</f>
        <v xml:space="preserve">EDF </v>
      </c>
      <c r="I76" s="169">
        <v>43171</v>
      </c>
      <c r="J76" s="265">
        <v>43475</v>
      </c>
      <c r="K76" s="25">
        <f t="shared" ca="1" si="1"/>
        <v>2</v>
      </c>
      <c r="L76" s="254"/>
      <c r="M76" s="112" t="s">
        <v>356</v>
      </c>
    </row>
    <row r="77" spans="1:14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  <c r="G77" s="10">
        <f>IF('Suivi Projets'!G77&lt;&gt;"",'Suivi Projets'!G77,"")</f>
        <v>1810030</v>
      </c>
      <c r="H77" s="11" t="str">
        <f>IF('Suivi Projets'!I77&lt;&gt;"",'Suivi Projets'!I77,"")</f>
        <v>CLEMESSY</v>
      </c>
      <c r="I77" s="169">
        <v>43430</v>
      </c>
      <c r="J77" s="265">
        <v>43465</v>
      </c>
      <c r="K77" s="304">
        <f t="shared" ca="1" si="1"/>
        <v>2</v>
      </c>
      <c r="L77" s="305">
        <v>43434</v>
      </c>
      <c r="M77" s="44" t="s">
        <v>396</v>
      </c>
      <c r="N77" s="20" t="s">
        <v>413</v>
      </c>
    </row>
    <row r="78" spans="1:14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  <c r="G78" s="13">
        <f>IF('Suivi Projets'!G78&lt;&gt;"",'Suivi Projets'!G78,"")</f>
        <v>1810029</v>
      </c>
      <c r="H78" s="14" t="str">
        <f>IF('Suivi Projets'!I78&lt;&gt;"",'Suivi Projets'!I78,"")</f>
        <v>EDF</v>
      </c>
      <c r="I78" s="171">
        <v>43375</v>
      </c>
      <c r="J78" s="271">
        <v>43375</v>
      </c>
      <c r="K78" s="25">
        <f t="shared" ca="1" si="1"/>
        <v>2</v>
      </c>
      <c r="L78" s="254"/>
      <c r="M78" s="38" t="s">
        <v>356</v>
      </c>
    </row>
    <row r="79" spans="1:14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  <c r="G79" s="10">
        <f>IF('Suivi Projets'!G79&lt;&gt;"",'Suivi Projets'!G79,"")</f>
        <v>1411042</v>
      </c>
      <c r="H79" s="11" t="str">
        <f>IF('Suivi Projets'!I79&lt;&gt;"",'Suivi Projets'!I79,"")</f>
        <v>NUVIA</v>
      </c>
      <c r="I79" s="169">
        <v>42688</v>
      </c>
      <c r="J79" s="265">
        <v>43585</v>
      </c>
      <c r="K79" s="24">
        <f t="shared" ca="1" si="1"/>
        <v>0</v>
      </c>
      <c r="L79" s="151"/>
      <c r="M79" s="112"/>
    </row>
    <row r="80" spans="1:14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  <c r="G80" s="15" t="str">
        <f>IF('Suivi Projets'!G80&lt;&gt;"",'Suivi Projets'!G80,"")</f>
        <v/>
      </c>
      <c r="H80" s="17" t="str">
        <f>IF('Suivi Projets'!I80&lt;&gt;"",'Suivi Projets'!I80,"")</f>
        <v/>
      </c>
      <c r="I80" s="172"/>
      <c r="J80" s="173"/>
      <c r="K80" s="174" t="str">
        <f t="shared" ca="1" si="1"/>
        <v/>
      </c>
      <c r="L80" s="255"/>
      <c r="M80" s="114"/>
    </row>
    <row r="81" spans="1:15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  <c r="G81" s="10">
        <f>IF('Suivi Projets'!G81&lt;&gt;"",'Suivi Projets'!G81,"")</f>
        <v>1712027</v>
      </c>
      <c r="H81" s="11" t="str">
        <f>IF('Suivi Projets'!I81&lt;&gt;"",'Suivi Projets'!I81,"")</f>
        <v>CLEMESSY</v>
      </c>
      <c r="I81" s="169">
        <v>43116</v>
      </c>
      <c r="J81" s="265">
        <v>43555</v>
      </c>
      <c r="K81" s="24">
        <f t="shared" ca="1" si="1"/>
        <v>0</v>
      </c>
      <c r="L81" s="151"/>
      <c r="M81" s="112"/>
    </row>
    <row r="82" spans="1:15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  <c r="G82" s="13">
        <f>IF('Suivi Projets'!G82&lt;&gt;"",'Suivi Projets'!G82,"")</f>
        <v>1612003</v>
      </c>
      <c r="H82" s="14" t="str">
        <f>IF('Suivi Projets'!I82&lt;&gt;"",'Suivi Projets'!I82,"")</f>
        <v>EDF</v>
      </c>
      <c r="I82" s="171">
        <v>42739</v>
      </c>
      <c r="J82" s="271">
        <v>43373</v>
      </c>
      <c r="K82" s="25">
        <f t="shared" ca="1" si="1"/>
        <v>2</v>
      </c>
      <c r="L82" s="254"/>
      <c r="M82" s="112" t="s">
        <v>356</v>
      </c>
    </row>
    <row r="83" spans="1:15" x14ac:dyDescent="0.25">
      <c r="A83" s="38" t="s">
        <v>402</v>
      </c>
      <c r="B83" s="150"/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  <c r="G83" s="13">
        <f>IF('Suivi Projets'!G83&lt;&gt;"",'Suivi Projets'!G83,"")</f>
        <v>1811076</v>
      </c>
      <c r="H83" s="14" t="str">
        <f>IF('Suivi Projets'!I83&lt;&gt;"",'Suivi Projets'!I83,"")</f>
        <v>TECHNIP</v>
      </c>
      <c r="I83" s="171">
        <v>43473</v>
      </c>
      <c r="J83" s="271">
        <v>44134</v>
      </c>
      <c r="K83" s="25">
        <f t="shared" ca="1" si="1"/>
        <v>0</v>
      </c>
      <c r="L83" s="254"/>
      <c r="M83" s="113"/>
    </row>
    <row r="84" spans="1:15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  <c r="G84" s="13">
        <f>IF('Suivi Projets'!G84&lt;&gt;"",'Suivi Projets'!G84,"")</f>
        <v>1708045</v>
      </c>
      <c r="H84" s="14" t="str">
        <f>IF('Suivi Projets'!I84&lt;&gt;"",'Suivi Projets'!I84,"")</f>
        <v>EDF</v>
      </c>
      <c r="I84" s="171">
        <v>42975</v>
      </c>
      <c r="J84" s="28">
        <v>43373</v>
      </c>
      <c r="K84" s="25">
        <f t="shared" ca="1" si="1"/>
        <v>2</v>
      </c>
      <c r="L84" s="254"/>
      <c r="M84" s="38" t="s">
        <v>356</v>
      </c>
    </row>
    <row r="85" spans="1:15" x14ac:dyDescent="0.25">
      <c r="A85" s="38" t="s">
        <v>209</v>
      </c>
      <c r="B85" s="150"/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  <c r="G85" s="13">
        <f>IF('Suivi Projets'!G85&lt;&gt;"",'Suivi Projets'!G85,"")</f>
        <v>1808001</v>
      </c>
      <c r="H85" s="14" t="str">
        <f>IF('Suivi Projets'!I85&lt;&gt;"",'Suivi Projets'!I85,"")</f>
        <v>TOTAL FLUIDES</v>
      </c>
      <c r="I85" s="171">
        <v>43318</v>
      </c>
      <c r="J85" s="28">
        <v>43465</v>
      </c>
      <c r="K85" s="25">
        <f t="shared" ca="1" si="1"/>
        <v>2</v>
      </c>
      <c r="L85" s="254"/>
      <c r="M85" s="38" t="s">
        <v>356</v>
      </c>
    </row>
    <row r="86" spans="1:15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  <c r="G86" s="10">
        <f>IF('Suivi Projets'!G86&lt;&gt;"",'Suivi Projets'!G86,"")</f>
        <v>1612006</v>
      </c>
      <c r="H86" s="11" t="str">
        <f>IF('Suivi Projets'!I86&lt;&gt;"",'Suivi Projets'!I86,"")</f>
        <v>EDF</v>
      </c>
      <c r="I86" s="169">
        <v>42716</v>
      </c>
      <c r="J86" s="265">
        <v>43373</v>
      </c>
      <c r="K86" s="25">
        <f t="shared" ca="1" si="1"/>
        <v>2</v>
      </c>
      <c r="L86" s="254"/>
      <c r="M86" s="38" t="s">
        <v>356</v>
      </c>
    </row>
    <row r="87" spans="1:15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  <c r="G87" s="10">
        <f>IF('Suivi Projets'!G87&lt;&gt;"",'Suivi Projets'!G87,"")</f>
        <v>1512027</v>
      </c>
      <c r="H87" s="11" t="str">
        <f>IF('Suivi Projets'!I87&lt;&gt;"",'Suivi Projets'!I87,"")</f>
        <v>VERMILION</v>
      </c>
      <c r="I87" s="169">
        <v>42373</v>
      </c>
      <c r="J87" s="265">
        <v>43465</v>
      </c>
      <c r="K87" s="25">
        <f t="shared" ca="1" si="1"/>
        <v>2</v>
      </c>
      <c r="L87" s="254"/>
      <c r="M87" s="38" t="s">
        <v>356</v>
      </c>
    </row>
    <row r="88" spans="1:15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  <c r="G88" s="10">
        <f>IF('Suivi Projets'!G88&lt;&gt;"",'Suivi Projets'!G88,"")</f>
        <v>1812010</v>
      </c>
      <c r="H88" s="11" t="str">
        <f>IF('Suivi Projets'!I88&lt;&gt;"",'Suivi Projets'!I88,"")</f>
        <v>EDF</v>
      </c>
      <c r="I88" s="169">
        <v>43467</v>
      </c>
      <c r="J88" s="265" t="s">
        <v>409</v>
      </c>
      <c r="K88" s="25" t="e">
        <f t="shared" ca="1" si="1"/>
        <v>#VALUE!</v>
      </c>
      <c r="L88" s="254"/>
      <c r="M88" s="113" t="s">
        <v>357</v>
      </c>
    </row>
    <row r="89" spans="1:15" ht="24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  <c r="G89" s="10">
        <f>IF('Suivi Projets'!G89&lt;&gt;"",'Suivi Projets'!G89,"")</f>
        <v>1508002</v>
      </c>
      <c r="H89" s="11" t="str">
        <f>IF('Suivi Projets'!I89&lt;&gt;"",'Suivi Projets'!I89,"")</f>
        <v>MAINTENANCE PARTNERS</v>
      </c>
      <c r="I89" s="169">
        <v>42491</v>
      </c>
      <c r="J89" s="265">
        <v>43465</v>
      </c>
      <c r="K89" s="25">
        <f t="shared" ca="1" si="1"/>
        <v>2</v>
      </c>
      <c r="L89" s="254"/>
      <c r="M89" s="112" t="s">
        <v>410</v>
      </c>
    </row>
    <row r="90" spans="1:15" ht="24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  <c r="G90" s="10">
        <f>IF('Suivi Projets'!G90&lt;&gt;"",'Suivi Projets'!G90,"")</f>
        <v>1804087</v>
      </c>
      <c r="H90" s="11" t="str">
        <f>IF('Suivi Projets'!I90&lt;&gt;"",'Suivi Projets'!I90,"")</f>
        <v>BUREAU VERITAS</v>
      </c>
      <c r="I90" s="169">
        <v>43290</v>
      </c>
      <c r="J90" s="265">
        <v>43555</v>
      </c>
      <c r="K90" s="24">
        <f t="shared" ca="1" si="1"/>
        <v>0</v>
      </c>
      <c r="L90" s="151"/>
      <c r="M90" s="113"/>
    </row>
    <row r="91" spans="1:15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  <c r="G91" s="10">
        <f>IF('Suivi Projets'!G91&lt;&gt;"",'Suivi Projets'!G91,"")</f>
        <v>1806063</v>
      </c>
      <c r="H91" s="11" t="str">
        <f>IF('Suivi Projets'!I91&lt;&gt;"",'Suivi Projets'!I91,"")</f>
        <v>CLEMESSY</v>
      </c>
      <c r="I91" s="169">
        <v>43290</v>
      </c>
      <c r="J91" s="265">
        <v>43493</v>
      </c>
      <c r="K91" s="25">
        <f t="shared" ca="1" si="1"/>
        <v>1</v>
      </c>
      <c r="L91" s="254"/>
      <c r="M91" s="112"/>
    </row>
    <row r="92" spans="1:15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  <c r="G92" s="258">
        <f>IF('Suivi Projets'!G92&lt;&gt;"",'Suivi Projets'!G92,"")</f>
        <v>1712034</v>
      </c>
      <c r="H92" s="11" t="str">
        <f>IF('Suivi Projets'!I92&lt;&gt;"",'Suivi Projets'!I92,"")</f>
        <v>CLEMESSY</v>
      </c>
      <c r="I92" s="169">
        <v>43150</v>
      </c>
      <c r="J92" s="265">
        <v>43465</v>
      </c>
      <c r="K92" s="257">
        <f t="shared" ca="1" si="1"/>
        <v>2</v>
      </c>
      <c r="L92" s="260">
        <v>43455</v>
      </c>
      <c r="M92" s="44" t="s">
        <v>396</v>
      </c>
      <c r="N92" s="20" t="s">
        <v>413</v>
      </c>
      <c r="O92" s="259">
        <v>1801006</v>
      </c>
    </row>
    <row r="93" spans="1:15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  <c r="G93" s="16">
        <f>IF('Suivi Projets'!G93&lt;&gt;"",'Suivi Projets'!G93,"")</f>
        <v>1806045</v>
      </c>
      <c r="H93" s="12" t="str">
        <f>IF('Suivi Projets'!I93&lt;&gt;"",'Suivi Projets'!I93,"")</f>
        <v>SCHNEIDER</v>
      </c>
      <c r="I93" s="170">
        <v>43282</v>
      </c>
      <c r="J93" s="28">
        <v>43616</v>
      </c>
      <c r="K93" s="24">
        <f t="shared" ca="1" si="1"/>
        <v>0</v>
      </c>
      <c r="L93" s="151"/>
      <c r="M93" s="38"/>
    </row>
    <row r="94" spans="1:15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  <c r="G94" s="306">
        <f>IF('Suivi Projets'!G94&lt;&gt;"",'Suivi Projets'!G94,"")</f>
        <v>1804987</v>
      </c>
      <c r="H94" s="307" t="str">
        <f>IF('Suivi Projets'!I94&lt;&gt;"",'Suivi Projets'!I94,"")</f>
        <v>SCHNEIDER</v>
      </c>
      <c r="I94" s="308">
        <v>43227</v>
      </c>
      <c r="J94" s="309">
        <v>43585</v>
      </c>
      <c r="K94" s="310">
        <f t="shared" ca="1" si="1"/>
        <v>0</v>
      </c>
      <c r="L94" s="311"/>
      <c r="M94" s="312"/>
    </row>
    <row r="95" spans="1:15" ht="12.75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  <c r="G95" s="18">
        <f>IF('Suivi Projets'!G95&lt;&gt;"",'Suivi Projets'!G95,"")</f>
        <v>1901017</v>
      </c>
      <c r="H95" s="19" t="str">
        <f>IF('Suivi Projets'!I95&lt;&gt;"",'Suivi Projets'!I95,"")</f>
        <v>SCHNEIDER</v>
      </c>
      <c r="I95" s="175">
        <v>43479</v>
      </c>
      <c r="J95" s="176">
        <v>43585</v>
      </c>
      <c r="K95" s="26">
        <f t="shared" ca="1" si="1"/>
        <v>0</v>
      </c>
      <c r="L95" s="256"/>
      <c r="M95" s="115" t="s">
        <v>409</v>
      </c>
    </row>
    <row r="96" spans="1:15" ht="13.5" thickTop="1" thickBot="1" x14ac:dyDescent="0.3">
      <c r="A96" s="51"/>
      <c r="B96" s="329">
        <f>SUM(B2:B95)</f>
        <v>26</v>
      </c>
      <c r="C96" s="329">
        <f>SUM(C2:C95)</f>
        <v>32</v>
      </c>
      <c r="D96" s="329">
        <f>SUM(D2:D95)</f>
        <v>27</v>
      </c>
      <c r="E96" s="329">
        <f>SUM(E2:E95)</f>
        <v>2</v>
      </c>
      <c r="F96" s="329">
        <f>SUM(F2:F95)</f>
        <v>6</v>
      </c>
      <c r="G96" s="21"/>
      <c r="H96" s="22"/>
      <c r="I96" s="27"/>
      <c r="J96" s="27"/>
      <c r="K96" s="27"/>
      <c r="L96" s="27"/>
      <c r="M96" s="22"/>
    </row>
    <row r="97" spans="7:13" ht="12.75" thickTop="1" x14ac:dyDescent="0.25"/>
    <row r="98" spans="7:13" x14ac:dyDescent="0.25">
      <c r="G98" s="23"/>
      <c r="H98" s="22"/>
      <c r="M98" s="22"/>
    </row>
  </sheetData>
  <sheetProtection algorithmName="SHA-512" hashValue="D+nChb8hceph0AAUTP5EQ+6ivUiH2FdiR28ot0aNl7o9URf0qEsVN0AGIy4Bn7c1JBu3eIIsmFQBw7CSac4PRA==" saltValue="viYeUBJCft2Gd9+0m1SHGQ==" spinCount="100000" sheet="1" objects="1" scenarios="1"/>
  <autoFilter ref="A1:AX96" xr:uid="{AB3F6BAC-44E3-438C-8733-C35E4ABA08A8}"/>
  <conditionalFormatting sqref="B2:B95">
    <cfRule type="cellIs" dxfId="95" priority="10" operator="equal">
      <formula>1</formula>
    </cfRule>
  </conditionalFormatting>
  <conditionalFormatting sqref="C2:C95">
    <cfRule type="cellIs" dxfId="99" priority="9" operator="equal">
      <formula>1</formula>
    </cfRule>
  </conditionalFormatting>
  <conditionalFormatting sqref="D2:D95">
    <cfRule type="cellIs" dxfId="98" priority="8" operator="equal">
      <formula>1</formula>
    </cfRule>
  </conditionalFormatting>
  <conditionalFormatting sqref="E2:E95">
    <cfRule type="cellIs" dxfId="97" priority="7" operator="equal">
      <formula>1</formula>
    </cfRule>
  </conditionalFormatting>
  <conditionalFormatting sqref="F2:F95">
    <cfRule type="cellIs" dxfId="96" priority="6" operator="equal">
      <formula>1</formula>
    </cfRule>
  </conditionalFormatting>
  <conditionalFormatting sqref="A2:A95">
    <cfRule type="expression" dxfId="94" priority="1">
      <formula>$F2=1</formula>
    </cfRule>
    <cfRule type="expression" dxfId="93" priority="2">
      <formula>$E2=1</formula>
    </cfRule>
    <cfRule type="expression" dxfId="92" priority="3">
      <formula>$D2=1</formula>
    </cfRule>
    <cfRule type="expression" dxfId="91" priority="4">
      <formula>$C2=1</formula>
    </cfRule>
    <cfRule type="expression" dxfId="90" priority="5">
      <formula>$B2=1</formula>
    </cfRule>
  </conditionalFormatting>
  <pageMargins left="0.70866141732283472" right="0.70866141732283472" top="0.74803149606299213" bottom="0.74803149606299213" header="0.31496062992125984" footer="0.31496062992125984"/>
  <pageSetup paperSize="8" fitToHeight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1" id="{E179E2EF-9EF4-427D-A23F-6AB0EDD4CBA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</xm:sqref>
        </x14:conditionalFormatting>
        <x14:conditionalFormatting xmlns:xm="http://schemas.microsoft.com/office/excel/2006/main">
          <x14:cfRule type="iconSet" priority="35" id="{D4D480A8-6C0D-4422-A669-25F9232E52F6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L2</xm:sqref>
        </x14:conditionalFormatting>
        <x14:conditionalFormatting xmlns:xm="http://schemas.microsoft.com/office/excel/2006/main">
          <x14:cfRule type="iconSet" priority="34" id="{CDA58BB0-B746-430F-80F7-8ECCD7768FF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K3:L4</xm:sqref>
        </x14:conditionalFormatting>
        <x14:conditionalFormatting xmlns:xm="http://schemas.microsoft.com/office/excel/2006/main">
          <x14:cfRule type="iconSet" priority="33" id="{65E2ABB6-1AA3-41FE-9976-5F7F7D2BB0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K6:L6</xm:sqref>
        </x14:conditionalFormatting>
        <x14:conditionalFormatting xmlns:xm="http://schemas.microsoft.com/office/excel/2006/main">
          <x14:cfRule type="iconSet" priority="32" id="{67743AFE-F630-4593-9315-8ED8B1DA04C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</xm:sqref>
        </x14:conditionalFormatting>
        <x14:conditionalFormatting xmlns:xm="http://schemas.microsoft.com/office/excel/2006/main">
          <x14:cfRule type="iconSet" priority="31" id="{C4C3E3F2-CD26-40D0-BF5E-ABCB62BBB79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K18:K22 K9:L17</xm:sqref>
        </x14:conditionalFormatting>
        <x14:conditionalFormatting xmlns:xm="http://schemas.microsoft.com/office/excel/2006/main">
          <x14:cfRule type="iconSet" priority="30" id="{95B4413B-0211-41F2-8183-D780DAF85891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K23</xm:sqref>
        </x14:conditionalFormatting>
        <x14:conditionalFormatting xmlns:xm="http://schemas.microsoft.com/office/excel/2006/main">
          <x14:cfRule type="iconSet" priority="29" id="{8E531655-438F-4106-ADE1-9DAEC54100D2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K24:K39</xm:sqref>
        </x14:conditionalFormatting>
        <x14:conditionalFormatting xmlns:xm="http://schemas.microsoft.com/office/excel/2006/main">
          <x14:cfRule type="iconSet" priority="28" id="{AD34ED99-2943-49C5-8E07-23B7AB111A1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K40</xm:sqref>
        </x14:conditionalFormatting>
        <x14:conditionalFormatting xmlns:xm="http://schemas.microsoft.com/office/excel/2006/main">
          <x14:cfRule type="iconSet" priority="27" id="{A4EB7F51-2DEA-485D-AF14-EFD76ACAD900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K41:K48</xm:sqref>
        </x14:conditionalFormatting>
        <x14:conditionalFormatting xmlns:xm="http://schemas.microsoft.com/office/excel/2006/main">
          <x14:cfRule type="iconSet" priority="25" id="{9EA7F250-A7B3-46C7-ABE4-E501B4854679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K50</xm:sqref>
        </x14:conditionalFormatting>
        <x14:conditionalFormatting xmlns:xm="http://schemas.microsoft.com/office/excel/2006/main">
          <x14:cfRule type="iconSet" priority="24" id="{E5560F4E-08D1-44A3-B509-0FE029067BD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K51:K59</xm:sqref>
        </x14:conditionalFormatting>
        <x14:conditionalFormatting xmlns:xm="http://schemas.microsoft.com/office/excel/2006/main">
          <x14:cfRule type="iconSet" priority="23" id="{E3981FC8-EB26-4DF5-B374-D37CD7FFB78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K60:K61</xm:sqref>
        </x14:conditionalFormatting>
        <x14:conditionalFormatting xmlns:xm="http://schemas.microsoft.com/office/excel/2006/main">
          <x14:cfRule type="iconSet" priority="22" id="{75F41685-ED61-4DF3-BA58-864FA6F69DC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K62:K67</xm:sqref>
        </x14:conditionalFormatting>
        <x14:conditionalFormatting xmlns:xm="http://schemas.microsoft.com/office/excel/2006/main">
          <x14:cfRule type="iconSet" priority="21" id="{11D4ADBB-9782-47A9-8151-E23A622FABF7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K69</xm:sqref>
        </x14:conditionalFormatting>
        <x14:conditionalFormatting xmlns:xm="http://schemas.microsoft.com/office/excel/2006/main">
          <x14:cfRule type="iconSet" priority="20" id="{90A55E20-3FCB-491C-9771-AB2A20CAC527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K68</xm:sqref>
        </x14:conditionalFormatting>
        <x14:conditionalFormatting xmlns:xm="http://schemas.microsoft.com/office/excel/2006/main">
          <x14:cfRule type="iconSet" priority="19" id="{67BBC64F-8326-481E-AAD0-67DAEBDC2D4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K70:K81</xm:sqref>
        </x14:conditionalFormatting>
        <x14:conditionalFormatting xmlns:xm="http://schemas.microsoft.com/office/excel/2006/main">
          <x14:cfRule type="iconSet" priority="18" id="{1F6607A8-8044-4613-9687-E49F85A50258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K82</xm:sqref>
        </x14:conditionalFormatting>
        <x14:conditionalFormatting xmlns:xm="http://schemas.microsoft.com/office/excel/2006/main">
          <x14:cfRule type="iconSet" priority="17" id="{6EB1388B-4991-4C5C-AB81-C8C5A226905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K83</xm:sqref>
        </x14:conditionalFormatting>
        <x14:conditionalFormatting xmlns:xm="http://schemas.microsoft.com/office/excel/2006/main">
          <x14:cfRule type="iconSet" priority="16" id="{B8C917BE-B2FF-4E35-9593-CF4DE25F1476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K93:L93 K85:K92</xm:sqref>
        </x14:conditionalFormatting>
        <x14:conditionalFormatting xmlns:xm="http://schemas.microsoft.com/office/excel/2006/main">
          <x14:cfRule type="iconSet" priority="15" id="{102F3046-91A2-40B1-AC2A-9005301C98AF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K84</xm:sqref>
        </x14:conditionalFormatting>
        <x14:conditionalFormatting xmlns:xm="http://schemas.microsoft.com/office/excel/2006/main">
          <x14:cfRule type="iconSet" priority="14" id="{2A31539D-5AD5-42F3-8CCF-D9E3FC5CDC82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K95:L95</xm:sqref>
        </x14:conditionalFormatting>
        <x14:conditionalFormatting xmlns:xm="http://schemas.microsoft.com/office/excel/2006/main">
          <x14:cfRule type="iconSet" priority="13" id="{EF0BE0D9-E84F-4898-B76C-103BE9561F4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K94:L94</xm:sqref>
        </x14:conditionalFormatting>
        <x14:conditionalFormatting xmlns:xm="http://schemas.microsoft.com/office/excel/2006/main">
          <x14:cfRule type="iconSet" priority="362" id="{6F92D154-54AD-4D58-835F-25976DF4663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K49</xm:sqref>
        </x14:conditionalFormatting>
        <x14:conditionalFormatting xmlns:xm="http://schemas.microsoft.com/office/excel/2006/main">
          <x14:cfRule type="iconSet" priority="12" id="{F4480219-AF14-466B-A963-0DC97CBDB94B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K8</xm:sqref>
        </x14:conditionalFormatting>
        <x14:conditionalFormatting xmlns:xm="http://schemas.microsoft.com/office/excel/2006/main">
          <x14:cfRule type="iconSet" priority="11" id="{452C6832-C854-4680-9676-0E8ABE66CFE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applyStyles="1" summaryBelow="0"/>
    <pageSetUpPr fitToPage="1"/>
  </sheetPr>
  <dimension ref="A1:AX97"/>
  <sheetViews>
    <sheetView zoomScale="90" zoomScaleNormal="90" zoomScalePageLayoutView="12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A2" sqref="A2:F95"/>
    </sheetView>
  </sheetViews>
  <sheetFormatPr baseColWidth="10" defaultColWidth="10.7109375" defaultRowHeight="12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  <col min="7" max="7" width="9" style="20" customWidth="1"/>
    <col min="8" max="9" width="10.28515625" style="20" customWidth="1"/>
    <col min="10" max="11" width="15.42578125" style="20" customWidth="1"/>
    <col min="12" max="12" width="12" style="20" customWidth="1"/>
    <col min="13" max="13" width="13.28515625" style="20" customWidth="1"/>
    <col min="14" max="14" width="12.7109375" style="20" customWidth="1"/>
    <col min="15" max="15" width="15.28515625" style="20" customWidth="1"/>
    <col min="16" max="16" width="10" style="20" customWidth="1"/>
    <col min="17" max="18" width="10" style="228" customWidth="1"/>
    <col min="19" max="21" width="14.42578125" style="20" customWidth="1"/>
    <col min="22" max="24" width="10.7109375" style="20" customWidth="1"/>
    <col min="25" max="25" width="45.7109375" style="20" customWidth="1"/>
    <col min="26" max="16384" width="10.7109375" style="20"/>
  </cols>
  <sheetData>
    <row r="1" spans="1:50" ht="40.5" customHeight="1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  <c r="G1" s="5" t="s">
        <v>40</v>
      </c>
      <c r="H1" s="177" t="s">
        <v>10</v>
      </c>
      <c r="I1" s="177" t="s">
        <v>359</v>
      </c>
      <c r="J1" s="5" t="s">
        <v>304</v>
      </c>
      <c r="K1" s="5" t="s">
        <v>353</v>
      </c>
      <c r="L1" s="5" t="s">
        <v>295</v>
      </c>
      <c r="M1" s="5" t="s">
        <v>311</v>
      </c>
      <c r="N1" s="5" t="s">
        <v>296</v>
      </c>
      <c r="O1" s="5" t="s">
        <v>374</v>
      </c>
      <c r="P1" s="5" t="s">
        <v>41</v>
      </c>
      <c r="Q1" s="178" t="s">
        <v>315</v>
      </c>
      <c r="R1" s="178" t="s">
        <v>360</v>
      </c>
      <c r="S1" s="5" t="s">
        <v>298</v>
      </c>
      <c r="T1" s="5" t="s">
        <v>297</v>
      </c>
      <c r="U1" s="5" t="s">
        <v>310</v>
      </c>
      <c r="V1" s="5" t="s">
        <v>318</v>
      </c>
      <c r="W1" s="5" t="s">
        <v>361</v>
      </c>
      <c r="X1" s="5" t="s">
        <v>363</v>
      </c>
      <c r="Y1" s="5" t="s">
        <v>317</v>
      </c>
    </row>
    <row r="2" spans="1:50" ht="17.100000000000001" customHeight="1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  <c r="G2" s="179" t="s">
        <v>42</v>
      </c>
      <c r="H2" s="180" t="s">
        <v>19</v>
      </c>
      <c r="I2" s="179">
        <v>0</v>
      </c>
      <c r="J2" s="181">
        <v>43396</v>
      </c>
      <c r="K2" s="77">
        <f>'Suivi Commandes'!J2</f>
        <v>43585</v>
      </c>
      <c r="L2" s="77"/>
      <c r="M2" s="182">
        <f ca="1">IF(J2&lt;&gt;"",IF(OR(AND(G2="Cadre",TODAY()&lt;J2+90),AND(G2="Non Cadre",TODAY()&lt;J2+60)),"",IF(OR(AND(G2="Cadre",TODAY()&gt;=J2+90,TODAY()&lt;J2+120,N2=""),AND(G2="Non Cadre",TODAY()&gt;=J2+60,TODAY()&lt;J2+90,N2="")),1,IF(OR(AND(G2="Cadre",TODAY()&gt;J2+90,N2&lt;&gt;""),AND(G2="Non Cadre",TODAY()&gt;J2+60,N2&lt;&gt;"")),0,IF(OR(AND(G2="Cadre",TODAY()&gt;=J2+120,N2=""),AND(G2="Non Cadre",TODAY()&gt;=J2=90,N2="")),2,"")))))</f>
        <v>1</v>
      </c>
      <c r="N2" s="183"/>
      <c r="O2" s="183"/>
      <c r="P2" s="77">
        <v>43608</v>
      </c>
      <c r="Q2" s="182" t="str">
        <f ca="1">IF(OR(AND(P2&lt;=TODAY()+1,N2="oui"),N2="non"),0,IF(TODAY()&gt;=P2-45,1,""))</f>
        <v/>
      </c>
      <c r="R2" s="182"/>
      <c r="S2" s="184" t="str">
        <f ca="1">IF('Suivi Commandes'!J2&lt;&gt;"",IF(OR(TODAY()&lt;'Suivi Commandes'!J2-105,AND(TODAY()&gt;='Suivi Commandes'!J2-105,Q2="")),"",IF(AND(TODAY()&gt;='Suivi Commandes'!J2-105,T2="oui",Q2=0),0,1)),"")</f>
        <v/>
      </c>
      <c r="T2" s="183"/>
      <c r="U2" s="184" t="str">
        <f ca="1">IF('Suivi Commandes'!J2&lt;&gt;"",IF(OR(AND(TODAY()&lt;'Suivi Commandes'!J2-90,W2=""),AND(TODAY()&gt;='Suivi Commandes'!J2-90,S2="")),"",IF(OR(AND(TODAY()&lt;'Suivi Commandes'!J2-90,W2=0),AND(TODAY()&gt;='Suivi Commandes'!J2-90,T2="oui",V2="oui")),0,1)),"")</f>
        <v/>
      </c>
      <c r="V2" s="182"/>
      <c r="W2" s="185"/>
      <c r="X2" s="185"/>
      <c r="Y2" s="186"/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  <c r="G3" s="10" t="s">
        <v>42</v>
      </c>
      <c r="H3" s="25" t="s">
        <v>19</v>
      </c>
      <c r="I3" s="10">
        <v>0</v>
      </c>
      <c r="J3" s="187">
        <v>43255</v>
      </c>
      <c r="K3" s="78">
        <f>'Suivi Commandes'!J3</f>
        <v>43646</v>
      </c>
      <c r="L3" s="78"/>
      <c r="M3" s="184">
        <f t="shared" ref="M3:M66" ca="1" si="0">IF(J3&lt;&gt;"",IF(OR(AND(G3="Cadre",TODAY()&lt;J3+90),AND(G3="Non Cadre",TODAY()&lt;J3+60)),"",IF(OR(AND(G3="Cadre",TODAY()&gt;=J3+90,TODAY()&lt;J3+120,N3=""),AND(G3="Non Cadre",TODAY()&gt;=J3+60,TODAY()&lt;J3+90,N3="")),1,IF(OR(AND(G3="Cadre",TODAY()&gt;J3+90,N3&lt;&gt;""),AND(G3="Non Cadre",TODAY()&gt;J3+60,N3&lt;&gt;"")),0,IF(OR(AND(G3="Cadre",TODAY()&gt;=J3+120,N3=""),AND(G3="Non Cadre",TODAY()&gt;=J3=90,N3="")),2,"")))))</f>
        <v>0</v>
      </c>
      <c r="N3" s="265" t="s">
        <v>152</v>
      </c>
      <c r="O3" s="265"/>
      <c r="P3" s="265">
        <v>43469</v>
      </c>
      <c r="Q3" s="184">
        <f t="shared" ref="Q3:Q66" ca="1" si="1">IF(OR(AND(P3&lt;=TODAY()+1,N3="oui"),N3="non"),0,IF(TODAY()&gt;=P3-45,1,""))</f>
        <v>0</v>
      </c>
      <c r="R3" s="184"/>
      <c r="S3" s="184" t="str">
        <f ca="1">IF('Suivi Commandes'!J3&lt;&gt;"",IF(OR(TODAY()&lt;'Suivi Commandes'!J3-105,AND(TODAY()&gt;='Suivi Commandes'!J3-105,Q3="")),"",IF(AND(TODAY()&gt;='Suivi Commandes'!J3-105,T3="oui",Q3=0),0,1)),"")</f>
        <v/>
      </c>
      <c r="T3" s="265"/>
      <c r="U3" s="184" t="str">
        <f ca="1">IF('Suivi Commandes'!J3&lt;&gt;"",IF(OR(AND(TODAY()&lt;'Suivi Commandes'!J3-90,W3=""),AND(TODAY()&gt;='Suivi Commandes'!J3-90,S3="")),"",IF(OR(AND(TODAY()&lt;'Suivi Commandes'!J3-90,W3=0),AND(TODAY()&gt;='Suivi Commandes'!J3-90,T3="oui",V3="oui")),0,1)),"")</f>
        <v/>
      </c>
      <c r="V3" s="184"/>
      <c r="W3" s="188"/>
      <c r="X3" s="188"/>
      <c r="Y3" s="189"/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  <c r="G4" s="171" t="s">
        <v>42</v>
      </c>
      <c r="H4" s="24" t="s">
        <v>19</v>
      </c>
      <c r="I4" s="16">
        <v>0</v>
      </c>
      <c r="J4" s="190">
        <v>42534</v>
      </c>
      <c r="K4" s="78">
        <f>'Suivi Commandes'!J4</f>
        <v>43769</v>
      </c>
      <c r="L4" s="78"/>
      <c r="M4" s="184">
        <f t="shared" ca="1" si="0"/>
        <v>0</v>
      </c>
      <c r="N4" s="265" t="s">
        <v>149</v>
      </c>
      <c r="O4" s="265"/>
      <c r="P4" s="265">
        <v>42748</v>
      </c>
      <c r="Q4" s="184">
        <f t="shared" ca="1" si="1"/>
        <v>0</v>
      </c>
      <c r="R4" s="184"/>
      <c r="S4" s="184" t="str">
        <f ca="1">IF('Suivi Commandes'!J4&lt;&gt;"",IF(OR(TODAY()&lt;'Suivi Commandes'!J4-105,AND(TODAY()&gt;='Suivi Commandes'!J4-105,Q4="")),"",IF(AND(TODAY()&gt;='Suivi Commandes'!J4-105,T4="oui",Q4=0),0,1)),"")</f>
        <v/>
      </c>
      <c r="T4" s="28"/>
      <c r="U4" s="184" t="str">
        <f ca="1">IF('Suivi Commandes'!J4&lt;&gt;"",IF(OR(AND(TODAY()&lt;'Suivi Commandes'!J4-90,W4=""),AND(TODAY()&gt;='Suivi Commandes'!J4-90,S4="")),"",IF(OR(AND(TODAY()&lt;'Suivi Commandes'!J4-90,W4=0),AND(TODAY()&gt;='Suivi Commandes'!J4-90,T4="oui",V4="oui")),0,1)),"")</f>
        <v/>
      </c>
      <c r="V4" s="191"/>
      <c r="W4" s="192"/>
      <c r="X4" s="192"/>
      <c r="Y4" s="193"/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  <c r="G5" s="169" t="s">
        <v>42</v>
      </c>
      <c r="H5" s="24" t="s">
        <v>19</v>
      </c>
      <c r="I5" s="16">
        <v>0</v>
      </c>
      <c r="J5" s="187">
        <v>43409</v>
      </c>
      <c r="K5" s="127">
        <f>'Suivi Commandes'!J5</f>
        <v>0</v>
      </c>
      <c r="L5" s="78">
        <v>43460</v>
      </c>
      <c r="M5" s="184" t="str">
        <f t="shared" ca="1" si="0"/>
        <v/>
      </c>
      <c r="N5" s="265" t="s">
        <v>149</v>
      </c>
      <c r="O5" s="265"/>
      <c r="P5" s="265">
        <v>43621</v>
      </c>
      <c r="Q5" s="184" t="str">
        <f t="shared" ca="1" si="1"/>
        <v/>
      </c>
      <c r="R5" s="184">
        <v>0</v>
      </c>
      <c r="S5" s="184" t="str">
        <f ca="1">IF('Suivi Commandes'!J5&lt;&gt;"",IF(OR(TODAY()&lt;'Suivi Commandes'!J5-105,AND(TODAY()&gt;='Suivi Commandes'!J5-105,Q5="")),"",IF(AND(TODAY()&gt;='Suivi Commandes'!J5-105,T5="oui",Q5=0),0,1)),"")</f>
        <v/>
      </c>
      <c r="T5" s="265"/>
      <c r="U5" s="184" t="str">
        <f ca="1">IF('Suivi Commandes'!J5&lt;&gt;"",IF(OR(AND(TODAY()&lt;'Suivi Commandes'!J5-90,W5=""),AND(TODAY()&gt;='Suivi Commandes'!J5-90,S5="")),"",IF(OR(AND(TODAY()&lt;'Suivi Commandes'!J5-90,W5=0),AND(TODAY()&gt;='Suivi Commandes'!J5-90,T5="oui",V5="oui")),0,1)),"")</f>
        <v/>
      </c>
      <c r="V5" s="184"/>
      <c r="W5" s="188"/>
      <c r="X5" s="188"/>
      <c r="Y5" s="189" t="s">
        <v>349</v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  <c r="G6" s="169" t="s">
        <v>42</v>
      </c>
      <c r="H6" s="24" t="s">
        <v>19</v>
      </c>
      <c r="I6" s="16"/>
      <c r="J6" s="187">
        <v>43472</v>
      </c>
      <c r="K6" s="127" t="str">
        <f>'Suivi Commandes'!J6</f>
        <v xml:space="preserve"> </v>
      </c>
      <c r="L6" s="127"/>
      <c r="M6" s="194" t="str">
        <f t="shared" ca="1" si="0"/>
        <v/>
      </c>
      <c r="N6" s="195"/>
      <c r="O6" s="195"/>
      <c r="P6" s="265">
        <v>43684</v>
      </c>
      <c r="Q6" s="194" t="str">
        <f t="shared" ca="1" si="1"/>
        <v/>
      </c>
      <c r="R6" s="194"/>
      <c r="S6" s="184" t="e">
        <f ca="1">IF('Suivi Commandes'!J6&lt;&gt;"",IF(OR(TODAY()&lt;'Suivi Commandes'!J6-105,AND(TODAY()&gt;='Suivi Commandes'!J6-105,Q6="")),"",IF(AND(TODAY()&gt;='Suivi Commandes'!J6-105,T6="oui",Q6=0),0,1)),"")</f>
        <v>#VALUE!</v>
      </c>
      <c r="T6" s="265"/>
      <c r="U6" s="184" t="e">
        <f ca="1">IF('Suivi Commandes'!J6&lt;&gt;"",IF(OR(AND(TODAY()&lt;'Suivi Commandes'!J6-90,W6=""),AND(TODAY()&gt;='Suivi Commandes'!J6-90,S6="")),"",IF(OR(AND(TODAY()&lt;'Suivi Commandes'!J6-90,W6=0),AND(TODAY()&gt;='Suivi Commandes'!J6-90,T6="oui",V6="oui")),0,1)),"")</f>
        <v>#VALUE!</v>
      </c>
      <c r="V6" s="184"/>
      <c r="W6" s="188"/>
      <c r="X6" s="188"/>
      <c r="Y6" s="189" t="s">
        <v>391</v>
      </c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  <c r="G7" s="169" t="s">
        <v>42</v>
      </c>
      <c r="H7" s="24" t="s">
        <v>19</v>
      </c>
      <c r="I7" s="16">
        <v>0</v>
      </c>
      <c r="J7" s="187">
        <v>43073</v>
      </c>
      <c r="K7" s="78">
        <f>'Suivi Commandes'!J7</f>
        <v>43465</v>
      </c>
      <c r="L7" s="78">
        <v>43552</v>
      </c>
      <c r="M7" s="184">
        <f t="shared" ca="1" si="0"/>
        <v>0</v>
      </c>
      <c r="N7" s="265" t="s">
        <v>149</v>
      </c>
      <c r="O7" s="265"/>
      <c r="P7" s="265">
        <v>43284</v>
      </c>
      <c r="Q7" s="184">
        <f t="shared" ca="1" si="1"/>
        <v>0</v>
      </c>
      <c r="R7" s="184"/>
      <c r="S7" s="184">
        <f ca="1">IF('Suivi Commandes'!J7&lt;&gt;"",IF(OR(TODAY()&lt;'Suivi Commandes'!J7-105,AND(TODAY()&gt;='Suivi Commandes'!J7-105,Q7="")),"",IF(AND(TODAY()&gt;='Suivi Commandes'!J7-105,T7="oui",Q7=0),0,1)),"")</f>
        <v>0</v>
      </c>
      <c r="T7" s="265" t="s">
        <v>149</v>
      </c>
      <c r="U7" s="184">
        <f ca="1">IF('Suivi Commandes'!J7&lt;&gt;"",IF(OR(AND(TODAY()&lt;'Suivi Commandes'!J7-90,W7=""),AND(TODAY()&gt;='Suivi Commandes'!J7-90,S7="")),"",IF(OR(AND(TODAY()&lt;'Suivi Commandes'!J7-90,W7=0),AND(TODAY()&gt;='Suivi Commandes'!J7-90,T7="oui",V7="oui")),0,1)),"")</f>
        <v>0</v>
      </c>
      <c r="V7" s="184" t="s">
        <v>149</v>
      </c>
      <c r="W7" s="188"/>
      <c r="X7" s="188"/>
      <c r="Y7" s="189"/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169"/>
      <c r="H8" s="24"/>
      <c r="I8" s="16"/>
      <c r="J8" s="187"/>
      <c r="K8" s="78">
        <f>'Suivi Commandes'!J8</f>
        <v>0</v>
      </c>
      <c r="L8" s="78"/>
      <c r="M8" s="184" t="b">
        <f t="shared" ca="1" si="0"/>
        <v>0</v>
      </c>
      <c r="N8" s="265"/>
      <c r="O8" s="265"/>
      <c r="P8" s="265"/>
      <c r="Q8" s="184">
        <f t="shared" ca="1" si="1"/>
        <v>1</v>
      </c>
      <c r="R8" s="184"/>
      <c r="S8" s="184" t="str">
        <f ca="1">IF('Suivi Commandes'!J8&lt;&gt;"",IF(OR(TODAY()&lt;'Suivi Commandes'!J8-105,AND(TODAY()&gt;='Suivi Commandes'!J8-105,Q8="")),"",IF(AND(TODAY()&gt;='Suivi Commandes'!J8-105,T8="oui",Q8=0),0,1)),"")</f>
        <v/>
      </c>
      <c r="T8" s="265"/>
      <c r="U8" s="184" t="str">
        <f ca="1">IF('Suivi Commandes'!J8&lt;&gt;"",IF(OR(AND(TODAY()&lt;'Suivi Commandes'!J8-90,W8=""),AND(TODAY()&gt;='Suivi Commandes'!J8-90,S8="")),"",IF(OR(AND(TODAY()&lt;'Suivi Commandes'!J8-90,W8=0),AND(TODAY()&gt;='Suivi Commandes'!J8-90,T8="oui",V8="oui")),0,1)),"")</f>
        <v/>
      </c>
      <c r="V8" s="184"/>
      <c r="W8" s="188"/>
      <c r="X8" s="188"/>
      <c r="Y8" s="189"/>
      <c r="Z8" s="274"/>
      <c r="AA8" s="274"/>
      <c r="AB8" s="274"/>
      <c r="AC8" s="274"/>
      <c r="AD8" s="274"/>
      <c r="AE8" s="274"/>
      <c r="AF8" s="274"/>
      <c r="AG8" s="274"/>
      <c r="AH8" s="274"/>
      <c r="AI8" s="274"/>
      <c r="AJ8" s="274"/>
      <c r="AK8" s="274"/>
      <c r="AL8" s="274"/>
      <c r="AM8" s="274"/>
      <c r="AN8" s="274"/>
      <c r="AO8" s="274"/>
      <c r="AP8" s="274"/>
      <c r="AQ8" s="274"/>
      <c r="AR8" s="274"/>
      <c r="AS8" s="274"/>
      <c r="AT8" s="274"/>
      <c r="AU8" s="274"/>
      <c r="AV8" s="274"/>
      <c r="AW8" s="274"/>
      <c r="AX8" s="274"/>
    </row>
    <row r="9" spans="1:50" ht="26.65" customHeight="1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  <c r="G9" s="169" t="s">
        <v>43</v>
      </c>
      <c r="H9" s="24" t="s">
        <v>19</v>
      </c>
      <c r="I9" s="16">
        <v>0</v>
      </c>
      <c r="J9" s="187">
        <v>43087</v>
      </c>
      <c r="K9" s="78">
        <f>'Suivi Commandes'!J9</f>
        <v>43479</v>
      </c>
      <c r="L9" s="78"/>
      <c r="M9" s="184">
        <f t="shared" ca="1" si="0"/>
        <v>0</v>
      </c>
      <c r="N9" s="265" t="s">
        <v>149</v>
      </c>
      <c r="O9" s="265"/>
      <c r="P9" s="265">
        <v>43207</v>
      </c>
      <c r="Q9" s="184">
        <f t="shared" ca="1" si="1"/>
        <v>0</v>
      </c>
      <c r="R9" s="184"/>
      <c r="S9" s="194">
        <f ca="1">IF('Suivi Commandes'!J9&lt;&gt;"",IF(OR(TODAY()&lt;'Suivi Commandes'!J9-105,AND(TODAY()&gt;='Suivi Commandes'!J9-105,Q9="")),"",IF(AND(TODAY()&gt;='Suivi Commandes'!J9-105,T9="oui",Q9=0),0,1)),"")</f>
        <v>1</v>
      </c>
      <c r="T9" s="195"/>
      <c r="U9" s="194">
        <f ca="1">IF('Suivi Commandes'!J9&lt;&gt;"",IF(OR(AND(TODAY()&lt;'Suivi Commandes'!J9-90,W9=""),AND(TODAY()&gt;='Suivi Commandes'!J9-90,S9="")),"",IF(OR(AND(TODAY()&lt;'Suivi Commandes'!J9-90,W9=0),AND(TODAY()&gt;='Suivi Commandes'!J9-90,T9="oui",V9="oui")),0,1)),"")</f>
        <v>1</v>
      </c>
      <c r="V9" s="194"/>
      <c r="W9" s="188"/>
      <c r="X9" s="188"/>
      <c r="Y9" s="189" t="s">
        <v>351</v>
      </c>
    </row>
    <row r="10" spans="1:50" ht="26.1" customHeight="1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  <c r="G10" s="169" t="s">
        <v>42</v>
      </c>
      <c r="H10" s="24" t="s">
        <v>19</v>
      </c>
      <c r="I10" s="16">
        <v>0</v>
      </c>
      <c r="J10" s="187">
        <v>43194</v>
      </c>
      <c r="K10" s="78">
        <f>'Suivi Commandes'!J10</f>
        <v>43535</v>
      </c>
      <c r="L10" s="78"/>
      <c r="M10" s="184">
        <f t="shared" ca="1" si="0"/>
        <v>0</v>
      </c>
      <c r="N10" s="265" t="s">
        <v>149</v>
      </c>
      <c r="O10" s="265"/>
      <c r="P10" s="265">
        <v>43412</v>
      </c>
      <c r="Q10" s="184">
        <f t="shared" ca="1" si="1"/>
        <v>0</v>
      </c>
      <c r="R10" s="184"/>
      <c r="S10" s="184">
        <f ca="1">IF('Suivi Commandes'!J10&lt;&gt;"",IF(OR(TODAY()&lt;'Suivi Commandes'!J10-105,AND(TODAY()&gt;='Suivi Commandes'!J10-105,Q10="")),"",IF(AND(TODAY()&gt;='Suivi Commandes'!J10-105,T10="oui",Q10=0),0,1)),"")</f>
        <v>0</v>
      </c>
      <c r="T10" s="265" t="s">
        <v>149</v>
      </c>
      <c r="U10" s="184">
        <f ca="1">IF('Suivi Commandes'!J10&lt;&gt;"",IF(OR(AND(TODAY()&lt;'Suivi Commandes'!J10-90,W10=""),AND(TODAY()&gt;='Suivi Commandes'!J10-90,S10="")),"",IF(OR(AND(TODAY()&lt;'Suivi Commandes'!J10-90,W10=0),AND(TODAY()&gt;='Suivi Commandes'!J10-90,T10="oui",V10="oui")),0,1)),"")</f>
        <v>0</v>
      </c>
      <c r="V10" s="184" t="s">
        <v>149</v>
      </c>
      <c r="W10" s="188"/>
      <c r="X10" s="188"/>
      <c r="Y10" s="189"/>
    </row>
    <row r="11" spans="1:50" ht="21.6" customHeight="1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  <c r="G11" s="10" t="s">
        <v>42</v>
      </c>
      <c r="H11" s="25" t="s">
        <v>19</v>
      </c>
      <c r="I11" s="10">
        <v>0</v>
      </c>
      <c r="J11" s="187">
        <v>42716</v>
      </c>
      <c r="K11" s="126">
        <f>'Suivi Commandes'!J11</f>
        <v>43373</v>
      </c>
      <c r="L11" s="78">
        <v>43465</v>
      </c>
      <c r="M11" s="184">
        <f t="shared" ca="1" si="0"/>
        <v>0</v>
      </c>
      <c r="N11" s="265" t="s">
        <v>149</v>
      </c>
      <c r="O11" s="265"/>
      <c r="P11" s="265">
        <v>42927</v>
      </c>
      <c r="Q11" s="184">
        <f t="shared" ca="1" si="1"/>
        <v>0</v>
      </c>
      <c r="R11" s="184"/>
      <c r="S11" s="184">
        <f ca="1">IF('Suivi Commandes'!J11&lt;&gt;"",IF(OR(TODAY()&lt;'Suivi Commandes'!J11-105,AND(TODAY()&gt;='Suivi Commandes'!J11-105,Q11="")),"",IF(AND(TODAY()&gt;='Suivi Commandes'!J11-105,T11="oui",Q11=0),0,1)),"")</f>
        <v>0</v>
      </c>
      <c r="T11" s="265" t="s">
        <v>149</v>
      </c>
      <c r="U11" s="184">
        <f ca="1">IF('Suivi Commandes'!J11&lt;&gt;"",IF(OR(AND(TODAY()&lt;'Suivi Commandes'!J11-90,W11=""),AND(TODAY()&gt;='Suivi Commandes'!J11-90,S11="")),"",IF(OR(AND(TODAY()&lt;'Suivi Commandes'!J11-90,W11=0),AND(TODAY()&gt;='Suivi Commandes'!J11-90,T11="oui",V11="oui")),0,1)),"")</f>
        <v>0</v>
      </c>
      <c r="V11" s="184" t="s">
        <v>149</v>
      </c>
      <c r="W11" s="188"/>
      <c r="X11" s="188"/>
      <c r="Y11" s="193" t="s">
        <v>350</v>
      </c>
    </row>
    <row r="12" spans="1:50" ht="16.149999999999999" customHeight="1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  <c r="G12" s="10" t="s">
        <v>42</v>
      </c>
      <c r="H12" s="25" t="s">
        <v>19</v>
      </c>
      <c r="I12" s="10">
        <v>0</v>
      </c>
      <c r="J12" s="187">
        <v>42779</v>
      </c>
      <c r="K12" s="78">
        <f>'Suivi Commandes'!J12</f>
        <v>43496</v>
      </c>
      <c r="L12" s="78"/>
      <c r="M12" s="184">
        <f t="shared" ca="1" si="0"/>
        <v>0</v>
      </c>
      <c r="N12" s="265" t="s">
        <v>149</v>
      </c>
      <c r="O12" s="265"/>
      <c r="P12" s="265">
        <v>42898</v>
      </c>
      <c r="Q12" s="184">
        <f t="shared" ca="1" si="1"/>
        <v>0</v>
      </c>
      <c r="R12" s="184"/>
      <c r="S12" s="194">
        <f ca="1">IF('Suivi Commandes'!J12&lt;&gt;"",IF(OR(TODAY()&lt;'Suivi Commandes'!J12-105,AND(TODAY()&gt;='Suivi Commandes'!J12-105,Q12="")),"",IF(AND(TODAY()&gt;='Suivi Commandes'!J12-105,T12="oui",Q12=0),0,1)),"")</f>
        <v>1</v>
      </c>
      <c r="T12" s="195"/>
      <c r="U12" s="194">
        <f ca="1">IF('Suivi Commandes'!J12&lt;&gt;"",IF(OR(AND(TODAY()&lt;'Suivi Commandes'!J12-90,W12=""),AND(TODAY()&gt;='Suivi Commandes'!J12-90,S12="")),"",IF(OR(AND(TODAY()&lt;'Suivi Commandes'!J12-90,W12=0),AND(TODAY()&gt;='Suivi Commandes'!J12-90,T12="oui",V12="oui")),0,1)),"")</f>
        <v>1</v>
      </c>
      <c r="V12" s="194"/>
      <c r="W12" s="188"/>
      <c r="X12" s="188"/>
      <c r="Y12" s="196" t="s">
        <v>371</v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  <c r="G13" s="171" t="s">
        <v>42</v>
      </c>
      <c r="H13" s="24" t="s">
        <v>19</v>
      </c>
      <c r="I13" s="16">
        <v>0</v>
      </c>
      <c r="J13" s="190">
        <v>42926</v>
      </c>
      <c r="K13" s="78">
        <f>'Suivi Commandes'!J13</f>
        <v>43646</v>
      </c>
      <c r="L13" s="78">
        <v>43465</v>
      </c>
      <c r="M13" s="184">
        <f t="shared" ca="1" si="0"/>
        <v>0</v>
      </c>
      <c r="N13" s="265" t="s">
        <v>152</v>
      </c>
      <c r="O13" s="265"/>
      <c r="P13" s="265">
        <v>43141</v>
      </c>
      <c r="Q13" s="184">
        <f t="shared" ca="1" si="1"/>
        <v>0</v>
      </c>
      <c r="R13" s="184"/>
      <c r="S13" s="184" t="str">
        <f ca="1">IF('Suivi Commandes'!J13&lt;&gt;"",IF(OR(TODAY()&lt;'Suivi Commandes'!J13-105,AND(TODAY()&gt;='Suivi Commandes'!J13-105,Q13="")),"",IF(AND(TODAY()&gt;='Suivi Commandes'!J13-105,T13="oui",Q13=0),0,1)),"")</f>
        <v/>
      </c>
      <c r="T13" s="28"/>
      <c r="U13" s="184" t="str">
        <f ca="1">IF('Suivi Commandes'!J13&lt;&gt;"",IF(OR(AND(TODAY()&lt;'Suivi Commandes'!J13-90,W13=""),AND(TODAY()&gt;='Suivi Commandes'!J13-90,S13="")),"",IF(OR(AND(TODAY()&lt;'Suivi Commandes'!J13-90,W13=0),AND(TODAY()&gt;='Suivi Commandes'!J13-90,T13="oui",V13="oui")),0,1)),"")</f>
        <v/>
      </c>
      <c r="V13" s="191"/>
      <c r="W13" s="192"/>
      <c r="X13" s="192"/>
      <c r="Y13" s="189"/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171" t="s">
        <v>42</v>
      </c>
      <c r="H14" s="24" t="s">
        <v>19</v>
      </c>
      <c r="I14" s="16">
        <v>0</v>
      </c>
      <c r="J14" s="190">
        <v>43482</v>
      </c>
      <c r="K14" s="78">
        <f>'Suivi Commandes'!J14</f>
        <v>43830</v>
      </c>
      <c r="L14" s="127"/>
      <c r="M14" s="194" t="str">
        <f t="shared" ca="1" si="0"/>
        <v/>
      </c>
      <c r="N14" s="195"/>
      <c r="O14" s="195"/>
      <c r="P14" s="265">
        <v>43694</v>
      </c>
      <c r="Q14" s="184" t="str">
        <f t="shared" ca="1" si="1"/>
        <v/>
      </c>
      <c r="R14" s="184"/>
      <c r="S14" s="184" t="str">
        <f ca="1">IF('Suivi Commandes'!J14&lt;&gt;"",IF(OR(TODAY()&lt;'Suivi Commandes'!J14-105,AND(TODAY()&gt;='Suivi Commandes'!J14-105,Q14="")),"",IF(AND(TODAY()&gt;='Suivi Commandes'!J14-105,T14="oui",Q14=0),0,1)),"")</f>
        <v/>
      </c>
      <c r="T14" s="28"/>
      <c r="U14" s="184" t="str">
        <f ca="1">IF('Suivi Commandes'!J14&lt;&gt;"",IF(OR(AND(TODAY()&lt;'Suivi Commandes'!J14-90,W14=""),AND(TODAY()&gt;='Suivi Commandes'!J14-90,S14="")),"",IF(OR(AND(TODAY()&lt;'Suivi Commandes'!J14-90,W14=0),AND(TODAY()&gt;='Suivi Commandes'!J14-90,T14="oui",V14="oui")),0,1)),"")</f>
        <v/>
      </c>
      <c r="V14" s="191"/>
      <c r="W14" s="192"/>
      <c r="X14" s="192"/>
      <c r="Y14" s="189"/>
      <c r="Z14" s="274"/>
      <c r="AA14" s="274"/>
      <c r="AB14" s="274"/>
      <c r="AC14" s="274"/>
      <c r="AD14" s="274"/>
      <c r="AE14" s="274"/>
      <c r="AF14" s="274"/>
      <c r="AG14" s="274"/>
      <c r="AH14" s="274"/>
      <c r="AI14" s="274"/>
      <c r="AJ14" s="274"/>
      <c r="AK14" s="274"/>
      <c r="AL14" s="274"/>
      <c r="AM14" s="274"/>
      <c r="AN14" s="274"/>
      <c r="AO14" s="274"/>
      <c r="AP14" s="274"/>
      <c r="AQ14" s="274"/>
      <c r="AR14" s="274"/>
      <c r="AS14" s="274"/>
      <c r="AT14" s="274"/>
      <c r="AU14" s="274"/>
      <c r="AV14" s="274"/>
      <c r="AW14" s="274"/>
      <c r="AX14" s="274"/>
    </row>
    <row r="15" spans="1:50" ht="23.1" customHeight="1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  <c r="G15" s="171" t="s">
        <v>42</v>
      </c>
      <c r="H15" s="24" t="s">
        <v>19</v>
      </c>
      <c r="I15" s="16">
        <v>0</v>
      </c>
      <c r="J15" s="190">
        <v>43066</v>
      </c>
      <c r="K15" s="78">
        <f>'Suivi Commandes'!J15</f>
        <v>43404</v>
      </c>
      <c r="L15" s="78">
        <v>43465</v>
      </c>
      <c r="M15" s="184">
        <f t="shared" ca="1" si="0"/>
        <v>0</v>
      </c>
      <c r="N15" s="265" t="s">
        <v>149</v>
      </c>
      <c r="O15" s="265"/>
      <c r="P15" s="265">
        <v>43277</v>
      </c>
      <c r="Q15" s="184">
        <f t="shared" ca="1" si="1"/>
        <v>0</v>
      </c>
      <c r="R15" s="184"/>
      <c r="S15" s="184">
        <f ca="1">IF('Suivi Commandes'!J15&lt;&gt;"",IF(OR(TODAY()&lt;'Suivi Commandes'!J15-105,AND(TODAY()&gt;='Suivi Commandes'!J15-105,Q15="")),"",IF(AND(TODAY()&gt;='Suivi Commandes'!J15-105,T15="oui",Q15=0),0,1)),"")</f>
        <v>0</v>
      </c>
      <c r="T15" s="28" t="s">
        <v>149</v>
      </c>
      <c r="U15" s="184">
        <f ca="1">IF('Suivi Commandes'!J15&lt;&gt;"",IF(OR(AND(TODAY()&lt;'Suivi Commandes'!J15-90,W15=""),AND(TODAY()&gt;='Suivi Commandes'!J15-90,S15="")),"",IF(OR(AND(TODAY()&lt;'Suivi Commandes'!J15-90,W15=0),AND(TODAY()&gt;='Suivi Commandes'!J15-90,T15="oui",V15="oui")),0,1)),"")</f>
        <v>0</v>
      </c>
      <c r="V15" s="191" t="s">
        <v>149</v>
      </c>
      <c r="W15" s="192">
        <v>0</v>
      </c>
      <c r="X15" s="192"/>
      <c r="Y15" s="193" t="s">
        <v>350</v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  <c r="G16" s="171" t="s">
        <v>42</v>
      </c>
      <c r="H16" s="24" t="s">
        <v>18</v>
      </c>
      <c r="I16" s="16">
        <v>0</v>
      </c>
      <c r="J16" s="190">
        <v>42828</v>
      </c>
      <c r="K16" s="78">
        <f>'Suivi Commandes'!J16</f>
        <v>43373</v>
      </c>
      <c r="L16" s="78"/>
      <c r="M16" s="197"/>
      <c r="N16" s="198"/>
      <c r="O16" s="198"/>
      <c r="P16" s="198"/>
      <c r="Q16" s="184">
        <f t="shared" ca="1" si="1"/>
        <v>1</v>
      </c>
      <c r="R16" s="197"/>
      <c r="S16" s="197"/>
      <c r="T16" s="199"/>
      <c r="U16" s="197" t="str">
        <f ca="1">IF('Suivi Commandes'!J16&lt;&gt;"",IF(OR(AND(TODAY()&lt;'Suivi Commandes'!J16-90,W16=""),AND(TODAY()&gt;='Suivi Commandes'!J16-90,S16="")),"",IF(OR(AND(TODAY()&lt;'Suivi Commandes'!J16-90,W16=0),AND(TODAY()&gt;='Suivi Commandes'!J16-90,T16="oui",V16="oui")),0,1)),"")</f>
        <v/>
      </c>
      <c r="V16" s="200"/>
      <c r="W16" s="201"/>
      <c r="X16" s="192"/>
      <c r="Y16" s="193"/>
    </row>
    <row r="17" spans="1:25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  <c r="G17" s="171" t="s">
        <v>42</v>
      </c>
      <c r="H17" s="24" t="s">
        <v>19</v>
      </c>
      <c r="I17" s="16">
        <v>0</v>
      </c>
      <c r="J17" s="190">
        <v>43282</v>
      </c>
      <c r="K17" s="78">
        <f>'Suivi Commandes'!J17</f>
        <v>43616</v>
      </c>
      <c r="L17" s="78"/>
      <c r="M17" s="184">
        <f t="shared" ca="1" si="0"/>
        <v>0</v>
      </c>
      <c r="N17" s="265" t="s">
        <v>152</v>
      </c>
      <c r="O17" s="265"/>
      <c r="P17" s="265">
        <v>43497</v>
      </c>
      <c r="Q17" s="184">
        <f t="shared" ca="1" si="1"/>
        <v>0</v>
      </c>
      <c r="R17" s="184"/>
      <c r="S17" s="184" t="str">
        <f ca="1">IF('Suivi Commandes'!J17&lt;&gt;"",IF(OR(TODAY()&lt;'Suivi Commandes'!J17-105,AND(TODAY()&gt;='Suivi Commandes'!J17-105,Q17="")),"",IF(AND(TODAY()&gt;='Suivi Commandes'!J17-105,T17="oui",Q17=0),0,1)),"")</f>
        <v/>
      </c>
      <c r="T17" s="28"/>
      <c r="U17" s="184" t="str">
        <f ca="1">IF('Suivi Commandes'!J17&lt;&gt;"",IF(OR(AND(TODAY()&lt;'Suivi Commandes'!J17-90,W17=""),AND(TODAY()&gt;='Suivi Commandes'!J17-90,S17="")),"",IF(OR(AND(TODAY()&lt;'Suivi Commandes'!J17-90,W17=0),AND(TODAY()&gt;='Suivi Commandes'!J17-90,T17="oui",V17="oui")),0,1)),"")</f>
        <v/>
      </c>
      <c r="V17" s="191"/>
      <c r="W17" s="192"/>
      <c r="X17" s="192"/>
      <c r="Y17" s="189"/>
    </row>
    <row r="18" spans="1:25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  <c r="G18" s="171" t="s">
        <v>42</v>
      </c>
      <c r="H18" s="24" t="s">
        <v>19</v>
      </c>
      <c r="I18" s="16">
        <v>0</v>
      </c>
      <c r="J18" s="190">
        <v>42828</v>
      </c>
      <c r="K18" s="78">
        <f>'Suivi Commandes'!J18</f>
        <v>43455</v>
      </c>
      <c r="L18" s="78">
        <v>43465</v>
      </c>
      <c r="M18" s="184">
        <f t="shared" ca="1" si="0"/>
        <v>0</v>
      </c>
      <c r="N18" s="265" t="s">
        <v>149</v>
      </c>
      <c r="O18" s="265"/>
      <c r="P18" s="265">
        <v>43041</v>
      </c>
      <c r="Q18" s="184">
        <f t="shared" ca="1" si="1"/>
        <v>0</v>
      </c>
      <c r="R18" s="184"/>
      <c r="S18" s="184">
        <f ca="1">IF('Suivi Commandes'!J18&lt;&gt;"",IF(OR(TODAY()&lt;'Suivi Commandes'!J18-105,AND(TODAY()&gt;='Suivi Commandes'!J18-105,Q18="")),"",IF(AND(TODAY()&gt;='Suivi Commandes'!J18-105,T18="oui",Q18=0),0,1)),"")</f>
        <v>0</v>
      </c>
      <c r="T18" s="28" t="s">
        <v>149</v>
      </c>
      <c r="U18" s="184">
        <f ca="1">IF('Suivi Commandes'!J18&lt;&gt;"",IF(OR(AND(TODAY()&lt;'Suivi Commandes'!J18-90,W18=""),AND(TODAY()&gt;='Suivi Commandes'!J18-90,S18="")),"",IF(OR(AND(TODAY()&lt;'Suivi Commandes'!J18-90,W18=0),AND(TODAY()&gt;='Suivi Commandes'!J18-90,T18="oui",V18="oui")),0,1)),"")</f>
        <v>0</v>
      </c>
      <c r="V18" s="191" t="s">
        <v>149</v>
      </c>
      <c r="W18" s="192"/>
      <c r="X18" s="192"/>
      <c r="Y18" s="193"/>
    </row>
    <row r="19" spans="1:25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  <c r="G19" s="171" t="s">
        <v>42</v>
      </c>
      <c r="H19" s="24" t="s">
        <v>19</v>
      </c>
      <c r="I19" s="16">
        <v>0</v>
      </c>
      <c r="J19" s="190">
        <v>43115</v>
      </c>
      <c r="K19" s="78">
        <f>'Suivi Commandes'!J19</f>
        <v>43646</v>
      </c>
      <c r="L19" s="78"/>
      <c r="M19" s="184">
        <f t="shared" ca="1" si="0"/>
        <v>0</v>
      </c>
      <c r="N19" s="265" t="s">
        <v>149</v>
      </c>
      <c r="O19" s="265"/>
      <c r="P19" s="265">
        <v>43326</v>
      </c>
      <c r="Q19" s="184">
        <f t="shared" ca="1" si="1"/>
        <v>0</v>
      </c>
      <c r="R19" s="184"/>
      <c r="S19" s="184" t="str">
        <f ca="1">IF('Suivi Commandes'!J19&lt;&gt;"",IF(OR(TODAY()&lt;'Suivi Commandes'!J19-105,AND(TODAY()&gt;='Suivi Commandes'!J19-105,Q19="")),"",IF(AND(TODAY()&gt;='Suivi Commandes'!J19-105,T19="oui",Q19=0),0,1)),"")</f>
        <v/>
      </c>
      <c r="T19" s="28"/>
      <c r="U19" s="184" t="str">
        <f ca="1">IF('Suivi Commandes'!J19&lt;&gt;"",IF(OR(AND(TODAY()&lt;'Suivi Commandes'!J19-90,W19=""),AND(TODAY()&gt;='Suivi Commandes'!J19-90,S19="")),"",IF(OR(AND(TODAY()&lt;'Suivi Commandes'!J19-90,W19=0),AND(TODAY()&gt;='Suivi Commandes'!J19-90,T19="oui",V19="oui")),0,1)),"")</f>
        <v/>
      </c>
      <c r="V19" s="191"/>
      <c r="W19" s="192"/>
      <c r="X19" s="192"/>
      <c r="Y19" s="202"/>
    </row>
    <row r="20" spans="1:25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  <c r="G20" s="171" t="s">
        <v>42</v>
      </c>
      <c r="H20" s="24" t="s">
        <v>19</v>
      </c>
      <c r="I20" s="16">
        <v>0</v>
      </c>
      <c r="J20" s="190">
        <v>43288</v>
      </c>
      <c r="K20" s="78">
        <f>'Suivi Commandes'!J20</f>
        <v>43616</v>
      </c>
      <c r="L20" s="78"/>
      <c r="M20" s="184">
        <f t="shared" ca="1" si="0"/>
        <v>0</v>
      </c>
      <c r="N20" s="265" t="s">
        <v>152</v>
      </c>
      <c r="O20" s="265"/>
      <c r="P20" s="265">
        <v>43503</v>
      </c>
      <c r="Q20" s="184">
        <f t="shared" ca="1" si="1"/>
        <v>0</v>
      </c>
      <c r="R20" s="184"/>
      <c r="S20" s="184" t="str">
        <f ca="1">IF('Suivi Commandes'!J20&lt;&gt;"",IF(OR(TODAY()&lt;'Suivi Commandes'!J20-105,AND(TODAY()&gt;='Suivi Commandes'!J20-105,Q20="")),"",IF(AND(TODAY()&gt;='Suivi Commandes'!J20-105,T20="oui",Q20=0),0,1)),"")</f>
        <v/>
      </c>
      <c r="T20" s="28"/>
      <c r="U20" s="184" t="str">
        <f ca="1">IF('Suivi Commandes'!J20&lt;&gt;"",IF(OR(AND(TODAY()&lt;'Suivi Commandes'!J20-90,W20=""),AND(TODAY()&gt;='Suivi Commandes'!J20-90,S20="")),"",IF(OR(AND(TODAY()&lt;'Suivi Commandes'!J20-90,W20=0),AND(TODAY()&gt;='Suivi Commandes'!J20-90,T20="oui",V20="oui")),0,1)),"")</f>
        <v/>
      </c>
      <c r="V20" s="191"/>
      <c r="W20" s="192"/>
      <c r="X20" s="192"/>
      <c r="Y20" s="189"/>
    </row>
    <row r="21" spans="1:25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  <c r="G21" s="169" t="s">
        <v>42</v>
      </c>
      <c r="H21" s="24" t="s">
        <v>19</v>
      </c>
      <c r="I21" s="16">
        <v>0</v>
      </c>
      <c r="J21" s="187">
        <v>43052</v>
      </c>
      <c r="K21" s="78">
        <f>'Suivi Commandes'!J21</f>
        <v>43524</v>
      </c>
      <c r="L21" s="78"/>
      <c r="M21" s="184">
        <f t="shared" ca="1" si="0"/>
        <v>0</v>
      </c>
      <c r="N21" s="265" t="s">
        <v>149</v>
      </c>
      <c r="O21" s="265"/>
      <c r="P21" s="265">
        <v>43263</v>
      </c>
      <c r="Q21" s="184">
        <f t="shared" ca="1" si="1"/>
        <v>0</v>
      </c>
      <c r="R21" s="184"/>
      <c r="S21" s="184">
        <f ca="1">IF('Suivi Commandes'!J21&lt;&gt;"",IF(OR(TODAY()&lt;'Suivi Commandes'!J21-105,AND(TODAY()&gt;='Suivi Commandes'!J21-105,Q21="")),"",IF(AND(TODAY()&gt;='Suivi Commandes'!J21-105,T21="oui",Q21=0),0,1)),"")</f>
        <v>0</v>
      </c>
      <c r="T21" s="265" t="s">
        <v>149</v>
      </c>
      <c r="U21" s="184">
        <f ca="1">IF('Suivi Commandes'!J21&lt;&gt;"",IF(OR(AND(TODAY()&lt;'Suivi Commandes'!J21-90,W21=""),AND(TODAY()&gt;='Suivi Commandes'!J21-90,S21="")),"",IF(OR(AND(TODAY()&lt;'Suivi Commandes'!J21-90,W21=0),AND(TODAY()&gt;='Suivi Commandes'!J21-90,T21="oui",V21="oui")),0,1)),"")</f>
        <v>0</v>
      </c>
      <c r="V21" s="184" t="s">
        <v>149</v>
      </c>
      <c r="W21" s="188"/>
      <c r="X21" s="188"/>
      <c r="Y21" s="189"/>
    </row>
    <row r="22" spans="1:25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  <c r="G22" s="169" t="s">
        <v>42</v>
      </c>
      <c r="H22" s="24" t="s">
        <v>19</v>
      </c>
      <c r="I22" s="16">
        <v>0</v>
      </c>
      <c r="J22" s="187">
        <v>43178</v>
      </c>
      <c r="K22" s="78">
        <f>'Suivi Commandes'!J22</f>
        <v>43525</v>
      </c>
      <c r="L22" s="78"/>
      <c r="M22" s="184">
        <f t="shared" ca="1" si="0"/>
        <v>0</v>
      </c>
      <c r="N22" s="265" t="s">
        <v>149</v>
      </c>
      <c r="O22" s="265"/>
      <c r="P22" s="265">
        <v>43391</v>
      </c>
      <c r="Q22" s="184">
        <f t="shared" ca="1" si="1"/>
        <v>0</v>
      </c>
      <c r="R22" s="184"/>
      <c r="S22" s="184">
        <f ca="1">IF('Suivi Commandes'!J22&lt;&gt;"",IF(OR(TODAY()&lt;'Suivi Commandes'!J22-105,AND(TODAY()&gt;='Suivi Commandes'!J22-105,Q22="")),"",IF(AND(TODAY()&gt;='Suivi Commandes'!J22-105,T22="oui",Q22=0),0,1)),"")</f>
        <v>0</v>
      </c>
      <c r="T22" s="265" t="s">
        <v>149</v>
      </c>
      <c r="U22" s="184">
        <f ca="1">IF('Suivi Commandes'!J22&lt;&gt;"",IF(OR(AND(TODAY()&lt;'Suivi Commandes'!J22-90,W22=""),AND(TODAY()&gt;='Suivi Commandes'!J22-90,S22="")),"",IF(OR(AND(TODAY()&lt;'Suivi Commandes'!J22-90,W22=0),AND(TODAY()&gt;='Suivi Commandes'!J22-90,T22="oui",V22="oui")),0,1)),"")</f>
        <v>0</v>
      </c>
      <c r="V22" s="184" t="s">
        <v>149</v>
      </c>
      <c r="W22" s="188"/>
      <c r="X22" s="188"/>
      <c r="Y22" s="189"/>
    </row>
    <row r="23" spans="1:25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  <c r="G23" s="169" t="s">
        <v>42</v>
      </c>
      <c r="H23" s="24" t="s">
        <v>19</v>
      </c>
      <c r="I23" s="16">
        <v>0</v>
      </c>
      <c r="J23" s="187">
        <v>43486</v>
      </c>
      <c r="K23" s="127" t="str">
        <f>'Suivi Commandes'!J23</f>
        <v xml:space="preserve"> </v>
      </c>
      <c r="L23" s="127"/>
      <c r="M23" s="194" t="str">
        <f t="shared" ca="1" si="0"/>
        <v/>
      </c>
      <c r="N23" s="195"/>
      <c r="O23" s="195"/>
      <c r="P23" s="265">
        <v>43698</v>
      </c>
      <c r="Q23" s="194" t="str">
        <f t="shared" ca="1" si="1"/>
        <v/>
      </c>
      <c r="R23" s="194"/>
      <c r="S23" s="184" t="e">
        <f ca="1">IF('Suivi Commandes'!J23&lt;&gt;"",IF(OR(TODAY()&lt;'Suivi Commandes'!J23-105,AND(TODAY()&gt;='Suivi Commandes'!J23-105,Q23="")),"",IF(AND(TODAY()&gt;='Suivi Commandes'!J23-105,T23="oui",Q23=0),0,1)),"")</f>
        <v>#VALUE!</v>
      </c>
      <c r="T23" s="265"/>
      <c r="U23" s="184" t="e">
        <f ca="1">IF('Suivi Commandes'!J23&lt;&gt;"",IF(OR(AND(TODAY()&lt;'Suivi Commandes'!J23-90,W23=""),AND(TODAY()&gt;='Suivi Commandes'!J23-90,S23="")),"",IF(OR(AND(TODAY()&lt;'Suivi Commandes'!J23-90,W23=0),AND(TODAY()&gt;='Suivi Commandes'!J23-90,T23="oui",V23="oui")),0,1)),"")</f>
        <v>#VALUE!</v>
      </c>
      <c r="V23" s="184"/>
      <c r="W23" s="188"/>
      <c r="X23" s="188"/>
      <c r="Y23" s="189" t="s">
        <v>392</v>
      </c>
    </row>
    <row r="24" spans="1:25" ht="16.149999999999999" customHeight="1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  <c r="G24" s="171" t="s">
        <v>42</v>
      </c>
      <c r="H24" s="24" t="s">
        <v>19</v>
      </c>
      <c r="I24" s="16">
        <v>0</v>
      </c>
      <c r="J24" s="190">
        <v>43275</v>
      </c>
      <c r="K24" s="78">
        <f>'Suivi Commandes'!J24</f>
        <v>43465</v>
      </c>
      <c r="L24" s="127">
        <v>43465</v>
      </c>
      <c r="M24" s="184">
        <f t="shared" ca="1" si="0"/>
        <v>0</v>
      </c>
      <c r="N24" s="265" t="s">
        <v>152</v>
      </c>
      <c r="O24" s="265"/>
      <c r="P24" s="265">
        <v>43489</v>
      </c>
      <c r="Q24" s="184">
        <f t="shared" ca="1" si="1"/>
        <v>0</v>
      </c>
      <c r="R24" s="184"/>
      <c r="S24" s="194">
        <f ca="1">IF('Suivi Commandes'!J24&lt;&gt;"",IF(OR(TODAY()&lt;'Suivi Commandes'!J24-105,AND(TODAY()&gt;='Suivi Commandes'!J24-105,Q24="")),"",IF(AND(TODAY()&gt;='Suivi Commandes'!J24-105,T24="oui",Q24=0),0,1)),"")</f>
        <v>1</v>
      </c>
      <c r="T24" s="203"/>
      <c r="U24" s="194">
        <f ca="1">IF('Suivi Commandes'!J24&lt;&gt;"",IF(OR(AND(TODAY()&lt;'Suivi Commandes'!J24-90,W24=""),AND(TODAY()&gt;='Suivi Commandes'!J24-90,S24="")),"",IF(OR(AND(TODAY()&lt;'Suivi Commandes'!J24-90,W24=0),AND(TODAY()&gt;='Suivi Commandes'!J24-90,T24="oui",V24="oui")),0,1)),"")</f>
        <v>1</v>
      </c>
      <c r="V24" s="204"/>
      <c r="W24" s="192"/>
      <c r="X24" s="192"/>
      <c r="Y24" s="189"/>
    </row>
    <row r="25" spans="1:25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  <c r="G25" s="171" t="s">
        <v>42</v>
      </c>
      <c r="H25" s="24" t="s">
        <v>19</v>
      </c>
      <c r="I25" s="16">
        <v>0</v>
      </c>
      <c r="J25" s="190">
        <v>43330</v>
      </c>
      <c r="K25" s="78">
        <f>'Suivi Commandes'!J25</f>
        <v>43616</v>
      </c>
      <c r="L25" s="78"/>
      <c r="M25" s="184">
        <f t="shared" ca="1" si="0"/>
        <v>0</v>
      </c>
      <c r="N25" s="265" t="s">
        <v>152</v>
      </c>
      <c r="O25" s="265"/>
      <c r="P25" s="265">
        <v>43542</v>
      </c>
      <c r="Q25" s="184">
        <f t="shared" ca="1" si="1"/>
        <v>0</v>
      </c>
      <c r="R25" s="184"/>
      <c r="S25" s="184" t="str">
        <f ca="1">IF('Suivi Commandes'!J25&lt;&gt;"",IF(OR(TODAY()&lt;'Suivi Commandes'!J25-105,AND(TODAY()&gt;='Suivi Commandes'!J25-105,Q25="")),"",IF(AND(TODAY()&gt;='Suivi Commandes'!J25-105,T25="oui",Q25=0),0,1)),"")</f>
        <v/>
      </c>
      <c r="T25" s="28"/>
      <c r="U25" s="184" t="str">
        <f ca="1">IF('Suivi Commandes'!J25&lt;&gt;"",IF(OR(AND(TODAY()&lt;'Suivi Commandes'!J25-90,W25=""),AND(TODAY()&gt;='Suivi Commandes'!J25-90,S25="")),"",IF(OR(AND(TODAY()&lt;'Suivi Commandes'!J25-90,W25=0),AND(TODAY()&gt;='Suivi Commandes'!J25-90,T25="oui",V25="oui")),0,1)),"")</f>
        <v/>
      </c>
      <c r="V25" s="191"/>
      <c r="W25" s="192"/>
      <c r="X25" s="192"/>
      <c r="Y25" s="189"/>
    </row>
    <row r="26" spans="1:25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  <c r="G26" s="171" t="s">
        <v>42</v>
      </c>
      <c r="H26" s="24" t="s">
        <v>19</v>
      </c>
      <c r="I26" s="16">
        <v>0</v>
      </c>
      <c r="J26" s="190">
        <v>43313</v>
      </c>
      <c r="K26" s="78">
        <f>'Suivi Commandes'!J26</f>
        <v>43585</v>
      </c>
      <c r="L26" s="78"/>
      <c r="M26" s="184">
        <f t="shared" ca="1" si="0"/>
        <v>0</v>
      </c>
      <c r="N26" s="265" t="s">
        <v>152</v>
      </c>
      <c r="O26" s="265"/>
      <c r="P26" s="265">
        <v>43525</v>
      </c>
      <c r="Q26" s="184">
        <f t="shared" ca="1" si="1"/>
        <v>0</v>
      </c>
      <c r="R26" s="184"/>
      <c r="S26" s="184">
        <f ca="1">IF('Suivi Commandes'!J26&lt;&gt;"",IF(OR(TODAY()&lt;'Suivi Commandes'!J26-105,AND(TODAY()&gt;='Suivi Commandes'!J26-105,Q26="")),"",IF(AND(TODAY()&gt;='Suivi Commandes'!J26-105,T26="oui",Q26=0),0,1)),"")</f>
        <v>1</v>
      </c>
      <c r="T26" s="28"/>
      <c r="U26" s="184" t="str">
        <f ca="1">IF('Suivi Commandes'!J26&lt;&gt;"",IF(OR(AND(TODAY()&lt;'Suivi Commandes'!J26-90,W26=""),AND(TODAY()&gt;='Suivi Commandes'!J26-90,S26="")),"",IF(OR(AND(TODAY()&lt;'Suivi Commandes'!J26-90,W26=0),AND(TODAY()&gt;='Suivi Commandes'!J26-90,T26="oui",V26="oui")),0,1)),"")</f>
        <v/>
      </c>
      <c r="V26" s="191"/>
      <c r="W26" s="192"/>
      <c r="X26" s="192"/>
      <c r="Y26" s="189"/>
    </row>
    <row r="27" spans="1:25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  <c r="G27" s="169" t="s">
        <v>42</v>
      </c>
      <c r="H27" s="24" t="s">
        <v>19</v>
      </c>
      <c r="I27" s="16">
        <v>0</v>
      </c>
      <c r="J27" s="187">
        <v>42691</v>
      </c>
      <c r="K27" s="78">
        <f>'Suivi Commandes'!J27</f>
        <v>43646</v>
      </c>
      <c r="L27" s="78"/>
      <c r="M27" s="184">
        <f t="shared" ca="1" si="0"/>
        <v>0</v>
      </c>
      <c r="N27" s="265" t="s">
        <v>149</v>
      </c>
      <c r="O27" s="265"/>
      <c r="P27" s="265">
        <v>42902</v>
      </c>
      <c r="Q27" s="184">
        <f t="shared" ca="1" si="1"/>
        <v>0</v>
      </c>
      <c r="R27" s="184"/>
      <c r="S27" s="184" t="str">
        <f ca="1">IF('Suivi Commandes'!J27&lt;&gt;"",IF(OR(TODAY()&lt;'Suivi Commandes'!J27-105,AND(TODAY()&gt;='Suivi Commandes'!J27-105,Q27="")),"",IF(AND(TODAY()&gt;='Suivi Commandes'!J27-105,T27="oui",Q27=0),0,1)),"")</f>
        <v/>
      </c>
      <c r="T27" s="265"/>
      <c r="U27" s="184" t="str">
        <f ca="1">IF('Suivi Commandes'!J27&lt;&gt;"",IF(OR(AND(TODAY()&lt;'Suivi Commandes'!J27-90,W27=""),AND(TODAY()&gt;='Suivi Commandes'!J27-90,S27="")),"",IF(OR(AND(TODAY()&lt;'Suivi Commandes'!J27-90,W27=0),AND(TODAY()&gt;='Suivi Commandes'!J27-90,T27="oui",V27="oui")),0,1)),"")</f>
        <v/>
      </c>
      <c r="V27" s="184"/>
      <c r="W27" s="188"/>
      <c r="X27" s="188"/>
      <c r="Y27" s="205"/>
    </row>
    <row r="28" spans="1:25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  <c r="G28" s="171" t="s">
        <v>42</v>
      </c>
      <c r="H28" s="24" t="s">
        <v>19</v>
      </c>
      <c r="I28" s="16">
        <v>0</v>
      </c>
      <c r="J28" s="190">
        <v>43269</v>
      </c>
      <c r="K28" s="78">
        <f>'Suivi Commandes'!J28</f>
        <v>43555</v>
      </c>
      <c r="L28" s="78"/>
      <c r="M28" s="184">
        <f t="shared" ca="1" si="0"/>
        <v>0</v>
      </c>
      <c r="N28" s="265" t="s">
        <v>152</v>
      </c>
      <c r="O28" s="265"/>
      <c r="P28" s="265">
        <v>43483</v>
      </c>
      <c r="Q28" s="184">
        <f t="shared" ca="1" si="1"/>
        <v>0</v>
      </c>
      <c r="R28" s="184"/>
      <c r="S28" s="184">
        <f ca="1">IF('Suivi Commandes'!J28&lt;&gt;"",IF(OR(TODAY()&lt;'Suivi Commandes'!J28-105,AND(TODAY()&gt;='Suivi Commandes'!J28-105,Q28="")),"",IF(AND(TODAY()&gt;='Suivi Commandes'!J28-105,T28="oui",Q28=0),0,1)),"")</f>
        <v>0</v>
      </c>
      <c r="T28" s="28" t="s">
        <v>149</v>
      </c>
      <c r="U28" s="184">
        <f ca="1">IF('Suivi Commandes'!J28&lt;&gt;"",IF(OR(AND(TODAY()&lt;'Suivi Commandes'!J28-90,W28=""),AND(TODAY()&gt;='Suivi Commandes'!J28-90,S28="")),"",IF(OR(AND(TODAY()&lt;'Suivi Commandes'!J28-90,W28=0),AND(TODAY()&gt;='Suivi Commandes'!J28-90,T28="oui",V28="oui")),0,1)),"")</f>
        <v>0</v>
      </c>
      <c r="V28" s="191" t="s">
        <v>149</v>
      </c>
      <c r="W28" s="192"/>
      <c r="X28" s="192"/>
      <c r="Y28" s="189"/>
    </row>
    <row r="29" spans="1:25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  <c r="G29" s="169" t="s">
        <v>42</v>
      </c>
      <c r="H29" s="24" t="s">
        <v>19</v>
      </c>
      <c r="I29" s="16">
        <v>0</v>
      </c>
      <c r="J29" s="187">
        <v>43416</v>
      </c>
      <c r="K29" s="78">
        <f>'Suivi Commandes'!J29</f>
        <v>43781</v>
      </c>
      <c r="L29" s="78"/>
      <c r="M29" s="184" t="str">
        <f t="shared" ca="1" si="0"/>
        <v/>
      </c>
      <c r="N29" s="265"/>
      <c r="O29" s="265"/>
      <c r="P29" s="265">
        <v>43628</v>
      </c>
      <c r="Q29" s="184" t="str">
        <f t="shared" ca="1" si="1"/>
        <v/>
      </c>
      <c r="R29" s="184"/>
      <c r="S29" s="184" t="str">
        <f ca="1">IF('Suivi Commandes'!J29&lt;&gt;"",IF(OR(TODAY()&lt;'Suivi Commandes'!J29-105,AND(TODAY()&gt;='Suivi Commandes'!J29-105,Q29="")),"",IF(AND(TODAY()&gt;='Suivi Commandes'!J29-105,T29="oui",Q29=0),0,1)),"")</f>
        <v/>
      </c>
      <c r="T29" s="265"/>
      <c r="U29" s="184" t="str">
        <f ca="1">IF('Suivi Commandes'!J29&lt;&gt;"",IF(OR(AND(TODAY()&lt;'Suivi Commandes'!J29-90,W29=""),AND(TODAY()&gt;='Suivi Commandes'!J29-90,S29="")),"",IF(OR(AND(TODAY()&lt;'Suivi Commandes'!J29-90,W29=0),AND(TODAY()&gt;='Suivi Commandes'!J29-90,T29="oui",V29="oui")),0,1)),"")</f>
        <v/>
      </c>
      <c r="V29" s="184"/>
      <c r="W29" s="188"/>
      <c r="X29" s="188"/>
      <c r="Y29" s="205"/>
    </row>
    <row r="30" spans="1:25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  <c r="G30" s="169" t="s">
        <v>42</v>
      </c>
      <c r="H30" s="24" t="s">
        <v>19</v>
      </c>
      <c r="I30" s="16">
        <v>0</v>
      </c>
      <c r="J30" s="187">
        <v>43103</v>
      </c>
      <c r="K30" s="78">
        <f>'Suivi Commandes'!J30</f>
        <v>43555</v>
      </c>
      <c r="L30" s="207"/>
      <c r="M30" s="184">
        <f t="shared" ca="1" si="0"/>
        <v>0</v>
      </c>
      <c r="N30" s="265" t="s">
        <v>149</v>
      </c>
      <c r="O30" s="265"/>
      <c r="P30" s="265">
        <v>43314</v>
      </c>
      <c r="Q30" s="184">
        <f t="shared" ca="1" si="1"/>
        <v>0</v>
      </c>
      <c r="R30" s="184"/>
      <c r="S30" s="184">
        <f ca="1">IF('Suivi Commandes'!J30&lt;&gt;"",IF(OR(TODAY()&lt;'Suivi Commandes'!J30-105,AND(TODAY()&gt;='Suivi Commandes'!J30-105,Q30="")),"",IF(AND(TODAY()&gt;='Suivi Commandes'!J30-105,T30="oui",Q30=0),0,1)),"")</f>
        <v>0</v>
      </c>
      <c r="T30" s="265" t="s">
        <v>149</v>
      </c>
      <c r="U30" s="184">
        <f ca="1">IF('Suivi Commandes'!J30&lt;&gt;"",IF(OR(AND(TODAY()&lt;'Suivi Commandes'!J30-90,W30=""),AND(TODAY()&gt;='Suivi Commandes'!J30-90,S30="")),"",IF(OR(AND(TODAY()&lt;'Suivi Commandes'!J30-90,W30=0),AND(TODAY()&gt;='Suivi Commandes'!J30-90,T30="oui",V30="oui")),0,1)),"")</f>
        <v>0</v>
      </c>
      <c r="V30" s="184" t="s">
        <v>149</v>
      </c>
      <c r="W30" s="208"/>
      <c r="X30" s="208"/>
      <c r="Y30" s="189"/>
    </row>
    <row r="31" spans="1:25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  <c r="G31" s="171" t="s">
        <v>42</v>
      </c>
      <c r="H31" s="24" t="s">
        <v>19</v>
      </c>
      <c r="I31" s="16">
        <v>0</v>
      </c>
      <c r="J31" s="190">
        <v>42795</v>
      </c>
      <c r="K31" s="78">
        <f>'Suivi Commandes'!J31</f>
        <v>43373</v>
      </c>
      <c r="L31" s="78">
        <v>43465</v>
      </c>
      <c r="M31" s="184">
        <f t="shared" ca="1" si="0"/>
        <v>0</v>
      </c>
      <c r="N31" s="265" t="s">
        <v>149</v>
      </c>
      <c r="O31" s="265"/>
      <c r="P31" s="265">
        <v>43008</v>
      </c>
      <c r="Q31" s="184">
        <f t="shared" ca="1" si="1"/>
        <v>0</v>
      </c>
      <c r="R31" s="184"/>
      <c r="S31" s="184">
        <f ca="1">IF('Suivi Commandes'!J31&lt;&gt;"",IF(OR(TODAY()&lt;'Suivi Commandes'!J31-105,AND(TODAY()&gt;='Suivi Commandes'!J31-105,Q31="")),"",IF(AND(TODAY()&gt;='Suivi Commandes'!J31-105,T31="oui",Q31=0),0,1)),"")</f>
        <v>0</v>
      </c>
      <c r="T31" s="28" t="s">
        <v>149</v>
      </c>
      <c r="U31" s="184">
        <f ca="1">IF('Suivi Commandes'!J31&lt;&gt;"",IF(OR(AND(TODAY()&lt;'Suivi Commandes'!J31-90,W31=""),AND(TODAY()&gt;='Suivi Commandes'!J31-90,S31="")),"",IF(OR(AND(TODAY()&lt;'Suivi Commandes'!J31-90,W31=0),AND(TODAY()&gt;='Suivi Commandes'!J31-90,T31="oui",V31="oui")),0,1)),"")</f>
        <v>0</v>
      </c>
      <c r="V31" s="191" t="s">
        <v>149</v>
      </c>
      <c r="W31" s="192">
        <v>0</v>
      </c>
      <c r="X31" s="192"/>
      <c r="Y31" s="193" t="s">
        <v>350</v>
      </c>
    </row>
    <row r="32" spans="1:25" ht="16.149999999999999" customHeight="1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  <c r="G32" s="209" t="s">
        <v>42</v>
      </c>
      <c r="H32" s="210" t="s">
        <v>13</v>
      </c>
      <c r="I32" s="211"/>
      <c r="J32" s="212">
        <v>41395</v>
      </c>
      <c r="K32" s="78">
        <f>'Suivi Commandes'!J32</f>
        <v>43465</v>
      </c>
      <c r="L32" s="78"/>
      <c r="M32" s="197"/>
      <c r="N32" s="198"/>
      <c r="O32" s="198"/>
      <c r="P32" s="198"/>
      <c r="Q32" s="197"/>
      <c r="R32" s="197"/>
      <c r="S32" s="197" t="str">
        <f ca="1">IF('Suivi Commandes'!J32&lt;&gt;"",IF(OR(TODAY()&lt;'Suivi Commandes'!J32-105,AND(TODAY()&gt;='Suivi Commandes'!J32-105,Q32="")),"",IF(AND(TODAY()&gt;='Suivi Commandes'!J32-105,T32="oui",Q32=0),0,1)),"")</f>
        <v/>
      </c>
      <c r="T32" s="213"/>
      <c r="U32" s="197" t="str">
        <f ca="1">IF('Suivi Commandes'!J32&lt;&gt;"",IF(OR(AND(TODAY()&lt;'Suivi Commandes'!J32-90,W32=""),AND(TODAY()&gt;='Suivi Commandes'!J32-90,S32="")),"",IF(OR(AND(TODAY()&lt;'Suivi Commandes'!J32-90,W32=0),AND(TODAY()&gt;='Suivi Commandes'!J32-90,T32="oui",V32="oui")),0,1)),"")</f>
        <v/>
      </c>
      <c r="V32" s="214"/>
      <c r="W32" s="215"/>
      <c r="X32" s="215"/>
      <c r="Y32" s="202"/>
    </row>
    <row r="33" spans="1:25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  <c r="G33" s="216" t="s">
        <v>42</v>
      </c>
      <c r="H33" s="43" t="s">
        <v>13</v>
      </c>
      <c r="I33" s="217"/>
      <c r="J33" s="212">
        <v>41724</v>
      </c>
      <c r="K33" s="78">
        <f>'Suivi Commandes'!J33</f>
        <v>43726</v>
      </c>
      <c r="L33" s="78"/>
      <c r="M33" s="197"/>
      <c r="N33" s="198"/>
      <c r="O33" s="198"/>
      <c r="P33" s="198"/>
      <c r="Q33" s="197"/>
      <c r="R33" s="197"/>
      <c r="S33" s="197" t="str">
        <f ca="1">IF('Suivi Commandes'!J33&lt;&gt;"",IF(OR(TODAY()&lt;'Suivi Commandes'!J33-105,AND(TODAY()&gt;='Suivi Commandes'!J33-105,Q33="")),"",IF(AND(TODAY()&gt;='Suivi Commandes'!J33-105,T33="oui",Q33=0),0,1)),"")</f>
        <v/>
      </c>
      <c r="T33" s="213"/>
      <c r="U33" s="197" t="str">
        <f ca="1">IF('Suivi Commandes'!J33&lt;&gt;"",IF(OR(AND(TODAY()&lt;'Suivi Commandes'!J33-90,W33=""),AND(TODAY()&gt;='Suivi Commandes'!J33-90,S33="")),"",IF(OR(AND(TODAY()&lt;'Suivi Commandes'!J33-90,W33=0),AND(TODAY()&gt;='Suivi Commandes'!J33-90,T33="oui",V33="oui")),0,1)),"")</f>
        <v/>
      </c>
      <c r="V33" s="214"/>
      <c r="W33" s="215"/>
      <c r="X33" s="215"/>
      <c r="Y33" s="218"/>
    </row>
    <row r="34" spans="1:25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  <c r="G34" s="216" t="s">
        <v>42</v>
      </c>
      <c r="H34" s="43" t="s">
        <v>13</v>
      </c>
      <c r="I34" s="217"/>
      <c r="J34" s="212">
        <v>41553</v>
      </c>
      <c r="K34" s="78">
        <f>'Suivi Commandes'!J34</f>
        <v>43465</v>
      </c>
      <c r="L34" s="78"/>
      <c r="M34" s="197"/>
      <c r="N34" s="198"/>
      <c r="O34" s="198"/>
      <c r="P34" s="198"/>
      <c r="Q34" s="197"/>
      <c r="R34" s="197"/>
      <c r="S34" s="197" t="str">
        <f ca="1">IF('Suivi Commandes'!J34&lt;&gt;"",IF(OR(TODAY()&lt;'Suivi Commandes'!J34-105,AND(TODAY()&gt;='Suivi Commandes'!J34-105,Q34="")),"",IF(AND(TODAY()&gt;='Suivi Commandes'!J34-105,T34="oui",Q34=0),0,1)),"")</f>
        <v/>
      </c>
      <c r="T34" s="213"/>
      <c r="U34" s="197" t="str">
        <f ca="1">IF('Suivi Commandes'!J34&lt;&gt;"",IF(OR(AND(TODAY()&lt;'Suivi Commandes'!J34-90,W34=""),AND(TODAY()&gt;='Suivi Commandes'!J34-90,S34="")),"",IF(OR(AND(TODAY()&lt;'Suivi Commandes'!J34-90,W34=0),AND(TODAY()&gt;='Suivi Commandes'!J34-90,T34="oui",V34="oui")),0,1)),"")</f>
        <v/>
      </c>
      <c r="V34" s="214"/>
      <c r="W34" s="215"/>
      <c r="X34" s="215"/>
      <c r="Y34" s="202"/>
    </row>
    <row r="35" spans="1:25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  <c r="G35" s="169" t="s">
        <v>42</v>
      </c>
      <c r="H35" s="24" t="s">
        <v>19</v>
      </c>
      <c r="I35" s="16">
        <v>0</v>
      </c>
      <c r="J35" s="187">
        <v>43406</v>
      </c>
      <c r="K35" s="78">
        <f>'Suivi Commandes'!J35</f>
        <v>43465</v>
      </c>
      <c r="L35" s="78"/>
      <c r="M35" s="184" t="str">
        <f t="shared" ca="1" si="0"/>
        <v/>
      </c>
      <c r="N35" s="265"/>
      <c r="O35" s="265"/>
      <c r="P35" s="265">
        <v>43618</v>
      </c>
      <c r="Q35" s="184" t="str">
        <f t="shared" ca="1" si="1"/>
        <v/>
      </c>
      <c r="R35" s="184"/>
      <c r="S35" s="184" t="str">
        <f ca="1">IF('Suivi Commandes'!J35&lt;&gt;"",IF(OR(TODAY()&lt;'Suivi Commandes'!J35-105,AND(TODAY()&gt;='Suivi Commandes'!J35-105,Q35="")),"",IF(AND(TODAY()&gt;='Suivi Commandes'!J35-105,T35="oui",Q35=0),0,1)),"")</f>
        <v/>
      </c>
      <c r="T35" s="265"/>
      <c r="U35" s="184" t="str">
        <f ca="1">IF('Suivi Commandes'!J35&lt;&gt;"",IF(OR(AND(TODAY()&lt;'Suivi Commandes'!J35-90,W35=""),AND(TODAY()&gt;='Suivi Commandes'!J35-90,S35="")),"",IF(OR(AND(TODAY()&lt;'Suivi Commandes'!J35-90,W35=0),AND(TODAY()&gt;='Suivi Commandes'!J35-90,T35="oui",V35="oui")),0,1)),"")</f>
        <v/>
      </c>
      <c r="V35" s="184"/>
      <c r="W35" s="188"/>
      <c r="X35" s="188"/>
      <c r="Y35" s="189" t="s">
        <v>398</v>
      </c>
    </row>
    <row r="36" spans="1:25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  <c r="G36" s="10" t="s">
        <v>42</v>
      </c>
      <c r="H36" s="25" t="s">
        <v>19</v>
      </c>
      <c r="I36" s="10">
        <v>0</v>
      </c>
      <c r="J36" s="187">
        <v>43062</v>
      </c>
      <c r="K36" s="78">
        <f>'Suivi Commandes'!J36</f>
        <v>43404</v>
      </c>
      <c r="L36" s="78">
        <v>43465</v>
      </c>
      <c r="M36" s="184">
        <f t="shared" ca="1" si="0"/>
        <v>0</v>
      </c>
      <c r="N36" s="265" t="s">
        <v>149</v>
      </c>
      <c r="O36" s="265"/>
      <c r="P36" s="265">
        <v>43273</v>
      </c>
      <c r="Q36" s="184">
        <f t="shared" ca="1" si="1"/>
        <v>0</v>
      </c>
      <c r="R36" s="184"/>
      <c r="S36" s="184">
        <f ca="1">IF('Suivi Commandes'!J36&lt;&gt;"",IF(OR(TODAY()&lt;'Suivi Commandes'!J36-105,AND(TODAY()&gt;='Suivi Commandes'!J36-105,Q36="")),"",IF(AND(TODAY()&gt;='Suivi Commandes'!J36-105,T36="oui",Q36=0),0,1)),"")</f>
        <v>0</v>
      </c>
      <c r="T36" s="265" t="s">
        <v>149</v>
      </c>
      <c r="U36" s="184">
        <f ca="1">IF('Suivi Commandes'!J36&lt;&gt;"",IF(OR(AND(TODAY()&lt;'Suivi Commandes'!J36-90,W36=""),AND(TODAY()&gt;='Suivi Commandes'!J36-90,S36="")),"",IF(OR(AND(TODAY()&lt;'Suivi Commandes'!J36-90,W36=0),AND(TODAY()&gt;='Suivi Commandes'!J36-90,T36="oui",V36="oui")),0,1)),"")</f>
        <v>0</v>
      </c>
      <c r="V36" s="184" t="s">
        <v>149</v>
      </c>
      <c r="W36" s="188">
        <v>0</v>
      </c>
      <c r="X36" s="188"/>
      <c r="Y36" s="193" t="s">
        <v>350</v>
      </c>
    </row>
    <row r="37" spans="1:25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  <c r="G37" s="169" t="s">
        <v>42</v>
      </c>
      <c r="H37" s="24" t="s">
        <v>19</v>
      </c>
      <c r="I37" s="16">
        <v>0</v>
      </c>
      <c r="J37" s="187">
        <v>43234</v>
      </c>
      <c r="K37" s="78">
        <f>'Suivi Commandes'!J37</f>
        <v>43736</v>
      </c>
      <c r="L37" s="78"/>
      <c r="M37" s="184">
        <f t="shared" ca="1" si="0"/>
        <v>0</v>
      </c>
      <c r="N37" s="265" t="s">
        <v>149</v>
      </c>
      <c r="O37" s="265"/>
      <c r="P37" s="265">
        <v>43447</v>
      </c>
      <c r="Q37" s="184">
        <f t="shared" ca="1" si="1"/>
        <v>0</v>
      </c>
      <c r="R37" s="184"/>
      <c r="S37" s="184" t="str">
        <f ca="1">IF('Suivi Commandes'!J37&lt;&gt;"",IF(OR(TODAY()&lt;'Suivi Commandes'!J37-105,AND(TODAY()&gt;='Suivi Commandes'!J37-105,Q37="")),"",IF(AND(TODAY()&gt;='Suivi Commandes'!J37-105,T37="oui",Q37=0),0,1)),"")</f>
        <v/>
      </c>
      <c r="T37" s="265" t="s">
        <v>149</v>
      </c>
      <c r="U37" s="184" t="str">
        <f ca="1">IF('Suivi Commandes'!J37&lt;&gt;"",IF(OR(AND(TODAY()&lt;'Suivi Commandes'!J37-90,W37=""),AND(TODAY()&gt;='Suivi Commandes'!J37-90,S37="")),"",IF(OR(AND(TODAY()&lt;'Suivi Commandes'!J37-90,W37=0),AND(TODAY()&gt;='Suivi Commandes'!J37-90,T37="oui",V37="oui")),0,1)),"")</f>
        <v/>
      </c>
      <c r="V37" s="184" t="s">
        <v>149</v>
      </c>
      <c r="W37" s="188"/>
      <c r="X37" s="188"/>
      <c r="Y37" s="189"/>
    </row>
    <row r="38" spans="1:25" ht="18.75" customHeight="1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  <c r="G38" s="10" t="s">
        <v>42</v>
      </c>
      <c r="H38" s="25" t="s">
        <v>19</v>
      </c>
      <c r="I38" s="10">
        <v>0</v>
      </c>
      <c r="J38" s="187">
        <v>43275</v>
      </c>
      <c r="K38" s="78">
        <f>'Suivi Commandes'!J38</f>
        <v>43616</v>
      </c>
      <c r="L38" s="78"/>
      <c r="M38" s="184">
        <f t="shared" ca="1" si="0"/>
        <v>0</v>
      </c>
      <c r="N38" s="265" t="s">
        <v>152</v>
      </c>
      <c r="O38" s="265"/>
      <c r="P38" s="265">
        <v>43489</v>
      </c>
      <c r="Q38" s="184">
        <f t="shared" ca="1" si="1"/>
        <v>0</v>
      </c>
      <c r="R38" s="184"/>
      <c r="S38" s="184" t="str">
        <f ca="1">IF('Suivi Commandes'!J38&lt;&gt;"",IF(OR(TODAY()&lt;'Suivi Commandes'!J38-105,AND(TODAY()&gt;='Suivi Commandes'!J38-105,Q38="")),"",IF(AND(TODAY()&gt;='Suivi Commandes'!J38-105,T38="oui",Q38=0),0,1)),"")</f>
        <v/>
      </c>
      <c r="T38" s="265"/>
      <c r="U38" s="184" t="str">
        <f ca="1">IF('Suivi Commandes'!J38&lt;&gt;"",IF(OR(AND(TODAY()&lt;'Suivi Commandes'!J38-90,W38=""),AND(TODAY()&gt;='Suivi Commandes'!J38-90,S38="")),"",IF(OR(AND(TODAY()&lt;'Suivi Commandes'!J38-90,W38=0),AND(TODAY()&gt;='Suivi Commandes'!J38-90,T38="oui",V38="oui")),0,1)),"")</f>
        <v/>
      </c>
      <c r="V38" s="184"/>
      <c r="W38" s="188"/>
      <c r="X38" s="188"/>
      <c r="Y38" s="189"/>
    </row>
    <row r="39" spans="1:25" ht="16.149999999999999" customHeight="1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  <c r="G39" s="10" t="s">
        <v>42</v>
      </c>
      <c r="H39" s="25" t="s">
        <v>19</v>
      </c>
      <c r="I39" s="10">
        <v>0</v>
      </c>
      <c r="J39" s="187">
        <v>43346</v>
      </c>
      <c r="K39" s="78">
        <f>'Suivi Commandes'!J39</f>
        <v>43524</v>
      </c>
      <c r="L39" s="78"/>
      <c r="M39" s="184">
        <f t="shared" ca="1" si="0"/>
        <v>0</v>
      </c>
      <c r="N39" s="265" t="s">
        <v>149</v>
      </c>
      <c r="O39" s="265"/>
      <c r="P39" s="265">
        <v>43558</v>
      </c>
      <c r="Q39" s="184" t="str">
        <f t="shared" ca="1" si="1"/>
        <v/>
      </c>
      <c r="R39" s="184"/>
      <c r="S39" s="184" t="str">
        <f ca="1">IF('Suivi Commandes'!J39&lt;&gt;"",IF(OR(TODAY()&lt;'Suivi Commandes'!J39-105,AND(TODAY()&gt;='Suivi Commandes'!J39-105,Q39="")),"",IF(AND(TODAY()&gt;='Suivi Commandes'!J39-105,T39="oui",Q39=0),0,1)),"")</f>
        <v/>
      </c>
      <c r="T39" s="265"/>
      <c r="U39" s="184" t="str">
        <f ca="1">IF('Suivi Commandes'!J39&lt;&gt;"",IF(OR(AND(TODAY()&lt;'Suivi Commandes'!J39-90,W39=""),AND(TODAY()&gt;='Suivi Commandes'!J39-90,S39="")),"",IF(OR(AND(TODAY()&lt;'Suivi Commandes'!J39-90,W39=0),AND(TODAY()&gt;='Suivi Commandes'!J39-90,T39="oui",V39="oui")),0,1)),"")</f>
        <v/>
      </c>
      <c r="V39" s="184"/>
      <c r="W39" s="188"/>
      <c r="X39" s="188"/>
      <c r="Y39" s="189"/>
    </row>
    <row r="40" spans="1:25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  <c r="G40" s="169" t="s">
        <v>42</v>
      </c>
      <c r="H40" s="24" t="s">
        <v>19</v>
      </c>
      <c r="I40" s="16">
        <v>0</v>
      </c>
      <c r="J40" s="187">
        <v>43052</v>
      </c>
      <c r="K40" s="78">
        <f>'Suivi Commandes'!J40</f>
        <v>43524</v>
      </c>
      <c r="L40" s="78"/>
      <c r="M40" s="184">
        <f t="shared" ca="1" si="0"/>
        <v>0</v>
      </c>
      <c r="N40" s="265" t="s">
        <v>149</v>
      </c>
      <c r="O40" s="265"/>
      <c r="P40" s="265">
        <v>43263</v>
      </c>
      <c r="Q40" s="184">
        <f t="shared" ca="1" si="1"/>
        <v>0</v>
      </c>
      <c r="R40" s="184"/>
      <c r="S40" s="184">
        <f ca="1">IF('Suivi Commandes'!J40&lt;&gt;"",IF(OR(TODAY()&lt;'Suivi Commandes'!J40-105,AND(TODAY()&gt;='Suivi Commandes'!J40-105,Q40="")),"",IF(AND(TODAY()&gt;='Suivi Commandes'!J40-105,T40="oui",Q40=0),0,1)),"")</f>
        <v>0</v>
      </c>
      <c r="T40" s="265" t="s">
        <v>149</v>
      </c>
      <c r="U40" s="184">
        <f ca="1">IF('Suivi Commandes'!J40&lt;&gt;"",IF(OR(AND(TODAY()&lt;'Suivi Commandes'!J40-90,W40=""),AND(TODAY()&gt;='Suivi Commandes'!J40-90,S40="")),"",IF(OR(AND(TODAY()&lt;'Suivi Commandes'!J40-90,W40=0),AND(TODAY()&gt;='Suivi Commandes'!J40-90,T40="oui",V40="oui")),0,1)),"")</f>
        <v>0</v>
      </c>
      <c r="V40" s="184" t="s">
        <v>149</v>
      </c>
      <c r="W40" s="188"/>
      <c r="X40" s="188"/>
      <c r="Y40" s="189"/>
    </row>
    <row r="41" spans="1:25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  <c r="G41" s="169" t="s">
        <v>42</v>
      </c>
      <c r="H41" s="24" t="s">
        <v>19</v>
      </c>
      <c r="I41" s="16">
        <v>0</v>
      </c>
      <c r="J41" s="187">
        <v>42898</v>
      </c>
      <c r="K41" s="78">
        <f>'Suivi Commandes'!J41</f>
        <v>43465</v>
      </c>
      <c r="L41" s="78">
        <v>43465</v>
      </c>
      <c r="M41" s="184">
        <f t="shared" ca="1" si="0"/>
        <v>0</v>
      </c>
      <c r="N41" s="265" t="s">
        <v>149</v>
      </c>
      <c r="O41" s="265"/>
      <c r="P41" s="265">
        <v>43112</v>
      </c>
      <c r="Q41" s="184">
        <f t="shared" ca="1" si="1"/>
        <v>0</v>
      </c>
      <c r="R41" s="184"/>
      <c r="S41" s="194">
        <f ca="1">IF('Suivi Commandes'!J41&lt;&gt;"",IF(OR(TODAY()&lt;'Suivi Commandes'!J41-105,AND(TODAY()&gt;='Suivi Commandes'!J41-105,Q41="")),"",IF(AND(TODAY()&gt;='Suivi Commandes'!J41-105,T41="oui",Q41=0),0,1)),"")</f>
        <v>0</v>
      </c>
      <c r="T41" s="195" t="s">
        <v>149</v>
      </c>
      <c r="U41" s="194">
        <f ca="1">IF('Suivi Commandes'!J41&lt;&gt;"",IF(OR(AND(TODAY()&lt;'Suivi Commandes'!J41-90,W41=""),AND(TODAY()&gt;='Suivi Commandes'!J41-90,S41="")),"",IF(OR(AND(TODAY()&lt;'Suivi Commandes'!J41-90,W41=0),AND(TODAY()&gt;='Suivi Commandes'!J41-90,T41="oui",V41="oui")),0,1)),"")</f>
        <v>0</v>
      </c>
      <c r="V41" s="194" t="s">
        <v>149</v>
      </c>
      <c r="W41" s="188"/>
      <c r="X41" s="188"/>
      <c r="Y41" s="189" t="s">
        <v>390</v>
      </c>
    </row>
    <row r="42" spans="1:25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  <c r="G42" s="169" t="s">
        <v>42</v>
      </c>
      <c r="H42" s="24" t="s">
        <v>19</v>
      </c>
      <c r="I42" s="16">
        <v>0</v>
      </c>
      <c r="J42" s="187">
        <v>43045</v>
      </c>
      <c r="K42" s="78">
        <f>'Suivi Commandes'!J42</f>
        <v>43465</v>
      </c>
      <c r="L42" s="78">
        <v>43441</v>
      </c>
      <c r="M42" s="184">
        <f t="shared" ca="1" si="0"/>
        <v>0</v>
      </c>
      <c r="N42" s="265" t="s">
        <v>149</v>
      </c>
      <c r="O42" s="265"/>
      <c r="P42" s="265">
        <v>43257</v>
      </c>
      <c r="Q42" s="184">
        <f t="shared" ca="1" si="1"/>
        <v>0</v>
      </c>
      <c r="R42" s="184"/>
      <c r="S42" s="184">
        <f ca="1">IF('Suivi Commandes'!J42&lt;&gt;"",IF(OR(TODAY()&lt;'Suivi Commandes'!J42-105,AND(TODAY()&gt;='Suivi Commandes'!J42-105,Q42="")),"",IF(AND(TODAY()&gt;='Suivi Commandes'!J42-105,T42="oui",Q42=0),0,1)),"")</f>
        <v>1</v>
      </c>
      <c r="T42" s="265"/>
      <c r="U42" s="184">
        <f ca="1">IF('Suivi Commandes'!J42&lt;&gt;"",IF(OR(AND(TODAY()&lt;'Suivi Commandes'!J42-90,W42=""),AND(TODAY()&gt;='Suivi Commandes'!J42-90,S42="")),"",IF(OR(AND(TODAY()&lt;'Suivi Commandes'!J42-90,W42=0),AND(TODAY()&gt;='Suivi Commandes'!J42-90,T42="oui",V42="oui")),0,1)),"")</f>
        <v>1</v>
      </c>
      <c r="V42" s="184"/>
      <c r="W42" s="188"/>
      <c r="X42" s="188">
        <v>0</v>
      </c>
      <c r="Y42" s="189"/>
    </row>
    <row r="43" spans="1:25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  <c r="G43" s="169" t="s">
        <v>42</v>
      </c>
      <c r="H43" s="24" t="s">
        <v>19</v>
      </c>
      <c r="I43" s="16">
        <v>0</v>
      </c>
      <c r="J43" s="187">
        <v>43416</v>
      </c>
      <c r="K43" s="78">
        <f>'Suivi Commandes'!J43</f>
        <v>43465</v>
      </c>
      <c r="L43" s="78"/>
      <c r="M43" s="184" t="str">
        <f t="shared" ca="1" si="0"/>
        <v/>
      </c>
      <c r="N43" s="265"/>
      <c r="O43" s="265"/>
      <c r="P43" s="265">
        <v>43628</v>
      </c>
      <c r="Q43" s="184" t="str">
        <f t="shared" ca="1" si="1"/>
        <v/>
      </c>
      <c r="R43" s="184"/>
      <c r="S43" s="184" t="str">
        <f ca="1">IF('Suivi Commandes'!J43&lt;&gt;"",IF(OR(TODAY()&lt;'Suivi Commandes'!J43-105,AND(TODAY()&gt;='Suivi Commandes'!J43-105,Q43="")),"",IF(AND(TODAY()&gt;='Suivi Commandes'!J43-105,T43="oui",Q43=0),0,1)),"")</f>
        <v/>
      </c>
      <c r="T43" s="265"/>
      <c r="U43" s="184" t="str">
        <f ca="1">IF('Suivi Commandes'!J43&lt;&gt;"",IF(OR(AND(TODAY()&lt;'Suivi Commandes'!J43-90,W43=""),AND(TODAY()&gt;='Suivi Commandes'!J43-90,S43="")),"",IF(OR(AND(TODAY()&lt;'Suivi Commandes'!J43-90,W43=0),AND(TODAY()&gt;='Suivi Commandes'!J43-90,T43="oui",V43="oui")),0,1)),"")</f>
        <v/>
      </c>
      <c r="V43" s="184"/>
      <c r="W43" s="188"/>
      <c r="X43" s="188"/>
      <c r="Y43" s="205"/>
    </row>
    <row r="44" spans="1:25" ht="16.5" customHeight="1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  <c r="G44" s="169" t="s">
        <v>42</v>
      </c>
      <c r="H44" s="24" t="s">
        <v>19</v>
      </c>
      <c r="I44" s="16">
        <v>0</v>
      </c>
      <c r="J44" s="187">
        <v>43110</v>
      </c>
      <c r="K44" s="78">
        <f>'Suivi Commandes'!J44</f>
        <v>43830</v>
      </c>
      <c r="L44" s="78"/>
      <c r="M44" s="184">
        <f t="shared" ca="1" si="0"/>
        <v>0</v>
      </c>
      <c r="N44" s="265" t="s">
        <v>149</v>
      </c>
      <c r="O44" s="265"/>
      <c r="P44" s="265">
        <v>43321</v>
      </c>
      <c r="Q44" s="184">
        <f t="shared" ca="1" si="1"/>
        <v>0</v>
      </c>
      <c r="R44" s="184"/>
      <c r="S44" s="184" t="str">
        <f ca="1">IF('Suivi Commandes'!J44&lt;&gt;"",IF(OR(TODAY()&lt;'Suivi Commandes'!J44-105,AND(TODAY()&gt;='Suivi Commandes'!J44-105,Q44="")),"",IF(AND(TODAY()&gt;='Suivi Commandes'!J44-105,T44="oui",Q44=0),0,1)),"")</f>
        <v/>
      </c>
      <c r="T44" s="265"/>
      <c r="U44" s="184" t="str">
        <f ca="1">IF('Suivi Commandes'!J44&lt;&gt;"",IF(OR(AND(TODAY()&lt;'Suivi Commandes'!J44-90,W44=""),AND(TODAY()&gt;='Suivi Commandes'!J44-90,S44="")),"",IF(OR(AND(TODAY()&lt;'Suivi Commandes'!J44-90,W44=0),AND(TODAY()&gt;='Suivi Commandes'!J44-90,T44="oui",V44="oui")),0,1)),"")</f>
        <v/>
      </c>
      <c r="V44" s="184"/>
      <c r="W44" s="188"/>
      <c r="X44" s="188"/>
      <c r="Y44" s="205"/>
    </row>
    <row r="45" spans="1:25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  <c r="G45" s="170" t="s">
        <v>42</v>
      </c>
      <c r="H45" s="24" t="s">
        <v>13</v>
      </c>
      <c r="I45" s="211"/>
      <c r="J45" s="190">
        <v>43101</v>
      </c>
      <c r="K45" s="78">
        <f>'Suivi Commandes'!J45</f>
        <v>43465</v>
      </c>
      <c r="L45" s="78"/>
      <c r="M45" s="197"/>
      <c r="N45" s="198"/>
      <c r="O45" s="198"/>
      <c r="P45" s="198"/>
      <c r="Q45" s="197"/>
      <c r="R45" s="197"/>
      <c r="S45" s="197" t="str">
        <f ca="1">IF('Suivi Commandes'!J45&lt;&gt;"",IF(OR(TODAY()&lt;'Suivi Commandes'!J45-105,AND(TODAY()&gt;='Suivi Commandes'!J45-105,Q45="")),"",IF(AND(TODAY()&gt;='Suivi Commandes'!J45-105,T45="oui",Q45=0),0,1)),"")</f>
        <v/>
      </c>
      <c r="T45" s="199"/>
      <c r="U45" s="197" t="str">
        <f ca="1">IF('Suivi Commandes'!J45&lt;&gt;"",IF(OR(AND(TODAY()&lt;'Suivi Commandes'!J45-90,W45=""),AND(TODAY()&gt;='Suivi Commandes'!J45-90,S45="")),"",IF(OR(AND(TODAY()&lt;'Suivi Commandes'!J45-90,W45=0),AND(TODAY()&gt;='Suivi Commandes'!J45-90,T45="oui",V45="oui")),0,1)),"")</f>
        <v/>
      </c>
      <c r="V45" s="200"/>
      <c r="W45" s="201"/>
      <c r="X45" s="201"/>
      <c r="Y45" s="193"/>
    </row>
    <row r="46" spans="1:25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  <c r="G46" s="169" t="s">
        <v>42</v>
      </c>
      <c r="H46" s="24" t="s">
        <v>18</v>
      </c>
      <c r="I46" s="16">
        <v>0</v>
      </c>
      <c r="J46" s="187">
        <v>42461</v>
      </c>
      <c r="K46" s="78">
        <f>'Suivi Commandes'!J46</f>
        <v>43449</v>
      </c>
      <c r="L46" s="78"/>
      <c r="M46" s="184">
        <f t="shared" ca="1" si="0"/>
        <v>0</v>
      </c>
      <c r="N46" s="265" t="s">
        <v>149</v>
      </c>
      <c r="O46" s="265"/>
      <c r="P46" s="265">
        <v>42675</v>
      </c>
      <c r="Q46" s="184">
        <f t="shared" ca="1" si="1"/>
        <v>0</v>
      </c>
      <c r="R46" s="197"/>
      <c r="S46" s="197"/>
      <c r="T46" s="198"/>
      <c r="U46" s="197" t="str">
        <f ca="1">IF('Suivi Commandes'!J46&lt;&gt;"",IF(OR(AND(TODAY()&lt;'Suivi Commandes'!J46-90,W46=""),AND(TODAY()&gt;='Suivi Commandes'!J46-90,S46="")),"",IF(OR(AND(TODAY()&lt;'Suivi Commandes'!J46-90,W46=0),AND(TODAY()&gt;='Suivi Commandes'!J46-90,T46="oui",V46="oui")),0,1)),"")</f>
        <v/>
      </c>
      <c r="V46" s="197"/>
      <c r="W46" s="219"/>
      <c r="X46" s="188"/>
      <c r="Y46" s="205"/>
    </row>
    <row r="47" spans="1:25" ht="19.5" customHeight="1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  <c r="G47" s="171" t="s">
        <v>42</v>
      </c>
      <c r="H47" s="24" t="s">
        <v>19</v>
      </c>
      <c r="I47" s="16">
        <v>0</v>
      </c>
      <c r="J47" s="190">
        <v>43367</v>
      </c>
      <c r="K47" s="78">
        <f>'Suivi Commandes'!J47</f>
        <v>43524</v>
      </c>
      <c r="L47" s="78">
        <v>43483</v>
      </c>
      <c r="M47" s="184">
        <f t="shared" ca="1" si="0"/>
        <v>0</v>
      </c>
      <c r="N47" s="265" t="s">
        <v>149</v>
      </c>
      <c r="O47" s="265"/>
      <c r="P47" s="265">
        <v>43579</v>
      </c>
      <c r="Q47" s="184" t="str">
        <f t="shared" ca="1" si="1"/>
        <v/>
      </c>
      <c r="R47" s="184">
        <v>0</v>
      </c>
      <c r="S47" s="184" t="str">
        <f ca="1">IF('Suivi Commandes'!J47&lt;&gt;"",IF(OR(TODAY()&lt;'Suivi Commandes'!J47-105,AND(TODAY()&gt;='Suivi Commandes'!J47-105,Q47="")),"",IF(AND(TODAY()&gt;='Suivi Commandes'!J47-105,T47="oui",Q47=0),0,1)),"")</f>
        <v/>
      </c>
      <c r="T47" s="28"/>
      <c r="U47" s="184" t="str">
        <f ca="1">IF('Suivi Commandes'!J47&lt;&gt;"",IF(OR(AND(TODAY()&lt;'Suivi Commandes'!J47-90,W47=""),AND(TODAY()&gt;='Suivi Commandes'!J47-90,S47="")),"",IF(OR(AND(TODAY()&lt;'Suivi Commandes'!J47-90,W47=0),AND(TODAY()&gt;='Suivi Commandes'!J47-90,T47="oui",V47="oui")),0,1)),"")</f>
        <v/>
      </c>
      <c r="V47" s="191"/>
      <c r="W47" s="192"/>
      <c r="X47" s="192"/>
      <c r="Y47" s="193"/>
    </row>
    <row r="48" spans="1:25" ht="23.65" customHeight="1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  <c r="G48" s="169" t="s">
        <v>42</v>
      </c>
      <c r="H48" s="24" t="s">
        <v>19</v>
      </c>
      <c r="I48" s="16">
        <v>0</v>
      </c>
      <c r="J48" s="187">
        <v>43367</v>
      </c>
      <c r="K48" s="78">
        <f>'Suivi Commandes'!J48</f>
        <v>43465</v>
      </c>
      <c r="L48" s="78">
        <v>43464</v>
      </c>
      <c r="M48" s="184">
        <f t="shared" ca="1" si="0"/>
        <v>1</v>
      </c>
      <c r="N48" s="265"/>
      <c r="O48" s="265"/>
      <c r="P48" s="265">
        <v>43579</v>
      </c>
      <c r="Q48" s="184" t="str">
        <f t="shared" ca="1" si="1"/>
        <v/>
      </c>
      <c r="R48" s="184">
        <v>0</v>
      </c>
      <c r="S48" s="184" t="str">
        <f ca="1">IF('Suivi Commandes'!J48&lt;&gt;"",IF(OR(TODAY()&lt;'Suivi Commandes'!J48-105,AND(TODAY()&gt;='Suivi Commandes'!J48-105,Q48="")),"",IF(AND(TODAY()&gt;='Suivi Commandes'!J48-105,T48="oui",Q48=0),0,1)),"")</f>
        <v/>
      </c>
      <c r="T48" s="265"/>
      <c r="U48" s="184" t="str">
        <f ca="1">IF('Suivi Commandes'!J48&lt;&gt;"",IF(OR(AND(TODAY()&lt;'Suivi Commandes'!J48-90,W48=""),AND(TODAY()&gt;='Suivi Commandes'!J48-90,S48="")),"",IF(OR(AND(TODAY()&lt;'Suivi Commandes'!J48-90,W48=0),AND(TODAY()&gt;='Suivi Commandes'!J48-90,T48="oui",V48="oui")),0,1)),"")</f>
        <v/>
      </c>
      <c r="V48" s="184"/>
      <c r="W48" s="188"/>
      <c r="X48" s="188"/>
      <c r="Y48" s="189"/>
    </row>
    <row r="49" spans="1:25" ht="23.65" customHeight="1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  <c r="G49" s="171" t="s">
        <v>42</v>
      </c>
      <c r="H49" s="24" t="s">
        <v>19</v>
      </c>
      <c r="I49" s="16">
        <v>0</v>
      </c>
      <c r="J49" s="190">
        <v>42709</v>
      </c>
      <c r="K49" s="78">
        <f>'Suivi Commandes'!J49</f>
        <v>43616</v>
      </c>
      <c r="L49" s="78"/>
      <c r="M49" s="184">
        <f t="shared" ca="1" si="0"/>
        <v>0</v>
      </c>
      <c r="N49" s="265" t="s">
        <v>149</v>
      </c>
      <c r="O49" s="265"/>
      <c r="P49" s="265">
        <v>42920</v>
      </c>
      <c r="Q49" s="184">
        <f t="shared" ca="1" si="1"/>
        <v>0</v>
      </c>
      <c r="R49" s="184"/>
      <c r="S49" s="184" t="str">
        <f ca="1">IF('Suivi Commandes'!J49&lt;&gt;"",IF(OR(TODAY()&lt;'Suivi Commandes'!J49-105,AND(TODAY()&gt;='Suivi Commandes'!J49-105,Q49="")),"",IF(AND(TODAY()&gt;='Suivi Commandes'!J49-105,T49="oui",Q49=0),0,1)),"")</f>
        <v/>
      </c>
      <c r="T49" s="28"/>
      <c r="U49" s="184" t="str">
        <f ca="1">IF('Suivi Commandes'!J49&lt;&gt;"",IF(OR(AND(TODAY()&lt;'Suivi Commandes'!J49-90,W49=""),AND(TODAY()&gt;='Suivi Commandes'!J49-90,S49="")),"",IF(OR(AND(TODAY()&lt;'Suivi Commandes'!J49-90,W49=0),AND(TODAY()&gt;='Suivi Commandes'!J49-90,T49="oui",V49="oui")),0,1)),"")</f>
        <v/>
      </c>
      <c r="V49" s="191"/>
      <c r="W49" s="192"/>
      <c r="X49" s="192"/>
      <c r="Y49" s="193"/>
    </row>
    <row r="50" spans="1:25" ht="21.75" customHeight="1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  <c r="G50" s="169" t="s">
        <v>42</v>
      </c>
      <c r="H50" s="24" t="s">
        <v>19</v>
      </c>
      <c r="I50" s="16">
        <v>0</v>
      </c>
      <c r="J50" s="187">
        <v>43479</v>
      </c>
      <c r="K50" s="127">
        <f>'Suivi Commandes'!J50</f>
        <v>43830</v>
      </c>
      <c r="L50" s="127"/>
      <c r="M50" s="194" t="str">
        <f t="shared" ca="1" si="0"/>
        <v/>
      </c>
      <c r="N50" s="195"/>
      <c r="O50" s="195"/>
      <c r="P50" s="265">
        <v>43691</v>
      </c>
      <c r="Q50" s="184" t="str">
        <f t="shared" ca="1" si="1"/>
        <v/>
      </c>
      <c r="R50" s="184"/>
      <c r="S50" s="184" t="str">
        <f ca="1">IF('Suivi Commandes'!J50&lt;&gt;"",IF(OR(TODAY()&lt;'Suivi Commandes'!J50-105,AND(TODAY()&gt;='Suivi Commandes'!J50-105,Q50="")),"",IF(AND(TODAY()&gt;='Suivi Commandes'!J50-105,T50="oui",Q50=0),0,1)),"")</f>
        <v/>
      </c>
      <c r="T50" s="265"/>
      <c r="U50" s="184" t="str">
        <f ca="1">IF('Suivi Commandes'!J50&lt;&gt;"",IF(OR(AND(TODAY()&lt;'Suivi Commandes'!J50-90,W50=""),AND(TODAY()&gt;='Suivi Commandes'!J50-90,S50="")),"",IF(OR(AND(TODAY()&lt;'Suivi Commandes'!J50-90,W50=0),AND(TODAY()&gt;='Suivi Commandes'!J50-90,T50="oui",V50="oui")),0,1)),"")</f>
        <v/>
      </c>
      <c r="V50" s="184"/>
      <c r="W50" s="188"/>
      <c r="X50" s="188"/>
      <c r="Y50" s="189" t="s">
        <v>397</v>
      </c>
    </row>
    <row r="51" spans="1:25" ht="16.149999999999999" customHeight="1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  <c r="G51" s="171" t="s">
        <v>42</v>
      </c>
      <c r="H51" s="25" t="s">
        <v>13</v>
      </c>
      <c r="I51" s="217"/>
      <c r="J51" s="212">
        <v>43178</v>
      </c>
      <c r="K51" s="78">
        <f>'Suivi Commandes'!J51</f>
        <v>43542</v>
      </c>
      <c r="L51" s="78"/>
      <c r="M51" s="197"/>
      <c r="N51" s="198"/>
      <c r="O51" s="198"/>
      <c r="P51" s="198"/>
      <c r="Q51" s="197"/>
      <c r="R51" s="197"/>
      <c r="S51" s="197" t="str">
        <f ca="1">IF('Suivi Commandes'!J51&lt;&gt;"",IF(OR(TODAY()&lt;'Suivi Commandes'!J51-105,AND(TODAY()&gt;='Suivi Commandes'!J51-105,Q51="")),"",IF(AND(TODAY()&gt;='Suivi Commandes'!J51-105,T51="oui",Q51=0),0,1)),"")</f>
        <v/>
      </c>
      <c r="T51" s="213"/>
      <c r="U51" s="197" t="str">
        <f ca="1">IF('Suivi Commandes'!J51&lt;&gt;"",IF(OR(AND(TODAY()&lt;'Suivi Commandes'!J51-90,W51=""),AND(TODAY()&gt;='Suivi Commandes'!J51-90,S51="")),"",IF(OR(AND(TODAY()&lt;'Suivi Commandes'!J51-90,W51=0),AND(TODAY()&gt;='Suivi Commandes'!J51-90,T51="oui",V51="oui")),0,1)),"")</f>
        <v/>
      </c>
      <c r="V51" s="214"/>
      <c r="W51" s="215"/>
      <c r="X51" s="215"/>
      <c r="Y51" s="202"/>
    </row>
    <row r="52" spans="1:25" ht="20.65" customHeight="1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  <c r="G52" s="171" t="s">
        <v>42</v>
      </c>
      <c r="H52" s="25" t="s">
        <v>13</v>
      </c>
      <c r="I52" s="217"/>
      <c r="J52" s="212">
        <v>43027</v>
      </c>
      <c r="K52" s="78">
        <f>'Suivi Commandes'!J52</f>
        <v>43448</v>
      </c>
      <c r="L52" s="78">
        <v>43448</v>
      </c>
      <c r="M52" s="197"/>
      <c r="N52" s="198"/>
      <c r="O52" s="198"/>
      <c r="P52" s="198"/>
      <c r="Q52" s="197"/>
      <c r="R52" s="197"/>
      <c r="S52" s="197" t="str">
        <f ca="1">IF('Suivi Commandes'!J52&lt;&gt;"",IF(OR(TODAY()&lt;'Suivi Commandes'!J52-105,AND(TODAY()&gt;='Suivi Commandes'!J52-105,Q52="")),"",IF(AND(TODAY()&gt;='Suivi Commandes'!J52-105,T52="oui",Q52=0),0,1)),"")</f>
        <v/>
      </c>
      <c r="T52" s="213"/>
      <c r="U52" s="197" t="str">
        <f ca="1">IF('Suivi Commandes'!J52&lt;&gt;"",IF(OR(AND(TODAY()&lt;'Suivi Commandes'!J52-90,W52=""),AND(TODAY()&gt;='Suivi Commandes'!J52-90,S52="")),"",IF(OR(AND(TODAY()&lt;'Suivi Commandes'!J52-90,W52=0),AND(TODAY()&gt;='Suivi Commandes'!J52-90,T52="oui",V52="oui")),0,1)),"")</f>
        <v/>
      </c>
      <c r="V52" s="214"/>
      <c r="W52" s="215"/>
      <c r="X52" s="215"/>
      <c r="Y52" s="202"/>
    </row>
    <row r="53" spans="1:25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  <c r="G53" s="169" t="s">
        <v>42</v>
      </c>
      <c r="H53" s="24" t="s">
        <v>19</v>
      </c>
      <c r="I53" s="16">
        <v>0</v>
      </c>
      <c r="J53" s="187">
        <v>43073</v>
      </c>
      <c r="K53" s="78">
        <f>'Suivi Commandes'!J53</f>
        <v>43555</v>
      </c>
      <c r="L53" s="78"/>
      <c r="M53" s="184">
        <f t="shared" ca="1" si="0"/>
        <v>0</v>
      </c>
      <c r="N53" s="265" t="s">
        <v>149</v>
      </c>
      <c r="O53" s="265"/>
      <c r="P53" s="265">
        <v>43284</v>
      </c>
      <c r="Q53" s="184">
        <f t="shared" ca="1" si="1"/>
        <v>0</v>
      </c>
      <c r="R53" s="184"/>
      <c r="S53" s="184">
        <f ca="1">IF('Suivi Commandes'!J53&lt;&gt;"",IF(OR(TODAY()&lt;'Suivi Commandes'!J53-105,AND(TODAY()&gt;='Suivi Commandes'!J53-105,Q53="")),"",IF(AND(TODAY()&gt;='Suivi Commandes'!J53-105,T53="oui",Q53=0),0,1)),"")</f>
        <v>0</v>
      </c>
      <c r="T53" s="271" t="s">
        <v>149</v>
      </c>
      <c r="U53" s="220">
        <f ca="1">IF('Suivi Commandes'!J53&lt;&gt;"",IF(OR(AND(TODAY()&lt;'Suivi Commandes'!J53-90,W53=""),AND(TODAY()&gt;='Suivi Commandes'!J53-90,S53="")),"",IF(OR(AND(TODAY()&lt;'Suivi Commandes'!J53-90,W53=0),AND(TODAY()&gt;='Suivi Commandes'!J53-90,T53="oui",V53="oui")),0,1)),"")</f>
        <v>0</v>
      </c>
      <c r="V53" s="220" t="s">
        <v>149</v>
      </c>
      <c r="W53" s="221">
        <v>0</v>
      </c>
      <c r="X53" s="221"/>
      <c r="Y53" s="189"/>
    </row>
    <row r="54" spans="1:25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  <c r="G54" s="169" t="s">
        <v>42</v>
      </c>
      <c r="H54" s="24" t="s">
        <v>19</v>
      </c>
      <c r="I54" s="16">
        <v>0</v>
      </c>
      <c r="J54" s="187">
        <v>43423</v>
      </c>
      <c r="K54" s="78">
        <f>'Suivi Commandes'!J54</f>
        <v>43465</v>
      </c>
      <c r="L54" s="78"/>
      <c r="M54" s="184" t="str">
        <f t="shared" ca="1" si="0"/>
        <v/>
      </c>
      <c r="N54" s="265"/>
      <c r="O54" s="265"/>
      <c r="P54" s="265">
        <v>43635</v>
      </c>
      <c r="Q54" s="184" t="str">
        <f t="shared" ca="1" si="1"/>
        <v/>
      </c>
      <c r="R54" s="184"/>
      <c r="S54" s="184" t="str">
        <f ca="1">IF('Suivi Commandes'!J54&lt;&gt;"",IF(OR(TODAY()&lt;'Suivi Commandes'!J54-105,AND(TODAY()&gt;='Suivi Commandes'!J54-105,Q54="")),"",IF(AND(TODAY()&gt;='Suivi Commandes'!J54-105,T54="oui",Q54=0),0,1)),"")</f>
        <v/>
      </c>
      <c r="T54" s="265"/>
      <c r="U54" s="184" t="str">
        <f ca="1">IF('Suivi Commandes'!J54&lt;&gt;"",IF(OR(AND(TODAY()&lt;'Suivi Commandes'!J54-90,W54=""),AND(TODAY()&gt;='Suivi Commandes'!J54-90,S54="")),"",IF(OR(AND(TODAY()&lt;'Suivi Commandes'!J54-90,W54=0),AND(TODAY()&gt;='Suivi Commandes'!J54-90,T54="oui",V54="oui")),0,1)),"")</f>
        <v/>
      </c>
      <c r="V54" s="184"/>
      <c r="W54" s="188"/>
      <c r="X54" s="188"/>
      <c r="Y54" s="205"/>
    </row>
    <row r="55" spans="1:25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  <c r="G55" s="169" t="s">
        <v>42</v>
      </c>
      <c r="H55" s="24" t="s">
        <v>19</v>
      </c>
      <c r="I55" s="16">
        <v>0</v>
      </c>
      <c r="J55" s="187">
        <v>43136</v>
      </c>
      <c r="K55" s="78">
        <f>'Suivi Commandes'!J55</f>
        <v>43505</v>
      </c>
      <c r="L55" s="127">
        <v>43505</v>
      </c>
      <c r="M55" s="184">
        <f t="shared" ca="1" si="0"/>
        <v>0</v>
      </c>
      <c r="N55" s="265" t="s">
        <v>149</v>
      </c>
      <c r="O55" s="265"/>
      <c r="P55" s="265">
        <v>43347</v>
      </c>
      <c r="Q55" s="184">
        <f t="shared" ca="1" si="1"/>
        <v>0</v>
      </c>
      <c r="R55" s="184"/>
      <c r="S55" s="184">
        <f ca="1">IF('Suivi Commandes'!J55&lt;&gt;"",IF(OR(TODAY()&lt;'Suivi Commandes'!J55-105,AND(TODAY()&gt;='Suivi Commandes'!J55-105,Q55="")),"",IF(AND(TODAY()&gt;='Suivi Commandes'!J55-105,T55="oui",Q55=0),0,1)),"")</f>
        <v>1</v>
      </c>
      <c r="T55" s="265"/>
      <c r="U55" s="184">
        <f ca="1">IF('Suivi Commandes'!J55&lt;&gt;"",IF(OR(AND(TODAY()&lt;'Suivi Commandes'!J55-90,W55=""),AND(TODAY()&gt;='Suivi Commandes'!J55-90,S55="")),"",IF(OR(AND(TODAY()&lt;'Suivi Commandes'!J55-90,W55=0),AND(TODAY()&gt;='Suivi Commandes'!J55-90,T55="oui",V55="oui")),0,1)),"")</f>
        <v>1</v>
      </c>
      <c r="V55" s="184"/>
      <c r="W55" s="188"/>
      <c r="X55" s="188">
        <v>0</v>
      </c>
      <c r="Y55" s="189"/>
    </row>
    <row r="56" spans="1:25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  <c r="G56" s="171" t="s">
        <v>42</v>
      </c>
      <c r="H56" s="24" t="s">
        <v>19</v>
      </c>
      <c r="I56" s="16">
        <v>0</v>
      </c>
      <c r="J56" s="190">
        <v>42821</v>
      </c>
      <c r="K56" s="78">
        <f>'Suivi Commandes'!J56</f>
        <v>43373</v>
      </c>
      <c r="L56" s="78">
        <v>43465</v>
      </c>
      <c r="M56" s="184">
        <f t="shared" ca="1" si="0"/>
        <v>0</v>
      </c>
      <c r="N56" s="265" t="s">
        <v>149</v>
      </c>
      <c r="O56" s="265"/>
      <c r="P56" s="265">
        <v>43034</v>
      </c>
      <c r="Q56" s="184">
        <f t="shared" ca="1" si="1"/>
        <v>0</v>
      </c>
      <c r="R56" s="184"/>
      <c r="S56" s="184">
        <f ca="1">IF('Suivi Commandes'!J56&lt;&gt;"",IF(OR(TODAY()&lt;'Suivi Commandes'!J56-105,AND(TODAY()&gt;='Suivi Commandes'!J56-105,Q56="")),"",IF(AND(TODAY()&gt;='Suivi Commandes'!J56-105,T56="oui",Q56=0),0,1)),"")</f>
        <v>0</v>
      </c>
      <c r="T56" s="28" t="s">
        <v>149</v>
      </c>
      <c r="U56" s="184">
        <f ca="1">IF('Suivi Commandes'!J56&lt;&gt;"",IF(OR(AND(TODAY()&lt;'Suivi Commandes'!J56-90,W56=""),AND(TODAY()&gt;='Suivi Commandes'!J56-90,S56="")),"",IF(OR(AND(TODAY()&lt;'Suivi Commandes'!J56-90,W56=0),AND(TODAY()&gt;='Suivi Commandes'!J56-90,T56="oui",V56="oui")),0,1)),"")</f>
        <v>0</v>
      </c>
      <c r="V56" s="191" t="s">
        <v>149</v>
      </c>
      <c r="W56" s="192"/>
      <c r="X56" s="192"/>
      <c r="Y56" s="193" t="s">
        <v>350</v>
      </c>
    </row>
    <row r="57" spans="1:25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  <c r="G57" s="169" t="s">
        <v>42</v>
      </c>
      <c r="H57" s="24" t="s">
        <v>19</v>
      </c>
      <c r="I57" s="16">
        <v>0</v>
      </c>
      <c r="J57" s="187">
        <v>43206</v>
      </c>
      <c r="K57" s="78">
        <f>'Suivi Commandes'!J57</f>
        <v>43392</v>
      </c>
      <c r="L57" s="78">
        <v>43552</v>
      </c>
      <c r="M57" s="184">
        <f t="shared" ca="1" si="0"/>
        <v>0</v>
      </c>
      <c r="N57" s="265" t="s">
        <v>149</v>
      </c>
      <c r="O57" s="265"/>
      <c r="P57" s="265">
        <v>43419</v>
      </c>
      <c r="Q57" s="184">
        <f t="shared" ca="1" si="1"/>
        <v>0</v>
      </c>
      <c r="R57" s="184"/>
      <c r="S57" s="184">
        <f ca="1">IF('Suivi Commandes'!J57&lt;&gt;"",IF(OR(TODAY()&lt;'Suivi Commandes'!J57-105,AND(TODAY()&gt;='Suivi Commandes'!J57-105,Q57="")),"",IF(AND(TODAY()&gt;='Suivi Commandes'!J57-105,T57="oui",Q57=0),0,1)),"")</f>
        <v>0</v>
      </c>
      <c r="T57" s="265" t="s">
        <v>149</v>
      </c>
      <c r="U57" s="184">
        <f ca="1">IF('Suivi Commandes'!J57&lt;&gt;"",IF(OR(AND(TODAY()&lt;'Suivi Commandes'!J57-90,W57=""),AND(TODAY()&gt;='Suivi Commandes'!J57-90,S57="")),"",IF(OR(AND(TODAY()&lt;'Suivi Commandes'!J57-90,W57=0),AND(TODAY()&gt;='Suivi Commandes'!J57-90,T57="oui",V57="oui")),0,1)),"")</f>
        <v>0</v>
      </c>
      <c r="V57" s="184" t="s">
        <v>149</v>
      </c>
      <c r="W57" s="188"/>
      <c r="X57" s="188"/>
      <c r="Y57" s="189"/>
    </row>
    <row r="58" spans="1:25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  <c r="G58" s="169" t="s">
        <v>42</v>
      </c>
      <c r="H58" s="24" t="s">
        <v>19</v>
      </c>
      <c r="I58" s="16">
        <v>0</v>
      </c>
      <c r="J58" s="187">
        <v>43115</v>
      </c>
      <c r="K58" s="78">
        <f>'Suivi Commandes'!J58</f>
        <v>43646</v>
      </c>
      <c r="L58" s="78">
        <v>43524</v>
      </c>
      <c r="M58" s="184">
        <f t="shared" ca="1" si="0"/>
        <v>0</v>
      </c>
      <c r="N58" s="265" t="s">
        <v>149</v>
      </c>
      <c r="O58" s="265"/>
      <c r="P58" s="265">
        <v>43327</v>
      </c>
      <c r="Q58" s="184">
        <f t="shared" ca="1" si="1"/>
        <v>0</v>
      </c>
      <c r="R58" s="184"/>
      <c r="S58" s="184" t="str">
        <f ca="1">IF('Suivi Commandes'!J58&lt;&gt;"",IF(OR(TODAY()&lt;'Suivi Commandes'!J58-105,AND(TODAY()&gt;='Suivi Commandes'!J58-105,Q58="")),"",IF(AND(TODAY()&gt;='Suivi Commandes'!J58-105,T58="oui",Q58=0),0,1)),"")</f>
        <v/>
      </c>
      <c r="T58" s="271" t="s">
        <v>149</v>
      </c>
      <c r="U58" s="220">
        <f ca="1">IF('Suivi Commandes'!J58&lt;&gt;"",IF(OR(AND(TODAY()&lt;'Suivi Commandes'!J58-90,W58=""),AND(TODAY()&gt;='Suivi Commandes'!J58-90,S58="")),"",IF(OR(AND(TODAY()&lt;'Suivi Commandes'!J58-90,W58=0),AND(TODAY()&gt;='Suivi Commandes'!J58-90,T58="oui",V58="oui")),0,1)),"")</f>
        <v>0</v>
      </c>
      <c r="V58" s="220" t="s">
        <v>149</v>
      </c>
      <c r="W58" s="221">
        <v>0</v>
      </c>
      <c r="X58" s="221"/>
      <c r="Y58" s="205"/>
    </row>
    <row r="59" spans="1:25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  <c r="G59" s="169" t="s">
        <v>42</v>
      </c>
      <c r="H59" s="24" t="s">
        <v>19</v>
      </c>
      <c r="I59" s="16">
        <v>0</v>
      </c>
      <c r="J59" s="187">
        <v>43290</v>
      </c>
      <c r="K59" s="78">
        <f>'Suivi Commandes'!J59</f>
        <v>43555</v>
      </c>
      <c r="L59" s="78"/>
      <c r="M59" s="184">
        <f t="shared" ca="1" si="0"/>
        <v>0</v>
      </c>
      <c r="N59" s="265" t="s">
        <v>152</v>
      </c>
      <c r="O59" s="265"/>
      <c r="P59" s="265">
        <v>43505</v>
      </c>
      <c r="Q59" s="184">
        <f t="shared" ca="1" si="1"/>
        <v>0</v>
      </c>
      <c r="R59" s="184"/>
      <c r="S59" s="184">
        <f ca="1">IF('Suivi Commandes'!J59&lt;&gt;"",IF(OR(TODAY()&lt;'Suivi Commandes'!J59-105,AND(TODAY()&gt;='Suivi Commandes'!J59-105,Q59="")),"",IF(AND(TODAY()&gt;='Suivi Commandes'!J59-105,T59="oui",Q59=0),0,1)),"")</f>
        <v>0</v>
      </c>
      <c r="T59" s="265" t="s">
        <v>149</v>
      </c>
      <c r="U59" s="184">
        <f ca="1">IF('Suivi Commandes'!J59&lt;&gt;"",IF(OR(AND(TODAY()&lt;'Suivi Commandes'!J59-90,W59=""),AND(TODAY()&gt;='Suivi Commandes'!J59-90,S59="")),"",IF(OR(AND(TODAY()&lt;'Suivi Commandes'!J59-90,W59=0),AND(TODAY()&gt;='Suivi Commandes'!J59-90,T59="oui",V59="oui")),0,1)),"")</f>
        <v>0</v>
      </c>
      <c r="V59" s="184" t="s">
        <v>149</v>
      </c>
      <c r="W59" s="188"/>
      <c r="X59" s="188"/>
      <c r="Y59" s="189"/>
    </row>
    <row r="60" spans="1:25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  <c r="G60" s="169" t="s">
        <v>42</v>
      </c>
      <c r="H60" s="24" t="s">
        <v>19</v>
      </c>
      <c r="I60" s="16">
        <v>0</v>
      </c>
      <c r="J60" s="187">
        <v>43486</v>
      </c>
      <c r="K60" s="127" t="str">
        <f>'Suivi Commandes'!J60</f>
        <v xml:space="preserve"> </v>
      </c>
      <c r="L60" s="127"/>
      <c r="M60" s="194" t="str">
        <f t="shared" ca="1" si="0"/>
        <v/>
      </c>
      <c r="N60" s="195"/>
      <c r="O60" s="195"/>
      <c r="P60" s="265">
        <v>43698</v>
      </c>
      <c r="Q60" s="194" t="str">
        <f t="shared" ca="1" si="1"/>
        <v/>
      </c>
      <c r="R60" s="194"/>
      <c r="S60" s="184" t="e">
        <f ca="1">IF('Suivi Commandes'!J60&lt;&gt;"",IF(OR(TODAY()&lt;'Suivi Commandes'!J60-105,AND(TODAY()&gt;='Suivi Commandes'!J60-105,Q60="")),"",IF(AND(TODAY()&gt;='Suivi Commandes'!J60-105,T60="oui",Q60=0),0,1)),"")</f>
        <v>#VALUE!</v>
      </c>
      <c r="T60" s="265"/>
      <c r="U60" s="184" t="e">
        <f ca="1">IF('Suivi Commandes'!J60&lt;&gt;"",IF(OR(AND(TODAY()&lt;'Suivi Commandes'!J60-90,W60=""),AND(TODAY()&gt;='Suivi Commandes'!J60-90,S60="")),"",IF(OR(AND(TODAY()&lt;'Suivi Commandes'!J60-90,W60=0),AND(TODAY()&gt;='Suivi Commandes'!J60-90,T60="oui",V60="oui")),0,1)),"")</f>
        <v>#VALUE!</v>
      </c>
      <c r="V60" s="184"/>
      <c r="W60" s="188"/>
      <c r="X60" s="188"/>
      <c r="Y60" s="189" t="s">
        <v>392</v>
      </c>
    </row>
    <row r="61" spans="1:25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  <c r="G61" s="169" t="s">
        <v>42</v>
      </c>
      <c r="H61" s="24" t="s">
        <v>19</v>
      </c>
      <c r="I61" s="16">
        <v>0</v>
      </c>
      <c r="J61" s="187">
        <v>43467</v>
      </c>
      <c r="K61" s="127" t="str">
        <f>'Suivi Commandes'!J61</f>
        <v xml:space="preserve"> </v>
      </c>
      <c r="L61" s="127"/>
      <c r="M61" s="194" t="str">
        <f t="shared" ca="1" si="0"/>
        <v/>
      </c>
      <c r="N61" s="195"/>
      <c r="O61" s="195"/>
      <c r="P61" s="265">
        <v>43679</v>
      </c>
      <c r="Q61" s="194" t="str">
        <f t="shared" ca="1" si="1"/>
        <v/>
      </c>
      <c r="R61" s="194"/>
      <c r="S61" s="184" t="e">
        <f ca="1">IF('Suivi Commandes'!J61&lt;&gt;"",IF(OR(TODAY()&lt;'Suivi Commandes'!J61-105,AND(TODAY()&gt;='Suivi Commandes'!J61-105,Q61="")),"",IF(AND(TODAY()&gt;='Suivi Commandes'!J61-105,T61="oui",Q61=0),0,1)),"")</f>
        <v>#VALUE!</v>
      </c>
      <c r="T61" s="265"/>
      <c r="U61" s="184" t="e">
        <f ca="1">IF('Suivi Commandes'!J61&lt;&gt;"",IF(OR(AND(TODAY()&lt;'Suivi Commandes'!J61-90,W61=""),AND(TODAY()&gt;='Suivi Commandes'!J61-90,S61="")),"",IF(OR(AND(TODAY()&lt;'Suivi Commandes'!J61-90,W61=0),AND(TODAY()&gt;='Suivi Commandes'!J61-90,T61="oui",V61="oui")),0,1)),"")</f>
        <v>#VALUE!</v>
      </c>
      <c r="V61" s="184"/>
      <c r="W61" s="188"/>
      <c r="X61" s="188"/>
      <c r="Y61" s="189" t="s">
        <v>393</v>
      </c>
    </row>
    <row r="62" spans="1:25" ht="16.149999999999999" customHeight="1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  <c r="G62" s="16" t="s">
        <v>42</v>
      </c>
      <c r="H62" s="24" t="s">
        <v>19</v>
      </c>
      <c r="I62" s="16">
        <v>0</v>
      </c>
      <c r="J62" s="190">
        <v>42522</v>
      </c>
      <c r="K62" s="78">
        <f>'Suivi Commandes'!J62</f>
        <v>43462</v>
      </c>
      <c r="L62" s="78">
        <v>43462</v>
      </c>
      <c r="M62" s="184">
        <f t="shared" ca="1" si="0"/>
        <v>0</v>
      </c>
      <c r="N62" s="265" t="s">
        <v>149</v>
      </c>
      <c r="O62" s="265"/>
      <c r="P62" s="265">
        <v>42643</v>
      </c>
      <c r="Q62" s="184">
        <f t="shared" ca="1" si="1"/>
        <v>0</v>
      </c>
      <c r="R62" s="184"/>
      <c r="S62" s="184">
        <f ca="1">IF('Suivi Commandes'!J62&lt;&gt;"",IF(OR(TODAY()&lt;'Suivi Commandes'!J62-105,AND(TODAY()&gt;='Suivi Commandes'!J62-105,Q62="")),"",IF(AND(TODAY()&gt;='Suivi Commandes'!J62-105,T62="oui",Q62=0),0,1)),"")</f>
        <v>0</v>
      </c>
      <c r="T62" s="28" t="s">
        <v>149</v>
      </c>
      <c r="U62" s="184">
        <f ca="1">IF('Suivi Commandes'!J62&lt;&gt;"",IF(OR(AND(TODAY()&lt;'Suivi Commandes'!J62-90,W62=""),AND(TODAY()&gt;='Suivi Commandes'!J62-90,S62="")),"",IF(OR(AND(TODAY()&lt;'Suivi Commandes'!J62-90,W62=0),AND(TODAY()&gt;='Suivi Commandes'!J62-90,T62="oui",V62="oui")),0,1)),"")</f>
        <v>0</v>
      </c>
      <c r="V62" s="191" t="s">
        <v>149</v>
      </c>
      <c r="W62" s="192"/>
      <c r="X62" s="192"/>
      <c r="Y62" s="202"/>
    </row>
    <row r="63" spans="1:25" ht="16.149999999999999" customHeight="1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  <c r="G63" s="16" t="s">
        <v>42</v>
      </c>
      <c r="H63" s="24" t="s">
        <v>13</v>
      </c>
      <c r="I63" s="211"/>
      <c r="J63" s="190">
        <v>42800</v>
      </c>
      <c r="K63" s="78">
        <f>'Suivi Commandes'!J63</f>
        <v>43465</v>
      </c>
      <c r="L63" s="78"/>
      <c r="M63" s="197"/>
      <c r="N63" s="198"/>
      <c r="O63" s="198"/>
      <c r="P63" s="198"/>
      <c r="Q63" s="197"/>
      <c r="R63" s="197"/>
      <c r="S63" s="197" t="str">
        <f ca="1">IF('Suivi Commandes'!J63&lt;&gt;"",IF(OR(TODAY()&lt;'Suivi Commandes'!J63-105,AND(TODAY()&gt;='Suivi Commandes'!J63-105,Q63="")),"",IF(AND(TODAY()&gt;='Suivi Commandes'!J63-105,T63="oui",Q63=0),0,1)),"")</f>
        <v/>
      </c>
      <c r="T63" s="222"/>
      <c r="U63" s="197" t="str">
        <f ca="1">IF('Suivi Commandes'!J63&lt;&gt;"",IF(OR(AND(TODAY()&lt;'Suivi Commandes'!J63-90,W63=""),AND(TODAY()&gt;='Suivi Commandes'!J63-90,S63="")),"",IF(OR(AND(TODAY()&lt;'Suivi Commandes'!J63-90,W63=0),AND(TODAY()&gt;='Suivi Commandes'!J63-90,T63="oui",V63="oui")),0,1)),"")</f>
        <v/>
      </c>
      <c r="V63" s="200"/>
      <c r="W63" s="201"/>
      <c r="X63" s="201"/>
      <c r="Y63" s="24"/>
    </row>
    <row r="64" spans="1:25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  <c r="G64" s="169" t="s">
        <v>42</v>
      </c>
      <c r="H64" s="24" t="s">
        <v>19</v>
      </c>
      <c r="I64" s="16">
        <v>0</v>
      </c>
      <c r="J64" s="187">
        <v>43206</v>
      </c>
      <c r="K64" s="78">
        <f>'Suivi Commandes'!J64</f>
        <v>43736</v>
      </c>
      <c r="L64" s="78">
        <v>43552</v>
      </c>
      <c r="M64" s="184">
        <f t="shared" ca="1" si="0"/>
        <v>0</v>
      </c>
      <c r="N64" s="265" t="s">
        <v>149</v>
      </c>
      <c r="O64" s="265"/>
      <c r="P64" s="265">
        <v>43419</v>
      </c>
      <c r="Q64" s="184">
        <f t="shared" ca="1" si="1"/>
        <v>0</v>
      </c>
      <c r="R64" s="184"/>
      <c r="S64" s="184" t="str">
        <f ca="1">IF('Suivi Commandes'!J64&lt;&gt;"",IF(OR(TODAY()&lt;'Suivi Commandes'!J64-105,AND(TODAY()&gt;='Suivi Commandes'!J64-105,Q64="")),"",IF(AND(TODAY()&gt;='Suivi Commandes'!J64-105,T64="oui",Q64=0),0,1)),"")</f>
        <v/>
      </c>
      <c r="T64" s="265" t="s">
        <v>149</v>
      </c>
      <c r="U64" s="184" t="str">
        <f ca="1">IF('Suivi Commandes'!J64&lt;&gt;"",IF(OR(AND(TODAY()&lt;'Suivi Commandes'!J64-90,W64=""),AND(TODAY()&gt;='Suivi Commandes'!J64-90,S64="")),"",IF(OR(AND(TODAY()&lt;'Suivi Commandes'!J64-90,W64=0),AND(TODAY()&gt;='Suivi Commandes'!J64-90,T64="oui",V64="oui")),0,1)),"")</f>
        <v/>
      </c>
      <c r="V64" s="184" t="s">
        <v>149</v>
      </c>
      <c r="W64" s="188"/>
      <c r="X64" s="188"/>
      <c r="Y64" s="189"/>
    </row>
    <row r="65" spans="1:25" ht="16.149999999999999" customHeight="1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  <c r="G65" s="10" t="s">
        <v>42</v>
      </c>
      <c r="H65" s="25" t="s">
        <v>19</v>
      </c>
      <c r="I65" s="10">
        <v>0</v>
      </c>
      <c r="J65" s="187">
        <v>43282</v>
      </c>
      <c r="K65" s="78">
        <f>'Suivi Commandes'!J65</f>
        <v>43616</v>
      </c>
      <c r="L65" s="78"/>
      <c r="M65" s="184">
        <f t="shared" ca="1" si="0"/>
        <v>0</v>
      </c>
      <c r="N65" s="265" t="s">
        <v>152</v>
      </c>
      <c r="O65" s="265"/>
      <c r="P65" s="265">
        <v>43497</v>
      </c>
      <c r="Q65" s="184">
        <f t="shared" ca="1" si="1"/>
        <v>0</v>
      </c>
      <c r="R65" s="184"/>
      <c r="S65" s="184" t="str">
        <f ca="1">IF('Suivi Commandes'!J65&lt;&gt;"",IF(OR(TODAY()&lt;'Suivi Commandes'!J65-105,AND(TODAY()&gt;='Suivi Commandes'!J65-105,Q65="")),"",IF(AND(TODAY()&gt;='Suivi Commandes'!J65-105,T65="oui",Q65=0),0,1)),"")</f>
        <v/>
      </c>
      <c r="T65" s="265"/>
      <c r="U65" s="184" t="str">
        <f ca="1">IF('Suivi Commandes'!J65&lt;&gt;"",IF(OR(AND(TODAY()&lt;'Suivi Commandes'!J65-90,W65=""),AND(TODAY()&gt;='Suivi Commandes'!J65-90,S65="")),"",IF(OR(AND(TODAY()&lt;'Suivi Commandes'!J65-90,W65=0),AND(TODAY()&gt;='Suivi Commandes'!J65-90,T65="oui",V65="oui")),0,1)),"")</f>
        <v/>
      </c>
      <c r="V65" s="184"/>
      <c r="W65" s="188"/>
      <c r="X65" s="188"/>
      <c r="Y65" s="196"/>
    </row>
    <row r="66" spans="1:25" ht="16.149999999999999" customHeight="1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  <c r="G66" s="171" t="s">
        <v>42</v>
      </c>
      <c r="H66" s="24" t="s">
        <v>19</v>
      </c>
      <c r="I66" s="10"/>
      <c r="J66" s="187">
        <v>43493</v>
      </c>
      <c r="K66" s="78" t="str">
        <f>'Suivi Commandes'!J66</f>
        <v xml:space="preserve"> </v>
      </c>
      <c r="L66" s="78"/>
      <c r="M66" s="184" t="str">
        <f t="shared" ca="1" si="0"/>
        <v/>
      </c>
      <c r="N66" s="265"/>
      <c r="O66" s="265"/>
      <c r="P66" s="265">
        <v>43705</v>
      </c>
      <c r="Q66" s="184" t="str">
        <f t="shared" ca="1" si="1"/>
        <v/>
      </c>
      <c r="R66" s="184"/>
      <c r="S66" s="184" t="e">
        <f ca="1">IF('Suivi Commandes'!J66&lt;&gt;"",IF(OR(TODAY()&lt;'Suivi Commandes'!J66-105,AND(TODAY()&gt;='Suivi Commandes'!J66-105,Q66="")),"",IF(AND(TODAY()&gt;='Suivi Commandes'!J66-105,T66="oui",Q66=0),0,1)),"")</f>
        <v>#VALUE!</v>
      </c>
      <c r="T66" s="265"/>
      <c r="U66" s="184" t="e">
        <f ca="1">IF('Suivi Commandes'!J66&lt;&gt;"",IF(OR(AND(TODAY()&lt;'Suivi Commandes'!J66-90,W66=""),AND(TODAY()&gt;='Suivi Commandes'!J66-90,S66="")),"",IF(OR(AND(TODAY()&lt;'Suivi Commandes'!J66-90,W66=0),AND(TODAY()&gt;='Suivi Commandes'!J66-90,T66="oui",V66="oui")),0,1)),"")</f>
        <v>#VALUE!</v>
      </c>
      <c r="V66" s="184"/>
      <c r="W66" s="188"/>
      <c r="X66" s="188"/>
      <c r="Y66" s="196" t="s">
        <v>399</v>
      </c>
    </row>
    <row r="67" spans="1:25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  <c r="G67" s="171" t="s">
        <v>42</v>
      </c>
      <c r="H67" s="24" t="s">
        <v>19</v>
      </c>
      <c r="I67" s="16">
        <v>0</v>
      </c>
      <c r="J67" s="190">
        <v>43052</v>
      </c>
      <c r="K67" s="78">
        <f>'Suivi Commandes'!J67</f>
        <v>43646</v>
      </c>
      <c r="L67" s="78"/>
      <c r="M67" s="184">
        <f t="shared" ref="M67:M95" ca="1" si="2">IF(J67&lt;&gt;"",IF(OR(AND(G67="Cadre",TODAY()&lt;J67+90),AND(G67="Non Cadre",TODAY()&lt;J67+60)),"",IF(OR(AND(G67="Cadre",TODAY()&gt;=J67+90,TODAY()&lt;J67+120,N67=""),AND(G67="Non Cadre",TODAY()&gt;=J67+60,TODAY()&lt;J67+90,N67="")),1,IF(OR(AND(G67="Cadre",TODAY()&gt;J67+90,N67&lt;&gt;""),AND(G67="Non Cadre",TODAY()&gt;J67+60,N67&lt;&gt;"")),0,IF(OR(AND(G67="Cadre",TODAY()&gt;=J67+120,N67=""),AND(G67="Non Cadre",TODAY()&gt;=J67=90,N67="")),2,"")))))</f>
        <v>0</v>
      </c>
      <c r="N67" s="265" t="s">
        <v>149</v>
      </c>
      <c r="O67" s="265"/>
      <c r="P67" s="265">
        <v>43263</v>
      </c>
      <c r="Q67" s="184">
        <f t="shared" ref="Q67:Q95" ca="1" si="3">IF(OR(AND(P67&lt;=TODAY()+1,N67="oui"),N67="non"),0,IF(TODAY()&gt;=P67-45,1,""))</f>
        <v>0</v>
      </c>
      <c r="R67" s="184"/>
      <c r="S67" s="184" t="str">
        <f ca="1">IF('Suivi Commandes'!J67&lt;&gt;"",IF(OR(TODAY()&lt;'Suivi Commandes'!J67-105,AND(TODAY()&gt;='Suivi Commandes'!J67-105,Q67="")),"",IF(AND(TODAY()&gt;='Suivi Commandes'!J67-105,T67="oui",Q67=0),0,1)),"")</f>
        <v/>
      </c>
      <c r="T67" s="28"/>
      <c r="U67" s="184" t="str">
        <f ca="1">IF('Suivi Commandes'!J67&lt;&gt;"",IF(OR(AND(TODAY()&lt;'Suivi Commandes'!J67-90,W67=""),AND(TODAY()&gt;='Suivi Commandes'!J67-90,S67="")),"",IF(OR(AND(TODAY()&lt;'Suivi Commandes'!J67-90,W67=0),AND(TODAY()&gt;='Suivi Commandes'!J67-90,T67="oui",V67="oui")),0,1)),"")</f>
        <v/>
      </c>
      <c r="V67" s="191"/>
      <c r="W67" s="192"/>
      <c r="X67" s="192"/>
      <c r="Y67" s="202"/>
    </row>
    <row r="68" spans="1:25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  <c r="G68" s="16" t="s">
        <v>42</v>
      </c>
      <c r="H68" s="24" t="s">
        <v>19</v>
      </c>
      <c r="I68" s="16">
        <v>0</v>
      </c>
      <c r="J68" s="190">
        <v>42772</v>
      </c>
      <c r="K68" s="78">
        <f>'Suivi Commandes'!J68</f>
        <v>43769</v>
      </c>
      <c r="L68" s="78"/>
      <c r="M68" s="184">
        <f t="shared" ca="1" si="2"/>
        <v>0</v>
      </c>
      <c r="N68" s="265" t="s">
        <v>149</v>
      </c>
      <c r="O68" s="265"/>
      <c r="P68" s="265">
        <v>42984</v>
      </c>
      <c r="Q68" s="184">
        <f t="shared" ca="1" si="3"/>
        <v>0</v>
      </c>
      <c r="R68" s="184"/>
      <c r="S68" s="184" t="str">
        <f ca="1">IF('Suivi Commandes'!J68&lt;&gt;"",IF(OR(TODAY()&lt;'Suivi Commandes'!J68-105,AND(TODAY()&gt;='Suivi Commandes'!J68-105,Q68="")),"",IF(AND(TODAY()&gt;='Suivi Commandes'!J68-105,T68="oui",Q68=0),0,1)),"")</f>
        <v/>
      </c>
      <c r="T68" s="28"/>
      <c r="U68" s="184" t="str">
        <f ca="1">IF('Suivi Commandes'!J68&lt;&gt;"",IF(OR(AND(TODAY()&lt;'Suivi Commandes'!J68-90,W68=""),AND(TODAY()&gt;='Suivi Commandes'!J68-90,S68="")),"",IF(OR(AND(TODAY()&lt;'Suivi Commandes'!J68-90,W68=0),AND(TODAY()&gt;='Suivi Commandes'!J68-90,T68="oui",V68="oui")),0,1)),"")</f>
        <v/>
      </c>
      <c r="V68" s="191"/>
      <c r="W68" s="192"/>
      <c r="X68" s="192"/>
      <c r="Y68" s="202"/>
    </row>
    <row r="69" spans="1:25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  <c r="G69" s="171" t="s">
        <v>42</v>
      </c>
      <c r="H69" s="24" t="s">
        <v>19</v>
      </c>
      <c r="I69" s="16">
        <v>0</v>
      </c>
      <c r="J69" s="190">
        <v>43467</v>
      </c>
      <c r="K69" s="127" t="str">
        <f>'Suivi Commandes'!J69</f>
        <v xml:space="preserve"> </v>
      </c>
      <c r="L69" s="127"/>
      <c r="M69" s="194" t="str">
        <f t="shared" ca="1" si="2"/>
        <v/>
      </c>
      <c r="N69" s="195"/>
      <c r="O69" s="195"/>
      <c r="P69" s="265">
        <v>43679</v>
      </c>
      <c r="Q69" s="184" t="str">
        <f t="shared" ca="1" si="3"/>
        <v/>
      </c>
      <c r="R69" s="184"/>
      <c r="S69" s="184" t="e">
        <f ca="1">IF('Suivi Commandes'!J69&lt;&gt;"",IF(OR(TODAY()&lt;'Suivi Commandes'!J69-105,AND(TODAY()&gt;='Suivi Commandes'!J69-105,Q69="")),"",IF(AND(TODAY()&gt;='Suivi Commandes'!J69-105,T69="oui",Q69=0),0,1)),"")</f>
        <v>#VALUE!</v>
      </c>
      <c r="T69" s="28"/>
      <c r="U69" s="184" t="e">
        <f ca="1">IF('Suivi Commandes'!J69&lt;&gt;"",IF(OR(AND(TODAY()&lt;'Suivi Commandes'!J69-90,W69=""),AND(TODAY()&gt;='Suivi Commandes'!J69-90,S69="")),"",IF(OR(AND(TODAY()&lt;'Suivi Commandes'!J69-90,W69=0),AND(TODAY()&gt;='Suivi Commandes'!J69-90,T69="oui",V69="oui")),0,1)),"")</f>
        <v>#VALUE!</v>
      </c>
      <c r="V69" s="191"/>
      <c r="W69" s="192"/>
      <c r="X69" s="192"/>
      <c r="Y69" s="189" t="s">
        <v>393</v>
      </c>
    </row>
    <row r="70" spans="1:25" ht="17.649999999999999" customHeight="1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  <c r="G70" s="169" t="s">
        <v>42</v>
      </c>
      <c r="H70" s="24" t="s">
        <v>19</v>
      </c>
      <c r="I70" s="16">
        <v>0</v>
      </c>
      <c r="J70" s="187">
        <v>43176</v>
      </c>
      <c r="K70" s="78">
        <f>'Suivi Commandes'!J70</f>
        <v>43404</v>
      </c>
      <c r="L70" s="78">
        <v>43822</v>
      </c>
      <c r="M70" s="184">
        <f t="shared" ca="1" si="2"/>
        <v>0</v>
      </c>
      <c r="N70" s="265" t="s">
        <v>152</v>
      </c>
      <c r="O70" s="265"/>
      <c r="P70" s="198"/>
      <c r="Q70" s="184">
        <f t="shared" ca="1" si="3"/>
        <v>0</v>
      </c>
      <c r="R70" s="184"/>
      <c r="S70" s="184">
        <f ca="1">IF('Suivi Commandes'!J70&lt;&gt;"",IF(OR(TODAY()&lt;'Suivi Commandes'!J70-105,AND(TODAY()&gt;='Suivi Commandes'!J70-105,Q70="")),"",IF(AND(TODAY()&gt;='Suivi Commandes'!J70-105,T70="oui",Q70=0),0,1)),"")</f>
        <v>0</v>
      </c>
      <c r="T70" s="265" t="s">
        <v>149</v>
      </c>
      <c r="U70" s="184">
        <f ca="1">IF('Suivi Commandes'!J70&lt;&gt;"",IF(OR(AND(TODAY()&lt;'Suivi Commandes'!J70-90,W70=""),AND(TODAY()&gt;='Suivi Commandes'!J70-90,S70="")),"",IF(OR(AND(TODAY()&lt;'Suivi Commandes'!J70-90,W70=0),AND(TODAY()&gt;='Suivi Commandes'!J70-90,T70="oui",V70="oui")),0,1)),"")</f>
        <v>0</v>
      </c>
      <c r="V70" s="184" t="s">
        <v>149</v>
      </c>
      <c r="W70" s="188"/>
      <c r="X70" s="188"/>
      <c r="Y70" s="193" t="s">
        <v>350</v>
      </c>
    </row>
    <row r="71" spans="1:25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  <c r="G71" s="169" t="s">
        <v>42</v>
      </c>
      <c r="H71" s="24" t="s">
        <v>19</v>
      </c>
      <c r="I71" s="16">
        <v>0</v>
      </c>
      <c r="J71" s="187">
        <v>43423</v>
      </c>
      <c r="K71" s="78">
        <f>'Suivi Commandes'!J71</f>
        <v>43465</v>
      </c>
      <c r="L71" s="78"/>
      <c r="M71" s="184" t="str">
        <f t="shared" ca="1" si="2"/>
        <v/>
      </c>
      <c r="N71" s="265"/>
      <c r="O71" s="265"/>
      <c r="P71" s="265">
        <v>43635</v>
      </c>
      <c r="Q71" s="184" t="str">
        <f t="shared" ca="1" si="3"/>
        <v/>
      </c>
      <c r="R71" s="184"/>
      <c r="S71" s="184" t="str">
        <f ca="1">IF('Suivi Commandes'!J71&lt;&gt;"",IF(OR(TODAY()&lt;'Suivi Commandes'!J71-105,AND(TODAY()&gt;='Suivi Commandes'!J71-105,Q71="")),"",IF(AND(TODAY()&gt;='Suivi Commandes'!J71-105,T71="oui",Q71=0),0,1)),"")</f>
        <v/>
      </c>
      <c r="T71" s="265"/>
      <c r="U71" s="184" t="str">
        <f ca="1">IF('Suivi Commandes'!J71&lt;&gt;"",IF(OR(AND(TODAY()&lt;'Suivi Commandes'!J71-90,W71=""),AND(TODAY()&gt;='Suivi Commandes'!J71-90,S71="")),"",IF(OR(AND(TODAY()&lt;'Suivi Commandes'!J71-90,W71=0),AND(TODAY()&gt;='Suivi Commandes'!J71-90,T71="oui",V71="oui")),0,1)),"")</f>
        <v/>
      </c>
      <c r="V71" s="184"/>
      <c r="W71" s="188"/>
      <c r="X71" s="188"/>
      <c r="Y71" s="205"/>
    </row>
    <row r="72" spans="1:25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  <c r="G72" s="10" t="s">
        <v>42</v>
      </c>
      <c r="H72" s="25" t="s">
        <v>19</v>
      </c>
      <c r="I72" s="10">
        <v>0</v>
      </c>
      <c r="J72" s="187">
        <v>43102</v>
      </c>
      <c r="K72" s="78">
        <f>'Suivi Commandes'!J72</f>
        <v>43465</v>
      </c>
      <c r="L72" s="78"/>
      <c r="M72" s="184">
        <f t="shared" ca="1" si="2"/>
        <v>0</v>
      </c>
      <c r="N72" s="265" t="s">
        <v>152</v>
      </c>
      <c r="O72" s="265"/>
      <c r="P72" s="265">
        <v>43314</v>
      </c>
      <c r="Q72" s="184">
        <f t="shared" ca="1" si="3"/>
        <v>0</v>
      </c>
      <c r="R72" s="184"/>
      <c r="S72" s="184">
        <f ca="1">IF('Suivi Commandes'!J72&lt;&gt;"",IF(OR(TODAY()&lt;'Suivi Commandes'!J72-105,AND(TODAY()&gt;='Suivi Commandes'!J72-105,Q72="")),"",IF(AND(TODAY()&gt;='Suivi Commandes'!J72-105,T72="oui",Q72=0),0,1)),"")</f>
        <v>0</v>
      </c>
      <c r="T72" s="265" t="s">
        <v>149</v>
      </c>
      <c r="U72" s="184">
        <f ca="1">IF('Suivi Commandes'!J72&lt;&gt;"",IF(OR(AND(TODAY()&lt;'Suivi Commandes'!J72-90,W72=""),AND(TODAY()&gt;='Suivi Commandes'!J72-90,S72="")),"",IF(OR(AND(TODAY()&lt;'Suivi Commandes'!J72-90,W72=0),AND(TODAY()&gt;='Suivi Commandes'!J72-90,T72="oui",V72="oui")),0,1)),"")</f>
        <v>0</v>
      </c>
      <c r="V72" s="184" t="s">
        <v>149</v>
      </c>
      <c r="W72" s="188"/>
      <c r="X72" s="188"/>
      <c r="Y72" s="189"/>
    </row>
    <row r="73" spans="1:25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  <c r="G73" s="10" t="s">
        <v>42</v>
      </c>
      <c r="H73" s="25" t="s">
        <v>19</v>
      </c>
      <c r="I73" s="10">
        <v>0</v>
      </c>
      <c r="J73" s="187">
        <v>43409</v>
      </c>
      <c r="K73" s="78">
        <f>'Suivi Commandes'!J73</f>
        <v>43465</v>
      </c>
      <c r="L73" s="78">
        <v>43458</v>
      </c>
      <c r="M73" s="184" t="str">
        <f t="shared" ca="1" si="2"/>
        <v/>
      </c>
      <c r="N73" s="265"/>
      <c r="O73" s="265"/>
      <c r="P73" s="265">
        <v>43621</v>
      </c>
      <c r="Q73" s="184" t="str">
        <f t="shared" ca="1" si="3"/>
        <v/>
      </c>
      <c r="R73" s="184">
        <v>0</v>
      </c>
      <c r="S73" s="184" t="str">
        <f ca="1">IF('Suivi Commandes'!J73&lt;&gt;"",IF(OR(TODAY()&lt;'Suivi Commandes'!J73-105,AND(TODAY()&gt;='Suivi Commandes'!J73-105,Q73="")),"",IF(AND(TODAY()&gt;='Suivi Commandes'!J73-105,T73="oui",Q73=0),0,1)),"")</f>
        <v/>
      </c>
      <c r="T73" s="265"/>
      <c r="U73" s="184" t="str">
        <f ca="1">IF('Suivi Commandes'!J73&lt;&gt;"",IF(OR(AND(TODAY()&lt;'Suivi Commandes'!J73-90,W73=""),AND(TODAY()&gt;='Suivi Commandes'!J73-90,S73="")),"",IF(OR(AND(TODAY()&lt;'Suivi Commandes'!J73-90,W73=0),AND(TODAY()&gt;='Suivi Commandes'!J73-90,T73="oui",V73="oui")),0,1)),"")</f>
        <v/>
      </c>
      <c r="V73" s="184"/>
      <c r="W73" s="188"/>
      <c r="X73" s="188"/>
      <c r="Y73" s="189"/>
    </row>
    <row r="74" spans="1:25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  <c r="G74" s="171" t="s">
        <v>42</v>
      </c>
      <c r="H74" s="25" t="s">
        <v>19</v>
      </c>
      <c r="I74" s="10">
        <v>0</v>
      </c>
      <c r="J74" s="212">
        <v>43423</v>
      </c>
      <c r="K74" s="78">
        <f>'Suivi Commandes'!J74</f>
        <v>43441</v>
      </c>
      <c r="L74" s="78">
        <v>43448</v>
      </c>
      <c r="M74" s="184" t="str">
        <f t="shared" ca="1" si="2"/>
        <v/>
      </c>
      <c r="N74" s="265"/>
      <c r="O74" s="265"/>
      <c r="P74" s="265">
        <v>43542</v>
      </c>
      <c r="Q74" s="184" t="str">
        <f t="shared" ca="1" si="3"/>
        <v/>
      </c>
      <c r="R74" s="184"/>
      <c r="S74" s="184" t="str">
        <f ca="1">IF('Suivi Commandes'!J74&lt;&gt;"",IF(OR(TODAY()&lt;'Suivi Commandes'!J74-105,AND(TODAY()&gt;='Suivi Commandes'!J74-105,Q74="")),"",IF(AND(TODAY()&gt;='Suivi Commandes'!J74-105,T74="oui",Q74=0),0,1)),"")</f>
        <v/>
      </c>
      <c r="T74" s="271"/>
      <c r="U74" s="184" t="str">
        <f ca="1">IF('Suivi Commandes'!J74&lt;&gt;"",IF(OR(AND(TODAY()&lt;'Suivi Commandes'!J74-90,W74=""),AND(TODAY()&gt;='Suivi Commandes'!J74-90,S74="")),"",IF(OR(AND(TODAY()&lt;'Suivi Commandes'!J74-90,W74=0),AND(TODAY()&gt;='Suivi Commandes'!J74-90,T74="oui",V74="oui")),0,1)),"")</f>
        <v/>
      </c>
      <c r="V74" s="220"/>
      <c r="W74" s="223"/>
      <c r="X74" s="224">
        <v>0</v>
      </c>
      <c r="Y74" s="189" t="s">
        <v>352</v>
      </c>
    </row>
    <row r="75" spans="1:25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  <c r="G75" s="171" t="s">
        <v>42</v>
      </c>
      <c r="H75" s="25" t="s">
        <v>19</v>
      </c>
      <c r="I75" s="10">
        <v>0</v>
      </c>
      <c r="J75" s="212">
        <v>43467</v>
      </c>
      <c r="K75" s="127" t="str">
        <f>'Suivi Commandes'!J75</f>
        <v xml:space="preserve"> </v>
      </c>
      <c r="L75" s="127"/>
      <c r="M75" s="194" t="str">
        <f t="shared" ca="1" si="2"/>
        <v/>
      </c>
      <c r="N75" s="195"/>
      <c r="O75" s="195"/>
      <c r="P75" s="265">
        <v>43679</v>
      </c>
      <c r="Q75" s="184" t="str">
        <f t="shared" ca="1" si="3"/>
        <v/>
      </c>
      <c r="R75" s="184"/>
      <c r="S75" s="184" t="e">
        <f ca="1">IF('Suivi Commandes'!J75&lt;&gt;"",IF(OR(TODAY()&lt;'Suivi Commandes'!J75-105,AND(TODAY()&gt;='Suivi Commandes'!J75-105,Q75="")),"",IF(AND(TODAY()&gt;='Suivi Commandes'!J75-105,T75="oui",Q75=0),0,1)),"")</f>
        <v>#VALUE!</v>
      </c>
      <c r="T75" s="271"/>
      <c r="U75" s="184" t="e">
        <f ca="1">IF('Suivi Commandes'!J75&lt;&gt;"",IF(OR(AND(TODAY()&lt;'Suivi Commandes'!J75-90,W75=""),AND(TODAY()&gt;='Suivi Commandes'!J75-90,S75="")),"",IF(OR(AND(TODAY()&lt;'Suivi Commandes'!J75-90,W75=0),AND(TODAY()&gt;='Suivi Commandes'!J75-90,T75="oui",V75="oui")),0,1)),"")</f>
        <v>#VALUE!</v>
      </c>
      <c r="V75" s="220"/>
      <c r="W75" s="223"/>
      <c r="X75" s="223"/>
      <c r="Y75" s="189" t="s">
        <v>393</v>
      </c>
    </row>
    <row r="76" spans="1:25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  <c r="G76" s="10" t="s">
        <v>42</v>
      </c>
      <c r="H76" s="25" t="s">
        <v>19</v>
      </c>
      <c r="I76" s="10">
        <v>0</v>
      </c>
      <c r="J76" s="187">
        <v>43171</v>
      </c>
      <c r="K76" s="78">
        <f>'Suivi Commandes'!J76</f>
        <v>43475</v>
      </c>
      <c r="L76" s="78">
        <v>43515</v>
      </c>
      <c r="M76" s="184">
        <f t="shared" ca="1" si="2"/>
        <v>0</v>
      </c>
      <c r="N76" s="265" t="s">
        <v>149</v>
      </c>
      <c r="O76" s="265"/>
      <c r="P76" s="265">
        <v>43384</v>
      </c>
      <c r="Q76" s="184">
        <f t="shared" ca="1" si="3"/>
        <v>0</v>
      </c>
      <c r="R76" s="184"/>
      <c r="S76" s="184">
        <f ca="1">IF('Suivi Commandes'!J76&lt;&gt;"",IF(OR(TODAY()&lt;'Suivi Commandes'!J76-105,AND(TODAY()&gt;='Suivi Commandes'!J76-105,Q76="")),"",IF(AND(TODAY()&gt;='Suivi Commandes'!J76-105,T76="oui",Q76=0),0,1)),"")</f>
        <v>0</v>
      </c>
      <c r="T76" s="265" t="s">
        <v>149</v>
      </c>
      <c r="U76" s="184">
        <f ca="1">IF('Suivi Commandes'!J76&lt;&gt;"",IF(OR(AND(TODAY()&lt;'Suivi Commandes'!J76-90,W76=""),AND(TODAY()&gt;='Suivi Commandes'!J76-90,S76="")),"",IF(OR(AND(TODAY()&lt;'Suivi Commandes'!J76-90,W76=0),AND(TODAY()&gt;='Suivi Commandes'!J76-90,T76="oui",V76="oui")),0,1)),"")</f>
        <v>0</v>
      </c>
      <c r="V76" s="184" t="s">
        <v>149</v>
      </c>
      <c r="W76" s="188"/>
      <c r="X76" s="188"/>
      <c r="Y76" s="189"/>
    </row>
    <row r="77" spans="1:25" ht="24.6" customHeight="1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  <c r="G77" s="10" t="s">
        <v>43</v>
      </c>
      <c r="H77" s="25" t="s">
        <v>19</v>
      </c>
      <c r="I77" s="10">
        <v>0</v>
      </c>
      <c r="J77" s="187">
        <v>43430</v>
      </c>
      <c r="K77" s="78">
        <f>'Suivi Commandes'!J77</f>
        <v>43465</v>
      </c>
      <c r="L77" s="78">
        <v>43469</v>
      </c>
      <c r="M77" s="184" t="str">
        <f t="shared" ca="1" si="2"/>
        <v/>
      </c>
      <c r="N77" s="265"/>
      <c r="O77" s="265"/>
      <c r="P77" s="265">
        <v>43642</v>
      </c>
      <c r="Q77" s="184" t="str">
        <f t="shared" ca="1" si="3"/>
        <v/>
      </c>
      <c r="R77" s="184">
        <v>0</v>
      </c>
      <c r="S77" s="184" t="str">
        <f ca="1">IF('Suivi Commandes'!J77&lt;&gt;"",IF(OR(TODAY()&lt;'Suivi Commandes'!J77-105,AND(TODAY()&gt;='Suivi Commandes'!J77-105,Q77="")),"",IF(AND(TODAY()&gt;='Suivi Commandes'!J77-105,T77="oui",Q77=0),0,1)),"")</f>
        <v/>
      </c>
      <c r="T77" s="265"/>
      <c r="U77" s="184" t="str">
        <f ca="1">IF('Suivi Commandes'!J77&lt;&gt;"",IF(OR(AND(TODAY()&lt;'Suivi Commandes'!J77-90,W77=""),AND(TODAY()&gt;='Suivi Commandes'!J77-90,S77="")),"",IF(OR(AND(TODAY()&lt;'Suivi Commandes'!J77-90,W77=0),AND(TODAY()&gt;='Suivi Commandes'!J77-90,T77="oui",V77="oui")),0,1)),"")</f>
        <v/>
      </c>
      <c r="V77" s="184"/>
      <c r="W77" s="188"/>
      <c r="X77" s="188"/>
      <c r="Y77" s="189"/>
    </row>
    <row r="78" spans="1:25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  <c r="G78" s="171" t="s">
        <v>42</v>
      </c>
      <c r="H78" s="25" t="s">
        <v>19</v>
      </c>
      <c r="I78" s="10">
        <v>0</v>
      </c>
      <c r="J78" s="212">
        <v>43375</v>
      </c>
      <c r="K78" s="78">
        <f>'Suivi Commandes'!J78</f>
        <v>43375</v>
      </c>
      <c r="L78" s="78"/>
      <c r="M78" s="184">
        <f t="shared" ca="1" si="2"/>
        <v>0</v>
      </c>
      <c r="N78" s="265" t="s">
        <v>149</v>
      </c>
      <c r="O78" s="265"/>
      <c r="P78" s="265">
        <v>43587</v>
      </c>
      <c r="Q78" s="184" t="str">
        <f t="shared" ca="1" si="3"/>
        <v/>
      </c>
      <c r="R78" s="184"/>
      <c r="S78" s="184" t="str">
        <f ca="1">IF('Suivi Commandes'!J78&lt;&gt;"",IF(OR(TODAY()&lt;'Suivi Commandes'!J78-105,AND(TODAY()&gt;='Suivi Commandes'!J78-105,Q78="")),"",IF(AND(TODAY()&gt;='Suivi Commandes'!J78-105,T78="oui",Q78=0),0,1)),"")</f>
        <v/>
      </c>
      <c r="T78" s="271"/>
      <c r="U78" s="184" t="str">
        <f ca="1">IF('Suivi Commandes'!J78&lt;&gt;"",IF(OR(AND(TODAY()&lt;'Suivi Commandes'!J78-90,W78=""),AND(TODAY()&gt;='Suivi Commandes'!J78-90,S78="")),"",IF(OR(AND(TODAY()&lt;'Suivi Commandes'!J78-90,W78=0),AND(TODAY()&gt;='Suivi Commandes'!J78-90,T78="oui",V78="oui")),0,1)),"")</f>
        <v/>
      </c>
      <c r="V78" s="220"/>
      <c r="W78" s="223"/>
      <c r="X78" s="223"/>
      <c r="Y78" s="193" t="s">
        <v>350</v>
      </c>
    </row>
    <row r="79" spans="1:25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  <c r="G79" s="169" t="s">
        <v>42</v>
      </c>
      <c r="H79" s="24" t="s">
        <v>18</v>
      </c>
      <c r="I79" s="16">
        <v>0</v>
      </c>
      <c r="J79" s="187">
        <v>42688</v>
      </c>
      <c r="K79" s="78">
        <f>'Suivi Commandes'!J79</f>
        <v>43585</v>
      </c>
      <c r="L79" s="78"/>
      <c r="M79" s="197"/>
      <c r="N79" s="198"/>
      <c r="O79" s="198"/>
      <c r="P79" s="198"/>
      <c r="Q79" s="184">
        <f t="shared" ca="1" si="3"/>
        <v>1</v>
      </c>
      <c r="R79" s="197"/>
      <c r="S79" s="197"/>
      <c r="T79" s="198"/>
      <c r="U79" s="197" t="str">
        <f ca="1">IF('Suivi Commandes'!J79&lt;&gt;"",IF(OR(AND(TODAY()&lt;'Suivi Commandes'!J79-90,W79=""),AND(TODAY()&gt;='Suivi Commandes'!J79-90,S79="")),"",IF(OR(AND(TODAY()&lt;'Suivi Commandes'!J79-90,W79=0),AND(TODAY()&gt;='Suivi Commandes'!J79-90,T79="oui",V79="oui")),0,1)),"")</f>
        <v/>
      </c>
      <c r="V79" s="197"/>
      <c r="W79" s="219"/>
      <c r="X79" s="219"/>
      <c r="Y79" s="205"/>
    </row>
    <row r="80" spans="1:25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  <c r="G80" s="171" t="s">
        <v>42</v>
      </c>
      <c r="H80" s="25" t="s">
        <v>19</v>
      </c>
      <c r="I80" s="10">
        <v>0</v>
      </c>
      <c r="J80" s="212">
        <v>42905</v>
      </c>
      <c r="K80" s="110">
        <f>'Suivi Commandes'!J80</f>
        <v>0</v>
      </c>
      <c r="L80" s="78">
        <v>43159</v>
      </c>
      <c r="M80" s="184">
        <f t="shared" ca="1" si="2"/>
        <v>0</v>
      </c>
      <c r="N80" s="265" t="s">
        <v>149</v>
      </c>
      <c r="O80" s="265"/>
      <c r="P80" s="265">
        <v>43118</v>
      </c>
      <c r="Q80" s="184">
        <f t="shared" ca="1" si="3"/>
        <v>0</v>
      </c>
      <c r="R80" s="184"/>
      <c r="S80" s="184" t="str">
        <f ca="1">IF('Suivi Commandes'!J80&lt;&gt;"",IF(OR(TODAY()&lt;'Suivi Commandes'!J80-105,AND(TODAY()&gt;='Suivi Commandes'!J80-105,Q80="")),"",IF(AND(TODAY()&gt;='Suivi Commandes'!J80-105,T80="oui",Q80=0),0,1)),"")</f>
        <v/>
      </c>
      <c r="T80" s="271" t="s">
        <v>149</v>
      </c>
      <c r="U80" s="184" t="str">
        <f ca="1">IF('Suivi Commandes'!J80&lt;&gt;"",IF(OR(AND(TODAY()&lt;'Suivi Commandes'!J80-90,W80=""),AND(TODAY()&gt;='Suivi Commandes'!J80-90,S80="")),"",IF(OR(AND(TODAY()&lt;'Suivi Commandes'!J80-90,W80=0),AND(TODAY()&gt;='Suivi Commandes'!J80-90,T80="oui",V80="oui")),0,1)),"")</f>
        <v/>
      </c>
      <c r="V80" s="220" t="s">
        <v>149</v>
      </c>
      <c r="W80" s="223"/>
      <c r="X80" s="223"/>
      <c r="Y80" s="193"/>
    </row>
    <row r="81" spans="1:25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  <c r="G81" s="169" t="s">
        <v>42</v>
      </c>
      <c r="H81" s="24" t="s">
        <v>19</v>
      </c>
      <c r="I81" s="16">
        <v>0</v>
      </c>
      <c r="J81" s="187">
        <v>43116</v>
      </c>
      <c r="K81" s="78">
        <f>'Suivi Commandes'!J81</f>
        <v>43555</v>
      </c>
      <c r="L81" s="78"/>
      <c r="M81" s="184">
        <f t="shared" ca="1" si="2"/>
        <v>0</v>
      </c>
      <c r="N81" s="265" t="s">
        <v>149</v>
      </c>
      <c r="O81" s="265"/>
      <c r="P81" s="265">
        <v>43327</v>
      </c>
      <c r="Q81" s="184">
        <f t="shared" ca="1" si="3"/>
        <v>0</v>
      </c>
      <c r="R81" s="184"/>
      <c r="S81" s="184">
        <f ca="1">IF('Suivi Commandes'!J81&lt;&gt;"",IF(OR(TODAY()&lt;'Suivi Commandes'!J81-105,AND(TODAY()&gt;='Suivi Commandes'!J81-105,Q81="")),"",IF(AND(TODAY()&gt;='Suivi Commandes'!J81-105,T81="oui",Q81=0),0,1)),"")</f>
        <v>0</v>
      </c>
      <c r="T81" s="265" t="s">
        <v>149</v>
      </c>
      <c r="U81" s="184">
        <f ca="1">IF('Suivi Commandes'!J81&lt;&gt;"",IF(OR(AND(TODAY()&lt;'Suivi Commandes'!J81-90,W81=""),AND(TODAY()&gt;='Suivi Commandes'!J81-90,S81="")),"",IF(OR(AND(TODAY()&lt;'Suivi Commandes'!J81-90,W81=0),AND(TODAY()&gt;='Suivi Commandes'!J81-90,T81="oui",V81="oui")),0,1)),"")</f>
        <v>0</v>
      </c>
      <c r="V81" s="184" t="s">
        <v>149</v>
      </c>
      <c r="W81" s="188"/>
      <c r="X81" s="188"/>
      <c r="Y81" s="189"/>
    </row>
    <row r="82" spans="1:25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  <c r="G82" s="171" t="s">
        <v>42</v>
      </c>
      <c r="H82" s="25" t="s">
        <v>19</v>
      </c>
      <c r="I82" s="10">
        <v>0</v>
      </c>
      <c r="J82" s="212">
        <v>42739</v>
      </c>
      <c r="K82" s="78">
        <f>'Suivi Commandes'!J82</f>
        <v>43373</v>
      </c>
      <c r="L82" s="78">
        <v>43465</v>
      </c>
      <c r="M82" s="184">
        <f t="shared" ca="1" si="2"/>
        <v>0</v>
      </c>
      <c r="N82" s="265" t="s">
        <v>149</v>
      </c>
      <c r="O82" s="265"/>
      <c r="P82" s="265">
        <v>42950</v>
      </c>
      <c r="Q82" s="184">
        <f t="shared" ca="1" si="3"/>
        <v>0</v>
      </c>
      <c r="R82" s="184"/>
      <c r="S82" s="184">
        <f ca="1">IF('Suivi Commandes'!J82&lt;&gt;"",IF(OR(TODAY()&lt;'Suivi Commandes'!J82-105,AND(TODAY()&gt;='Suivi Commandes'!J82-105,Q82="")),"",IF(AND(TODAY()&gt;='Suivi Commandes'!J82-105,T82="oui",Q82=0),0,1)),"")</f>
        <v>0</v>
      </c>
      <c r="T82" s="271" t="s">
        <v>149</v>
      </c>
      <c r="U82" s="184">
        <f ca="1">IF('Suivi Commandes'!J82&lt;&gt;"",IF(OR(AND(TODAY()&lt;'Suivi Commandes'!J82-90,W82=""),AND(TODAY()&gt;='Suivi Commandes'!J82-90,S82="")),"",IF(OR(AND(TODAY()&lt;'Suivi Commandes'!J82-90,W82=0),AND(TODAY()&gt;='Suivi Commandes'!J82-90,T82="oui",V82="oui")),0,1)),"")</f>
        <v>0</v>
      </c>
      <c r="V82" s="220" t="s">
        <v>149</v>
      </c>
      <c r="W82" s="223"/>
      <c r="X82" s="223"/>
      <c r="Y82" s="193" t="s">
        <v>350</v>
      </c>
    </row>
    <row r="83" spans="1:25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  <c r="G83" s="169" t="s">
        <v>42</v>
      </c>
      <c r="H83" s="24" t="s">
        <v>19</v>
      </c>
      <c r="I83" s="16">
        <v>0</v>
      </c>
      <c r="J83" s="187">
        <v>43473</v>
      </c>
      <c r="K83" s="127">
        <f>'Suivi Commandes'!J83</f>
        <v>44134</v>
      </c>
      <c r="L83" s="127"/>
      <c r="M83" s="194" t="str">
        <f t="shared" ca="1" si="2"/>
        <v/>
      </c>
      <c r="N83" s="195"/>
      <c r="O83" s="195"/>
      <c r="P83" s="265">
        <v>43685</v>
      </c>
      <c r="Q83" s="184" t="str">
        <f t="shared" ca="1" si="3"/>
        <v/>
      </c>
      <c r="R83" s="184"/>
      <c r="S83" s="184" t="str">
        <f ca="1">IF('Suivi Commandes'!J83&lt;&gt;"",IF(OR(TODAY()&lt;'Suivi Commandes'!J83-105,AND(TODAY()&gt;='Suivi Commandes'!J83-105,Q83="")),"",IF(AND(TODAY()&gt;='Suivi Commandes'!J83-105,T83="oui",Q83=0),0,1)),"")</f>
        <v/>
      </c>
      <c r="T83" s="265"/>
      <c r="U83" s="184" t="str">
        <f ca="1">IF('Suivi Commandes'!J83&lt;&gt;"",IF(OR(AND(TODAY()&lt;'Suivi Commandes'!J83-90,W83=""),AND(TODAY()&gt;='Suivi Commandes'!J83-90,S83="")),"",IF(OR(AND(TODAY()&lt;'Suivi Commandes'!J83-90,W83=0),AND(TODAY()&gt;='Suivi Commandes'!J83-90,T83="oui",V83="oui")),0,1)),"")</f>
        <v/>
      </c>
      <c r="V83" s="184"/>
      <c r="W83" s="188"/>
      <c r="X83" s="188"/>
      <c r="Y83" s="189" t="s">
        <v>391</v>
      </c>
    </row>
    <row r="84" spans="1:25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  <c r="G84" s="171" t="s">
        <v>42</v>
      </c>
      <c r="H84" s="25" t="s">
        <v>19</v>
      </c>
      <c r="I84" s="10">
        <v>0</v>
      </c>
      <c r="J84" s="212">
        <v>42975</v>
      </c>
      <c r="K84" s="78">
        <f>'Suivi Commandes'!J84</f>
        <v>43373</v>
      </c>
      <c r="L84" s="78">
        <v>43465</v>
      </c>
      <c r="M84" s="184">
        <f t="shared" ca="1" si="2"/>
        <v>0</v>
      </c>
      <c r="N84" s="265" t="s">
        <v>149</v>
      </c>
      <c r="O84" s="265"/>
      <c r="P84" s="265">
        <v>43186</v>
      </c>
      <c r="Q84" s="184">
        <f t="shared" ca="1" si="3"/>
        <v>0</v>
      </c>
      <c r="R84" s="184"/>
      <c r="S84" s="184">
        <f ca="1">IF('Suivi Commandes'!J84&lt;&gt;"",IF(OR(TODAY()&lt;'Suivi Commandes'!J84-105,AND(TODAY()&gt;='Suivi Commandes'!J84-105,Q84="")),"",IF(AND(TODAY()&gt;='Suivi Commandes'!J84-105,T84="oui",Q84=0),0,1)),"")</f>
        <v>0</v>
      </c>
      <c r="T84" s="271" t="s">
        <v>149</v>
      </c>
      <c r="U84" s="184">
        <f ca="1">IF('Suivi Commandes'!J84&lt;&gt;"",IF(OR(AND(TODAY()&lt;'Suivi Commandes'!J84-90,W84=""),AND(TODAY()&gt;='Suivi Commandes'!J84-90,S84="")),"",IF(OR(AND(TODAY()&lt;'Suivi Commandes'!J84-90,W84=0),AND(TODAY()&gt;='Suivi Commandes'!J84-90,T84="oui",V84="oui")),0,1)),"")</f>
        <v>0</v>
      </c>
      <c r="V84" s="220" t="s">
        <v>149</v>
      </c>
      <c r="W84" s="223">
        <v>0</v>
      </c>
      <c r="X84" s="223"/>
      <c r="Y84" s="193"/>
    </row>
    <row r="85" spans="1:25" ht="17.25" customHeight="1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  <c r="G85" s="171" t="s">
        <v>42</v>
      </c>
      <c r="H85" s="25" t="s">
        <v>19</v>
      </c>
      <c r="I85" s="10">
        <v>0</v>
      </c>
      <c r="J85" s="212">
        <v>43318</v>
      </c>
      <c r="K85" s="78">
        <f>'Suivi Commandes'!J85</f>
        <v>43465</v>
      </c>
      <c r="L85" s="78">
        <v>43465</v>
      </c>
      <c r="M85" s="184">
        <f t="shared" ca="1" si="2"/>
        <v>0</v>
      </c>
      <c r="N85" s="265" t="s">
        <v>152</v>
      </c>
      <c r="O85" s="265"/>
      <c r="P85" s="265">
        <v>43530</v>
      </c>
      <c r="Q85" s="184">
        <f t="shared" ca="1" si="3"/>
        <v>0</v>
      </c>
      <c r="R85" s="184"/>
      <c r="S85" s="184">
        <f ca="1">IF('Suivi Commandes'!J85&lt;&gt;"",IF(OR(TODAY()&lt;'Suivi Commandes'!J85-105,AND(TODAY()&gt;='Suivi Commandes'!J85-105,Q85="")),"",IF(AND(TODAY()&gt;='Suivi Commandes'!J85-105,T85="oui",Q85=0),0,1)),"")</f>
        <v>0</v>
      </c>
      <c r="T85" s="271" t="s">
        <v>149</v>
      </c>
      <c r="U85" s="194">
        <f ca="1">IF('Suivi Commandes'!J85&lt;&gt;"",IF(OR(AND(TODAY()&lt;'Suivi Commandes'!J85-90,W85=""),AND(TODAY()&gt;='Suivi Commandes'!J85-90,S85="")),"",IF(OR(AND(TODAY()&lt;'Suivi Commandes'!J85-90,W85=0),AND(TODAY()&gt;='Suivi Commandes'!J85-90,T85="oui",V85="oui")),0,1)),"")</f>
        <v>1</v>
      </c>
      <c r="V85" s="225"/>
      <c r="W85" s="223"/>
      <c r="X85" s="223"/>
      <c r="Y85" s="189"/>
    </row>
    <row r="86" spans="1:25" ht="19.149999999999999" customHeight="1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  <c r="G86" s="10" t="s">
        <v>42</v>
      </c>
      <c r="H86" s="25" t="s">
        <v>19</v>
      </c>
      <c r="I86" s="10">
        <v>0</v>
      </c>
      <c r="J86" s="187">
        <v>42716</v>
      </c>
      <c r="K86" s="78">
        <f>'Suivi Commandes'!J86</f>
        <v>43373</v>
      </c>
      <c r="L86" s="78">
        <v>43465</v>
      </c>
      <c r="M86" s="184">
        <f t="shared" ca="1" si="2"/>
        <v>0</v>
      </c>
      <c r="N86" s="265" t="s">
        <v>149</v>
      </c>
      <c r="O86" s="265"/>
      <c r="P86" s="265">
        <v>42927</v>
      </c>
      <c r="Q86" s="184">
        <f t="shared" ca="1" si="3"/>
        <v>0</v>
      </c>
      <c r="R86" s="184"/>
      <c r="S86" s="184">
        <f ca="1">IF('Suivi Commandes'!J86&lt;&gt;"",IF(OR(TODAY()&lt;'Suivi Commandes'!J86-105,AND(TODAY()&gt;='Suivi Commandes'!J86-105,Q86="")),"",IF(AND(TODAY()&gt;='Suivi Commandes'!J86-105,T86="oui",Q86=0),0,1)),"")</f>
        <v>0</v>
      </c>
      <c r="T86" s="265" t="s">
        <v>149</v>
      </c>
      <c r="U86" s="184">
        <f ca="1">IF('Suivi Commandes'!J86&lt;&gt;"",IF(OR(AND(TODAY()&lt;'Suivi Commandes'!J86-90,W86=""),AND(TODAY()&gt;='Suivi Commandes'!J86-90,S86="")),"",IF(OR(AND(TODAY()&lt;'Suivi Commandes'!J86-90,W86=0),AND(TODAY()&gt;='Suivi Commandes'!J86-90,T86="oui",V86="oui")),0,1)),"")</f>
        <v>0</v>
      </c>
      <c r="V86" s="184" t="s">
        <v>149</v>
      </c>
      <c r="W86" s="188">
        <v>0</v>
      </c>
      <c r="X86" s="188"/>
      <c r="Y86" s="193" t="s">
        <v>350</v>
      </c>
    </row>
    <row r="87" spans="1:25" ht="19.149999999999999" customHeight="1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  <c r="G87" s="10" t="s">
        <v>42</v>
      </c>
      <c r="H87" s="25" t="s">
        <v>19</v>
      </c>
      <c r="I87" s="10">
        <v>0</v>
      </c>
      <c r="J87" s="187">
        <v>42373</v>
      </c>
      <c r="K87" s="78">
        <f>'Suivi Commandes'!J87</f>
        <v>43465</v>
      </c>
      <c r="L87" s="78">
        <v>43465</v>
      </c>
      <c r="M87" s="184">
        <f t="shared" ca="1" si="2"/>
        <v>0</v>
      </c>
      <c r="N87" s="265" t="s">
        <v>149</v>
      </c>
      <c r="O87" s="265"/>
      <c r="P87" s="265">
        <v>42586</v>
      </c>
      <c r="Q87" s="184">
        <f t="shared" ca="1" si="3"/>
        <v>0</v>
      </c>
      <c r="R87" s="184"/>
      <c r="S87" s="184">
        <f ca="1">IF('Suivi Commandes'!J87&lt;&gt;"",IF(OR(TODAY()&lt;'Suivi Commandes'!J87-105,AND(TODAY()&gt;='Suivi Commandes'!J87-105,Q87="")),"",IF(AND(TODAY()&gt;='Suivi Commandes'!J87-105,T87="oui",Q87=0),0,1)),"")</f>
        <v>0</v>
      </c>
      <c r="T87" s="265" t="s">
        <v>149</v>
      </c>
      <c r="U87" s="184">
        <f ca="1">IF('Suivi Commandes'!J87&lt;&gt;"",IF(OR(AND(TODAY()&lt;'Suivi Commandes'!J87-90,W87=""),AND(TODAY()&gt;='Suivi Commandes'!J87-90,S87="")),"",IF(OR(AND(TODAY()&lt;'Suivi Commandes'!J87-90,W87=0),AND(TODAY()&gt;='Suivi Commandes'!J87-90,T87="oui",V87="oui")),0,1)),"")</f>
        <v>0</v>
      </c>
      <c r="V87" s="184" t="s">
        <v>149</v>
      </c>
      <c r="W87" s="188"/>
      <c r="X87" s="188"/>
      <c r="Y87" s="205" t="s">
        <v>365</v>
      </c>
    </row>
    <row r="88" spans="1:25" ht="19.149999999999999" customHeight="1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  <c r="G88" s="10" t="s">
        <v>42</v>
      </c>
      <c r="H88" s="25" t="s">
        <v>19</v>
      </c>
      <c r="I88" s="10">
        <v>0</v>
      </c>
      <c r="J88" s="187">
        <v>43467</v>
      </c>
      <c r="K88" s="127" t="str">
        <f>'Suivi Commandes'!J88</f>
        <v xml:space="preserve"> </v>
      </c>
      <c r="L88" s="127"/>
      <c r="M88" s="194" t="str">
        <f t="shared" ca="1" si="2"/>
        <v/>
      </c>
      <c r="N88" s="195"/>
      <c r="O88" s="195"/>
      <c r="P88" s="265">
        <v>43679</v>
      </c>
      <c r="Q88" s="184" t="str">
        <f t="shared" ca="1" si="3"/>
        <v/>
      </c>
      <c r="R88" s="184"/>
      <c r="S88" s="184" t="e">
        <f ca="1">IF('Suivi Commandes'!J88&lt;&gt;"",IF(OR(TODAY()&lt;'Suivi Commandes'!J88-105,AND(TODAY()&gt;='Suivi Commandes'!J88-105,Q88="")),"",IF(AND(TODAY()&gt;='Suivi Commandes'!J88-105,T88="oui",Q88=0),0,1)),"")</f>
        <v>#VALUE!</v>
      </c>
      <c r="T88" s="265"/>
      <c r="U88" s="184" t="e">
        <f ca="1">IF('Suivi Commandes'!J88&lt;&gt;"",IF(OR(AND(TODAY()&lt;'Suivi Commandes'!J88-90,W88=""),AND(TODAY()&gt;='Suivi Commandes'!J88-90,S88="")),"",IF(OR(AND(TODAY()&lt;'Suivi Commandes'!J88-90,W88=0),AND(TODAY()&gt;='Suivi Commandes'!J88-90,T88="oui",V88="oui")),0,1)),"")</f>
        <v>#VALUE!</v>
      </c>
      <c r="V88" s="184"/>
      <c r="W88" s="188"/>
      <c r="X88" s="188"/>
      <c r="Y88" s="189" t="s">
        <v>393</v>
      </c>
    </row>
    <row r="89" spans="1:25" ht="16.149999999999999" customHeight="1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  <c r="G89" s="10" t="s">
        <v>42</v>
      </c>
      <c r="H89" s="25" t="s">
        <v>19</v>
      </c>
      <c r="I89" s="10">
        <v>0</v>
      </c>
      <c r="J89" s="187">
        <v>42491</v>
      </c>
      <c r="K89" s="78">
        <f>'Suivi Commandes'!J89</f>
        <v>43465</v>
      </c>
      <c r="L89" s="78"/>
      <c r="M89" s="184">
        <f t="shared" ca="1" si="2"/>
        <v>0</v>
      </c>
      <c r="N89" s="265" t="s">
        <v>152</v>
      </c>
      <c r="O89" s="265"/>
      <c r="P89" s="265">
        <v>42338</v>
      </c>
      <c r="Q89" s="184">
        <f t="shared" ca="1" si="3"/>
        <v>0</v>
      </c>
      <c r="R89" s="184"/>
      <c r="S89" s="194">
        <f ca="1">IF('Suivi Commandes'!J89&lt;&gt;"",IF(OR(TODAY()&lt;'Suivi Commandes'!J89-105,AND(TODAY()&gt;='Suivi Commandes'!J89-105,Q89="")),"",IF(AND(TODAY()&gt;='Suivi Commandes'!J89-105,T89="oui",Q89=0),0,1)),"")</f>
        <v>1</v>
      </c>
      <c r="T89" s="195"/>
      <c r="U89" s="194">
        <f ca="1">IF('Suivi Commandes'!J89&lt;&gt;"",IF(OR(AND(TODAY()&lt;'Suivi Commandes'!J89-90,W89=""),AND(TODAY()&gt;='Suivi Commandes'!J89-90,S89="")),"",IF(OR(AND(TODAY()&lt;'Suivi Commandes'!J89-90,W89=0),AND(TODAY()&gt;='Suivi Commandes'!J89-90,T89="oui",V89="oui")),0,1)),"")</f>
        <v>1</v>
      </c>
      <c r="V89" s="194"/>
      <c r="W89" s="188"/>
      <c r="X89" s="188"/>
      <c r="Y89" s="189"/>
    </row>
    <row r="90" spans="1:25" ht="24.4" customHeight="1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  <c r="G90" s="169" t="s">
        <v>42</v>
      </c>
      <c r="H90" s="24" t="s">
        <v>19</v>
      </c>
      <c r="I90" s="16">
        <v>0</v>
      </c>
      <c r="J90" s="187">
        <v>43290</v>
      </c>
      <c r="K90" s="78">
        <f>'Suivi Commandes'!J90</f>
        <v>43555</v>
      </c>
      <c r="L90" s="78"/>
      <c r="M90" s="184">
        <f t="shared" ca="1" si="2"/>
        <v>0</v>
      </c>
      <c r="N90" s="265" t="s">
        <v>152</v>
      </c>
      <c r="O90" s="265"/>
      <c r="P90" s="265">
        <v>43505</v>
      </c>
      <c r="Q90" s="184">
        <f t="shared" ca="1" si="3"/>
        <v>0</v>
      </c>
      <c r="R90" s="184"/>
      <c r="S90" s="184">
        <f ca="1">IF('Suivi Commandes'!J90&lt;&gt;"",IF(OR(TODAY()&lt;'Suivi Commandes'!J90-105,AND(TODAY()&gt;='Suivi Commandes'!J90-105,Q90="")),"",IF(AND(TODAY()&gt;='Suivi Commandes'!J90-105,T90="oui",Q90=0),0,1)),"")</f>
        <v>0</v>
      </c>
      <c r="T90" s="265" t="s">
        <v>149</v>
      </c>
      <c r="U90" s="184">
        <f ca="1">IF('Suivi Commandes'!J90&lt;&gt;"",IF(OR(AND(TODAY()&lt;'Suivi Commandes'!J90-90,W90=""),AND(TODAY()&gt;='Suivi Commandes'!J90-90,S90="")),"",IF(OR(AND(TODAY()&lt;'Suivi Commandes'!J90-90,W90=0),AND(TODAY()&gt;='Suivi Commandes'!J90-90,T90="oui",V90="oui")),0,1)),"")</f>
        <v>0</v>
      </c>
      <c r="V90" s="184" t="s">
        <v>149</v>
      </c>
      <c r="W90" s="188"/>
      <c r="X90" s="188"/>
      <c r="Y90" s="189"/>
    </row>
    <row r="91" spans="1:25" ht="23.65" customHeight="1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  <c r="G91" s="10" t="s">
        <v>43</v>
      </c>
      <c r="H91" s="25" t="s">
        <v>19</v>
      </c>
      <c r="I91" s="10">
        <v>0</v>
      </c>
      <c r="J91" s="187">
        <v>43290</v>
      </c>
      <c r="K91" s="78">
        <f>'Suivi Commandes'!J91</f>
        <v>43493</v>
      </c>
      <c r="L91" s="78"/>
      <c r="M91" s="184">
        <f t="shared" ca="1" si="2"/>
        <v>0</v>
      </c>
      <c r="N91" s="265" t="s">
        <v>149</v>
      </c>
      <c r="O91" s="265"/>
      <c r="P91" s="265">
        <v>43505</v>
      </c>
      <c r="Q91" s="184">
        <f t="shared" ca="1" si="3"/>
        <v>1</v>
      </c>
      <c r="R91" s="184"/>
      <c r="S91" s="184">
        <f ca="1">IF('Suivi Commandes'!J91&lt;&gt;"",IF(OR(TODAY()&lt;'Suivi Commandes'!J91-105,AND(TODAY()&gt;='Suivi Commandes'!J91-105,Q91="")),"",IF(AND(TODAY()&gt;='Suivi Commandes'!J91-105,T91="oui",Q91=0),0,1)),"")</f>
        <v>1</v>
      </c>
      <c r="T91" s="265" t="s">
        <v>149</v>
      </c>
      <c r="U91" s="184">
        <f ca="1">IF('Suivi Commandes'!J91&lt;&gt;"",IF(OR(AND(TODAY()&lt;'Suivi Commandes'!J91-90,W91=""),AND(TODAY()&gt;='Suivi Commandes'!J91-90,S91="")),"",IF(OR(AND(TODAY()&lt;'Suivi Commandes'!J91-90,W91=0),AND(TODAY()&gt;='Suivi Commandes'!J91-90,T91="oui",V91="oui")),0,1)),"")</f>
        <v>0</v>
      </c>
      <c r="V91" s="184" t="s">
        <v>149</v>
      </c>
      <c r="W91" s="188"/>
      <c r="X91" s="188"/>
      <c r="Y91" s="189"/>
    </row>
    <row r="92" spans="1:25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  <c r="G92" s="169" t="s">
        <v>42</v>
      </c>
      <c r="H92" s="24" t="s">
        <v>19</v>
      </c>
      <c r="I92" s="16">
        <v>0</v>
      </c>
      <c r="J92" s="187">
        <v>43150</v>
      </c>
      <c r="K92" s="78">
        <f>'Suivi Commandes'!J92</f>
        <v>43465</v>
      </c>
      <c r="L92" s="78">
        <v>43552</v>
      </c>
      <c r="M92" s="184">
        <f t="shared" ca="1" si="2"/>
        <v>0</v>
      </c>
      <c r="N92" s="265" t="s">
        <v>149</v>
      </c>
      <c r="O92" s="265"/>
      <c r="P92" s="265">
        <v>43361</v>
      </c>
      <c r="Q92" s="184">
        <f t="shared" ca="1" si="3"/>
        <v>0</v>
      </c>
      <c r="R92" s="184"/>
      <c r="S92" s="184">
        <f ca="1">IF('Suivi Commandes'!J92&lt;&gt;"",IF(OR(TODAY()&lt;'Suivi Commandes'!J92-105,AND(TODAY()&gt;='Suivi Commandes'!J92-105,Q92="")),"",IF(AND(TODAY()&gt;='Suivi Commandes'!J92-105,T92="oui",Q92=0),0,1)),"")</f>
        <v>0</v>
      </c>
      <c r="T92" s="265" t="s">
        <v>149</v>
      </c>
      <c r="U92" s="184">
        <f ca="1">IF('Suivi Commandes'!J92&lt;&gt;"",IF(OR(AND(TODAY()&lt;'Suivi Commandes'!J92-90,W92=""),AND(TODAY()&gt;='Suivi Commandes'!J92-90,S92="")),"",IF(OR(AND(TODAY()&lt;'Suivi Commandes'!J92-90,W92=0),AND(TODAY()&gt;='Suivi Commandes'!J92-90,T92="oui",V92="oui")),0,1)),"")</f>
        <v>0</v>
      </c>
      <c r="V92" s="184" t="s">
        <v>149</v>
      </c>
      <c r="W92" s="188"/>
      <c r="X92" s="188"/>
      <c r="Y92" s="189"/>
    </row>
    <row r="93" spans="1:25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  <c r="G93" s="16" t="s">
        <v>42</v>
      </c>
      <c r="H93" s="24" t="s">
        <v>19</v>
      </c>
      <c r="I93" s="16">
        <v>0</v>
      </c>
      <c r="J93" s="190">
        <v>43282</v>
      </c>
      <c r="K93" s="78">
        <f>'Suivi Commandes'!J93</f>
        <v>43616</v>
      </c>
      <c r="L93" s="78">
        <v>43472</v>
      </c>
      <c r="M93" s="184">
        <f t="shared" ca="1" si="2"/>
        <v>0</v>
      </c>
      <c r="N93" s="265" t="s">
        <v>152</v>
      </c>
      <c r="O93" s="265"/>
      <c r="P93" s="265">
        <v>43497</v>
      </c>
      <c r="Q93" s="184">
        <f t="shared" ca="1" si="3"/>
        <v>0</v>
      </c>
      <c r="R93" s="184"/>
      <c r="S93" s="184">
        <v>0</v>
      </c>
      <c r="T93" s="28" t="s">
        <v>149</v>
      </c>
      <c r="U93" s="184">
        <v>0</v>
      </c>
      <c r="V93" s="191" t="s">
        <v>149</v>
      </c>
      <c r="W93" s="192"/>
      <c r="X93" s="192"/>
      <c r="Y93" s="202"/>
    </row>
    <row r="94" spans="1:25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  <c r="G94" s="286" t="s">
        <v>42</v>
      </c>
      <c r="H94" s="287" t="s">
        <v>19</v>
      </c>
      <c r="I94" s="313">
        <v>0</v>
      </c>
      <c r="J94" s="314">
        <v>43227</v>
      </c>
      <c r="K94" s="262">
        <f>'Suivi Commandes'!J94</f>
        <v>43585</v>
      </c>
      <c r="L94" s="262"/>
      <c r="M94" s="263">
        <f t="shared" ca="1" si="2"/>
        <v>0</v>
      </c>
      <c r="N94" s="264" t="s">
        <v>149</v>
      </c>
      <c r="O94" s="264"/>
      <c r="P94" s="264">
        <v>43440</v>
      </c>
      <c r="Q94" s="263">
        <f t="shared" ca="1" si="3"/>
        <v>0</v>
      </c>
      <c r="R94" s="263"/>
      <c r="S94" s="289">
        <f ca="1">IF('Suivi Commandes'!J94&lt;&gt;"",IF(OR(TODAY()&lt;'Suivi Commandes'!J94-105,AND(TODAY()&gt;='Suivi Commandes'!J94-105,Q94="")),"",IF(AND(TODAY()&gt;='Suivi Commandes'!J94-105,T94="oui",Q94=0),0,1)),"")</f>
        <v>1</v>
      </c>
      <c r="T94" s="290"/>
      <c r="U94" s="289" t="str">
        <f ca="1">IF('Suivi Commandes'!J94&lt;&gt;"",IF(OR(AND(TODAY()&lt;'Suivi Commandes'!J94-90,W94=""),AND(TODAY()&gt;='Suivi Commandes'!J94-90,S94="")),"",IF(OR(AND(TODAY()&lt;'Suivi Commandes'!J94-90,W94=0),AND(TODAY()&gt;='Suivi Commandes'!J94-90,T94="oui",V94="oui")),0,1)),"")</f>
        <v/>
      </c>
      <c r="V94" s="291"/>
      <c r="W94" s="293"/>
      <c r="X94" s="293"/>
      <c r="Y94" s="295" t="s">
        <v>366</v>
      </c>
    </row>
    <row r="95" spans="1:25" ht="19.5" customHeight="1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  <c r="G95" s="284" t="s">
        <v>42</v>
      </c>
      <c r="H95" s="283" t="s">
        <v>19</v>
      </c>
      <c r="I95" s="284">
        <v>0</v>
      </c>
      <c r="J95" s="288">
        <v>43479</v>
      </c>
      <c r="K95" s="79">
        <f>'Suivi Commandes'!J95</f>
        <v>43585</v>
      </c>
      <c r="L95" s="79"/>
      <c r="M95" s="226" t="str">
        <f t="shared" ca="1" si="2"/>
        <v/>
      </c>
      <c r="N95" s="176"/>
      <c r="O95" s="176"/>
      <c r="P95" s="176">
        <v>43691</v>
      </c>
      <c r="Q95" s="226" t="str">
        <f t="shared" ca="1" si="3"/>
        <v/>
      </c>
      <c r="R95" s="226"/>
      <c r="S95" s="226" t="str">
        <f ca="1">IF('Suivi Commandes'!J95&lt;&gt;"",IF(OR(TODAY()&lt;'Suivi Commandes'!J95-105,AND(TODAY()&gt;='Suivi Commandes'!J95-105,Q95="")),"",IF(AND(TODAY()&gt;='Suivi Commandes'!J95-105,T95="oui",Q95=0),0,1)),"")</f>
        <v/>
      </c>
      <c r="T95" s="285"/>
      <c r="U95" s="226" t="str">
        <f ca="1">IF('Suivi Commandes'!J95&lt;&gt;"",IF(OR(AND(TODAY()&lt;'Suivi Commandes'!J95-90,W95=""),AND(TODAY()&gt;='Suivi Commandes'!J95-90,S95="")),"",IF(OR(AND(TODAY()&lt;'Suivi Commandes'!J95-90,W95=0),AND(TODAY()&gt;='Suivi Commandes'!J95-90,T95="oui",V95="oui")),0,1)),"")</f>
        <v/>
      </c>
      <c r="V95" s="292"/>
      <c r="W95" s="294"/>
      <c r="X95" s="294"/>
      <c r="Y95" s="296" t="s">
        <v>397</v>
      </c>
    </row>
    <row r="96" spans="1:25" ht="13.5" thickTop="1" thickBot="1" x14ac:dyDescent="0.3">
      <c r="A96" s="51"/>
      <c r="B96" s="329">
        <f>SUM(B2:B95)</f>
        <v>26</v>
      </c>
      <c r="C96" s="329">
        <f>SUM(C2:C95)</f>
        <v>32</v>
      </c>
      <c r="D96" s="329">
        <f>SUM(D2:D95)</f>
        <v>27</v>
      </c>
      <c r="E96" s="329">
        <f>SUM(E2:E95)</f>
        <v>2</v>
      </c>
      <c r="F96" s="329">
        <f>SUM(F2:F95)</f>
        <v>6</v>
      </c>
      <c r="J96" s="27"/>
      <c r="K96" s="27"/>
      <c r="L96" s="27"/>
      <c r="M96" s="27"/>
      <c r="N96" s="27"/>
      <c r="O96" s="27"/>
      <c r="P96" s="27"/>
      <c r="Q96" s="227"/>
      <c r="R96" s="227"/>
      <c r="S96" s="27"/>
      <c r="T96" s="27"/>
      <c r="U96" s="27"/>
      <c r="V96" s="27"/>
      <c r="W96" s="27"/>
      <c r="X96" s="27"/>
      <c r="Y96" s="27"/>
    </row>
    <row r="97" ht="12.75" thickTop="1" x14ac:dyDescent="0.25"/>
  </sheetData>
  <sheetProtection algorithmName="SHA-512" hashValue="oOMti9/YQORMR++a9QaJbPUC7CpQjnGJicnt76HbJ1mV2IOjGfyLOQlre4uZzLO13ycdbHNXXJQeNYCvADVuhg==" saltValue="SlUc2e5hTNt2d1fbRAkq2w==" spinCount="100000" sheet="1" objects="1" scenarios="1"/>
  <conditionalFormatting sqref="L2">
    <cfRule type="expression" dxfId="126" priority="147">
      <formula>$L2&gt;$K2</formula>
    </cfRule>
  </conditionalFormatting>
  <conditionalFormatting sqref="L8 L14">
    <cfRule type="expression" dxfId="125" priority="139">
      <formula>$L8&gt;$K8</formula>
    </cfRule>
  </conditionalFormatting>
  <conditionalFormatting sqref="L3:L7">
    <cfRule type="expression" dxfId="124" priority="131">
      <formula>$L3&gt;$K3</formula>
    </cfRule>
  </conditionalFormatting>
  <conditionalFormatting sqref="L9:L13">
    <cfRule type="expression" dxfId="123" priority="123">
      <formula>$L9&gt;$K9</formula>
    </cfRule>
  </conditionalFormatting>
  <conditionalFormatting sqref="L15:L42">
    <cfRule type="expression" dxfId="122" priority="115">
      <formula>$L15&gt;$K15</formula>
    </cfRule>
  </conditionalFormatting>
  <conditionalFormatting sqref="L43:L48">
    <cfRule type="expression" dxfId="121" priority="105">
      <formula>$L43&gt;$K43</formula>
    </cfRule>
  </conditionalFormatting>
  <conditionalFormatting sqref="L50">
    <cfRule type="expression" dxfId="120" priority="97">
      <formula>$L50&gt;$K50</formula>
    </cfRule>
  </conditionalFormatting>
  <conditionalFormatting sqref="L49">
    <cfRule type="expression" dxfId="119" priority="89">
      <formula>$L49&gt;$K49</formula>
    </cfRule>
  </conditionalFormatting>
  <conditionalFormatting sqref="L51:L67">
    <cfRule type="expression" dxfId="118" priority="81">
      <formula>$L51&gt;$K51</formula>
    </cfRule>
  </conditionalFormatting>
  <conditionalFormatting sqref="L69">
    <cfRule type="expression" dxfId="117" priority="72">
      <formula>$L69&gt;$K69</formula>
    </cfRule>
  </conditionalFormatting>
  <conditionalFormatting sqref="L68">
    <cfRule type="expression" dxfId="116" priority="64">
      <formula>$L68&gt;$K68</formula>
    </cfRule>
  </conditionalFormatting>
  <conditionalFormatting sqref="L70:L81">
    <cfRule type="expression" dxfId="115" priority="56">
      <formula>$L70&gt;$K70</formula>
    </cfRule>
  </conditionalFormatting>
  <conditionalFormatting sqref="L83">
    <cfRule type="expression" dxfId="114" priority="48">
      <formula>$L83&gt;$K83</formula>
    </cfRule>
  </conditionalFormatting>
  <conditionalFormatting sqref="L82">
    <cfRule type="expression" dxfId="113" priority="40">
      <formula>$L82&gt;$K82</formula>
    </cfRule>
  </conditionalFormatting>
  <conditionalFormatting sqref="L84:L93">
    <cfRule type="expression" dxfId="112" priority="32">
      <formula>$L84&gt;$K84</formula>
    </cfRule>
  </conditionalFormatting>
  <conditionalFormatting sqref="L94">
    <cfRule type="expression" dxfId="111" priority="23">
      <formula>$L94&gt;$K94</formula>
    </cfRule>
  </conditionalFormatting>
  <conditionalFormatting sqref="L95">
    <cfRule type="expression" dxfId="110" priority="15">
      <formula>$L95&gt;$K95</formula>
    </cfRule>
  </conditionalFormatting>
  <conditionalFormatting sqref="B2:B95">
    <cfRule type="cellIs" dxfId="85" priority="10" operator="equal">
      <formula>1</formula>
    </cfRule>
  </conditionalFormatting>
  <conditionalFormatting sqref="C2:C95">
    <cfRule type="cellIs" dxfId="89" priority="9" operator="equal">
      <formula>1</formula>
    </cfRule>
  </conditionalFormatting>
  <conditionalFormatting sqref="D2:D95">
    <cfRule type="cellIs" dxfId="88" priority="8" operator="equal">
      <formula>1</formula>
    </cfRule>
  </conditionalFormatting>
  <conditionalFormatting sqref="E2:E95">
    <cfRule type="cellIs" dxfId="87" priority="7" operator="equal">
      <formula>1</formula>
    </cfRule>
  </conditionalFormatting>
  <conditionalFormatting sqref="F2:F95">
    <cfRule type="cellIs" dxfId="86" priority="6" operator="equal">
      <formula>1</formula>
    </cfRule>
  </conditionalFormatting>
  <conditionalFormatting sqref="A2:A95">
    <cfRule type="expression" dxfId="84" priority="1">
      <formula>$F2=1</formula>
    </cfRule>
    <cfRule type="expression" dxfId="83" priority="2">
      <formula>$E2=1</formula>
    </cfRule>
    <cfRule type="expression" dxfId="82" priority="3">
      <formula>$D2=1</formula>
    </cfRule>
    <cfRule type="expression" dxfId="81" priority="4">
      <formula>$C2=1</formula>
    </cfRule>
    <cfRule type="expression" dxfId="80" priority="5">
      <formula>$B2=1</formula>
    </cfRule>
  </conditionalFormatting>
  <dataValidations count="2">
    <dataValidation type="list" allowBlank="1" showInputMessage="1" showErrorMessage="1" sqref="N2:O95 V2:V95 T2:T95" xr:uid="{00000000-0002-0000-0300-000000000000}">
      <formula1>"oui, non"</formula1>
    </dataValidation>
    <dataValidation showInputMessage="1" showErrorMessage="1" sqref="W1:X1048576" xr:uid="{00000000-0002-0000-0300-000001000000}"/>
  </dataValidations>
  <pageMargins left="0.70866141732283472" right="0.70866141732283472" top="0.74803149606299213" bottom="0.74803149606299213" header="0.31496062992125984" footer="0.31496062992125984"/>
  <pageSetup paperSize="9" scale="62" fitToWidth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0" id="{20BF454B-BFB8-4EB0-A19D-3504971E9FA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 R96:R1048576</xm:sqref>
        </x14:conditionalFormatting>
        <x14:conditionalFormatting xmlns:xm="http://schemas.microsoft.com/office/excel/2006/main">
          <x14:cfRule type="iconSet" priority="159" id="{A68E39B3-E0C3-4908-9D1B-640F79FEF8D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W1:X1 W96:X1048576</xm:sqref>
        </x14:conditionalFormatting>
        <x14:conditionalFormatting xmlns:xm="http://schemas.microsoft.com/office/excel/2006/main">
          <x14:cfRule type="iconSet" priority="158" id="{29CB01CB-1DF3-4381-A16A-9921C441411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I96:I1048576 I1</xm:sqref>
        </x14:conditionalFormatting>
        <x14:conditionalFormatting xmlns:xm="http://schemas.microsoft.com/office/excel/2006/main">
          <x14:cfRule type="iconSet" priority="148" id="{762E87D3-425B-4270-8ED8-E97A93C5F4F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M2</xm:sqref>
        </x14:conditionalFormatting>
        <x14:conditionalFormatting xmlns:xm="http://schemas.microsoft.com/office/excel/2006/main">
          <x14:cfRule type="iconSet" priority="149" id="{B636198E-DA28-45BE-8FEF-49AAD71C4F3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S2</xm:sqref>
        </x14:conditionalFormatting>
        <x14:conditionalFormatting xmlns:xm="http://schemas.microsoft.com/office/excel/2006/main">
          <x14:cfRule type="iconSet" priority="150" id="{5F0D7CEF-0D1C-4CCF-BC8C-F3884AD55C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U2</xm:sqref>
        </x14:conditionalFormatting>
        <x14:conditionalFormatting xmlns:xm="http://schemas.microsoft.com/office/excel/2006/main">
          <x14:cfRule type="iconSet" priority="151" id="{F044BFB3-1653-43A8-9D6C-12BE63A24EE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Q2:R2</xm:sqref>
        </x14:conditionalFormatting>
        <x14:conditionalFormatting xmlns:xm="http://schemas.microsoft.com/office/excel/2006/main">
          <x14:cfRule type="iconSet" priority="146" id="{FC00E3D4-8848-47ED-867F-9C59412D764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R2</xm:sqref>
        </x14:conditionalFormatting>
        <x14:conditionalFormatting xmlns:xm="http://schemas.microsoft.com/office/excel/2006/main">
          <x14:cfRule type="iconSet" priority="145" id="{BFDFCFF8-BE4E-4A72-A300-A421BBE772A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W2:X2</xm:sqref>
        </x14:conditionalFormatting>
        <x14:conditionalFormatting xmlns:xm="http://schemas.microsoft.com/office/excel/2006/main">
          <x14:cfRule type="iconSet" priority="144" id="{2571FC21-92E8-49ED-BED0-1B5EED4426A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I2</xm:sqref>
        </x14:conditionalFormatting>
        <x14:conditionalFormatting xmlns:xm="http://schemas.microsoft.com/office/excel/2006/main">
          <x14:cfRule type="iconSet" priority="138" id="{C98B33B5-AA90-4A7E-9273-64C0B7B47E3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 R14</xm:sqref>
        </x14:conditionalFormatting>
        <x14:conditionalFormatting xmlns:xm="http://schemas.microsoft.com/office/excel/2006/main">
          <x14:cfRule type="iconSet" priority="137" id="{D2B1FD5B-17F0-4BCF-9692-7A3030BCD61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W8:X8 W14:X14</xm:sqref>
        </x14:conditionalFormatting>
        <x14:conditionalFormatting xmlns:xm="http://schemas.microsoft.com/office/excel/2006/main">
          <x14:cfRule type="iconSet" priority="136" id="{B8DEDABB-8EAD-4CD1-870A-7A64086173F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</xm:sqref>
        </x14:conditionalFormatting>
        <x14:conditionalFormatting xmlns:xm="http://schemas.microsoft.com/office/excel/2006/main">
          <x14:cfRule type="iconSet" priority="140" id="{0668B8B1-CDC8-4CB9-BB2E-CE12FC0C390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 M14</xm:sqref>
        </x14:conditionalFormatting>
        <x14:conditionalFormatting xmlns:xm="http://schemas.microsoft.com/office/excel/2006/main">
          <x14:cfRule type="iconSet" priority="141" id="{7C7D62A7-94CA-4AC0-926E-01753664610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 S14</xm:sqref>
        </x14:conditionalFormatting>
        <x14:conditionalFormatting xmlns:xm="http://schemas.microsoft.com/office/excel/2006/main">
          <x14:cfRule type="iconSet" priority="142" id="{D83D900B-FCE4-46BA-A079-46036E12574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U8 U14</xm:sqref>
        </x14:conditionalFormatting>
        <x14:conditionalFormatting xmlns:xm="http://schemas.microsoft.com/office/excel/2006/main">
          <x14:cfRule type="iconSet" priority="143" id="{738026E5-EB2C-4D05-A0AA-0411D825DBB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Q8:R8 Q14:R14</xm:sqref>
        </x14:conditionalFormatting>
        <x14:conditionalFormatting xmlns:xm="http://schemas.microsoft.com/office/excel/2006/main">
          <x14:cfRule type="iconSet" priority="132" id="{B40DCA9C-B5CE-49ED-83B3-71C94738F41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M3:M7</xm:sqref>
        </x14:conditionalFormatting>
        <x14:conditionalFormatting xmlns:xm="http://schemas.microsoft.com/office/excel/2006/main">
          <x14:cfRule type="iconSet" priority="133" id="{F808A92A-86F1-4D8B-A1F9-6D9EAEFD14C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S3:S7</xm:sqref>
        </x14:conditionalFormatting>
        <x14:conditionalFormatting xmlns:xm="http://schemas.microsoft.com/office/excel/2006/main">
          <x14:cfRule type="iconSet" priority="134" id="{7B9D9045-5636-4E4F-ADAF-E5EDF0B0E46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U3:U7</xm:sqref>
        </x14:conditionalFormatting>
        <x14:conditionalFormatting xmlns:xm="http://schemas.microsoft.com/office/excel/2006/main">
          <x14:cfRule type="iconSet" priority="135" id="{6E47CA35-4D66-41FA-89F5-0B8DD8A1261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Q3:R7</xm:sqref>
        </x14:conditionalFormatting>
        <x14:conditionalFormatting xmlns:xm="http://schemas.microsoft.com/office/excel/2006/main">
          <x14:cfRule type="iconSet" priority="130" id="{B4DCF332-9DD4-4CFE-BD3F-FDC9867893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R3:R7</xm:sqref>
        </x14:conditionalFormatting>
        <x14:conditionalFormatting xmlns:xm="http://schemas.microsoft.com/office/excel/2006/main">
          <x14:cfRule type="iconSet" priority="129" id="{22699686-A7C4-467F-842D-FC7D707AE8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W3:X7</xm:sqref>
        </x14:conditionalFormatting>
        <x14:conditionalFormatting xmlns:xm="http://schemas.microsoft.com/office/excel/2006/main">
          <x14:cfRule type="iconSet" priority="128" id="{0C4AB5D2-A283-44F8-8D1D-51C33B18EED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I3:I7</xm:sqref>
        </x14:conditionalFormatting>
        <x14:conditionalFormatting xmlns:xm="http://schemas.microsoft.com/office/excel/2006/main">
          <x14:cfRule type="iconSet" priority="124" id="{204F7C71-C608-4B3F-845B-991822C8818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M9:M13</xm:sqref>
        </x14:conditionalFormatting>
        <x14:conditionalFormatting xmlns:xm="http://schemas.microsoft.com/office/excel/2006/main">
          <x14:cfRule type="iconSet" priority="125" id="{C21454BB-ECDC-4F46-A95E-80AE048F177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S9:S13</xm:sqref>
        </x14:conditionalFormatting>
        <x14:conditionalFormatting xmlns:xm="http://schemas.microsoft.com/office/excel/2006/main">
          <x14:cfRule type="iconSet" priority="126" id="{C3224AE2-19F0-4D33-A3F5-633D6EDBFAE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U9:U13</xm:sqref>
        </x14:conditionalFormatting>
        <x14:conditionalFormatting xmlns:xm="http://schemas.microsoft.com/office/excel/2006/main">
          <x14:cfRule type="iconSet" priority="127" id="{1DECE58B-2E0F-4166-BC0A-14268CBBD01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Q9:R13</xm:sqref>
        </x14:conditionalFormatting>
        <x14:conditionalFormatting xmlns:xm="http://schemas.microsoft.com/office/excel/2006/main">
          <x14:cfRule type="iconSet" priority="122" id="{3594C960-12C8-49BA-8E5E-F4AC57FD7A4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R9:R13</xm:sqref>
        </x14:conditionalFormatting>
        <x14:conditionalFormatting xmlns:xm="http://schemas.microsoft.com/office/excel/2006/main">
          <x14:cfRule type="iconSet" priority="121" id="{26291A95-F374-44A9-AB17-C6B31BC4A2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W9:X13</xm:sqref>
        </x14:conditionalFormatting>
        <x14:conditionalFormatting xmlns:xm="http://schemas.microsoft.com/office/excel/2006/main">
          <x14:cfRule type="iconSet" priority="120" id="{40723EA1-3B97-44E2-A47E-0DA263DAFB6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I9:I13</xm:sqref>
        </x14:conditionalFormatting>
        <x14:conditionalFormatting xmlns:xm="http://schemas.microsoft.com/office/excel/2006/main">
          <x14:cfRule type="iconSet" priority="116" id="{BFF88553-F95D-49F6-9BEB-1F6AC317AF8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M15:M22 M24:M42</xm:sqref>
        </x14:conditionalFormatting>
        <x14:conditionalFormatting xmlns:xm="http://schemas.microsoft.com/office/excel/2006/main">
          <x14:cfRule type="iconSet" priority="117" id="{24057B24-51FF-4717-8192-ED8308F730B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S15:S42</xm:sqref>
        </x14:conditionalFormatting>
        <x14:conditionalFormatting xmlns:xm="http://schemas.microsoft.com/office/excel/2006/main">
          <x14:cfRule type="iconSet" priority="118" id="{7BC4496A-E835-4DAF-81CE-6653D6D7C58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U15:U42</xm:sqref>
        </x14:conditionalFormatting>
        <x14:conditionalFormatting xmlns:xm="http://schemas.microsoft.com/office/excel/2006/main">
          <x14:cfRule type="iconSet" priority="119" id="{7FE0A18F-B773-4D9E-A2B7-BB0C7DB49BC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Q15:R42</xm:sqref>
        </x14:conditionalFormatting>
        <x14:conditionalFormatting xmlns:xm="http://schemas.microsoft.com/office/excel/2006/main">
          <x14:cfRule type="iconSet" priority="114" id="{6E4BFA4C-97D8-45CB-991E-684ED3188C9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R15:R42</xm:sqref>
        </x14:conditionalFormatting>
        <x14:conditionalFormatting xmlns:xm="http://schemas.microsoft.com/office/excel/2006/main">
          <x14:cfRule type="iconSet" priority="113" id="{E5BC2F2B-DA4B-41D1-933B-F9FB11FF4DD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W15:X42</xm:sqref>
        </x14:conditionalFormatting>
        <x14:conditionalFormatting xmlns:xm="http://schemas.microsoft.com/office/excel/2006/main">
          <x14:cfRule type="iconSet" priority="112" id="{F8439820-2D14-4286-B814-E43069433B0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I15:I22 I24:I42</xm:sqref>
        </x14:conditionalFormatting>
        <x14:conditionalFormatting xmlns:xm="http://schemas.microsoft.com/office/excel/2006/main">
          <x14:cfRule type="iconSet" priority="111" id="{96BBB404-A003-4C14-83EC-169D4DB0088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I23</xm:sqref>
        </x14:conditionalFormatting>
        <x14:conditionalFormatting xmlns:xm="http://schemas.microsoft.com/office/excel/2006/main">
          <x14:cfRule type="iconSet" priority="110" id="{0705B6CE-9A48-4E5E-B726-C02FEE48A2C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M23</xm:sqref>
        </x14:conditionalFormatting>
        <x14:conditionalFormatting xmlns:xm="http://schemas.microsoft.com/office/excel/2006/main">
          <x14:cfRule type="iconSet" priority="106" id="{ECC25DAB-17C2-4C2F-8035-7C86388253F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M43:M48</xm:sqref>
        </x14:conditionalFormatting>
        <x14:conditionalFormatting xmlns:xm="http://schemas.microsoft.com/office/excel/2006/main">
          <x14:cfRule type="iconSet" priority="107" id="{53E3B416-8A4B-4B7F-9E52-48A9571C816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S43:S48</xm:sqref>
        </x14:conditionalFormatting>
        <x14:conditionalFormatting xmlns:xm="http://schemas.microsoft.com/office/excel/2006/main">
          <x14:cfRule type="iconSet" priority="108" id="{E3303718-C0A6-487E-96A1-990F3B6B1FA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U43:U48</xm:sqref>
        </x14:conditionalFormatting>
        <x14:conditionalFormatting xmlns:xm="http://schemas.microsoft.com/office/excel/2006/main">
          <x14:cfRule type="iconSet" priority="109" id="{783B89F7-D528-401A-AD94-B8E62A96B0C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Q43:R48</xm:sqref>
        </x14:conditionalFormatting>
        <x14:conditionalFormatting xmlns:xm="http://schemas.microsoft.com/office/excel/2006/main">
          <x14:cfRule type="iconSet" priority="104" id="{0E8B9E32-1B29-48E3-855C-5515C9160A9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R43:R48</xm:sqref>
        </x14:conditionalFormatting>
        <x14:conditionalFormatting xmlns:xm="http://schemas.microsoft.com/office/excel/2006/main">
          <x14:cfRule type="iconSet" priority="103" id="{34A16B15-89FF-47E2-9472-745167FBFA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W43:X48</xm:sqref>
        </x14:conditionalFormatting>
        <x14:conditionalFormatting xmlns:xm="http://schemas.microsoft.com/office/excel/2006/main">
          <x14:cfRule type="iconSet" priority="102" id="{80081CCB-0DB7-4B70-9F50-5BFA2ADEE17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I43:I48</xm:sqref>
        </x14:conditionalFormatting>
        <x14:conditionalFormatting xmlns:xm="http://schemas.microsoft.com/office/excel/2006/main">
          <x14:cfRule type="iconSet" priority="98" id="{72BB40F8-FCA5-41DD-8799-F898B130A8B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M50</xm:sqref>
        </x14:conditionalFormatting>
        <x14:conditionalFormatting xmlns:xm="http://schemas.microsoft.com/office/excel/2006/main">
          <x14:cfRule type="iconSet" priority="99" id="{354F4C42-F60E-4D84-824A-AE2F8937A15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S50</xm:sqref>
        </x14:conditionalFormatting>
        <x14:conditionalFormatting xmlns:xm="http://schemas.microsoft.com/office/excel/2006/main">
          <x14:cfRule type="iconSet" priority="100" id="{714E663B-D72B-4BAD-85DF-C8AAF482FE8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U50</xm:sqref>
        </x14:conditionalFormatting>
        <x14:conditionalFormatting xmlns:xm="http://schemas.microsoft.com/office/excel/2006/main">
          <x14:cfRule type="iconSet" priority="101" id="{915C0A32-BD5F-4D61-B0B1-A6BD927BB16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Q50:R50</xm:sqref>
        </x14:conditionalFormatting>
        <x14:conditionalFormatting xmlns:xm="http://schemas.microsoft.com/office/excel/2006/main">
          <x14:cfRule type="iconSet" priority="96" id="{0683BC2D-3CF3-4B5A-9A8E-B1523F3403D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R50</xm:sqref>
        </x14:conditionalFormatting>
        <x14:conditionalFormatting xmlns:xm="http://schemas.microsoft.com/office/excel/2006/main">
          <x14:cfRule type="iconSet" priority="95" id="{85A51A6A-ECDC-4670-8D93-C53DED9F849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W50:X50</xm:sqref>
        </x14:conditionalFormatting>
        <x14:conditionalFormatting xmlns:xm="http://schemas.microsoft.com/office/excel/2006/main">
          <x14:cfRule type="iconSet" priority="94" id="{99F3A377-1D7F-4489-B0FE-343A38560A7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I50</xm:sqref>
        </x14:conditionalFormatting>
        <x14:conditionalFormatting xmlns:xm="http://schemas.microsoft.com/office/excel/2006/main">
          <x14:cfRule type="iconSet" priority="90" id="{AB64AC59-9BBA-4A2C-A2A7-E12284DEB20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M49</xm:sqref>
        </x14:conditionalFormatting>
        <x14:conditionalFormatting xmlns:xm="http://schemas.microsoft.com/office/excel/2006/main">
          <x14:cfRule type="iconSet" priority="91" id="{9A6D31C1-BDBB-4FFD-90AF-7A38F0CADD0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S49</xm:sqref>
        </x14:conditionalFormatting>
        <x14:conditionalFormatting xmlns:xm="http://schemas.microsoft.com/office/excel/2006/main">
          <x14:cfRule type="iconSet" priority="92" id="{F909FD2E-5684-4DEA-A104-6878A591945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U49</xm:sqref>
        </x14:conditionalFormatting>
        <x14:conditionalFormatting xmlns:xm="http://schemas.microsoft.com/office/excel/2006/main">
          <x14:cfRule type="iconSet" priority="93" id="{7FC7FE88-460A-49CB-B2A2-8DF91B6CE6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Q49:R49</xm:sqref>
        </x14:conditionalFormatting>
        <x14:conditionalFormatting xmlns:xm="http://schemas.microsoft.com/office/excel/2006/main">
          <x14:cfRule type="iconSet" priority="88" id="{412DAFDD-0B08-401C-94F1-947F928B27D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R49</xm:sqref>
        </x14:conditionalFormatting>
        <x14:conditionalFormatting xmlns:xm="http://schemas.microsoft.com/office/excel/2006/main">
          <x14:cfRule type="iconSet" priority="87" id="{CF6E086E-3554-4ECD-9491-1033DE38449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W49:X49</xm:sqref>
        </x14:conditionalFormatting>
        <x14:conditionalFormatting xmlns:xm="http://schemas.microsoft.com/office/excel/2006/main">
          <x14:cfRule type="iconSet" priority="86" id="{4B7C2CBB-6318-4205-9575-CABD0FDC3E3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I49</xm:sqref>
        </x14:conditionalFormatting>
        <x14:conditionalFormatting xmlns:xm="http://schemas.microsoft.com/office/excel/2006/main">
          <x14:cfRule type="iconSet" priority="82" id="{5A95A599-99AC-4E0C-ADD9-3D18BBE0CC3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M51:M67</xm:sqref>
        </x14:conditionalFormatting>
        <x14:conditionalFormatting xmlns:xm="http://schemas.microsoft.com/office/excel/2006/main">
          <x14:cfRule type="iconSet" priority="83" id="{C489E2F2-50E9-4000-8076-4C4A13D4C7F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S51:S67</xm:sqref>
        </x14:conditionalFormatting>
        <x14:conditionalFormatting xmlns:xm="http://schemas.microsoft.com/office/excel/2006/main">
          <x14:cfRule type="iconSet" priority="84" id="{BB49A44B-1DCE-4DA4-9785-D1D19DFCC10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U51:U67</xm:sqref>
        </x14:conditionalFormatting>
        <x14:conditionalFormatting xmlns:xm="http://schemas.microsoft.com/office/excel/2006/main">
          <x14:cfRule type="iconSet" priority="85" id="{9B8D2C0E-6984-4117-8218-5B4E015FF45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Q51:R67</xm:sqref>
        </x14:conditionalFormatting>
        <x14:conditionalFormatting xmlns:xm="http://schemas.microsoft.com/office/excel/2006/main">
          <x14:cfRule type="iconSet" priority="80" id="{65978230-70A3-4DA3-A930-A019FD7A2C0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R51:R67</xm:sqref>
        </x14:conditionalFormatting>
        <x14:conditionalFormatting xmlns:xm="http://schemas.microsoft.com/office/excel/2006/main">
          <x14:cfRule type="iconSet" priority="79" id="{67DCB1B4-1A16-44D8-8013-97D82AAF293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W51:X67</xm:sqref>
        </x14:conditionalFormatting>
        <x14:conditionalFormatting xmlns:xm="http://schemas.microsoft.com/office/excel/2006/main">
          <x14:cfRule type="iconSet" priority="78" id="{8AD94FA0-FEB1-4A37-B656-1B732A36C61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I62:I67 I51:I60</xm:sqref>
        </x14:conditionalFormatting>
        <x14:conditionalFormatting xmlns:xm="http://schemas.microsoft.com/office/excel/2006/main">
          <x14:cfRule type="iconSet" priority="77" id="{08750BE8-ED4D-4DFF-B1DD-41A82732A43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I61</xm:sqref>
        </x14:conditionalFormatting>
        <x14:conditionalFormatting xmlns:xm="http://schemas.microsoft.com/office/excel/2006/main">
          <x14:cfRule type="iconSet" priority="73" id="{9971DB21-790E-4C28-BE8D-40B675D6435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M69</xm:sqref>
        </x14:conditionalFormatting>
        <x14:conditionalFormatting xmlns:xm="http://schemas.microsoft.com/office/excel/2006/main">
          <x14:cfRule type="iconSet" priority="74" id="{07B103D7-A773-4AA8-B1A1-DBFFB7E9E93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S69</xm:sqref>
        </x14:conditionalFormatting>
        <x14:conditionalFormatting xmlns:xm="http://schemas.microsoft.com/office/excel/2006/main">
          <x14:cfRule type="iconSet" priority="75" id="{C2FB7C8E-0547-421F-93A1-0E7CDF973CE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U69</xm:sqref>
        </x14:conditionalFormatting>
        <x14:conditionalFormatting xmlns:xm="http://schemas.microsoft.com/office/excel/2006/main">
          <x14:cfRule type="iconSet" priority="76" id="{4FB8B1C3-D3E6-4963-BA83-E9DDCD6CF70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Q69:R69</xm:sqref>
        </x14:conditionalFormatting>
        <x14:conditionalFormatting xmlns:xm="http://schemas.microsoft.com/office/excel/2006/main">
          <x14:cfRule type="iconSet" priority="71" id="{6F4D9B7E-9D12-453F-9413-327E0DC1E98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R69</xm:sqref>
        </x14:conditionalFormatting>
        <x14:conditionalFormatting xmlns:xm="http://schemas.microsoft.com/office/excel/2006/main">
          <x14:cfRule type="iconSet" priority="70" id="{95D55745-7B08-4D37-9B1C-6BA6F6CE6F2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W69:X69</xm:sqref>
        </x14:conditionalFormatting>
        <x14:conditionalFormatting xmlns:xm="http://schemas.microsoft.com/office/excel/2006/main">
          <x14:cfRule type="iconSet" priority="69" id="{9CE20627-9A6A-4475-BB29-D8C6CE4C00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I69</xm:sqref>
        </x14:conditionalFormatting>
        <x14:conditionalFormatting xmlns:xm="http://schemas.microsoft.com/office/excel/2006/main">
          <x14:cfRule type="iconSet" priority="65" id="{4C5A9914-D044-40EF-9CDB-3884B7AE377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M68</xm:sqref>
        </x14:conditionalFormatting>
        <x14:conditionalFormatting xmlns:xm="http://schemas.microsoft.com/office/excel/2006/main">
          <x14:cfRule type="iconSet" priority="66" id="{6DE4FF4E-BB22-4BB8-A4EE-5BA4E2A60A7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S68</xm:sqref>
        </x14:conditionalFormatting>
        <x14:conditionalFormatting xmlns:xm="http://schemas.microsoft.com/office/excel/2006/main">
          <x14:cfRule type="iconSet" priority="67" id="{C0E1C91D-4878-42A2-A1CF-D0841A6AE94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U68</xm:sqref>
        </x14:conditionalFormatting>
        <x14:conditionalFormatting xmlns:xm="http://schemas.microsoft.com/office/excel/2006/main">
          <x14:cfRule type="iconSet" priority="68" id="{DD2356CC-1B40-4BF3-A163-26417C5A486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Q68:R68</xm:sqref>
        </x14:conditionalFormatting>
        <x14:conditionalFormatting xmlns:xm="http://schemas.microsoft.com/office/excel/2006/main">
          <x14:cfRule type="iconSet" priority="63" id="{543A454A-6A0D-446D-AB03-AD808EBA10CF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R68</xm:sqref>
        </x14:conditionalFormatting>
        <x14:conditionalFormatting xmlns:xm="http://schemas.microsoft.com/office/excel/2006/main">
          <x14:cfRule type="iconSet" priority="62" id="{E6562570-CA32-495A-8682-C284F924153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W68:X68</xm:sqref>
        </x14:conditionalFormatting>
        <x14:conditionalFormatting xmlns:xm="http://schemas.microsoft.com/office/excel/2006/main">
          <x14:cfRule type="iconSet" priority="61" id="{2D657CD4-8AB8-49C4-8626-07C8EB6DEB9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I68</xm:sqref>
        </x14:conditionalFormatting>
        <x14:conditionalFormatting xmlns:xm="http://schemas.microsoft.com/office/excel/2006/main">
          <x14:cfRule type="iconSet" priority="57" id="{589605A3-4321-4B32-AE6F-EF666B72F55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M70:M81</xm:sqref>
        </x14:conditionalFormatting>
        <x14:conditionalFormatting xmlns:xm="http://schemas.microsoft.com/office/excel/2006/main">
          <x14:cfRule type="iconSet" priority="58" id="{43FB6E4F-D86F-45EA-8948-EADCDC5E4E6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S70:S81</xm:sqref>
        </x14:conditionalFormatting>
        <x14:conditionalFormatting xmlns:xm="http://schemas.microsoft.com/office/excel/2006/main">
          <x14:cfRule type="iconSet" priority="59" id="{F7EAC57D-9703-484D-821E-D0FCF0D197A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U70:U81</xm:sqref>
        </x14:conditionalFormatting>
        <x14:conditionalFormatting xmlns:xm="http://schemas.microsoft.com/office/excel/2006/main">
          <x14:cfRule type="iconSet" priority="60" id="{F302BC1F-CB9B-4A5B-86EB-F7CE99A2213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Q70:R81</xm:sqref>
        </x14:conditionalFormatting>
        <x14:conditionalFormatting xmlns:xm="http://schemas.microsoft.com/office/excel/2006/main">
          <x14:cfRule type="iconSet" priority="55" id="{12757887-52B6-4F0E-A139-AABD81C9674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R70:R81</xm:sqref>
        </x14:conditionalFormatting>
        <x14:conditionalFormatting xmlns:xm="http://schemas.microsoft.com/office/excel/2006/main">
          <x14:cfRule type="iconSet" priority="54" id="{0A0FF594-FC98-4D20-91B6-3345145AC0B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W70:X81</xm:sqref>
        </x14:conditionalFormatting>
        <x14:conditionalFormatting xmlns:xm="http://schemas.microsoft.com/office/excel/2006/main">
          <x14:cfRule type="iconSet" priority="53" id="{7030B390-FC8C-47A9-8FCB-DA82C24BA8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I70:I81</xm:sqref>
        </x14:conditionalFormatting>
        <x14:conditionalFormatting xmlns:xm="http://schemas.microsoft.com/office/excel/2006/main">
          <x14:cfRule type="iconSet" priority="49" id="{5E75DC95-C9EA-4FA3-AFE7-F02996B1F54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M83</xm:sqref>
        </x14:conditionalFormatting>
        <x14:conditionalFormatting xmlns:xm="http://schemas.microsoft.com/office/excel/2006/main">
          <x14:cfRule type="iconSet" priority="50" id="{5EE6A5A7-AACE-4D07-AFE7-601264DC3E8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S83</xm:sqref>
        </x14:conditionalFormatting>
        <x14:conditionalFormatting xmlns:xm="http://schemas.microsoft.com/office/excel/2006/main">
          <x14:cfRule type="iconSet" priority="51" id="{62A0F325-DF9E-40F8-8C19-4CF29087150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U83</xm:sqref>
        </x14:conditionalFormatting>
        <x14:conditionalFormatting xmlns:xm="http://schemas.microsoft.com/office/excel/2006/main">
          <x14:cfRule type="iconSet" priority="52" id="{E3AF921F-292C-431E-83BC-7F1A9F4E24D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Q83:R83</xm:sqref>
        </x14:conditionalFormatting>
        <x14:conditionalFormatting xmlns:xm="http://schemas.microsoft.com/office/excel/2006/main">
          <x14:cfRule type="iconSet" priority="47" id="{D76EAA13-8294-4ACE-B097-4CFF02EB196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R83</xm:sqref>
        </x14:conditionalFormatting>
        <x14:conditionalFormatting xmlns:xm="http://schemas.microsoft.com/office/excel/2006/main">
          <x14:cfRule type="iconSet" priority="46" id="{BE1C3856-940A-4015-B621-B24A8522CFE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W83:X83</xm:sqref>
        </x14:conditionalFormatting>
        <x14:conditionalFormatting xmlns:xm="http://schemas.microsoft.com/office/excel/2006/main">
          <x14:cfRule type="iconSet" priority="45" id="{6307B4C2-4FE8-40CE-BCFF-8D7C8430A90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I83</xm:sqref>
        </x14:conditionalFormatting>
        <x14:conditionalFormatting xmlns:xm="http://schemas.microsoft.com/office/excel/2006/main">
          <x14:cfRule type="iconSet" priority="41" id="{B52A95C2-B38F-4195-8E41-70DB500FDDA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M82</xm:sqref>
        </x14:conditionalFormatting>
        <x14:conditionalFormatting xmlns:xm="http://schemas.microsoft.com/office/excel/2006/main">
          <x14:cfRule type="iconSet" priority="42" id="{48A4D36A-2D44-4EF0-8B48-2252262169A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S82</xm:sqref>
        </x14:conditionalFormatting>
        <x14:conditionalFormatting xmlns:xm="http://schemas.microsoft.com/office/excel/2006/main">
          <x14:cfRule type="iconSet" priority="43" id="{C3363024-F334-478A-A15A-5026ABF8BF15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U82</xm:sqref>
        </x14:conditionalFormatting>
        <x14:conditionalFormatting xmlns:xm="http://schemas.microsoft.com/office/excel/2006/main">
          <x14:cfRule type="iconSet" priority="44" id="{2BF416E8-92F0-4323-B82C-63C23C9EAC67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Q82:R82</xm:sqref>
        </x14:conditionalFormatting>
        <x14:conditionalFormatting xmlns:xm="http://schemas.microsoft.com/office/excel/2006/main">
          <x14:cfRule type="iconSet" priority="39" id="{FE88CF3B-02B2-45CE-87E6-39E777A52D92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R82</xm:sqref>
        </x14:conditionalFormatting>
        <x14:conditionalFormatting xmlns:xm="http://schemas.microsoft.com/office/excel/2006/main">
          <x14:cfRule type="iconSet" priority="38" id="{9CF23DF3-0ED9-45FF-AD66-2A7BF05AC87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W82:X82</xm:sqref>
        </x14:conditionalFormatting>
        <x14:conditionalFormatting xmlns:xm="http://schemas.microsoft.com/office/excel/2006/main">
          <x14:cfRule type="iconSet" priority="37" id="{5DAD55F9-1371-45C9-BC01-11640895D4E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I82</xm:sqref>
        </x14:conditionalFormatting>
        <x14:conditionalFormatting xmlns:xm="http://schemas.microsoft.com/office/excel/2006/main">
          <x14:cfRule type="iconSet" priority="33" id="{245E6F8C-5B73-4479-920B-A96F3D4F4A1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M84:M93</xm:sqref>
        </x14:conditionalFormatting>
        <x14:conditionalFormatting xmlns:xm="http://schemas.microsoft.com/office/excel/2006/main">
          <x14:cfRule type="iconSet" priority="34" id="{D59CE8AA-0322-464E-9409-19728289865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S84:S93</xm:sqref>
        </x14:conditionalFormatting>
        <x14:conditionalFormatting xmlns:xm="http://schemas.microsoft.com/office/excel/2006/main">
          <x14:cfRule type="iconSet" priority="35" id="{6460B81F-D410-489E-8307-2305941DB33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U84:U93</xm:sqref>
        </x14:conditionalFormatting>
        <x14:conditionalFormatting xmlns:xm="http://schemas.microsoft.com/office/excel/2006/main">
          <x14:cfRule type="iconSet" priority="36" id="{D04A83DD-2FB6-4C09-AE99-D2FBF433048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Q84:R93</xm:sqref>
        </x14:conditionalFormatting>
        <x14:conditionalFormatting xmlns:xm="http://schemas.microsoft.com/office/excel/2006/main">
          <x14:cfRule type="iconSet" priority="31" id="{A44BFA1C-5ACF-4599-9C01-6D2995B0A42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R84:R93</xm:sqref>
        </x14:conditionalFormatting>
        <x14:conditionalFormatting xmlns:xm="http://schemas.microsoft.com/office/excel/2006/main">
          <x14:cfRule type="iconSet" priority="30" id="{A9F2014A-F55D-40C3-AD76-FB157686B853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W84:X93</xm:sqref>
        </x14:conditionalFormatting>
        <x14:conditionalFormatting xmlns:xm="http://schemas.microsoft.com/office/excel/2006/main">
          <x14:cfRule type="iconSet" priority="29" id="{10A5437D-1292-4A08-90F0-10E092978D3A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I84:I87 I89:I93</xm:sqref>
        </x14:conditionalFormatting>
        <x14:conditionalFormatting xmlns:xm="http://schemas.microsoft.com/office/excel/2006/main">
          <x14:cfRule type="iconSet" priority="28" id="{5EE2254A-1085-4CBD-9E7A-599C2274D8D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I88</xm:sqref>
        </x14:conditionalFormatting>
        <x14:conditionalFormatting xmlns:xm="http://schemas.microsoft.com/office/excel/2006/main">
          <x14:cfRule type="iconSet" priority="24" id="{1838B850-68D6-4CBB-BEF7-A94F2F54C98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M94</xm:sqref>
        </x14:conditionalFormatting>
        <x14:conditionalFormatting xmlns:xm="http://schemas.microsoft.com/office/excel/2006/main">
          <x14:cfRule type="iconSet" priority="25" id="{3D7D34BE-F1FD-4529-B90D-91DFC62CDC50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S94</xm:sqref>
        </x14:conditionalFormatting>
        <x14:conditionalFormatting xmlns:xm="http://schemas.microsoft.com/office/excel/2006/main">
          <x14:cfRule type="iconSet" priority="26" id="{B35750B3-3A72-481A-9699-4CB17B862AA4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U94</xm:sqref>
        </x14:conditionalFormatting>
        <x14:conditionalFormatting xmlns:xm="http://schemas.microsoft.com/office/excel/2006/main">
          <x14:cfRule type="iconSet" priority="27" id="{CBA2A49B-0903-47F9-B218-FBA41049E7B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Q94:R94</xm:sqref>
        </x14:conditionalFormatting>
        <x14:conditionalFormatting xmlns:xm="http://schemas.microsoft.com/office/excel/2006/main">
          <x14:cfRule type="iconSet" priority="22" id="{C1F1DFAC-A4B8-4FFC-B0EF-DD42739E5B9C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R94</xm:sqref>
        </x14:conditionalFormatting>
        <x14:conditionalFormatting xmlns:xm="http://schemas.microsoft.com/office/excel/2006/main">
          <x14:cfRule type="iconSet" priority="21" id="{3741762A-6E46-4E05-9F64-91D3A6A28979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W94:X94</xm:sqref>
        </x14:conditionalFormatting>
        <x14:conditionalFormatting xmlns:xm="http://schemas.microsoft.com/office/excel/2006/main">
          <x14:cfRule type="iconSet" priority="20" id="{7A5E9154-8A2D-4CEF-8063-C553519C481E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I94</xm:sqref>
        </x14:conditionalFormatting>
        <x14:conditionalFormatting xmlns:xm="http://schemas.microsoft.com/office/excel/2006/main">
          <x14:cfRule type="iconSet" priority="16" id="{95F448F5-F226-45CE-A7AF-C2E0C543903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M95</xm:sqref>
        </x14:conditionalFormatting>
        <x14:conditionalFormatting xmlns:xm="http://schemas.microsoft.com/office/excel/2006/main">
          <x14:cfRule type="iconSet" priority="17" id="{10AD9B0D-A507-44DD-A168-8A3DE3F08C21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S95</xm:sqref>
        </x14:conditionalFormatting>
        <x14:conditionalFormatting xmlns:xm="http://schemas.microsoft.com/office/excel/2006/main">
          <x14:cfRule type="iconSet" priority="18" id="{13225820-A6F6-4F2F-9001-6BFDED457218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0"/>
            </x14:iconSet>
          </x14:cfRule>
          <xm:sqref>U95</xm:sqref>
        </x14:conditionalFormatting>
        <x14:conditionalFormatting xmlns:xm="http://schemas.microsoft.com/office/excel/2006/main">
          <x14:cfRule type="iconSet" priority="19" id="{EA9558E1-768A-4FB8-ADDF-216C7DC8A4F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Symbols" iconId="2"/>
              <x14:cfIcon iconSet="3Symbols" iconId="1"/>
            </x14:iconSet>
          </x14:cfRule>
          <xm:sqref>Q95:R95</xm:sqref>
        </x14:conditionalFormatting>
        <x14:conditionalFormatting xmlns:xm="http://schemas.microsoft.com/office/excel/2006/main">
          <x14:cfRule type="iconSet" priority="14" id="{2CD997C9-090A-4922-A74A-E0FDA58F21CD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R95</xm:sqref>
        </x14:conditionalFormatting>
        <x14:conditionalFormatting xmlns:xm="http://schemas.microsoft.com/office/excel/2006/main">
          <x14:cfRule type="iconSet" priority="13" id="{0F35C078-D2BD-4391-ADC0-7585A2B974AB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W95:X95</xm:sqref>
        </x14:conditionalFormatting>
        <x14:conditionalFormatting xmlns:xm="http://schemas.microsoft.com/office/excel/2006/main">
          <x14:cfRule type="iconSet" priority="12" id="{C91AEF52-29A0-40DA-98E1-46C0F2C7DCC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I95</xm:sqref>
        </x14:conditionalFormatting>
        <x14:conditionalFormatting xmlns:xm="http://schemas.microsoft.com/office/excel/2006/main">
          <x14:cfRule type="iconSet" priority="11" id="{A0A3B23C-1749-44CB-B168-0935B027C1D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I14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applyStyles="1" summaryBelow="0"/>
    <pageSetUpPr fitToPage="1"/>
  </sheetPr>
  <dimension ref="A1:AX97"/>
  <sheetViews>
    <sheetView zoomScale="85" zoomScaleNormal="85" zoomScalePageLayoutView="12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A2" sqref="A2:F95"/>
    </sheetView>
  </sheetViews>
  <sheetFormatPr baseColWidth="10" defaultColWidth="10.7109375" defaultRowHeight="12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  <col min="7" max="8" width="12.42578125" style="20" customWidth="1"/>
    <col min="9" max="9" width="10.7109375" style="96" customWidth="1"/>
    <col min="10" max="10" width="10.7109375" style="105" customWidth="1"/>
    <col min="11" max="11" width="9.28515625" style="96" customWidth="1"/>
    <col min="12" max="12" width="9.42578125" style="105" customWidth="1"/>
    <col min="13" max="13" width="9.28515625" style="96" customWidth="1"/>
    <col min="14" max="14" width="10.28515625" style="96" customWidth="1"/>
    <col min="15" max="15" width="10.28515625" style="87" customWidth="1"/>
    <col min="16" max="16" width="11.7109375" style="20" customWidth="1"/>
    <col min="17" max="17" width="13.5703125" style="20" customWidth="1"/>
    <col min="18" max="18" width="14" style="20" customWidth="1"/>
    <col min="19" max="19" width="13.7109375" style="20" customWidth="1"/>
    <col min="20" max="20" width="13.7109375" style="75" customWidth="1"/>
    <col min="21" max="21" width="18.7109375" style="75" customWidth="1"/>
    <col min="22" max="22" width="25.5703125" style="20" bestFit="1" customWidth="1"/>
    <col min="23" max="16384" width="10.7109375" style="20"/>
  </cols>
  <sheetData>
    <row r="1" spans="1:50" ht="25.5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  <c r="G1" s="5" t="s">
        <v>1</v>
      </c>
      <c r="H1" s="5" t="s">
        <v>301</v>
      </c>
      <c r="I1" s="89" t="s">
        <v>9</v>
      </c>
      <c r="J1" s="98" t="s">
        <v>308</v>
      </c>
      <c r="K1" s="89" t="s">
        <v>21</v>
      </c>
      <c r="L1" s="98" t="s">
        <v>309</v>
      </c>
      <c r="M1" s="89" t="s">
        <v>299</v>
      </c>
      <c r="N1" s="89" t="s">
        <v>300</v>
      </c>
      <c r="O1" s="81" t="s">
        <v>2</v>
      </c>
      <c r="P1" s="5" t="s">
        <v>302</v>
      </c>
      <c r="Q1" s="5" t="s">
        <v>303</v>
      </c>
      <c r="R1" s="5" t="s">
        <v>47</v>
      </c>
      <c r="S1" s="5" t="s">
        <v>73</v>
      </c>
      <c r="T1" s="53" t="s">
        <v>49</v>
      </c>
      <c r="U1" s="53" t="s">
        <v>70</v>
      </c>
    </row>
    <row r="2" spans="1:50" ht="12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  <c r="G2" s="124">
        <f>'Suivi Projets'!G2</f>
        <v>1807044</v>
      </c>
      <c r="H2" s="116" t="str">
        <f>IF('Suivi Projets'!L2&lt;&gt;"",1,"")</f>
        <v/>
      </c>
      <c r="I2" s="90">
        <v>3550</v>
      </c>
      <c r="J2" s="99"/>
      <c r="K2" s="108"/>
      <c r="L2" s="99"/>
      <c r="M2" s="108"/>
      <c r="N2" s="108"/>
      <c r="O2" s="107"/>
      <c r="P2" s="8">
        <f ca="1">IF(OR(TODAY()&lt;'Suivi Contrats'!J2+90,AND('Suivi Projets'!L2&lt;&gt;"",TODAY()&lt;'Suivi Projets'!L2+90)),"",IF(AND(TODAY()&gt;='Suivi Contrats'!J2+90,'Suivi Paies'!K2=""),2,IF(OR(AND(TODAY()&gt;='Suivi Contrats'!J2+90,'Suivi Projets'!L2="",'Suivi Paies'!K2&lt;='Suivi Projets'!P2*0.85),AND('Suivi Projets'!L2&lt;&gt;"",TODAY()&gt;='Suivi Projets'!L2+90,'Suivi Paies'!K2&lt;='Suivi Projets'!P2*0.85)),0,1)))</f>
        <v>2</v>
      </c>
      <c r="Q2" s="8" t="str">
        <f ca="1">IF(OR(TODAY()&lt;'Suivi Contrats'!J2+720,AND('Suivi Projets'!L2&lt;&gt;"",TODAY()&lt;'Suivi Projets'!L2+720)),"",IF(AND(TODAY()&gt;='Suivi Contrats'!J2+720,'Suivi Paies'!K2=""),2,IF(OR(AND(TODAY()&gt;='Suivi Contrats'!J2+720,'Suivi Projets'!L2="",'Suivi Paies'!K2&lt;='Suivi Projets'!P2*0.7),AND('Suivi Projets'!L2&lt;&gt;"",TODAY()&gt;='Suivi Projets'!L2+720,'Suivi Paies'!K2&lt;='Suivi Projets'!P2*0.7)),0,1)))</f>
        <v/>
      </c>
      <c r="R2" s="35"/>
      <c r="S2" s="35"/>
      <c r="T2" s="54"/>
      <c r="U2" s="55"/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  <c r="G3" s="125">
        <f>'Suivi Projets'!G3</f>
        <v>1804049</v>
      </c>
      <c r="H3" s="117" t="str">
        <f>IF('Suivi Projets'!L3&lt;&gt;"",1,"")</f>
        <v/>
      </c>
      <c r="I3" s="90" t="s">
        <v>354</v>
      </c>
      <c r="J3" s="100"/>
      <c r="K3" s="90"/>
      <c r="L3" s="100"/>
      <c r="M3" s="90"/>
      <c r="N3" s="90"/>
      <c r="O3" s="90"/>
      <c r="P3" s="8">
        <f ca="1">IF(OR(TODAY()&lt;'Suivi Contrats'!J3+90,AND('Suivi Projets'!L3&lt;&gt;"",TODAY()&lt;'Suivi Projets'!L3+90)),"",IF(AND(TODAY()&gt;='Suivi Contrats'!J3+90,'Suivi Paies'!K3=""),2,IF(OR(AND(TODAY()&gt;='Suivi Contrats'!J3+90,'Suivi Projets'!L3="",'Suivi Paies'!K3&lt;='Suivi Projets'!P3*0.85),AND('Suivi Projets'!L3&lt;&gt;"",TODAY()&gt;='Suivi Projets'!L3+90,'Suivi Paies'!K3&lt;='Suivi Projets'!P3*0.85)),0,1)))</f>
        <v>2</v>
      </c>
      <c r="Q3" s="8" t="str">
        <f ca="1">IF(OR(TODAY()&lt;'Suivi Contrats'!J3+720,AND('Suivi Projets'!L3&lt;&gt;"",TODAY()&lt;'Suivi Projets'!L3+720)),"",IF(AND(TODAY()&gt;='Suivi Contrats'!J3+720,'Suivi Paies'!K3=""),2,IF(OR(AND(TODAY()&gt;='Suivi Contrats'!J3+720,'Suivi Projets'!L3="",'Suivi Paies'!K3&lt;='Suivi Projets'!P3*0.7),AND('Suivi Projets'!L3&lt;&gt;"",TODAY()&gt;='Suivi Projets'!L3+720,'Suivi Paies'!K3&lt;='Suivi Projets'!P3*0.7)),0,1)))</f>
        <v/>
      </c>
      <c r="R3" s="56"/>
      <c r="S3" s="57"/>
      <c r="T3" s="8"/>
      <c r="U3" s="58"/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  <c r="G4" s="125">
        <f>'Suivi Projets'!G4</f>
        <v>1605013</v>
      </c>
      <c r="H4" s="118" t="str">
        <f>IF('Suivi Projets'!L4&lt;&gt;"",1,"")</f>
        <v/>
      </c>
      <c r="I4" s="91">
        <v>2370</v>
      </c>
      <c r="J4" s="101"/>
      <c r="K4" s="90">
        <v>50</v>
      </c>
      <c r="L4" s="101"/>
      <c r="M4" s="91"/>
      <c r="N4" s="91"/>
      <c r="O4" s="83"/>
      <c r="P4" s="11">
        <f ca="1">IF(OR(TODAY()&lt;'Suivi Contrats'!J4+90,AND('Suivi Projets'!L4&lt;&gt;"",TODAY()&lt;'Suivi Projets'!L4+90)),"",IF(AND(TODAY()&gt;='Suivi Contrats'!J4+90,'Suivi Paies'!K4=""),2,IF(OR(AND(TODAY()&gt;='Suivi Contrats'!J4+90,'Suivi Projets'!L4="",'Suivi Paies'!K4&lt;='Suivi Projets'!P4*0.85),AND('Suivi Projets'!L4&lt;&gt;"",TODAY()&gt;='Suivi Projets'!L4+90,'Suivi Paies'!K4&lt;='Suivi Projets'!P4*0.85)),0,1)))</f>
        <v>0</v>
      </c>
      <c r="Q4" s="8">
        <f ca="1">IF(OR(TODAY()&lt;'Suivi Contrats'!J4+720,AND('Suivi Projets'!L4&lt;&gt;"",TODAY()&lt;'Suivi Projets'!L4+720)),"",IF(AND(TODAY()&gt;='Suivi Contrats'!J4+720,'Suivi Paies'!K4=""),2,IF(OR(AND(TODAY()&gt;='Suivi Contrats'!J4+720,'Suivi Projets'!L4="",'Suivi Paies'!K4&lt;='Suivi Projets'!P4*0.7),AND('Suivi Projets'!L4&lt;&gt;"",TODAY()&gt;='Suivi Projets'!L4+720,'Suivi Paies'!K4&lt;='Suivi Projets'!P4*0.7)),0,1)))</f>
        <v>0</v>
      </c>
      <c r="R4" s="59"/>
      <c r="S4" s="59"/>
      <c r="T4" s="60"/>
      <c r="U4" s="61" t="s">
        <v>48</v>
      </c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  <c r="G5" s="125">
        <f>'Suivi Projets'!G5</f>
        <v>1810006</v>
      </c>
      <c r="H5" s="117" t="str">
        <f>IF('Suivi Projets'!L5&lt;&gt;"",1,"")</f>
        <v/>
      </c>
      <c r="I5" s="90" t="s">
        <v>354</v>
      </c>
      <c r="J5" s="100"/>
      <c r="K5" s="90"/>
      <c r="L5" s="100"/>
      <c r="M5" s="90"/>
      <c r="N5" s="90"/>
      <c r="O5" s="82"/>
      <c r="P5" s="11" t="str">
        <f ca="1">IF(OR(TODAY()&lt;'Suivi Contrats'!J5+90,AND('Suivi Projets'!L5&lt;&gt;"",TODAY()&lt;'Suivi Projets'!L5+90)),"",IF(AND(TODAY()&gt;='Suivi Contrats'!J5+90,'Suivi Paies'!K5=""),2,IF(OR(AND(TODAY()&gt;='Suivi Contrats'!J5+90,'Suivi Projets'!L5="",'Suivi Paies'!K5&lt;='Suivi Projets'!P5*0.85),AND('Suivi Projets'!L5&lt;&gt;"",TODAY()&gt;='Suivi Projets'!L5+90,'Suivi Paies'!K5&lt;='Suivi Projets'!P5*0.85)),0,1)))</f>
        <v/>
      </c>
      <c r="Q5" s="8" t="str">
        <f ca="1">IF(OR(TODAY()&lt;'Suivi Contrats'!J5+720,AND('Suivi Projets'!L5&lt;&gt;"",TODAY()&lt;'Suivi Projets'!L5+720)),"",IF(AND(TODAY()&gt;='Suivi Contrats'!J5+720,'Suivi Paies'!K5=""),2,IF(OR(AND(TODAY()&gt;='Suivi Contrats'!J5+720,'Suivi Projets'!L5="",'Suivi Paies'!K5&lt;='Suivi Projets'!P5*0.7),AND('Suivi Projets'!L5&lt;&gt;"",TODAY()&gt;='Suivi Projets'!L5+720,'Suivi Paies'!K5&lt;='Suivi Projets'!P5*0.7)),0,1)))</f>
        <v/>
      </c>
      <c r="R5" s="57"/>
      <c r="S5" s="57"/>
      <c r="T5" s="62"/>
      <c r="U5" s="63"/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  <c r="G6" s="125">
        <f>'Suivi Projets'!G6</f>
        <v>1812005</v>
      </c>
      <c r="H6" s="117" t="str">
        <f>IF('Suivi Projets'!L6&lt;&gt;"",1,"")</f>
        <v/>
      </c>
      <c r="I6" s="90" t="s">
        <v>354</v>
      </c>
      <c r="J6" s="100"/>
      <c r="K6" s="90"/>
      <c r="L6" s="100"/>
      <c r="M6" s="90"/>
      <c r="N6" s="90"/>
      <c r="O6" s="82"/>
      <c r="P6" s="11" t="str">
        <f ca="1">IF(OR(TODAY()&lt;'Suivi Contrats'!J6+90,AND('Suivi Projets'!L6&lt;&gt;"",TODAY()&lt;'Suivi Projets'!L6+90)),"",IF(AND(TODAY()&gt;='Suivi Contrats'!J6+90,'Suivi Paies'!K6=""),2,IF(OR(AND(TODAY()&gt;='Suivi Contrats'!J6+90,'Suivi Projets'!L6="",'Suivi Paies'!K6&lt;='Suivi Projets'!P6*0.85),AND('Suivi Projets'!L6&lt;&gt;"",TODAY()&gt;='Suivi Projets'!L6+90,'Suivi Paies'!K6&lt;='Suivi Projets'!P6*0.85)),0,1)))</f>
        <v/>
      </c>
      <c r="Q6" s="8" t="str">
        <f ca="1">IF(OR(TODAY()&lt;'Suivi Contrats'!J6+720,AND('Suivi Projets'!L6&lt;&gt;"",TODAY()&lt;'Suivi Projets'!L6+720)),"",IF(AND(TODAY()&gt;='Suivi Contrats'!J6+720,'Suivi Paies'!K6=""),2,IF(OR(AND(TODAY()&gt;='Suivi Contrats'!J6+720,'Suivi Projets'!L6="",'Suivi Paies'!K6&lt;='Suivi Projets'!P6*0.7),AND('Suivi Projets'!L6&lt;&gt;"",TODAY()&gt;='Suivi Projets'!L6+720,'Suivi Paies'!K6&lt;='Suivi Projets'!P6*0.7)),0,1)))</f>
        <v/>
      </c>
      <c r="R6" s="57"/>
      <c r="S6" s="57"/>
      <c r="T6" s="62"/>
      <c r="U6" s="63"/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  <c r="G7" s="125">
        <f>'Suivi Projets'!G7</f>
        <v>1711003</v>
      </c>
      <c r="H7" s="119" t="str">
        <f>IF('Suivi Projets'!L7&lt;&gt;"",1,"")</f>
        <v/>
      </c>
      <c r="I7" s="92" t="s">
        <v>354</v>
      </c>
      <c r="J7" s="102"/>
      <c r="K7" s="90"/>
      <c r="L7" s="102"/>
      <c r="M7" s="92"/>
      <c r="N7" s="92"/>
      <c r="O7" s="84"/>
      <c r="P7" s="11">
        <f ca="1">IF(OR(TODAY()&lt;'Suivi Contrats'!J7+90,AND('Suivi Projets'!L7&lt;&gt;"",TODAY()&lt;'Suivi Projets'!L7+90)),"",IF(AND(TODAY()&gt;='Suivi Contrats'!J7+90,'Suivi Paies'!K7=""),2,IF(OR(AND(TODAY()&gt;='Suivi Contrats'!J7+90,'Suivi Projets'!L7="",'Suivi Paies'!K7&lt;='Suivi Projets'!P7*0.85),AND('Suivi Projets'!L7&lt;&gt;"",TODAY()&gt;='Suivi Projets'!L7+90,'Suivi Paies'!K7&lt;='Suivi Projets'!P7*0.85)),0,1)))</f>
        <v>2</v>
      </c>
      <c r="Q7" s="8" t="str">
        <f ca="1">IF(OR(TODAY()&lt;'Suivi Contrats'!J7+720,AND('Suivi Projets'!L7&lt;&gt;"",TODAY()&lt;'Suivi Projets'!L7+720)),"",IF(AND(TODAY()&gt;='Suivi Contrats'!J7+720,'Suivi Paies'!K7=""),2,IF(OR(AND(TODAY()&gt;='Suivi Contrats'!J7+720,'Suivi Projets'!L7="",'Suivi Paies'!K7&lt;='Suivi Projets'!P7*0.7),AND('Suivi Projets'!L7&lt;&gt;"",TODAY()&gt;='Suivi Projets'!L7+720,'Suivi Paies'!K7&lt;='Suivi Projets'!P7*0.7)),0,1)))</f>
        <v/>
      </c>
      <c r="R7" s="64"/>
      <c r="S7" s="64"/>
      <c r="T7" s="65"/>
      <c r="U7" s="66"/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125">
        <f>'Suivi Projets'!G8</f>
        <v>1812002</v>
      </c>
      <c r="H8" s="119" t="str">
        <f>IF('Suivi Projets'!L8&lt;&gt;"",1,"")</f>
        <v/>
      </c>
      <c r="I8" s="92"/>
      <c r="J8" s="102"/>
      <c r="K8" s="90"/>
      <c r="L8" s="102"/>
      <c r="M8" s="92"/>
      <c r="N8" s="92"/>
      <c r="O8" s="84"/>
      <c r="P8" s="11">
        <f ca="1">IF(OR(TODAY()&lt;'Suivi Contrats'!J8+90,AND('Suivi Projets'!L8&lt;&gt;"",TODAY()&lt;'Suivi Projets'!L8+90)),"",IF(AND(TODAY()&gt;='Suivi Contrats'!J8+90,'Suivi Paies'!K8=""),2,IF(OR(AND(TODAY()&gt;='Suivi Contrats'!J8+90,'Suivi Projets'!L8="",'Suivi Paies'!K8&lt;='Suivi Projets'!P8*0.85),AND('Suivi Projets'!L8&lt;&gt;"",TODAY()&gt;='Suivi Projets'!L8+90,'Suivi Paies'!K8&lt;='Suivi Projets'!P8*0.85)),0,1)))</f>
        <v>2</v>
      </c>
      <c r="Q8" s="8">
        <f ca="1">IF(OR(TODAY()&lt;'Suivi Contrats'!J8+720,AND('Suivi Projets'!L8&lt;&gt;"",TODAY()&lt;'Suivi Projets'!L8+720)),"",IF(AND(TODAY()&gt;='Suivi Contrats'!J8+720,'Suivi Paies'!K8=""),2,IF(OR(AND(TODAY()&gt;='Suivi Contrats'!J8+720,'Suivi Projets'!L8="",'Suivi Paies'!K8&lt;='Suivi Projets'!P8*0.7),AND('Suivi Projets'!L8&lt;&gt;"",TODAY()&gt;='Suivi Projets'!L8+720,'Suivi Paies'!K8&lt;='Suivi Projets'!P8*0.7)),0,1)))</f>
        <v>2</v>
      </c>
      <c r="R8" s="64"/>
      <c r="S8" s="64"/>
      <c r="T8" s="65"/>
      <c r="U8" s="66"/>
      <c r="V8" s="274"/>
      <c r="W8" s="274"/>
      <c r="X8" s="274"/>
      <c r="Y8" s="274"/>
      <c r="Z8" s="274"/>
      <c r="AA8" s="274"/>
      <c r="AB8" s="274"/>
      <c r="AC8" s="274"/>
      <c r="AD8" s="274"/>
      <c r="AE8" s="274"/>
      <c r="AF8" s="274"/>
      <c r="AG8" s="274"/>
      <c r="AH8" s="274"/>
      <c r="AI8" s="274"/>
      <c r="AJ8" s="274"/>
      <c r="AK8" s="274"/>
      <c r="AL8" s="274"/>
      <c r="AM8" s="274"/>
      <c r="AN8" s="274"/>
      <c r="AO8" s="274"/>
      <c r="AP8" s="274"/>
      <c r="AQ8" s="274"/>
      <c r="AR8" s="274"/>
      <c r="AS8" s="274"/>
      <c r="AT8" s="274"/>
      <c r="AU8" s="274"/>
      <c r="AV8" s="274"/>
      <c r="AW8" s="274"/>
      <c r="AX8" s="274"/>
    </row>
    <row r="9" spans="1:50" ht="16.149999999999999" customHeight="1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  <c r="G9" s="125">
        <f>'Suivi Projets'!G9</f>
        <v>1711016</v>
      </c>
      <c r="H9" s="119" t="str">
        <f>IF('Suivi Projets'!L9&lt;&gt;"",1,"")</f>
        <v/>
      </c>
      <c r="I9" s="92" t="s">
        <v>354</v>
      </c>
      <c r="J9" s="102"/>
      <c r="K9" s="90"/>
      <c r="L9" s="102"/>
      <c r="M9" s="92"/>
      <c r="N9" s="92"/>
      <c r="O9" s="84"/>
      <c r="P9" s="11">
        <f ca="1">IF(OR(TODAY()&lt;'Suivi Contrats'!J9+90,AND('Suivi Projets'!L9&lt;&gt;"",TODAY()&lt;'Suivi Projets'!L9+90)),"",IF(AND(TODAY()&gt;='Suivi Contrats'!J9+90,'Suivi Paies'!K9=""),2,IF(OR(AND(TODAY()&gt;='Suivi Contrats'!J9+90,'Suivi Projets'!L9="",'Suivi Paies'!K9&lt;='Suivi Projets'!P9*0.85),AND('Suivi Projets'!L9&lt;&gt;"",TODAY()&gt;='Suivi Projets'!L9+90,'Suivi Paies'!K9&lt;='Suivi Projets'!P9*0.85)),0,1)))</f>
        <v>2</v>
      </c>
      <c r="Q9" s="8" t="str">
        <f ca="1">IF(OR(TODAY()&lt;'Suivi Contrats'!J9+720,AND('Suivi Projets'!L9&lt;&gt;"",TODAY()&lt;'Suivi Projets'!L9+720)),"",IF(AND(TODAY()&gt;='Suivi Contrats'!J9+720,'Suivi Paies'!K9=""),2,IF(OR(AND(TODAY()&gt;='Suivi Contrats'!J9+720,'Suivi Projets'!L9="",'Suivi Paies'!K9&lt;='Suivi Projets'!P9*0.7),AND('Suivi Projets'!L9&lt;&gt;"",TODAY()&gt;='Suivi Projets'!L9+720,'Suivi Paies'!K9&lt;='Suivi Projets'!P9*0.7)),0,1)))</f>
        <v/>
      </c>
      <c r="R9" s="64"/>
      <c r="S9" s="64"/>
      <c r="T9" s="65"/>
      <c r="U9" s="66" t="s">
        <v>139</v>
      </c>
    </row>
    <row r="10" spans="1:50" ht="16.5" customHeight="1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  <c r="G10" s="125">
        <f>'Suivi Projets'!G10</f>
        <v>1803042</v>
      </c>
      <c r="H10" s="119" t="str">
        <f>IF('Suivi Projets'!L10&lt;&gt;"",1,"")</f>
        <v/>
      </c>
      <c r="I10" s="92" t="s">
        <v>354</v>
      </c>
      <c r="J10" s="102"/>
      <c r="K10" s="90"/>
      <c r="L10" s="102"/>
      <c r="M10" s="92"/>
      <c r="N10" s="92"/>
      <c r="O10" s="84"/>
      <c r="P10" s="11">
        <f ca="1">IF(OR(TODAY()&lt;'Suivi Contrats'!J10+90,AND('Suivi Projets'!L10&lt;&gt;"",TODAY()&lt;'Suivi Projets'!L10+90)),"",IF(AND(TODAY()&gt;='Suivi Contrats'!J10+90,'Suivi Paies'!K10=""),2,IF(OR(AND(TODAY()&gt;='Suivi Contrats'!J10+90,'Suivi Projets'!L10="",'Suivi Paies'!K10&lt;='Suivi Projets'!P10*0.85),AND('Suivi Projets'!L10&lt;&gt;"",TODAY()&gt;='Suivi Projets'!L10+90,'Suivi Paies'!K10&lt;='Suivi Projets'!P10*0.85)),0,1)))</f>
        <v>2</v>
      </c>
      <c r="Q10" s="8" t="str">
        <f ca="1">IF(OR(TODAY()&lt;'Suivi Contrats'!J10+720,AND('Suivi Projets'!L10&lt;&gt;"",TODAY()&lt;'Suivi Projets'!L10+720)),"",IF(AND(TODAY()&gt;='Suivi Contrats'!J10+720,'Suivi Paies'!K10=""),2,IF(OR(AND(TODAY()&gt;='Suivi Contrats'!J10+720,'Suivi Projets'!L10="",'Suivi Paies'!K10&lt;='Suivi Projets'!P10*0.7),AND('Suivi Projets'!L10&lt;&gt;"",TODAY()&gt;='Suivi Projets'!L10+720,'Suivi Paies'!K10&lt;='Suivi Projets'!P10*0.7)),0,1)))</f>
        <v/>
      </c>
      <c r="R10" s="64"/>
      <c r="S10" s="64"/>
      <c r="T10" s="65"/>
      <c r="U10" s="66" t="s">
        <v>48</v>
      </c>
    </row>
    <row r="11" spans="1:50" ht="21.6" customHeight="1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  <c r="G11" s="125">
        <f>'Suivi Projets'!G11</f>
        <v>1612005</v>
      </c>
      <c r="H11" s="120" t="str">
        <f>IF('Suivi Projets'!L11&lt;&gt;"",1,"")</f>
        <v/>
      </c>
      <c r="I11" s="92">
        <v>3300</v>
      </c>
      <c r="J11" s="102"/>
      <c r="K11" s="90"/>
      <c r="L11" s="102"/>
      <c r="M11" s="92"/>
      <c r="N11" s="92"/>
      <c r="O11" s="84"/>
      <c r="P11" s="11">
        <f ca="1">IF(OR(TODAY()&lt;'Suivi Contrats'!J11+90,AND('Suivi Projets'!L11&lt;&gt;"",TODAY()&lt;'Suivi Projets'!L11+90)),"",IF(AND(TODAY()&gt;='Suivi Contrats'!J11+90,'Suivi Paies'!K11=""),2,IF(OR(AND(TODAY()&gt;='Suivi Contrats'!J11+90,'Suivi Projets'!L11="",'Suivi Paies'!K11&lt;='Suivi Projets'!P11*0.85),AND('Suivi Projets'!L11&lt;&gt;"",TODAY()&gt;='Suivi Projets'!L11+90,'Suivi Paies'!K11&lt;='Suivi Projets'!P11*0.85)),0,1)))</f>
        <v>2</v>
      </c>
      <c r="Q11" s="8">
        <f ca="1">IF(OR(TODAY()&lt;'Suivi Contrats'!J11+720,AND('Suivi Projets'!L11&lt;&gt;"",TODAY()&lt;'Suivi Projets'!L11+720)),"",IF(AND(TODAY()&gt;='Suivi Contrats'!J11+720,'Suivi Paies'!K11=""),2,IF(OR(AND(TODAY()&gt;='Suivi Contrats'!J11+720,'Suivi Projets'!L11="",'Suivi Paies'!K11&lt;='Suivi Projets'!P11*0.7),AND('Suivi Projets'!L11&lt;&gt;"",TODAY()&gt;='Suivi Projets'!L11+720,'Suivi Paies'!K11&lt;='Suivi Projets'!P11*0.7)),0,1)))</f>
        <v>2</v>
      </c>
      <c r="R11" s="64"/>
      <c r="S11" s="64"/>
      <c r="T11" s="11"/>
      <c r="U11" s="67" t="s">
        <v>139</v>
      </c>
    </row>
    <row r="12" spans="1:50" ht="16.149999999999999" customHeight="1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  <c r="G12" s="125">
        <f>'Suivi Projets'!G12</f>
        <v>1701055</v>
      </c>
      <c r="H12" s="119" t="str">
        <f>IF('Suivi Projets'!L12&lt;&gt;"",1,"")</f>
        <v/>
      </c>
      <c r="I12" s="92">
        <v>6150</v>
      </c>
      <c r="J12" s="102"/>
      <c r="K12" s="90"/>
      <c r="L12" s="102"/>
      <c r="M12" s="92"/>
      <c r="N12" s="92"/>
      <c r="O12" s="84"/>
      <c r="P12" s="11">
        <f ca="1">IF(OR(TODAY()&lt;'Suivi Contrats'!J12+90,AND('Suivi Projets'!L12&lt;&gt;"",TODAY()&lt;'Suivi Projets'!L12+90)),"",IF(AND(TODAY()&gt;='Suivi Contrats'!J12+90,'Suivi Paies'!K12=""),2,IF(OR(AND(TODAY()&gt;='Suivi Contrats'!J12+90,'Suivi Projets'!L12="",'Suivi Paies'!K12&lt;='Suivi Projets'!P12*0.85),AND('Suivi Projets'!L12&lt;&gt;"",TODAY()&gt;='Suivi Projets'!L12+90,'Suivi Paies'!K12&lt;='Suivi Projets'!P12*0.85)),0,1)))</f>
        <v>2</v>
      </c>
      <c r="Q12" s="8" t="str">
        <f ca="1">IF(OR(TODAY()&lt;'Suivi Contrats'!J12+720,AND('Suivi Projets'!L12&lt;&gt;"",TODAY()&lt;'Suivi Projets'!L12+720)),"",IF(AND(TODAY()&gt;='Suivi Contrats'!J12+720,'Suivi Paies'!K12=""),2,IF(OR(AND(TODAY()&gt;='Suivi Contrats'!J12+720,'Suivi Projets'!L12="",'Suivi Paies'!K12&lt;='Suivi Projets'!P12*0.7),AND('Suivi Projets'!L12&lt;&gt;"",TODAY()&gt;='Suivi Projets'!L12+720,'Suivi Paies'!K12&lt;='Suivi Projets'!P12*0.7)),0,1)))</f>
        <v/>
      </c>
      <c r="R12" s="64"/>
      <c r="S12" s="64"/>
      <c r="T12" s="11"/>
      <c r="U12" s="67" t="s">
        <v>48</v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  <c r="G13" s="125">
        <f>'Suivi Projets'!G13</f>
        <v>1706010</v>
      </c>
      <c r="H13" s="120" t="str">
        <f>IF('Suivi Projets'!L13&lt;&gt;"",1,"")</f>
        <v/>
      </c>
      <c r="I13" s="93">
        <v>3800</v>
      </c>
      <c r="J13" s="103"/>
      <c r="K13" s="90"/>
      <c r="L13" s="103"/>
      <c r="M13" s="93"/>
      <c r="N13" s="93"/>
      <c r="O13" s="85"/>
      <c r="P13" s="11">
        <f ca="1">IF(OR(TODAY()&lt;'Suivi Contrats'!J13+90,AND('Suivi Projets'!L13&lt;&gt;"",TODAY()&lt;'Suivi Projets'!L13+90)),"",IF(AND(TODAY()&gt;='Suivi Contrats'!J13+90,'Suivi Paies'!K13=""),2,IF(OR(AND(TODAY()&gt;='Suivi Contrats'!J13+90,'Suivi Projets'!L13="",'Suivi Paies'!K13&lt;='Suivi Projets'!P13*0.85),AND('Suivi Projets'!L13&lt;&gt;"",TODAY()&gt;='Suivi Projets'!L13+90,'Suivi Paies'!K13&lt;='Suivi Projets'!P13*0.85)),0,1)))</f>
        <v>2</v>
      </c>
      <c r="Q13" s="8" t="str">
        <f ca="1">IF(OR(TODAY()&lt;'Suivi Contrats'!J13+720,AND('Suivi Projets'!L13&lt;&gt;"",TODAY()&lt;'Suivi Projets'!L13+720)),"",IF(AND(TODAY()&gt;='Suivi Contrats'!J13+720,'Suivi Paies'!K13=""),2,IF(OR(AND(TODAY()&gt;='Suivi Contrats'!J13+720,'Suivi Projets'!L13="",'Suivi Paies'!K13&lt;='Suivi Projets'!P13*0.7),AND('Suivi Projets'!L13&lt;&gt;"",TODAY()&gt;='Suivi Projets'!L13+720,'Suivi Paies'!K13&lt;='Suivi Projets'!P13*0.7)),0,1)))</f>
        <v/>
      </c>
      <c r="R13" s="68"/>
      <c r="S13" s="68"/>
      <c r="T13" s="69"/>
      <c r="U13" s="70" t="s">
        <v>48</v>
      </c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125">
        <f>'Suivi Projets'!G14</f>
        <v>1901002</v>
      </c>
      <c r="H14" s="120" t="str">
        <f>IF('Suivi Projets'!L14&lt;&gt;"",1,"")</f>
        <v/>
      </c>
      <c r="I14" s="93"/>
      <c r="J14" s="103"/>
      <c r="K14" s="90"/>
      <c r="L14" s="103"/>
      <c r="M14" s="93"/>
      <c r="N14" s="93"/>
      <c r="O14" s="85"/>
      <c r="P14" s="11" t="str">
        <f ca="1">IF(OR(TODAY()&lt;'Suivi Contrats'!J14+90,AND('Suivi Projets'!L14&lt;&gt;"",TODAY()&lt;'Suivi Projets'!L14+90)),"",IF(AND(TODAY()&gt;='Suivi Contrats'!J14+90,'Suivi Paies'!K14=""),2,IF(OR(AND(TODAY()&gt;='Suivi Contrats'!J14+90,'Suivi Projets'!L14="",'Suivi Paies'!K14&lt;='Suivi Projets'!P14*0.85),AND('Suivi Projets'!L14&lt;&gt;"",TODAY()&gt;='Suivi Projets'!L14+90,'Suivi Paies'!K14&lt;='Suivi Projets'!P14*0.85)),0,1)))</f>
        <v/>
      </c>
      <c r="Q14" s="8" t="str">
        <f ca="1">IF(OR(TODAY()&lt;'Suivi Contrats'!J14+720,AND('Suivi Projets'!L14&lt;&gt;"",TODAY()&lt;'Suivi Projets'!L14+720)),"",IF(AND(TODAY()&gt;='Suivi Contrats'!J14+720,'Suivi Paies'!K14=""),2,IF(OR(AND(TODAY()&gt;='Suivi Contrats'!J14+720,'Suivi Projets'!L14="",'Suivi Paies'!K14&lt;='Suivi Projets'!P14*0.7),AND('Suivi Projets'!L14&lt;&gt;"",TODAY()&gt;='Suivi Projets'!L14+720,'Suivi Paies'!K14&lt;='Suivi Projets'!P14*0.7)),0,1)))</f>
        <v/>
      </c>
      <c r="R14" s="68"/>
      <c r="S14" s="68"/>
      <c r="T14" s="69"/>
      <c r="U14" s="70"/>
      <c r="V14" s="274"/>
      <c r="W14" s="274"/>
      <c r="X14" s="274"/>
      <c r="Y14" s="274"/>
      <c r="Z14" s="274"/>
      <c r="AA14" s="274"/>
      <c r="AB14" s="274"/>
      <c r="AC14" s="274"/>
      <c r="AD14" s="274"/>
      <c r="AE14" s="274"/>
      <c r="AF14" s="274"/>
      <c r="AG14" s="274"/>
      <c r="AH14" s="274"/>
      <c r="AI14" s="274"/>
      <c r="AJ14" s="274"/>
      <c r="AK14" s="274"/>
      <c r="AL14" s="274"/>
      <c r="AM14" s="274"/>
      <c r="AN14" s="274"/>
      <c r="AO14" s="274"/>
      <c r="AP14" s="274"/>
      <c r="AQ14" s="274"/>
      <c r="AR14" s="274"/>
      <c r="AS14" s="274"/>
      <c r="AT14" s="274"/>
      <c r="AU14" s="274"/>
      <c r="AV14" s="274"/>
      <c r="AW14" s="274"/>
      <c r="AX14" s="274"/>
    </row>
    <row r="15" spans="1:50" ht="23.1" customHeight="1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  <c r="G15" s="125">
        <f>'Suivi Projets'!G15</f>
        <v>1711018</v>
      </c>
      <c r="H15" s="121" t="str">
        <f>IF('Suivi Projets'!L15&lt;&gt;"",1,"")</f>
        <v/>
      </c>
      <c r="I15" s="93">
        <v>3800</v>
      </c>
      <c r="J15" s="103"/>
      <c r="K15" s="90"/>
      <c r="L15" s="103"/>
      <c r="M15" s="93"/>
      <c r="N15" s="93"/>
      <c r="O15" s="85"/>
      <c r="P15" s="11">
        <f ca="1">IF(OR(TODAY()&lt;'Suivi Contrats'!J15+90,AND('Suivi Projets'!L15&lt;&gt;"",TODAY()&lt;'Suivi Projets'!L15+90)),"",IF(AND(TODAY()&gt;='Suivi Contrats'!J15+90,'Suivi Paies'!K15=""),2,IF(OR(AND(TODAY()&gt;='Suivi Contrats'!J15+90,'Suivi Projets'!L15="",'Suivi Paies'!K15&lt;='Suivi Projets'!P15*0.85),AND('Suivi Projets'!L15&lt;&gt;"",TODAY()&gt;='Suivi Projets'!L15+90,'Suivi Paies'!K15&lt;='Suivi Projets'!P15*0.85)),0,1)))</f>
        <v>2</v>
      </c>
      <c r="Q15" s="8" t="str">
        <f ca="1">IF(OR(TODAY()&lt;'Suivi Contrats'!J15+720,AND('Suivi Projets'!L15&lt;&gt;"",TODAY()&lt;'Suivi Projets'!L15+720)),"",IF(AND(TODAY()&gt;='Suivi Contrats'!J15+720,'Suivi Paies'!K15=""),2,IF(OR(AND(TODAY()&gt;='Suivi Contrats'!J15+720,'Suivi Projets'!L15="",'Suivi Paies'!K15&lt;='Suivi Projets'!P15*0.7),AND('Suivi Projets'!L15&lt;&gt;"",TODAY()&gt;='Suivi Projets'!L15+720,'Suivi Paies'!K15&lt;='Suivi Projets'!P15*0.7)),0,1)))</f>
        <v/>
      </c>
      <c r="R15" s="68"/>
      <c r="S15" s="68"/>
      <c r="T15" s="69"/>
      <c r="U15" s="70" t="s">
        <v>48</v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  <c r="G16" s="125">
        <f>'Suivi Projets'!G16</f>
        <v>1703016</v>
      </c>
      <c r="H16" s="120" t="str">
        <f>IF('Suivi Projets'!L16&lt;&gt;"",1,"")</f>
        <v/>
      </c>
      <c r="I16" s="93">
        <v>5060</v>
      </c>
      <c r="J16" s="103"/>
      <c r="K16" s="90"/>
      <c r="L16" s="103"/>
      <c r="M16" s="93"/>
      <c r="N16" s="93"/>
      <c r="O16" s="85"/>
      <c r="P16" s="11">
        <f ca="1">IF(OR(TODAY()&lt;'Suivi Contrats'!J16+90,AND('Suivi Projets'!L16&lt;&gt;"",TODAY()&lt;'Suivi Projets'!L16+90)),"",IF(AND(TODAY()&gt;='Suivi Contrats'!J16+90,'Suivi Paies'!K16=""),2,IF(OR(AND(TODAY()&gt;='Suivi Contrats'!J16+90,'Suivi Projets'!L16="",'Suivi Paies'!K16&lt;='Suivi Projets'!P16*0.85),AND('Suivi Projets'!L16&lt;&gt;"",TODAY()&gt;='Suivi Projets'!L16+90,'Suivi Paies'!K16&lt;='Suivi Projets'!P16*0.85)),0,1)))</f>
        <v>2</v>
      </c>
      <c r="Q16" s="8" t="str">
        <f ca="1">IF(OR(TODAY()&lt;'Suivi Contrats'!J16+720,AND('Suivi Projets'!L16&lt;&gt;"",TODAY()&lt;'Suivi Projets'!L16+720)),"",IF(AND(TODAY()&gt;='Suivi Contrats'!J16+720,'Suivi Paies'!K16=""),2,IF(OR(AND(TODAY()&gt;='Suivi Contrats'!J16+720,'Suivi Projets'!L16="",'Suivi Paies'!K16&lt;='Suivi Projets'!P16*0.7),AND('Suivi Projets'!L16&lt;&gt;"",TODAY()&gt;='Suivi Projets'!L16+720,'Suivi Paies'!K16&lt;='Suivi Projets'!P16*0.7)),0,1)))</f>
        <v/>
      </c>
      <c r="R16" s="68"/>
      <c r="S16" s="68"/>
      <c r="T16" s="69"/>
      <c r="U16" s="70" t="s">
        <v>48</v>
      </c>
    </row>
    <row r="17" spans="1:21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  <c r="G17" s="125">
        <f>'Suivi Projets'!G17</f>
        <v>1806044</v>
      </c>
      <c r="H17" s="121" t="str">
        <f>IF('Suivi Projets'!L17&lt;&gt;"",1,"")</f>
        <v/>
      </c>
      <c r="I17" s="92" t="s">
        <v>354</v>
      </c>
      <c r="J17" s="102"/>
      <c r="K17" s="90"/>
      <c r="L17" s="102"/>
      <c r="M17" s="92"/>
      <c r="N17" s="92"/>
      <c r="O17" s="84"/>
      <c r="P17" s="11">
        <f ca="1">IF(OR(TODAY()&lt;'Suivi Contrats'!J17+90,AND('Suivi Projets'!L17&lt;&gt;"",TODAY()&lt;'Suivi Projets'!L17+90)),"",IF(AND(TODAY()&gt;='Suivi Contrats'!J17+90,'Suivi Paies'!K17=""),2,IF(OR(AND(TODAY()&gt;='Suivi Contrats'!J17+90,'Suivi Projets'!L17="",'Suivi Paies'!K17&lt;='Suivi Projets'!P17*0.85),AND('Suivi Projets'!L17&lt;&gt;"",TODAY()&gt;='Suivi Projets'!L17+90,'Suivi Paies'!K17&lt;='Suivi Projets'!P17*0.85)),0,1)))</f>
        <v>2</v>
      </c>
      <c r="Q17" s="8" t="str">
        <f ca="1">IF(OR(TODAY()&lt;'Suivi Contrats'!J17+720,AND('Suivi Projets'!L17&lt;&gt;"",TODAY()&lt;'Suivi Projets'!L17+720)),"",IF(AND(TODAY()&gt;='Suivi Contrats'!J17+720,'Suivi Paies'!K17=""),2,IF(OR(AND(TODAY()&gt;='Suivi Contrats'!J17+720,'Suivi Projets'!L17="",'Suivi Paies'!K17&lt;='Suivi Projets'!P17*0.7),AND('Suivi Projets'!L17&lt;&gt;"",TODAY()&gt;='Suivi Projets'!L17+720,'Suivi Paies'!K17&lt;='Suivi Projets'!P17*0.7)),0,1)))</f>
        <v/>
      </c>
      <c r="R17" s="68"/>
      <c r="S17" s="68"/>
      <c r="T17" s="69"/>
      <c r="U17" s="70"/>
    </row>
    <row r="18" spans="1:21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  <c r="G18" s="125">
        <f>'Suivi Projets'!G18</f>
        <v>1703036</v>
      </c>
      <c r="H18" s="120" t="str">
        <f>IF('Suivi Projets'!L18&lt;&gt;"",1,"")</f>
        <v/>
      </c>
      <c r="I18" s="92">
        <v>3000</v>
      </c>
      <c r="J18" s="102"/>
      <c r="K18" s="90"/>
      <c r="L18" s="102"/>
      <c r="M18" s="92"/>
      <c r="N18" s="92"/>
      <c r="O18" s="84"/>
      <c r="P18" s="11">
        <f ca="1">IF(OR(TODAY()&lt;'Suivi Contrats'!J18+90,AND('Suivi Projets'!L18&lt;&gt;"",TODAY()&lt;'Suivi Projets'!L18+90)),"",IF(AND(TODAY()&gt;='Suivi Contrats'!J18+90,'Suivi Paies'!K18=""),2,IF(OR(AND(TODAY()&gt;='Suivi Contrats'!J18+90,'Suivi Projets'!L18="",'Suivi Paies'!K18&lt;='Suivi Projets'!P18*0.85),AND('Suivi Projets'!L18&lt;&gt;"",TODAY()&gt;='Suivi Projets'!L18+90,'Suivi Paies'!K18&lt;='Suivi Projets'!P18*0.85)),0,1)))</f>
        <v>2</v>
      </c>
      <c r="Q18" s="8" t="str">
        <f ca="1">IF(OR(TODAY()&lt;'Suivi Contrats'!J18+720,AND('Suivi Projets'!L18&lt;&gt;"",TODAY()&lt;'Suivi Projets'!L18+720)),"",IF(AND(TODAY()&gt;='Suivi Contrats'!J18+720,'Suivi Paies'!K18=""),2,IF(OR(AND(TODAY()&gt;='Suivi Contrats'!J18+720,'Suivi Projets'!L18="",'Suivi Paies'!K18&lt;='Suivi Projets'!P18*0.7),AND('Suivi Projets'!L18&lt;&gt;"",TODAY()&gt;='Suivi Projets'!L18+720,'Suivi Paies'!K18&lt;='Suivi Projets'!P18*0.7)),0,1)))</f>
        <v/>
      </c>
      <c r="R18" s="68"/>
      <c r="S18" s="68"/>
      <c r="T18" s="69"/>
      <c r="U18" s="70"/>
    </row>
    <row r="19" spans="1:21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  <c r="G19" s="125">
        <f>'Suivi Projets'!G19</f>
        <v>1712053</v>
      </c>
      <c r="H19" s="121" t="str">
        <f>IF('Suivi Projets'!L19&lt;&gt;"",1,"")</f>
        <v/>
      </c>
      <c r="I19" s="92">
        <v>4200</v>
      </c>
      <c r="J19" s="102"/>
      <c r="K19" s="90"/>
      <c r="L19" s="102"/>
      <c r="M19" s="92"/>
      <c r="N19" s="92"/>
      <c r="O19" s="84"/>
      <c r="P19" s="11">
        <f ca="1">IF(OR(TODAY()&lt;'Suivi Contrats'!J19+90,AND('Suivi Projets'!L19&lt;&gt;"",TODAY()&lt;'Suivi Projets'!L19+90)),"",IF(AND(TODAY()&gt;='Suivi Contrats'!J19+90,'Suivi Paies'!K19=""),2,IF(OR(AND(TODAY()&gt;='Suivi Contrats'!J19+90,'Suivi Projets'!L19="",'Suivi Paies'!K19&lt;='Suivi Projets'!P19*0.85),AND('Suivi Projets'!L19&lt;&gt;"",TODAY()&gt;='Suivi Projets'!L19+90,'Suivi Paies'!K19&lt;='Suivi Projets'!P19*0.85)),0,1)))</f>
        <v>2</v>
      </c>
      <c r="Q19" s="8" t="str">
        <f ca="1">IF(OR(TODAY()&lt;'Suivi Contrats'!J19+720,AND('Suivi Projets'!L19&lt;&gt;"",TODAY()&lt;'Suivi Projets'!L19+720)),"",IF(AND(TODAY()&gt;='Suivi Contrats'!J19+720,'Suivi Paies'!K19=""),2,IF(OR(AND(TODAY()&gt;='Suivi Contrats'!J19+720,'Suivi Projets'!L19="",'Suivi Paies'!K19&lt;='Suivi Projets'!P19*0.7),AND('Suivi Projets'!L19&lt;&gt;"",TODAY()&gt;='Suivi Projets'!L19+720,'Suivi Paies'!K19&lt;='Suivi Projets'!P19*0.7)),0,1)))</f>
        <v/>
      </c>
      <c r="R19" s="68"/>
      <c r="S19" s="68"/>
      <c r="T19" s="69"/>
      <c r="U19" s="70"/>
    </row>
    <row r="20" spans="1:21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  <c r="G20" s="125">
        <f>'Suivi Projets'!G20</f>
        <v>1805049</v>
      </c>
      <c r="H20" s="121" t="str">
        <f>IF('Suivi Projets'!L20&lt;&gt;"",1,"")</f>
        <v/>
      </c>
      <c r="I20" s="92" t="s">
        <v>354</v>
      </c>
      <c r="J20" s="102"/>
      <c r="K20" s="90"/>
      <c r="L20" s="102"/>
      <c r="M20" s="92"/>
      <c r="N20" s="92"/>
      <c r="O20" s="84"/>
      <c r="P20" s="11">
        <f ca="1">IF(OR(TODAY()&lt;'Suivi Contrats'!J20+90,AND('Suivi Projets'!L20&lt;&gt;"",TODAY()&lt;'Suivi Projets'!L20+90)),"",IF(AND(TODAY()&gt;='Suivi Contrats'!J20+90,'Suivi Paies'!K20=""),2,IF(OR(AND(TODAY()&gt;='Suivi Contrats'!J20+90,'Suivi Projets'!L20="",'Suivi Paies'!K20&lt;='Suivi Projets'!P20*0.85),AND('Suivi Projets'!L20&lt;&gt;"",TODAY()&gt;='Suivi Projets'!L20+90,'Suivi Paies'!K20&lt;='Suivi Projets'!P20*0.85)),0,1)))</f>
        <v>2</v>
      </c>
      <c r="Q20" s="8" t="str">
        <f ca="1">IF(OR(TODAY()&lt;'Suivi Contrats'!J20+720,AND('Suivi Projets'!L20&lt;&gt;"",TODAY()&lt;'Suivi Projets'!L20+720)),"",IF(AND(TODAY()&gt;='Suivi Contrats'!J20+720,'Suivi Paies'!K20=""),2,IF(OR(AND(TODAY()&gt;='Suivi Contrats'!J20+720,'Suivi Projets'!L20="",'Suivi Paies'!K20&lt;='Suivi Projets'!P20*0.7),AND('Suivi Projets'!L20&lt;&gt;"",TODAY()&gt;='Suivi Projets'!L20+720,'Suivi Paies'!K20&lt;='Suivi Projets'!P20*0.7)),0,1)))</f>
        <v/>
      </c>
      <c r="R20" s="71"/>
      <c r="S20" s="71"/>
      <c r="T20" s="69"/>
      <c r="U20" s="70"/>
    </row>
    <row r="21" spans="1:21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  <c r="G21" s="125">
        <f>'Suivi Projets'!G21</f>
        <v>1711002</v>
      </c>
      <c r="H21" s="119" t="str">
        <f>IF('Suivi Projets'!L21&lt;&gt;"",1,"")</f>
        <v/>
      </c>
      <c r="I21" s="92" t="s">
        <v>354</v>
      </c>
      <c r="J21" s="102"/>
      <c r="K21" s="90"/>
      <c r="L21" s="102"/>
      <c r="M21" s="92"/>
      <c r="N21" s="92"/>
      <c r="O21" s="84"/>
      <c r="P21" s="11">
        <f ca="1">IF(OR(TODAY()&lt;'Suivi Contrats'!J21+90,AND('Suivi Projets'!L21&lt;&gt;"",TODAY()&lt;'Suivi Projets'!L21+90)),"",IF(AND(TODAY()&gt;='Suivi Contrats'!J21+90,'Suivi Paies'!K21=""),2,IF(OR(AND(TODAY()&gt;='Suivi Contrats'!J21+90,'Suivi Projets'!L21="",'Suivi Paies'!K21&lt;='Suivi Projets'!P21*0.85),AND('Suivi Projets'!L21&lt;&gt;"",TODAY()&gt;='Suivi Projets'!L21+90,'Suivi Paies'!K21&lt;='Suivi Projets'!P21*0.85)),0,1)))</f>
        <v>2</v>
      </c>
      <c r="Q21" s="8" t="str">
        <f ca="1">IF(OR(TODAY()&lt;'Suivi Contrats'!J21+720,AND('Suivi Projets'!L21&lt;&gt;"",TODAY()&lt;'Suivi Projets'!L21+720)),"",IF(AND(TODAY()&gt;='Suivi Contrats'!J21+720,'Suivi Paies'!K21=""),2,IF(OR(AND(TODAY()&gt;='Suivi Contrats'!J21+720,'Suivi Projets'!L21="",'Suivi Paies'!K21&lt;='Suivi Projets'!P21*0.7),AND('Suivi Projets'!L21&lt;&gt;"",TODAY()&gt;='Suivi Projets'!L21+720,'Suivi Paies'!K21&lt;='Suivi Projets'!P21*0.7)),0,1)))</f>
        <v/>
      </c>
      <c r="R21" s="64"/>
      <c r="S21" s="64"/>
      <c r="T21" s="65"/>
      <c r="U21" s="66" t="s">
        <v>48</v>
      </c>
    </row>
    <row r="22" spans="1:21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  <c r="G22" s="125">
        <f>'Suivi Projets'!G22</f>
        <v>1802023</v>
      </c>
      <c r="H22" s="119" t="str">
        <f>IF('Suivi Projets'!L22&lt;&gt;"",1,"")</f>
        <v/>
      </c>
      <c r="I22" s="92" t="s">
        <v>354</v>
      </c>
      <c r="J22" s="102"/>
      <c r="K22" s="90"/>
      <c r="L22" s="102"/>
      <c r="M22" s="92"/>
      <c r="N22" s="92"/>
      <c r="O22" s="84"/>
      <c r="P22" s="11">
        <f ca="1">IF(OR(TODAY()&lt;'Suivi Contrats'!J22+90,AND('Suivi Projets'!L22&lt;&gt;"",TODAY()&lt;'Suivi Projets'!L22+90)),"",IF(AND(TODAY()&gt;='Suivi Contrats'!J22+90,'Suivi Paies'!K22=""),2,IF(OR(AND(TODAY()&gt;='Suivi Contrats'!J22+90,'Suivi Projets'!L22="",'Suivi Paies'!K22&lt;='Suivi Projets'!P22*0.85),AND('Suivi Projets'!L22&lt;&gt;"",TODAY()&gt;='Suivi Projets'!L22+90,'Suivi Paies'!K22&lt;='Suivi Projets'!P22*0.85)),0,1)))</f>
        <v>2</v>
      </c>
      <c r="Q22" s="8" t="str">
        <f ca="1">IF(OR(TODAY()&lt;'Suivi Contrats'!J22+720,AND('Suivi Projets'!L22&lt;&gt;"",TODAY()&lt;'Suivi Projets'!L22+720)),"",IF(AND(TODAY()&gt;='Suivi Contrats'!J22+720,'Suivi Paies'!K22=""),2,IF(OR(AND(TODAY()&gt;='Suivi Contrats'!J22+720,'Suivi Projets'!L22="",'Suivi Paies'!K22&lt;='Suivi Projets'!P22*0.7),AND('Suivi Projets'!L22&lt;&gt;"",TODAY()&gt;='Suivi Projets'!L22+720,'Suivi Paies'!K22&lt;='Suivi Projets'!P22*0.7)),0,1)))</f>
        <v/>
      </c>
      <c r="R22" s="64"/>
      <c r="S22" s="64"/>
      <c r="T22" s="65"/>
      <c r="U22" s="66" t="s">
        <v>48</v>
      </c>
    </row>
    <row r="23" spans="1:21" ht="15" customHeight="1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  <c r="G23" s="125">
        <f>'Suivi Projets'!G23</f>
        <v>1812040</v>
      </c>
      <c r="H23" s="119" t="str">
        <f>IF('Suivi Projets'!L23&lt;&gt;"",1,"")</f>
        <v/>
      </c>
      <c r="I23" s="92" t="s">
        <v>354</v>
      </c>
      <c r="J23" s="102"/>
      <c r="K23" s="90"/>
      <c r="L23" s="102"/>
      <c r="M23" s="92"/>
      <c r="N23" s="92"/>
      <c r="O23" s="84"/>
      <c r="P23" s="11" t="str">
        <f ca="1">IF(OR(TODAY()&lt;'Suivi Contrats'!J23+90,AND('Suivi Projets'!L23&lt;&gt;"",TODAY()&lt;'Suivi Projets'!L23+90)),"",IF(AND(TODAY()&gt;='Suivi Contrats'!J23+90,'Suivi Paies'!K23=""),2,IF(OR(AND(TODAY()&gt;='Suivi Contrats'!J23+90,'Suivi Projets'!L23="",'Suivi Paies'!K23&lt;='Suivi Projets'!P23*0.85),AND('Suivi Projets'!L23&lt;&gt;"",TODAY()&gt;='Suivi Projets'!L23+90,'Suivi Paies'!K23&lt;='Suivi Projets'!P23*0.85)),0,1)))</f>
        <v/>
      </c>
      <c r="Q23" s="8" t="str">
        <f ca="1">IF(OR(TODAY()&lt;'Suivi Contrats'!J23+720,AND('Suivi Projets'!L23&lt;&gt;"",TODAY()&lt;'Suivi Projets'!L23+720)),"",IF(AND(TODAY()&gt;='Suivi Contrats'!J23+720,'Suivi Paies'!K23=""),2,IF(OR(AND(TODAY()&gt;='Suivi Contrats'!J23+720,'Suivi Projets'!L23="",'Suivi Paies'!K23&lt;='Suivi Projets'!P23*0.7),AND('Suivi Projets'!L23&lt;&gt;"",TODAY()&gt;='Suivi Projets'!L23+720,'Suivi Paies'!K23&lt;='Suivi Projets'!P23*0.7)),0,1)))</f>
        <v/>
      </c>
      <c r="R23" s="64"/>
      <c r="S23" s="64"/>
      <c r="T23" s="65"/>
      <c r="U23" s="66"/>
    </row>
    <row r="24" spans="1:21" ht="16.149999999999999" customHeight="1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  <c r="G24" s="125">
        <f>'Suivi Projets'!G24</f>
        <v>1805034</v>
      </c>
      <c r="H24" s="121" t="str">
        <f>IF('Suivi Projets'!L24&lt;&gt;"",1,"")</f>
        <v/>
      </c>
      <c r="I24" s="92" t="s">
        <v>354</v>
      </c>
      <c r="J24" s="102"/>
      <c r="K24" s="90"/>
      <c r="L24" s="102"/>
      <c r="M24" s="92"/>
      <c r="N24" s="92"/>
      <c r="O24" s="84"/>
      <c r="P24" s="11">
        <f ca="1">IF(OR(TODAY()&lt;'Suivi Contrats'!J24+90,AND('Suivi Projets'!L24&lt;&gt;"",TODAY()&lt;'Suivi Projets'!L24+90)),"",IF(AND(TODAY()&gt;='Suivi Contrats'!J24+90,'Suivi Paies'!K24=""),2,IF(OR(AND(TODAY()&gt;='Suivi Contrats'!J24+90,'Suivi Projets'!L24="",'Suivi Paies'!K24&lt;='Suivi Projets'!P24*0.85),AND('Suivi Projets'!L24&lt;&gt;"",TODAY()&gt;='Suivi Projets'!L24+90,'Suivi Paies'!K24&lt;='Suivi Projets'!P24*0.85)),0,1)))</f>
        <v>2</v>
      </c>
      <c r="Q24" s="8" t="str">
        <f ca="1">IF(OR(TODAY()&lt;'Suivi Contrats'!J24+720,AND('Suivi Projets'!L24&lt;&gt;"",TODAY()&lt;'Suivi Projets'!L24+720)),"",IF(AND(TODAY()&gt;='Suivi Contrats'!J24+720,'Suivi Paies'!K24=""),2,IF(OR(AND(TODAY()&gt;='Suivi Contrats'!J24+720,'Suivi Projets'!L24="",'Suivi Paies'!K24&lt;='Suivi Projets'!P24*0.7),AND('Suivi Projets'!L24&lt;&gt;"",TODAY()&gt;='Suivi Projets'!L24+720,'Suivi Paies'!K24&lt;='Suivi Projets'!P24*0.7)),0,1)))</f>
        <v/>
      </c>
      <c r="R24" s="71"/>
      <c r="S24" s="71"/>
      <c r="T24" s="69"/>
      <c r="U24" s="70"/>
    </row>
    <row r="25" spans="1:21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  <c r="G25" s="125">
        <f>'Suivi Projets'!G25</f>
        <v>1806048</v>
      </c>
      <c r="H25" s="121" t="str">
        <f>IF('Suivi Projets'!L25&lt;&gt;"",1,"")</f>
        <v/>
      </c>
      <c r="I25" s="92" t="s">
        <v>354</v>
      </c>
      <c r="J25" s="102"/>
      <c r="K25" s="90"/>
      <c r="L25" s="102"/>
      <c r="M25" s="92"/>
      <c r="N25" s="92"/>
      <c r="O25" s="84"/>
      <c r="P25" s="11">
        <f ca="1">IF(OR(TODAY()&lt;'Suivi Contrats'!J25+90,AND('Suivi Projets'!L25&lt;&gt;"",TODAY()&lt;'Suivi Projets'!L25+90)),"",IF(AND(TODAY()&gt;='Suivi Contrats'!J25+90,'Suivi Paies'!K25=""),2,IF(OR(AND(TODAY()&gt;='Suivi Contrats'!J25+90,'Suivi Projets'!L25="",'Suivi Paies'!K25&lt;='Suivi Projets'!P25*0.85),AND('Suivi Projets'!L25&lt;&gt;"",TODAY()&gt;='Suivi Projets'!L25+90,'Suivi Paies'!K25&lt;='Suivi Projets'!P25*0.85)),0,1)))</f>
        <v>2</v>
      </c>
      <c r="Q25" s="8" t="str">
        <f ca="1">IF(OR(TODAY()&lt;'Suivi Contrats'!J25+720,AND('Suivi Projets'!L25&lt;&gt;"",TODAY()&lt;'Suivi Projets'!L25+720)),"",IF(AND(TODAY()&gt;='Suivi Contrats'!J25+720,'Suivi Paies'!K25=""),2,IF(OR(AND(TODAY()&gt;='Suivi Contrats'!J25+720,'Suivi Projets'!L25="",'Suivi Paies'!K25&lt;='Suivi Projets'!P25*0.7),AND('Suivi Projets'!L25&lt;&gt;"",TODAY()&gt;='Suivi Projets'!L25+720,'Suivi Paies'!K25&lt;='Suivi Projets'!P25*0.7)),0,1)))</f>
        <v/>
      </c>
      <c r="R25" s="71"/>
      <c r="S25" s="71"/>
      <c r="T25" s="69"/>
      <c r="U25" s="70"/>
    </row>
    <row r="26" spans="1:21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  <c r="G26" s="125">
        <f>'Suivi Projets'!G26</f>
        <v>1810027</v>
      </c>
      <c r="H26" s="121" t="str">
        <f>IF('Suivi Projets'!L26&lt;&gt;"",1,"")</f>
        <v/>
      </c>
      <c r="I26" s="92">
        <v>3500</v>
      </c>
      <c r="J26" s="102"/>
      <c r="K26" s="90"/>
      <c r="L26" s="102"/>
      <c r="M26" s="92"/>
      <c r="N26" s="92"/>
      <c r="O26" s="84"/>
      <c r="P26" s="11">
        <f ca="1">IF(OR(TODAY()&lt;'Suivi Contrats'!J26+90,AND('Suivi Projets'!L26&lt;&gt;"",TODAY()&lt;'Suivi Projets'!L26+90)),"",IF(AND(TODAY()&gt;='Suivi Contrats'!J26+90,'Suivi Paies'!K26=""),2,IF(OR(AND(TODAY()&gt;='Suivi Contrats'!J26+90,'Suivi Projets'!L26="",'Suivi Paies'!K26&lt;='Suivi Projets'!P26*0.85),AND('Suivi Projets'!L26&lt;&gt;"",TODAY()&gt;='Suivi Projets'!L26+90,'Suivi Paies'!K26&lt;='Suivi Projets'!P26*0.85)),0,1)))</f>
        <v>2</v>
      </c>
      <c r="Q26" s="8" t="str">
        <f ca="1">IF(OR(TODAY()&lt;'Suivi Contrats'!J26+720,AND('Suivi Projets'!L26&lt;&gt;"",TODAY()&lt;'Suivi Projets'!L26+720)),"",IF(AND(TODAY()&gt;='Suivi Contrats'!J26+720,'Suivi Paies'!K26=""),2,IF(OR(AND(TODAY()&gt;='Suivi Contrats'!J26+720,'Suivi Projets'!L26="",'Suivi Paies'!K26&lt;='Suivi Projets'!P26*0.7),AND('Suivi Projets'!L26&lt;&gt;"",TODAY()&gt;='Suivi Projets'!L26+720,'Suivi Paies'!K26&lt;='Suivi Projets'!P26*0.7)),0,1)))</f>
        <v/>
      </c>
      <c r="R26" s="71"/>
      <c r="S26" s="71"/>
      <c r="T26" s="69"/>
      <c r="U26" s="70"/>
    </row>
    <row r="27" spans="1:21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  <c r="G27" s="125">
        <f>'Suivi Projets'!G27</f>
        <v>1611006</v>
      </c>
      <c r="H27" s="119" t="str">
        <f>IF('Suivi Projets'!L27&lt;&gt;"",1,"")</f>
        <v/>
      </c>
      <c r="I27" s="92" t="s">
        <v>354</v>
      </c>
      <c r="J27" s="102"/>
      <c r="K27" s="90"/>
      <c r="L27" s="102"/>
      <c r="M27" s="92"/>
      <c r="N27" s="92"/>
      <c r="O27" s="84"/>
      <c r="P27" s="11">
        <f ca="1">IF(OR(TODAY()&lt;'Suivi Contrats'!J27+90,AND('Suivi Projets'!L27&lt;&gt;"",TODAY()&lt;'Suivi Projets'!L27+90)),"",IF(AND(TODAY()&gt;='Suivi Contrats'!J27+90,'Suivi Paies'!K27=""),2,IF(OR(AND(TODAY()&gt;='Suivi Contrats'!J27+90,'Suivi Projets'!L27="",'Suivi Paies'!K27&lt;='Suivi Projets'!P27*0.85),AND('Suivi Projets'!L27&lt;&gt;"",TODAY()&gt;='Suivi Projets'!L27+90,'Suivi Paies'!K27&lt;='Suivi Projets'!P27*0.85)),0,1)))</f>
        <v>2</v>
      </c>
      <c r="Q27" s="8">
        <f ca="1">IF(OR(TODAY()&lt;'Suivi Contrats'!J27+720,AND('Suivi Projets'!L27&lt;&gt;"",TODAY()&lt;'Suivi Projets'!L27+720)),"",IF(AND(TODAY()&gt;='Suivi Contrats'!J27+720,'Suivi Paies'!K27=""),2,IF(OR(AND(TODAY()&gt;='Suivi Contrats'!J27+720,'Suivi Projets'!L27="",'Suivi Paies'!K27&lt;='Suivi Projets'!P27*0.7),AND('Suivi Projets'!L27&lt;&gt;"",TODAY()&gt;='Suivi Projets'!L27+720,'Suivi Paies'!K27&lt;='Suivi Projets'!P27*0.7)),0,1)))</f>
        <v>2</v>
      </c>
      <c r="R27" s="64"/>
      <c r="S27" s="64"/>
      <c r="T27" s="65"/>
      <c r="U27" s="66" t="s">
        <v>48</v>
      </c>
    </row>
    <row r="28" spans="1:21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  <c r="G28" s="125">
        <f>'Suivi Projets'!G28</f>
        <v>1806032</v>
      </c>
      <c r="H28" s="121" t="str">
        <f>IF('Suivi Projets'!L28&lt;&gt;"",1,"")</f>
        <v/>
      </c>
      <c r="I28" s="92">
        <v>3300</v>
      </c>
      <c r="J28" s="102"/>
      <c r="K28" s="90"/>
      <c r="L28" s="102"/>
      <c r="M28" s="92"/>
      <c r="N28" s="92"/>
      <c r="O28" s="84"/>
      <c r="P28" s="11">
        <f ca="1">IF(OR(TODAY()&lt;'Suivi Contrats'!J28+90,AND('Suivi Projets'!L28&lt;&gt;"",TODAY()&lt;'Suivi Projets'!L28+90)),"",IF(AND(TODAY()&gt;='Suivi Contrats'!J28+90,'Suivi Paies'!K28=""),2,IF(OR(AND(TODAY()&gt;='Suivi Contrats'!J28+90,'Suivi Projets'!L28="",'Suivi Paies'!K28&lt;='Suivi Projets'!P28*0.85),AND('Suivi Projets'!L28&lt;&gt;"",TODAY()&gt;='Suivi Projets'!L28+90,'Suivi Paies'!K28&lt;='Suivi Projets'!P28*0.85)),0,1)))</f>
        <v>2</v>
      </c>
      <c r="Q28" s="8" t="str">
        <f ca="1">IF(OR(TODAY()&lt;'Suivi Contrats'!J28+720,AND('Suivi Projets'!L28&lt;&gt;"",TODAY()&lt;'Suivi Projets'!L28+720)),"",IF(AND(TODAY()&gt;='Suivi Contrats'!J28+720,'Suivi Paies'!K28=""),2,IF(OR(AND(TODAY()&gt;='Suivi Contrats'!J28+720,'Suivi Projets'!L28="",'Suivi Paies'!K28&lt;='Suivi Projets'!P28*0.7),AND('Suivi Projets'!L28&lt;&gt;"",TODAY()&gt;='Suivi Projets'!L28+720,'Suivi Paies'!K28&lt;='Suivi Projets'!P28*0.7)),0,1)))</f>
        <v/>
      </c>
      <c r="R28" s="71"/>
      <c r="S28" s="71"/>
      <c r="T28" s="69"/>
      <c r="U28" s="70"/>
    </row>
    <row r="29" spans="1:21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  <c r="G29" s="125">
        <f>'Suivi Projets'!G29</f>
        <v>1811019</v>
      </c>
      <c r="H29" s="119" t="str">
        <f>IF('Suivi Projets'!L29&lt;&gt;"",1,"")</f>
        <v/>
      </c>
      <c r="I29" s="92" t="s">
        <v>354</v>
      </c>
      <c r="J29" s="102"/>
      <c r="K29" s="90"/>
      <c r="L29" s="102"/>
      <c r="M29" s="92"/>
      <c r="N29" s="92"/>
      <c r="O29" s="84"/>
      <c r="P29" s="11" t="str">
        <f ca="1">IF(OR(TODAY()&lt;'Suivi Contrats'!J29+90,AND('Suivi Projets'!L29&lt;&gt;"",TODAY()&lt;'Suivi Projets'!L29+90)),"",IF(AND(TODAY()&gt;='Suivi Contrats'!J29+90,'Suivi Paies'!K29=""),2,IF(OR(AND(TODAY()&gt;='Suivi Contrats'!J29+90,'Suivi Projets'!L29="",'Suivi Paies'!K29&lt;='Suivi Projets'!P29*0.85),AND('Suivi Projets'!L29&lt;&gt;"",TODAY()&gt;='Suivi Projets'!L29+90,'Suivi Paies'!K29&lt;='Suivi Projets'!P29*0.85)),0,1)))</f>
        <v/>
      </c>
      <c r="Q29" s="8" t="str">
        <f ca="1">IF(OR(TODAY()&lt;'Suivi Contrats'!J29+720,AND('Suivi Projets'!L29&lt;&gt;"",TODAY()&lt;'Suivi Projets'!L29+720)),"",IF(AND(TODAY()&gt;='Suivi Contrats'!J29+720,'Suivi Paies'!K29=""),2,IF(OR(AND(TODAY()&gt;='Suivi Contrats'!J29+720,'Suivi Projets'!L29="",'Suivi Paies'!K29&lt;='Suivi Projets'!P29*0.7),AND('Suivi Projets'!L29&lt;&gt;"",TODAY()&gt;='Suivi Projets'!L29+720,'Suivi Paies'!K29&lt;='Suivi Projets'!P29*0.7)),0,1)))</f>
        <v/>
      </c>
      <c r="R29" s="64"/>
      <c r="S29" s="64"/>
      <c r="T29" s="65"/>
      <c r="U29" s="66"/>
    </row>
    <row r="30" spans="1:21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  <c r="G30" s="125">
        <f>'Suivi Projets'!G30</f>
        <v>1712023</v>
      </c>
      <c r="H30" s="119" t="str">
        <f>IF('Suivi Projets'!L30&lt;&gt;"",1,"")</f>
        <v/>
      </c>
      <c r="I30" s="92" t="s">
        <v>354</v>
      </c>
      <c r="J30" s="102"/>
      <c r="K30" s="90"/>
      <c r="L30" s="102"/>
      <c r="M30" s="92"/>
      <c r="N30" s="92"/>
      <c r="O30" s="84"/>
      <c r="P30" s="11">
        <f ca="1">IF(OR(TODAY()&lt;'Suivi Contrats'!J30+90,AND('Suivi Projets'!L30&lt;&gt;"",TODAY()&lt;'Suivi Projets'!L30+90)),"",IF(AND(TODAY()&gt;='Suivi Contrats'!J30+90,'Suivi Paies'!K30=""),2,IF(OR(AND(TODAY()&gt;='Suivi Contrats'!J30+90,'Suivi Projets'!L30="",'Suivi Paies'!K30&lt;='Suivi Projets'!P30*0.85),AND('Suivi Projets'!L30&lt;&gt;"",TODAY()&gt;='Suivi Projets'!L30+90,'Suivi Paies'!K30&lt;='Suivi Projets'!P30*0.85)),0,1)))</f>
        <v>2</v>
      </c>
      <c r="Q30" s="8" t="str">
        <f ca="1">IF(OR(TODAY()&lt;'Suivi Contrats'!J30+720,AND('Suivi Projets'!L30&lt;&gt;"",TODAY()&lt;'Suivi Projets'!L30+720)),"",IF(AND(TODAY()&gt;='Suivi Contrats'!J30+720,'Suivi Paies'!K30=""),2,IF(OR(AND(TODAY()&gt;='Suivi Contrats'!J30+720,'Suivi Projets'!L30="",'Suivi Paies'!K30&lt;='Suivi Projets'!P30*0.7),AND('Suivi Projets'!L30&lt;&gt;"",TODAY()&gt;='Suivi Projets'!L30+720,'Suivi Paies'!K30&lt;='Suivi Projets'!P30*0.7)),0,1)))</f>
        <v/>
      </c>
      <c r="R30" s="64"/>
      <c r="S30" s="64"/>
      <c r="T30" s="65"/>
      <c r="U30" s="66"/>
    </row>
    <row r="31" spans="1:21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  <c r="G31" s="125">
        <f>'Suivi Projets'!G31</f>
        <v>1702017</v>
      </c>
      <c r="H31" s="121" t="str">
        <f>IF('Suivi Projets'!L31&lt;&gt;"",1,"")</f>
        <v/>
      </c>
      <c r="I31" s="92">
        <v>3800</v>
      </c>
      <c r="J31" s="102"/>
      <c r="K31" s="90"/>
      <c r="L31" s="102"/>
      <c r="M31" s="92"/>
      <c r="N31" s="92"/>
      <c r="O31" s="84"/>
      <c r="P31" s="11">
        <f ca="1">IF(OR(TODAY()&lt;'Suivi Contrats'!J31+90,AND('Suivi Projets'!L31&lt;&gt;"",TODAY()&lt;'Suivi Projets'!L31+90)),"",IF(AND(TODAY()&gt;='Suivi Contrats'!J31+90,'Suivi Paies'!K31=""),2,IF(OR(AND(TODAY()&gt;='Suivi Contrats'!J31+90,'Suivi Projets'!L31="",'Suivi Paies'!K31&lt;='Suivi Projets'!P31*0.85),AND('Suivi Projets'!L31&lt;&gt;"",TODAY()&gt;='Suivi Projets'!L31+90,'Suivi Paies'!K31&lt;='Suivi Projets'!P31*0.85)),0,1)))</f>
        <v>2</v>
      </c>
      <c r="Q31" s="8" t="str">
        <f ca="1">IF(OR(TODAY()&lt;'Suivi Contrats'!J31+720,AND('Suivi Projets'!L31&lt;&gt;"",TODAY()&lt;'Suivi Projets'!L31+720)),"",IF(AND(TODAY()&gt;='Suivi Contrats'!J31+720,'Suivi Paies'!K31=""),2,IF(OR(AND(TODAY()&gt;='Suivi Contrats'!J31+720,'Suivi Projets'!L31="",'Suivi Paies'!K31&lt;='Suivi Projets'!P31*0.7),AND('Suivi Projets'!L31&lt;&gt;"",TODAY()&gt;='Suivi Projets'!L31+720,'Suivi Paies'!K31&lt;='Suivi Projets'!P31*0.7)),0,1)))</f>
        <v/>
      </c>
      <c r="R31" s="71"/>
      <c r="S31" s="71"/>
      <c r="T31" s="69"/>
      <c r="U31" s="70" t="s">
        <v>48</v>
      </c>
    </row>
    <row r="32" spans="1:21" ht="16.149999999999999" customHeight="1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  <c r="G32" s="125">
        <f>'Suivi Projets'!G32</f>
        <v>1703027</v>
      </c>
      <c r="H32" s="121" t="str">
        <f>IF('Suivi Projets'!L32&lt;&gt;"",1,"")</f>
        <v/>
      </c>
      <c r="I32" s="92" t="s">
        <v>354</v>
      </c>
      <c r="J32" s="102"/>
      <c r="K32" s="90"/>
      <c r="L32" s="102"/>
      <c r="M32" s="92"/>
      <c r="N32" s="92"/>
      <c r="O32" s="84"/>
      <c r="P32" s="11">
        <f ca="1">IF(OR(TODAY()&lt;'Suivi Contrats'!J32+90,AND('Suivi Projets'!L32&lt;&gt;"",TODAY()&lt;'Suivi Projets'!L32+90)),"",IF(AND(TODAY()&gt;='Suivi Contrats'!J32+90,'Suivi Paies'!K32=""),2,IF(OR(AND(TODAY()&gt;='Suivi Contrats'!J32+90,'Suivi Projets'!L32="",'Suivi Paies'!K32&lt;='Suivi Projets'!P32*0.85),AND('Suivi Projets'!L32&lt;&gt;"",TODAY()&gt;='Suivi Projets'!L32+90,'Suivi Paies'!K32&lt;='Suivi Projets'!P32*0.85)),0,1)))</f>
        <v>2</v>
      </c>
      <c r="Q32" s="8">
        <f ca="1">IF(OR(TODAY()&lt;'Suivi Contrats'!J32+720,AND('Suivi Projets'!L32&lt;&gt;"",TODAY()&lt;'Suivi Projets'!L32+720)),"",IF(AND(TODAY()&gt;='Suivi Contrats'!J32+720,'Suivi Paies'!K32=""),2,IF(OR(AND(TODAY()&gt;='Suivi Contrats'!J32+720,'Suivi Projets'!L32="",'Suivi Paies'!K32&lt;='Suivi Projets'!P32*0.7),AND('Suivi Projets'!L32&lt;&gt;"",TODAY()&gt;='Suivi Projets'!L32+720,'Suivi Paies'!K32&lt;='Suivi Projets'!P32*0.7)),0,1)))</f>
        <v>2</v>
      </c>
      <c r="R32" s="14"/>
      <c r="S32" s="71"/>
      <c r="T32" s="69"/>
      <c r="U32" s="70"/>
    </row>
    <row r="33" spans="1:21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  <c r="G33" s="125">
        <f>'Suivi Projets'!G33</f>
        <v>1711005</v>
      </c>
      <c r="H33" s="122" t="str">
        <f>IF('Suivi Projets'!L33&lt;&gt;"",1,"")</f>
        <v/>
      </c>
      <c r="I33" s="92" t="s">
        <v>354</v>
      </c>
      <c r="J33" s="102"/>
      <c r="K33" s="90"/>
      <c r="L33" s="102"/>
      <c r="M33" s="92"/>
      <c r="N33" s="92"/>
      <c r="O33" s="84"/>
      <c r="P33" s="11">
        <f ca="1">IF(OR(TODAY()&lt;'Suivi Contrats'!J33+90,AND('Suivi Projets'!L33&lt;&gt;"",TODAY()&lt;'Suivi Projets'!L33+90)),"",IF(AND(TODAY()&gt;='Suivi Contrats'!J33+90,'Suivi Paies'!K33=""),2,IF(OR(AND(TODAY()&gt;='Suivi Contrats'!J33+90,'Suivi Projets'!L33="",'Suivi Paies'!K33&lt;='Suivi Projets'!P33*0.85),AND('Suivi Projets'!L33&lt;&gt;"",TODAY()&gt;='Suivi Projets'!L33+90,'Suivi Paies'!K33&lt;='Suivi Projets'!P33*0.85)),0,1)))</f>
        <v>2</v>
      </c>
      <c r="Q33" s="8">
        <f ca="1">IF(OR(TODAY()&lt;'Suivi Contrats'!J33+720,AND('Suivi Projets'!L33&lt;&gt;"",TODAY()&lt;'Suivi Projets'!L33+720)),"",IF(AND(TODAY()&gt;='Suivi Contrats'!J33+720,'Suivi Paies'!K33=""),2,IF(OR(AND(TODAY()&gt;='Suivi Contrats'!J33+720,'Suivi Projets'!L33="",'Suivi Paies'!K33&lt;='Suivi Projets'!P33*0.7),AND('Suivi Projets'!L33&lt;&gt;"",TODAY()&gt;='Suivi Projets'!L33+720,'Suivi Paies'!K33&lt;='Suivi Projets'!P33*0.7)),0,1)))</f>
        <v>2</v>
      </c>
      <c r="R33" s="14"/>
      <c r="S33" s="71"/>
      <c r="T33" s="69"/>
      <c r="U33" s="70"/>
    </row>
    <row r="34" spans="1:21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  <c r="G34" s="125">
        <f>'Suivi Projets'!G34</f>
        <v>1309056</v>
      </c>
      <c r="H34" s="121" t="str">
        <f>IF('Suivi Projets'!L34&lt;&gt;"",1,"")</f>
        <v/>
      </c>
      <c r="I34" s="92" t="s">
        <v>354</v>
      </c>
      <c r="J34" s="102"/>
      <c r="K34" s="90"/>
      <c r="L34" s="102"/>
      <c r="M34" s="92"/>
      <c r="N34" s="92"/>
      <c r="O34" s="84"/>
      <c r="P34" s="11">
        <f ca="1">IF(OR(TODAY()&lt;'Suivi Contrats'!J34+90,AND('Suivi Projets'!L34&lt;&gt;"",TODAY()&lt;'Suivi Projets'!L34+90)),"",IF(AND(TODAY()&gt;='Suivi Contrats'!J34+90,'Suivi Paies'!K34=""),2,IF(OR(AND(TODAY()&gt;='Suivi Contrats'!J34+90,'Suivi Projets'!L34="",'Suivi Paies'!K34&lt;='Suivi Projets'!P34*0.85),AND('Suivi Projets'!L34&lt;&gt;"",TODAY()&gt;='Suivi Projets'!L34+90,'Suivi Paies'!K34&lt;='Suivi Projets'!P34*0.85)),0,1)))</f>
        <v>2</v>
      </c>
      <c r="Q34" s="8">
        <f ca="1">IF(OR(TODAY()&lt;'Suivi Contrats'!J34+720,AND('Suivi Projets'!L34&lt;&gt;"",TODAY()&lt;'Suivi Projets'!L34+720)),"",IF(AND(TODAY()&gt;='Suivi Contrats'!J34+720,'Suivi Paies'!K34=""),2,IF(OR(AND(TODAY()&gt;='Suivi Contrats'!J34+720,'Suivi Projets'!L34="",'Suivi Paies'!K34&lt;='Suivi Projets'!P34*0.7),AND('Suivi Projets'!L34&lt;&gt;"",TODAY()&gt;='Suivi Projets'!L34+720,'Suivi Paies'!K34&lt;='Suivi Projets'!P34*0.7)),0,1)))</f>
        <v>2</v>
      </c>
      <c r="R34" s="14"/>
      <c r="S34" s="71"/>
      <c r="T34" s="69"/>
      <c r="U34" s="70"/>
    </row>
    <row r="35" spans="1:21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  <c r="G35" s="125">
        <f>'Suivi Projets'!G35</f>
        <v>1810042</v>
      </c>
      <c r="H35" s="119" t="str">
        <f>IF('Suivi Projets'!L35&lt;&gt;"",1,"")</f>
        <v/>
      </c>
      <c r="I35" s="92" t="s">
        <v>354</v>
      </c>
      <c r="J35" s="102"/>
      <c r="K35" s="90"/>
      <c r="L35" s="102"/>
      <c r="M35" s="92"/>
      <c r="N35" s="92"/>
      <c r="O35" s="84"/>
      <c r="P35" s="11" t="str">
        <f ca="1">IF(OR(TODAY()&lt;'Suivi Contrats'!J35+90,AND('Suivi Projets'!L35&lt;&gt;"",TODAY()&lt;'Suivi Projets'!L35+90)),"",IF(AND(TODAY()&gt;='Suivi Contrats'!J35+90,'Suivi Paies'!K35=""),2,IF(OR(AND(TODAY()&gt;='Suivi Contrats'!J35+90,'Suivi Projets'!L35="",'Suivi Paies'!K35&lt;='Suivi Projets'!P35*0.85),AND('Suivi Projets'!L35&lt;&gt;"",TODAY()&gt;='Suivi Projets'!L35+90,'Suivi Paies'!K35&lt;='Suivi Projets'!P35*0.85)),0,1)))</f>
        <v/>
      </c>
      <c r="Q35" s="8" t="str">
        <f ca="1">IF(OR(TODAY()&lt;'Suivi Contrats'!J35+720,AND('Suivi Projets'!L35&lt;&gt;"",TODAY()&lt;'Suivi Projets'!L35+720)),"",IF(AND(TODAY()&gt;='Suivi Contrats'!J35+720,'Suivi Paies'!K35=""),2,IF(OR(AND(TODAY()&gt;='Suivi Contrats'!J35+720,'Suivi Projets'!L35="",'Suivi Paies'!K35&lt;='Suivi Projets'!P35*0.7),AND('Suivi Projets'!L35&lt;&gt;"",TODAY()&gt;='Suivi Projets'!L35+720,'Suivi Paies'!K35&lt;='Suivi Projets'!P35*0.7)),0,1)))</f>
        <v/>
      </c>
      <c r="R35" s="64"/>
      <c r="S35" s="64"/>
      <c r="T35" s="65"/>
      <c r="U35" s="66" t="s">
        <v>48</v>
      </c>
    </row>
    <row r="36" spans="1:21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  <c r="G36" s="125">
        <f>'Suivi Projets'!G36</f>
        <v>1711003</v>
      </c>
      <c r="H36" s="119" t="str">
        <f>IF('Suivi Projets'!L36&lt;&gt;"",1,"")</f>
        <v/>
      </c>
      <c r="I36" s="92">
        <v>3700</v>
      </c>
      <c r="J36" s="102"/>
      <c r="K36" s="90"/>
      <c r="L36" s="102"/>
      <c r="M36" s="92"/>
      <c r="N36" s="92"/>
      <c r="O36" s="84"/>
      <c r="P36" s="11">
        <f ca="1">IF(OR(TODAY()&lt;'Suivi Contrats'!J36+90,AND('Suivi Projets'!L36&lt;&gt;"",TODAY()&lt;'Suivi Projets'!L36+90)),"",IF(AND(TODAY()&gt;='Suivi Contrats'!J36+90,'Suivi Paies'!K36=""),2,IF(OR(AND(TODAY()&gt;='Suivi Contrats'!J36+90,'Suivi Projets'!L36="",'Suivi Paies'!K36&lt;='Suivi Projets'!P36*0.85),AND('Suivi Projets'!L36&lt;&gt;"",TODAY()&gt;='Suivi Projets'!L36+90,'Suivi Paies'!K36&lt;='Suivi Projets'!P36*0.85)),0,1)))</f>
        <v>2</v>
      </c>
      <c r="Q36" s="8" t="str">
        <f ca="1">IF(OR(TODAY()&lt;'Suivi Contrats'!J36+720,AND('Suivi Projets'!L36&lt;&gt;"",TODAY()&lt;'Suivi Projets'!L36+720)),"",IF(AND(TODAY()&gt;='Suivi Contrats'!J36+720,'Suivi Paies'!K36=""),2,IF(OR(AND(TODAY()&gt;='Suivi Contrats'!J36+720,'Suivi Projets'!L36="",'Suivi Paies'!K36&lt;='Suivi Projets'!P36*0.7),AND('Suivi Projets'!L36&lt;&gt;"",TODAY()&gt;='Suivi Projets'!L36+720,'Suivi Paies'!K36&lt;='Suivi Projets'!P36*0.7)),0,1)))</f>
        <v/>
      </c>
      <c r="R36" s="64"/>
      <c r="S36" s="64"/>
      <c r="T36" s="11"/>
      <c r="U36" s="67" t="s">
        <v>48</v>
      </c>
    </row>
    <row r="37" spans="1:21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  <c r="G37" s="125">
        <f>'Suivi Projets'!G37</f>
        <v>1804067</v>
      </c>
      <c r="H37" s="119" t="str">
        <f>IF('Suivi Projets'!L37&lt;&gt;"",1,"")</f>
        <v/>
      </c>
      <c r="I37" s="92" t="s">
        <v>354</v>
      </c>
      <c r="J37" s="102"/>
      <c r="K37" s="90"/>
      <c r="L37" s="102"/>
      <c r="M37" s="92"/>
      <c r="N37" s="92"/>
      <c r="O37" s="84"/>
      <c r="P37" s="11">
        <f ca="1">IF(OR(TODAY()&lt;'Suivi Contrats'!J37+90,AND('Suivi Projets'!L37&lt;&gt;"",TODAY()&lt;'Suivi Projets'!L37+90)),"",IF(AND(TODAY()&gt;='Suivi Contrats'!J37+90,'Suivi Paies'!K37=""),2,IF(OR(AND(TODAY()&gt;='Suivi Contrats'!J37+90,'Suivi Projets'!L37="",'Suivi Paies'!K37&lt;='Suivi Projets'!P37*0.85),AND('Suivi Projets'!L37&lt;&gt;"",TODAY()&gt;='Suivi Projets'!L37+90,'Suivi Paies'!K37&lt;='Suivi Projets'!P37*0.85)),0,1)))</f>
        <v>2</v>
      </c>
      <c r="Q37" s="8" t="str">
        <f ca="1">IF(OR(TODAY()&lt;'Suivi Contrats'!J37+720,AND('Suivi Projets'!L37&lt;&gt;"",TODAY()&lt;'Suivi Projets'!L37+720)),"",IF(AND(TODAY()&gt;='Suivi Contrats'!J37+720,'Suivi Paies'!K37=""),2,IF(OR(AND(TODAY()&gt;='Suivi Contrats'!J37+720,'Suivi Projets'!L37="",'Suivi Paies'!K37&lt;='Suivi Projets'!P37*0.7),AND('Suivi Projets'!L37&lt;&gt;"",TODAY()&gt;='Suivi Projets'!L37+720,'Suivi Paies'!K37&lt;='Suivi Projets'!P37*0.7)),0,1)))</f>
        <v/>
      </c>
      <c r="R37" s="64"/>
      <c r="S37" s="64"/>
      <c r="T37" s="65"/>
      <c r="U37" s="66" t="s">
        <v>48</v>
      </c>
    </row>
    <row r="38" spans="1:21" ht="18.75" customHeight="1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  <c r="G38" s="125">
        <f>'Suivi Projets'!G38</f>
        <v>1806036</v>
      </c>
      <c r="H38" s="119" t="str">
        <f>IF('Suivi Projets'!L38&lt;&gt;"",1,"")</f>
        <v/>
      </c>
      <c r="I38" s="92" t="s">
        <v>354</v>
      </c>
      <c r="J38" s="102"/>
      <c r="K38" s="90"/>
      <c r="L38" s="102"/>
      <c r="M38" s="92"/>
      <c r="N38" s="92"/>
      <c r="O38" s="84"/>
      <c r="P38" s="11">
        <f ca="1">IF(OR(TODAY()&lt;'Suivi Contrats'!J38+90,AND('Suivi Projets'!L38&lt;&gt;"",TODAY()&lt;'Suivi Projets'!L38+90)),"",IF(AND(TODAY()&gt;='Suivi Contrats'!J38+90,'Suivi Paies'!K38=""),2,IF(OR(AND(TODAY()&gt;='Suivi Contrats'!J38+90,'Suivi Projets'!L38="",'Suivi Paies'!K38&lt;='Suivi Projets'!P38*0.85),AND('Suivi Projets'!L38&lt;&gt;"",TODAY()&gt;='Suivi Projets'!L38+90,'Suivi Paies'!K38&lt;='Suivi Projets'!P38*0.85)),0,1)))</f>
        <v>2</v>
      </c>
      <c r="Q38" s="8" t="str">
        <f ca="1">IF(OR(TODAY()&lt;'Suivi Contrats'!J38+720,AND('Suivi Projets'!L38&lt;&gt;"",TODAY()&lt;'Suivi Projets'!L38+720)),"",IF(AND(TODAY()&gt;='Suivi Contrats'!J38+720,'Suivi Paies'!K38=""),2,IF(OR(AND(TODAY()&gt;='Suivi Contrats'!J38+720,'Suivi Projets'!L38="",'Suivi Paies'!K38&lt;='Suivi Projets'!P38*0.7),AND('Suivi Projets'!L38&lt;&gt;"",TODAY()&gt;='Suivi Projets'!L38+720,'Suivi Paies'!K38&lt;='Suivi Projets'!P38*0.7)),0,1)))</f>
        <v/>
      </c>
      <c r="R38" s="64"/>
      <c r="S38" s="64"/>
      <c r="T38" s="11"/>
      <c r="U38" s="67"/>
    </row>
    <row r="39" spans="1:21" ht="16.149999999999999" customHeight="1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  <c r="G39" s="125">
        <f>'Suivi Projets'!G39</f>
        <v>1808029</v>
      </c>
      <c r="H39" s="119" t="str">
        <f>IF('Suivi Projets'!L39&lt;&gt;"",1,"")</f>
        <v/>
      </c>
      <c r="I39" s="92">
        <v>3350</v>
      </c>
      <c r="J39" s="102"/>
      <c r="K39" s="90"/>
      <c r="L39" s="102"/>
      <c r="M39" s="92"/>
      <c r="N39" s="92"/>
      <c r="O39" s="84"/>
      <c r="P39" s="11">
        <f ca="1">IF(OR(TODAY()&lt;'Suivi Contrats'!J39+90,AND('Suivi Projets'!L39&lt;&gt;"",TODAY()&lt;'Suivi Projets'!L39+90)),"",IF(AND(TODAY()&gt;='Suivi Contrats'!J39+90,'Suivi Paies'!K39=""),2,IF(OR(AND(TODAY()&gt;='Suivi Contrats'!J39+90,'Suivi Projets'!L39="",'Suivi Paies'!K39&lt;='Suivi Projets'!P39*0.85),AND('Suivi Projets'!L39&lt;&gt;"",TODAY()&gt;='Suivi Projets'!L39+90,'Suivi Paies'!K39&lt;='Suivi Projets'!P39*0.85)),0,1)))</f>
        <v>2</v>
      </c>
      <c r="Q39" s="8" t="str">
        <f ca="1">IF(OR(TODAY()&lt;'Suivi Contrats'!J39+720,AND('Suivi Projets'!L39&lt;&gt;"",TODAY()&lt;'Suivi Projets'!L39+720)),"",IF(AND(TODAY()&gt;='Suivi Contrats'!J39+720,'Suivi Paies'!K39=""),2,IF(OR(AND(TODAY()&gt;='Suivi Contrats'!J39+720,'Suivi Projets'!L39="",'Suivi Paies'!K39&lt;='Suivi Projets'!P39*0.7),AND('Suivi Projets'!L39&lt;&gt;"",TODAY()&gt;='Suivi Projets'!L39+720,'Suivi Paies'!K39&lt;='Suivi Projets'!P39*0.7)),0,1)))</f>
        <v/>
      </c>
      <c r="R39" s="64"/>
      <c r="S39" s="64"/>
      <c r="T39" s="11"/>
      <c r="U39" s="67"/>
    </row>
    <row r="40" spans="1:21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  <c r="G40" s="125">
        <f>'Suivi Projets'!G40</f>
        <v>1711004</v>
      </c>
      <c r="H40" s="119" t="str">
        <f>IF('Suivi Projets'!L40&lt;&gt;"",1,"")</f>
        <v/>
      </c>
      <c r="I40" s="92" t="s">
        <v>354</v>
      </c>
      <c r="J40" s="102"/>
      <c r="K40" s="90"/>
      <c r="L40" s="102"/>
      <c r="M40" s="92"/>
      <c r="N40" s="92"/>
      <c r="O40" s="84"/>
      <c r="P40" s="11">
        <f ca="1">IF(OR(TODAY()&lt;'Suivi Contrats'!J40+90,AND('Suivi Projets'!L40&lt;&gt;"",TODAY()&lt;'Suivi Projets'!L40+90)),"",IF(AND(TODAY()&gt;='Suivi Contrats'!J40+90,'Suivi Paies'!K40=""),2,IF(OR(AND(TODAY()&gt;='Suivi Contrats'!J40+90,'Suivi Projets'!L40="",'Suivi Paies'!K40&lt;='Suivi Projets'!P40*0.85),AND('Suivi Projets'!L40&lt;&gt;"",TODAY()&gt;='Suivi Projets'!L40+90,'Suivi Paies'!K40&lt;='Suivi Projets'!P40*0.85)),0,1)))</f>
        <v>2</v>
      </c>
      <c r="Q40" s="8" t="str">
        <f ca="1">IF(OR(TODAY()&lt;'Suivi Contrats'!J40+720,AND('Suivi Projets'!L40&lt;&gt;"",TODAY()&lt;'Suivi Projets'!L40+720)),"",IF(AND(TODAY()&gt;='Suivi Contrats'!J40+720,'Suivi Paies'!K40=""),2,IF(OR(AND(TODAY()&gt;='Suivi Contrats'!J40+720,'Suivi Projets'!L40="",'Suivi Paies'!K40&lt;='Suivi Projets'!P40*0.7),AND('Suivi Projets'!L40&lt;&gt;"",TODAY()&gt;='Suivi Projets'!L40+720,'Suivi Paies'!K40&lt;='Suivi Projets'!P40*0.7)),0,1)))</f>
        <v/>
      </c>
      <c r="R40" s="64"/>
      <c r="S40" s="64"/>
      <c r="T40" s="65"/>
      <c r="U40" s="66" t="s">
        <v>48</v>
      </c>
    </row>
    <row r="41" spans="1:21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  <c r="G41" s="125">
        <f>'Suivi Projets'!G41</f>
        <v>1706022</v>
      </c>
      <c r="H41" s="119" t="str">
        <f>IF('Suivi Projets'!L41&lt;&gt;"",1,"")</f>
        <v/>
      </c>
      <c r="I41" s="92">
        <v>2500</v>
      </c>
      <c r="J41" s="102"/>
      <c r="K41" s="90"/>
      <c r="L41" s="102"/>
      <c r="M41" s="92"/>
      <c r="N41" s="92"/>
      <c r="O41" s="84"/>
      <c r="P41" s="11">
        <f ca="1">IF(OR(TODAY()&lt;'Suivi Contrats'!J41+90,AND('Suivi Projets'!L41&lt;&gt;"",TODAY()&lt;'Suivi Projets'!L41+90)),"",IF(AND(TODAY()&gt;='Suivi Contrats'!J41+90,'Suivi Paies'!K41=""),2,IF(OR(AND(TODAY()&gt;='Suivi Contrats'!J41+90,'Suivi Projets'!L41="",'Suivi Paies'!K41&lt;='Suivi Projets'!P41*0.85),AND('Suivi Projets'!L41&lt;&gt;"",TODAY()&gt;='Suivi Projets'!L41+90,'Suivi Paies'!K41&lt;='Suivi Projets'!P41*0.85)),0,1)))</f>
        <v>2</v>
      </c>
      <c r="Q41" s="8" t="str">
        <f ca="1">IF(OR(TODAY()&lt;'Suivi Contrats'!J41+720,AND('Suivi Projets'!L41&lt;&gt;"",TODAY()&lt;'Suivi Projets'!L41+720)),"",IF(AND(TODAY()&gt;='Suivi Contrats'!J41+720,'Suivi Paies'!K41=""),2,IF(OR(AND(TODAY()&gt;='Suivi Contrats'!J41+720,'Suivi Projets'!L41="",'Suivi Paies'!K41&lt;='Suivi Projets'!P41*0.7),AND('Suivi Projets'!L41&lt;&gt;"",TODAY()&gt;='Suivi Projets'!L41+720,'Suivi Paies'!K41&lt;='Suivi Projets'!P41*0.7)),0,1)))</f>
        <v/>
      </c>
      <c r="R41" s="64"/>
      <c r="S41" s="64"/>
      <c r="T41" s="72"/>
      <c r="U41" s="66"/>
    </row>
    <row r="42" spans="1:21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  <c r="G42" s="125">
        <f>'Suivi Projets'!G42</f>
        <v>1711059</v>
      </c>
      <c r="H42" s="119" t="str">
        <f>IF('Suivi Projets'!L42&lt;&gt;"",1,"")</f>
        <v/>
      </c>
      <c r="I42" s="92" t="s">
        <v>354</v>
      </c>
      <c r="J42" s="102"/>
      <c r="K42" s="90"/>
      <c r="L42" s="102"/>
      <c r="M42" s="92"/>
      <c r="N42" s="92"/>
      <c r="O42" s="84"/>
      <c r="P42" s="11">
        <f ca="1">IF(OR(TODAY()&lt;'Suivi Contrats'!J42+90,AND('Suivi Projets'!L42&lt;&gt;"",TODAY()&lt;'Suivi Projets'!L42+90)),"",IF(AND(TODAY()&gt;='Suivi Contrats'!J42+90,'Suivi Paies'!K42=""),2,IF(OR(AND(TODAY()&gt;='Suivi Contrats'!J42+90,'Suivi Projets'!L42="",'Suivi Paies'!K42&lt;='Suivi Projets'!P42*0.85),AND('Suivi Projets'!L42&lt;&gt;"",TODAY()&gt;='Suivi Projets'!L42+90,'Suivi Paies'!K42&lt;='Suivi Projets'!P42*0.85)),0,1)))</f>
        <v>2</v>
      </c>
      <c r="Q42" s="8" t="str">
        <f ca="1">IF(OR(TODAY()&lt;'Suivi Contrats'!J42+720,AND('Suivi Projets'!L42&lt;&gt;"",TODAY()&lt;'Suivi Projets'!L42+720)),"",IF(AND(TODAY()&gt;='Suivi Contrats'!J42+720,'Suivi Paies'!K42=""),2,IF(OR(AND(TODAY()&gt;='Suivi Contrats'!J42+720,'Suivi Projets'!L42="",'Suivi Paies'!K42&lt;='Suivi Projets'!P42*0.7),AND('Suivi Projets'!L42&lt;&gt;"",TODAY()&gt;='Suivi Projets'!L42+720,'Suivi Paies'!K42&lt;='Suivi Projets'!P42*0.7)),0,1)))</f>
        <v/>
      </c>
      <c r="R42" s="64"/>
      <c r="S42" s="64"/>
      <c r="T42" s="65"/>
      <c r="U42" s="66"/>
    </row>
    <row r="43" spans="1:21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  <c r="G43" s="125">
        <f>'Suivi Projets'!G43</f>
        <v>1810040</v>
      </c>
      <c r="H43" s="119" t="str">
        <f>IF('Suivi Projets'!L43&lt;&gt;"",1,"")</f>
        <v/>
      </c>
      <c r="I43" s="92" t="s">
        <v>354</v>
      </c>
      <c r="J43" s="102"/>
      <c r="K43" s="90"/>
      <c r="L43" s="102"/>
      <c r="M43" s="92"/>
      <c r="N43" s="92"/>
      <c r="O43" s="84"/>
      <c r="P43" s="11" t="str">
        <f ca="1">IF(OR(TODAY()&lt;'Suivi Contrats'!J43+90,AND('Suivi Projets'!L43&lt;&gt;"",TODAY()&lt;'Suivi Projets'!L43+90)),"",IF(AND(TODAY()&gt;='Suivi Contrats'!J43+90,'Suivi Paies'!K43=""),2,IF(OR(AND(TODAY()&gt;='Suivi Contrats'!J43+90,'Suivi Projets'!L43="",'Suivi Paies'!K43&lt;='Suivi Projets'!P43*0.85),AND('Suivi Projets'!L43&lt;&gt;"",TODAY()&gt;='Suivi Projets'!L43+90,'Suivi Paies'!K43&lt;='Suivi Projets'!P43*0.85)),0,1)))</f>
        <v/>
      </c>
      <c r="Q43" s="8" t="str">
        <f ca="1">IF(OR(TODAY()&lt;'Suivi Contrats'!J43+720,AND('Suivi Projets'!L43&lt;&gt;"",TODAY()&lt;'Suivi Projets'!L43+720)),"",IF(AND(TODAY()&gt;='Suivi Contrats'!J43+720,'Suivi Paies'!K43=""),2,IF(OR(AND(TODAY()&gt;='Suivi Contrats'!J43+720,'Suivi Projets'!L43="",'Suivi Paies'!K43&lt;='Suivi Projets'!P43*0.7),AND('Suivi Projets'!L43&lt;&gt;"",TODAY()&gt;='Suivi Projets'!L43+720,'Suivi Paies'!K43&lt;='Suivi Projets'!P43*0.7)),0,1)))</f>
        <v/>
      </c>
      <c r="R43" s="64"/>
      <c r="S43" s="64"/>
      <c r="T43" s="65"/>
      <c r="U43" s="66"/>
    </row>
    <row r="44" spans="1:21" ht="16.5" customHeight="1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  <c r="G44" s="125">
        <f>'Suivi Projets'!G44</f>
        <v>1712052</v>
      </c>
      <c r="H44" s="119" t="str">
        <f>IF('Suivi Projets'!L44&lt;&gt;"",1,"")</f>
        <v/>
      </c>
      <c r="I44" s="92">
        <v>4000</v>
      </c>
      <c r="J44" s="102"/>
      <c r="K44" s="90"/>
      <c r="L44" s="102"/>
      <c r="M44" s="92"/>
      <c r="N44" s="92"/>
      <c r="O44" s="84"/>
      <c r="P44" s="11">
        <f ca="1">IF(OR(TODAY()&lt;'Suivi Contrats'!J44+90,AND('Suivi Projets'!L44&lt;&gt;"",TODAY()&lt;'Suivi Projets'!L44+90)),"",IF(AND(TODAY()&gt;='Suivi Contrats'!J44+90,'Suivi Paies'!K44=""),2,IF(OR(AND(TODAY()&gt;='Suivi Contrats'!J44+90,'Suivi Projets'!L44="",'Suivi Paies'!K44&lt;='Suivi Projets'!P44*0.85),AND('Suivi Projets'!L44&lt;&gt;"",TODAY()&gt;='Suivi Projets'!L44+90,'Suivi Paies'!K44&lt;='Suivi Projets'!P44*0.85)),0,1)))</f>
        <v>2</v>
      </c>
      <c r="Q44" s="8" t="str">
        <f ca="1">IF(OR(TODAY()&lt;'Suivi Contrats'!J44+720,AND('Suivi Projets'!L44&lt;&gt;"",TODAY()&lt;'Suivi Projets'!L44+720)),"",IF(AND(TODAY()&gt;='Suivi Contrats'!J44+720,'Suivi Paies'!K44=""),2,IF(OR(AND(TODAY()&gt;='Suivi Contrats'!J44+720,'Suivi Projets'!L44="",'Suivi Paies'!K44&lt;='Suivi Projets'!P44*0.7),AND('Suivi Projets'!L44&lt;&gt;"",TODAY()&gt;='Suivi Projets'!L44+720,'Suivi Paies'!K44&lt;='Suivi Projets'!P44*0.7)),0,1)))</f>
        <v/>
      </c>
      <c r="R44" s="64"/>
      <c r="S44" s="64"/>
      <c r="T44" s="72"/>
      <c r="U44" s="66"/>
    </row>
    <row r="45" spans="1:21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  <c r="G45" s="125">
        <f>'Suivi Projets'!G45</f>
        <v>1612015</v>
      </c>
      <c r="H45" s="120" t="str">
        <f>IF('Suivi Projets'!L45&lt;&gt;"",1,"")</f>
        <v/>
      </c>
      <c r="I45" s="93" t="s">
        <v>354</v>
      </c>
      <c r="J45" s="103"/>
      <c r="K45" s="90"/>
      <c r="L45" s="103"/>
      <c r="M45" s="93"/>
      <c r="N45" s="93"/>
      <c r="O45" s="85"/>
      <c r="P45" s="11">
        <f ca="1">IF(OR(TODAY()&lt;'Suivi Contrats'!J45+90,AND('Suivi Projets'!L45&lt;&gt;"",TODAY()&lt;'Suivi Projets'!L45+90)),"",IF(AND(TODAY()&gt;='Suivi Contrats'!J45+90,'Suivi Paies'!K45=""),2,IF(OR(AND(TODAY()&gt;='Suivi Contrats'!J45+90,'Suivi Projets'!L45="",'Suivi Paies'!K45&lt;='Suivi Projets'!P45*0.85),AND('Suivi Projets'!L45&lt;&gt;"",TODAY()&gt;='Suivi Projets'!L45+90,'Suivi Paies'!K45&lt;='Suivi Projets'!P45*0.85)),0,1)))</f>
        <v>2</v>
      </c>
      <c r="Q45" s="8" t="str">
        <f ca="1">IF(OR(TODAY()&lt;'Suivi Contrats'!J45+720,AND('Suivi Projets'!L45&lt;&gt;"",TODAY()&lt;'Suivi Projets'!L45+720)),"",IF(AND(TODAY()&gt;='Suivi Contrats'!J45+720,'Suivi Paies'!K45=""),2,IF(OR(AND(TODAY()&gt;='Suivi Contrats'!J45+720,'Suivi Projets'!L45="",'Suivi Paies'!K45&lt;='Suivi Projets'!P45*0.7),AND('Suivi Projets'!L45&lt;&gt;"",TODAY()&gt;='Suivi Projets'!L45+720,'Suivi Paies'!K45&lt;='Suivi Projets'!P45*0.7)),0,1)))</f>
        <v/>
      </c>
      <c r="R45" s="71"/>
      <c r="S45" s="71"/>
      <c r="T45" s="69"/>
      <c r="U45" s="70"/>
    </row>
    <row r="46" spans="1:21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  <c r="G46" s="125">
        <f>'Suivi Projets'!G46</f>
        <v>1507020</v>
      </c>
      <c r="H46" s="119" t="str">
        <f>IF('Suivi Projets'!L46&lt;&gt;"",1,"")</f>
        <v/>
      </c>
      <c r="I46" s="92">
        <v>5060</v>
      </c>
      <c r="J46" s="102"/>
      <c r="K46" s="90"/>
      <c r="L46" s="102"/>
      <c r="M46" s="92"/>
      <c r="N46" s="92"/>
      <c r="O46" s="84"/>
      <c r="P46" s="11">
        <f ca="1">IF(OR(TODAY()&lt;'Suivi Contrats'!J46+90,AND('Suivi Projets'!L46&lt;&gt;"",TODAY()&lt;'Suivi Projets'!L46+90)),"",IF(AND(TODAY()&gt;='Suivi Contrats'!J46+90,'Suivi Paies'!K46=""),2,IF(OR(AND(TODAY()&gt;='Suivi Contrats'!J46+90,'Suivi Projets'!L46="",'Suivi Paies'!K46&lt;='Suivi Projets'!P46*0.85),AND('Suivi Projets'!L46&lt;&gt;"",TODAY()&gt;='Suivi Projets'!L46+90,'Suivi Paies'!K46&lt;='Suivi Projets'!P46*0.85)),0,1)))</f>
        <v>2</v>
      </c>
      <c r="Q46" s="8">
        <f ca="1">IF(OR(TODAY()&lt;'Suivi Contrats'!J46+720,AND('Suivi Projets'!L46&lt;&gt;"",TODAY()&lt;'Suivi Projets'!L46+720)),"",IF(AND(TODAY()&gt;='Suivi Contrats'!J46+720,'Suivi Paies'!K46=""),2,IF(OR(AND(TODAY()&gt;='Suivi Contrats'!J46+720,'Suivi Projets'!L46="",'Suivi Paies'!K46&lt;='Suivi Projets'!P46*0.7),AND('Suivi Projets'!L46&lt;&gt;"",TODAY()&gt;='Suivi Projets'!L46+720,'Suivi Paies'!K46&lt;='Suivi Projets'!P46*0.7)),0,1)))</f>
        <v>2</v>
      </c>
      <c r="R46" s="64"/>
      <c r="S46" s="64"/>
      <c r="T46" s="65"/>
      <c r="U46" s="66"/>
    </row>
    <row r="47" spans="1:21" ht="19.5" customHeight="1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  <c r="G47" s="125">
        <f>'Suivi Projets'!G47</f>
        <v>1501027</v>
      </c>
      <c r="H47" s="120" t="str">
        <f>IF('Suivi Projets'!L47&lt;&gt;"",1,"")</f>
        <v/>
      </c>
      <c r="I47" s="92">
        <v>6000</v>
      </c>
      <c r="J47" s="102"/>
      <c r="K47" s="90"/>
      <c r="L47" s="102"/>
      <c r="M47" s="92"/>
      <c r="N47" s="92"/>
      <c r="O47" s="84"/>
      <c r="P47" s="11">
        <f ca="1">IF(OR(TODAY()&lt;'Suivi Contrats'!J47+90,AND('Suivi Projets'!L47&lt;&gt;"",TODAY()&lt;'Suivi Projets'!L47+90)),"",IF(AND(TODAY()&gt;='Suivi Contrats'!J47+90,'Suivi Paies'!K47=""),2,IF(OR(AND(TODAY()&gt;='Suivi Contrats'!J47+90,'Suivi Projets'!L47="",'Suivi Paies'!K47&lt;='Suivi Projets'!P47*0.85),AND('Suivi Projets'!L47&lt;&gt;"",TODAY()&gt;='Suivi Projets'!L47+90,'Suivi Paies'!K47&lt;='Suivi Projets'!P47*0.85)),0,1)))</f>
        <v>2</v>
      </c>
      <c r="Q47" s="8" t="str">
        <f ca="1">IF(OR(TODAY()&lt;'Suivi Contrats'!J47+720,AND('Suivi Projets'!L47&lt;&gt;"",TODAY()&lt;'Suivi Projets'!L47+720)),"",IF(AND(TODAY()&gt;='Suivi Contrats'!J47+720,'Suivi Paies'!K47=""),2,IF(OR(AND(TODAY()&gt;='Suivi Contrats'!J47+720,'Suivi Projets'!L47="",'Suivi Paies'!K47&lt;='Suivi Projets'!P47*0.7),AND('Suivi Projets'!L47&lt;&gt;"",TODAY()&gt;='Suivi Projets'!L47+720,'Suivi Paies'!K47&lt;='Suivi Projets'!P47*0.7)),0,1)))</f>
        <v/>
      </c>
      <c r="R47" s="71"/>
      <c r="S47" s="71"/>
      <c r="T47" s="69"/>
      <c r="U47" s="70" t="s">
        <v>48</v>
      </c>
    </row>
    <row r="48" spans="1:21" ht="23.65" customHeight="1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  <c r="G48" s="125">
        <f>'Suivi Projets'!G48</f>
        <v>1808046</v>
      </c>
      <c r="H48" s="119" t="str">
        <f>IF('Suivi Projets'!L48&lt;&gt;"",1,"")</f>
        <v/>
      </c>
      <c r="I48" s="92" t="s">
        <v>354</v>
      </c>
      <c r="J48" s="102"/>
      <c r="K48" s="90"/>
      <c r="L48" s="102"/>
      <c r="M48" s="92"/>
      <c r="N48" s="92"/>
      <c r="O48" s="84"/>
      <c r="P48" s="11">
        <f ca="1">IF(OR(TODAY()&lt;'Suivi Contrats'!J48+90,AND('Suivi Projets'!L48&lt;&gt;"",TODAY()&lt;'Suivi Projets'!L48+90)),"",IF(AND(TODAY()&gt;='Suivi Contrats'!J48+90,'Suivi Paies'!K48=""),2,IF(OR(AND(TODAY()&gt;='Suivi Contrats'!J48+90,'Suivi Projets'!L48="",'Suivi Paies'!K48&lt;='Suivi Projets'!P48*0.85),AND('Suivi Projets'!L48&lt;&gt;"",TODAY()&gt;='Suivi Projets'!L48+90,'Suivi Paies'!K48&lt;='Suivi Projets'!P48*0.85)),0,1)))</f>
        <v>2</v>
      </c>
      <c r="Q48" s="8" t="str">
        <f ca="1">IF(OR(TODAY()&lt;'Suivi Contrats'!J48+720,AND('Suivi Projets'!L48&lt;&gt;"",TODAY()&lt;'Suivi Projets'!L48+720)),"",IF(AND(TODAY()&gt;='Suivi Contrats'!J48+720,'Suivi Paies'!K48=""),2,IF(OR(AND(TODAY()&gt;='Suivi Contrats'!J48+720,'Suivi Projets'!L48="",'Suivi Paies'!K48&lt;='Suivi Projets'!P48*0.7),AND('Suivi Projets'!L48&lt;&gt;"",TODAY()&gt;='Suivi Projets'!L48+720,'Suivi Paies'!K48&lt;='Suivi Projets'!P48*0.7)),0,1)))</f>
        <v/>
      </c>
      <c r="R48" s="64"/>
      <c r="S48" s="64"/>
      <c r="T48" s="65"/>
      <c r="U48" s="66" t="s">
        <v>48</v>
      </c>
    </row>
    <row r="49" spans="1:21" ht="23.65" customHeight="1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  <c r="G49" s="125">
        <f>'Suivi Projets'!G49</f>
        <v>1612002</v>
      </c>
      <c r="H49" s="120" t="str">
        <f>IF('Suivi Projets'!L49&lt;&gt;"",1,"")</f>
        <v/>
      </c>
      <c r="I49" s="92">
        <v>3900</v>
      </c>
      <c r="J49" s="102"/>
      <c r="K49" s="90"/>
      <c r="L49" s="102"/>
      <c r="M49" s="92"/>
      <c r="N49" s="92"/>
      <c r="O49" s="84"/>
      <c r="P49" s="11">
        <f ca="1">IF(OR(TODAY()&lt;'Suivi Contrats'!J49+90,AND('Suivi Projets'!L49&lt;&gt;"",TODAY()&lt;'Suivi Projets'!L49+90)),"",IF(AND(TODAY()&gt;='Suivi Contrats'!J49+90,'Suivi Paies'!K49=""),2,IF(OR(AND(TODAY()&gt;='Suivi Contrats'!J49+90,'Suivi Projets'!L49="",'Suivi Paies'!K49&lt;='Suivi Projets'!P49*0.85),AND('Suivi Projets'!L49&lt;&gt;"",TODAY()&gt;='Suivi Projets'!L49+90,'Suivi Paies'!K49&lt;='Suivi Projets'!P49*0.85)),0,1)))</f>
        <v>2</v>
      </c>
      <c r="Q49" s="8">
        <f ca="1">IF(OR(TODAY()&lt;'Suivi Contrats'!J49+720,AND('Suivi Projets'!L49&lt;&gt;"",TODAY()&lt;'Suivi Projets'!L49+720)),"",IF(AND(TODAY()&gt;='Suivi Contrats'!J49+720,'Suivi Paies'!K49=""),2,IF(OR(AND(TODAY()&gt;='Suivi Contrats'!J49+720,'Suivi Projets'!L49="",'Suivi Paies'!K49&lt;='Suivi Projets'!P49*0.7),AND('Suivi Projets'!L49&lt;&gt;"",TODAY()&gt;='Suivi Projets'!L49+720,'Suivi Paies'!K49&lt;='Suivi Projets'!P49*0.7)),0,1)))</f>
        <v>2</v>
      </c>
      <c r="R49" s="71"/>
      <c r="S49" s="71"/>
      <c r="T49" s="69"/>
      <c r="U49" s="70" t="s">
        <v>48</v>
      </c>
    </row>
    <row r="50" spans="1:21" ht="21.75" customHeight="1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  <c r="G50" s="125">
        <f>'Suivi Projets'!G50</f>
        <v>1812107</v>
      </c>
      <c r="H50" s="119" t="str">
        <f>IF('Suivi Projets'!L50&lt;&gt;"",1,"")</f>
        <v/>
      </c>
      <c r="I50" s="92" t="s">
        <v>354</v>
      </c>
      <c r="J50" s="102"/>
      <c r="K50" s="90"/>
      <c r="L50" s="102"/>
      <c r="M50" s="92"/>
      <c r="N50" s="92"/>
      <c r="O50" s="84"/>
      <c r="P50" s="11" t="str">
        <f ca="1">IF(OR(TODAY()&lt;'Suivi Contrats'!J50+90,AND('Suivi Projets'!L50&lt;&gt;"",TODAY()&lt;'Suivi Projets'!L50+90)),"",IF(AND(TODAY()&gt;='Suivi Contrats'!J50+90,'Suivi Paies'!K50=""),2,IF(OR(AND(TODAY()&gt;='Suivi Contrats'!J50+90,'Suivi Projets'!L50="",'Suivi Paies'!K50&lt;='Suivi Projets'!P50*0.85),AND('Suivi Projets'!L50&lt;&gt;"",TODAY()&gt;='Suivi Projets'!L50+90,'Suivi Paies'!K50&lt;='Suivi Projets'!P50*0.85)),0,1)))</f>
        <v/>
      </c>
      <c r="Q50" s="8" t="str">
        <f ca="1">IF(OR(TODAY()&lt;'Suivi Contrats'!J50+720,AND('Suivi Projets'!L50&lt;&gt;"",TODAY()&lt;'Suivi Projets'!L50+720)),"",IF(AND(TODAY()&gt;='Suivi Contrats'!J50+720,'Suivi Paies'!K50=""),2,IF(OR(AND(TODAY()&gt;='Suivi Contrats'!J50+720,'Suivi Projets'!L50="",'Suivi Paies'!K50&lt;='Suivi Projets'!P50*0.7),AND('Suivi Projets'!L50&lt;&gt;"",TODAY()&gt;='Suivi Projets'!L50+720,'Suivi Paies'!K50&lt;='Suivi Projets'!P50*0.7)),0,1)))</f>
        <v/>
      </c>
      <c r="R50" s="64"/>
      <c r="S50" s="64"/>
      <c r="T50" s="65"/>
      <c r="U50" s="66"/>
    </row>
    <row r="51" spans="1:21" ht="16.149999999999999" customHeight="1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  <c r="G51" s="125">
        <f>'Suivi Projets'!G51</f>
        <v>1804025</v>
      </c>
      <c r="H51" s="121" t="str">
        <f>IF('Suivi Projets'!L51&lt;&gt;"",1,"")</f>
        <v/>
      </c>
      <c r="I51" s="92">
        <v>900</v>
      </c>
      <c r="J51" s="102"/>
      <c r="K51" s="90"/>
      <c r="L51" s="102"/>
      <c r="M51" s="92"/>
      <c r="N51" s="92"/>
      <c r="O51" s="84"/>
      <c r="P51" s="11">
        <f ca="1">IF(OR(TODAY()&lt;'Suivi Contrats'!J51+90,AND('Suivi Projets'!L51&lt;&gt;"",TODAY()&lt;'Suivi Projets'!L51+90)),"",IF(AND(TODAY()&gt;='Suivi Contrats'!J51+90,'Suivi Paies'!K51=""),2,IF(OR(AND(TODAY()&gt;='Suivi Contrats'!J51+90,'Suivi Projets'!L51="",'Suivi Paies'!K51&lt;='Suivi Projets'!P51*0.85),AND('Suivi Projets'!L51&lt;&gt;"",TODAY()&gt;='Suivi Projets'!L51+90,'Suivi Paies'!K51&lt;='Suivi Projets'!P51*0.85)),0,1)))</f>
        <v>2</v>
      </c>
      <c r="Q51" s="8" t="str">
        <f ca="1">IF(OR(TODAY()&lt;'Suivi Contrats'!J51+720,AND('Suivi Projets'!L51&lt;&gt;"",TODAY()&lt;'Suivi Projets'!L51+720)),"",IF(AND(TODAY()&gt;='Suivi Contrats'!J51+720,'Suivi Paies'!K51=""),2,IF(OR(AND(TODAY()&gt;='Suivi Contrats'!J51+720,'Suivi Projets'!L51="",'Suivi Paies'!K51&lt;='Suivi Projets'!P51*0.7),AND('Suivi Projets'!L51&lt;&gt;"",TODAY()&gt;='Suivi Projets'!L51+720,'Suivi Paies'!K51&lt;='Suivi Projets'!P51*0.7)),0,1)))</f>
        <v/>
      </c>
      <c r="R51" s="71"/>
      <c r="S51" s="71"/>
      <c r="T51" s="69"/>
      <c r="U51" s="70"/>
    </row>
    <row r="52" spans="1:21" ht="20.65" customHeight="1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  <c r="G52" s="125">
        <f>'Suivi Projets'!G52</f>
        <v>1709040</v>
      </c>
      <c r="H52" s="121" t="str">
        <f>IF('Suivi Projets'!L52&lt;&gt;"",1,"")</f>
        <v/>
      </c>
      <c r="I52" s="92" t="s">
        <v>354</v>
      </c>
      <c r="J52" s="102"/>
      <c r="K52" s="90"/>
      <c r="L52" s="102"/>
      <c r="M52" s="92"/>
      <c r="N52" s="92"/>
      <c r="O52" s="84"/>
      <c r="P52" s="11">
        <f ca="1">IF(OR(TODAY()&lt;'Suivi Contrats'!J52+90,AND('Suivi Projets'!L52&lt;&gt;"",TODAY()&lt;'Suivi Projets'!L52+90)),"",IF(AND(TODAY()&gt;='Suivi Contrats'!J52+90,'Suivi Paies'!K52=""),2,IF(OR(AND(TODAY()&gt;='Suivi Contrats'!J52+90,'Suivi Projets'!L52="",'Suivi Paies'!K52&lt;='Suivi Projets'!P52*0.85),AND('Suivi Projets'!L52&lt;&gt;"",TODAY()&gt;='Suivi Projets'!L52+90,'Suivi Paies'!K52&lt;='Suivi Projets'!P52*0.85)),0,1)))</f>
        <v>2</v>
      </c>
      <c r="Q52" s="8" t="str">
        <f ca="1">IF(OR(TODAY()&lt;'Suivi Contrats'!J52+720,AND('Suivi Projets'!L52&lt;&gt;"",TODAY()&lt;'Suivi Projets'!L52+720)),"",IF(AND(TODAY()&gt;='Suivi Contrats'!J52+720,'Suivi Paies'!K52=""),2,IF(OR(AND(TODAY()&gt;='Suivi Contrats'!J52+720,'Suivi Projets'!L52="",'Suivi Paies'!K52&lt;='Suivi Projets'!P52*0.7),AND('Suivi Projets'!L52&lt;&gt;"",TODAY()&gt;='Suivi Projets'!L52+720,'Suivi Paies'!K52&lt;='Suivi Projets'!P52*0.7)),0,1)))</f>
        <v/>
      </c>
      <c r="R52" s="71"/>
      <c r="S52" s="71"/>
      <c r="T52" s="69"/>
      <c r="U52" s="70"/>
    </row>
    <row r="53" spans="1:21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  <c r="G53" s="125">
        <f>'Suivi Projets'!G53</f>
        <v>1712020</v>
      </c>
      <c r="H53" s="119" t="str">
        <f>IF('Suivi Projets'!L53&lt;&gt;"",1,"")</f>
        <v/>
      </c>
      <c r="I53" s="92" t="s">
        <v>354</v>
      </c>
      <c r="J53" s="102"/>
      <c r="K53" s="90"/>
      <c r="L53" s="102"/>
      <c r="M53" s="92"/>
      <c r="N53" s="92"/>
      <c r="O53" s="84"/>
      <c r="P53" s="11">
        <f ca="1">IF(OR(TODAY()&lt;'Suivi Contrats'!J53+90,AND('Suivi Projets'!L53&lt;&gt;"",TODAY()&lt;'Suivi Projets'!L53+90)),"",IF(AND(TODAY()&gt;='Suivi Contrats'!J53+90,'Suivi Paies'!K53=""),2,IF(OR(AND(TODAY()&gt;='Suivi Contrats'!J53+90,'Suivi Projets'!L53="",'Suivi Paies'!K53&lt;='Suivi Projets'!P53*0.85),AND('Suivi Projets'!L53&lt;&gt;"",TODAY()&gt;='Suivi Projets'!L53+90,'Suivi Paies'!K53&lt;='Suivi Projets'!P53*0.85)),0,1)))</f>
        <v>2</v>
      </c>
      <c r="Q53" s="8" t="str">
        <f ca="1">IF(OR(TODAY()&lt;'Suivi Contrats'!J53+720,AND('Suivi Projets'!L53&lt;&gt;"",TODAY()&lt;'Suivi Projets'!L53+720)),"",IF(AND(TODAY()&gt;='Suivi Contrats'!J53+720,'Suivi Paies'!K53=""),2,IF(OR(AND(TODAY()&gt;='Suivi Contrats'!J53+720,'Suivi Projets'!L53="",'Suivi Paies'!K53&lt;='Suivi Projets'!P53*0.7),AND('Suivi Projets'!L53&lt;&gt;"",TODAY()&gt;='Suivi Projets'!L53+720,'Suivi Paies'!K53&lt;='Suivi Projets'!P53*0.7)),0,1)))</f>
        <v/>
      </c>
      <c r="R53" s="64"/>
      <c r="S53" s="64"/>
      <c r="T53" s="65"/>
      <c r="U53" s="66" t="s">
        <v>48</v>
      </c>
    </row>
    <row r="54" spans="1:21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  <c r="G54" s="125">
        <f>'Suivi Projets'!G54</f>
        <v>1811039</v>
      </c>
      <c r="H54" s="119" t="str">
        <f>IF('Suivi Projets'!L54&lt;&gt;"",1,"")</f>
        <v/>
      </c>
      <c r="I54" s="92" t="s">
        <v>354</v>
      </c>
      <c r="J54" s="102"/>
      <c r="K54" s="90"/>
      <c r="L54" s="102"/>
      <c r="M54" s="92"/>
      <c r="N54" s="92"/>
      <c r="O54" s="84"/>
      <c r="P54" s="11" t="str">
        <f ca="1">IF(OR(TODAY()&lt;'Suivi Contrats'!J54+90,AND('Suivi Projets'!L54&lt;&gt;"",TODAY()&lt;'Suivi Projets'!L54+90)),"",IF(AND(TODAY()&gt;='Suivi Contrats'!J54+90,'Suivi Paies'!K54=""),2,IF(OR(AND(TODAY()&gt;='Suivi Contrats'!J54+90,'Suivi Projets'!L54="",'Suivi Paies'!K54&lt;='Suivi Projets'!P54*0.85),AND('Suivi Projets'!L54&lt;&gt;"",TODAY()&gt;='Suivi Projets'!L54+90,'Suivi Paies'!K54&lt;='Suivi Projets'!P54*0.85)),0,1)))</f>
        <v/>
      </c>
      <c r="Q54" s="8" t="str">
        <f ca="1">IF(OR(TODAY()&lt;'Suivi Contrats'!J54+720,AND('Suivi Projets'!L54&lt;&gt;"",TODAY()&lt;'Suivi Projets'!L54+720)),"",IF(AND(TODAY()&gt;='Suivi Contrats'!J54+720,'Suivi Paies'!K54=""),2,IF(OR(AND(TODAY()&gt;='Suivi Contrats'!J54+720,'Suivi Projets'!L54="",'Suivi Paies'!K54&lt;='Suivi Projets'!P54*0.7),AND('Suivi Projets'!L54&lt;&gt;"",TODAY()&gt;='Suivi Projets'!L54+720,'Suivi Paies'!K54&lt;='Suivi Projets'!P54*0.7)),0,1)))</f>
        <v/>
      </c>
      <c r="R54" s="64"/>
      <c r="S54" s="64"/>
      <c r="T54" s="65"/>
      <c r="U54" s="66"/>
    </row>
    <row r="55" spans="1:21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  <c r="G55" s="125">
        <f>'Suivi Projets'!G55</f>
        <v>1802003</v>
      </c>
      <c r="H55" s="121" t="str">
        <f>IF('Suivi Projets'!L55&lt;&gt;"",1,"")</f>
        <v/>
      </c>
      <c r="I55" s="92" t="s">
        <v>354</v>
      </c>
      <c r="J55" s="102"/>
      <c r="K55" s="90"/>
      <c r="L55" s="102"/>
      <c r="M55" s="92"/>
      <c r="N55" s="92"/>
      <c r="O55" s="84"/>
      <c r="P55" s="11">
        <f ca="1">IF(OR(TODAY()&lt;'Suivi Contrats'!J55+90,AND('Suivi Projets'!L55&lt;&gt;"",TODAY()&lt;'Suivi Projets'!L55+90)),"",IF(AND(TODAY()&gt;='Suivi Contrats'!J55+90,'Suivi Paies'!K55=""),2,IF(OR(AND(TODAY()&gt;='Suivi Contrats'!J55+90,'Suivi Projets'!L55="",'Suivi Paies'!K55&lt;='Suivi Projets'!P55*0.85),AND('Suivi Projets'!L55&lt;&gt;"",TODAY()&gt;='Suivi Projets'!L55+90,'Suivi Paies'!K55&lt;='Suivi Projets'!P55*0.85)),0,1)))</f>
        <v>2</v>
      </c>
      <c r="Q55" s="8" t="str">
        <f ca="1">IF(OR(TODAY()&lt;'Suivi Contrats'!J55+720,AND('Suivi Projets'!L55&lt;&gt;"",TODAY()&lt;'Suivi Projets'!L55+720)),"",IF(AND(TODAY()&gt;='Suivi Contrats'!J55+720,'Suivi Paies'!K55=""),2,IF(OR(AND(TODAY()&gt;='Suivi Contrats'!J55+720,'Suivi Projets'!L55="",'Suivi Paies'!K55&lt;='Suivi Projets'!P55*0.7),AND('Suivi Projets'!L55&lt;&gt;"",TODAY()&gt;='Suivi Projets'!L55+720,'Suivi Paies'!K55&lt;='Suivi Projets'!P55*0.7)),0,1)))</f>
        <v/>
      </c>
      <c r="R55" s="64"/>
      <c r="S55" s="64"/>
      <c r="T55" s="65"/>
      <c r="U55" s="66"/>
    </row>
    <row r="56" spans="1:21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  <c r="G56" s="125">
        <f>'Suivi Projets'!G56</f>
        <v>1702018</v>
      </c>
      <c r="H56" s="121" t="str">
        <f>IF('Suivi Projets'!L56&lt;&gt;"",1,"")</f>
        <v/>
      </c>
      <c r="I56" s="92">
        <v>2800</v>
      </c>
      <c r="J56" s="102"/>
      <c r="K56" s="90"/>
      <c r="L56" s="102"/>
      <c r="M56" s="92"/>
      <c r="N56" s="92"/>
      <c r="O56" s="84"/>
      <c r="P56" s="11">
        <f ca="1">IF(OR(TODAY()&lt;'Suivi Contrats'!J56+90,AND('Suivi Projets'!L56&lt;&gt;"",TODAY()&lt;'Suivi Projets'!L56+90)),"",IF(AND(TODAY()&gt;='Suivi Contrats'!J56+90,'Suivi Paies'!K56=""),2,IF(OR(AND(TODAY()&gt;='Suivi Contrats'!J56+90,'Suivi Projets'!L56="",'Suivi Paies'!K56&lt;='Suivi Projets'!P56*0.85),AND('Suivi Projets'!L56&lt;&gt;"",TODAY()&gt;='Suivi Projets'!L56+90,'Suivi Paies'!K56&lt;='Suivi Projets'!P56*0.85)),0,1)))</f>
        <v>2</v>
      </c>
      <c r="Q56" s="8" t="str">
        <f ca="1">IF(OR(TODAY()&lt;'Suivi Contrats'!J56+720,AND('Suivi Projets'!L56&lt;&gt;"",TODAY()&lt;'Suivi Projets'!L56+720)),"",IF(AND(TODAY()&gt;='Suivi Contrats'!J56+720,'Suivi Paies'!K56=""),2,IF(OR(AND(TODAY()&gt;='Suivi Contrats'!J56+720,'Suivi Projets'!L56="",'Suivi Paies'!K56&lt;='Suivi Projets'!P56*0.7),AND('Suivi Projets'!L56&lt;&gt;"",TODAY()&gt;='Suivi Projets'!L56+720,'Suivi Paies'!K56&lt;='Suivi Projets'!P56*0.7)),0,1)))</f>
        <v/>
      </c>
      <c r="R56" s="71"/>
      <c r="S56" s="71"/>
      <c r="T56" s="69"/>
      <c r="U56" s="70" t="s">
        <v>48</v>
      </c>
    </row>
    <row r="57" spans="1:21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  <c r="G57" s="125">
        <f>'Suivi Projets'!G57</f>
        <v>1804064</v>
      </c>
      <c r="H57" s="119" t="str">
        <f>IF('Suivi Projets'!L57&lt;&gt;"",1,"")</f>
        <v/>
      </c>
      <c r="I57" s="92" t="s">
        <v>354</v>
      </c>
      <c r="J57" s="102"/>
      <c r="K57" s="90"/>
      <c r="L57" s="102"/>
      <c r="M57" s="92"/>
      <c r="N57" s="92"/>
      <c r="O57" s="84"/>
      <c r="P57" s="11">
        <f ca="1">IF(OR(TODAY()&lt;'Suivi Contrats'!J57+90,AND('Suivi Projets'!L57&lt;&gt;"",TODAY()&lt;'Suivi Projets'!L57+90)),"",IF(AND(TODAY()&gt;='Suivi Contrats'!J57+90,'Suivi Paies'!K57=""),2,IF(OR(AND(TODAY()&gt;='Suivi Contrats'!J57+90,'Suivi Projets'!L57="",'Suivi Paies'!K57&lt;='Suivi Projets'!P57*0.85),AND('Suivi Projets'!L57&lt;&gt;"",TODAY()&gt;='Suivi Projets'!L57+90,'Suivi Paies'!K57&lt;='Suivi Projets'!P57*0.85)),0,1)))</f>
        <v>2</v>
      </c>
      <c r="Q57" s="8" t="str">
        <f ca="1">IF(OR(TODAY()&lt;'Suivi Contrats'!J57+720,AND('Suivi Projets'!L57&lt;&gt;"",TODAY()&lt;'Suivi Projets'!L57+720)),"",IF(AND(TODAY()&gt;='Suivi Contrats'!J57+720,'Suivi Paies'!K57=""),2,IF(OR(AND(TODAY()&gt;='Suivi Contrats'!J57+720,'Suivi Projets'!L57="",'Suivi Paies'!K57&lt;='Suivi Projets'!P57*0.7),AND('Suivi Projets'!L57&lt;&gt;"",TODAY()&gt;='Suivi Projets'!L57+720,'Suivi Paies'!K57&lt;='Suivi Projets'!P57*0.7)),0,1)))</f>
        <v/>
      </c>
      <c r="R57" s="64"/>
      <c r="S57" s="64"/>
      <c r="T57" s="65"/>
      <c r="U57" s="66" t="s">
        <v>48</v>
      </c>
    </row>
    <row r="58" spans="1:21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  <c r="G58" s="125">
        <f>'Suivi Projets'!G58</f>
        <v>171207</v>
      </c>
      <c r="H58" s="119" t="str">
        <f>IF('Suivi Projets'!L58&lt;&gt;"",1,"")</f>
        <v/>
      </c>
      <c r="I58" s="92" t="s">
        <v>354</v>
      </c>
      <c r="J58" s="102"/>
      <c r="K58" s="90"/>
      <c r="L58" s="102"/>
      <c r="M58" s="92"/>
      <c r="N58" s="92"/>
      <c r="O58" s="84"/>
      <c r="P58" s="11">
        <f ca="1">IF(OR(TODAY()&lt;'Suivi Contrats'!J58+90,AND('Suivi Projets'!L58&lt;&gt;"",TODAY()&lt;'Suivi Projets'!L58+90)),"",IF(AND(TODAY()&gt;='Suivi Contrats'!J58+90,'Suivi Paies'!K58=""),2,IF(OR(AND(TODAY()&gt;='Suivi Contrats'!J58+90,'Suivi Projets'!L58="",'Suivi Paies'!K58&lt;='Suivi Projets'!P58*0.85),AND('Suivi Projets'!L58&lt;&gt;"",TODAY()&gt;='Suivi Projets'!L58+90,'Suivi Paies'!K58&lt;='Suivi Projets'!P58*0.85)),0,1)))</f>
        <v>2</v>
      </c>
      <c r="Q58" s="8" t="str">
        <f ca="1">IF(OR(TODAY()&lt;'Suivi Contrats'!J58+720,AND('Suivi Projets'!L58&lt;&gt;"",TODAY()&lt;'Suivi Projets'!L58+720)),"",IF(AND(TODAY()&gt;='Suivi Contrats'!J58+720,'Suivi Paies'!K58=""),2,IF(OR(AND(TODAY()&gt;='Suivi Contrats'!J58+720,'Suivi Projets'!L58="",'Suivi Paies'!K58&lt;='Suivi Projets'!P58*0.7),AND('Suivi Projets'!L58&lt;&gt;"",TODAY()&gt;='Suivi Projets'!L58+720,'Suivi Paies'!K58&lt;='Suivi Projets'!P58*0.7)),0,1)))</f>
        <v/>
      </c>
      <c r="R58" s="64"/>
      <c r="S58" s="64"/>
      <c r="T58" s="65"/>
      <c r="U58" s="66" t="s">
        <v>48</v>
      </c>
    </row>
    <row r="59" spans="1:21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  <c r="G59" s="125">
        <f>'Suivi Projets'!G59</f>
        <v>1806062</v>
      </c>
      <c r="H59" s="119" t="str">
        <f>IF('Suivi Projets'!L59&lt;&gt;"",1,"")</f>
        <v/>
      </c>
      <c r="I59" s="92" t="s">
        <v>354</v>
      </c>
      <c r="J59" s="102"/>
      <c r="K59" s="90"/>
      <c r="L59" s="102"/>
      <c r="M59" s="92"/>
      <c r="N59" s="92"/>
      <c r="O59" s="84"/>
      <c r="P59" s="11">
        <f ca="1">IF(OR(TODAY()&lt;'Suivi Contrats'!J59+90,AND('Suivi Projets'!L59&lt;&gt;"",TODAY()&lt;'Suivi Projets'!L59+90)),"",IF(AND(TODAY()&gt;='Suivi Contrats'!J59+90,'Suivi Paies'!K59=""),2,IF(OR(AND(TODAY()&gt;='Suivi Contrats'!J59+90,'Suivi Projets'!L59="",'Suivi Paies'!K59&lt;='Suivi Projets'!P59*0.85),AND('Suivi Projets'!L59&lt;&gt;"",TODAY()&gt;='Suivi Projets'!L59+90,'Suivi Paies'!K59&lt;='Suivi Projets'!P59*0.85)),0,1)))</f>
        <v>2</v>
      </c>
      <c r="Q59" s="8" t="str">
        <f ca="1">IF(OR(TODAY()&lt;'Suivi Contrats'!J59+720,AND('Suivi Projets'!L59&lt;&gt;"",TODAY()&lt;'Suivi Projets'!L59+720)),"",IF(AND(TODAY()&gt;='Suivi Contrats'!J59+720,'Suivi Paies'!K59=""),2,IF(OR(AND(TODAY()&gt;='Suivi Contrats'!J59+720,'Suivi Projets'!L59="",'Suivi Paies'!K59&lt;='Suivi Projets'!P59*0.7),AND('Suivi Projets'!L59&lt;&gt;"",TODAY()&gt;='Suivi Projets'!L59+720,'Suivi Paies'!K59&lt;='Suivi Projets'!P59*0.7)),0,1)))</f>
        <v/>
      </c>
      <c r="R59" s="64"/>
      <c r="S59" s="64"/>
      <c r="T59" s="65"/>
      <c r="U59" s="66"/>
    </row>
    <row r="60" spans="1:21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  <c r="G60" s="125">
        <f>'Suivi Projets'!G60</f>
        <v>1812041</v>
      </c>
      <c r="H60" s="119" t="str">
        <f>IF('Suivi Projets'!L60&lt;&gt;"",1,"")</f>
        <v/>
      </c>
      <c r="I60" s="92" t="s">
        <v>354</v>
      </c>
      <c r="J60" s="102"/>
      <c r="K60" s="90"/>
      <c r="L60" s="102"/>
      <c r="M60" s="92"/>
      <c r="N60" s="92"/>
      <c r="O60" s="84"/>
      <c r="P60" s="11" t="str">
        <f ca="1">IF(OR(TODAY()&lt;'Suivi Contrats'!J60+90,AND('Suivi Projets'!L60&lt;&gt;"",TODAY()&lt;'Suivi Projets'!L60+90)),"",IF(AND(TODAY()&gt;='Suivi Contrats'!J60+90,'Suivi Paies'!K60=""),2,IF(OR(AND(TODAY()&gt;='Suivi Contrats'!J60+90,'Suivi Projets'!L60="",'Suivi Paies'!K60&lt;='Suivi Projets'!P60*0.85),AND('Suivi Projets'!L60&lt;&gt;"",TODAY()&gt;='Suivi Projets'!L60+90,'Suivi Paies'!K60&lt;='Suivi Projets'!P60*0.85)),0,1)))</f>
        <v/>
      </c>
      <c r="Q60" s="8" t="str">
        <f ca="1">IF(OR(TODAY()&lt;'Suivi Contrats'!J60+720,AND('Suivi Projets'!L60&lt;&gt;"",TODAY()&lt;'Suivi Projets'!L60+720)),"",IF(AND(TODAY()&gt;='Suivi Contrats'!J60+720,'Suivi Paies'!K60=""),2,IF(OR(AND(TODAY()&gt;='Suivi Contrats'!J60+720,'Suivi Projets'!L60="",'Suivi Paies'!K60&lt;='Suivi Projets'!P60*0.7),AND('Suivi Projets'!L60&lt;&gt;"",TODAY()&gt;='Suivi Projets'!L60+720,'Suivi Paies'!K60&lt;='Suivi Projets'!P60*0.7)),0,1)))</f>
        <v/>
      </c>
      <c r="R60" s="64"/>
      <c r="S60" s="64"/>
      <c r="T60" s="65"/>
      <c r="U60" s="66"/>
    </row>
    <row r="61" spans="1:21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  <c r="G61" s="125">
        <f>'Suivi Projets'!G61</f>
        <v>1812007</v>
      </c>
      <c r="H61" s="119" t="str">
        <f>IF('Suivi Projets'!L61&lt;&gt;"",1,"")</f>
        <v/>
      </c>
      <c r="I61" s="92" t="s">
        <v>354</v>
      </c>
      <c r="J61" s="102"/>
      <c r="K61" s="90"/>
      <c r="L61" s="102"/>
      <c r="M61" s="92"/>
      <c r="N61" s="92"/>
      <c r="O61" s="84"/>
      <c r="P61" s="11" t="str">
        <f ca="1">IF(OR(TODAY()&lt;'Suivi Contrats'!J61+90,AND('Suivi Projets'!L61&lt;&gt;"",TODAY()&lt;'Suivi Projets'!L61+90)),"",IF(AND(TODAY()&gt;='Suivi Contrats'!J61+90,'Suivi Paies'!K61=""),2,IF(OR(AND(TODAY()&gt;='Suivi Contrats'!J61+90,'Suivi Projets'!L61="",'Suivi Paies'!K61&lt;='Suivi Projets'!P61*0.85),AND('Suivi Projets'!L61&lt;&gt;"",TODAY()&gt;='Suivi Projets'!L61+90,'Suivi Paies'!K61&lt;='Suivi Projets'!P61*0.85)),0,1)))</f>
        <v/>
      </c>
      <c r="Q61" s="8" t="str">
        <f ca="1">IF(OR(TODAY()&lt;'Suivi Contrats'!J61+720,AND('Suivi Projets'!L61&lt;&gt;"",TODAY()&lt;'Suivi Projets'!L61+720)),"",IF(AND(TODAY()&gt;='Suivi Contrats'!J61+720,'Suivi Paies'!K61=""),2,IF(OR(AND(TODAY()&gt;='Suivi Contrats'!J61+720,'Suivi Projets'!L61="",'Suivi Paies'!K61&lt;='Suivi Projets'!P61*0.7),AND('Suivi Projets'!L61&lt;&gt;"",TODAY()&gt;='Suivi Projets'!L61+720,'Suivi Paies'!K61&lt;='Suivi Projets'!P61*0.7)),0,1)))</f>
        <v/>
      </c>
      <c r="R61" s="64"/>
      <c r="S61" s="64"/>
      <c r="T61" s="65"/>
      <c r="U61" s="66"/>
    </row>
    <row r="62" spans="1:21" ht="16.149999999999999" customHeight="1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  <c r="G62" s="125">
        <f>'Suivi Projets'!G62</f>
        <v>1605020</v>
      </c>
      <c r="H62" s="121" t="str">
        <f>IF('Suivi Projets'!L62&lt;&gt;"",1,"")</f>
        <v/>
      </c>
      <c r="I62" s="92">
        <v>2400</v>
      </c>
      <c r="J62" s="102"/>
      <c r="K62" s="90"/>
      <c r="L62" s="102"/>
      <c r="M62" s="92"/>
      <c r="N62" s="92"/>
      <c r="O62" s="84"/>
      <c r="P62" s="11">
        <f ca="1">IF(OR(TODAY()&lt;'Suivi Contrats'!J62+90,AND('Suivi Projets'!L62&lt;&gt;"",TODAY()&lt;'Suivi Projets'!L62+90)),"",IF(AND(TODAY()&gt;='Suivi Contrats'!J62+90,'Suivi Paies'!K62=""),2,IF(OR(AND(TODAY()&gt;='Suivi Contrats'!J62+90,'Suivi Projets'!L62="",'Suivi Paies'!K62&lt;='Suivi Projets'!P62*0.85),AND('Suivi Projets'!L62&lt;&gt;"",TODAY()&gt;='Suivi Projets'!L62+90,'Suivi Paies'!K62&lt;='Suivi Projets'!P62*0.85)),0,1)))</f>
        <v>2</v>
      </c>
      <c r="Q62" s="8">
        <f ca="1">IF(OR(TODAY()&lt;'Suivi Contrats'!J62+720,AND('Suivi Projets'!L62&lt;&gt;"",TODAY()&lt;'Suivi Projets'!L62+720)),"",IF(AND(TODAY()&gt;='Suivi Contrats'!J62+720,'Suivi Paies'!K62=""),2,IF(OR(AND(TODAY()&gt;='Suivi Contrats'!J62+720,'Suivi Projets'!L62="",'Suivi Paies'!K62&lt;='Suivi Projets'!P62*0.7),AND('Suivi Projets'!L62&lt;&gt;"",TODAY()&gt;='Suivi Projets'!L62+720,'Suivi Paies'!K62&lt;='Suivi Projets'!P62*0.7)),0,1)))</f>
        <v>2</v>
      </c>
      <c r="R62" s="71"/>
      <c r="S62" s="71"/>
      <c r="T62" s="69"/>
      <c r="U62" s="70"/>
    </row>
    <row r="63" spans="1:21" ht="16.149999999999999" customHeight="1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  <c r="G63" s="125">
        <f>'Suivi Projets'!G63</f>
        <v>1702015</v>
      </c>
      <c r="H63" s="120" t="str">
        <f>IF('Suivi Projets'!L63&lt;&gt;"",1,"")</f>
        <v/>
      </c>
      <c r="I63" s="94" t="s">
        <v>354</v>
      </c>
      <c r="J63" s="104"/>
      <c r="K63" s="90"/>
      <c r="L63" s="104"/>
      <c r="M63" s="94"/>
      <c r="N63" s="94"/>
      <c r="O63" s="86"/>
      <c r="P63" s="11">
        <f ca="1">IF(OR(TODAY()&lt;'Suivi Contrats'!J63+90,AND('Suivi Projets'!L63&lt;&gt;"",TODAY()&lt;'Suivi Projets'!L63+90)),"",IF(AND(TODAY()&gt;='Suivi Contrats'!J63+90,'Suivi Paies'!K63=""),2,IF(OR(AND(TODAY()&gt;='Suivi Contrats'!J63+90,'Suivi Projets'!L63="",'Suivi Paies'!K63&lt;='Suivi Projets'!P63*0.85),AND('Suivi Projets'!L63&lt;&gt;"",TODAY()&gt;='Suivi Projets'!L63+90,'Suivi Paies'!K63&lt;='Suivi Projets'!P63*0.85)),0,1)))</f>
        <v>2</v>
      </c>
      <c r="Q63" s="8" t="str">
        <f ca="1">IF(OR(TODAY()&lt;'Suivi Contrats'!J63+720,AND('Suivi Projets'!L63&lt;&gt;"",TODAY()&lt;'Suivi Projets'!L63+720)),"",IF(AND(TODAY()&gt;='Suivi Contrats'!J63+720,'Suivi Paies'!K63=""),2,IF(OR(AND(TODAY()&gt;='Suivi Contrats'!J63+720,'Suivi Projets'!L63="",'Suivi Paies'!K63&lt;='Suivi Projets'!P63*0.7),AND('Suivi Projets'!L63&lt;&gt;"",TODAY()&gt;='Suivi Projets'!L63+720,'Suivi Paies'!K63&lt;='Suivi Projets'!P63*0.7)),0,1)))</f>
        <v/>
      </c>
      <c r="R63" s="12"/>
      <c r="S63" s="73"/>
      <c r="T63" s="12"/>
      <c r="U63" s="24"/>
    </row>
    <row r="64" spans="1:21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  <c r="G64" s="125">
        <f>'Suivi Projets'!G64</f>
        <v>1803141</v>
      </c>
      <c r="H64" s="119" t="str">
        <f>IF('Suivi Projets'!L64&lt;&gt;"",1,"")</f>
        <v/>
      </c>
      <c r="I64" s="92" t="s">
        <v>354</v>
      </c>
      <c r="J64" s="102"/>
      <c r="K64" s="90"/>
      <c r="L64" s="102"/>
      <c r="M64" s="92"/>
      <c r="N64" s="92"/>
      <c r="O64" s="84"/>
      <c r="P64" s="11">
        <f ca="1">IF(OR(TODAY()&lt;'Suivi Contrats'!J64+90,AND('Suivi Projets'!L64&lt;&gt;"",TODAY()&lt;'Suivi Projets'!L64+90)),"",IF(AND(TODAY()&gt;='Suivi Contrats'!J64+90,'Suivi Paies'!K64=""),2,IF(OR(AND(TODAY()&gt;='Suivi Contrats'!J64+90,'Suivi Projets'!L64="",'Suivi Paies'!K64&lt;='Suivi Projets'!P64*0.85),AND('Suivi Projets'!L64&lt;&gt;"",TODAY()&gt;='Suivi Projets'!L64+90,'Suivi Paies'!K64&lt;='Suivi Projets'!P64*0.85)),0,1)))</f>
        <v>2</v>
      </c>
      <c r="Q64" s="8" t="str">
        <f ca="1">IF(OR(TODAY()&lt;'Suivi Contrats'!J64+720,AND('Suivi Projets'!L64&lt;&gt;"",TODAY()&lt;'Suivi Projets'!L64+720)),"",IF(AND(TODAY()&gt;='Suivi Contrats'!J64+720,'Suivi Paies'!K64=""),2,IF(OR(AND(TODAY()&gt;='Suivi Contrats'!J64+720,'Suivi Projets'!L64="",'Suivi Paies'!K64&lt;='Suivi Projets'!P64*0.7),AND('Suivi Projets'!L64&lt;&gt;"",TODAY()&gt;='Suivi Projets'!L64+720,'Suivi Paies'!K64&lt;='Suivi Projets'!P64*0.7)),0,1)))</f>
        <v/>
      </c>
      <c r="R64" s="64"/>
      <c r="S64" s="64"/>
      <c r="T64" s="65"/>
      <c r="U64" s="66" t="s">
        <v>48</v>
      </c>
    </row>
    <row r="65" spans="1:22" ht="16.149999999999999" customHeight="1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  <c r="G65" s="125">
        <f>'Suivi Projets'!G65</f>
        <v>1806049</v>
      </c>
      <c r="H65" s="119" t="str">
        <f>IF('Suivi Projets'!L65&lt;&gt;"",1,"")</f>
        <v/>
      </c>
      <c r="I65" s="92" t="s">
        <v>354</v>
      </c>
      <c r="J65" s="102"/>
      <c r="K65" s="90"/>
      <c r="L65" s="102"/>
      <c r="M65" s="92"/>
      <c r="N65" s="92"/>
      <c r="O65" s="84"/>
      <c r="P65" s="11">
        <f ca="1">IF(OR(TODAY()&lt;'Suivi Contrats'!J65+90,AND('Suivi Projets'!L65&lt;&gt;"",TODAY()&lt;'Suivi Projets'!L65+90)),"",IF(AND(TODAY()&gt;='Suivi Contrats'!J65+90,'Suivi Paies'!K65=""),2,IF(OR(AND(TODAY()&gt;='Suivi Contrats'!J65+90,'Suivi Projets'!L65="",'Suivi Paies'!K65&lt;='Suivi Projets'!P65*0.85),AND('Suivi Projets'!L65&lt;&gt;"",TODAY()&gt;='Suivi Projets'!L65+90,'Suivi Paies'!K65&lt;='Suivi Projets'!P65*0.85)),0,1)))</f>
        <v>2</v>
      </c>
      <c r="Q65" s="8" t="str">
        <f ca="1">IF(OR(TODAY()&lt;'Suivi Contrats'!J65+720,AND('Suivi Projets'!L65&lt;&gt;"",TODAY()&lt;'Suivi Projets'!L65+720)),"",IF(AND(TODAY()&gt;='Suivi Contrats'!J65+720,'Suivi Paies'!K65=""),2,IF(OR(AND(TODAY()&gt;='Suivi Contrats'!J65+720,'Suivi Projets'!L65="",'Suivi Paies'!K65&lt;='Suivi Projets'!P65*0.7),AND('Suivi Projets'!L65&lt;&gt;"",TODAY()&gt;='Suivi Projets'!L65+720,'Suivi Paies'!K65&lt;='Suivi Projets'!P65*0.7)),0,1)))</f>
        <v/>
      </c>
      <c r="R65" s="64"/>
      <c r="S65" s="64"/>
      <c r="T65" s="11"/>
      <c r="U65" s="67"/>
    </row>
    <row r="66" spans="1:22" ht="16.149999999999999" customHeight="1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  <c r="G66" s="125">
        <f>'Suivi Projets'!G66</f>
        <v>1812042</v>
      </c>
      <c r="H66" s="119" t="str">
        <f>IF('Suivi Projets'!L66&lt;&gt;"",1,"")</f>
        <v/>
      </c>
      <c r="I66" s="92" t="s">
        <v>354</v>
      </c>
      <c r="J66" s="102"/>
      <c r="K66" s="90"/>
      <c r="L66" s="102"/>
      <c r="M66" s="92"/>
      <c r="N66" s="92"/>
      <c r="O66" s="84"/>
      <c r="P66" s="11" t="str">
        <f ca="1">IF(OR(TODAY()&lt;'Suivi Contrats'!J66+90,AND('Suivi Projets'!L66&lt;&gt;"",TODAY()&lt;'Suivi Projets'!L66+90)),"",IF(AND(TODAY()&gt;='Suivi Contrats'!J66+90,'Suivi Paies'!K66=""),2,IF(OR(AND(TODAY()&gt;='Suivi Contrats'!J66+90,'Suivi Projets'!L66="",'Suivi Paies'!K66&lt;='Suivi Projets'!P66*0.85),AND('Suivi Projets'!L66&lt;&gt;"",TODAY()&gt;='Suivi Projets'!L66+90,'Suivi Paies'!K66&lt;='Suivi Projets'!P66*0.85)),0,1)))</f>
        <v/>
      </c>
      <c r="Q66" s="8" t="str">
        <f ca="1">IF(OR(TODAY()&lt;'Suivi Contrats'!J66+720,AND('Suivi Projets'!L66&lt;&gt;"",TODAY()&lt;'Suivi Projets'!L66+720)),"",IF(AND(TODAY()&gt;='Suivi Contrats'!J66+720,'Suivi Paies'!K66=""),2,IF(OR(AND(TODAY()&gt;='Suivi Contrats'!J66+720,'Suivi Projets'!L66="",'Suivi Paies'!K66&lt;='Suivi Projets'!P66*0.7),AND('Suivi Projets'!L66&lt;&gt;"",TODAY()&gt;='Suivi Projets'!L66+720,'Suivi Paies'!K66&lt;='Suivi Projets'!P66*0.7)),0,1)))</f>
        <v/>
      </c>
      <c r="R66" s="64"/>
      <c r="S66" s="64"/>
      <c r="T66" s="11"/>
      <c r="U66" s="67"/>
    </row>
    <row r="67" spans="1:22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  <c r="G67" s="125">
        <f>'Suivi Projets'!G67</f>
        <v>1711004</v>
      </c>
      <c r="H67" s="121" t="str">
        <f>IF('Suivi Projets'!L67&lt;&gt;"",1,"")</f>
        <v/>
      </c>
      <c r="I67" s="92">
        <v>3450</v>
      </c>
      <c r="J67" s="102"/>
      <c r="K67" s="90"/>
      <c r="L67" s="102"/>
      <c r="M67" s="92"/>
      <c r="N67" s="92"/>
      <c r="O67" s="84"/>
      <c r="P67" s="11">
        <f ca="1">IF(OR(TODAY()&lt;'Suivi Contrats'!J67+90,AND('Suivi Projets'!L67&lt;&gt;"",TODAY()&lt;'Suivi Projets'!L67+90)),"",IF(AND(TODAY()&gt;='Suivi Contrats'!J67+90,'Suivi Paies'!K67=""),2,IF(OR(AND(TODAY()&gt;='Suivi Contrats'!J67+90,'Suivi Projets'!L67="",'Suivi Paies'!K67&lt;='Suivi Projets'!P67*0.85),AND('Suivi Projets'!L67&lt;&gt;"",TODAY()&gt;='Suivi Projets'!L67+90,'Suivi Paies'!K67&lt;='Suivi Projets'!P67*0.85)),0,1)))</f>
        <v>2</v>
      </c>
      <c r="Q67" s="8" t="str">
        <f ca="1">IF(OR(TODAY()&lt;'Suivi Contrats'!J67+720,AND('Suivi Projets'!L67&lt;&gt;"",TODAY()&lt;'Suivi Projets'!L67+720)),"",IF(AND(TODAY()&gt;='Suivi Contrats'!J67+720,'Suivi Paies'!K67=""),2,IF(OR(AND(TODAY()&gt;='Suivi Contrats'!J67+720,'Suivi Projets'!L67="",'Suivi Paies'!K67&lt;='Suivi Projets'!P67*0.7),AND('Suivi Projets'!L67&lt;&gt;"",TODAY()&gt;='Suivi Projets'!L67+720,'Suivi Paies'!K67&lt;='Suivi Projets'!P67*0.7)),0,1)))</f>
        <v/>
      </c>
      <c r="R67" s="71"/>
      <c r="S67" s="71"/>
      <c r="T67" s="69"/>
      <c r="U67" s="70" t="s">
        <v>48</v>
      </c>
    </row>
    <row r="68" spans="1:22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  <c r="G68" s="125">
        <f>'Suivi Projets'!G68</f>
        <v>1701044</v>
      </c>
      <c r="H68" s="121" t="str">
        <f>IF('Suivi Projets'!L68&lt;&gt;"",1,"")</f>
        <v/>
      </c>
      <c r="I68" s="92">
        <v>3000</v>
      </c>
      <c r="J68" s="102"/>
      <c r="K68" s="90"/>
      <c r="L68" s="102"/>
      <c r="M68" s="93"/>
      <c r="N68" s="93"/>
      <c r="O68" s="85"/>
      <c r="P68" s="11">
        <f ca="1">IF(OR(TODAY()&lt;'Suivi Contrats'!J68+90,AND('Suivi Projets'!L68&lt;&gt;"",TODAY()&lt;'Suivi Projets'!L68+90)),"",IF(AND(TODAY()&gt;='Suivi Contrats'!J68+90,'Suivi Paies'!K68=""),2,IF(OR(AND(TODAY()&gt;='Suivi Contrats'!J68+90,'Suivi Projets'!L68="",'Suivi Paies'!K68&lt;='Suivi Projets'!P68*0.85),AND('Suivi Projets'!L68&lt;&gt;"",TODAY()&gt;='Suivi Projets'!L68+90,'Suivi Paies'!K68&lt;='Suivi Projets'!P68*0.85)),0,1)))</f>
        <v>2</v>
      </c>
      <c r="Q68" s="8" t="str">
        <f ca="1">IF(OR(TODAY()&lt;'Suivi Contrats'!J68+720,AND('Suivi Projets'!L68&lt;&gt;"",TODAY()&lt;'Suivi Projets'!L68+720)),"",IF(AND(TODAY()&gt;='Suivi Contrats'!J68+720,'Suivi Paies'!K68=""),2,IF(OR(AND(TODAY()&gt;='Suivi Contrats'!J68+720,'Suivi Projets'!L68="",'Suivi Paies'!K68&lt;='Suivi Projets'!P68*0.7),AND('Suivi Projets'!L68&lt;&gt;"",TODAY()&gt;='Suivi Projets'!L68+720,'Suivi Paies'!K68&lt;='Suivi Projets'!P68*0.7)),0,1)))</f>
        <v/>
      </c>
      <c r="R68" s="71"/>
      <c r="S68" s="71"/>
      <c r="T68" s="69"/>
      <c r="U68" s="70"/>
    </row>
    <row r="69" spans="1:22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  <c r="G69" s="125">
        <f>'Suivi Projets'!G69</f>
        <v>1812008</v>
      </c>
      <c r="H69" s="121" t="str">
        <f>IF('Suivi Projets'!L69&lt;&gt;"",1,"")</f>
        <v/>
      </c>
      <c r="I69" s="92"/>
      <c r="J69" s="102"/>
      <c r="K69" s="90"/>
      <c r="L69" s="102"/>
      <c r="M69" s="92"/>
      <c r="N69" s="92"/>
      <c r="O69" s="84"/>
      <c r="P69" s="11" t="str">
        <f ca="1">IF(OR(TODAY()&lt;'Suivi Contrats'!J69+90,AND('Suivi Projets'!L69&lt;&gt;"",TODAY()&lt;'Suivi Projets'!L69+90)),"",IF(AND(TODAY()&gt;='Suivi Contrats'!J69+90,'Suivi Paies'!K69=""),2,IF(OR(AND(TODAY()&gt;='Suivi Contrats'!J69+90,'Suivi Projets'!L69="",'Suivi Paies'!K69&lt;='Suivi Projets'!P69*0.85),AND('Suivi Projets'!L69&lt;&gt;"",TODAY()&gt;='Suivi Projets'!L69+90,'Suivi Paies'!K69&lt;='Suivi Projets'!P69*0.85)),0,1)))</f>
        <v/>
      </c>
      <c r="Q69" s="8" t="str">
        <f ca="1">IF(OR(TODAY()&lt;'Suivi Contrats'!J69+720,AND('Suivi Projets'!L69&lt;&gt;"",TODAY()&lt;'Suivi Projets'!L69+720)),"",IF(AND(TODAY()&gt;='Suivi Contrats'!J69+720,'Suivi Paies'!K69=""),2,IF(OR(AND(TODAY()&gt;='Suivi Contrats'!J69+720,'Suivi Projets'!L69="",'Suivi Paies'!K69&lt;='Suivi Projets'!P69*0.7),AND('Suivi Projets'!L69&lt;&gt;"",TODAY()&gt;='Suivi Projets'!L69+720,'Suivi Paies'!K69&lt;='Suivi Projets'!P69*0.7)),0,1)))</f>
        <v/>
      </c>
      <c r="R69" s="71"/>
      <c r="S69" s="71"/>
      <c r="T69" s="69"/>
      <c r="U69" s="70"/>
    </row>
    <row r="70" spans="1:22" ht="17.649999999999999" customHeight="1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  <c r="G70" s="125">
        <f>'Suivi Projets'!G70</f>
        <v>1803034</v>
      </c>
      <c r="H70" s="123" t="str">
        <f>IF('Suivi Projets'!L70&lt;&gt;"",1,"")</f>
        <v/>
      </c>
      <c r="I70" s="92">
        <v>3500</v>
      </c>
      <c r="J70" s="102"/>
      <c r="K70" s="90"/>
      <c r="L70" s="102"/>
      <c r="M70" s="92"/>
      <c r="N70" s="92"/>
      <c r="O70" s="84"/>
      <c r="P70" s="11">
        <f ca="1">IF(OR(TODAY()&lt;'Suivi Contrats'!J70+90,AND('Suivi Projets'!L70&lt;&gt;"",TODAY()&lt;'Suivi Projets'!L70+90)),"",IF(AND(TODAY()&gt;='Suivi Contrats'!J70+90,'Suivi Paies'!K70=""),2,IF(OR(AND(TODAY()&gt;='Suivi Contrats'!J70+90,'Suivi Projets'!L70="",'Suivi Paies'!K70&lt;='Suivi Projets'!P70*0.85),AND('Suivi Projets'!L70&lt;&gt;"",TODAY()&gt;='Suivi Projets'!L70+90,'Suivi Paies'!K70&lt;='Suivi Projets'!P70*0.85)),0,1)))</f>
        <v>2</v>
      </c>
      <c r="Q70" s="8" t="str">
        <f ca="1">IF(OR(TODAY()&lt;'Suivi Contrats'!J70+720,AND('Suivi Projets'!L70&lt;&gt;"",TODAY()&lt;'Suivi Projets'!L70+720)),"",IF(AND(TODAY()&gt;='Suivi Contrats'!J70+720,'Suivi Paies'!K70=""),2,IF(OR(AND(TODAY()&gt;='Suivi Contrats'!J70+720,'Suivi Projets'!L70="",'Suivi Paies'!K70&lt;='Suivi Projets'!P70*0.7),AND('Suivi Projets'!L70&lt;&gt;"",TODAY()&gt;='Suivi Projets'!L70+720,'Suivi Paies'!K70&lt;='Suivi Projets'!P70*0.7)),0,1)))</f>
        <v/>
      </c>
      <c r="R70" s="64"/>
      <c r="S70" s="64"/>
      <c r="T70" s="65"/>
      <c r="U70" s="66"/>
    </row>
    <row r="71" spans="1:22" ht="15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  <c r="G71" s="125">
        <f>'Suivi Projets'!G71</f>
        <v>1810041</v>
      </c>
      <c r="H71" s="119" t="str">
        <f>IF('Suivi Projets'!L71&lt;&gt;"",1,"")</f>
        <v/>
      </c>
      <c r="I71" s="92" t="s">
        <v>354</v>
      </c>
      <c r="J71" s="102"/>
      <c r="K71" s="90"/>
      <c r="L71" s="102"/>
      <c r="M71" s="92"/>
      <c r="N71" s="92"/>
      <c r="O71" s="84"/>
      <c r="P71" s="11" t="str">
        <f ca="1">IF(OR(TODAY()&lt;'Suivi Contrats'!J71+90,AND('Suivi Projets'!L71&lt;&gt;"",TODAY()&lt;'Suivi Projets'!L71+90)),"",IF(AND(TODAY()&gt;='Suivi Contrats'!J71+90,'Suivi Paies'!K71=""),2,IF(OR(AND(TODAY()&gt;='Suivi Contrats'!J71+90,'Suivi Projets'!L71="",'Suivi Paies'!K71&lt;='Suivi Projets'!P71*0.85),AND('Suivi Projets'!L71&lt;&gt;"",TODAY()&gt;='Suivi Projets'!L71+90,'Suivi Paies'!K71&lt;='Suivi Projets'!P71*0.85)),0,1)))</f>
        <v/>
      </c>
      <c r="Q71" s="8" t="str">
        <f ca="1">IF(OR(TODAY()&lt;'Suivi Contrats'!J71+720,AND('Suivi Projets'!L71&lt;&gt;"",TODAY()&lt;'Suivi Projets'!L71+720)),"",IF(AND(TODAY()&gt;='Suivi Contrats'!J71+720,'Suivi Paies'!K71=""),2,IF(OR(AND(TODAY()&gt;='Suivi Contrats'!J71+720,'Suivi Projets'!L71="",'Suivi Paies'!K71&lt;='Suivi Projets'!P71*0.7),AND('Suivi Projets'!L71&lt;&gt;"",TODAY()&gt;='Suivi Projets'!L71+720,'Suivi Paies'!K71&lt;='Suivi Projets'!P71*0.7)),0,1)))</f>
        <v/>
      </c>
      <c r="R71" s="64"/>
      <c r="S71" s="64"/>
      <c r="T71" s="65"/>
      <c r="U71" s="66" t="s">
        <v>48</v>
      </c>
      <c r="V71" s="252"/>
    </row>
    <row r="72" spans="1:22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  <c r="G72" s="125">
        <f>'Suivi Projets'!G72</f>
        <v>1711044</v>
      </c>
      <c r="H72" s="121" t="str">
        <f>IF('Suivi Projets'!L72&lt;&gt;"",1,"")</f>
        <v/>
      </c>
      <c r="I72" s="92" t="s">
        <v>354</v>
      </c>
      <c r="J72" s="102"/>
      <c r="K72" s="90"/>
      <c r="L72" s="102"/>
      <c r="M72" s="92"/>
      <c r="N72" s="92"/>
      <c r="O72" s="84"/>
      <c r="P72" s="11">
        <f ca="1">IF(OR(TODAY()&lt;'Suivi Contrats'!J72+90,AND('Suivi Projets'!L72&lt;&gt;"",TODAY()&lt;'Suivi Projets'!L72+90)),"",IF(AND(TODAY()&gt;='Suivi Contrats'!J72+90,'Suivi Paies'!K72=""),2,IF(OR(AND(TODAY()&gt;='Suivi Contrats'!J72+90,'Suivi Projets'!L72="",'Suivi Paies'!K72&lt;='Suivi Projets'!P72*0.85),AND('Suivi Projets'!L72&lt;&gt;"",TODAY()&gt;='Suivi Projets'!L72+90,'Suivi Paies'!K72&lt;='Suivi Projets'!P72*0.85)),0,1)))</f>
        <v>2</v>
      </c>
      <c r="Q72" s="8" t="str">
        <f ca="1">IF(OR(TODAY()&lt;'Suivi Contrats'!J72+720,AND('Suivi Projets'!L72&lt;&gt;"",TODAY()&lt;'Suivi Projets'!L72+720)),"",IF(AND(TODAY()&gt;='Suivi Contrats'!J72+720,'Suivi Paies'!K72=""),2,IF(OR(AND(TODAY()&gt;='Suivi Contrats'!J72+720,'Suivi Projets'!L72="",'Suivi Paies'!K72&lt;='Suivi Projets'!P72*0.7),AND('Suivi Projets'!L72&lt;&gt;"",TODAY()&gt;='Suivi Projets'!L72+720,'Suivi Paies'!K72&lt;='Suivi Projets'!P72*0.7)),0,1)))</f>
        <v/>
      </c>
      <c r="R72" s="64"/>
      <c r="S72" s="64"/>
      <c r="T72" s="65"/>
      <c r="U72" s="66"/>
    </row>
    <row r="73" spans="1:22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  <c r="G73" s="125">
        <f>'Suivi Projets'!G73</f>
        <v>1810031</v>
      </c>
      <c r="H73" s="123" t="str">
        <f>IF('Suivi Projets'!L73&lt;&gt;"",1,"")</f>
        <v/>
      </c>
      <c r="I73" s="93" t="s">
        <v>354</v>
      </c>
      <c r="J73" s="103"/>
      <c r="K73" s="90"/>
      <c r="L73" s="103"/>
      <c r="M73" s="93"/>
      <c r="N73" s="93"/>
      <c r="O73" s="85"/>
      <c r="P73" s="11" t="str">
        <f ca="1">IF(OR(TODAY()&lt;'Suivi Contrats'!J73+90,AND('Suivi Projets'!L73&lt;&gt;"",TODAY()&lt;'Suivi Projets'!L73+90)),"",IF(AND(TODAY()&gt;='Suivi Contrats'!J73+90,'Suivi Paies'!K73=""),2,IF(OR(AND(TODAY()&gt;='Suivi Contrats'!J73+90,'Suivi Projets'!L73="",'Suivi Paies'!K73&lt;='Suivi Projets'!P73*0.85),AND('Suivi Projets'!L73&lt;&gt;"",TODAY()&gt;='Suivi Projets'!L73+90,'Suivi Paies'!K73&lt;='Suivi Projets'!P73*0.85)),0,1)))</f>
        <v/>
      </c>
      <c r="Q73" s="8" t="str">
        <f ca="1">IF(OR(TODAY()&lt;'Suivi Contrats'!J73+720,AND('Suivi Projets'!L73&lt;&gt;"",TODAY()&lt;'Suivi Projets'!L73+720)),"",IF(AND(TODAY()&gt;='Suivi Contrats'!J73+720,'Suivi Paies'!K73=""),2,IF(OR(AND(TODAY()&gt;='Suivi Contrats'!J73+720,'Suivi Projets'!L73="",'Suivi Paies'!K73&lt;='Suivi Projets'!P73*0.7),AND('Suivi Projets'!L73&lt;&gt;"",TODAY()&gt;='Suivi Projets'!L73+720,'Suivi Paies'!K73&lt;='Suivi Projets'!P73*0.7)),0,1)))</f>
        <v/>
      </c>
      <c r="R73" s="71"/>
      <c r="S73" s="71"/>
      <c r="T73" s="69"/>
      <c r="U73" s="70"/>
    </row>
    <row r="74" spans="1:22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  <c r="G74" s="125">
        <f>'Suivi Projets'!G74</f>
        <v>1811037</v>
      </c>
      <c r="H74" s="121" t="str">
        <f>IF('Suivi Projets'!L74&lt;&gt;"",1,"")</f>
        <v/>
      </c>
      <c r="I74" s="92">
        <v>3750</v>
      </c>
      <c r="J74" s="102"/>
      <c r="K74" s="90"/>
      <c r="L74" s="102"/>
      <c r="M74" s="92"/>
      <c r="N74" s="92"/>
      <c r="O74" s="84"/>
      <c r="P74" s="11" t="str">
        <f ca="1">IF(OR(TODAY()&lt;'Suivi Contrats'!J74+90,AND('Suivi Projets'!L74&lt;&gt;"",TODAY()&lt;'Suivi Projets'!L74+90)),"",IF(AND(TODAY()&gt;='Suivi Contrats'!J74+90,'Suivi Paies'!K74=""),2,IF(OR(AND(TODAY()&gt;='Suivi Contrats'!J74+90,'Suivi Projets'!L74="",'Suivi Paies'!K74&lt;='Suivi Projets'!P74*0.85),AND('Suivi Projets'!L74&lt;&gt;"",TODAY()&gt;='Suivi Projets'!L74+90,'Suivi Paies'!K74&lt;='Suivi Projets'!P74*0.85)),0,1)))</f>
        <v/>
      </c>
      <c r="Q74" s="8" t="str">
        <f ca="1">IF(OR(TODAY()&lt;'Suivi Contrats'!J74+720,AND('Suivi Projets'!L74&lt;&gt;"",TODAY()&lt;'Suivi Projets'!L74+720)),"",IF(AND(TODAY()&gt;='Suivi Contrats'!J74+720,'Suivi Paies'!K74=""),2,IF(OR(AND(TODAY()&gt;='Suivi Contrats'!J74+720,'Suivi Projets'!L74="",'Suivi Paies'!K74&lt;='Suivi Projets'!P74*0.7),AND('Suivi Projets'!L74&lt;&gt;"",TODAY()&gt;='Suivi Projets'!L74+720,'Suivi Paies'!K74&lt;='Suivi Projets'!P74*0.7)),0,1)))</f>
        <v/>
      </c>
      <c r="R74" s="71"/>
      <c r="S74" s="71"/>
      <c r="T74" s="69"/>
      <c r="U74" s="70"/>
    </row>
    <row r="75" spans="1:22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  <c r="G75" s="125">
        <f>'Suivi Projets'!G75</f>
        <v>1812009</v>
      </c>
      <c r="H75" s="121" t="str">
        <f>IF('Suivi Projets'!L75&lt;&gt;"",1,"")</f>
        <v/>
      </c>
      <c r="I75" s="92"/>
      <c r="J75" s="102"/>
      <c r="K75" s="90"/>
      <c r="L75" s="102"/>
      <c r="M75" s="92"/>
      <c r="N75" s="92"/>
      <c r="O75" s="84"/>
      <c r="P75" s="11" t="str">
        <f ca="1">IF(OR(TODAY()&lt;'Suivi Contrats'!J75+90,AND('Suivi Projets'!L75&lt;&gt;"",TODAY()&lt;'Suivi Projets'!L75+90)),"",IF(AND(TODAY()&gt;='Suivi Contrats'!J75+90,'Suivi Paies'!K75=""),2,IF(OR(AND(TODAY()&gt;='Suivi Contrats'!J75+90,'Suivi Projets'!L75="",'Suivi Paies'!K75&lt;='Suivi Projets'!P75*0.85),AND('Suivi Projets'!L75&lt;&gt;"",TODAY()&gt;='Suivi Projets'!L75+90,'Suivi Paies'!K75&lt;='Suivi Projets'!P75*0.85)),0,1)))</f>
        <v/>
      </c>
      <c r="Q75" s="8" t="str">
        <f ca="1">IF(OR(TODAY()&lt;'Suivi Contrats'!J75+720,AND('Suivi Projets'!L75&lt;&gt;"",TODAY()&lt;'Suivi Projets'!L75+720)),"",IF(AND(TODAY()&gt;='Suivi Contrats'!J75+720,'Suivi Paies'!K75=""),2,IF(OR(AND(TODAY()&gt;='Suivi Contrats'!J75+720,'Suivi Projets'!L75="",'Suivi Paies'!K75&lt;='Suivi Projets'!P75*0.7),AND('Suivi Projets'!L75&lt;&gt;"",TODAY()&gt;='Suivi Projets'!L75+720,'Suivi Paies'!K75&lt;='Suivi Projets'!P75*0.7)),0,1)))</f>
        <v/>
      </c>
      <c r="R75" s="71"/>
      <c r="S75" s="71"/>
      <c r="T75" s="69"/>
      <c r="U75" s="70"/>
    </row>
    <row r="76" spans="1:22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  <c r="G76" s="125">
        <f>'Suivi Projets'!G76</f>
        <v>1803009</v>
      </c>
      <c r="H76" s="123" t="str">
        <f>IF('Suivi Projets'!L76&lt;&gt;"",1,"")</f>
        <v/>
      </c>
      <c r="I76" s="93" t="s">
        <v>354</v>
      </c>
      <c r="J76" s="103"/>
      <c r="K76" s="90"/>
      <c r="L76" s="103"/>
      <c r="M76" s="93"/>
      <c r="N76" s="93"/>
      <c r="O76" s="85"/>
      <c r="P76" s="11">
        <f ca="1">IF(OR(TODAY()&lt;'Suivi Contrats'!J76+90,AND('Suivi Projets'!L76&lt;&gt;"",TODAY()&lt;'Suivi Projets'!L76+90)),"",IF(AND(TODAY()&gt;='Suivi Contrats'!J76+90,'Suivi Paies'!K76=""),2,IF(OR(AND(TODAY()&gt;='Suivi Contrats'!J76+90,'Suivi Projets'!L76="",'Suivi Paies'!K76&lt;='Suivi Projets'!P76*0.85),AND('Suivi Projets'!L76&lt;&gt;"",TODAY()&gt;='Suivi Projets'!L76+90,'Suivi Paies'!K76&lt;='Suivi Projets'!P76*0.85)),0,1)))</f>
        <v>2</v>
      </c>
      <c r="Q76" s="8" t="str">
        <f ca="1">IF(OR(TODAY()&lt;'Suivi Contrats'!J76+720,AND('Suivi Projets'!L76&lt;&gt;"",TODAY()&lt;'Suivi Projets'!L76+720)),"",IF(AND(TODAY()&gt;='Suivi Contrats'!J76+720,'Suivi Paies'!K76=""),2,IF(OR(AND(TODAY()&gt;='Suivi Contrats'!J76+720,'Suivi Projets'!L76="",'Suivi Paies'!K76&lt;='Suivi Projets'!P76*0.7),AND('Suivi Projets'!L76&lt;&gt;"",TODAY()&gt;='Suivi Projets'!L76+720,'Suivi Paies'!K76&lt;='Suivi Projets'!P76*0.7)),0,1)))</f>
        <v/>
      </c>
      <c r="R76" s="71"/>
      <c r="S76" s="71"/>
      <c r="T76" s="69"/>
      <c r="U76" s="70" t="s">
        <v>48</v>
      </c>
    </row>
    <row r="77" spans="1:22" ht="24.6" customHeight="1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  <c r="G77" s="125">
        <f>'Suivi Projets'!G77</f>
        <v>1810030</v>
      </c>
      <c r="H77" s="123" t="str">
        <f>IF('Suivi Projets'!L77&lt;&gt;"",1,"")</f>
        <v/>
      </c>
      <c r="I77" s="93" t="s">
        <v>354</v>
      </c>
      <c r="J77" s="103"/>
      <c r="K77" s="90"/>
      <c r="L77" s="103"/>
      <c r="M77" s="93"/>
      <c r="N77" s="93"/>
      <c r="O77" s="85"/>
      <c r="P77" s="11" t="str">
        <f ca="1">IF(OR(TODAY()&lt;'Suivi Contrats'!J77+90,AND('Suivi Projets'!L77&lt;&gt;"",TODAY()&lt;'Suivi Projets'!L77+90)),"",IF(AND(TODAY()&gt;='Suivi Contrats'!J77+90,'Suivi Paies'!K77=""),2,IF(OR(AND(TODAY()&gt;='Suivi Contrats'!J77+90,'Suivi Projets'!L77="",'Suivi Paies'!K77&lt;='Suivi Projets'!P77*0.85),AND('Suivi Projets'!L77&lt;&gt;"",TODAY()&gt;='Suivi Projets'!L77+90,'Suivi Paies'!K77&lt;='Suivi Projets'!P77*0.85)),0,1)))</f>
        <v/>
      </c>
      <c r="Q77" s="8" t="str">
        <f ca="1">IF(OR(TODAY()&lt;'Suivi Contrats'!J77+720,AND('Suivi Projets'!L77&lt;&gt;"",TODAY()&lt;'Suivi Projets'!L77+720)),"",IF(AND(TODAY()&gt;='Suivi Contrats'!J77+720,'Suivi Paies'!K77=""),2,IF(OR(AND(TODAY()&gt;='Suivi Contrats'!J77+720,'Suivi Projets'!L77="",'Suivi Paies'!K77&lt;='Suivi Projets'!P77*0.7),AND('Suivi Projets'!L77&lt;&gt;"",TODAY()&gt;='Suivi Projets'!L77+720,'Suivi Paies'!K77&lt;='Suivi Projets'!P77*0.7)),0,1)))</f>
        <v/>
      </c>
      <c r="R77" s="71"/>
      <c r="S77" s="71"/>
      <c r="T77" s="69"/>
      <c r="U77" s="70"/>
    </row>
    <row r="78" spans="1:22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  <c r="G78" s="125">
        <f>'Suivi Projets'!G78</f>
        <v>1810029</v>
      </c>
      <c r="H78" s="121" t="str">
        <f>IF('Suivi Projets'!L78&lt;&gt;"",1,"")</f>
        <v/>
      </c>
      <c r="I78" s="92">
        <v>3500</v>
      </c>
      <c r="J78" s="102"/>
      <c r="K78" s="90"/>
      <c r="L78" s="102"/>
      <c r="M78" s="92"/>
      <c r="N78" s="92"/>
      <c r="O78" s="84"/>
      <c r="P78" s="11">
        <f ca="1">IF(OR(TODAY()&lt;'Suivi Contrats'!J78+90,AND('Suivi Projets'!L78&lt;&gt;"",TODAY()&lt;'Suivi Projets'!L78+90)),"",IF(AND(TODAY()&gt;='Suivi Contrats'!J78+90,'Suivi Paies'!K78=""),2,IF(OR(AND(TODAY()&gt;='Suivi Contrats'!J78+90,'Suivi Projets'!L78="",'Suivi Paies'!K78&lt;='Suivi Projets'!P78*0.85),AND('Suivi Projets'!L78&lt;&gt;"",TODAY()&gt;='Suivi Projets'!L78+90,'Suivi Paies'!K78&lt;='Suivi Projets'!P78*0.85)),0,1)))</f>
        <v>2</v>
      </c>
      <c r="Q78" s="8" t="str">
        <f ca="1">IF(OR(TODAY()&lt;'Suivi Contrats'!J78+720,AND('Suivi Projets'!L78&lt;&gt;"",TODAY()&lt;'Suivi Projets'!L78+720)),"",IF(AND(TODAY()&gt;='Suivi Contrats'!J78+720,'Suivi Paies'!K78=""),2,IF(OR(AND(TODAY()&gt;='Suivi Contrats'!J78+720,'Suivi Projets'!L78="",'Suivi Paies'!K78&lt;='Suivi Projets'!P78*0.7),AND('Suivi Projets'!L78&lt;&gt;"",TODAY()&gt;='Suivi Projets'!L78+720,'Suivi Paies'!K78&lt;='Suivi Projets'!P78*0.7)),0,1)))</f>
        <v/>
      </c>
      <c r="R78" s="71"/>
      <c r="S78" s="71"/>
      <c r="T78" s="69"/>
      <c r="U78" s="70"/>
    </row>
    <row r="79" spans="1:22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  <c r="G79" s="125">
        <f>'Suivi Projets'!G79</f>
        <v>1411042</v>
      </c>
      <c r="H79" s="119" t="str">
        <f>IF('Suivi Projets'!L79&lt;&gt;"",1,"")</f>
        <v/>
      </c>
      <c r="I79" s="92" t="s">
        <v>354</v>
      </c>
      <c r="J79" s="102"/>
      <c r="K79" s="90"/>
      <c r="L79" s="102"/>
      <c r="M79" s="92"/>
      <c r="N79" s="92"/>
      <c r="O79" s="84"/>
      <c r="P79" s="11">
        <f ca="1">IF(OR(TODAY()&lt;'Suivi Contrats'!J79+90,AND('Suivi Projets'!L79&lt;&gt;"",TODAY()&lt;'Suivi Projets'!L79+90)),"",IF(AND(TODAY()&gt;='Suivi Contrats'!J79+90,'Suivi Paies'!K79=""),2,IF(OR(AND(TODAY()&gt;='Suivi Contrats'!J79+90,'Suivi Projets'!L79="",'Suivi Paies'!K79&lt;='Suivi Projets'!P79*0.85),AND('Suivi Projets'!L79&lt;&gt;"",TODAY()&gt;='Suivi Projets'!L79+90,'Suivi Paies'!K79&lt;='Suivi Projets'!P79*0.85)),0,1)))</f>
        <v>2</v>
      </c>
      <c r="Q79" s="8">
        <f ca="1">IF(OR(TODAY()&lt;'Suivi Contrats'!J79+720,AND('Suivi Projets'!L79&lt;&gt;"",TODAY()&lt;'Suivi Projets'!L79+720)),"",IF(AND(TODAY()&gt;='Suivi Contrats'!J79+720,'Suivi Paies'!K79=""),2,IF(OR(AND(TODAY()&gt;='Suivi Contrats'!J79+720,'Suivi Projets'!L79="",'Suivi Paies'!K79&lt;='Suivi Projets'!P79*0.7),AND('Suivi Projets'!L79&lt;&gt;"",TODAY()&gt;='Suivi Projets'!L79+720,'Suivi Paies'!K79&lt;='Suivi Projets'!P79*0.7)),0,1)))</f>
        <v>2</v>
      </c>
      <c r="R79" s="64"/>
      <c r="S79" s="64"/>
      <c r="T79" s="65"/>
      <c r="U79" s="66" t="s">
        <v>48</v>
      </c>
    </row>
    <row r="80" spans="1:22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  <c r="G80" s="125">
        <f>'Suivi Projets'!G80</f>
        <v>0</v>
      </c>
      <c r="H80" s="120" t="str">
        <f>IF('Suivi Projets'!L80&lt;&gt;"",1,"")</f>
        <v/>
      </c>
      <c r="I80" s="92" t="s">
        <v>354</v>
      </c>
      <c r="J80" s="102"/>
      <c r="K80" s="90"/>
      <c r="L80" s="102"/>
      <c r="M80" s="92"/>
      <c r="N80" s="92"/>
      <c r="O80" s="84"/>
      <c r="P80" s="11">
        <f ca="1">IF(OR(TODAY()&lt;'Suivi Contrats'!J80+90,AND('Suivi Projets'!L80&lt;&gt;"",TODAY()&lt;'Suivi Projets'!L80+90)),"",IF(AND(TODAY()&gt;='Suivi Contrats'!J80+90,'Suivi Paies'!K80=""),2,IF(OR(AND(TODAY()&gt;='Suivi Contrats'!J80+90,'Suivi Projets'!L80="",'Suivi Paies'!K80&lt;='Suivi Projets'!P80*0.85),AND('Suivi Projets'!L80&lt;&gt;"",TODAY()&gt;='Suivi Projets'!L80+90,'Suivi Paies'!K80&lt;='Suivi Projets'!P80*0.85)),0,1)))</f>
        <v>2</v>
      </c>
      <c r="Q80" s="8" t="str">
        <f ca="1">IF(OR(TODAY()&lt;'Suivi Contrats'!J80+720,AND('Suivi Projets'!L80&lt;&gt;"",TODAY()&lt;'Suivi Projets'!L80+720)),"",IF(AND(TODAY()&gt;='Suivi Contrats'!J80+720,'Suivi Paies'!K80=""),2,IF(OR(AND(TODAY()&gt;='Suivi Contrats'!J80+720,'Suivi Projets'!L80="",'Suivi Paies'!K80&lt;='Suivi Projets'!P80*0.7),AND('Suivi Projets'!L80&lt;&gt;"",TODAY()&gt;='Suivi Projets'!L80+720,'Suivi Paies'!K80&lt;='Suivi Projets'!P80*0.7)),0,1)))</f>
        <v/>
      </c>
      <c r="R80" s="71"/>
      <c r="S80" s="71"/>
      <c r="T80" s="69"/>
      <c r="U80" s="70"/>
    </row>
    <row r="81" spans="1:21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  <c r="G81" s="125">
        <f>'Suivi Projets'!G81</f>
        <v>1712027</v>
      </c>
      <c r="H81" s="119" t="str">
        <f>IF('Suivi Projets'!L81&lt;&gt;"",1,"")</f>
        <v/>
      </c>
      <c r="I81" s="92" t="s">
        <v>354</v>
      </c>
      <c r="J81" s="102"/>
      <c r="K81" s="90"/>
      <c r="L81" s="102"/>
      <c r="M81" s="92"/>
      <c r="N81" s="92"/>
      <c r="O81" s="84"/>
      <c r="P81" s="11">
        <f ca="1">IF(OR(TODAY()&lt;'Suivi Contrats'!J81+90,AND('Suivi Projets'!L81&lt;&gt;"",TODAY()&lt;'Suivi Projets'!L81+90)),"",IF(AND(TODAY()&gt;='Suivi Contrats'!J81+90,'Suivi Paies'!K81=""),2,IF(OR(AND(TODAY()&gt;='Suivi Contrats'!J81+90,'Suivi Projets'!L81="",'Suivi Paies'!K81&lt;='Suivi Projets'!P81*0.85),AND('Suivi Projets'!L81&lt;&gt;"",TODAY()&gt;='Suivi Projets'!L81+90,'Suivi Paies'!K81&lt;='Suivi Projets'!P81*0.85)),0,1)))</f>
        <v>2</v>
      </c>
      <c r="Q81" s="8" t="str">
        <f ca="1">IF(OR(TODAY()&lt;'Suivi Contrats'!J81+720,AND('Suivi Projets'!L81&lt;&gt;"",TODAY()&lt;'Suivi Projets'!L81+720)),"",IF(AND(TODAY()&gt;='Suivi Contrats'!J81+720,'Suivi Paies'!K81=""),2,IF(OR(AND(TODAY()&gt;='Suivi Contrats'!J81+720,'Suivi Projets'!L81="",'Suivi Paies'!K81&lt;='Suivi Projets'!P81*0.7),AND('Suivi Projets'!L81&lt;&gt;"",TODAY()&gt;='Suivi Projets'!L81+720,'Suivi Paies'!K81&lt;='Suivi Projets'!P81*0.7)),0,1)))</f>
        <v/>
      </c>
      <c r="R81" s="64"/>
      <c r="S81" s="64"/>
      <c r="T81" s="65"/>
      <c r="U81" s="66" t="s">
        <v>48</v>
      </c>
    </row>
    <row r="82" spans="1:21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  <c r="G82" s="125">
        <f>'Suivi Projets'!G82</f>
        <v>1612003</v>
      </c>
      <c r="H82" s="120" t="str">
        <f>IF('Suivi Projets'!L82&lt;&gt;"",1,"")</f>
        <v/>
      </c>
      <c r="I82" s="92">
        <v>3300</v>
      </c>
      <c r="J82" s="102"/>
      <c r="K82" s="90"/>
      <c r="L82" s="102"/>
      <c r="M82" s="92"/>
      <c r="N82" s="93"/>
      <c r="O82" s="85"/>
      <c r="P82" s="11">
        <f ca="1">IF(OR(TODAY()&lt;'Suivi Contrats'!J82+90,AND('Suivi Projets'!L82&lt;&gt;"",TODAY()&lt;'Suivi Projets'!L82+90)),"",IF(AND(TODAY()&gt;='Suivi Contrats'!J82+90,'Suivi Paies'!K82=""),2,IF(OR(AND(TODAY()&gt;='Suivi Contrats'!J82+90,'Suivi Projets'!L82="",'Suivi Paies'!K82&lt;='Suivi Projets'!P82*0.85),AND('Suivi Projets'!L82&lt;&gt;"",TODAY()&gt;='Suivi Projets'!L82+90,'Suivi Paies'!K82&lt;='Suivi Projets'!P82*0.85)),0,1)))</f>
        <v>2</v>
      </c>
      <c r="Q82" s="8">
        <f ca="1">IF(OR(TODAY()&lt;'Suivi Contrats'!J82+720,AND('Suivi Projets'!L82&lt;&gt;"",TODAY()&lt;'Suivi Projets'!L82+720)),"",IF(AND(TODAY()&gt;='Suivi Contrats'!J82+720,'Suivi Paies'!K82=""),2,IF(OR(AND(TODAY()&gt;='Suivi Contrats'!J82+720,'Suivi Projets'!L82="",'Suivi Paies'!K82&lt;='Suivi Projets'!P82*0.7),AND('Suivi Projets'!L82&lt;&gt;"",TODAY()&gt;='Suivi Projets'!L82+720,'Suivi Paies'!K82&lt;='Suivi Projets'!P82*0.7)),0,1)))</f>
        <v>2</v>
      </c>
      <c r="R82" s="71"/>
      <c r="S82" s="71"/>
      <c r="T82" s="69"/>
      <c r="U82" s="70" t="s">
        <v>48</v>
      </c>
    </row>
    <row r="83" spans="1:21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  <c r="G83" s="125">
        <f>'Suivi Projets'!G83</f>
        <v>1811076</v>
      </c>
      <c r="H83" s="119" t="str">
        <f>IF('Suivi Projets'!L83&lt;&gt;"",1,"")</f>
        <v/>
      </c>
      <c r="I83" s="92" t="s">
        <v>354</v>
      </c>
      <c r="J83" s="102"/>
      <c r="K83" s="90"/>
      <c r="L83" s="102"/>
      <c r="M83" s="92"/>
      <c r="N83" s="92"/>
      <c r="O83" s="84"/>
      <c r="P83" s="11" t="str">
        <f ca="1">IF(OR(TODAY()&lt;'Suivi Contrats'!J83+90,AND('Suivi Projets'!L83&lt;&gt;"",TODAY()&lt;'Suivi Projets'!L83+90)),"",IF(AND(TODAY()&gt;='Suivi Contrats'!J83+90,'Suivi Paies'!K83=""),2,IF(OR(AND(TODAY()&gt;='Suivi Contrats'!J83+90,'Suivi Projets'!L83="",'Suivi Paies'!K83&lt;='Suivi Projets'!P83*0.85),AND('Suivi Projets'!L83&lt;&gt;"",TODAY()&gt;='Suivi Projets'!L83+90,'Suivi Paies'!K83&lt;='Suivi Projets'!P83*0.85)),0,1)))</f>
        <v/>
      </c>
      <c r="Q83" s="8" t="str">
        <f ca="1">IF(OR(TODAY()&lt;'Suivi Contrats'!J83+720,AND('Suivi Projets'!L83&lt;&gt;"",TODAY()&lt;'Suivi Projets'!L83+720)),"",IF(AND(TODAY()&gt;='Suivi Contrats'!J83+720,'Suivi Paies'!K83=""),2,IF(OR(AND(TODAY()&gt;='Suivi Contrats'!J83+720,'Suivi Projets'!L83="",'Suivi Paies'!K83&lt;='Suivi Projets'!P83*0.7),AND('Suivi Projets'!L83&lt;&gt;"",TODAY()&gt;='Suivi Projets'!L83+720,'Suivi Paies'!K83&lt;='Suivi Projets'!P83*0.7)),0,1)))</f>
        <v/>
      </c>
      <c r="R83" s="64"/>
      <c r="S83" s="64"/>
      <c r="T83" s="65"/>
      <c r="U83" s="66"/>
    </row>
    <row r="84" spans="1:21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  <c r="G84" s="125">
        <f>'Suivi Projets'!G84</f>
        <v>1708045</v>
      </c>
      <c r="H84" s="120" t="str">
        <f>IF('Suivi Projets'!L84&lt;&gt;"",1,"")</f>
        <v/>
      </c>
      <c r="I84" s="92">
        <v>2500</v>
      </c>
      <c r="J84" s="102"/>
      <c r="K84" s="90"/>
      <c r="L84" s="102"/>
      <c r="M84" s="92"/>
      <c r="N84" s="93"/>
      <c r="O84" s="85"/>
      <c r="P84" s="11">
        <f ca="1">IF(OR(TODAY()&lt;'Suivi Contrats'!J84+90,AND('Suivi Projets'!L84&lt;&gt;"",TODAY()&lt;'Suivi Projets'!L84+90)),"",IF(AND(TODAY()&gt;='Suivi Contrats'!J84+90,'Suivi Paies'!K84=""),2,IF(OR(AND(TODAY()&gt;='Suivi Contrats'!J84+90,'Suivi Projets'!L84="",'Suivi Paies'!K84&lt;='Suivi Projets'!P84*0.85),AND('Suivi Projets'!L84&lt;&gt;"",TODAY()&gt;='Suivi Projets'!L84+90,'Suivi Paies'!K84&lt;='Suivi Projets'!P84*0.85)),0,1)))</f>
        <v>2</v>
      </c>
      <c r="Q84" s="8" t="str">
        <f ca="1">IF(OR(TODAY()&lt;'Suivi Contrats'!J84+720,AND('Suivi Projets'!L84&lt;&gt;"",TODAY()&lt;'Suivi Projets'!L84+720)),"",IF(AND(TODAY()&gt;='Suivi Contrats'!J84+720,'Suivi Paies'!K84=""),2,IF(OR(AND(TODAY()&gt;='Suivi Contrats'!J84+720,'Suivi Projets'!L84="",'Suivi Paies'!K84&lt;='Suivi Projets'!P84*0.7),AND('Suivi Projets'!L84&lt;&gt;"",TODAY()&gt;='Suivi Projets'!L84+720,'Suivi Paies'!K84&lt;='Suivi Projets'!P84*0.7)),0,1)))</f>
        <v/>
      </c>
      <c r="R84" s="71"/>
      <c r="S84" s="71"/>
      <c r="T84" s="69"/>
      <c r="U84" s="70" t="s">
        <v>48</v>
      </c>
    </row>
    <row r="85" spans="1:21" ht="17.25" customHeight="1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  <c r="G85" s="125">
        <f>'Suivi Projets'!G85</f>
        <v>1808001</v>
      </c>
      <c r="H85" s="120" t="str">
        <f>IF('Suivi Projets'!L85&lt;&gt;"",1,"")</f>
        <v/>
      </c>
      <c r="I85" s="92">
        <v>3200</v>
      </c>
      <c r="J85" s="102"/>
      <c r="K85" s="90"/>
      <c r="L85" s="102"/>
      <c r="M85" s="92"/>
      <c r="N85" s="93"/>
      <c r="O85" s="85"/>
      <c r="P85" s="11">
        <f ca="1">IF(OR(TODAY()&lt;'Suivi Contrats'!J85+90,AND('Suivi Projets'!L85&lt;&gt;"",TODAY()&lt;'Suivi Projets'!L85+90)),"",IF(AND(TODAY()&gt;='Suivi Contrats'!J85+90,'Suivi Paies'!K85=""),2,IF(OR(AND(TODAY()&gt;='Suivi Contrats'!J85+90,'Suivi Projets'!L85="",'Suivi Paies'!K85&lt;='Suivi Projets'!P85*0.85),AND('Suivi Projets'!L85&lt;&gt;"",TODAY()&gt;='Suivi Projets'!L85+90,'Suivi Paies'!K85&lt;='Suivi Projets'!P85*0.85)),0,1)))</f>
        <v>2</v>
      </c>
      <c r="Q85" s="8" t="str">
        <f ca="1">IF(OR(TODAY()&lt;'Suivi Contrats'!J85+720,AND('Suivi Projets'!L85&lt;&gt;"",TODAY()&lt;'Suivi Projets'!L85+720)),"",IF(AND(TODAY()&gt;='Suivi Contrats'!J85+720,'Suivi Paies'!K85=""),2,IF(OR(AND(TODAY()&gt;='Suivi Contrats'!J85+720,'Suivi Projets'!L85="",'Suivi Paies'!K85&lt;='Suivi Projets'!P85*0.7),AND('Suivi Projets'!L85&lt;&gt;"",TODAY()&gt;='Suivi Projets'!L85+720,'Suivi Paies'!K85&lt;='Suivi Projets'!P85*0.7)),0,1)))</f>
        <v/>
      </c>
      <c r="R85" s="71"/>
      <c r="S85" s="71"/>
      <c r="T85" s="69"/>
      <c r="U85" s="70"/>
    </row>
    <row r="86" spans="1:21" ht="19.149999999999999" customHeight="1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  <c r="G86" s="125">
        <f>'Suivi Projets'!G86</f>
        <v>1612006</v>
      </c>
      <c r="H86" s="119" t="str">
        <f>IF('Suivi Projets'!L86&lt;&gt;"",1,"")</f>
        <v/>
      </c>
      <c r="I86" s="92">
        <v>3800</v>
      </c>
      <c r="J86" s="102"/>
      <c r="K86" s="90"/>
      <c r="L86" s="102"/>
      <c r="M86" s="92"/>
      <c r="N86" s="92"/>
      <c r="O86" s="84"/>
      <c r="P86" s="11">
        <f ca="1">IF(OR(TODAY()&lt;'Suivi Contrats'!J86+90,AND('Suivi Projets'!L86&lt;&gt;"",TODAY()&lt;'Suivi Projets'!L86+90)),"",IF(AND(TODAY()&gt;='Suivi Contrats'!J86+90,'Suivi Paies'!K86=""),2,IF(OR(AND(TODAY()&gt;='Suivi Contrats'!J86+90,'Suivi Projets'!L86="",'Suivi Paies'!K86&lt;='Suivi Projets'!P86*0.85),AND('Suivi Projets'!L86&lt;&gt;"",TODAY()&gt;='Suivi Projets'!L86+90,'Suivi Paies'!K86&lt;='Suivi Projets'!P86*0.85)),0,1)))</f>
        <v>2</v>
      </c>
      <c r="Q86" s="8">
        <f ca="1">IF(OR(TODAY()&lt;'Suivi Contrats'!J86+720,AND('Suivi Projets'!L86&lt;&gt;"",TODAY()&lt;'Suivi Projets'!L86+720)),"",IF(AND(TODAY()&gt;='Suivi Contrats'!J86+720,'Suivi Paies'!K86=""),2,IF(OR(AND(TODAY()&gt;='Suivi Contrats'!J86+720,'Suivi Projets'!L86="",'Suivi Paies'!K86&lt;='Suivi Projets'!P86*0.7),AND('Suivi Projets'!L86&lt;&gt;"",TODAY()&gt;='Suivi Projets'!L86+720,'Suivi Paies'!K86&lt;='Suivi Projets'!P86*0.7)),0,1)))</f>
        <v>2</v>
      </c>
      <c r="R86" s="71"/>
      <c r="S86" s="71"/>
      <c r="T86" s="74"/>
      <c r="U86" s="70"/>
    </row>
    <row r="87" spans="1:21" ht="19.149999999999999" customHeight="1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  <c r="G87" s="125">
        <f>'Suivi Projets'!G87</f>
        <v>1512027</v>
      </c>
      <c r="H87" s="119" t="str">
        <f>IF('Suivi Projets'!L87&lt;&gt;"",1,"")</f>
        <v/>
      </c>
      <c r="I87" s="92" t="s">
        <v>354</v>
      </c>
      <c r="J87" s="102"/>
      <c r="K87" s="90"/>
      <c r="L87" s="102"/>
      <c r="M87" s="92"/>
      <c r="N87" s="92"/>
      <c r="O87" s="84"/>
      <c r="P87" s="11">
        <f ca="1">IF(OR(TODAY()&lt;'Suivi Contrats'!J87+90,AND('Suivi Projets'!L87&lt;&gt;"",TODAY()&lt;'Suivi Projets'!L87+90)),"",IF(AND(TODAY()&gt;='Suivi Contrats'!J87+90,'Suivi Paies'!K87=""),2,IF(OR(AND(TODAY()&gt;='Suivi Contrats'!J87+90,'Suivi Projets'!L87="",'Suivi Paies'!K87&lt;='Suivi Projets'!P87*0.85),AND('Suivi Projets'!L87&lt;&gt;"",TODAY()&gt;='Suivi Projets'!L87+90,'Suivi Paies'!K87&lt;='Suivi Projets'!P87*0.85)),0,1)))</f>
        <v>2</v>
      </c>
      <c r="Q87" s="8">
        <f ca="1">IF(OR(TODAY()&lt;'Suivi Contrats'!J87+720,AND('Suivi Projets'!L87&lt;&gt;"",TODAY()&lt;'Suivi Projets'!L87+720)),"",IF(AND(TODAY()&gt;='Suivi Contrats'!J87+720,'Suivi Paies'!K87=""),2,IF(OR(AND(TODAY()&gt;='Suivi Contrats'!J87+720,'Suivi Projets'!L87="",'Suivi Paies'!K87&lt;='Suivi Projets'!P87*0.7),AND('Suivi Projets'!L87&lt;&gt;"",TODAY()&gt;='Suivi Projets'!L87+720,'Suivi Paies'!K87&lt;='Suivi Projets'!P87*0.7)),0,1)))</f>
        <v>2</v>
      </c>
      <c r="R87" s="71"/>
      <c r="S87" s="71"/>
      <c r="T87" s="69"/>
      <c r="U87" s="70"/>
    </row>
    <row r="88" spans="1:21" ht="19.149999999999999" customHeight="1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  <c r="G88" s="125">
        <f>'Suivi Projets'!G88</f>
        <v>1812010</v>
      </c>
      <c r="H88" s="119" t="str">
        <f>IF('Suivi Projets'!L88&lt;&gt;"",1,"")</f>
        <v/>
      </c>
      <c r="I88" s="92" t="s">
        <v>354</v>
      </c>
      <c r="J88" s="102"/>
      <c r="K88" s="90"/>
      <c r="L88" s="102"/>
      <c r="M88" s="92"/>
      <c r="N88" s="92"/>
      <c r="O88" s="84"/>
      <c r="P88" s="11" t="str">
        <f ca="1">IF(OR(TODAY()&lt;'Suivi Contrats'!J88+90,AND('Suivi Projets'!L88&lt;&gt;"",TODAY()&lt;'Suivi Projets'!L88+90)),"",IF(AND(TODAY()&gt;='Suivi Contrats'!J88+90,'Suivi Paies'!K88=""),2,IF(OR(AND(TODAY()&gt;='Suivi Contrats'!J88+90,'Suivi Projets'!L88="",'Suivi Paies'!K88&lt;='Suivi Projets'!P88*0.85),AND('Suivi Projets'!L88&lt;&gt;"",TODAY()&gt;='Suivi Projets'!L88+90,'Suivi Paies'!K88&lt;='Suivi Projets'!P88*0.85)),0,1)))</f>
        <v/>
      </c>
      <c r="Q88" s="8" t="str">
        <f ca="1">IF(OR(TODAY()&lt;'Suivi Contrats'!J88+720,AND('Suivi Projets'!L88&lt;&gt;"",TODAY()&lt;'Suivi Projets'!L88+720)),"",IF(AND(TODAY()&gt;='Suivi Contrats'!J88+720,'Suivi Paies'!K88=""),2,IF(OR(AND(TODAY()&gt;='Suivi Contrats'!J88+720,'Suivi Projets'!L88="",'Suivi Paies'!K88&lt;='Suivi Projets'!P88*0.7),AND('Suivi Projets'!L88&lt;&gt;"",TODAY()&gt;='Suivi Projets'!L88+720,'Suivi Paies'!K88&lt;='Suivi Projets'!P88*0.7)),0,1)))</f>
        <v/>
      </c>
      <c r="R88" s="71"/>
      <c r="S88" s="71"/>
      <c r="T88" s="69"/>
      <c r="U88" s="70"/>
    </row>
    <row r="89" spans="1:21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  <c r="G89" s="125">
        <f>'Suivi Projets'!G89</f>
        <v>1508002</v>
      </c>
      <c r="H89" s="119" t="str">
        <f>IF('Suivi Projets'!L89&lt;&gt;"",1,"")</f>
        <v/>
      </c>
      <c r="I89" s="93" t="s">
        <v>354</v>
      </c>
      <c r="J89" s="103"/>
      <c r="K89" s="90"/>
      <c r="L89" s="103"/>
      <c r="M89" s="93"/>
      <c r="N89" s="93"/>
      <c r="O89" s="85"/>
      <c r="P89" s="11">
        <f ca="1">IF(OR(TODAY()&lt;'Suivi Contrats'!J89+90,AND('Suivi Projets'!L89&lt;&gt;"",TODAY()&lt;'Suivi Projets'!L89+90)),"",IF(AND(TODAY()&gt;='Suivi Contrats'!J89+90,'Suivi Paies'!K89=""),2,IF(OR(AND(TODAY()&gt;='Suivi Contrats'!J89+90,'Suivi Projets'!L89="",'Suivi Paies'!K89&lt;='Suivi Projets'!P89*0.85),AND('Suivi Projets'!L89&lt;&gt;"",TODAY()&gt;='Suivi Projets'!L89+90,'Suivi Paies'!K89&lt;='Suivi Projets'!P89*0.85)),0,1)))</f>
        <v>2</v>
      </c>
      <c r="Q89" s="8">
        <f ca="1">IF(OR(TODAY()&lt;'Suivi Contrats'!J89+720,AND('Suivi Projets'!L89&lt;&gt;"",TODAY()&lt;'Suivi Projets'!L89+720)),"",IF(AND(TODAY()&gt;='Suivi Contrats'!J89+720,'Suivi Paies'!K89=""),2,IF(OR(AND(TODAY()&gt;='Suivi Contrats'!J89+720,'Suivi Projets'!L89="",'Suivi Paies'!K89&lt;='Suivi Projets'!P89*0.7),AND('Suivi Projets'!L89&lt;&gt;"",TODAY()&gt;='Suivi Projets'!L89+720,'Suivi Paies'!K89&lt;='Suivi Projets'!P89*0.7)),0,1)))</f>
        <v>2</v>
      </c>
      <c r="R89" s="71"/>
      <c r="S89" s="71"/>
      <c r="T89" s="69"/>
      <c r="U89" s="70"/>
    </row>
    <row r="90" spans="1:21" ht="24.4" customHeight="1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  <c r="G90" s="125">
        <f>'Suivi Projets'!G90</f>
        <v>1804087</v>
      </c>
      <c r="H90" s="119" t="str">
        <f>IF('Suivi Projets'!L90&lt;&gt;"",1,"")</f>
        <v/>
      </c>
      <c r="I90" s="92" t="s">
        <v>354</v>
      </c>
      <c r="J90" s="102"/>
      <c r="K90" s="90"/>
      <c r="L90" s="102"/>
      <c r="M90" s="92"/>
      <c r="N90" s="92"/>
      <c r="O90" s="84"/>
      <c r="P90" s="11">
        <f ca="1">IF(OR(TODAY()&lt;'Suivi Contrats'!J90+90,AND('Suivi Projets'!L90&lt;&gt;"",TODAY()&lt;'Suivi Projets'!L90+90)),"",IF(AND(TODAY()&gt;='Suivi Contrats'!J90+90,'Suivi Paies'!K90=""),2,IF(OR(AND(TODAY()&gt;='Suivi Contrats'!J90+90,'Suivi Projets'!L90="",'Suivi Paies'!K90&lt;='Suivi Projets'!P90*0.85),AND('Suivi Projets'!L90&lt;&gt;"",TODAY()&gt;='Suivi Projets'!L90+90,'Suivi Paies'!K90&lt;='Suivi Projets'!P90*0.85)),0,1)))</f>
        <v>2</v>
      </c>
      <c r="Q90" s="8" t="str">
        <f ca="1">IF(OR(TODAY()&lt;'Suivi Contrats'!J90+720,AND('Suivi Projets'!L90&lt;&gt;"",TODAY()&lt;'Suivi Projets'!L90+720)),"",IF(AND(TODAY()&gt;='Suivi Contrats'!J90+720,'Suivi Paies'!K90=""),2,IF(OR(AND(TODAY()&gt;='Suivi Contrats'!J90+720,'Suivi Projets'!L90="",'Suivi Paies'!K90&lt;='Suivi Projets'!P90*0.7),AND('Suivi Projets'!L90&lt;&gt;"",TODAY()&gt;='Suivi Projets'!L90+720,'Suivi Paies'!K90&lt;='Suivi Projets'!P90*0.7)),0,1)))</f>
        <v/>
      </c>
      <c r="R90" s="64"/>
      <c r="S90" s="64"/>
      <c r="T90" s="65"/>
      <c r="U90" s="66"/>
    </row>
    <row r="91" spans="1:21" ht="23.65" customHeight="1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  <c r="G91" s="125">
        <f>'Suivi Projets'!G91</f>
        <v>1806063</v>
      </c>
      <c r="H91" s="121" t="str">
        <f>IF('Suivi Projets'!L91&lt;&gt;"",1,"")</f>
        <v/>
      </c>
      <c r="I91" s="93" t="s">
        <v>354</v>
      </c>
      <c r="J91" s="103"/>
      <c r="K91" s="90"/>
      <c r="L91" s="103"/>
      <c r="M91" s="93"/>
      <c r="N91" s="93"/>
      <c r="O91" s="85"/>
      <c r="P91" s="11">
        <f ca="1">IF(OR(TODAY()&lt;'Suivi Contrats'!J91+90,AND('Suivi Projets'!L91&lt;&gt;"",TODAY()&lt;'Suivi Projets'!L91+90)),"",IF(AND(TODAY()&gt;='Suivi Contrats'!J91+90,'Suivi Paies'!K91=""),2,IF(OR(AND(TODAY()&gt;='Suivi Contrats'!J91+90,'Suivi Projets'!L91="",'Suivi Paies'!K91&lt;='Suivi Projets'!P91*0.85),AND('Suivi Projets'!L91&lt;&gt;"",TODAY()&gt;='Suivi Projets'!L91+90,'Suivi Paies'!K91&lt;='Suivi Projets'!P91*0.85)),0,1)))</f>
        <v>2</v>
      </c>
      <c r="Q91" s="8" t="str">
        <f ca="1">IF(OR(TODAY()&lt;'Suivi Contrats'!J91+720,AND('Suivi Projets'!L91&lt;&gt;"",TODAY()&lt;'Suivi Projets'!L91+720)),"",IF(AND(TODAY()&gt;='Suivi Contrats'!J91+720,'Suivi Paies'!K91=""),2,IF(OR(AND(TODAY()&gt;='Suivi Contrats'!J91+720,'Suivi Projets'!L91="",'Suivi Paies'!K91&lt;='Suivi Projets'!P91*0.7),AND('Suivi Projets'!L91&lt;&gt;"",TODAY()&gt;='Suivi Projets'!L91+720,'Suivi Paies'!K91&lt;='Suivi Projets'!P91*0.7)),0,1)))</f>
        <v/>
      </c>
      <c r="R91" s="71"/>
      <c r="S91" s="71"/>
      <c r="T91" s="69"/>
      <c r="U91" s="70"/>
    </row>
    <row r="92" spans="1:21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  <c r="G92" s="125">
        <f>'Suivi Projets'!G92</f>
        <v>1712034</v>
      </c>
      <c r="H92" s="119" t="str">
        <f>IF('Suivi Projets'!L92&lt;&gt;"",1,"")</f>
        <v/>
      </c>
      <c r="I92" s="92" t="s">
        <v>354</v>
      </c>
      <c r="J92" s="102"/>
      <c r="K92" s="90"/>
      <c r="L92" s="102"/>
      <c r="M92" s="92"/>
      <c r="N92" s="92"/>
      <c r="O92" s="84"/>
      <c r="P92" s="11">
        <f ca="1">IF(OR(TODAY()&lt;'Suivi Contrats'!J92+90,AND('Suivi Projets'!L92&lt;&gt;"",TODAY()&lt;'Suivi Projets'!L92+90)),"",IF(AND(TODAY()&gt;='Suivi Contrats'!J92+90,'Suivi Paies'!K92=""),2,IF(OR(AND(TODAY()&gt;='Suivi Contrats'!J92+90,'Suivi Projets'!L92="",'Suivi Paies'!K92&lt;='Suivi Projets'!P92*0.85),AND('Suivi Projets'!L92&lt;&gt;"",TODAY()&gt;='Suivi Projets'!L92+90,'Suivi Paies'!K92&lt;='Suivi Projets'!P92*0.85)),0,1)))</f>
        <v>2</v>
      </c>
      <c r="Q92" s="8" t="str">
        <f ca="1">IF(OR(TODAY()&lt;'Suivi Contrats'!J92+720,AND('Suivi Projets'!L92&lt;&gt;"",TODAY()&lt;'Suivi Projets'!L92+720)),"",IF(AND(TODAY()&gt;='Suivi Contrats'!J92+720,'Suivi Paies'!K92=""),2,IF(OR(AND(TODAY()&gt;='Suivi Contrats'!J92+720,'Suivi Projets'!L92="",'Suivi Paies'!K92&lt;='Suivi Projets'!P92*0.7),AND('Suivi Projets'!L92&lt;&gt;"",TODAY()&gt;='Suivi Projets'!L92+720,'Suivi Paies'!K92&lt;='Suivi Projets'!P92*0.7)),0,1)))</f>
        <v/>
      </c>
      <c r="R92" s="64"/>
      <c r="S92" s="64"/>
      <c r="T92" s="65"/>
      <c r="U92" s="66"/>
    </row>
    <row r="93" spans="1:21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  <c r="G93" s="125">
        <f>'Suivi Projets'!G93</f>
        <v>1806045</v>
      </c>
      <c r="H93" s="121" t="str">
        <f>IF('Suivi Projets'!L93&lt;&gt;"",1,"")</f>
        <v/>
      </c>
      <c r="I93" s="92" t="s">
        <v>354</v>
      </c>
      <c r="J93" s="102"/>
      <c r="K93" s="90"/>
      <c r="L93" s="102"/>
      <c r="M93" s="92"/>
      <c r="N93" s="92"/>
      <c r="O93" s="84"/>
      <c r="P93" s="11">
        <f ca="1">IF(OR(TODAY()&lt;'Suivi Contrats'!J93+90,AND('Suivi Projets'!L93&lt;&gt;"",TODAY()&lt;'Suivi Projets'!L93+90)),"",IF(AND(TODAY()&gt;='Suivi Contrats'!J93+90,'Suivi Paies'!K93=""),2,IF(OR(AND(TODAY()&gt;='Suivi Contrats'!J93+90,'Suivi Projets'!L93="",'Suivi Paies'!K93&lt;='Suivi Projets'!P93*0.85),AND('Suivi Projets'!L93&lt;&gt;"",TODAY()&gt;='Suivi Projets'!L93+90,'Suivi Paies'!K93&lt;='Suivi Projets'!P93*0.85)),0,1)))</f>
        <v>2</v>
      </c>
      <c r="Q93" s="8" t="str">
        <f ca="1">IF(OR(TODAY()&lt;'Suivi Contrats'!J93+720,AND('Suivi Projets'!L93&lt;&gt;"",TODAY()&lt;'Suivi Projets'!L93+720)),"",IF(AND(TODAY()&gt;='Suivi Contrats'!J93+720,'Suivi Paies'!K93=""),2,IF(OR(AND(TODAY()&gt;='Suivi Contrats'!J93+720,'Suivi Projets'!L93="",'Suivi Paies'!K93&lt;='Suivi Projets'!P93*0.7),AND('Suivi Projets'!L93&lt;&gt;"",TODAY()&gt;='Suivi Projets'!L93+720,'Suivi Paies'!K93&lt;='Suivi Projets'!P93*0.7)),0,1)))</f>
        <v/>
      </c>
      <c r="R93" s="71"/>
      <c r="S93" s="71"/>
      <c r="T93" s="69"/>
      <c r="U93" s="70"/>
    </row>
    <row r="94" spans="1:21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  <c r="G94" s="125">
        <f>'Suivi Projets'!G94</f>
        <v>1804987</v>
      </c>
      <c r="H94" s="121" t="str">
        <f>IF('Suivi Projets'!L94&lt;&gt;"",1,"")</f>
        <v/>
      </c>
      <c r="I94" s="93">
        <v>2600</v>
      </c>
      <c r="J94" s="103"/>
      <c r="K94" s="92"/>
      <c r="L94" s="103"/>
      <c r="M94" s="93"/>
      <c r="N94" s="93"/>
      <c r="O94" s="85"/>
      <c r="P94" s="11">
        <f ca="1">IF(OR(TODAY()&lt;'Suivi Contrats'!J94+90,AND('Suivi Projets'!L94&lt;&gt;"",TODAY()&lt;'Suivi Projets'!L94+90)),"",IF(AND(TODAY()&gt;='Suivi Contrats'!J94+90,'Suivi Paies'!K94=""),2,IF(OR(AND(TODAY()&gt;='Suivi Contrats'!J94+90,'Suivi Projets'!L94="",'Suivi Paies'!K94&lt;='Suivi Projets'!P94*0.85),AND('Suivi Projets'!L94&lt;&gt;"",TODAY()&gt;='Suivi Projets'!L94+90,'Suivi Paies'!K94&lt;='Suivi Projets'!P94*0.85)),0,1)))</f>
        <v>2</v>
      </c>
      <c r="Q94" s="11" t="str">
        <f ca="1">IF(OR(TODAY()&lt;'Suivi Contrats'!J94+720,AND('Suivi Projets'!L94&lt;&gt;"",TODAY()&lt;'Suivi Projets'!L94+720)),"",IF(AND(TODAY()&gt;='Suivi Contrats'!J94+720,'Suivi Paies'!K94=""),2,IF(OR(AND(TODAY()&gt;='Suivi Contrats'!J94+720,'Suivi Projets'!L94="",'Suivi Paies'!K94&lt;='Suivi Projets'!P94*0.7),AND('Suivi Projets'!L94&lt;&gt;"",TODAY()&gt;='Suivi Projets'!L94+720,'Suivi Paies'!K94&lt;='Suivi Projets'!P94*0.7)),0,1)))</f>
        <v/>
      </c>
      <c r="R94" s="71"/>
      <c r="S94" s="71"/>
      <c r="T94" s="69"/>
      <c r="U94" s="70"/>
    </row>
    <row r="95" spans="1:21" ht="19.5" customHeight="1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  <c r="G95" s="315">
        <f>'Suivi Projets'!G95</f>
        <v>1901017</v>
      </c>
      <c r="H95" s="316" t="str">
        <f>IF('Suivi Projets'!L95&lt;&gt;"",1,"")</f>
        <v/>
      </c>
      <c r="I95" s="317" t="s">
        <v>354</v>
      </c>
      <c r="J95" s="318"/>
      <c r="K95" s="317"/>
      <c r="L95" s="318"/>
      <c r="M95" s="317"/>
      <c r="N95" s="317"/>
      <c r="O95" s="319"/>
      <c r="P95" s="320" t="str">
        <f ca="1">IF(OR(TODAY()&lt;'Suivi Contrats'!J95+90,AND('Suivi Projets'!L95&lt;&gt;"",TODAY()&lt;'Suivi Projets'!L95+90)),"",IF(AND(TODAY()&gt;='Suivi Contrats'!J95+90,'Suivi Paies'!K95=""),2,IF(OR(AND(TODAY()&gt;='Suivi Contrats'!J95+90,'Suivi Projets'!L95="",'Suivi Paies'!K95&lt;='Suivi Projets'!P95*0.85),AND('Suivi Projets'!L95&lt;&gt;"",TODAY()&gt;='Suivi Projets'!L95+90,'Suivi Paies'!K95&lt;='Suivi Projets'!P95*0.85)),0,1)))</f>
        <v/>
      </c>
      <c r="Q95" s="320" t="str">
        <f ca="1">IF(OR(TODAY()&lt;'Suivi Contrats'!J95+720,AND('Suivi Projets'!L95&lt;&gt;"",TODAY()&lt;'Suivi Projets'!L95+720)),"",IF(AND(TODAY()&gt;='Suivi Contrats'!J95+720,'Suivi Paies'!K95=""),2,IF(OR(AND(TODAY()&gt;='Suivi Contrats'!J95+720,'Suivi Projets'!L95="",'Suivi Paies'!K95&lt;='Suivi Projets'!P95*0.7),AND('Suivi Projets'!L95&lt;&gt;"",TODAY()&gt;='Suivi Projets'!L95+720,'Suivi Paies'!K95&lt;='Suivi Projets'!P95*0.7)),0,1)))</f>
        <v/>
      </c>
      <c r="R95" s="321"/>
      <c r="S95" s="321"/>
      <c r="T95" s="322"/>
      <c r="U95" s="323"/>
    </row>
    <row r="96" spans="1:21" ht="13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  <c r="G96" s="27"/>
      <c r="H96" s="27"/>
      <c r="I96" s="97"/>
      <c r="J96" s="106"/>
      <c r="K96" s="97"/>
      <c r="L96" s="106"/>
      <c r="M96" s="97"/>
      <c r="N96" s="97"/>
      <c r="O96" s="88"/>
      <c r="P96" s="27"/>
      <c r="Q96" s="27"/>
      <c r="R96" s="27"/>
      <c r="S96" s="27"/>
      <c r="T96" s="76"/>
      <c r="U96" s="76"/>
    </row>
    <row r="97" ht="12.75" thickTop="1" x14ac:dyDescent="0.25"/>
  </sheetData>
  <sheetProtection algorithmName="SHA-512" hashValue="XG6tLdSM+3x9qPUmPCOVxuty4owTFXSWAyxzTK5dHQkmt31nSITS24xExRkMgkZGHPGnHxpyZZTXIblKUNdpHg==" saltValue="kSUP8tleelqrP4q7wkhXYg==" spinCount="100000" sheet="1" objects="1" scenarios="1"/>
  <conditionalFormatting sqref="B2:B95">
    <cfRule type="cellIs" dxfId="79" priority="10" operator="equal">
      <formula>1</formula>
    </cfRule>
  </conditionalFormatting>
  <conditionalFormatting sqref="C2:C95">
    <cfRule type="cellIs" dxfId="78" priority="9" operator="equal">
      <formula>1</formula>
    </cfRule>
  </conditionalFormatting>
  <conditionalFormatting sqref="D2:D95">
    <cfRule type="cellIs" dxfId="77" priority="8" operator="equal">
      <formula>1</formula>
    </cfRule>
  </conditionalFormatting>
  <conditionalFormatting sqref="E2:E95">
    <cfRule type="cellIs" dxfId="76" priority="7" operator="equal">
      <formula>1</formula>
    </cfRule>
  </conditionalFormatting>
  <conditionalFormatting sqref="F2:F95">
    <cfRule type="cellIs" dxfId="75" priority="6" operator="equal">
      <formula>1</formula>
    </cfRule>
  </conditionalFormatting>
  <conditionalFormatting sqref="A2:A95">
    <cfRule type="expression" dxfId="74" priority="1">
      <formula>$F2=1</formula>
    </cfRule>
    <cfRule type="expression" dxfId="73" priority="2">
      <formula>$E2=1</formula>
    </cfRule>
    <cfRule type="expression" dxfId="72" priority="3">
      <formula>$D2=1</formula>
    </cfRule>
    <cfRule type="expression" dxfId="71" priority="4">
      <formula>$C2=1</formula>
    </cfRule>
    <cfRule type="expression" dxfId="70" priority="5">
      <formula>$B2=1</formula>
    </cfRule>
  </conditionalFormatting>
  <pageMargins left="0.70866141732283472" right="0.70866141732283472" top="0.74803149606299213" bottom="0.74803149606299213" header="0.31496062992125984" footer="0.31496062992125984"/>
  <pageSetup paperSize="9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61" id="{51DC3C8C-1F1C-46F1-AB7E-3894D0D9319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P1 P96:P1048576</xm:sqref>
        </x14:conditionalFormatting>
        <x14:conditionalFormatting xmlns:xm="http://schemas.microsoft.com/office/excel/2006/main">
          <x14:cfRule type="iconSet" priority="57" id="{61155D5B-11B9-40C7-90B7-7658E92D05C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P2</xm:sqref>
        </x14:conditionalFormatting>
        <x14:conditionalFormatting xmlns:xm="http://schemas.microsoft.com/office/excel/2006/main">
          <x14:cfRule type="iconSet" priority="58" id="{82D15DAC-54B7-4404-B2AC-3182E0BE8BB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Q2</xm:sqref>
        </x14:conditionalFormatting>
        <x14:conditionalFormatting xmlns:xm="http://schemas.microsoft.com/office/excel/2006/main">
          <x14:cfRule type="iconSet" priority="56" id="{2AA152F6-CD87-4A27-B726-3105555FF39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H2</xm:sqref>
        </x14:conditionalFormatting>
        <x14:conditionalFormatting xmlns:xm="http://schemas.microsoft.com/office/excel/2006/main">
          <x14:cfRule type="iconSet" priority="53" id="{BC183F5A-D0B4-4551-BA7C-6200AAAE576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P6 P8 P14 P23 P50 P60:P61 P66 P69 P75 P83 P88 P95</xm:sqref>
        </x14:conditionalFormatting>
        <x14:conditionalFormatting xmlns:xm="http://schemas.microsoft.com/office/excel/2006/main">
          <x14:cfRule type="iconSet" priority="54" id="{E1AF0D25-4518-4CD9-9656-DF8B9F9F715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Q6 Q8 Q14 Q23 Q50 Q60:Q61 Q66 Q69 Q75 Q83 Q88 Q95</xm:sqref>
        </x14:conditionalFormatting>
        <x14:conditionalFormatting xmlns:xm="http://schemas.microsoft.com/office/excel/2006/main">
          <x14:cfRule type="iconSet" priority="55" id="{D7A8891B-2A98-43D5-A29E-1111BE398FF9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H6 H8 H14 H23 H50 H60:H61 H66 H69 H75 H83 H88 H95</xm:sqref>
        </x14:conditionalFormatting>
        <x14:conditionalFormatting xmlns:xm="http://schemas.microsoft.com/office/excel/2006/main">
          <x14:cfRule type="iconSet" priority="51" id="{4A35E8CC-96E7-4447-8703-988F075DA04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P3:P5</xm:sqref>
        </x14:conditionalFormatting>
        <x14:conditionalFormatting xmlns:xm="http://schemas.microsoft.com/office/excel/2006/main">
          <x14:cfRule type="iconSet" priority="52" id="{855159DB-3EC3-42C6-B0AC-723F180999C9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Q3:Q5</xm:sqref>
        </x14:conditionalFormatting>
        <x14:conditionalFormatting xmlns:xm="http://schemas.microsoft.com/office/excel/2006/main">
          <x14:cfRule type="iconSet" priority="50" id="{E11B8801-4BCD-4F18-90D1-DCAC9722027A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H3:H5</xm:sqref>
        </x14:conditionalFormatting>
        <x14:conditionalFormatting xmlns:xm="http://schemas.microsoft.com/office/excel/2006/main">
          <x14:cfRule type="iconSet" priority="48" id="{1D76E99C-10B3-4FFA-AEBB-0068939E85C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P7</xm:sqref>
        </x14:conditionalFormatting>
        <x14:conditionalFormatting xmlns:xm="http://schemas.microsoft.com/office/excel/2006/main">
          <x14:cfRule type="iconSet" priority="49" id="{FB536AC0-7B9B-4AAD-A1A2-255E8390E54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Q7</xm:sqref>
        </x14:conditionalFormatting>
        <x14:conditionalFormatting xmlns:xm="http://schemas.microsoft.com/office/excel/2006/main">
          <x14:cfRule type="iconSet" priority="47" id="{CF2D246F-D8D3-48DC-8384-0A3D5F1B443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H7</xm:sqref>
        </x14:conditionalFormatting>
        <x14:conditionalFormatting xmlns:xm="http://schemas.microsoft.com/office/excel/2006/main">
          <x14:cfRule type="iconSet" priority="45" id="{BB8D755C-9077-451B-8875-A1FFA050B73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P9:P13</xm:sqref>
        </x14:conditionalFormatting>
        <x14:conditionalFormatting xmlns:xm="http://schemas.microsoft.com/office/excel/2006/main">
          <x14:cfRule type="iconSet" priority="46" id="{E311CFD5-554F-405A-AAAD-204DCFEB7828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Q9:Q13</xm:sqref>
        </x14:conditionalFormatting>
        <x14:conditionalFormatting xmlns:xm="http://schemas.microsoft.com/office/excel/2006/main">
          <x14:cfRule type="iconSet" priority="44" id="{38AD030B-7019-4494-AA49-BB75140132AD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H9:H13</xm:sqref>
        </x14:conditionalFormatting>
        <x14:conditionalFormatting xmlns:xm="http://schemas.microsoft.com/office/excel/2006/main">
          <x14:cfRule type="iconSet" priority="42" id="{0E4D9EAD-7FDA-4AB5-984B-9B18BA07A99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P15:P22</xm:sqref>
        </x14:conditionalFormatting>
        <x14:conditionalFormatting xmlns:xm="http://schemas.microsoft.com/office/excel/2006/main">
          <x14:cfRule type="iconSet" priority="43" id="{FA5BEBCD-9C33-49B8-BCEA-9973CE3CFE6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Q15:Q22</xm:sqref>
        </x14:conditionalFormatting>
        <x14:conditionalFormatting xmlns:xm="http://schemas.microsoft.com/office/excel/2006/main">
          <x14:cfRule type="iconSet" priority="41" id="{E715C3DA-6107-4E52-B0B7-4F854761185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H15:H22</xm:sqref>
        </x14:conditionalFormatting>
        <x14:conditionalFormatting xmlns:xm="http://schemas.microsoft.com/office/excel/2006/main">
          <x14:cfRule type="iconSet" priority="39" id="{CCAF571D-C1B2-4979-81FB-D9E4C8BAA49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P24:P46</xm:sqref>
        </x14:conditionalFormatting>
        <x14:conditionalFormatting xmlns:xm="http://schemas.microsoft.com/office/excel/2006/main">
          <x14:cfRule type="iconSet" priority="40" id="{1D21B8F1-9211-4992-8C38-653B2372380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Q24:Q46</xm:sqref>
        </x14:conditionalFormatting>
        <x14:conditionalFormatting xmlns:xm="http://schemas.microsoft.com/office/excel/2006/main">
          <x14:cfRule type="iconSet" priority="38" id="{442AA511-C44E-42B6-A6B5-BA77705808D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H24:H46</xm:sqref>
        </x14:conditionalFormatting>
        <x14:conditionalFormatting xmlns:xm="http://schemas.microsoft.com/office/excel/2006/main">
          <x14:cfRule type="iconSet" priority="36" id="{1DC29F76-C734-40DE-8B3E-4652C15901C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P47:P48</xm:sqref>
        </x14:conditionalFormatting>
        <x14:conditionalFormatting xmlns:xm="http://schemas.microsoft.com/office/excel/2006/main">
          <x14:cfRule type="iconSet" priority="37" id="{5FAD6BBF-62C9-488D-AA35-947E58CB5857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Q47:Q48</xm:sqref>
        </x14:conditionalFormatting>
        <x14:conditionalFormatting xmlns:xm="http://schemas.microsoft.com/office/excel/2006/main">
          <x14:cfRule type="iconSet" priority="35" id="{2EF69BB6-1B16-40AD-9B08-64E7E7C3EF0C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H47:H48</xm:sqref>
        </x14:conditionalFormatting>
        <x14:conditionalFormatting xmlns:xm="http://schemas.microsoft.com/office/excel/2006/main">
          <x14:cfRule type="iconSet" priority="33" id="{05AB9A2D-AD13-47BB-9080-21F9D01948E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P49</xm:sqref>
        </x14:conditionalFormatting>
        <x14:conditionalFormatting xmlns:xm="http://schemas.microsoft.com/office/excel/2006/main">
          <x14:cfRule type="iconSet" priority="34" id="{489C2ECA-C778-4566-8524-84D87887187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Q49</xm:sqref>
        </x14:conditionalFormatting>
        <x14:conditionalFormatting xmlns:xm="http://schemas.microsoft.com/office/excel/2006/main">
          <x14:cfRule type="iconSet" priority="32" id="{27E9B0D3-34A4-4B0B-9114-4A2C2457728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H49</xm:sqref>
        </x14:conditionalFormatting>
        <x14:conditionalFormatting xmlns:xm="http://schemas.microsoft.com/office/excel/2006/main">
          <x14:cfRule type="iconSet" priority="30" id="{8667312D-0589-41B8-B83F-E0062EDDED7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P51:P59</xm:sqref>
        </x14:conditionalFormatting>
        <x14:conditionalFormatting xmlns:xm="http://schemas.microsoft.com/office/excel/2006/main">
          <x14:cfRule type="iconSet" priority="31" id="{30EB6A2E-2B10-469E-BCE7-DB4B05652519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Q51:Q59</xm:sqref>
        </x14:conditionalFormatting>
        <x14:conditionalFormatting xmlns:xm="http://schemas.microsoft.com/office/excel/2006/main">
          <x14:cfRule type="iconSet" priority="29" id="{3D8577EC-5600-4CBF-9E63-190615AA73E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H51:H59</xm:sqref>
        </x14:conditionalFormatting>
        <x14:conditionalFormatting xmlns:xm="http://schemas.microsoft.com/office/excel/2006/main">
          <x14:cfRule type="iconSet" priority="27" id="{FE6E8A39-D8EE-4045-923A-34C8F4133DF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P62:P65</xm:sqref>
        </x14:conditionalFormatting>
        <x14:conditionalFormatting xmlns:xm="http://schemas.microsoft.com/office/excel/2006/main">
          <x14:cfRule type="iconSet" priority="28" id="{A6EFBA72-252B-461B-B2E5-F6AFF04388FD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Q62:Q65</xm:sqref>
        </x14:conditionalFormatting>
        <x14:conditionalFormatting xmlns:xm="http://schemas.microsoft.com/office/excel/2006/main">
          <x14:cfRule type="iconSet" priority="26" id="{CF6AA99C-7693-4C94-A9F0-C7A701B722E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H62:H65</xm:sqref>
        </x14:conditionalFormatting>
        <x14:conditionalFormatting xmlns:xm="http://schemas.microsoft.com/office/excel/2006/main">
          <x14:cfRule type="iconSet" priority="24" id="{469C8483-87C3-447D-9D72-EA527EFD950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P67:P68</xm:sqref>
        </x14:conditionalFormatting>
        <x14:conditionalFormatting xmlns:xm="http://schemas.microsoft.com/office/excel/2006/main">
          <x14:cfRule type="iconSet" priority="25" id="{CB05D01F-1320-46AA-AE15-216145388E54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Q67:Q68</xm:sqref>
        </x14:conditionalFormatting>
        <x14:conditionalFormatting xmlns:xm="http://schemas.microsoft.com/office/excel/2006/main">
          <x14:cfRule type="iconSet" priority="23" id="{3324C747-4CC2-4FEF-8CA2-F7C62C8F7994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H67:H68</xm:sqref>
        </x14:conditionalFormatting>
        <x14:conditionalFormatting xmlns:xm="http://schemas.microsoft.com/office/excel/2006/main">
          <x14:cfRule type="iconSet" priority="21" id="{4EFD964A-CD6E-4ECE-9B83-E93DC02869A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P70:P74</xm:sqref>
        </x14:conditionalFormatting>
        <x14:conditionalFormatting xmlns:xm="http://schemas.microsoft.com/office/excel/2006/main">
          <x14:cfRule type="iconSet" priority="22" id="{B76979BA-47D0-4995-8A7A-E7EAD2750C5A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Q70:Q74</xm:sqref>
        </x14:conditionalFormatting>
        <x14:conditionalFormatting xmlns:xm="http://schemas.microsoft.com/office/excel/2006/main">
          <x14:cfRule type="iconSet" priority="20" id="{3B37B2F8-9A30-46C2-9C5C-9173A955BA7E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H70:H74</xm:sqref>
        </x14:conditionalFormatting>
        <x14:conditionalFormatting xmlns:xm="http://schemas.microsoft.com/office/excel/2006/main">
          <x14:cfRule type="iconSet" priority="18" id="{F3AD8FC0-44BA-4A0C-A9DD-5B41D319EB2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P76:P82</xm:sqref>
        </x14:conditionalFormatting>
        <x14:conditionalFormatting xmlns:xm="http://schemas.microsoft.com/office/excel/2006/main">
          <x14:cfRule type="iconSet" priority="19" id="{A543796E-2451-40C7-AB32-23EE2EFCC713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Q76:Q82</xm:sqref>
        </x14:conditionalFormatting>
        <x14:conditionalFormatting xmlns:xm="http://schemas.microsoft.com/office/excel/2006/main">
          <x14:cfRule type="iconSet" priority="17" id="{B3288D4B-7A3A-4903-B2E8-DB2CA2E19CB1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H76:H82</xm:sqref>
        </x14:conditionalFormatting>
        <x14:conditionalFormatting xmlns:xm="http://schemas.microsoft.com/office/excel/2006/main">
          <x14:cfRule type="iconSet" priority="15" id="{BC5EF912-5F3B-4A02-8C98-3F3C66234CA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P84:P87</xm:sqref>
        </x14:conditionalFormatting>
        <x14:conditionalFormatting xmlns:xm="http://schemas.microsoft.com/office/excel/2006/main">
          <x14:cfRule type="iconSet" priority="16" id="{8E00E8FF-F1F2-464B-9C5E-30CE57F83C3F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Q84:Q87</xm:sqref>
        </x14:conditionalFormatting>
        <x14:conditionalFormatting xmlns:xm="http://schemas.microsoft.com/office/excel/2006/main">
          <x14:cfRule type="iconSet" priority="14" id="{DAF5123F-10C7-448C-9FCF-AAB4A729A4BF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H84:H87</xm:sqref>
        </x14:conditionalFormatting>
        <x14:conditionalFormatting xmlns:xm="http://schemas.microsoft.com/office/excel/2006/main">
          <x14:cfRule type="iconSet" priority="12" id="{00BF2BB7-AEF9-4628-81FE-0479A8E0B02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P89:P94</xm:sqref>
        </x14:conditionalFormatting>
        <x14:conditionalFormatting xmlns:xm="http://schemas.microsoft.com/office/excel/2006/main">
          <x14:cfRule type="iconSet" priority="13" id="{C9C949CF-6803-41B3-B9E3-C209151E25DE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0"/>
              <x14:cfIcon iconSet="3Symbols" iconId="1"/>
            </x14:iconSet>
          </x14:cfRule>
          <xm:sqref>Q89:Q94</xm:sqref>
        </x14:conditionalFormatting>
        <x14:conditionalFormatting xmlns:xm="http://schemas.microsoft.com/office/excel/2006/main">
          <x14:cfRule type="iconSet" priority="11" id="{39349DDF-3BBB-40DB-AE08-F1959A105F1B}">
            <x14:iconSet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Symbols" iconId="2"/>
            </x14:iconSet>
          </x14:cfRule>
          <xm:sqref>H89:H94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03C9CD-FC73-4F35-82BE-D33792EAD693}">
  <sheetPr codeName="Feuil1"/>
  <dimension ref="A1:F97"/>
  <sheetViews>
    <sheetView zoomScale="80" zoomScaleNormal="80" workbookViewId="0">
      <selection activeCell="J33" sqref="J33"/>
    </sheetView>
  </sheetViews>
  <sheetFormatPr baseColWidth="10" defaultRowHeight="15" x14ac:dyDescent="0.25"/>
  <cols>
    <col min="1" max="1" width="26" customWidth="1"/>
    <col min="2" max="2" width="5.28515625" customWidth="1"/>
    <col min="3" max="3" width="5.7109375" customWidth="1"/>
    <col min="4" max="4" width="7.5703125" customWidth="1"/>
    <col min="5" max="6" width="5.28515625" customWidth="1"/>
  </cols>
  <sheetData>
    <row r="1" spans="1:6" ht="21" customHeight="1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</row>
    <row r="2" spans="1:6" ht="15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</row>
    <row r="3" spans="1:6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</row>
    <row r="4" spans="1:6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</row>
    <row r="5" spans="1:6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</row>
    <row r="6" spans="1:6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</row>
    <row r="7" spans="1:6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</row>
    <row r="8" spans="1:6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</row>
    <row r="9" spans="1:6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</row>
    <row r="10" spans="1:6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</row>
    <row r="11" spans="1:6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</row>
    <row r="12" spans="1:6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</row>
    <row r="13" spans="1:6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</row>
    <row r="14" spans="1:6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</row>
    <row r="15" spans="1:6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</row>
    <row r="16" spans="1:6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</row>
    <row r="17" spans="1:6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</row>
    <row r="18" spans="1:6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</row>
    <row r="19" spans="1:6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</row>
    <row r="20" spans="1:6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</row>
    <row r="21" spans="1:6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</row>
    <row r="22" spans="1:6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</row>
    <row r="23" spans="1:6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</row>
    <row r="24" spans="1:6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</row>
    <row r="25" spans="1:6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</row>
    <row r="26" spans="1:6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</row>
    <row r="27" spans="1:6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</row>
    <row r="28" spans="1:6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</row>
    <row r="29" spans="1:6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</row>
    <row r="30" spans="1:6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</row>
    <row r="31" spans="1:6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</row>
    <row r="32" spans="1:6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</row>
    <row r="33" spans="1:6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</row>
    <row r="34" spans="1:6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</row>
    <row r="35" spans="1:6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</row>
    <row r="36" spans="1:6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</row>
    <row r="37" spans="1:6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</row>
    <row r="38" spans="1:6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</row>
    <row r="39" spans="1:6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</row>
    <row r="40" spans="1:6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</row>
    <row r="41" spans="1:6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</row>
    <row r="42" spans="1:6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</row>
    <row r="43" spans="1:6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</row>
    <row r="44" spans="1:6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</row>
    <row r="45" spans="1:6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</row>
    <row r="46" spans="1:6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</row>
    <row r="47" spans="1:6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</row>
    <row r="48" spans="1:6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</row>
    <row r="49" spans="1:6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</row>
    <row r="50" spans="1:6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</row>
    <row r="51" spans="1:6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</row>
    <row r="52" spans="1:6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</row>
    <row r="53" spans="1:6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</row>
    <row r="54" spans="1:6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</row>
    <row r="55" spans="1:6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</row>
    <row r="56" spans="1:6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</row>
    <row r="57" spans="1:6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</row>
    <row r="58" spans="1:6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</row>
    <row r="59" spans="1:6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</row>
    <row r="60" spans="1:6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</row>
    <row r="61" spans="1:6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</row>
    <row r="62" spans="1:6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</row>
    <row r="63" spans="1:6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</row>
    <row r="64" spans="1:6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</row>
    <row r="65" spans="1:6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</row>
    <row r="66" spans="1:6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</row>
    <row r="67" spans="1:6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</row>
    <row r="68" spans="1:6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</row>
    <row r="69" spans="1:6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</row>
    <row r="70" spans="1:6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</row>
    <row r="71" spans="1:6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</row>
    <row r="72" spans="1:6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</row>
    <row r="73" spans="1:6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</row>
    <row r="74" spans="1:6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</row>
    <row r="75" spans="1:6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</row>
    <row r="76" spans="1:6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</row>
    <row r="77" spans="1:6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</row>
    <row r="78" spans="1:6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</row>
    <row r="79" spans="1:6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</row>
    <row r="80" spans="1:6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</row>
    <row r="81" spans="1:6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</row>
    <row r="82" spans="1:6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</row>
    <row r="83" spans="1:6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</row>
    <row r="84" spans="1:6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</row>
    <row r="85" spans="1:6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</row>
    <row r="86" spans="1:6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</row>
    <row r="87" spans="1:6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</row>
    <row r="88" spans="1:6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</row>
    <row r="89" spans="1:6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</row>
    <row r="90" spans="1:6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</row>
    <row r="91" spans="1:6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</row>
    <row r="92" spans="1:6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</row>
    <row r="93" spans="1:6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</row>
    <row r="94" spans="1:6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</row>
    <row r="95" spans="1:6" ht="15.75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</row>
    <row r="96" spans="1:6" ht="16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</row>
    <row r="97" ht="15.75" thickTop="1" x14ac:dyDescent="0.25"/>
  </sheetData>
  <sheetProtection algorithmName="SHA-512" hashValue="FEV7XFmP4+IWlfLfAwefmqZDPd3f03+moXPGv3bKDoN23Ahcej4bRjnpG+zd+RCzQOXZc4poKZ7UTsZDWKtvtg==" saltValue="xy8vCo1zxCf/I0CRSYACrQ==" spinCount="100000" sheet="1" objects="1" scenarios="1"/>
  <conditionalFormatting sqref="B2:B95">
    <cfRule type="cellIs" dxfId="69" priority="10" operator="equal">
      <formula>1</formula>
    </cfRule>
  </conditionalFormatting>
  <conditionalFormatting sqref="C2:C95">
    <cfRule type="cellIs" dxfId="68" priority="9" operator="equal">
      <formula>1</formula>
    </cfRule>
  </conditionalFormatting>
  <conditionalFormatting sqref="D2:D95">
    <cfRule type="cellIs" dxfId="67" priority="8" operator="equal">
      <formula>1</formula>
    </cfRule>
  </conditionalFormatting>
  <conditionalFormatting sqref="E2:E95">
    <cfRule type="cellIs" dxfId="66" priority="7" operator="equal">
      <formula>1</formula>
    </cfRule>
  </conditionalFormatting>
  <conditionalFormatting sqref="F2:F95">
    <cfRule type="cellIs" dxfId="65" priority="6" operator="equal">
      <formula>1</formula>
    </cfRule>
  </conditionalFormatting>
  <conditionalFormatting sqref="A2:A95">
    <cfRule type="expression" dxfId="64" priority="1">
      <formula>$F2=1</formula>
    </cfRule>
    <cfRule type="expression" dxfId="63" priority="2">
      <formula>$E2=1</formula>
    </cfRule>
    <cfRule type="expression" dxfId="62" priority="3">
      <formula>$D2=1</formula>
    </cfRule>
    <cfRule type="expression" dxfId="61" priority="4">
      <formula>$C2=1</formula>
    </cfRule>
    <cfRule type="expression" dxfId="60" priority="5">
      <formula>$B2=1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outlinePr applyStyles="1" summaryBelow="0"/>
  </sheetPr>
  <dimension ref="A1:AX97"/>
  <sheetViews>
    <sheetView zoomScale="85" zoomScaleNormal="85" zoomScalePageLayoutView="125" workbookViewId="0">
      <pane xSplit="1" ySplit="1" topLeftCell="B55" activePane="bottomRight" state="frozen"/>
      <selection activeCell="B2" sqref="B2"/>
      <selection pane="topRight" activeCell="B2" sqref="B2"/>
      <selection pane="bottomLeft" activeCell="B2" sqref="B2"/>
      <selection pane="bottomRight" activeCell="A2" sqref="A2:F95"/>
    </sheetView>
  </sheetViews>
  <sheetFormatPr baseColWidth="10" defaultColWidth="10.7109375" defaultRowHeight="12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  <col min="7" max="7" width="54.42578125" style="1" customWidth="1"/>
    <col min="8" max="8" width="12.7109375" style="1" customWidth="1"/>
    <col min="9" max="16384" width="10.7109375" style="1"/>
  </cols>
  <sheetData>
    <row r="1" spans="1:50" ht="22.15" customHeight="1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  <c r="G1" s="2" t="s">
        <v>39</v>
      </c>
    </row>
    <row r="2" spans="1:50" ht="12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  <c r="G2" s="130" t="s">
        <v>367</v>
      </c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  <c r="G3" s="130" t="s">
        <v>256</v>
      </c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  <c r="G4" s="131" t="s">
        <v>212</v>
      </c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  <c r="G5" s="130" t="s">
        <v>232</v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  <c r="G6" s="130"/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  <c r="G7" s="132" t="s">
        <v>168</v>
      </c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132"/>
      <c r="H8" s="273"/>
      <c r="I8" s="273"/>
      <c r="J8" s="273"/>
      <c r="K8" s="273"/>
      <c r="L8" s="273"/>
      <c r="M8" s="273"/>
      <c r="N8" s="273"/>
      <c r="O8" s="273"/>
      <c r="P8" s="273"/>
      <c r="Q8" s="273"/>
      <c r="R8" s="273"/>
      <c r="S8" s="273"/>
      <c r="T8" s="273"/>
      <c r="U8" s="273"/>
      <c r="V8" s="273"/>
      <c r="W8" s="273"/>
      <c r="X8" s="273"/>
      <c r="Y8" s="273"/>
      <c r="Z8" s="273"/>
      <c r="AA8" s="273"/>
      <c r="AB8" s="273"/>
      <c r="AC8" s="273"/>
      <c r="AD8" s="273"/>
      <c r="AE8" s="273"/>
      <c r="AF8" s="273"/>
      <c r="AG8" s="273"/>
      <c r="AH8" s="273"/>
      <c r="AI8" s="273"/>
      <c r="AJ8" s="273"/>
      <c r="AK8" s="273"/>
      <c r="AL8" s="273"/>
      <c r="AM8" s="273"/>
      <c r="AN8" s="273"/>
      <c r="AO8" s="273"/>
      <c r="AP8" s="273"/>
      <c r="AQ8" s="273"/>
      <c r="AR8" s="273"/>
      <c r="AS8" s="273"/>
      <c r="AT8" s="273"/>
      <c r="AU8" s="273"/>
      <c r="AV8" s="273"/>
      <c r="AW8" s="273"/>
      <c r="AX8" s="273"/>
    </row>
    <row r="9" spans="1:50" ht="16.149999999999999" customHeight="1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  <c r="G9" s="132" t="s">
        <v>169</v>
      </c>
    </row>
    <row r="10" spans="1:50" ht="16.5" customHeight="1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  <c r="G10" s="132" t="s">
        <v>170</v>
      </c>
    </row>
    <row r="11" spans="1:50" ht="21.6" customHeight="1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  <c r="G11" s="132" t="s">
        <v>78</v>
      </c>
    </row>
    <row r="12" spans="1:50" ht="16.149999999999999" customHeight="1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  <c r="G12" s="132" t="s">
        <v>94</v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  <c r="G13" s="133" t="s">
        <v>171</v>
      </c>
    </row>
    <row r="14" spans="1:50" ht="15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128" t="s">
        <v>408</v>
      </c>
      <c r="H14" s="273"/>
      <c r="I14" s="273"/>
      <c r="J14" s="273"/>
      <c r="K14" s="273"/>
      <c r="L14" s="273"/>
      <c r="M14" s="273"/>
      <c r="N14" s="273"/>
      <c r="O14" s="273"/>
      <c r="P14" s="273"/>
      <c r="Q14" s="273"/>
      <c r="R14" s="273"/>
      <c r="S14" s="273"/>
      <c r="T14" s="273"/>
      <c r="U14" s="273"/>
      <c r="V14" s="273"/>
      <c r="W14" s="273"/>
      <c r="X14" s="273"/>
      <c r="Y14" s="273"/>
      <c r="Z14" s="273"/>
      <c r="AA14" s="273"/>
      <c r="AB14" s="273"/>
      <c r="AC14" s="273"/>
      <c r="AD14" s="273"/>
      <c r="AE14" s="273"/>
      <c r="AF14" s="273"/>
      <c r="AG14" s="273"/>
      <c r="AH14" s="273"/>
      <c r="AI14" s="273"/>
      <c r="AJ14" s="273"/>
      <c r="AK14" s="273"/>
      <c r="AL14" s="273"/>
      <c r="AM14" s="273"/>
      <c r="AN14" s="273"/>
      <c r="AO14" s="273"/>
      <c r="AP14" s="273"/>
      <c r="AQ14" s="273"/>
      <c r="AR14" s="273"/>
      <c r="AS14" s="273"/>
      <c r="AT14" s="273"/>
      <c r="AU14" s="273"/>
      <c r="AV14" s="273"/>
      <c r="AW14" s="273"/>
      <c r="AX14" s="273"/>
    </row>
    <row r="15" spans="1:50" ht="23.1" customHeight="1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  <c r="G15" s="133" t="s">
        <v>172</v>
      </c>
    </row>
    <row r="16" spans="1:50" ht="15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  <c r="G16" s="128" t="s">
        <v>394</v>
      </c>
    </row>
    <row r="17" spans="1:7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  <c r="G17" s="132" t="s">
        <v>257</v>
      </c>
    </row>
    <row r="18" spans="1:7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  <c r="G18" s="132" t="s">
        <v>106</v>
      </c>
    </row>
    <row r="19" spans="1:7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  <c r="G19" s="132" t="s">
        <v>173</v>
      </c>
    </row>
    <row r="20" spans="1:7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  <c r="G20" s="132" t="s">
        <v>258</v>
      </c>
    </row>
    <row r="21" spans="1:7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  <c r="G21" s="132" t="s">
        <v>174</v>
      </c>
    </row>
    <row r="22" spans="1:7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  <c r="G22" s="132" t="s">
        <v>175</v>
      </c>
    </row>
    <row r="23" spans="1:7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  <c r="G23" s="132"/>
    </row>
    <row r="24" spans="1:7" ht="16.149999999999999" customHeight="1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  <c r="G24" s="133" t="s">
        <v>259</v>
      </c>
    </row>
    <row r="25" spans="1:7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  <c r="G25" s="133" t="s">
        <v>260</v>
      </c>
    </row>
    <row r="26" spans="1:7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  <c r="G26" s="133" t="s">
        <v>68</v>
      </c>
    </row>
    <row r="27" spans="1:7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  <c r="G27" s="132" t="s">
        <v>79</v>
      </c>
    </row>
    <row r="28" spans="1:7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  <c r="G28" s="132" t="s">
        <v>233</v>
      </c>
    </row>
    <row r="29" spans="1:7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  <c r="G29" s="132" t="s">
        <v>234</v>
      </c>
    </row>
    <row r="30" spans="1:7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  <c r="G30" s="132" t="s">
        <v>176</v>
      </c>
    </row>
    <row r="31" spans="1:7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  <c r="G31" s="132" t="s">
        <v>107</v>
      </c>
    </row>
    <row r="32" spans="1:7" ht="16.149999999999999" customHeight="1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  <c r="G32" s="134"/>
    </row>
    <row r="33" spans="1:7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  <c r="G33" s="135" t="s">
        <v>45</v>
      </c>
    </row>
    <row r="34" spans="1:7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  <c r="G34" s="134"/>
    </row>
    <row r="35" spans="1:7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  <c r="G35" s="132" t="s">
        <v>235</v>
      </c>
    </row>
    <row r="36" spans="1:7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  <c r="G36" s="132" t="s">
        <v>65</v>
      </c>
    </row>
    <row r="37" spans="1:7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  <c r="G37" s="132" t="s">
        <v>236</v>
      </c>
    </row>
    <row r="38" spans="1:7" ht="18.75" customHeight="1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  <c r="G38" s="132" t="s">
        <v>261</v>
      </c>
    </row>
    <row r="39" spans="1:7" ht="16.149999999999999" customHeight="1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  <c r="G39" s="132" t="s">
        <v>237</v>
      </c>
    </row>
    <row r="40" spans="1:7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  <c r="G40" s="132" t="s">
        <v>177</v>
      </c>
    </row>
    <row r="41" spans="1:7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  <c r="G41" s="132" t="s">
        <v>119</v>
      </c>
    </row>
    <row r="42" spans="1:7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  <c r="G42" s="132" t="s">
        <v>95</v>
      </c>
    </row>
    <row r="43" spans="1:7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  <c r="G43" s="132" t="s">
        <v>238</v>
      </c>
    </row>
    <row r="44" spans="1:7" ht="16.5" customHeight="1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  <c r="G44" s="132" t="s">
        <v>178</v>
      </c>
    </row>
    <row r="45" spans="1:7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  <c r="G45" s="136"/>
    </row>
    <row r="46" spans="1:7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  <c r="G46" s="132" t="s">
        <v>71</v>
      </c>
    </row>
    <row r="47" spans="1:7" ht="19.5" customHeight="1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  <c r="G47" s="133" t="s">
        <v>44</v>
      </c>
    </row>
    <row r="48" spans="1:7" ht="23.65" customHeight="1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  <c r="G48" s="132" t="s">
        <v>239</v>
      </c>
    </row>
    <row r="49" spans="1:7" ht="23.65" customHeight="1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  <c r="G49" s="132" t="s">
        <v>80</v>
      </c>
    </row>
    <row r="50" spans="1:7" ht="21.75" customHeight="1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  <c r="G50" s="132"/>
    </row>
    <row r="51" spans="1:7" ht="16.149999999999999" customHeight="1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  <c r="G51" s="136"/>
    </row>
    <row r="52" spans="1:7" ht="20.65" customHeight="1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  <c r="G52" s="136"/>
    </row>
    <row r="53" spans="1:7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  <c r="G53" s="132" t="s">
        <v>179</v>
      </c>
    </row>
    <row r="54" spans="1:7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  <c r="G54" s="132" t="s">
        <v>368</v>
      </c>
    </row>
    <row r="55" spans="1:7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  <c r="G55" s="132" t="s">
        <v>180</v>
      </c>
    </row>
    <row r="56" spans="1:7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  <c r="G56" s="132" t="s">
        <v>108</v>
      </c>
    </row>
    <row r="57" spans="1:7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  <c r="G57" s="132" t="s">
        <v>240</v>
      </c>
    </row>
    <row r="58" spans="1:7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  <c r="G58" s="132" t="s">
        <v>369</v>
      </c>
    </row>
    <row r="59" spans="1:7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  <c r="G59" s="132" t="s">
        <v>241</v>
      </c>
    </row>
    <row r="60" spans="1:7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  <c r="G60" s="132"/>
    </row>
    <row r="61" spans="1:7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  <c r="G61" s="132"/>
    </row>
    <row r="62" spans="1:7" ht="16.149999999999999" customHeight="1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  <c r="G62" s="133" t="s">
        <v>69</v>
      </c>
    </row>
    <row r="63" spans="1:7" ht="16.149999999999999" customHeight="1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  <c r="G63" s="3"/>
    </row>
    <row r="64" spans="1:7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  <c r="G64" s="132" t="s">
        <v>242</v>
      </c>
    </row>
    <row r="65" spans="1:7" ht="16.149999999999999" customHeight="1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  <c r="G65" s="132" t="s">
        <v>262</v>
      </c>
    </row>
    <row r="66" spans="1:7" ht="16.149999999999999" customHeight="1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  <c r="G66" s="132"/>
    </row>
    <row r="67" spans="1:7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  <c r="G67" s="132" t="s">
        <v>243</v>
      </c>
    </row>
    <row r="68" spans="1:7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  <c r="G68" s="133" t="s">
        <v>96</v>
      </c>
    </row>
    <row r="69" spans="1:7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  <c r="G69" s="132"/>
    </row>
    <row r="70" spans="1:7" ht="17.649999999999999" customHeight="1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  <c r="G70" s="132" t="s">
        <v>66</v>
      </c>
    </row>
    <row r="71" spans="1:7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  <c r="G71" s="132" t="s">
        <v>244</v>
      </c>
    </row>
    <row r="72" spans="1:7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  <c r="G72" s="132" t="s">
        <v>46</v>
      </c>
    </row>
    <row r="73" spans="1:7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  <c r="G73" s="132" t="s">
        <v>245</v>
      </c>
    </row>
    <row r="74" spans="1:7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  <c r="G74" s="133" t="s">
        <v>370</v>
      </c>
    </row>
    <row r="75" spans="1:7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  <c r="G75" s="133"/>
    </row>
    <row r="76" spans="1:7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  <c r="G76" s="132" t="s">
        <v>246</v>
      </c>
    </row>
    <row r="77" spans="1:7" ht="24.6" customHeight="1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  <c r="G77" s="132" t="s">
        <v>247</v>
      </c>
    </row>
    <row r="78" spans="1:7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  <c r="G78" s="133" t="s">
        <v>248</v>
      </c>
    </row>
    <row r="79" spans="1:7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  <c r="G79" s="132" t="s">
        <v>67</v>
      </c>
    </row>
    <row r="80" spans="1:7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  <c r="G80" s="133" t="s">
        <v>249</v>
      </c>
    </row>
    <row r="81" spans="1:7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  <c r="G81" s="132" t="s">
        <v>250</v>
      </c>
    </row>
    <row r="82" spans="1:7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  <c r="G82" s="132" t="s">
        <v>81</v>
      </c>
    </row>
    <row r="83" spans="1:7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  <c r="G83" s="132"/>
    </row>
    <row r="84" spans="1:7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  <c r="G84" s="132" t="s">
        <v>120</v>
      </c>
    </row>
    <row r="85" spans="1:7" ht="17.25" customHeight="1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  <c r="G85" s="132" t="s">
        <v>251</v>
      </c>
    </row>
    <row r="86" spans="1:7" ht="19.149999999999999" customHeight="1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  <c r="G86" s="132" t="s">
        <v>82</v>
      </c>
    </row>
    <row r="87" spans="1:7" ht="19.149999999999999" customHeight="1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  <c r="G87" s="132" t="s">
        <v>72</v>
      </c>
    </row>
    <row r="88" spans="1:7" ht="19.149999999999999" customHeight="1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  <c r="G88" s="132"/>
    </row>
    <row r="89" spans="1:7" ht="15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  <c r="G89" s="129" t="s">
        <v>401</v>
      </c>
    </row>
    <row r="90" spans="1:7" ht="24.4" customHeight="1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  <c r="G90" s="132" t="s">
        <v>252</v>
      </c>
    </row>
    <row r="91" spans="1:7" ht="23.65" customHeight="1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  <c r="G91" s="132" t="s">
        <v>253</v>
      </c>
    </row>
    <row r="92" spans="1:7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  <c r="G92" s="132" t="s">
        <v>254</v>
      </c>
    </row>
    <row r="93" spans="1:7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  <c r="G93" s="133" t="s">
        <v>263</v>
      </c>
    </row>
    <row r="94" spans="1:7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  <c r="G94" s="297" t="s">
        <v>255</v>
      </c>
    </row>
    <row r="95" spans="1:7" ht="19.5" customHeight="1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  <c r="G95" s="298"/>
    </row>
    <row r="96" spans="1:7" ht="13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  <c r="G96" s="4"/>
    </row>
    <row r="97" ht="12.75" thickTop="1" x14ac:dyDescent="0.25"/>
  </sheetData>
  <sheetProtection algorithmName="SHA-512" hashValue="ojBbSCjVj27GtZUpvst59Z67yDv8Ylddsvhw2Lt6BTKRId7vFwPX9OWxOR77oOt0XIOcMrvnH9lRtXhPx2s5Cg==" saltValue="7XRo9GIfGZ2xGtw4FEJgcw==" spinCount="100000" sheet="1" objects="1" scenarios="1"/>
  <conditionalFormatting sqref="B2:B95">
    <cfRule type="cellIs" dxfId="59" priority="10" operator="equal">
      <formula>1</formula>
    </cfRule>
  </conditionalFormatting>
  <conditionalFormatting sqref="C2:C95">
    <cfRule type="cellIs" dxfId="58" priority="9" operator="equal">
      <formula>1</formula>
    </cfRule>
  </conditionalFormatting>
  <conditionalFormatting sqref="D2:D95">
    <cfRule type="cellIs" dxfId="57" priority="8" operator="equal">
      <formula>1</formula>
    </cfRule>
  </conditionalFormatting>
  <conditionalFormatting sqref="E2:E95">
    <cfRule type="cellIs" dxfId="56" priority="7" operator="equal">
      <formula>1</formula>
    </cfRule>
  </conditionalFormatting>
  <conditionalFormatting sqref="F2:F95">
    <cfRule type="cellIs" dxfId="55" priority="6" operator="equal">
      <formula>1</formula>
    </cfRule>
  </conditionalFormatting>
  <conditionalFormatting sqref="A2:A95">
    <cfRule type="expression" dxfId="54" priority="1">
      <formula>$F2=1</formula>
    </cfRule>
    <cfRule type="expression" dxfId="53" priority="2">
      <formula>$E2=1</formula>
    </cfRule>
    <cfRule type="expression" dxfId="52" priority="3">
      <formula>$D2=1</formula>
    </cfRule>
    <cfRule type="expression" dxfId="51" priority="4">
      <formula>$C2=1</formula>
    </cfRule>
    <cfRule type="expression" dxfId="50" priority="5">
      <formula>$B2=1</formula>
    </cfRule>
  </conditionalFormatting>
  <hyperlinks>
    <hyperlink ref="G47" r:id="rId1" xr:uid="{A08CDA53-655A-4CAE-A22A-24384138E2E9}"/>
    <hyperlink ref="G89" r:id="rId2" xr:uid="{69B002C0-FAF0-4F21-B8AF-9A579B02BD29}"/>
    <hyperlink ref="G33" r:id="rId3" xr:uid="{53786955-A386-48B3-AE75-AE2FC8FA6CC9}"/>
    <hyperlink ref="G62" r:id="rId4" xr:uid="{846B954A-FDD6-47FF-9289-5E067441CC78}"/>
    <hyperlink ref="G4" r:id="rId5" xr:uid="{7209145E-5E92-47BE-83B7-FBDE11D1E761}"/>
    <hyperlink ref="G46" r:id="rId6" xr:uid="{7F9B0DC2-17EE-4169-8A7C-91DC7C2963AF}"/>
    <hyperlink ref="G87" r:id="rId7" xr:uid="{4D6E262B-ECC9-4FD5-B598-F0CEFB07DFA3}"/>
    <hyperlink ref="G11" r:id="rId8" display="mailto:ericbouhet7@gmail.com" xr:uid="{D28FA13D-86FC-4682-82CF-46643E3A52DF}"/>
    <hyperlink ref="G49" r:id="rId9" display="mailto:cedric.koszuta@hotmail.fr" xr:uid="{119D1FCE-7EA7-4ED8-84CB-E65CB0500099}"/>
    <hyperlink ref="G82" r:id="rId10" xr:uid="{5D1C8CCB-4714-4B5F-A47C-B89B3742A837}"/>
    <hyperlink ref="G86" r:id="rId11" display="mailto:samuel.stephan56@yahoo.fr" xr:uid="{FE862204-3C08-4010-97A0-0A77921734FE}"/>
    <hyperlink ref="G18" r:id="rId12" display="mailto:chatronbruno@hotmail.com" xr:uid="{062FA0C3-7227-4B28-93D2-9F29CCDE521E}"/>
    <hyperlink ref="G31" r:id="rId13" display="mailto:tiago.dossantos@icloud.com" xr:uid="{7D37F748-8B9F-4C15-B863-F1B674421A9D}"/>
    <hyperlink ref="G56" r:id="rId14" display="mailto:marc.louvion.fra@gmail.com" xr:uid="{D43F27C2-5B8F-4BA3-B4F0-FCAC8EBEA826}"/>
    <hyperlink ref="G16" r:id="rId15" xr:uid="{ADE2A0DE-6501-4245-9F24-C0BE6A0C3840}"/>
    <hyperlink ref="G27" r:id="rId16" display="mailto:definodolive@yahoo.fr" xr:uid="{74F2DE70-C8D9-4499-BDCF-30E2FE3D54AE}"/>
    <hyperlink ref="G79" r:id="rId17" xr:uid="{A3F208A9-D0D1-4560-B31D-B49341FEBEE4}"/>
    <hyperlink ref="G41" r:id="rId18" xr:uid="{1F22737E-1A60-4CB4-A6CF-1E9CA66123A1}"/>
    <hyperlink ref="G84" r:id="rId19" xr:uid="{70C107C6-E0C9-42F2-93C8-46C7B969776A}"/>
    <hyperlink ref="G7" r:id="rId20" xr:uid="{688B9D53-A4BB-4015-9B59-EEF1D4C3ECA0}"/>
    <hyperlink ref="G21" r:id="rId21" xr:uid="{782955A6-914D-40A2-9D37-0092C1ACF0E0}"/>
    <hyperlink ref="G36" r:id="rId22" xr:uid="{C4579F74-E935-4847-8FC1-32A7C27AF673}"/>
    <hyperlink ref="G40" r:id="rId23" xr:uid="{F33C0C53-7696-457C-B063-1CDB77A0E4EB}"/>
    <hyperlink ref="G42" r:id="rId24" xr:uid="{E40592F5-CF93-4FBE-9050-FFCB368930DB}"/>
    <hyperlink ref="G94" r:id="rId25" xr:uid="{A04BA1DA-2A81-460D-A8A6-5C164E8DB4C2}"/>
    <hyperlink ref="G14" r:id="rId26" xr:uid="{C125E78F-9E9B-4BC4-A17A-BFA471799738}"/>
  </hyperlinks>
  <pageMargins left="0.70866141732283472" right="0.70866141732283472" top="0.74803149606299213" bottom="0.74803149606299213" header="0.31496062992125984" footer="0.31496062992125984"/>
  <pageSetup paperSize="9" scale="80" orientation="portrait" r:id="rId27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AX97"/>
  <sheetViews>
    <sheetView zoomScale="85" zoomScaleNormal="85" workbookViewId="0">
      <selection activeCell="A2" sqref="A2:F95"/>
    </sheetView>
  </sheetViews>
  <sheetFormatPr baseColWidth="10" defaultRowHeight="15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</cols>
  <sheetData>
    <row r="1" spans="1:50" ht="16.5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</row>
    <row r="2" spans="1:50" ht="15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272"/>
      <c r="H8" s="272"/>
      <c r="I8" s="272"/>
      <c r="J8" s="272"/>
      <c r="K8" s="272"/>
      <c r="L8" s="272"/>
      <c r="M8" s="272"/>
      <c r="N8" s="272"/>
      <c r="O8" s="272"/>
      <c r="P8" s="272"/>
      <c r="Q8" s="272"/>
      <c r="R8" s="272"/>
      <c r="S8" s="272"/>
      <c r="T8" s="272"/>
      <c r="U8" s="272"/>
      <c r="V8" s="272"/>
      <c r="W8" s="272"/>
      <c r="X8" s="272"/>
      <c r="Y8" s="272"/>
      <c r="Z8" s="272"/>
      <c r="AA8" s="272"/>
      <c r="AB8" s="272"/>
      <c r="AC8" s="272"/>
      <c r="AD8" s="272"/>
      <c r="AE8" s="272"/>
      <c r="AF8" s="272"/>
      <c r="AG8" s="272"/>
      <c r="AH8" s="272"/>
      <c r="AI8" s="272"/>
      <c r="AJ8" s="272"/>
      <c r="AK8" s="272"/>
      <c r="AL8" s="272"/>
      <c r="AM8" s="272"/>
      <c r="AN8" s="272"/>
      <c r="AO8" s="272"/>
      <c r="AP8" s="272"/>
      <c r="AQ8" s="272"/>
      <c r="AR8" s="272"/>
      <c r="AS8" s="272"/>
      <c r="AT8" s="272"/>
      <c r="AU8" s="272"/>
      <c r="AV8" s="272"/>
      <c r="AW8" s="272"/>
      <c r="AX8" s="272"/>
    </row>
    <row r="9" spans="1:50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</row>
    <row r="10" spans="1:50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</row>
    <row r="11" spans="1:50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</row>
    <row r="12" spans="1:50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272"/>
      <c r="H14" s="272"/>
      <c r="I14" s="272"/>
      <c r="J14" s="272"/>
      <c r="K14" s="272"/>
      <c r="L14" s="272"/>
      <c r="M14" s="272"/>
      <c r="N14" s="272"/>
      <c r="O14" s="272"/>
      <c r="P14" s="272"/>
      <c r="Q14" s="272"/>
      <c r="R14" s="272"/>
      <c r="S14" s="272"/>
      <c r="T14" s="272"/>
      <c r="U14" s="272"/>
      <c r="V14" s="272"/>
      <c r="W14" s="272"/>
      <c r="X14" s="272"/>
      <c r="Y14" s="272"/>
      <c r="Z14" s="272"/>
      <c r="AA14" s="272"/>
      <c r="AB14" s="272"/>
      <c r="AC14" s="272"/>
      <c r="AD14" s="272"/>
      <c r="AE14" s="272"/>
      <c r="AF14" s="272"/>
      <c r="AG14" s="272"/>
      <c r="AH14" s="272"/>
      <c r="AI14" s="272"/>
      <c r="AJ14" s="272"/>
      <c r="AK14" s="272"/>
      <c r="AL14" s="272"/>
      <c r="AM14" s="272"/>
      <c r="AN14" s="272"/>
      <c r="AO14" s="272"/>
      <c r="AP14" s="272"/>
      <c r="AQ14" s="272"/>
      <c r="AR14" s="272"/>
      <c r="AS14" s="272"/>
      <c r="AT14" s="272"/>
      <c r="AU14" s="272"/>
      <c r="AV14" s="272"/>
      <c r="AW14" s="272"/>
      <c r="AX14" s="272"/>
    </row>
    <row r="15" spans="1:50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</row>
    <row r="17" spans="1:6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</row>
    <row r="18" spans="1:6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</row>
    <row r="19" spans="1:6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</row>
    <row r="20" spans="1:6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</row>
    <row r="21" spans="1:6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</row>
    <row r="22" spans="1:6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</row>
    <row r="23" spans="1:6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</row>
    <row r="24" spans="1:6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</row>
    <row r="25" spans="1:6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</row>
    <row r="26" spans="1:6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</row>
    <row r="27" spans="1:6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</row>
    <row r="28" spans="1:6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</row>
    <row r="29" spans="1:6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</row>
    <row r="30" spans="1:6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</row>
    <row r="31" spans="1:6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</row>
    <row r="32" spans="1:6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</row>
    <row r="33" spans="1:6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</row>
    <row r="34" spans="1:6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</row>
    <row r="35" spans="1:6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</row>
    <row r="36" spans="1:6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</row>
    <row r="37" spans="1:6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</row>
    <row r="38" spans="1:6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</row>
    <row r="39" spans="1:6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</row>
    <row r="40" spans="1:6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</row>
    <row r="41" spans="1:6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</row>
    <row r="42" spans="1:6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</row>
    <row r="43" spans="1:6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</row>
    <row r="44" spans="1:6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</row>
    <row r="45" spans="1:6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</row>
    <row r="46" spans="1:6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</row>
    <row r="47" spans="1:6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</row>
    <row r="48" spans="1:6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</row>
    <row r="49" spans="1:6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</row>
    <row r="50" spans="1:6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</row>
    <row r="51" spans="1:6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</row>
    <row r="52" spans="1:6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</row>
    <row r="53" spans="1:6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</row>
    <row r="54" spans="1:6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</row>
    <row r="55" spans="1:6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</row>
    <row r="56" spans="1:6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</row>
    <row r="57" spans="1:6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</row>
    <row r="58" spans="1:6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</row>
    <row r="59" spans="1:6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</row>
    <row r="60" spans="1:6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</row>
    <row r="61" spans="1:6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</row>
    <row r="62" spans="1:6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</row>
    <row r="63" spans="1:6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</row>
    <row r="64" spans="1:6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</row>
    <row r="65" spans="1:6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</row>
    <row r="66" spans="1:6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</row>
    <row r="67" spans="1:6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</row>
    <row r="68" spans="1:6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</row>
    <row r="69" spans="1:6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</row>
    <row r="70" spans="1:6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</row>
    <row r="71" spans="1:6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</row>
    <row r="72" spans="1:6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</row>
    <row r="73" spans="1:6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</row>
    <row r="74" spans="1:6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</row>
    <row r="75" spans="1:6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</row>
    <row r="76" spans="1:6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</row>
    <row r="77" spans="1:6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</row>
    <row r="78" spans="1:6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</row>
    <row r="79" spans="1:6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</row>
    <row r="80" spans="1:6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</row>
    <row r="81" spans="1:6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</row>
    <row r="82" spans="1:6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</row>
    <row r="83" spans="1:6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</row>
    <row r="84" spans="1:6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</row>
    <row r="85" spans="1:6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</row>
    <row r="86" spans="1:6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</row>
    <row r="87" spans="1:6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</row>
    <row r="88" spans="1:6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</row>
    <row r="89" spans="1:6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</row>
    <row r="90" spans="1:6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</row>
    <row r="91" spans="1:6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</row>
    <row r="92" spans="1:6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</row>
    <row r="93" spans="1:6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</row>
    <row r="94" spans="1:6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</row>
    <row r="95" spans="1:6" ht="15.75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</row>
    <row r="96" spans="1:6" ht="16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</row>
    <row r="97" ht="15.75" thickTop="1" x14ac:dyDescent="0.25"/>
  </sheetData>
  <sheetProtection algorithmName="SHA-512" hashValue="FFTW7q1yeIVoeVUDYgYwDdmw1ipLx94lbC1oN8boHaJoK4uEHjov8MK28JV6fFEDSJc5HMuv9kCj2IzaHpwPXA==" saltValue="/kIXXIIIPe0ZVX5njMxztQ==" spinCount="100000" sheet="1" objects="1" scenarios="1"/>
  <conditionalFormatting sqref="B2:B95">
    <cfRule type="cellIs" dxfId="39" priority="10" operator="equal">
      <formula>1</formula>
    </cfRule>
  </conditionalFormatting>
  <conditionalFormatting sqref="C2:C95">
    <cfRule type="cellIs" dxfId="38" priority="9" operator="equal">
      <formula>1</formula>
    </cfRule>
  </conditionalFormatting>
  <conditionalFormatting sqref="D2:D95">
    <cfRule type="cellIs" dxfId="37" priority="8" operator="equal">
      <formula>1</formula>
    </cfRule>
  </conditionalFormatting>
  <conditionalFormatting sqref="E2:E95">
    <cfRule type="cellIs" dxfId="36" priority="7" operator="equal">
      <formula>1</formula>
    </cfRule>
  </conditionalFormatting>
  <conditionalFormatting sqref="F2:F95">
    <cfRule type="cellIs" dxfId="35" priority="6" operator="equal">
      <formula>1</formula>
    </cfRule>
  </conditionalFormatting>
  <conditionalFormatting sqref="A2:A95">
    <cfRule type="expression" dxfId="34" priority="1">
      <formula>$F2=1</formula>
    </cfRule>
    <cfRule type="expression" dxfId="33" priority="2">
      <formula>$E2=1</formula>
    </cfRule>
    <cfRule type="expression" dxfId="32" priority="3">
      <formula>$D2=1</formula>
    </cfRule>
    <cfRule type="expression" dxfId="31" priority="4">
      <formula>$C2=1</formula>
    </cfRule>
    <cfRule type="expression" dxfId="30" priority="5">
      <formula>$B2=1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AX97"/>
  <sheetViews>
    <sheetView zoomScale="85" zoomScaleNormal="85" workbookViewId="0">
      <pane xSplit="1" ySplit="1" topLeftCell="B2" activePane="bottomRight" state="frozen"/>
      <selection activeCell="B2" sqref="B2"/>
      <selection pane="topRight" activeCell="B2" sqref="B2"/>
      <selection pane="bottomLeft" activeCell="B2" sqref="B2"/>
      <selection pane="bottomRight" activeCell="A2" sqref="A2:F95"/>
    </sheetView>
  </sheetViews>
  <sheetFormatPr baseColWidth="10" defaultRowHeight="15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  <col min="7" max="7" width="14.42578125" style="234" customWidth="1"/>
    <col min="8" max="8" width="12.7109375" style="234" customWidth="1"/>
    <col min="9" max="9" width="16.28515625" style="234" customWidth="1"/>
    <col min="10" max="10" width="12.7109375" style="234" customWidth="1"/>
    <col min="11" max="11" width="13.5703125" style="234" customWidth="1"/>
    <col min="12" max="12" width="13.28515625" style="234" customWidth="1"/>
  </cols>
  <sheetData>
    <row r="1" spans="1:50" ht="31.5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  <c r="G1" s="235" t="s">
        <v>375</v>
      </c>
      <c r="H1" s="236" t="s">
        <v>376</v>
      </c>
      <c r="I1" s="236" t="s">
        <v>387</v>
      </c>
      <c r="J1" s="236" t="s">
        <v>388</v>
      </c>
      <c r="K1" s="237" t="s">
        <v>377</v>
      </c>
      <c r="L1" s="238" t="s">
        <v>378</v>
      </c>
    </row>
    <row r="2" spans="1:50" ht="15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  <c r="G2" s="239">
        <v>43403</v>
      </c>
      <c r="H2" s="240">
        <v>43412</v>
      </c>
      <c r="I2" s="240">
        <f>IF(G2="","",G2+365)</f>
        <v>43768</v>
      </c>
      <c r="J2" s="240"/>
      <c r="K2" s="241">
        <f ca="1">IF(G2="","",IF(AND(TODAY()&gt;=G2+305,TODAY()&lt;G2+365),1,IF(TODAY()&gt;=G2+365,2,0)))</f>
        <v>0</v>
      </c>
      <c r="L2" s="244" t="str">
        <f ca="1">IF(J2="","",IF(AND(TODAY()&gt;=J2-60,TODAY()&lt;J2),1,IF(TODAY()&gt;=J2,2,0)))</f>
        <v/>
      </c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  <c r="G3" s="242"/>
      <c r="H3" s="243"/>
      <c r="I3" s="246" t="str">
        <f t="shared" ref="I3:I66" si="0">IF(G3="","",G3+365)</f>
        <v/>
      </c>
      <c r="J3" s="243"/>
      <c r="K3" s="243" t="str">
        <f t="shared" ref="K3:K66" ca="1" si="1">IF(G3="","",IF(AND(TODAY()&gt;=G3+305,TODAY()&lt;G3+365),1,IF(TODAY()&gt;=G3+365,2,0)))</f>
        <v/>
      </c>
      <c r="L3" s="244" t="str">
        <f t="shared" ref="L3:L66" ca="1" si="2">IF(J3="","",IF(AND(TODAY()&gt;=J3-60,TODAY()&lt;J3),1,IF(TODAY()&gt;=J3,2,0)))</f>
        <v/>
      </c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  <c r="G4" s="245">
        <v>43228</v>
      </c>
      <c r="H4" s="246">
        <v>43418</v>
      </c>
      <c r="I4" s="246">
        <f t="shared" si="0"/>
        <v>43593</v>
      </c>
      <c r="J4" s="246">
        <v>43773</v>
      </c>
      <c r="K4" s="243">
        <f t="shared" ca="1" si="1"/>
        <v>0</v>
      </c>
      <c r="L4" s="244">
        <f t="shared" ca="1" si="2"/>
        <v>0</v>
      </c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  <c r="G5" s="242"/>
      <c r="H5" s="243"/>
      <c r="I5" s="246" t="str">
        <f t="shared" si="0"/>
        <v/>
      </c>
      <c r="J5" s="243"/>
      <c r="K5" s="243" t="str">
        <f t="shared" ca="1" si="1"/>
        <v/>
      </c>
      <c r="L5" s="244" t="str">
        <f t="shared" ca="1" si="2"/>
        <v/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  <c r="G6" s="245">
        <v>43437</v>
      </c>
      <c r="H6" s="246">
        <v>43462</v>
      </c>
      <c r="I6" s="246">
        <f t="shared" si="0"/>
        <v>43802</v>
      </c>
      <c r="J6" s="246"/>
      <c r="K6" s="243">
        <f t="shared" ca="1" si="1"/>
        <v>0</v>
      </c>
      <c r="L6" s="244" t="str">
        <f t="shared" ca="1" si="2"/>
        <v/>
      </c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  <c r="G7" s="245">
        <v>43304</v>
      </c>
      <c r="H7" s="246">
        <v>43392</v>
      </c>
      <c r="I7" s="246">
        <f t="shared" si="0"/>
        <v>43669</v>
      </c>
      <c r="J7" s="246">
        <v>43817</v>
      </c>
      <c r="K7" s="243">
        <f t="shared" ca="1" si="1"/>
        <v>0</v>
      </c>
      <c r="L7" s="244">
        <f t="shared" ca="1" si="2"/>
        <v>0</v>
      </c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245"/>
      <c r="H8" s="246"/>
      <c r="I8" s="246" t="str">
        <f t="shared" si="0"/>
        <v/>
      </c>
      <c r="J8" s="246"/>
      <c r="K8" s="243" t="str">
        <f t="shared" ca="1" si="1"/>
        <v/>
      </c>
      <c r="L8" s="244" t="str">
        <f t="shared" ca="1" si="2"/>
        <v/>
      </c>
      <c r="M8" s="272"/>
      <c r="N8" s="272"/>
      <c r="O8" s="272"/>
      <c r="P8" s="272"/>
      <c r="Q8" s="272"/>
      <c r="R8" s="272"/>
      <c r="S8" s="272"/>
      <c r="T8" s="272"/>
      <c r="U8" s="272"/>
      <c r="V8" s="272"/>
      <c r="W8" s="272"/>
      <c r="X8" s="272"/>
      <c r="Y8" s="272"/>
      <c r="Z8" s="272"/>
      <c r="AA8" s="272"/>
      <c r="AB8" s="272"/>
      <c r="AC8" s="272"/>
      <c r="AD8" s="272"/>
      <c r="AE8" s="272"/>
      <c r="AF8" s="272"/>
      <c r="AG8" s="272"/>
      <c r="AH8" s="272"/>
      <c r="AI8" s="272"/>
      <c r="AJ8" s="272"/>
      <c r="AK8" s="272"/>
      <c r="AL8" s="272"/>
      <c r="AM8" s="272"/>
      <c r="AN8" s="272"/>
      <c r="AO8" s="272"/>
      <c r="AP8" s="272"/>
      <c r="AQ8" s="272"/>
      <c r="AR8" s="272"/>
      <c r="AS8" s="272"/>
      <c r="AT8" s="272"/>
      <c r="AU8" s="272"/>
      <c r="AV8" s="272"/>
      <c r="AW8" s="272"/>
      <c r="AX8" s="272"/>
    </row>
    <row r="9" spans="1:50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  <c r="G9" s="245">
        <v>43354</v>
      </c>
      <c r="H9" s="246">
        <v>43392</v>
      </c>
      <c r="I9" s="246">
        <f t="shared" si="0"/>
        <v>43719</v>
      </c>
      <c r="J9" s="246"/>
      <c r="K9" s="243">
        <f t="shared" ca="1" si="1"/>
        <v>0</v>
      </c>
      <c r="L9" s="244" t="str">
        <f t="shared" ca="1" si="2"/>
        <v/>
      </c>
    </row>
    <row r="10" spans="1:50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  <c r="G10" s="245">
        <v>43174</v>
      </c>
      <c r="H10" s="246">
        <v>43392</v>
      </c>
      <c r="I10" s="246">
        <f t="shared" si="0"/>
        <v>43539</v>
      </c>
      <c r="J10" s="246"/>
      <c r="K10" s="243">
        <f t="shared" ca="1" si="1"/>
        <v>1</v>
      </c>
      <c r="L10" s="244" t="str">
        <f t="shared" ca="1" si="2"/>
        <v/>
      </c>
    </row>
    <row r="11" spans="1:50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  <c r="G11" s="245">
        <v>43228</v>
      </c>
      <c r="H11" s="246">
        <v>43396</v>
      </c>
      <c r="I11" s="246">
        <f t="shared" si="0"/>
        <v>43593</v>
      </c>
      <c r="J11" s="246">
        <v>43581</v>
      </c>
      <c r="K11" s="243">
        <f t="shared" ca="1" si="1"/>
        <v>0</v>
      </c>
      <c r="L11" s="244">
        <f t="shared" ca="1" si="2"/>
        <v>0</v>
      </c>
    </row>
    <row r="12" spans="1:50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  <c r="G12" s="242"/>
      <c r="H12" s="243"/>
      <c r="I12" s="246" t="str">
        <f t="shared" si="0"/>
        <v/>
      </c>
      <c r="J12" s="243"/>
      <c r="K12" s="243" t="str">
        <f t="shared" ca="1" si="1"/>
        <v/>
      </c>
      <c r="L12" s="244" t="str">
        <f t="shared" ca="1" si="2"/>
        <v/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  <c r="G13" s="245">
        <v>43271</v>
      </c>
      <c r="H13" s="246">
        <v>43418</v>
      </c>
      <c r="I13" s="246">
        <f t="shared" si="0"/>
        <v>43636</v>
      </c>
      <c r="J13" s="246">
        <v>43773</v>
      </c>
      <c r="K13" s="243">
        <f t="shared" ca="1" si="1"/>
        <v>0</v>
      </c>
      <c r="L13" s="244">
        <f t="shared" ca="1" si="2"/>
        <v>0</v>
      </c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245">
        <v>43444</v>
      </c>
      <c r="H14" s="246">
        <v>43473</v>
      </c>
      <c r="I14" s="246">
        <f t="shared" si="0"/>
        <v>43809</v>
      </c>
      <c r="J14" s="246">
        <v>43809</v>
      </c>
      <c r="K14" s="243">
        <f t="shared" ca="1" si="1"/>
        <v>0</v>
      </c>
      <c r="L14" s="244">
        <f t="shared" ca="1" si="2"/>
        <v>0</v>
      </c>
      <c r="M14" s="272"/>
      <c r="N14" s="272"/>
      <c r="O14" s="272"/>
      <c r="P14" s="272"/>
      <c r="Q14" s="272"/>
      <c r="R14" s="272"/>
      <c r="S14" s="272"/>
      <c r="T14" s="272"/>
      <c r="U14" s="272"/>
      <c r="V14" s="272"/>
      <c r="W14" s="272"/>
      <c r="X14" s="272"/>
      <c r="Y14" s="272"/>
      <c r="Z14" s="272"/>
      <c r="AA14" s="272"/>
      <c r="AB14" s="272"/>
      <c r="AC14" s="272"/>
      <c r="AD14" s="272"/>
      <c r="AE14" s="272"/>
      <c r="AF14" s="272"/>
      <c r="AG14" s="272"/>
      <c r="AH14" s="272"/>
      <c r="AI14" s="272"/>
      <c r="AJ14" s="272"/>
      <c r="AK14" s="272"/>
      <c r="AL14" s="272"/>
      <c r="AM14" s="272"/>
      <c r="AN14" s="272"/>
      <c r="AO14" s="272"/>
      <c r="AP14" s="272"/>
      <c r="AQ14" s="272"/>
      <c r="AR14" s="272"/>
      <c r="AS14" s="272"/>
      <c r="AT14" s="272"/>
      <c r="AU14" s="272"/>
      <c r="AV14" s="272"/>
      <c r="AW14" s="272"/>
      <c r="AX14" s="272"/>
    </row>
    <row r="15" spans="1:50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  <c r="G15" s="245">
        <v>43311</v>
      </c>
      <c r="H15" s="246">
        <v>43420</v>
      </c>
      <c r="I15" s="246">
        <f t="shared" si="0"/>
        <v>43676</v>
      </c>
      <c r="J15" s="246"/>
      <c r="K15" s="243">
        <f t="shared" ca="1" si="1"/>
        <v>0</v>
      </c>
      <c r="L15" s="244" t="str">
        <f t="shared" ca="1" si="2"/>
        <v/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  <c r="G16" s="245">
        <v>43228</v>
      </c>
      <c r="H16" s="246">
        <v>43396</v>
      </c>
      <c r="I16" s="246">
        <f t="shared" si="0"/>
        <v>43593</v>
      </c>
      <c r="J16" s="246">
        <v>43581</v>
      </c>
      <c r="K16" s="243">
        <f t="shared" ca="1" si="1"/>
        <v>0</v>
      </c>
      <c r="L16" s="244">
        <f t="shared" ca="1" si="2"/>
        <v>0</v>
      </c>
    </row>
    <row r="17" spans="1:12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  <c r="G17" s="242"/>
      <c r="H17" s="243"/>
      <c r="I17" s="246" t="str">
        <f t="shared" si="0"/>
        <v/>
      </c>
      <c r="J17" s="243"/>
      <c r="K17" s="243" t="str">
        <f t="shared" ca="1" si="1"/>
        <v/>
      </c>
      <c r="L17" s="244" t="str">
        <f t="shared" ca="1" si="2"/>
        <v/>
      </c>
    </row>
    <row r="18" spans="1:12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  <c r="G18" s="242"/>
      <c r="H18" s="243"/>
      <c r="I18" s="246" t="str">
        <f t="shared" si="0"/>
        <v/>
      </c>
      <c r="J18" s="243"/>
      <c r="K18" s="243" t="str">
        <f t="shared" ca="1" si="1"/>
        <v/>
      </c>
      <c r="L18" s="244" t="str">
        <f t="shared" ca="1" si="2"/>
        <v/>
      </c>
    </row>
    <row r="19" spans="1:12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  <c r="G19" s="242"/>
      <c r="H19" s="243"/>
      <c r="I19" s="246" t="str">
        <f t="shared" si="0"/>
        <v/>
      </c>
      <c r="J19" s="243"/>
      <c r="K19" s="243" t="str">
        <f t="shared" ca="1" si="1"/>
        <v/>
      </c>
      <c r="L19" s="244" t="str">
        <f t="shared" ca="1" si="2"/>
        <v/>
      </c>
    </row>
    <row r="20" spans="1:12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  <c r="G20" s="242"/>
      <c r="H20" s="243"/>
      <c r="I20" s="246" t="str">
        <f t="shared" si="0"/>
        <v/>
      </c>
      <c r="J20" s="243"/>
      <c r="K20" s="243" t="str">
        <f t="shared" ca="1" si="1"/>
        <v/>
      </c>
      <c r="L20" s="244" t="str">
        <f t="shared" ca="1" si="2"/>
        <v/>
      </c>
    </row>
    <row r="21" spans="1:12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  <c r="G21" s="245">
        <v>43391</v>
      </c>
      <c r="H21" s="246">
        <v>43391</v>
      </c>
      <c r="I21" s="246">
        <f t="shared" si="0"/>
        <v>43756</v>
      </c>
      <c r="J21" s="246"/>
      <c r="K21" s="243">
        <f t="shared" ca="1" si="1"/>
        <v>0</v>
      </c>
      <c r="L21" s="244" t="str">
        <f t="shared" ca="1" si="2"/>
        <v/>
      </c>
    </row>
    <row r="22" spans="1:12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  <c r="G22" s="242"/>
      <c r="H22" s="243"/>
      <c r="I22" s="246" t="str">
        <f t="shared" si="0"/>
        <v/>
      </c>
      <c r="J22" s="243"/>
      <c r="K22" s="243" t="str">
        <f t="shared" ca="1" si="1"/>
        <v/>
      </c>
      <c r="L22" s="244" t="str">
        <f t="shared" ca="1" si="2"/>
        <v/>
      </c>
    </row>
    <row r="23" spans="1:12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  <c r="G23" s="245">
        <v>43452</v>
      </c>
      <c r="H23" s="243"/>
      <c r="I23" s="246">
        <f t="shared" si="0"/>
        <v>43817</v>
      </c>
      <c r="J23" s="243"/>
      <c r="K23" s="243">
        <f t="shared" ca="1" si="1"/>
        <v>0</v>
      </c>
      <c r="L23" s="244" t="str">
        <f t="shared" ca="1" si="2"/>
        <v/>
      </c>
    </row>
    <row r="24" spans="1:12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  <c r="G24" s="242"/>
      <c r="H24" s="243"/>
      <c r="I24" s="246" t="str">
        <f t="shared" si="0"/>
        <v/>
      </c>
      <c r="J24" s="243"/>
      <c r="K24" s="243" t="str">
        <f t="shared" ca="1" si="1"/>
        <v/>
      </c>
      <c r="L24" s="244" t="str">
        <f t="shared" ca="1" si="2"/>
        <v/>
      </c>
    </row>
    <row r="25" spans="1:12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  <c r="G25" s="242"/>
      <c r="H25" s="243"/>
      <c r="I25" s="246" t="str">
        <f t="shared" si="0"/>
        <v/>
      </c>
      <c r="J25" s="243"/>
      <c r="K25" s="243" t="str">
        <f t="shared" ca="1" si="1"/>
        <v/>
      </c>
      <c r="L25" s="244" t="str">
        <f t="shared" ca="1" si="2"/>
        <v/>
      </c>
    </row>
    <row r="26" spans="1:12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  <c r="G26" s="242"/>
      <c r="H26" s="243"/>
      <c r="I26" s="246" t="str">
        <f t="shared" si="0"/>
        <v/>
      </c>
      <c r="J26" s="243"/>
      <c r="K26" s="243" t="str">
        <f t="shared" ca="1" si="1"/>
        <v/>
      </c>
      <c r="L26" s="244" t="str">
        <f t="shared" ca="1" si="2"/>
        <v/>
      </c>
    </row>
    <row r="27" spans="1:12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  <c r="G27" s="242"/>
      <c r="H27" s="243"/>
      <c r="I27" s="246" t="str">
        <f t="shared" si="0"/>
        <v/>
      </c>
      <c r="J27" s="243"/>
      <c r="K27" s="243" t="str">
        <f t="shared" ca="1" si="1"/>
        <v/>
      </c>
      <c r="L27" s="244" t="str">
        <f t="shared" ca="1" si="2"/>
        <v/>
      </c>
    </row>
    <row r="28" spans="1:12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  <c r="G28" s="245">
        <v>43263</v>
      </c>
      <c r="H28" s="246">
        <v>43418</v>
      </c>
      <c r="I28" s="246">
        <f t="shared" si="0"/>
        <v>43628</v>
      </c>
      <c r="J28" s="246">
        <v>43773</v>
      </c>
      <c r="K28" s="243">
        <f t="shared" ca="1" si="1"/>
        <v>0</v>
      </c>
      <c r="L28" s="244">
        <f t="shared" ca="1" si="2"/>
        <v>0</v>
      </c>
    </row>
    <row r="29" spans="1:12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  <c r="G29" s="245">
        <v>43409</v>
      </c>
      <c r="H29" s="246">
        <v>43412</v>
      </c>
      <c r="I29" s="246">
        <f t="shared" si="0"/>
        <v>43774</v>
      </c>
      <c r="J29" s="246"/>
      <c r="K29" s="243">
        <f t="shared" ca="1" si="1"/>
        <v>0</v>
      </c>
      <c r="L29" s="244" t="str">
        <f t="shared" ca="1" si="2"/>
        <v/>
      </c>
    </row>
    <row r="30" spans="1:12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  <c r="G30" s="242"/>
      <c r="H30" s="243"/>
      <c r="I30" s="246" t="str">
        <f t="shared" si="0"/>
        <v/>
      </c>
      <c r="J30" s="243"/>
      <c r="K30" s="243" t="str">
        <f t="shared" ca="1" si="1"/>
        <v/>
      </c>
      <c r="L30" s="244" t="str">
        <f t="shared" ca="1" si="2"/>
        <v/>
      </c>
    </row>
    <row r="31" spans="1:12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  <c r="G31" s="245">
        <v>43228</v>
      </c>
      <c r="H31" s="246">
        <v>43396</v>
      </c>
      <c r="I31" s="246">
        <f t="shared" si="0"/>
        <v>43593</v>
      </c>
      <c r="J31" s="246">
        <v>43581</v>
      </c>
      <c r="K31" s="243">
        <f t="shared" ca="1" si="1"/>
        <v>0</v>
      </c>
      <c r="L31" s="244">
        <f t="shared" ca="1" si="2"/>
        <v>0</v>
      </c>
    </row>
    <row r="32" spans="1:12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  <c r="G32" s="242"/>
      <c r="H32" s="243"/>
      <c r="I32" s="246" t="str">
        <f t="shared" si="0"/>
        <v/>
      </c>
      <c r="J32" s="243"/>
      <c r="K32" s="243" t="str">
        <f t="shared" ca="1" si="1"/>
        <v/>
      </c>
      <c r="L32" s="244" t="str">
        <f t="shared" ca="1" si="2"/>
        <v/>
      </c>
    </row>
    <row r="33" spans="1:12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  <c r="G33" s="242"/>
      <c r="H33" s="243"/>
      <c r="I33" s="246" t="str">
        <f t="shared" si="0"/>
        <v/>
      </c>
      <c r="J33" s="243"/>
      <c r="K33" s="243" t="str">
        <f t="shared" ca="1" si="1"/>
        <v/>
      </c>
      <c r="L33" s="244" t="str">
        <f t="shared" ca="1" si="2"/>
        <v/>
      </c>
    </row>
    <row r="34" spans="1:12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  <c r="G34" s="242"/>
      <c r="H34" s="243"/>
      <c r="I34" s="246" t="str">
        <f t="shared" si="0"/>
        <v/>
      </c>
      <c r="J34" s="243"/>
      <c r="K34" s="243" t="str">
        <f t="shared" ca="1" si="1"/>
        <v/>
      </c>
      <c r="L34" s="244" t="str">
        <f t="shared" ca="1" si="2"/>
        <v/>
      </c>
    </row>
    <row r="35" spans="1:12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  <c r="G35" s="245">
        <v>43390</v>
      </c>
      <c r="H35" s="246">
        <v>43408</v>
      </c>
      <c r="I35" s="246">
        <f t="shared" si="0"/>
        <v>43755</v>
      </c>
      <c r="J35" s="246">
        <v>43773</v>
      </c>
      <c r="K35" s="243">
        <f t="shared" ca="1" si="1"/>
        <v>0</v>
      </c>
      <c r="L35" s="244">
        <f t="shared" ca="1" si="2"/>
        <v>0</v>
      </c>
    </row>
    <row r="36" spans="1:12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  <c r="G36" s="245">
        <v>43472</v>
      </c>
      <c r="H36" s="246">
        <v>43420</v>
      </c>
      <c r="I36" s="246">
        <f t="shared" si="0"/>
        <v>43837</v>
      </c>
      <c r="J36" s="246"/>
      <c r="K36" s="243">
        <f t="shared" ca="1" si="1"/>
        <v>0</v>
      </c>
      <c r="L36" s="244" t="str">
        <f t="shared" ca="1" si="2"/>
        <v/>
      </c>
    </row>
    <row r="37" spans="1:12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  <c r="G37" s="245">
        <v>43207</v>
      </c>
      <c r="H37" s="246">
        <v>43392</v>
      </c>
      <c r="I37" s="246">
        <f t="shared" si="0"/>
        <v>43572</v>
      </c>
      <c r="J37" s="246"/>
      <c r="K37" s="243">
        <f t="shared" ca="1" si="1"/>
        <v>0</v>
      </c>
      <c r="L37" s="244" t="str">
        <f t="shared" ca="1" si="2"/>
        <v/>
      </c>
    </row>
    <row r="38" spans="1:12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  <c r="G38" s="242"/>
      <c r="H38" s="243"/>
      <c r="I38" s="246" t="str">
        <f t="shared" si="0"/>
        <v/>
      </c>
      <c r="J38" s="243"/>
      <c r="K38" s="243" t="str">
        <f t="shared" ca="1" si="1"/>
        <v/>
      </c>
      <c r="L38" s="244" t="str">
        <f t="shared" ca="1" si="2"/>
        <v/>
      </c>
    </row>
    <row r="39" spans="1:12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  <c r="G39" s="242"/>
      <c r="H39" s="243"/>
      <c r="I39" s="246" t="str">
        <f t="shared" si="0"/>
        <v/>
      </c>
      <c r="J39" s="243"/>
      <c r="K39" s="243" t="str">
        <f t="shared" ca="1" si="1"/>
        <v/>
      </c>
      <c r="L39" s="244" t="str">
        <f t="shared" ca="1" si="2"/>
        <v/>
      </c>
    </row>
    <row r="40" spans="1:12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  <c r="G40" s="245">
        <v>43391</v>
      </c>
      <c r="H40" s="246">
        <v>43391</v>
      </c>
      <c r="I40" s="246">
        <f t="shared" si="0"/>
        <v>43756</v>
      </c>
      <c r="J40" s="246"/>
      <c r="K40" s="243">
        <f t="shared" ca="1" si="1"/>
        <v>0</v>
      </c>
      <c r="L40" s="244" t="str">
        <f t="shared" ca="1" si="2"/>
        <v/>
      </c>
    </row>
    <row r="41" spans="1:12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  <c r="G41" s="242"/>
      <c r="H41" s="243"/>
      <c r="I41" s="246" t="str">
        <f t="shared" si="0"/>
        <v/>
      </c>
      <c r="J41" s="243"/>
      <c r="K41" s="243" t="str">
        <f t="shared" ca="1" si="1"/>
        <v/>
      </c>
      <c r="L41" s="244" t="str">
        <f t="shared" ca="1" si="2"/>
        <v/>
      </c>
    </row>
    <row r="42" spans="1:12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  <c r="G42" s="242"/>
      <c r="H42" s="243"/>
      <c r="I42" s="246" t="str">
        <f t="shared" si="0"/>
        <v/>
      </c>
      <c r="J42" s="243"/>
      <c r="K42" s="243" t="str">
        <f t="shared" ca="1" si="1"/>
        <v/>
      </c>
      <c r="L42" s="244" t="str">
        <f t="shared" ca="1" si="2"/>
        <v/>
      </c>
    </row>
    <row r="43" spans="1:12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  <c r="G43" s="245">
        <v>43390</v>
      </c>
      <c r="H43" s="246">
        <v>43409</v>
      </c>
      <c r="I43" s="246">
        <f t="shared" si="0"/>
        <v>43755</v>
      </c>
      <c r="J43" s="246"/>
      <c r="K43" s="243">
        <f t="shared" ca="1" si="1"/>
        <v>0</v>
      </c>
      <c r="L43" s="244" t="str">
        <f t="shared" ca="1" si="2"/>
        <v/>
      </c>
    </row>
    <row r="44" spans="1:12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  <c r="G44" s="242"/>
      <c r="H44" s="243"/>
      <c r="I44" s="246" t="str">
        <f t="shared" si="0"/>
        <v/>
      </c>
      <c r="J44" s="243"/>
      <c r="K44" s="243" t="str">
        <f t="shared" ca="1" si="1"/>
        <v/>
      </c>
      <c r="L44" s="244" t="str">
        <f t="shared" ca="1" si="2"/>
        <v/>
      </c>
    </row>
    <row r="45" spans="1:12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  <c r="G45" s="242"/>
      <c r="H45" s="243"/>
      <c r="I45" s="246" t="str">
        <f t="shared" si="0"/>
        <v/>
      </c>
      <c r="J45" s="243"/>
      <c r="K45" s="243" t="str">
        <f t="shared" ca="1" si="1"/>
        <v/>
      </c>
      <c r="L45" s="244" t="str">
        <f t="shared" ca="1" si="2"/>
        <v/>
      </c>
    </row>
    <row r="46" spans="1:12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  <c r="G46" s="242"/>
      <c r="H46" s="243"/>
      <c r="I46" s="246" t="str">
        <f t="shared" si="0"/>
        <v/>
      </c>
      <c r="J46" s="243"/>
      <c r="K46" s="243" t="str">
        <f t="shared" ca="1" si="1"/>
        <v/>
      </c>
      <c r="L46" s="244" t="str">
        <f t="shared" ca="1" si="2"/>
        <v/>
      </c>
    </row>
    <row r="47" spans="1:12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  <c r="G47" s="242"/>
      <c r="H47" s="243"/>
      <c r="I47" s="246" t="str">
        <f t="shared" si="0"/>
        <v/>
      </c>
      <c r="J47" s="243"/>
      <c r="K47" s="243" t="str">
        <f t="shared" ca="1" si="1"/>
        <v/>
      </c>
      <c r="L47" s="244" t="str">
        <f t="shared" ca="1" si="2"/>
        <v/>
      </c>
    </row>
    <row r="48" spans="1:12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  <c r="G48" s="245">
        <v>43341</v>
      </c>
      <c r="H48" s="246">
        <v>43468</v>
      </c>
      <c r="I48" s="246">
        <f t="shared" si="0"/>
        <v>43706</v>
      </c>
      <c r="J48" s="246"/>
      <c r="K48" s="243">
        <f t="shared" ca="1" si="1"/>
        <v>0</v>
      </c>
      <c r="L48" s="244" t="str">
        <f t="shared" ca="1" si="2"/>
        <v/>
      </c>
    </row>
    <row r="49" spans="1:12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  <c r="G49" s="245">
        <v>43242</v>
      </c>
      <c r="H49" s="246">
        <v>43418</v>
      </c>
      <c r="I49" s="246">
        <f t="shared" si="0"/>
        <v>43607</v>
      </c>
      <c r="J49" s="246">
        <v>43773</v>
      </c>
      <c r="K49" s="243">
        <f t="shared" ca="1" si="1"/>
        <v>0</v>
      </c>
      <c r="L49" s="244">
        <f t="shared" ca="1" si="2"/>
        <v>0</v>
      </c>
    </row>
    <row r="50" spans="1:12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  <c r="G50" s="245">
        <v>43438</v>
      </c>
      <c r="H50" s="246">
        <v>43448</v>
      </c>
      <c r="I50" s="246">
        <f t="shared" si="0"/>
        <v>43803</v>
      </c>
      <c r="J50" s="246">
        <v>43830</v>
      </c>
      <c r="K50" s="243">
        <f t="shared" ca="1" si="1"/>
        <v>0</v>
      </c>
      <c r="L50" s="244">
        <f t="shared" ca="1" si="2"/>
        <v>0</v>
      </c>
    </row>
    <row r="51" spans="1:12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  <c r="G51" s="242"/>
      <c r="H51" s="243"/>
      <c r="I51" s="246" t="str">
        <f t="shared" si="0"/>
        <v/>
      </c>
      <c r="J51" s="243"/>
      <c r="K51" s="243" t="str">
        <f t="shared" ca="1" si="1"/>
        <v/>
      </c>
      <c r="L51" s="244" t="str">
        <f t="shared" ca="1" si="2"/>
        <v/>
      </c>
    </row>
    <row r="52" spans="1:12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  <c r="G52" s="242"/>
      <c r="H52" s="243"/>
      <c r="I52" s="246" t="str">
        <f t="shared" si="0"/>
        <v/>
      </c>
      <c r="J52" s="243"/>
      <c r="K52" s="243" t="str">
        <f t="shared" ca="1" si="1"/>
        <v/>
      </c>
      <c r="L52" s="244" t="str">
        <f t="shared" ca="1" si="2"/>
        <v/>
      </c>
    </row>
    <row r="53" spans="1:12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  <c r="G53" s="242"/>
      <c r="H53" s="243"/>
      <c r="I53" s="246" t="str">
        <f t="shared" si="0"/>
        <v/>
      </c>
      <c r="J53" s="243"/>
      <c r="K53" s="243" t="str">
        <f t="shared" ca="1" si="1"/>
        <v/>
      </c>
      <c r="L53" s="244" t="str">
        <f t="shared" ca="1" si="2"/>
        <v/>
      </c>
    </row>
    <row r="54" spans="1:12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  <c r="G54" s="245">
        <v>43417</v>
      </c>
      <c r="H54" s="246">
        <v>43419</v>
      </c>
      <c r="I54" s="246">
        <f t="shared" si="0"/>
        <v>43782</v>
      </c>
      <c r="J54" s="246"/>
      <c r="K54" s="243">
        <f t="shared" ca="1" si="1"/>
        <v>0</v>
      </c>
      <c r="L54" s="244" t="str">
        <f t="shared" ca="1" si="2"/>
        <v/>
      </c>
    </row>
    <row r="55" spans="1:12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  <c r="G55" s="245">
        <v>43124</v>
      </c>
      <c r="H55" s="246">
        <v>43392</v>
      </c>
      <c r="I55" s="246">
        <f t="shared" si="0"/>
        <v>43489</v>
      </c>
      <c r="J55" s="246"/>
      <c r="K55" s="243">
        <f t="shared" ca="1" si="1"/>
        <v>1</v>
      </c>
      <c r="L55" s="244" t="str">
        <f t="shared" ca="1" si="2"/>
        <v/>
      </c>
    </row>
    <row r="56" spans="1:12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  <c r="G56" s="245">
        <v>43472</v>
      </c>
      <c r="H56" s="246">
        <v>43396</v>
      </c>
      <c r="I56" s="246">
        <f t="shared" si="0"/>
        <v>43837</v>
      </c>
      <c r="J56" s="246">
        <v>43581</v>
      </c>
      <c r="K56" s="243">
        <f t="shared" ca="1" si="1"/>
        <v>0</v>
      </c>
      <c r="L56" s="244">
        <f t="shared" ca="1" si="2"/>
        <v>0</v>
      </c>
    </row>
    <row r="57" spans="1:12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  <c r="G57" s="245">
        <v>43201</v>
      </c>
      <c r="H57" s="246">
        <v>43392</v>
      </c>
      <c r="I57" s="246">
        <f t="shared" si="0"/>
        <v>43566</v>
      </c>
      <c r="J57" s="246"/>
      <c r="K57" s="243">
        <f t="shared" ca="1" si="1"/>
        <v>0</v>
      </c>
      <c r="L57" s="244" t="str">
        <f t="shared" ca="1" si="2"/>
        <v/>
      </c>
    </row>
    <row r="58" spans="1:12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  <c r="G58" s="242"/>
      <c r="H58" s="243"/>
      <c r="I58" s="246" t="str">
        <f t="shared" si="0"/>
        <v/>
      </c>
      <c r="J58" s="243"/>
      <c r="K58" s="243" t="str">
        <f t="shared" ca="1" si="1"/>
        <v/>
      </c>
      <c r="L58" s="244" t="str">
        <f t="shared" ca="1" si="2"/>
        <v/>
      </c>
    </row>
    <row r="59" spans="1:12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  <c r="G59" s="245">
        <v>43270</v>
      </c>
      <c r="H59" s="246">
        <v>43392</v>
      </c>
      <c r="I59" s="246">
        <f t="shared" si="0"/>
        <v>43635</v>
      </c>
      <c r="J59" s="246">
        <v>43817</v>
      </c>
      <c r="K59" s="243">
        <f t="shared" ca="1" si="1"/>
        <v>0</v>
      </c>
      <c r="L59" s="244">
        <f t="shared" ca="1" si="2"/>
        <v>0</v>
      </c>
    </row>
    <row r="60" spans="1:12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  <c r="G60" s="245">
        <v>43472</v>
      </c>
      <c r="H60" s="246">
        <v>43475</v>
      </c>
      <c r="I60" s="246">
        <f t="shared" si="0"/>
        <v>43837</v>
      </c>
      <c r="J60" s="246"/>
      <c r="K60" s="243">
        <f t="shared" ca="1" si="1"/>
        <v>0</v>
      </c>
      <c r="L60" s="244" t="str">
        <f t="shared" ca="1" si="2"/>
        <v/>
      </c>
    </row>
    <row r="61" spans="1:12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  <c r="G61" s="245">
        <v>43431</v>
      </c>
      <c r="H61" s="246">
        <v>43462</v>
      </c>
      <c r="I61" s="246">
        <f t="shared" si="0"/>
        <v>43796</v>
      </c>
      <c r="J61" s="246">
        <v>43693</v>
      </c>
      <c r="K61" s="243">
        <f t="shared" ca="1" si="1"/>
        <v>0</v>
      </c>
      <c r="L61" s="244">
        <f t="shared" ca="1" si="2"/>
        <v>0</v>
      </c>
    </row>
    <row r="62" spans="1:12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  <c r="G62" s="242"/>
      <c r="H62" s="243"/>
      <c r="I62" s="246" t="str">
        <f t="shared" si="0"/>
        <v/>
      </c>
      <c r="J62" s="243"/>
      <c r="K62" s="243" t="str">
        <f t="shared" ca="1" si="1"/>
        <v/>
      </c>
      <c r="L62" s="244" t="str">
        <f t="shared" ca="1" si="2"/>
        <v/>
      </c>
    </row>
    <row r="63" spans="1:12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  <c r="G63" s="242"/>
      <c r="H63" s="243"/>
      <c r="I63" s="246" t="str">
        <f t="shared" si="0"/>
        <v/>
      </c>
      <c r="J63" s="243"/>
      <c r="K63" s="243" t="str">
        <f t="shared" ca="1" si="1"/>
        <v/>
      </c>
      <c r="L63" s="244" t="str">
        <f t="shared" ca="1" si="2"/>
        <v/>
      </c>
    </row>
    <row r="64" spans="1:12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  <c r="G64" s="245">
        <v>43181</v>
      </c>
      <c r="H64" s="246">
        <v>43392</v>
      </c>
      <c r="I64" s="246">
        <f t="shared" si="0"/>
        <v>43546</v>
      </c>
      <c r="J64" s="246"/>
      <c r="K64" s="243">
        <f t="shared" ca="1" si="1"/>
        <v>1</v>
      </c>
      <c r="L64" s="244" t="str">
        <f t="shared" ca="1" si="2"/>
        <v/>
      </c>
    </row>
    <row r="65" spans="1:12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  <c r="G65" s="242"/>
      <c r="H65" s="243"/>
      <c r="I65" s="246" t="str">
        <f t="shared" si="0"/>
        <v/>
      </c>
      <c r="J65" s="243"/>
      <c r="K65" s="243" t="str">
        <f t="shared" ca="1" si="1"/>
        <v/>
      </c>
      <c r="L65" s="244" t="str">
        <f t="shared" ca="1" si="2"/>
        <v/>
      </c>
    </row>
    <row r="66" spans="1:12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  <c r="G66" s="245">
        <v>43467</v>
      </c>
      <c r="H66" s="246">
        <v>43475</v>
      </c>
      <c r="I66" s="246">
        <f t="shared" si="0"/>
        <v>43832</v>
      </c>
      <c r="J66" s="243"/>
      <c r="K66" s="243">
        <f t="shared" ca="1" si="1"/>
        <v>0</v>
      </c>
      <c r="L66" s="244" t="str">
        <f t="shared" ca="1" si="2"/>
        <v/>
      </c>
    </row>
    <row r="67" spans="1:12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  <c r="G67" s="245">
        <v>43388</v>
      </c>
      <c r="H67" s="246">
        <v>43388</v>
      </c>
      <c r="I67" s="246">
        <f t="shared" ref="I67:I95" si="3">IF(G67="","",G67+365)</f>
        <v>43753</v>
      </c>
      <c r="J67" s="246"/>
      <c r="K67" s="243">
        <f t="shared" ref="K67:K95" ca="1" si="4">IF(G67="","",IF(AND(TODAY()&gt;=G67+305,TODAY()&lt;G67+365),1,IF(TODAY()&gt;=G67+365,2,0)))</f>
        <v>0</v>
      </c>
      <c r="L67" s="244" t="str">
        <f t="shared" ref="L67:L95" ca="1" si="5">IF(J67="","",IF(AND(TODAY()&gt;=J67-60,TODAY()&lt;J67),1,IF(TODAY()&gt;=J67,2,0)))</f>
        <v/>
      </c>
    </row>
    <row r="68" spans="1:12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  <c r="G68" s="245">
        <v>43230</v>
      </c>
      <c r="H68" s="246">
        <v>43418</v>
      </c>
      <c r="I68" s="246">
        <f t="shared" si="3"/>
        <v>43595</v>
      </c>
      <c r="J68" s="246"/>
      <c r="K68" s="243">
        <f t="shared" ca="1" si="4"/>
        <v>0</v>
      </c>
      <c r="L68" s="244" t="str">
        <f t="shared" ca="1" si="5"/>
        <v/>
      </c>
    </row>
    <row r="69" spans="1:12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  <c r="G69" s="245">
        <v>43433</v>
      </c>
      <c r="H69" s="246">
        <v>43462</v>
      </c>
      <c r="I69" s="246">
        <f t="shared" si="3"/>
        <v>43798</v>
      </c>
      <c r="J69" s="246"/>
      <c r="K69" s="243">
        <f t="shared" ca="1" si="4"/>
        <v>0</v>
      </c>
      <c r="L69" s="244" t="str">
        <f t="shared" ca="1" si="5"/>
        <v/>
      </c>
    </row>
    <row r="70" spans="1:12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  <c r="G70" s="245">
        <v>43305</v>
      </c>
      <c r="H70" s="246">
        <v>43420</v>
      </c>
      <c r="I70" s="246">
        <f t="shared" si="3"/>
        <v>43670</v>
      </c>
      <c r="J70" s="246"/>
      <c r="K70" s="243">
        <f t="shared" ca="1" si="4"/>
        <v>0</v>
      </c>
      <c r="L70" s="244" t="str">
        <f t="shared" ca="1" si="5"/>
        <v/>
      </c>
    </row>
    <row r="71" spans="1:12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  <c r="G71" s="245">
        <v>43390</v>
      </c>
      <c r="H71" s="246">
        <v>43773</v>
      </c>
      <c r="I71" s="246">
        <f t="shared" si="3"/>
        <v>43755</v>
      </c>
      <c r="J71" s="246"/>
      <c r="K71" s="243">
        <f t="shared" ca="1" si="4"/>
        <v>0</v>
      </c>
      <c r="L71" s="244" t="str">
        <f t="shared" ca="1" si="5"/>
        <v/>
      </c>
    </row>
    <row r="72" spans="1:12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  <c r="G72" s="242"/>
      <c r="H72" s="243"/>
      <c r="I72" s="246" t="str">
        <f t="shared" si="3"/>
        <v/>
      </c>
      <c r="J72" s="243"/>
      <c r="K72" s="243" t="str">
        <f t="shared" ca="1" si="4"/>
        <v/>
      </c>
      <c r="L72" s="244" t="str">
        <f t="shared" ca="1" si="5"/>
        <v/>
      </c>
    </row>
    <row r="73" spans="1:12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  <c r="G73" s="245">
        <v>43381</v>
      </c>
      <c r="H73" s="246">
        <v>43409</v>
      </c>
      <c r="I73" s="246">
        <f t="shared" si="3"/>
        <v>43746</v>
      </c>
      <c r="J73" s="246"/>
      <c r="K73" s="243">
        <f t="shared" ca="1" si="4"/>
        <v>0</v>
      </c>
      <c r="L73" s="244" t="str">
        <f t="shared" ca="1" si="5"/>
        <v/>
      </c>
    </row>
    <row r="74" spans="1:12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  <c r="G74" s="242"/>
      <c r="H74" s="243"/>
      <c r="I74" s="246" t="str">
        <f t="shared" si="3"/>
        <v/>
      </c>
      <c r="J74" s="243"/>
      <c r="K74" s="243" t="str">
        <f t="shared" ca="1" si="4"/>
        <v/>
      </c>
      <c r="L74" s="244" t="str">
        <f t="shared" ca="1" si="5"/>
        <v/>
      </c>
    </row>
    <row r="75" spans="1:12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  <c r="G75" s="245">
        <v>43433</v>
      </c>
      <c r="H75" s="246">
        <v>43462</v>
      </c>
      <c r="I75" s="246">
        <f t="shared" si="3"/>
        <v>43798</v>
      </c>
      <c r="J75" s="246"/>
      <c r="K75" s="243">
        <f t="shared" ca="1" si="4"/>
        <v>0</v>
      </c>
      <c r="L75" s="244" t="str">
        <f t="shared" ca="1" si="5"/>
        <v/>
      </c>
    </row>
    <row r="76" spans="1:12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  <c r="G76" s="242"/>
      <c r="H76" s="243"/>
      <c r="I76" s="246" t="str">
        <f t="shared" si="3"/>
        <v/>
      </c>
      <c r="J76" s="243"/>
      <c r="K76" s="243" t="str">
        <f t="shared" ca="1" si="4"/>
        <v/>
      </c>
      <c r="L76" s="244" t="str">
        <f t="shared" ca="1" si="5"/>
        <v/>
      </c>
    </row>
    <row r="77" spans="1:12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  <c r="G77" s="245">
        <v>43363</v>
      </c>
      <c r="H77" s="246">
        <v>43388</v>
      </c>
      <c r="I77" s="246">
        <f t="shared" si="3"/>
        <v>43728</v>
      </c>
      <c r="J77" s="246"/>
      <c r="K77" s="243">
        <f t="shared" ca="1" si="4"/>
        <v>0</v>
      </c>
      <c r="L77" s="244" t="str">
        <f t="shared" ca="1" si="5"/>
        <v/>
      </c>
    </row>
    <row r="78" spans="1:12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  <c r="G78" s="242"/>
      <c r="H78" s="243"/>
      <c r="I78" s="246" t="str">
        <f t="shared" si="3"/>
        <v/>
      </c>
      <c r="J78" s="243"/>
      <c r="K78" s="243" t="str">
        <f t="shared" ca="1" si="4"/>
        <v/>
      </c>
      <c r="L78" s="244" t="str">
        <f t="shared" ca="1" si="5"/>
        <v/>
      </c>
    </row>
    <row r="79" spans="1:12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  <c r="G79" s="242"/>
      <c r="H79" s="243"/>
      <c r="I79" s="246" t="str">
        <f t="shared" si="3"/>
        <v/>
      </c>
      <c r="J79" s="243"/>
      <c r="K79" s="243" t="str">
        <f t="shared" ca="1" si="4"/>
        <v/>
      </c>
      <c r="L79" s="244" t="str">
        <f t="shared" ca="1" si="5"/>
        <v/>
      </c>
    </row>
    <row r="80" spans="1:12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  <c r="G80" s="242"/>
      <c r="H80" s="243"/>
      <c r="I80" s="246" t="str">
        <f t="shared" si="3"/>
        <v/>
      </c>
      <c r="J80" s="243"/>
      <c r="K80" s="243" t="str">
        <f t="shared" ca="1" si="4"/>
        <v/>
      </c>
      <c r="L80" s="244" t="str">
        <f t="shared" ca="1" si="5"/>
        <v/>
      </c>
    </row>
    <row r="81" spans="1:12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  <c r="G81" s="245">
        <v>43472</v>
      </c>
      <c r="H81" s="246">
        <v>43392</v>
      </c>
      <c r="I81" s="246">
        <f t="shared" si="3"/>
        <v>43837</v>
      </c>
      <c r="J81" s="246">
        <v>43817</v>
      </c>
      <c r="K81" s="243">
        <f t="shared" ca="1" si="4"/>
        <v>0</v>
      </c>
      <c r="L81" s="244">
        <f t="shared" ca="1" si="5"/>
        <v>0</v>
      </c>
    </row>
    <row r="82" spans="1:12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  <c r="G82" s="245">
        <v>43242</v>
      </c>
      <c r="H82" s="246">
        <v>43396</v>
      </c>
      <c r="I82" s="246">
        <f t="shared" si="3"/>
        <v>43607</v>
      </c>
      <c r="J82" s="246"/>
      <c r="K82" s="243">
        <f t="shared" ca="1" si="4"/>
        <v>0</v>
      </c>
      <c r="L82" s="244" t="str">
        <f t="shared" ca="1" si="5"/>
        <v/>
      </c>
    </row>
    <row r="83" spans="1:12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  <c r="G83" s="245"/>
      <c r="H83" s="246"/>
      <c r="I83" s="246" t="str">
        <f t="shared" si="3"/>
        <v/>
      </c>
      <c r="J83" s="246"/>
      <c r="K83" s="243" t="str">
        <f t="shared" ca="1" si="4"/>
        <v/>
      </c>
      <c r="L83" s="244" t="str">
        <f t="shared" ca="1" si="5"/>
        <v/>
      </c>
    </row>
    <row r="84" spans="1:12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  <c r="G84" s="245">
        <v>43336</v>
      </c>
      <c r="H84" s="246">
        <v>43396</v>
      </c>
      <c r="I84" s="246">
        <f t="shared" si="3"/>
        <v>43701</v>
      </c>
      <c r="J84" s="246"/>
      <c r="K84" s="243">
        <f t="shared" ca="1" si="4"/>
        <v>0</v>
      </c>
      <c r="L84" s="244" t="str">
        <f t="shared" ca="1" si="5"/>
        <v/>
      </c>
    </row>
    <row r="85" spans="1:12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  <c r="G85" s="242"/>
      <c r="H85" s="243"/>
      <c r="I85" s="246" t="str">
        <f t="shared" si="3"/>
        <v/>
      </c>
      <c r="J85" s="243"/>
      <c r="K85" s="243" t="str">
        <f t="shared" ca="1" si="4"/>
        <v/>
      </c>
      <c r="L85" s="244" t="str">
        <f t="shared" ca="1" si="5"/>
        <v/>
      </c>
    </row>
    <row r="86" spans="1:12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  <c r="G86" s="245">
        <v>43228</v>
      </c>
      <c r="H86" s="246">
        <v>43396</v>
      </c>
      <c r="I86" s="246">
        <f t="shared" si="3"/>
        <v>43593</v>
      </c>
      <c r="J86" s="246"/>
      <c r="K86" s="243">
        <f t="shared" ca="1" si="4"/>
        <v>0</v>
      </c>
      <c r="L86" s="244" t="str">
        <f t="shared" ca="1" si="5"/>
        <v/>
      </c>
    </row>
    <row r="87" spans="1:12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  <c r="G87" s="242"/>
      <c r="H87" s="243"/>
      <c r="I87" s="246" t="str">
        <f t="shared" si="3"/>
        <v/>
      </c>
      <c r="J87" s="243"/>
      <c r="K87" s="243" t="str">
        <f t="shared" ca="1" si="4"/>
        <v/>
      </c>
      <c r="L87" s="244" t="str">
        <f t="shared" ca="1" si="5"/>
        <v/>
      </c>
    </row>
    <row r="88" spans="1:12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  <c r="G88" s="245">
        <v>43437</v>
      </c>
      <c r="H88" s="246">
        <v>43462</v>
      </c>
      <c r="I88" s="246">
        <f t="shared" si="3"/>
        <v>43802</v>
      </c>
      <c r="J88" s="246"/>
      <c r="K88" s="243">
        <f t="shared" ca="1" si="4"/>
        <v>0</v>
      </c>
      <c r="L88" s="244" t="str">
        <f t="shared" ca="1" si="5"/>
        <v/>
      </c>
    </row>
    <row r="89" spans="1:12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  <c r="G89" s="242"/>
      <c r="H89" s="243"/>
      <c r="I89" s="246" t="str">
        <f t="shared" si="3"/>
        <v/>
      </c>
      <c r="J89" s="243"/>
      <c r="K89" s="243" t="str">
        <f t="shared" ca="1" si="4"/>
        <v/>
      </c>
      <c r="L89" s="244" t="str">
        <f t="shared" ca="1" si="5"/>
        <v/>
      </c>
    </row>
    <row r="90" spans="1:12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  <c r="G90" s="242"/>
      <c r="H90" s="243"/>
      <c r="I90" s="246" t="str">
        <f t="shared" si="3"/>
        <v/>
      </c>
      <c r="J90" s="243"/>
      <c r="K90" s="243" t="str">
        <f t="shared" ca="1" si="4"/>
        <v/>
      </c>
      <c r="L90" s="244" t="str">
        <f t="shared" ca="1" si="5"/>
        <v/>
      </c>
    </row>
    <row r="91" spans="1:12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  <c r="G91" s="245">
        <v>43258</v>
      </c>
      <c r="H91" s="246">
        <v>43392</v>
      </c>
      <c r="I91" s="246">
        <f t="shared" si="3"/>
        <v>43623</v>
      </c>
      <c r="J91" s="246">
        <v>43828</v>
      </c>
      <c r="K91" s="243">
        <f t="shared" ca="1" si="4"/>
        <v>0</v>
      </c>
      <c r="L91" s="244">
        <f t="shared" ca="1" si="5"/>
        <v>0</v>
      </c>
    </row>
    <row r="92" spans="1:12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  <c r="G92" s="245">
        <v>43391</v>
      </c>
      <c r="H92" s="246">
        <v>43392</v>
      </c>
      <c r="I92" s="246">
        <f t="shared" si="3"/>
        <v>43756</v>
      </c>
      <c r="J92" s="246">
        <v>43817</v>
      </c>
      <c r="K92" s="243">
        <f t="shared" ca="1" si="4"/>
        <v>0</v>
      </c>
      <c r="L92" s="244">
        <f t="shared" ca="1" si="5"/>
        <v>0</v>
      </c>
    </row>
    <row r="93" spans="1:12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  <c r="G93" s="242"/>
      <c r="H93" s="243"/>
      <c r="I93" s="246" t="str">
        <f t="shared" si="3"/>
        <v/>
      </c>
      <c r="J93" s="243"/>
      <c r="K93" s="243" t="str">
        <f t="shared" ca="1" si="4"/>
        <v/>
      </c>
      <c r="L93" s="244" t="str">
        <f t="shared" ca="1" si="5"/>
        <v/>
      </c>
    </row>
    <row r="94" spans="1:12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  <c r="G94" s="299"/>
      <c r="H94" s="247"/>
      <c r="I94" s="250" t="str">
        <f t="shared" si="3"/>
        <v/>
      </c>
      <c r="J94" s="247"/>
      <c r="K94" s="247" t="str">
        <f t="shared" ca="1" si="4"/>
        <v/>
      </c>
      <c r="L94" s="244" t="str">
        <f t="shared" ca="1" si="5"/>
        <v/>
      </c>
    </row>
    <row r="95" spans="1:12" ht="15.75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  <c r="G95" s="300"/>
      <c r="H95" s="248"/>
      <c r="I95" s="251" t="str">
        <f t="shared" si="3"/>
        <v/>
      </c>
      <c r="J95" s="248"/>
      <c r="K95" s="248" t="str">
        <f t="shared" ca="1" si="4"/>
        <v/>
      </c>
      <c r="L95" s="249" t="str">
        <f t="shared" ca="1" si="5"/>
        <v/>
      </c>
    </row>
    <row r="96" spans="1:12" ht="16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</row>
    <row r="97" ht="15.75" thickTop="1" x14ac:dyDescent="0.25"/>
  </sheetData>
  <sheetProtection algorithmName="SHA-512" hashValue="w1WY86DY8k4P2H7oKnzh/dKyJw+ebMUsSst1cDFcwor9Y+hSsIYSYJr9c0x/MFYF4cjIhN0322BCa15RRk5f7g==" saltValue="Y4tzB4aCY8+otWesZ+uCjA==" spinCount="100000" sheet="1" objects="1" scenarios="1"/>
  <conditionalFormatting sqref="K1 K96:K1048576">
    <cfRule type="iconSet" priority="16">
      <iconSet iconSet="3Symbols" showValue="0" reverse="1">
        <cfvo type="percent" val="0"/>
        <cfvo type="num" val="1"/>
        <cfvo type="num" val="2"/>
      </iconSet>
    </cfRule>
  </conditionalFormatting>
  <conditionalFormatting sqref="L1 L96:L1048576">
    <cfRule type="iconSet" priority="15">
      <iconSet iconSet="3Symbols" showValue="0" reverse="1">
        <cfvo type="percent" val="0"/>
        <cfvo type="num" val="1"/>
        <cfvo type="num" val="2"/>
      </iconSet>
    </cfRule>
  </conditionalFormatting>
  <conditionalFormatting sqref="K2">
    <cfRule type="iconSet" priority="14">
      <iconSet iconSet="3Symbols" showValue="0" reverse="1">
        <cfvo type="percent" val="0"/>
        <cfvo type="num" val="1"/>
        <cfvo type="num" val="2"/>
      </iconSet>
    </cfRule>
  </conditionalFormatting>
  <conditionalFormatting sqref="L2">
    <cfRule type="iconSet" priority="13">
      <iconSet iconSet="3Symbols" showValue="0" reverse="1">
        <cfvo type="percent" val="0"/>
        <cfvo type="num" val="1"/>
        <cfvo type="num" val="2"/>
      </iconSet>
    </cfRule>
  </conditionalFormatting>
  <conditionalFormatting sqref="K3:K95">
    <cfRule type="iconSet" priority="12">
      <iconSet iconSet="3Symbols" showValue="0" reverse="1">
        <cfvo type="percent" val="0"/>
        <cfvo type="num" val="1"/>
        <cfvo type="num" val="2"/>
      </iconSet>
    </cfRule>
  </conditionalFormatting>
  <conditionalFormatting sqref="L3:L95">
    <cfRule type="iconSet" priority="11">
      <iconSet iconSet="3Symbols" showValue="0" reverse="1">
        <cfvo type="percent" val="0"/>
        <cfvo type="num" val="1"/>
        <cfvo type="num" val="2"/>
      </iconSet>
    </cfRule>
  </conditionalFormatting>
  <conditionalFormatting sqref="B2:B95">
    <cfRule type="cellIs" dxfId="29" priority="10" operator="equal">
      <formula>1</formula>
    </cfRule>
  </conditionalFormatting>
  <conditionalFormatting sqref="C2:C95">
    <cfRule type="cellIs" dxfId="28" priority="9" operator="equal">
      <formula>1</formula>
    </cfRule>
  </conditionalFormatting>
  <conditionalFormatting sqref="D2:D95">
    <cfRule type="cellIs" dxfId="27" priority="8" operator="equal">
      <formula>1</formula>
    </cfRule>
  </conditionalFormatting>
  <conditionalFormatting sqref="E2:E95">
    <cfRule type="cellIs" dxfId="26" priority="7" operator="equal">
      <formula>1</formula>
    </cfRule>
  </conditionalFormatting>
  <conditionalFormatting sqref="F2:F95">
    <cfRule type="cellIs" dxfId="25" priority="6" operator="equal">
      <formula>1</formula>
    </cfRule>
  </conditionalFormatting>
  <conditionalFormatting sqref="A2:A95">
    <cfRule type="expression" dxfId="24" priority="1">
      <formula>$F2=1</formula>
    </cfRule>
    <cfRule type="expression" dxfId="23" priority="2">
      <formula>$E2=1</formula>
    </cfRule>
    <cfRule type="expression" dxfId="22" priority="3">
      <formula>$D2=1</formula>
    </cfRule>
    <cfRule type="expression" dxfId="21" priority="4">
      <formula>$C2=1</formula>
    </cfRule>
    <cfRule type="expression" dxfId="20" priority="5">
      <formula>$B2=1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AX97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26" style="20" customWidth="1"/>
    <col min="2" max="2" width="5.28515625" style="20" customWidth="1"/>
    <col min="3" max="4" width="5.7109375" style="20" customWidth="1"/>
    <col min="5" max="6" width="5.28515625" style="20" customWidth="1"/>
  </cols>
  <sheetData>
    <row r="1" spans="1:50" ht="16.5" thickTop="1" thickBot="1" x14ac:dyDescent="0.3">
      <c r="A1" s="30" t="s">
        <v>307</v>
      </c>
      <c r="B1" s="231" t="s">
        <v>22</v>
      </c>
      <c r="C1" s="32" t="s">
        <v>223</v>
      </c>
      <c r="D1" s="33" t="s">
        <v>125</v>
      </c>
      <c r="E1" s="34" t="s">
        <v>269</v>
      </c>
      <c r="F1" s="31" t="s">
        <v>372</v>
      </c>
    </row>
    <row r="2" spans="1:50" ht="15.75" thickTop="1" x14ac:dyDescent="0.25">
      <c r="A2" s="80" t="s">
        <v>319</v>
      </c>
      <c r="B2" s="229" t="str">
        <f>IF('Suivi Projets'!B2&lt;&gt;"",'Suivi Projets'!B2,"")</f>
        <v/>
      </c>
      <c r="C2" s="229">
        <f>IF('Suivi Projets'!C2&lt;&gt;"",'Suivi Projets'!C2,"")</f>
        <v>1</v>
      </c>
      <c r="D2" s="80" t="str">
        <f>IF('Suivi Projets'!D2&lt;&gt;"",'Suivi Projets'!D2,"")</f>
        <v/>
      </c>
      <c r="E2" s="328" t="str">
        <f>IF('Suivi Projets'!E2&lt;&gt;"",'Suivi Projets'!E2,"")</f>
        <v/>
      </c>
      <c r="F2" s="328" t="str">
        <f>IF('Suivi Projets'!F2&lt;&gt;"",'Suivi Projets'!F2,"")</f>
        <v/>
      </c>
    </row>
    <row r="3" spans="1:50" x14ac:dyDescent="0.25">
      <c r="A3" s="38" t="s">
        <v>188</v>
      </c>
      <c r="B3" s="150">
        <f>IF('Suivi Projets'!B3&lt;&gt;"",'Suivi Projets'!B3,"")</f>
        <v>1</v>
      </c>
      <c r="C3" s="150" t="str">
        <f>IF('Suivi Projets'!C3&lt;&gt;"",'Suivi Projets'!C3,"")</f>
        <v/>
      </c>
      <c r="D3" s="38" t="str">
        <f>IF('Suivi Projets'!D3&lt;&gt;"",'Suivi Projets'!D3,"")</f>
        <v/>
      </c>
      <c r="E3" s="151" t="str">
        <f>IF('Suivi Projets'!E3&lt;&gt;"",'Suivi Projets'!E3,"")</f>
        <v/>
      </c>
      <c r="F3" s="151" t="str">
        <f>IF('Suivi Projets'!F3&lt;&gt;"",'Suivi Projets'!F3,"")</f>
        <v/>
      </c>
    </row>
    <row r="4" spans="1:50" x14ac:dyDescent="0.25">
      <c r="A4" s="38" t="s">
        <v>59</v>
      </c>
      <c r="B4" s="150" t="str">
        <f>IF('Suivi Projets'!B4&lt;&gt;"",'Suivi Projets'!B4,"")</f>
        <v/>
      </c>
      <c r="C4" s="150">
        <f>IF('Suivi Projets'!C4&lt;&gt;"",'Suivi Projets'!C4,"")</f>
        <v>1</v>
      </c>
      <c r="D4" s="38" t="str">
        <f>IF('Suivi Projets'!D4&lt;&gt;"",'Suivi Projets'!D4,"")</f>
        <v/>
      </c>
      <c r="E4" s="151" t="str">
        <f>IF('Suivi Projets'!E4&lt;&gt;"",'Suivi Projets'!E4,"")</f>
        <v/>
      </c>
      <c r="F4" s="151" t="str">
        <f>IF('Suivi Projets'!F4&lt;&gt;"",'Suivi Projets'!F4,"")</f>
        <v/>
      </c>
    </row>
    <row r="5" spans="1:50" x14ac:dyDescent="0.25">
      <c r="A5" s="38" t="s">
        <v>217</v>
      </c>
      <c r="B5" s="150" t="str">
        <f>IF('Suivi Projets'!B5&lt;&gt;"",'Suivi Projets'!B5,"")</f>
        <v/>
      </c>
      <c r="C5" s="150" t="str">
        <f>IF('Suivi Projets'!C5&lt;&gt;"",'Suivi Projets'!C5,"")</f>
        <v/>
      </c>
      <c r="D5" s="38">
        <f>IF('Suivi Projets'!D5&lt;&gt;"",'Suivi Projets'!D5,"")</f>
        <v>1</v>
      </c>
      <c r="E5" s="151" t="str">
        <f>IF('Suivi Projets'!E5&lt;&gt;"",'Suivi Projets'!E5,"")</f>
        <v/>
      </c>
      <c r="F5" s="151" t="str">
        <f>IF('Suivi Projets'!F5&lt;&gt;"",'Suivi Projets'!F5,"")</f>
        <v/>
      </c>
    </row>
    <row r="6" spans="1:50" x14ac:dyDescent="0.25">
      <c r="A6" s="38" t="s">
        <v>385</v>
      </c>
      <c r="B6" s="150" t="str">
        <f>IF('Suivi Projets'!B6&lt;&gt;"",'Suivi Projets'!B6,"")</f>
        <v/>
      </c>
      <c r="C6" s="150">
        <f>IF('Suivi Projets'!C6&lt;&gt;"",'Suivi Projets'!C6,"")</f>
        <v>1</v>
      </c>
      <c r="D6" s="38" t="str">
        <f>IF('Suivi Projets'!D6&lt;&gt;"",'Suivi Projets'!D6,"")</f>
        <v/>
      </c>
      <c r="E6" s="151" t="str">
        <f>IF('Suivi Projets'!E6&lt;&gt;"",'Suivi Projets'!E6,"")</f>
        <v/>
      </c>
      <c r="F6" s="151" t="str">
        <f>IF('Suivi Projets'!F6&lt;&gt;"",'Suivi Projets'!F6,"")</f>
        <v/>
      </c>
    </row>
    <row r="7" spans="1:50" x14ac:dyDescent="0.25">
      <c r="A7" s="38" t="s">
        <v>129</v>
      </c>
      <c r="B7" s="150" t="str">
        <f>IF('Suivi Projets'!B7&lt;&gt;"",'Suivi Projets'!B7,"")</f>
        <v/>
      </c>
      <c r="C7" s="150" t="str">
        <f>IF('Suivi Projets'!C7&lt;&gt;"",'Suivi Projets'!C7,"")</f>
        <v/>
      </c>
      <c r="D7" s="38">
        <f>IF('Suivi Projets'!D7&lt;&gt;"",'Suivi Projets'!D7,"")</f>
        <v>1</v>
      </c>
      <c r="E7" s="151" t="str">
        <f>IF('Suivi Projets'!E7&lt;&gt;"",'Suivi Projets'!E7,"")</f>
        <v/>
      </c>
      <c r="F7" s="151" t="str">
        <f>IF('Suivi Projets'!F7&lt;&gt;"",'Suivi Projets'!F7,"")</f>
        <v/>
      </c>
    </row>
    <row r="8" spans="1:50" x14ac:dyDescent="0.25">
      <c r="A8" s="38" t="s">
        <v>403</v>
      </c>
      <c r="B8" s="150">
        <f>IF('Suivi Projets'!B8&lt;&gt;"",'Suivi Projets'!B8,"")</f>
        <v>1</v>
      </c>
      <c r="C8" s="150" t="str">
        <f>IF('Suivi Projets'!C8&lt;&gt;"",'Suivi Projets'!C8,"")</f>
        <v/>
      </c>
      <c r="D8" s="38" t="str">
        <f>IF('Suivi Projets'!D8&lt;&gt;"",'Suivi Projets'!D8,"")</f>
        <v/>
      </c>
      <c r="E8" s="151" t="str">
        <f>IF('Suivi Projets'!E8&lt;&gt;"",'Suivi Projets'!E8,"")</f>
        <v/>
      </c>
      <c r="F8" s="151" t="str">
        <f>IF('Suivi Projets'!F8&lt;&gt;"",'Suivi Projets'!F8,"")</f>
        <v/>
      </c>
      <c r="G8" s="272"/>
      <c r="H8" s="272"/>
      <c r="I8" s="272"/>
      <c r="J8" s="272"/>
      <c r="K8" s="272"/>
      <c r="L8" s="272"/>
      <c r="M8" s="272"/>
      <c r="N8" s="272"/>
      <c r="O8" s="272"/>
      <c r="P8" s="272"/>
      <c r="Q8" s="272"/>
      <c r="R8" s="272"/>
      <c r="S8" s="272"/>
      <c r="T8" s="272"/>
      <c r="U8" s="272"/>
      <c r="V8" s="272"/>
      <c r="W8" s="272"/>
      <c r="X8" s="272"/>
      <c r="Y8" s="272"/>
      <c r="Z8" s="272"/>
      <c r="AA8" s="272"/>
      <c r="AB8" s="272"/>
      <c r="AC8" s="272"/>
      <c r="AD8" s="272"/>
      <c r="AE8" s="272"/>
      <c r="AF8" s="272"/>
      <c r="AG8" s="272"/>
      <c r="AH8" s="272"/>
      <c r="AI8" s="272"/>
      <c r="AJ8" s="272"/>
      <c r="AK8" s="272"/>
      <c r="AL8" s="272"/>
      <c r="AM8" s="272"/>
      <c r="AN8" s="272"/>
      <c r="AO8" s="272"/>
      <c r="AP8" s="272"/>
      <c r="AQ8" s="272"/>
      <c r="AR8" s="272"/>
      <c r="AS8" s="272"/>
      <c r="AT8" s="272"/>
      <c r="AU8" s="272"/>
      <c r="AV8" s="272"/>
      <c r="AW8" s="272"/>
      <c r="AX8" s="272"/>
    </row>
    <row r="9" spans="1:50" x14ac:dyDescent="0.25">
      <c r="A9" s="38" t="s">
        <v>132</v>
      </c>
      <c r="B9" s="150" t="str">
        <f>IF('Suivi Projets'!B9&lt;&gt;"",'Suivi Projets'!B9,"")</f>
        <v/>
      </c>
      <c r="C9" s="150" t="str">
        <f>IF('Suivi Projets'!C9&lt;&gt;"",'Suivi Projets'!C9,"")</f>
        <v/>
      </c>
      <c r="D9" s="38">
        <f>IF('Suivi Projets'!D9&lt;&gt;"",'Suivi Projets'!D9,"")</f>
        <v>1</v>
      </c>
      <c r="E9" s="151" t="str">
        <f>IF('Suivi Projets'!E9&lt;&gt;"",'Suivi Projets'!E9,"")</f>
        <v/>
      </c>
      <c r="F9" s="151" t="str">
        <f>IF('Suivi Projets'!F9&lt;&gt;"",'Suivi Projets'!F9,"")</f>
        <v/>
      </c>
    </row>
    <row r="10" spans="1:50" x14ac:dyDescent="0.25">
      <c r="A10" s="38" t="s">
        <v>167</v>
      </c>
      <c r="B10" s="150" t="str">
        <f>IF('Suivi Projets'!B10&lt;&gt;"",'Suivi Projets'!B10,"")</f>
        <v/>
      </c>
      <c r="C10" s="150" t="str">
        <f>IF('Suivi Projets'!C10&lt;&gt;"",'Suivi Projets'!C10,"")</f>
        <v/>
      </c>
      <c r="D10" s="38">
        <f>IF('Suivi Projets'!D10&lt;&gt;"",'Suivi Projets'!D10,"")</f>
        <v>1</v>
      </c>
      <c r="E10" s="151" t="str">
        <f>IF('Suivi Projets'!E10&lt;&gt;"",'Suivi Projets'!E10,"")</f>
        <v/>
      </c>
      <c r="F10" s="151" t="str">
        <f>IF('Suivi Projets'!F10&lt;&gt;"",'Suivi Projets'!F10,"")</f>
        <v/>
      </c>
    </row>
    <row r="11" spans="1:50" x14ac:dyDescent="0.25">
      <c r="A11" s="38" t="s">
        <v>76</v>
      </c>
      <c r="B11" s="150" t="str">
        <f>IF('Suivi Projets'!B11&lt;&gt;"",'Suivi Projets'!B11,"")</f>
        <v/>
      </c>
      <c r="C11" s="150">
        <f>IF('Suivi Projets'!C11&lt;&gt;"",'Suivi Projets'!C11,"")</f>
        <v>1</v>
      </c>
      <c r="D11" s="38" t="str">
        <f>IF('Suivi Projets'!D11&lt;&gt;"",'Suivi Projets'!D11,"")</f>
        <v/>
      </c>
      <c r="E11" s="151" t="str">
        <f>IF('Suivi Projets'!E11&lt;&gt;"",'Suivi Projets'!E11,"")</f>
        <v/>
      </c>
      <c r="F11" s="151" t="str">
        <f>IF('Suivi Projets'!F11&lt;&gt;"",'Suivi Projets'!F11,"")</f>
        <v/>
      </c>
    </row>
    <row r="12" spans="1:50" x14ac:dyDescent="0.25">
      <c r="A12" s="38" t="s">
        <v>30</v>
      </c>
      <c r="B12" s="150">
        <f>IF('Suivi Projets'!B12&lt;&gt;"",'Suivi Projets'!B12,"")</f>
        <v>1</v>
      </c>
      <c r="C12" s="150" t="str">
        <f>IF('Suivi Projets'!C12&lt;&gt;"",'Suivi Projets'!C12,"")</f>
        <v/>
      </c>
      <c r="D12" s="38" t="str">
        <f>IF('Suivi Projets'!D12&lt;&gt;"",'Suivi Projets'!D12,"")</f>
        <v/>
      </c>
      <c r="E12" s="151" t="str">
        <f>IF('Suivi Projets'!E12&lt;&gt;"",'Suivi Projets'!E12,"")</f>
        <v/>
      </c>
      <c r="F12" s="151" t="str">
        <f>IF('Suivi Projets'!F12&lt;&gt;"",'Suivi Projets'!F12,"")</f>
        <v/>
      </c>
    </row>
    <row r="13" spans="1:50" x14ac:dyDescent="0.25">
      <c r="A13" s="38" t="s">
        <v>111</v>
      </c>
      <c r="B13" s="150" t="str">
        <f>IF('Suivi Projets'!B13&lt;&gt;"",'Suivi Projets'!B13,"")</f>
        <v/>
      </c>
      <c r="C13" s="150">
        <f>IF('Suivi Projets'!C13&lt;&gt;"",'Suivi Projets'!C13,"")</f>
        <v>1</v>
      </c>
      <c r="D13" s="38" t="str">
        <f>IF('Suivi Projets'!D13&lt;&gt;"",'Suivi Projets'!D13,"")</f>
        <v/>
      </c>
      <c r="E13" s="151" t="str">
        <f>IF('Suivi Projets'!E13&lt;&gt;"",'Suivi Projets'!E13,"")</f>
        <v/>
      </c>
      <c r="F13" s="151" t="str">
        <f>IF('Suivi Projets'!F13&lt;&gt;"",'Suivi Projets'!F13,"")</f>
        <v/>
      </c>
    </row>
    <row r="14" spans="1:50" x14ac:dyDescent="0.25">
      <c r="A14" s="38" t="s">
        <v>404</v>
      </c>
      <c r="B14" s="150" t="str">
        <f>IF('Suivi Projets'!B14&lt;&gt;"",'Suivi Projets'!B14,"")</f>
        <v/>
      </c>
      <c r="C14" s="150">
        <f>IF('Suivi Projets'!C14&lt;&gt;"",'Suivi Projets'!C14,"")</f>
        <v>1</v>
      </c>
      <c r="D14" s="38" t="str">
        <f>IF('Suivi Projets'!D14&lt;&gt;"",'Suivi Projets'!D14,"")</f>
        <v/>
      </c>
      <c r="E14" s="151" t="str">
        <f>IF('Suivi Projets'!E14&lt;&gt;"",'Suivi Projets'!E14,"")</f>
        <v/>
      </c>
      <c r="F14" s="151" t="str">
        <f>IF('Suivi Projets'!F14&lt;&gt;"",'Suivi Projets'!F14,"")</f>
        <v/>
      </c>
      <c r="G14" s="272"/>
      <c r="H14" s="272"/>
      <c r="I14" s="272"/>
      <c r="J14" s="272"/>
      <c r="K14" s="272"/>
      <c r="L14" s="272"/>
      <c r="M14" s="272"/>
      <c r="N14" s="272"/>
      <c r="O14" s="272"/>
      <c r="P14" s="272"/>
      <c r="Q14" s="272"/>
      <c r="R14" s="272"/>
      <c r="S14" s="272"/>
      <c r="T14" s="272"/>
      <c r="U14" s="272"/>
      <c r="V14" s="272"/>
      <c r="W14" s="272"/>
      <c r="X14" s="272"/>
      <c r="Y14" s="272"/>
      <c r="Z14" s="272"/>
      <c r="AA14" s="272"/>
      <c r="AB14" s="272"/>
      <c r="AC14" s="272"/>
      <c r="AD14" s="272"/>
      <c r="AE14" s="272"/>
      <c r="AF14" s="272"/>
      <c r="AG14" s="272"/>
      <c r="AH14" s="272"/>
      <c r="AI14" s="272"/>
      <c r="AJ14" s="272"/>
      <c r="AK14" s="272"/>
      <c r="AL14" s="272"/>
      <c r="AM14" s="272"/>
      <c r="AN14" s="272"/>
      <c r="AO14" s="272"/>
      <c r="AP14" s="272"/>
      <c r="AQ14" s="272"/>
      <c r="AR14" s="272"/>
      <c r="AS14" s="272"/>
      <c r="AT14" s="272"/>
      <c r="AU14" s="272"/>
      <c r="AV14" s="272"/>
      <c r="AW14" s="272"/>
      <c r="AX14" s="272"/>
    </row>
    <row r="15" spans="1:50" x14ac:dyDescent="0.25">
      <c r="A15" s="38" t="s">
        <v>128</v>
      </c>
      <c r="B15" s="150" t="str">
        <f>IF('Suivi Projets'!B15&lt;&gt;"",'Suivi Projets'!B15,"")</f>
        <v/>
      </c>
      <c r="C15" s="150">
        <f>IF('Suivi Projets'!C15&lt;&gt;"",'Suivi Projets'!C15,"")</f>
        <v>1</v>
      </c>
      <c r="D15" s="38" t="str">
        <f>IF('Suivi Projets'!D15&lt;&gt;"",'Suivi Projets'!D15,"")</f>
        <v/>
      </c>
      <c r="E15" s="151" t="str">
        <f>IF('Suivi Projets'!E15&lt;&gt;"",'Suivi Projets'!E15,"")</f>
        <v/>
      </c>
      <c r="F15" s="151" t="str">
        <f>IF('Suivi Projets'!F15&lt;&gt;"",'Suivi Projets'!F15,"")</f>
        <v/>
      </c>
    </row>
    <row r="16" spans="1:50" x14ac:dyDescent="0.25">
      <c r="A16" s="38" t="s">
        <v>4</v>
      </c>
      <c r="B16" s="150" t="str">
        <f>IF('Suivi Projets'!B16&lt;&gt;"",'Suivi Projets'!B16,"")</f>
        <v/>
      </c>
      <c r="C16" s="150">
        <f>IF('Suivi Projets'!C16&lt;&gt;"",'Suivi Projets'!C16,"")</f>
        <v>1</v>
      </c>
      <c r="D16" s="38" t="str">
        <f>IF('Suivi Projets'!D16&lt;&gt;"",'Suivi Projets'!D16,"")</f>
        <v/>
      </c>
      <c r="E16" s="151" t="str">
        <f>IF('Suivi Projets'!E16&lt;&gt;"",'Suivi Projets'!E16,"")</f>
        <v/>
      </c>
      <c r="F16" s="151" t="str">
        <f>IF('Suivi Projets'!F16&lt;&gt;"",'Suivi Projets'!F16,"")</f>
        <v/>
      </c>
    </row>
    <row r="17" spans="1:6" x14ac:dyDescent="0.25">
      <c r="A17" s="38" t="s">
        <v>204</v>
      </c>
      <c r="B17" s="150">
        <f>IF('Suivi Projets'!B17&lt;&gt;"",'Suivi Projets'!B17,"")</f>
        <v>1</v>
      </c>
      <c r="C17" s="150" t="str">
        <f>IF('Suivi Projets'!C17&lt;&gt;"",'Suivi Projets'!C17,"")</f>
        <v/>
      </c>
      <c r="D17" s="38" t="str">
        <f>IF('Suivi Projets'!D17&lt;&gt;"",'Suivi Projets'!D17,"")</f>
        <v/>
      </c>
      <c r="E17" s="151" t="str">
        <f>IF('Suivi Projets'!E17&lt;&gt;"",'Suivi Projets'!E17,"")</f>
        <v/>
      </c>
      <c r="F17" s="151" t="str">
        <f>IF('Suivi Projets'!F17&lt;&gt;"",'Suivi Projets'!F17,"")</f>
        <v/>
      </c>
    </row>
    <row r="18" spans="1:6" x14ac:dyDescent="0.25">
      <c r="A18" s="38" t="s">
        <v>50</v>
      </c>
      <c r="B18" s="150">
        <f>IF('Suivi Projets'!B18&lt;&gt;"",'Suivi Projets'!B18,"")</f>
        <v>1</v>
      </c>
      <c r="C18" s="150" t="str">
        <f>IF('Suivi Projets'!C18&lt;&gt;"",'Suivi Projets'!C18,"")</f>
        <v/>
      </c>
      <c r="D18" s="38" t="str">
        <f>IF('Suivi Projets'!D18&lt;&gt;"",'Suivi Projets'!D18,"")</f>
        <v/>
      </c>
      <c r="E18" s="151" t="str">
        <f>IF('Suivi Projets'!E18&lt;&gt;"",'Suivi Projets'!E18,"")</f>
        <v/>
      </c>
      <c r="F18" s="151" t="str">
        <f>IF('Suivi Projets'!F18&lt;&gt;"",'Suivi Projets'!F18,"")</f>
        <v/>
      </c>
    </row>
    <row r="19" spans="1:6" x14ac:dyDescent="0.25">
      <c r="A19" s="38" t="s">
        <v>135</v>
      </c>
      <c r="B19" s="150">
        <f>IF('Suivi Projets'!B19&lt;&gt;"",'Suivi Projets'!B19,"")</f>
        <v>1</v>
      </c>
      <c r="C19" s="150" t="str">
        <f>IF('Suivi Projets'!C19&lt;&gt;"",'Suivi Projets'!C19,"")</f>
        <v/>
      </c>
      <c r="D19" s="38" t="str">
        <f>IF('Suivi Projets'!D19&lt;&gt;"",'Suivi Projets'!D19,"")</f>
        <v/>
      </c>
      <c r="E19" s="151" t="str">
        <f>IF('Suivi Projets'!E19&lt;&gt;"",'Suivi Projets'!E19,"")</f>
        <v/>
      </c>
      <c r="F19" s="151" t="str">
        <f>IF('Suivi Projets'!F19&lt;&gt;"",'Suivi Projets'!F19,"")</f>
        <v/>
      </c>
    </row>
    <row r="20" spans="1:6" x14ac:dyDescent="0.25">
      <c r="A20" s="38" t="s">
        <v>190</v>
      </c>
      <c r="B20" s="150">
        <f>IF('Suivi Projets'!B20&lt;&gt;"",'Suivi Projets'!B20,"")</f>
        <v>1</v>
      </c>
      <c r="C20" s="150" t="str">
        <f>IF('Suivi Projets'!C20&lt;&gt;"",'Suivi Projets'!C20,"")</f>
        <v/>
      </c>
      <c r="D20" s="38" t="str">
        <f>IF('Suivi Projets'!D20&lt;&gt;"",'Suivi Projets'!D20,"")</f>
        <v/>
      </c>
      <c r="E20" s="151" t="str">
        <f>IF('Suivi Projets'!E20&lt;&gt;"",'Suivi Projets'!E20,"")</f>
        <v/>
      </c>
      <c r="F20" s="151" t="str">
        <f>IF('Suivi Projets'!F20&lt;&gt;"",'Suivi Projets'!F20,"")</f>
        <v/>
      </c>
    </row>
    <row r="21" spans="1:6" x14ac:dyDescent="0.25">
      <c r="A21" s="38" t="s">
        <v>124</v>
      </c>
      <c r="B21" s="150" t="str">
        <f>IF('Suivi Projets'!B21&lt;&gt;"",'Suivi Projets'!B21,"")</f>
        <v/>
      </c>
      <c r="C21" s="150" t="str">
        <f>IF('Suivi Projets'!C21&lt;&gt;"",'Suivi Projets'!C21,"")</f>
        <v/>
      </c>
      <c r="D21" s="38">
        <f>IF('Suivi Projets'!D21&lt;&gt;"",'Suivi Projets'!D21,"")</f>
        <v>1</v>
      </c>
      <c r="E21" s="151" t="str">
        <f>IF('Suivi Projets'!E21&lt;&gt;"",'Suivi Projets'!E21,"")</f>
        <v/>
      </c>
      <c r="F21" s="151" t="str">
        <f>IF('Suivi Projets'!F21&lt;&gt;"",'Suivi Projets'!F21,"")</f>
        <v/>
      </c>
    </row>
    <row r="22" spans="1:6" x14ac:dyDescent="0.25">
      <c r="A22" s="38" t="s">
        <v>159</v>
      </c>
      <c r="B22" s="150" t="str">
        <f>IF('Suivi Projets'!B22&lt;&gt;"",'Suivi Projets'!B22,"")</f>
        <v/>
      </c>
      <c r="C22" s="150" t="str">
        <f>IF('Suivi Projets'!C22&lt;&gt;"",'Suivi Projets'!C22,"")</f>
        <v/>
      </c>
      <c r="D22" s="38">
        <f>IF('Suivi Projets'!D22&lt;&gt;"",'Suivi Projets'!D22,"")</f>
        <v>1</v>
      </c>
      <c r="E22" s="151" t="str">
        <f>IF('Suivi Projets'!E22&lt;&gt;"",'Suivi Projets'!E22,"")</f>
        <v/>
      </c>
      <c r="F22" s="151" t="str">
        <f>IF('Suivi Projets'!F22&lt;&gt;"",'Suivi Projets'!F22,"")</f>
        <v/>
      </c>
    </row>
    <row r="23" spans="1:6" x14ac:dyDescent="0.25">
      <c r="A23" s="38" t="s">
        <v>384</v>
      </c>
      <c r="B23" s="150" t="str">
        <f>IF('Suivi Projets'!B23&lt;&gt;"",'Suivi Projets'!B23,"")</f>
        <v/>
      </c>
      <c r="C23" s="150">
        <f>IF('Suivi Projets'!C23&lt;&gt;"",'Suivi Projets'!C23,"")</f>
        <v>1</v>
      </c>
      <c r="D23" s="38" t="str">
        <f>IF('Suivi Projets'!D23&lt;&gt;"",'Suivi Projets'!D23,"")</f>
        <v/>
      </c>
      <c r="E23" s="151" t="str">
        <f>IF('Suivi Projets'!E23&lt;&gt;"",'Suivi Projets'!E23,"")</f>
        <v/>
      </c>
      <c r="F23" s="151" t="str">
        <f>IF('Suivi Projets'!F23&lt;&gt;"",'Suivi Projets'!F23,"")</f>
        <v/>
      </c>
    </row>
    <row r="24" spans="1:6" x14ac:dyDescent="0.25">
      <c r="A24" s="38" t="s">
        <v>195</v>
      </c>
      <c r="B24" s="150">
        <f>IF('Suivi Projets'!B24&lt;&gt;"",'Suivi Projets'!B24,"")</f>
        <v>1</v>
      </c>
      <c r="C24" s="150" t="str">
        <f>IF('Suivi Projets'!C24&lt;&gt;"",'Suivi Projets'!C24,"")</f>
        <v/>
      </c>
      <c r="D24" s="38" t="str">
        <f>IF('Suivi Projets'!D24&lt;&gt;"",'Suivi Projets'!D24,"")</f>
        <v/>
      </c>
      <c r="E24" s="151" t="str">
        <f>IF('Suivi Projets'!E24&lt;&gt;"",'Suivi Projets'!E24,"")</f>
        <v/>
      </c>
      <c r="F24" s="151" t="str">
        <f>IF('Suivi Projets'!F24&lt;&gt;"",'Suivi Projets'!F24,"")</f>
        <v/>
      </c>
    </row>
    <row r="25" spans="1:6" x14ac:dyDescent="0.25">
      <c r="A25" s="38" t="s">
        <v>200</v>
      </c>
      <c r="B25" s="150">
        <f>IF('Suivi Projets'!B25&lt;&gt;"",'Suivi Projets'!B25,"")</f>
        <v>1</v>
      </c>
      <c r="C25" s="150" t="str">
        <f>IF('Suivi Projets'!C25&lt;&gt;"",'Suivi Projets'!C25,"")</f>
        <v/>
      </c>
      <c r="D25" s="38" t="str">
        <f>IF('Suivi Projets'!D25&lt;&gt;"",'Suivi Projets'!D25,"")</f>
        <v/>
      </c>
      <c r="E25" s="151" t="str">
        <f>IF('Suivi Projets'!E25&lt;&gt;"",'Suivi Projets'!E25,"")</f>
        <v/>
      </c>
      <c r="F25" s="151" t="str">
        <f>IF('Suivi Projets'!F25&lt;&gt;"",'Suivi Projets'!F25,"")</f>
        <v/>
      </c>
    </row>
    <row r="26" spans="1:6" x14ac:dyDescent="0.25">
      <c r="A26" s="38" t="s">
        <v>362</v>
      </c>
      <c r="B26" s="150">
        <f>IF('Suivi Projets'!B26&lt;&gt;"",'Suivi Projets'!B26,"")</f>
        <v>1</v>
      </c>
      <c r="C26" s="150" t="str">
        <f>IF('Suivi Projets'!C26&lt;&gt;"",'Suivi Projets'!C26,"")</f>
        <v/>
      </c>
      <c r="D26" s="38" t="str">
        <f>IF('Suivi Projets'!D26&lt;&gt;"",'Suivi Projets'!D26,"")</f>
        <v/>
      </c>
      <c r="E26" s="151" t="str">
        <f>IF('Suivi Projets'!E26&lt;&gt;"",'Suivi Projets'!E26,"")</f>
        <v/>
      </c>
      <c r="F26" s="151" t="str">
        <f>IF('Suivi Projets'!F26&lt;&gt;"",'Suivi Projets'!F26,"")</f>
        <v/>
      </c>
    </row>
    <row r="27" spans="1:6" x14ac:dyDescent="0.25">
      <c r="A27" s="38" t="s">
        <v>53</v>
      </c>
      <c r="B27" s="150" t="str">
        <f>IF('Suivi Projets'!B27&lt;&gt;"",'Suivi Projets'!B27,"")</f>
        <v/>
      </c>
      <c r="C27" s="150" t="str">
        <f>IF('Suivi Projets'!C27&lt;&gt;"",'Suivi Projets'!C27,"")</f>
        <v/>
      </c>
      <c r="D27" s="38">
        <f>IF('Suivi Projets'!D27&lt;&gt;"",'Suivi Projets'!D27,"")</f>
        <v>1</v>
      </c>
      <c r="E27" s="151" t="str">
        <f>IF('Suivi Projets'!E27&lt;&gt;"",'Suivi Projets'!E27,"")</f>
        <v/>
      </c>
      <c r="F27" s="151" t="str">
        <f>IF('Suivi Projets'!F27&lt;&gt;"",'Suivi Projets'!F27,"")</f>
        <v/>
      </c>
    </row>
    <row r="28" spans="1:6" x14ac:dyDescent="0.25">
      <c r="A28" s="38" t="s">
        <v>191</v>
      </c>
      <c r="B28" s="150" t="str">
        <f>IF('Suivi Projets'!B28&lt;&gt;"",'Suivi Projets'!B28,"")</f>
        <v/>
      </c>
      <c r="C28" s="150">
        <f>IF('Suivi Projets'!C28&lt;&gt;"",'Suivi Projets'!C28,"")</f>
        <v>1</v>
      </c>
      <c r="D28" s="38" t="str">
        <f>IF('Suivi Projets'!D28&lt;&gt;"",'Suivi Projets'!D28,"")</f>
        <v/>
      </c>
      <c r="E28" s="151" t="str">
        <f>IF('Suivi Projets'!E28&lt;&gt;"",'Suivi Projets'!E28,"")</f>
        <v/>
      </c>
      <c r="F28" s="151" t="str">
        <f>IF('Suivi Projets'!F28&lt;&gt;"",'Suivi Projets'!F28,"")</f>
        <v/>
      </c>
    </row>
    <row r="29" spans="1:6" x14ac:dyDescent="0.25">
      <c r="A29" s="38" t="s">
        <v>230</v>
      </c>
      <c r="B29" s="150" t="str">
        <f>IF('Suivi Projets'!B29&lt;&gt;"",'Suivi Projets'!B29,"")</f>
        <v/>
      </c>
      <c r="C29" s="150">
        <f>IF('Suivi Projets'!C29&lt;&gt;"",'Suivi Projets'!C29,"")</f>
        <v>1</v>
      </c>
      <c r="D29" s="38" t="str">
        <f>IF('Suivi Projets'!D29&lt;&gt;"",'Suivi Projets'!D29,"")</f>
        <v/>
      </c>
      <c r="E29" s="151" t="str">
        <f>IF('Suivi Projets'!E29&lt;&gt;"",'Suivi Projets'!E29,"")</f>
        <v/>
      </c>
      <c r="F29" s="151" t="str">
        <f>IF('Suivi Projets'!F29&lt;&gt;"",'Suivi Projets'!F29,"")</f>
        <v/>
      </c>
    </row>
    <row r="30" spans="1:6" x14ac:dyDescent="0.25">
      <c r="A30" s="38" t="s">
        <v>134</v>
      </c>
      <c r="B30" s="150" t="str">
        <f>IF('Suivi Projets'!B30&lt;&gt;"",'Suivi Projets'!B30,"")</f>
        <v/>
      </c>
      <c r="C30" s="150" t="str">
        <f>IF('Suivi Projets'!C30&lt;&gt;"",'Suivi Projets'!C30,"")</f>
        <v/>
      </c>
      <c r="D30" s="38">
        <f>IF('Suivi Projets'!D30&lt;&gt;"",'Suivi Projets'!D30,"")</f>
        <v>1</v>
      </c>
      <c r="E30" s="151" t="str">
        <f>IF('Suivi Projets'!E30&lt;&gt;"",'Suivi Projets'!E30,"")</f>
        <v/>
      </c>
      <c r="F30" s="151" t="str">
        <f>IF('Suivi Projets'!F30&lt;&gt;"",'Suivi Projets'!F30,"")</f>
        <v/>
      </c>
    </row>
    <row r="31" spans="1:6" x14ac:dyDescent="0.25">
      <c r="A31" s="38" t="s">
        <v>97</v>
      </c>
      <c r="B31" s="150" t="str">
        <f>IF('Suivi Projets'!B31&lt;&gt;"",'Suivi Projets'!B31,"")</f>
        <v/>
      </c>
      <c r="C31" s="150">
        <f>IF('Suivi Projets'!C31&lt;&gt;"",'Suivi Projets'!C31,"")</f>
        <v>1</v>
      </c>
      <c r="D31" s="38" t="str">
        <f>IF('Suivi Projets'!D31&lt;&gt;"",'Suivi Projets'!D31,"")</f>
        <v/>
      </c>
      <c r="E31" s="151" t="str">
        <f>IF('Suivi Projets'!E31&lt;&gt;"",'Suivi Projets'!E31,"")</f>
        <v/>
      </c>
      <c r="F31" s="151" t="str">
        <f>IF('Suivi Projets'!F31&lt;&gt;"",'Suivi Projets'!F31,"")</f>
        <v/>
      </c>
    </row>
    <row r="32" spans="1:6" x14ac:dyDescent="0.25">
      <c r="A32" s="38" t="s">
        <v>3</v>
      </c>
      <c r="B32" s="150" t="str">
        <f>IF('Suivi Projets'!B32&lt;&gt;"",'Suivi Projets'!B32,"")</f>
        <v/>
      </c>
      <c r="C32" s="150" t="str">
        <f>IF('Suivi Projets'!C32&lt;&gt;"",'Suivi Projets'!C32,"")</f>
        <v/>
      </c>
      <c r="D32" s="38" t="str">
        <f>IF('Suivi Projets'!D32&lt;&gt;"",'Suivi Projets'!D32,"")</f>
        <v/>
      </c>
      <c r="E32" s="151" t="str">
        <f>IF('Suivi Projets'!E32&lt;&gt;"",'Suivi Projets'!E32,"")</f>
        <v/>
      </c>
      <c r="F32" s="151">
        <f>IF('Suivi Projets'!F32&lt;&gt;"",'Suivi Projets'!F32,"")</f>
        <v>1</v>
      </c>
    </row>
    <row r="33" spans="1:6" x14ac:dyDescent="0.25">
      <c r="A33" s="38" t="s">
        <v>3</v>
      </c>
      <c r="B33" s="150" t="str">
        <f>IF('Suivi Projets'!B33&lt;&gt;"",'Suivi Projets'!B33,"")</f>
        <v/>
      </c>
      <c r="C33" s="150" t="str">
        <f>IF('Suivi Projets'!C33&lt;&gt;"",'Suivi Projets'!C33,"")</f>
        <v/>
      </c>
      <c r="D33" s="38">
        <f>IF('Suivi Projets'!D33&lt;&gt;"",'Suivi Projets'!D33,"")</f>
        <v>1</v>
      </c>
      <c r="E33" s="151" t="str">
        <f>IF('Suivi Projets'!E33&lt;&gt;"",'Suivi Projets'!E33,"")</f>
        <v/>
      </c>
      <c r="F33" s="151" t="str">
        <f>IF('Suivi Projets'!F33&lt;&gt;"",'Suivi Projets'!F33,"")</f>
        <v/>
      </c>
    </row>
    <row r="34" spans="1:6" x14ac:dyDescent="0.25">
      <c r="A34" s="38" t="s">
        <v>3</v>
      </c>
      <c r="B34" s="150" t="str">
        <f>IF('Suivi Projets'!B34&lt;&gt;"",'Suivi Projets'!B34,"")</f>
        <v/>
      </c>
      <c r="C34" s="150" t="str">
        <f>IF('Suivi Projets'!C34&lt;&gt;"",'Suivi Projets'!C34,"")</f>
        <v/>
      </c>
      <c r="D34" s="38" t="str">
        <f>IF('Suivi Projets'!D34&lt;&gt;"",'Suivi Projets'!D34,"")</f>
        <v/>
      </c>
      <c r="E34" s="151" t="str">
        <f>IF('Suivi Projets'!E34&lt;&gt;"",'Suivi Projets'!E34,"")</f>
        <v/>
      </c>
      <c r="F34" s="151" t="str">
        <f>IF('Suivi Projets'!F34&lt;&gt;"",'Suivi Projets'!F34,"")</f>
        <v/>
      </c>
    </row>
    <row r="35" spans="1:6" x14ac:dyDescent="0.25">
      <c r="A35" s="38" t="s">
        <v>227</v>
      </c>
      <c r="B35" s="150" t="str">
        <f>IF('Suivi Projets'!B35&lt;&gt;"",'Suivi Projets'!B35,"")</f>
        <v/>
      </c>
      <c r="C35" s="150">
        <f>IF('Suivi Projets'!C35&lt;&gt;"",'Suivi Projets'!C35,"")</f>
        <v>1</v>
      </c>
      <c r="D35" s="38" t="str">
        <f>IF('Suivi Projets'!D35&lt;&gt;"",'Suivi Projets'!D35,"")</f>
        <v/>
      </c>
      <c r="E35" s="151" t="str">
        <f>IF('Suivi Projets'!E35&lt;&gt;"",'Suivi Projets'!E35,"")</f>
        <v/>
      </c>
      <c r="F35" s="151" t="str">
        <f>IF('Suivi Projets'!F35&lt;&gt;"",'Suivi Projets'!F35,"")</f>
        <v/>
      </c>
    </row>
    <row r="36" spans="1:6" x14ac:dyDescent="0.25">
      <c r="A36" s="38" t="s">
        <v>122</v>
      </c>
      <c r="B36" s="150" t="str">
        <f>IF('Suivi Projets'!B36&lt;&gt;"",'Suivi Projets'!B36,"")</f>
        <v/>
      </c>
      <c r="C36" s="150">
        <f>IF('Suivi Projets'!C36&lt;&gt;"",'Suivi Projets'!C36,"")</f>
        <v>1</v>
      </c>
      <c r="D36" s="38" t="str">
        <f>IF('Suivi Projets'!D36&lt;&gt;"",'Suivi Projets'!D36,"")</f>
        <v/>
      </c>
      <c r="E36" s="151" t="str">
        <f>IF('Suivi Projets'!E36&lt;&gt;"",'Suivi Projets'!E36,"")</f>
        <v/>
      </c>
      <c r="F36" s="151" t="str">
        <f>IF('Suivi Projets'!F36&lt;&gt;"",'Suivi Projets'!F36,"")</f>
        <v/>
      </c>
    </row>
    <row r="37" spans="1:6" ht="24" x14ac:dyDescent="0.25">
      <c r="A37" s="38" t="s">
        <v>184</v>
      </c>
      <c r="B37" s="150" t="str">
        <f>IF('Suivi Projets'!B37&lt;&gt;"",'Suivi Projets'!B37,"")</f>
        <v/>
      </c>
      <c r="C37" s="150" t="str">
        <f>IF('Suivi Projets'!C37&lt;&gt;"",'Suivi Projets'!C37,"")</f>
        <v/>
      </c>
      <c r="D37" s="38">
        <f>IF('Suivi Projets'!D37&lt;&gt;"",'Suivi Projets'!D37,"")</f>
        <v>1</v>
      </c>
      <c r="E37" s="151" t="str">
        <f>IF('Suivi Projets'!E37&lt;&gt;"",'Suivi Projets'!E37,"")</f>
        <v/>
      </c>
      <c r="F37" s="151" t="str">
        <f>IF('Suivi Projets'!F37&lt;&gt;"",'Suivi Projets'!F37,"")</f>
        <v/>
      </c>
    </row>
    <row r="38" spans="1:6" x14ac:dyDescent="0.25">
      <c r="A38" s="38" t="s">
        <v>193</v>
      </c>
      <c r="B38" s="150">
        <f>IF('Suivi Projets'!B38&lt;&gt;"",'Suivi Projets'!B38,"")</f>
        <v>1</v>
      </c>
      <c r="C38" s="150" t="str">
        <f>IF('Suivi Projets'!C38&lt;&gt;"",'Suivi Projets'!C38,"")</f>
        <v/>
      </c>
      <c r="D38" s="38" t="str">
        <f>IF('Suivi Projets'!D38&lt;&gt;"",'Suivi Projets'!D38,"")</f>
        <v/>
      </c>
      <c r="E38" s="151" t="str">
        <f>IF('Suivi Projets'!E38&lt;&gt;"",'Suivi Projets'!E38,"")</f>
        <v/>
      </c>
      <c r="F38" s="151" t="str">
        <f>IF('Suivi Projets'!F38&lt;&gt;"",'Suivi Projets'!F38,"")</f>
        <v/>
      </c>
    </row>
    <row r="39" spans="1:6" x14ac:dyDescent="0.25">
      <c r="A39" s="38" t="s">
        <v>211</v>
      </c>
      <c r="B39" s="150">
        <f>IF('Suivi Projets'!B39&lt;&gt;"",'Suivi Projets'!B39,"")</f>
        <v>1</v>
      </c>
      <c r="C39" s="150" t="str">
        <f>IF('Suivi Projets'!C39&lt;&gt;"",'Suivi Projets'!C39,"")</f>
        <v/>
      </c>
      <c r="D39" s="38" t="str">
        <f>IF('Suivi Projets'!D39&lt;&gt;"",'Suivi Projets'!D39,"")</f>
        <v/>
      </c>
      <c r="E39" s="151" t="str">
        <f>IF('Suivi Projets'!E39&lt;&gt;"",'Suivi Projets'!E39,"")</f>
        <v/>
      </c>
      <c r="F39" s="151" t="str">
        <f>IF('Suivi Projets'!F39&lt;&gt;"",'Suivi Projets'!F39,"")</f>
        <v/>
      </c>
    </row>
    <row r="40" spans="1:6" x14ac:dyDescent="0.25">
      <c r="A40" s="38" t="s">
        <v>364</v>
      </c>
      <c r="B40" s="150" t="str">
        <f>IF('Suivi Projets'!B40&lt;&gt;"",'Suivi Projets'!B40,"")</f>
        <v/>
      </c>
      <c r="C40" s="150" t="str">
        <f>IF('Suivi Projets'!C40&lt;&gt;"",'Suivi Projets'!C40,"")</f>
        <v/>
      </c>
      <c r="D40" s="38">
        <f>IF('Suivi Projets'!D40&lt;&gt;"",'Suivi Projets'!D40,"")</f>
        <v>1</v>
      </c>
      <c r="E40" s="151" t="str">
        <f>IF('Suivi Projets'!E40&lt;&gt;"",'Suivi Projets'!E40,"")</f>
        <v/>
      </c>
      <c r="F40" s="151" t="str">
        <f>IF('Suivi Projets'!F40&lt;&gt;"",'Suivi Projets'!F40,"")</f>
        <v/>
      </c>
    </row>
    <row r="41" spans="1:6" x14ac:dyDescent="0.25">
      <c r="A41" s="38" t="s">
        <v>51</v>
      </c>
      <c r="B41" s="150" t="str">
        <f>IF('Suivi Projets'!B41&lt;&gt;"",'Suivi Projets'!B41,"")</f>
        <v/>
      </c>
      <c r="C41" s="150" t="str">
        <f>IF('Suivi Projets'!C41&lt;&gt;"",'Suivi Projets'!C41,"")</f>
        <v/>
      </c>
      <c r="D41" s="38" t="str">
        <f>IF('Suivi Projets'!D41&lt;&gt;"",'Suivi Projets'!D41,"")</f>
        <v/>
      </c>
      <c r="E41" s="151" t="str">
        <f>IF('Suivi Projets'!E41&lt;&gt;"",'Suivi Projets'!E41,"")</f>
        <v/>
      </c>
      <c r="F41" s="151">
        <f>IF('Suivi Projets'!F41&lt;&gt;"",'Suivi Projets'!F41,"")</f>
        <v>1</v>
      </c>
    </row>
    <row r="42" spans="1:6" hidden="1" x14ac:dyDescent="0.25">
      <c r="A42" s="38" t="s">
        <v>85</v>
      </c>
      <c r="B42" s="150" t="str">
        <f>IF('Suivi Projets'!B42&lt;&gt;"",'Suivi Projets'!B42,"")</f>
        <v/>
      </c>
      <c r="C42" s="150" t="str">
        <f>IF('Suivi Projets'!C42&lt;&gt;"",'Suivi Projets'!C42,"")</f>
        <v/>
      </c>
      <c r="D42" s="38">
        <f>IF('Suivi Projets'!D42&lt;&gt;"",'Suivi Projets'!D42,"")</f>
        <v>1</v>
      </c>
      <c r="E42" s="151" t="str">
        <f>IF('Suivi Projets'!E42&lt;&gt;"",'Suivi Projets'!E42,"")</f>
        <v/>
      </c>
      <c r="F42" s="151" t="str">
        <f>IF('Suivi Projets'!F42&lt;&gt;"",'Suivi Projets'!F42,"")</f>
        <v/>
      </c>
    </row>
    <row r="43" spans="1:6" x14ac:dyDescent="0.25">
      <c r="A43" s="38" t="s">
        <v>225</v>
      </c>
      <c r="B43" s="150" t="str">
        <f>IF('Suivi Projets'!B43&lt;&gt;"",'Suivi Projets'!B43,"")</f>
        <v/>
      </c>
      <c r="C43" s="150">
        <f>IF('Suivi Projets'!C43&lt;&gt;"",'Suivi Projets'!C43,"")</f>
        <v>1</v>
      </c>
      <c r="D43" s="38" t="str">
        <f>IF('Suivi Projets'!D43&lt;&gt;"",'Suivi Projets'!D43,"")</f>
        <v/>
      </c>
      <c r="E43" s="151" t="str">
        <f>IF('Suivi Projets'!E43&lt;&gt;"",'Suivi Projets'!E43,"")</f>
        <v/>
      </c>
      <c r="F43" s="151" t="str">
        <f>IF('Suivi Projets'!F43&lt;&gt;"",'Suivi Projets'!F43,"")</f>
        <v/>
      </c>
    </row>
    <row r="44" spans="1:6" x14ac:dyDescent="0.25">
      <c r="A44" s="38" t="s">
        <v>102</v>
      </c>
      <c r="B44" s="150" t="str">
        <f>IF('Suivi Projets'!B44&lt;&gt;"",'Suivi Projets'!B44,"")</f>
        <v/>
      </c>
      <c r="C44" s="150" t="str">
        <f>IF('Suivi Projets'!C44&lt;&gt;"",'Suivi Projets'!C44,"")</f>
        <v/>
      </c>
      <c r="D44" s="38" t="str">
        <f>IF('Suivi Projets'!D44&lt;&gt;"",'Suivi Projets'!D44,"")</f>
        <v/>
      </c>
      <c r="E44" s="151" t="str">
        <f>IF('Suivi Projets'!E44&lt;&gt;"",'Suivi Projets'!E44,"")</f>
        <v/>
      </c>
      <c r="F44" s="151">
        <f>IF('Suivi Projets'!F44&lt;&gt;"",'Suivi Projets'!F44,"")</f>
        <v>1</v>
      </c>
    </row>
    <row r="45" spans="1:6" x14ac:dyDescent="0.25">
      <c r="A45" s="38" t="s">
        <v>6</v>
      </c>
      <c r="B45" s="150" t="str">
        <f>IF('Suivi Projets'!B45&lt;&gt;"",'Suivi Projets'!B45,"")</f>
        <v/>
      </c>
      <c r="C45" s="150" t="str">
        <f>IF('Suivi Projets'!C45&lt;&gt;"",'Suivi Projets'!C45,"")</f>
        <v/>
      </c>
      <c r="D45" s="38" t="str">
        <f>IF('Suivi Projets'!D45&lt;&gt;"",'Suivi Projets'!D45,"")</f>
        <v/>
      </c>
      <c r="E45" s="151" t="str">
        <f>IF('Suivi Projets'!E45&lt;&gt;"",'Suivi Projets'!E45,"")</f>
        <v/>
      </c>
      <c r="F45" s="151">
        <f>IF('Suivi Projets'!F45&lt;&gt;"",'Suivi Projets'!F45,"")</f>
        <v>1</v>
      </c>
    </row>
    <row r="46" spans="1:6" x14ac:dyDescent="0.25">
      <c r="A46" s="38" t="s">
        <v>23</v>
      </c>
      <c r="B46" s="150" t="str">
        <f>IF('Suivi Projets'!B46&lt;&gt;"",'Suivi Projets'!B46,"")</f>
        <v/>
      </c>
      <c r="C46" s="150" t="str">
        <f>IF('Suivi Projets'!C46&lt;&gt;"",'Suivi Projets'!C46,"")</f>
        <v/>
      </c>
      <c r="D46" s="38" t="str">
        <f>IF('Suivi Projets'!D46&lt;&gt;"",'Suivi Projets'!D46,"")</f>
        <v/>
      </c>
      <c r="E46" s="151">
        <f>IF('Suivi Projets'!E46&lt;&gt;"",'Suivi Projets'!E46,"")</f>
        <v>1</v>
      </c>
      <c r="F46" s="151" t="str">
        <f>IF('Suivi Projets'!F46&lt;&gt;"",'Suivi Projets'!F46,"")</f>
        <v/>
      </c>
    </row>
    <row r="47" spans="1:6" x14ac:dyDescent="0.25">
      <c r="A47" s="38" t="s">
        <v>5</v>
      </c>
      <c r="B47" s="150">
        <f>IF('Suivi Projets'!B47&lt;&gt;"",'Suivi Projets'!B47,"")</f>
        <v>1</v>
      </c>
      <c r="C47" s="150" t="str">
        <f>IF('Suivi Projets'!C47&lt;&gt;"",'Suivi Projets'!C47,"")</f>
        <v/>
      </c>
      <c r="D47" s="38" t="str">
        <f>IF('Suivi Projets'!D47&lt;&gt;"",'Suivi Projets'!D47,"")</f>
        <v/>
      </c>
      <c r="E47" s="151" t="str">
        <f>IF('Suivi Projets'!E47&lt;&gt;"",'Suivi Projets'!E47,"")</f>
        <v/>
      </c>
      <c r="F47" s="151" t="str">
        <f>IF('Suivi Projets'!F47&lt;&gt;"",'Suivi Projets'!F47,"")</f>
        <v/>
      </c>
    </row>
    <row r="48" spans="1:6" x14ac:dyDescent="0.25">
      <c r="A48" s="38" t="s">
        <v>213</v>
      </c>
      <c r="B48" s="150" t="str">
        <f>IF('Suivi Projets'!B48&lt;&gt;"",'Suivi Projets'!B48,"")</f>
        <v/>
      </c>
      <c r="C48" s="150" t="str">
        <f>IF('Suivi Projets'!C48&lt;&gt;"",'Suivi Projets'!C48,"")</f>
        <v/>
      </c>
      <c r="D48" s="38">
        <f>IF('Suivi Projets'!D48&lt;&gt;"",'Suivi Projets'!D48,"")</f>
        <v>1</v>
      </c>
      <c r="E48" s="151" t="str">
        <f>IF('Suivi Projets'!E48&lt;&gt;"",'Suivi Projets'!E48,"")</f>
        <v/>
      </c>
      <c r="F48" s="151" t="str">
        <f>IF('Suivi Projets'!F48&lt;&gt;"",'Suivi Projets'!F48,"")</f>
        <v/>
      </c>
    </row>
    <row r="49" spans="1:6" x14ac:dyDescent="0.25">
      <c r="A49" s="38" t="s">
        <v>26</v>
      </c>
      <c r="B49" s="150" t="str">
        <f>IF('Suivi Projets'!B49&lt;&gt;"",'Suivi Projets'!B49,"")</f>
        <v/>
      </c>
      <c r="C49" s="150">
        <f>IF('Suivi Projets'!C49&lt;&gt;"",'Suivi Projets'!C49,"")</f>
        <v>1</v>
      </c>
      <c r="D49" s="38" t="str">
        <f>IF('Suivi Projets'!D49&lt;&gt;"",'Suivi Projets'!D49,"")</f>
        <v/>
      </c>
      <c r="E49" s="151" t="str">
        <f>IF('Suivi Projets'!E49&lt;&gt;"",'Suivi Projets'!E49,"")</f>
        <v/>
      </c>
      <c r="F49" s="151" t="str">
        <f>IF('Suivi Projets'!F49&lt;&gt;"",'Suivi Projets'!F49,"")</f>
        <v/>
      </c>
    </row>
    <row r="50" spans="1:6" x14ac:dyDescent="0.25">
      <c r="A50" s="38" t="s">
        <v>383</v>
      </c>
      <c r="B50" s="150" t="str">
        <f>IF('Suivi Projets'!B50&lt;&gt;"",'Suivi Projets'!B50,"")</f>
        <v/>
      </c>
      <c r="C50" s="150" t="str">
        <f>IF('Suivi Projets'!C50&lt;&gt;"",'Suivi Projets'!C50,"")</f>
        <v/>
      </c>
      <c r="D50" s="38">
        <f>IF('Suivi Projets'!D50&lt;&gt;"",'Suivi Projets'!D50,"")</f>
        <v>1</v>
      </c>
      <c r="E50" s="151" t="str">
        <f>IF('Suivi Projets'!E50&lt;&gt;"",'Suivi Projets'!E50,"")</f>
        <v/>
      </c>
      <c r="F50" s="151" t="str">
        <f>IF('Suivi Projets'!F50&lt;&gt;"",'Suivi Projets'!F50,"")</f>
        <v/>
      </c>
    </row>
    <row r="51" spans="1:6" x14ac:dyDescent="0.25">
      <c r="A51" s="38" t="s">
        <v>164</v>
      </c>
      <c r="B51" s="150">
        <f>IF('Suivi Projets'!B51&lt;&gt;"",'Suivi Projets'!B51,"")</f>
        <v>1</v>
      </c>
      <c r="C51" s="150" t="str">
        <f>IF('Suivi Projets'!C51&lt;&gt;"",'Suivi Projets'!C51,"")</f>
        <v/>
      </c>
      <c r="D51" s="38" t="str">
        <f>IF('Suivi Projets'!D51&lt;&gt;"",'Suivi Projets'!D51,"")</f>
        <v/>
      </c>
      <c r="E51" s="151" t="str">
        <f>IF('Suivi Projets'!E51&lt;&gt;"",'Suivi Projets'!E51,"")</f>
        <v/>
      </c>
      <c r="F51" s="151" t="str">
        <f>IF('Suivi Projets'!F51&lt;&gt;"",'Suivi Projets'!F51,"")</f>
        <v/>
      </c>
    </row>
    <row r="52" spans="1:6" x14ac:dyDescent="0.25">
      <c r="A52" s="38" t="s">
        <v>117</v>
      </c>
      <c r="B52" s="150">
        <f>IF('Suivi Projets'!B52&lt;&gt;"",'Suivi Projets'!B52,"")</f>
        <v>1</v>
      </c>
      <c r="C52" s="150" t="str">
        <f>IF('Suivi Projets'!C52&lt;&gt;"",'Suivi Projets'!C52,"")</f>
        <v/>
      </c>
      <c r="D52" s="38" t="str">
        <f>IF('Suivi Projets'!D52&lt;&gt;"",'Suivi Projets'!D52,"")</f>
        <v/>
      </c>
      <c r="E52" s="151" t="str">
        <f>IF('Suivi Projets'!E52&lt;&gt;"",'Suivi Projets'!E52,"")</f>
        <v/>
      </c>
      <c r="F52" s="151" t="str">
        <f>IF('Suivi Projets'!F52&lt;&gt;"",'Suivi Projets'!F52,"")</f>
        <v/>
      </c>
    </row>
    <row r="53" spans="1:6" x14ac:dyDescent="0.25">
      <c r="A53" s="38" t="s">
        <v>25</v>
      </c>
      <c r="B53" s="150" t="str">
        <f>IF('Suivi Projets'!B53&lt;&gt;"",'Suivi Projets'!B53,"")</f>
        <v/>
      </c>
      <c r="C53" s="150" t="str">
        <f>IF('Suivi Projets'!C53&lt;&gt;"",'Suivi Projets'!C53,"")</f>
        <v/>
      </c>
      <c r="D53" s="38">
        <f>IF('Suivi Projets'!D53&lt;&gt;"",'Suivi Projets'!D53,"")</f>
        <v>1</v>
      </c>
      <c r="E53" s="151" t="str">
        <f>IF('Suivi Projets'!E53&lt;&gt;"",'Suivi Projets'!E53,"")</f>
        <v/>
      </c>
      <c r="F53" s="151" t="str">
        <f>IF('Suivi Projets'!F53&lt;&gt;"",'Suivi Projets'!F53,"")</f>
        <v/>
      </c>
    </row>
    <row r="54" spans="1:6" x14ac:dyDescent="0.25">
      <c r="A54" s="38" t="s">
        <v>264</v>
      </c>
      <c r="B54" s="150" t="str">
        <f>IF('Suivi Projets'!B54&lt;&gt;"",'Suivi Projets'!B54,"")</f>
        <v/>
      </c>
      <c r="C54" s="150">
        <f>IF('Suivi Projets'!C54&lt;&gt;"",'Suivi Projets'!C54,"")</f>
        <v>1</v>
      </c>
      <c r="D54" s="38" t="str">
        <f>IF('Suivi Projets'!D54&lt;&gt;"",'Suivi Projets'!D54,"")</f>
        <v/>
      </c>
      <c r="E54" s="151" t="str">
        <f>IF('Suivi Projets'!E54&lt;&gt;"",'Suivi Projets'!E54,"")</f>
        <v/>
      </c>
      <c r="F54" s="151" t="str">
        <f>IF('Suivi Projets'!F54&lt;&gt;"",'Suivi Projets'!F54,"")</f>
        <v/>
      </c>
    </row>
    <row r="55" spans="1:6" x14ac:dyDescent="0.25">
      <c r="A55" s="38" t="s">
        <v>153</v>
      </c>
      <c r="B55" s="150" t="str">
        <f>IF('Suivi Projets'!B55&lt;&gt;"",'Suivi Projets'!B55,"")</f>
        <v/>
      </c>
      <c r="C55" s="150" t="str">
        <f>IF('Suivi Projets'!C55&lt;&gt;"",'Suivi Projets'!C55,"")</f>
        <v/>
      </c>
      <c r="D55" s="38">
        <f>IF('Suivi Projets'!D55&lt;&gt;"",'Suivi Projets'!D55,"")</f>
        <v>1</v>
      </c>
      <c r="E55" s="151" t="str">
        <f>IF('Suivi Projets'!E55&lt;&gt;"",'Suivi Projets'!E55,"")</f>
        <v/>
      </c>
      <c r="F55" s="151" t="str">
        <f>IF('Suivi Projets'!F55&lt;&gt;"",'Suivi Projets'!F55,"")</f>
        <v/>
      </c>
    </row>
    <row r="56" spans="1:6" x14ac:dyDescent="0.25">
      <c r="A56" s="38" t="s">
        <v>98</v>
      </c>
      <c r="B56" s="150" t="str">
        <f>IF('Suivi Projets'!B56&lt;&gt;"",'Suivi Projets'!B56,"")</f>
        <v/>
      </c>
      <c r="C56" s="150">
        <f>IF('Suivi Projets'!C56&lt;&gt;"",'Suivi Projets'!C56,"")</f>
        <v>1</v>
      </c>
      <c r="D56" s="38" t="str">
        <f>IF('Suivi Projets'!D56&lt;&gt;"",'Suivi Projets'!D56,"")</f>
        <v/>
      </c>
      <c r="E56" s="151" t="str">
        <f>IF('Suivi Projets'!E56&lt;&gt;"",'Suivi Projets'!E56,"")</f>
        <v/>
      </c>
      <c r="F56" s="151" t="str">
        <f>IF('Suivi Projets'!F56&lt;&gt;"",'Suivi Projets'!F56,"")</f>
        <v/>
      </c>
    </row>
    <row r="57" spans="1:6" x14ac:dyDescent="0.25">
      <c r="A57" s="38" t="s">
        <v>183</v>
      </c>
      <c r="B57" s="150" t="str">
        <f>IF('Suivi Projets'!B57&lt;&gt;"",'Suivi Projets'!B57,"")</f>
        <v/>
      </c>
      <c r="C57" s="150" t="str">
        <f>IF('Suivi Projets'!C57&lt;&gt;"",'Suivi Projets'!C57,"")</f>
        <v/>
      </c>
      <c r="D57" s="38">
        <f>IF('Suivi Projets'!D57&lt;&gt;"",'Suivi Projets'!D57,"")</f>
        <v>1</v>
      </c>
      <c r="E57" s="151" t="str">
        <f>IF('Suivi Projets'!E57&lt;&gt;"",'Suivi Projets'!E57,"")</f>
        <v/>
      </c>
      <c r="F57" s="151" t="str">
        <f>IF('Suivi Projets'!F57&lt;&gt;"",'Suivi Projets'!F57,"")</f>
        <v/>
      </c>
    </row>
    <row r="58" spans="1:6" x14ac:dyDescent="0.25">
      <c r="A58" s="38" t="s">
        <v>24</v>
      </c>
      <c r="B58" s="150" t="str">
        <f>IF('Suivi Projets'!B58&lt;&gt;"",'Suivi Projets'!B58,"")</f>
        <v/>
      </c>
      <c r="C58" s="150" t="str">
        <f>IF('Suivi Projets'!C58&lt;&gt;"",'Suivi Projets'!C58,"")</f>
        <v/>
      </c>
      <c r="D58" s="38" t="str">
        <f>IF('Suivi Projets'!D58&lt;&gt;"",'Suivi Projets'!D58,"")</f>
        <v/>
      </c>
      <c r="E58" s="151">
        <f>IF('Suivi Projets'!E58&lt;&gt;"",'Suivi Projets'!E58,"")</f>
        <v>1</v>
      </c>
      <c r="F58" s="151" t="str">
        <f>IF('Suivi Projets'!F58&lt;&gt;"",'Suivi Projets'!F58,"")</f>
        <v/>
      </c>
    </row>
    <row r="59" spans="1:6" x14ac:dyDescent="0.25">
      <c r="A59" s="38" t="s">
        <v>198</v>
      </c>
      <c r="B59" s="150" t="str">
        <f>IF('Suivi Projets'!B59&lt;&gt;"",'Suivi Projets'!B59,"")</f>
        <v/>
      </c>
      <c r="C59" s="150" t="str">
        <f>IF('Suivi Projets'!C59&lt;&gt;"",'Suivi Projets'!C59,"")</f>
        <v/>
      </c>
      <c r="D59" s="38">
        <f>IF('Suivi Projets'!D59&lt;&gt;"",'Suivi Projets'!D59,"")</f>
        <v>1</v>
      </c>
      <c r="E59" s="151" t="str">
        <f>IF('Suivi Projets'!E59&lt;&gt;"",'Suivi Projets'!E59,"")</f>
        <v/>
      </c>
      <c r="F59" s="151" t="str">
        <f>IF('Suivi Projets'!F59&lt;&gt;"",'Suivi Projets'!F59,"")</f>
        <v/>
      </c>
    </row>
    <row r="60" spans="1:6" x14ac:dyDescent="0.25">
      <c r="A60" s="38" t="s">
        <v>389</v>
      </c>
      <c r="B60" s="150" t="str">
        <f>IF('Suivi Projets'!B60&lt;&gt;"",'Suivi Projets'!B60,"")</f>
        <v/>
      </c>
      <c r="C60" s="150">
        <f>IF('Suivi Projets'!C60&lt;&gt;"",'Suivi Projets'!C60,"")</f>
        <v>1</v>
      </c>
      <c r="D60" s="38" t="str">
        <f>IF('Suivi Projets'!D60&lt;&gt;"",'Suivi Projets'!D60,"")</f>
        <v/>
      </c>
      <c r="E60" s="151" t="str">
        <f>IF('Suivi Projets'!E60&lt;&gt;"",'Suivi Projets'!E60,"")</f>
        <v/>
      </c>
      <c r="F60" s="151" t="str">
        <f>IF('Suivi Projets'!F60&lt;&gt;"",'Suivi Projets'!F60,"")</f>
        <v/>
      </c>
    </row>
    <row r="61" spans="1:6" x14ac:dyDescent="0.25">
      <c r="A61" s="38" t="s">
        <v>379</v>
      </c>
      <c r="B61" s="150" t="str">
        <f>IF('Suivi Projets'!B61&lt;&gt;"",'Suivi Projets'!B61,"")</f>
        <v/>
      </c>
      <c r="C61" s="150">
        <f>IF('Suivi Projets'!C61&lt;&gt;"",'Suivi Projets'!C61,"")</f>
        <v>1</v>
      </c>
      <c r="D61" s="38" t="str">
        <f>IF('Suivi Projets'!D61&lt;&gt;"",'Suivi Projets'!D61,"")</f>
        <v/>
      </c>
      <c r="E61" s="151" t="str">
        <f>IF('Suivi Projets'!E61&lt;&gt;"",'Suivi Projets'!E61,"")</f>
        <v/>
      </c>
      <c r="F61" s="151" t="str">
        <f>IF('Suivi Projets'!F61&lt;&gt;"",'Suivi Projets'!F61,"")</f>
        <v/>
      </c>
    </row>
    <row r="62" spans="1:6" x14ac:dyDescent="0.25">
      <c r="A62" s="38" t="s">
        <v>62</v>
      </c>
      <c r="B62" s="150">
        <f>IF('Suivi Projets'!B62&lt;&gt;"",'Suivi Projets'!B62,"")</f>
        <v>1</v>
      </c>
      <c r="C62" s="150" t="str">
        <f>IF('Suivi Projets'!C62&lt;&gt;"",'Suivi Projets'!C62,"")</f>
        <v/>
      </c>
      <c r="D62" s="38" t="str">
        <f>IF('Suivi Projets'!D62&lt;&gt;"",'Suivi Projets'!D62,"")</f>
        <v/>
      </c>
      <c r="E62" s="151" t="str">
        <f>IF('Suivi Projets'!E62&lt;&gt;"",'Suivi Projets'!E62,"")</f>
        <v/>
      </c>
      <c r="F62" s="151" t="str">
        <f>IF('Suivi Projets'!F62&lt;&gt;"",'Suivi Projets'!F62,"")</f>
        <v/>
      </c>
    </row>
    <row r="63" spans="1:6" x14ac:dyDescent="0.25">
      <c r="A63" s="38" t="s">
        <v>99</v>
      </c>
      <c r="B63" s="150">
        <f>IF('Suivi Projets'!B63&lt;&gt;"",'Suivi Projets'!B63,"")</f>
        <v>1</v>
      </c>
      <c r="C63" s="150" t="str">
        <f>IF('Suivi Projets'!C63&lt;&gt;"",'Suivi Projets'!C63,"")</f>
        <v/>
      </c>
      <c r="D63" s="38" t="str">
        <f>IF('Suivi Projets'!D63&lt;&gt;"",'Suivi Projets'!D63,"")</f>
        <v/>
      </c>
      <c r="E63" s="151" t="str">
        <f>IF('Suivi Projets'!E63&lt;&gt;"",'Suivi Projets'!E63,"")</f>
        <v/>
      </c>
      <c r="F63" s="151" t="str">
        <f>IF('Suivi Projets'!F63&lt;&gt;"",'Suivi Projets'!F63,"")</f>
        <v/>
      </c>
    </row>
    <row r="64" spans="1:6" x14ac:dyDescent="0.25">
      <c r="A64" s="38" t="s">
        <v>166</v>
      </c>
      <c r="B64" s="150" t="str">
        <f>IF('Suivi Projets'!B64&lt;&gt;"",'Suivi Projets'!B64,"")</f>
        <v/>
      </c>
      <c r="C64" s="150" t="str">
        <f>IF('Suivi Projets'!C64&lt;&gt;"",'Suivi Projets'!C64,"")</f>
        <v/>
      </c>
      <c r="D64" s="38">
        <f>IF('Suivi Projets'!D64&lt;&gt;"",'Suivi Projets'!D64,"")</f>
        <v>1</v>
      </c>
      <c r="E64" s="151" t="str">
        <f>IF('Suivi Projets'!E64&lt;&gt;"",'Suivi Projets'!E64,"")</f>
        <v/>
      </c>
      <c r="F64" s="151" t="str">
        <f>IF('Suivi Projets'!F64&lt;&gt;"",'Suivi Projets'!F64,"")</f>
        <v/>
      </c>
    </row>
    <row r="65" spans="1:6" x14ac:dyDescent="0.25">
      <c r="A65" s="38" t="s">
        <v>206</v>
      </c>
      <c r="B65" s="150">
        <f>IF('Suivi Projets'!B65&lt;&gt;"",'Suivi Projets'!B65,"")</f>
        <v>1</v>
      </c>
      <c r="C65" s="150" t="str">
        <f>IF('Suivi Projets'!C65&lt;&gt;"",'Suivi Projets'!C65,"")</f>
        <v/>
      </c>
      <c r="D65" s="38" t="str">
        <f>IF('Suivi Projets'!D65&lt;&gt;"",'Suivi Projets'!D65,"")</f>
        <v/>
      </c>
      <c r="E65" s="151" t="str">
        <f>IF('Suivi Projets'!E65&lt;&gt;"",'Suivi Projets'!E65,"")</f>
        <v/>
      </c>
      <c r="F65" s="151" t="str">
        <f>IF('Suivi Projets'!F65&lt;&gt;"",'Suivi Projets'!F65,"")</f>
        <v/>
      </c>
    </row>
    <row r="66" spans="1:6" x14ac:dyDescent="0.25">
      <c r="A66" s="38" t="s">
        <v>386</v>
      </c>
      <c r="B66" s="150" t="str">
        <f>IF('Suivi Projets'!B66&lt;&gt;"",'Suivi Projets'!B66,"")</f>
        <v/>
      </c>
      <c r="C66" s="150">
        <f>IF('Suivi Projets'!C66&lt;&gt;"",'Suivi Projets'!C66,"")</f>
        <v>1</v>
      </c>
      <c r="D66" s="38" t="str">
        <f>IF('Suivi Projets'!D66&lt;&gt;"",'Suivi Projets'!D66,"")</f>
        <v/>
      </c>
      <c r="E66" s="151" t="str">
        <f>IF('Suivi Projets'!E66&lt;&gt;"",'Suivi Projets'!E66,"")</f>
        <v/>
      </c>
      <c r="F66" s="151" t="str">
        <f>IF('Suivi Projets'!F66&lt;&gt;"",'Suivi Projets'!F66,"")</f>
        <v/>
      </c>
    </row>
    <row r="67" spans="1:6" x14ac:dyDescent="0.25">
      <c r="A67" s="38" t="s">
        <v>155</v>
      </c>
      <c r="B67" s="150" t="str">
        <f>IF('Suivi Projets'!B67&lt;&gt;"",'Suivi Projets'!B67,"")</f>
        <v/>
      </c>
      <c r="C67" s="150">
        <f>IF('Suivi Projets'!C67&lt;&gt;"",'Suivi Projets'!C67,"")</f>
        <v>1</v>
      </c>
      <c r="D67" s="38" t="str">
        <f>IF('Suivi Projets'!D67&lt;&gt;"",'Suivi Projets'!D67,"")</f>
        <v/>
      </c>
      <c r="E67" s="151" t="str">
        <f>IF('Suivi Projets'!E67&lt;&gt;"",'Suivi Projets'!E67,"")</f>
        <v/>
      </c>
      <c r="F67" s="151" t="str">
        <f>IF('Suivi Projets'!F67&lt;&gt;"",'Suivi Projets'!F67,"")</f>
        <v/>
      </c>
    </row>
    <row r="68" spans="1:6" x14ac:dyDescent="0.25">
      <c r="A68" s="38" t="s">
        <v>77</v>
      </c>
      <c r="B68" s="150" t="str">
        <f>IF('Suivi Projets'!B68&lt;&gt;"",'Suivi Projets'!B68,"")</f>
        <v/>
      </c>
      <c r="C68" s="150">
        <f>IF('Suivi Projets'!C68&lt;&gt;"",'Suivi Projets'!C68,"")</f>
        <v>1</v>
      </c>
      <c r="D68" s="38" t="str">
        <f>IF('Suivi Projets'!D68&lt;&gt;"",'Suivi Projets'!D68,"")</f>
        <v/>
      </c>
      <c r="E68" s="151" t="str">
        <f>IF('Suivi Projets'!E68&lt;&gt;"",'Suivi Projets'!E68,"")</f>
        <v/>
      </c>
      <c r="F68" s="151" t="str">
        <f>IF('Suivi Projets'!F68&lt;&gt;"",'Suivi Projets'!F68,"")</f>
        <v/>
      </c>
    </row>
    <row r="69" spans="1:6" x14ac:dyDescent="0.25">
      <c r="A69" s="38" t="s">
        <v>381</v>
      </c>
      <c r="B69" s="150" t="str">
        <f>IF('Suivi Projets'!B69&lt;&gt;"",'Suivi Projets'!B69,"")</f>
        <v/>
      </c>
      <c r="C69" s="150">
        <f>IF('Suivi Projets'!C69&lt;&gt;"",'Suivi Projets'!C69,"")</f>
        <v>1</v>
      </c>
      <c r="D69" s="38" t="str">
        <f>IF('Suivi Projets'!D69&lt;&gt;"",'Suivi Projets'!D69,"")</f>
        <v/>
      </c>
      <c r="E69" s="151" t="str">
        <f>IF('Suivi Projets'!E69&lt;&gt;"",'Suivi Projets'!E69,"")</f>
        <v/>
      </c>
      <c r="F69" s="151" t="str">
        <f>IF('Suivi Projets'!F69&lt;&gt;"",'Suivi Projets'!F69,"")</f>
        <v/>
      </c>
    </row>
    <row r="70" spans="1:6" x14ac:dyDescent="0.25">
      <c r="A70" s="38" t="s">
        <v>28</v>
      </c>
      <c r="B70" s="150" t="str">
        <f>IF('Suivi Projets'!B70&lt;&gt;"",'Suivi Projets'!B70,"")</f>
        <v/>
      </c>
      <c r="C70" s="150">
        <f>IF('Suivi Projets'!C70&lt;&gt;"",'Suivi Projets'!C70,"")</f>
        <v>1</v>
      </c>
      <c r="D70" s="38" t="str">
        <f>IF('Suivi Projets'!D70&lt;&gt;"",'Suivi Projets'!D70,"")</f>
        <v/>
      </c>
      <c r="E70" s="151" t="str">
        <f>IF('Suivi Projets'!E70&lt;&gt;"",'Suivi Projets'!E70,"")</f>
        <v/>
      </c>
      <c r="F70" s="151" t="str">
        <f>IF('Suivi Projets'!F70&lt;&gt;"",'Suivi Projets'!F70,"")</f>
        <v/>
      </c>
    </row>
    <row r="71" spans="1:6" x14ac:dyDescent="0.25">
      <c r="A71" s="38" t="s">
        <v>222</v>
      </c>
      <c r="B71" s="150" t="str">
        <f>IF('Suivi Projets'!B71&lt;&gt;"",'Suivi Projets'!B71,"")</f>
        <v/>
      </c>
      <c r="C71" s="150">
        <f>IF('Suivi Projets'!C71&lt;&gt;"",'Suivi Projets'!C71,"")</f>
        <v>1</v>
      </c>
      <c r="D71" s="38" t="str">
        <f>IF('Suivi Projets'!D71&lt;&gt;"",'Suivi Projets'!D71,"")</f>
        <v/>
      </c>
      <c r="E71" s="151" t="str">
        <f>IF('Suivi Projets'!E71&lt;&gt;"",'Suivi Projets'!E71,"")</f>
        <v/>
      </c>
      <c r="F71" s="151" t="str">
        <f>IF('Suivi Projets'!F71&lt;&gt;"",'Suivi Projets'!F71,"")</f>
        <v/>
      </c>
    </row>
    <row r="72" spans="1:6" x14ac:dyDescent="0.25">
      <c r="A72" s="38" t="s">
        <v>31</v>
      </c>
      <c r="B72" s="150">
        <f>IF('Suivi Projets'!B72&lt;&gt;"",'Suivi Projets'!B72,"")</f>
        <v>1</v>
      </c>
      <c r="C72" s="150" t="str">
        <f>IF('Suivi Projets'!C72&lt;&gt;"",'Suivi Projets'!C72,"")</f>
        <v/>
      </c>
      <c r="D72" s="38" t="str">
        <f>IF('Suivi Projets'!D72&lt;&gt;"",'Suivi Projets'!D72,"")</f>
        <v/>
      </c>
      <c r="E72" s="151" t="str">
        <f>IF('Suivi Projets'!E72&lt;&gt;"",'Suivi Projets'!E72,"")</f>
        <v/>
      </c>
      <c r="F72" s="151" t="str">
        <f>IF('Suivi Projets'!F72&lt;&gt;"",'Suivi Projets'!F72,"")</f>
        <v/>
      </c>
    </row>
    <row r="73" spans="1:6" x14ac:dyDescent="0.25">
      <c r="A73" s="38" t="s">
        <v>229</v>
      </c>
      <c r="B73" s="150" t="str">
        <f>IF('Suivi Projets'!B73&lt;&gt;"",'Suivi Projets'!B73,"")</f>
        <v/>
      </c>
      <c r="C73" s="150" t="str">
        <f>IF('Suivi Projets'!C73&lt;&gt;"",'Suivi Projets'!C73,"")</f>
        <v/>
      </c>
      <c r="D73" s="38">
        <f>IF('Suivi Projets'!D73&lt;&gt;"",'Suivi Projets'!D73,"")</f>
        <v>1</v>
      </c>
      <c r="E73" s="151" t="str">
        <f>IF('Suivi Projets'!E73&lt;&gt;"",'Suivi Projets'!E73,"")</f>
        <v/>
      </c>
      <c r="F73" s="151" t="str">
        <f>IF('Suivi Projets'!F73&lt;&gt;"",'Suivi Projets'!F73,"")</f>
        <v/>
      </c>
    </row>
    <row r="74" spans="1:6" x14ac:dyDescent="0.25">
      <c r="A74" s="38" t="s">
        <v>265</v>
      </c>
      <c r="B74" s="150">
        <f>IF('Suivi Projets'!B74&lt;&gt;"",'Suivi Projets'!B74,"")</f>
        <v>1</v>
      </c>
      <c r="C74" s="150" t="str">
        <f>IF('Suivi Projets'!C74&lt;&gt;"",'Suivi Projets'!C74,"")</f>
        <v/>
      </c>
      <c r="D74" s="38" t="str">
        <f>IF('Suivi Projets'!D74&lt;&gt;"",'Suivi Projets'!D74,"")</f>
        <v/>
      </c>
      <c r="E74" s="151" t="str">
        <f>IF('Suivi Projets'!E74&lt;&gt;"",'Suivi Projets'!E74,"")</f>
        <v/>
      </c>
      <c r="F74" s="151" t="str">
        <f>IF('Suivi Projets'!F74&lt;&gt;"",'Suivi Projets'!F74,"")</f>
        <v/>
      </c>
    </row>
    <row r="75" spans="1:6" x14ac:dyDescent="0.25">
      <c r="A75" s="38" t="s">
        <v>380</v>
      </c>
      <c r="B75" s="150" t="str">
        <f>IF('Suivi Projets'!B75&lt;&gt;"",'Suivi Projets'!B75,"")</f>
        <v/>
      </c>
      <c r="C75" s="150">
        <f>IF('Suivi Projets'!C75&lt;&gt;"",'Suivi Projets'!C75,"")</f>
        <v>1</v>
      </c>
      <c r="D75" s="38" t="str">
        <f>IF('Suivi Projets'!D75&lt;&gt;"",'Suivi Projets'!D75,"")</f>
        <v/>
      </c>
      <c r="E75" s="151" t="str">
        <f>IF('Suivi Projets'!E75&lt;&gt;"",'Suivi Projets'!E75,"")</f>
        <v/>
      </c>
      <c r="F75" s="151" t="str">
        <f>IF('Suivi Projets'!F75&lt;&gt;"",'Suivi Projets'!F75,"")</f>
        <v/>
      </c>
    </row>
    <row r="76" spans="1:6" x14ac:dyDescent="0.25">
      <c r="A76" s="38" t="s">
        <v>157</v>
      </c>
      <c r="B76" s="150" t="str">
        <f>IF('Suivi Projets'!B76&lt;&gt;"",'Suivi Projets'!B76,"")</f>
        <v/>
      </c>
      <c r="C76" s="150" t="str">
        <f>IF('Suivi Projets'!C76&lt;&gt;"",'Suivi Projets'!C76,"")</f>
        <v/>
      </c>
      <c r="D76" s="38">
        <f>IF('Suivi Projets'!D76&lt;&gt;"",'Suivi Projets'!D76,"")</f>
        <v>1</v>
      </c>
      <c r="E76" s="151" t="str">
        <f>IF('Suivi Projets'!E76&lt;&gt;"",'Suivi Projets'!E76,"")</f>
        <v/>
      </c>
      <c r="F76" s="151" t="str">
        <f>IF('Suivi Projets'!F76&lt;&gt;"",'Suivi Projets'!F76,"")</f>
        <v/>
      </c>
    </row>
    <row r="77" spans="1:6" x14ac:dyDescent="0.25">
      <c r="A77" s="38" t="s">
        <v>216</v>
      </c>
      <c r="B77" s="150" t="str">
        <f>IF('Suivi Projets'!B77&lt;&gt;"",'Suivi Projets'!B77,"")</f>
        <v/>
      </c>
      <c r="C77" s="150" t="str">
        <f>IF('Suivi Projets'!C77&lt;&gt;"",'Suivi Projets'!C77,"")</f>
        <v/>
      </c>
      <c r="D77" s="38">
        <f>IF('Suivi Projets'!D77&lt;&gt;"",'Suivi Projets'!D77,"")</f>
        <v>1</v>
      </c>
      <c r="E77" s="151" t="str">
        <f>IF('Suivi Projets'!E77&lt;&gt;"",'Suivi Projets'!E77,"")</f>
        <v/>
      </c>
      <c r="F77" s="151" t="str">
        <f>IF('Suivi Projets'!F77&lt;&gt;"",'Suivi Projets'!F77,"")</f>
        <v/>
      </c>
    </row>
    <row r="78" spans="1:6" x14ac:dyDescent="0.25">
      <c r="A78" s="38" t="s">
        <v>219</v>
      </c>
      <c r="B78" s="150" t="str">
        <f>IF('Suivi Projets'!B78&lt;&gt;"",'Suivi Projets'!B78,"")</f>
        <v/>
      </c>
      <c r="C78" s="150">
        <f>IF('Suivi Projets'!C78&lt;&gt;"",'Suivi Projets'!C78,"")</f>
        <v>1</v>
      </c>
      <c r="D78" s="38" t="str">
        <f>IF('Suivi Projets'!D78&lt;&gt;"",'Suivi Projets'!D78,"")</f>
        <v/>
      </c>
      <c r="E78" s="151" t="str">
        <f>IF('Suivi Projets'!E78&lt;&gt;"",'Suivi Projets'!E78,"")</f>
        <v/>
      </c>
      <c r="F78" s="151" t="str">
        <f>IF('Suivi Projets'!F78&lt;&gt;"",'Suivi Projets'!F78,"")</f>
        <v/>
      </c>
    </row>
    <row r="79" spans="1:6" x14ac:dyDescent="0.25">
      <c r="A79" s="38" t="s">
        <v>27</v>
      </c>
      <c r="B79" s="150" t="str">
        <f>IF('Suivi Projets'!B79&lt;&gt;"",'Suivi Projets'!B79,"")</f>
        <v/>
      </c>
      <c r="C79" s="150" t="str">
        <f>IF('Suivi Projets'!C79&lt;&gt;"",'Suivi Projets'!C79,"")</f>
        <v/>
      </c>
      <c r="D79" s="38">
        <f>IF('Suivi Projets'!D79&lt;&gt;"",'Suivi Projets'!D79,"")</f>
        <v>1</v>
      </c>
      <c r="E79" s="151" t="str">
        <f>IF('Suivi Projets'!E79&lt;&gt;"",'Suivi Projets'!E79,"")</f>
        <v/>
      </c>
      <c r="F79" s="151" t="str">
        <f>IF('Suivi Projets'!F79&lt;&gt;"",'Suivi Projets'!F79,"")</f>
        <v/>
      </c>
    </row>
    <row r="80" spans="1:6" x14ac:dyDescent="0.25">
      <c r="A80" s="38" t="s">
        <v>109</v>
      </c>
      <c r="B80" s="150">
        <f>IF('Suivi Projets'!B80&lt;&gt;"",'Suivi Projets'!B80,"")</f>
        <v>1</v>
      </c>
      <c r="C80" s="150" t="str">
        <f>IF('Suivi Projets'!C80&lt;&gt;"",'Suivi Projets'!C80,"")</f>
        <v/>
      </c>
      <c r="D80" s="38" t="str">
        <f>IF('Suivi Projets'!D80&lt;&gt;"",'Suivi Projets'!D80,"")</f>
        <v/>
      </c>
      <c r="E80" s="151" t="str">
        <f>IF('Suivi Projets'!E80&lt;&gt;"",'Suivi Projets'!E80,"")</f>
        <v/>
      </c>
      <c r="F80" s="151" t="str">
        <f>IF('Suivi Projets'!F80&lt;&gt;"",'Suivi Projets'!F80,"")</f>
        <v/>
      </c>
    </row>
    <row r="81" spans="1:6" x14ac:dyDescent="0.25">
      <c r="A81" s="38" t="s">
        <v>137</v>
      </c>
      <c r="B81" s="150" t="str">
        <f>IF('Suivi Projets'!B81&lt;&gt;"",'Suivi Projets'!B81,"")</f>
        <v/>
      </c>
      <c r="C81" s="150" t="str">
        <f>IF('Suivi Projets'!C81&lt;&gt;"",'Suivi Projets'!C81,"")</f>
        <v/>
      </c>
      <c r="D81" s="38">
        <f>IF('Suivi Projets'!D81&lt;&gt;"",'Suivi Projets'!D81,"")</f>
        <v>1</v>
      </c>
      <c r="E81" s="151" t="str">
        <f>IF('Suivi Projets'!E81&lt;&gt;"",'Suivi Projets'!E81,"")</f>
        <v/>
      </c>
      <c r="F81" s="151" t="str">
        <f>IF('Suivi Projets'!F81&lt;&gt;"",'Suivi Projets'!F81,"")</f>
        <v/>
      </c>
    </row>
    <row r="82" spans="1:6" x14ac:dyDescent="0.25">
      <c r="A82" s="38" t="s">
        <v>116</v>
      </c>
      <c r="B82" s="150" t="str">
        <f>IF('Suivi Projets'!B82&lt;&gt;"",'Suivi Projets'!B82,"")</f>
        <v/>
      </c>
      <c r="C82" s="150">
        <f>IF('Suivi Projets'!C82&lt;&gt;"",'Suivi Projets'!C82,"")</f>
        <v>1</v>
      </c>
      <c r="D82" s="38" t="str">
        <f>IF('Suivi Projets'!D82&lt;&gt;"",'Suivi Projets'!D82,"")</f>
        <v/>
      </c>
      <c r="E82" s="151" t="str">
        <f>IF('Suivi Projets'!E82&lt;&gt;"",'Suivi Projets'!E82,"")</f>
        <v/>
      </c>
      <c r="F82" s="151" t="str">
        <f>IF('Suivi Projets'!F82&lt;&gt;"",'Suivi Projets'!F82,"")</f>
        <v/>
      </c>
    </row>
    <row r="83" spans="1:6" x14ac:dyDescent="0.25">
      <c r="A83" s="38" t="s">
        <v>402</v>
      </c>
      <c r="B83" s="150" t="str">
        <f>IF('Suivi Projets'!B83&lt;&gt;"",'Suivi Projets'!B83,"")</f>
        <v/>
      </c>
      <c r="C83" s="150" t="str">
        <f>IF('Suivi Projets'!C83&lt;&gt;"",'Suivi Projets'!C83,"")</f>
        <v/>
      </c>
      <c r="D83" s="38" t="str">
        <f>IF('Suivi Projets'!D83&lt;&gt;"",'Suivi Projets'!D83,"")</f>
        <v/>
      </c>
      <c r="E83" s="151" t="str">
        <f>IF('Suivi Projets'!E83&lt;&gt;"",'Suivi Projets'!E83,"")</f>
        <v/>
      </c>
      <c r="F83" s="151">
        <f>IF('Suivi Projets'!F83&lt;&gt;"",'Suivi Projets'!F83,"")</f>
        <v>1</v>
      </c>
    </row>
    <row r="84" spans="1:6" x14ac:dyDescent="0.25">
      <c r="A84" s="38" t="s">
        <v>29</v>
      </c>
      <c r="B84" s="150" t="str">
        <f>IF('Suivi Projets'!B84&lt;&gt;"",'Suivi Projets'!B84,"")</f>
        <v/>
      </c>
      <c r="C84" s="150">
        <f>IF('Suivi Projets'!C84&lt;&gt;"",'Suivi Projets'!C84,"")</f>
        <v>1</v>
      </c>
      <c r="D84" s="38" t="str">
        <f>IF('Suivi Projets'!D84&lt;&gt;"",'Suivi Projets'!D84,"")</f>
        <v/>
      </c>
      <c r="E84" s="151" t="str">
        <f>IF('Suivi Projets'!E84&lt;&gt;"",'Suivi Projets'!E84,"")</f>
        <v/>
      </c>
      <c r="F84" s="151" t="str">
        <f>IF('Suivi Projets'!F84&lt;&gt;"",'Suivi Projets'!F84,"")</f>
        <v/>
      </c>
    </row>
    <row r="85" spans="1:6" x14ac:dyDescent="0.25">
      <c r="A85" s="38" t="s">
        <v>209</v>
      </c>
      <c r="B85" s="150" t="str">
        <f>IF('Suivi Projets'!B85&lt;&gt;"",'Suivi Projets'!B85,"")</f>
        <v/>
      </c>
      <c r="C85" s="150" t="str">
        <f>IF('Suivi Projets'!C85&lt;&gt;"",'Suivi Projets'!C85,"")</f>
        <v/>
      </c>
      <c r="D85" s="38" t="str">
        <f>IF('Suivi Projets'!D85&lt;&gt;"",'Suivi Projets'!D85,"")</f>
        <v/>
      </c>
      <c r="E85" s="151" t="str">
        <f>IF('Suivi Projets'!E85&lt;&gt;"",'Suivi Projets'!E85,"")</f>
        <v/>
      </c>
      <c r="F85" s="151">
        <f>IF('Suivi Projets'!F85&lt;&gt;"",'Suivi Projets'!F85,"")</f>
        <v>1</v>
      </c>
    </row>
    <row r="86" spans="1:6" x14ac:dyDescent="0.25">
      <c r="A86" s="38" t="s">
        <v>75</v>
      </c>
      <c r="B86" s="150" t="str">
        <f>IF('Suivi Projets'!B86&lt;&gt;"",'Suivi Projets'!B86,"")</f>
        <v/>
      </c>
      <c r="C86" s="150">
        <f>IF('Suivi Projets'!C86&lt;&gt;"",'Suivi Projets'!C86,"")</f>
        <v>1</v>
      </c>
      <c r="D86" s="38" t="str">
        <f>IF('Suivi Projets'!D86&lt;&gt;"",'Suivi Projets'!D86,"")</f>
        <v/>
      </c>
      <c r="E86" s="151" t="str">
        <f>IF('Suivi Projets'!E86&lt;&gt;"",'Suivi Projets'!E86,"")</f>
        <v/>
      </c>
      <c r="F86" s="151" t="str">
        <f>IF('Suivi Projets'!F86&lt;&gt;"",'Suivi Projets'!F86,"")</f>
        <v/>
      </c>
    </row>
    <row r="87" spans="1:6" x14ac:dyDescent="0.25">
      <c r="A87" s="38" t="s">
        <v>52</v>
      </c>
      <c r="B87" s="150">
        <f>IF('Suivi Projets'!B87&lt;&gt;"",'Suivi Projets'!B87,"")</f>
        <v>1</v>
      </c>
      <c r="C87" s="150" t="str">
        <f>IF('Suivi Projets'!C87&lt;&gt;"",'Suivi Projets'!C87,"")</f>
        <v/>
      </c>
      <c r="D87" s="38" t="str">
        <f>IF('Suivi Projets'!D87&lt;&gt;"",'Suivi Projets'!D87,"")</f>
        <v/>
      </c>
      <c r="E87" s="151" t="str">
        <f>IF('Suivi Projets'!E87&lt;&gt;"",'Suivi Projets'!E87,"")</f>
        <v/>
      </c>
      <c r="F87" s="151" t="str">
        <f>IF('Suivi Projets'!F87&lt;&gt;"",'Suivi Projets'!F87,"")</f>
        <v/>
      </c>
    </row>
    <row r="88" spans="1:6" x14ac:dyDescent="0.25">
      <c r="A88" s="38" t="s">
        <v>382</v>
      </c>
      <c r="B88" s="150" t="str">
        <f>IF('Suivi Projets'!B88&lt;&gt;"",'Suivi Projets'!B88,"")</f>
        <v/>
      </c>
      <c r="C88" s="150">
        <f>IF('Suivi Projets'!C88&lt;&gt;"",'Suivi Projets'!C88,"")</f>
        <v>1</v>
      </c>
      <c r="D88" s="38" t="str">
        <f>IF('Suivi Projets'!D88&lt;&gt;"",'Suivi Projets'!D88,"")</f>
        <v/>
      </c>
      <c r="E88" s="151" t="str">
        <f>IF('Suivi Projets'!E88&lt;&gt;"",'Suivi Projets'!E88,"")</f>
        <v/>
      </c>
      <c r="F88" s="151" t="str">
        <f>IF('Suivi Projets'!F88&lt;&gt;"",'Suivi Projets'!F88,"")</f>
        <v/>
      </c>
    </row>
    <row r="89" spans="1:6" x14ac:dyDescent="0.25">
      <c r="A89" s="38" t="s">
        <v>118</v>
      </c>
      <c r="B89" s="150">
        <f>IF('Suivi Projets'!B89&lt;&gt;"",'Suivi Projets'!B89,"")</f>
        <v>1</v>
      </c>
      <c r="C89" s="150" t="str">
        <f>IF('Suivi Projets'!C89&lt;&gt;"",'Suivi Projets'!C89,"")</f>
        <v/>
      </c>
      <c r="D89" s="38" t="str">
        <f>IF('Suivi Projets'!D89&lt;&gt;"",'Suivi Projets'!D89,"")</f>
        <v/>
      </c>
      <c r="E89" s="151" t="str">
        <f>IF('Suivi Projets'!E89&lt;&gt;"",'Suivi Projets'!E89,"")</f>
        <v/>
      </c>
      <c r="F89" s="151" t="str">
        <f>IF('Suivi Projets'!F89&lt;&gt;"",'Suivi Projets'!F89,"")</f>
        <v/>
      </c>
    </row>
    <row r="90" spans="1:6" x14ac:dyDescent="0.25">
      <c r="A90" s="38" t="s">
        <v>207</v>
      </c>
      <c r="B90" s="150" t="str">
        <f>IF('Suivi Projets'!B90&lt;&gt;"",'Suivi Projets'!B90,"")</f>
        <v/>
      </c>
      <c r="C90" s="150" t="str">
        <f>IF('Suivi Projets'!C90&lt;&gt;"",'Suivi Projets'!C90,"")</f>
        <v/>
      </c>
      <c r="D90" s="38">
        <f>IF('Suivi Projets'!D90&lt;&gt;"",'Suivi Projets'!D90,"")</f>
        <v>1</v>
      </c>
      <c r="E90" s="151" t="str">
        <f>IF('Suivi Projets'!E90&lt;&gt;"",'Suivi Projets'!E90,"")</f>
        <v/>
      </c>
      <c r="F90" s="151" t="str">
        <f>IF('Suivi Projets'!F90&lt;&gt;"",'Suivi Projets'!F90,"")</f>
        <v/>
      </c>
    </row>
    <row r="91" spans="1:6" x14ac:dyDescent="0.25">
      <c r="A91" s="38" t="s">
        <v>196</v>
      </c>
      <c r="B91" s="150" t="str">
        <f>IF('Suivi Projets'!B91&lt;&gt;"",'Suivi Projets'!B91,"")</f>
        <v/>
      </c>
      <c r="C91" s="150" t="str">
        <f>IF('Suivi Projets'!C91&lt;&gt;"",'Suivi Projets'!C91,"")</f>
        <v/>
      </c>
      <c r="D91" s="38">
        <f>IF('Suivi Projets'!D91&lt;&gt;"",'Suivi Projets'!D91,"")</f>
        <v>1</v>
      </c>
      <c r="E91" s="151" t="str">
        <f>IF('Suivi Projets'!E91&lt;&gt;"",'Suivi Projets'!E91,"")</f>
        <v/>
      </c>
      <c r="F91" s="151" t="str">
        <f>IF('Suivi Projets'!F91&lt;&gt;"",'Suivi Projets'!F91,"")</f>
        <v/>
      </c>
    </row>
    <row r="92" spans="1:6" x14ac:dyDescent="0.25">
      <c r="A92" s="38" t="s">
        <v>138</v>
      </c>
      <c r="B92" s="150" t="str">
        <f>IF('Suivi Projets'!B92&lt;&gt;"",'Suivi Projets'!B92,"")</f>
        <v/>
      </c>
      <c r="C92" s="150" t="str">
        <f>IF('Suivi Projets'!C92&lt;&gt;"",'Suivi Projets'!C92,"")</f>
        <v/>
      </c>
      <c r="D92" s="38">
        <f>IF('Suivi Projets'!D92&lt;&gt;"",'Suivi Projets'!D92,"")</f>
        <v>1</v>
      </c>
      <c r="E92" s="151" t="str">
        <f>IF('Suivi Projets'!E92&lt;&gt;"",'Suivi Projets'!E92,"")</f>
        <v/>
      </c>
      <c r="F92" s="151" t="str">
        <f>IF('Suivi Projets'!F92&lt;&gt;"",'Suivi Projets'!F92,"")</f>
        <v/>
      </c>
    </row>
    <row r="93" spans="1:6" x14ac:dyDescent="0.25">
      <c r="A93" s="38" t="s">
        <v>202</v>
      </c>
      <c r="B93" s="150">
        <f>IF('Suivi Projets'!B93&lt;&gt;"",'Suivi Projets'!B93,"")</f>
        <v>1</v>
      </c>
      <c r="C93" s="150" t="str">
        <f>IF('Suivi Projets'!C93&lt;&gt;"",'Suivi Projets'!C93,"")</f>
        <v/>
      </c>
      <c r="D93" s="38" t="str">
        <f>IF('Suivi Projets'!D93&lt;&gt;"",'Suivi Projets'!D93,"")</f>
        <v/>
      </c>
      <c r="E93" s="151" t="str">
        <f>IF('Suivi Projets'!E93&lt;&gt;"",'Suivi Projets'!E93,"")</f>
        <v/>
      </c>
      <c r="F93" s="151" t="str">
        <f>IF('Suivi Projets'!F93&lt;&gt;"",'Suivi Projets'!F93,"")</f>
        <v/>
      </c>
    </row>
    <row r="94" spans="1:6" x14ac:dyDescent="0.25">
      <c r="A94" s="38" t="s">
        <v>185</v>
      </c>
      <c r="B94" s="150">
        <f>IF('Suivi Projets'!B94&lt;&gt;"",'Suivi Projets'!B94,"")</f>
        <v>1</v>
      </c>
      <c r="C94" s="150" t="str">
        <f>IF('Suivi Projets'!C94&lt;&gt;"",'Suivi Projets'!C94,"")</f>
        <v/>
      </c>
      <c r="D94" s="38" t="str">
        <f>IF('Suivi Projets'!D94&lt;&gt;"",'Suivi Projets'!D94,"")</f>
        <v/>
      </c>
      <c r="E94" s="151" t="str">
        <f>IF('Suivi Projets'!E94&lt;&gt;"",'Suivi Projets'!E94,"")</f>
        <v/>
      </c>
      <c r="F94" s="151" t="str">
        <f>IF('Suivi Projets'!F94&lt;&gt;"",'Suivi Projets'!F94,"")</f>
        <v/>
      </c>
    </row>
    <row r="95" spans="1:6" ht="15.75" thickBot="1" x14ac:dyDescent="0.3">
      <c r="A95" s="50" t="s">
        <v>400</v>
      </c>
      <c r="B95" s="157">
        <f>IF('Suivi Projets'!B95&lt;&gt;"",'Suivi Projets'!B95,"")</f>
        <v>1</v>
      </c>
      <c r="C95" s="157" t="str">
        <f>IF('Suivi Projets'!C95&lt;&gt;"",'Suivi Projets'!C95,"")</f>
        <v/>
      </c>
      <c r="D95" s="50" t="str">
        <f>IF('Suivi Projets'!D95&lt;&gt;"",'Suivi Projets'!D95,"")</f>
        <v/>
      </c>
      <c r="E95" s="158" t="str">
        <f>IF('Suivi Projets'!E95&lt;&gt;"",'Suivi Projets'!E95,"")</f>
        <v/>
      </c>
      <c r="F95" s="158" t="str">
        <f>IF('Suivi Projets'!F95&lt;&gt;"",'Suivi Projets'!F95,"")</f>
        <v/>
      </c>
    </row>
    <row r="96" spans="1:6" ht="16.5" thickTop="1" thickBot="1" x14ac:dyDescent="0.3">
      <c r="A96" s="51"/>
      <c r="B96" s="52">
        <f>SUM(B2:B95)</f>
        <v>26</v>
      </c>
      <c r="C96" s="52">
        <f>SUM(C2:C95)</f>
        <v>32</v>
      </c>
      <c r="D96" s="52">
        <f>SUM(D2:D95)</f>
        <v>27</v>
      </c>
      <c r="E96" s="52">
        <f>SUM(E2:E95)</f>
        <v>2</v>
      </c>
      <c r="F96" s="52">
        <f>SUM(F2:F95)</f>
        <v>6</v>
      </c>
    </row>
    <row r="97" ht="15.75" thickTop="1" x14ac:dyDescent="0.25"/>
  </sheetData>
  <sheetProtection algorithmName="SHA-512" hashValue="KYRwnkTzE9MSF4DbqjVUlh5DxFO0adj8v0rkd9Uo4bbyeGgidQZBY64y+QaNRh54j/agZxMQu01jIQGcaYe++g==" saltValue="/ndcbclEiFNPCx+wEXfHlg==" spinCount="100000" sheet="1" objects="1" scenarios="1"/>
  <conditionalFormatting sqref="B2:B95">
    <cfRule type="cellIs" dxfId="19" priority="10" operator="equal">
      <formula>1</formula>
    </cfRule>
  </conditionalFormatting>
  <conditionalFormatting sqref="C2:C95">
    <cfRule type="cellIs" dxfId="18" priority="9" operator="equal">
      <formula>1</formula>
    </cfRule>
  </conditionalFormatting>
  <conditionalFormatting sqref="D2:D95">
    <cfRule type="cellIs" dxfId="17" priority="8" operator="equal">
      <formula>1</formula>
    </cfRule>
  </conditionalFormatting>
  <conditionalFormatting sqref="E2:E95">
    <cfRule type="cellIs" dxfId="16" priority="7" operator="equal">
      <formula>1</formula>
    </cfRule>
  </conditionalFormatting>
  <conditionalFormatting sqref="F2:F95">
    <cfRule type="cellIs" dxfId="15" priority="6" operator="equal">
      <formula>1</formula>
    </cfRule>
  </conditionalFormatting>
  <conditionalFormatting sqref="A2:A95">
    <cfRule type="expression" dxfId="14" priority="1">
      <formula>$F2=1</formula>
    </cfRule>
    <cfRule type="expression" dxfId="13" priority="2">
      <formula>$E2=1</formula>
    </cfRule>
    <cfRule type="expression" dxfId="12" priority="3">
      <formula>$D2=1</formula>
    </cfRule>
    <cfRule type="expression" dxfId="11" priority="4">
      <formula>$C2=1</formula>
    </cfRule>
    <cfRule type="expression" dxfId="10" priority="5">
      <formula>$B2=1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C96"/>
  <sheetViews>
    <sheetView workbookViewId="0">
      <selection activeCell="C19" sqref="C19"/>
    </sheetView>
  </sheetViews>
  <sheetFormatPr baseColWidth="10" defaultRowHeight="15" x14ac:dyDescent="0.25"/>
  <cols>
    <col min="1" max="1" width="26" style="20" customWidth="1"/>
    <col min="3" max="3" width="44.7109375" bestFit="1" customWidth="1"/>
    <col min="12" max="12" width="26" customWidth="1"/>
  </cols>
  <sheetData>
    <row r="1" spans="1:3" ht="15.75" thickBot="1" x14ac:dyDescent="0.3">
      <c r="A1" s="30" t="s">
        <v>307</v>
      </c>
      <c r="C1" s="270" t="s">
        <v>414</v>
      </c>
    </row>
    <row r="2" spans="1:3" ht="15.75" thickTop="1" x14ac:dyDescent="0.25">
      <c r="A2" s="230" t="s">
        <v>319</v>
      </c>
      <c r="C2" s="14"/>
    </row>
    <row r="3" spans="1:3" x14ac:dyDescent="0.25">
      <c r="A3" s="45" t="s">
        <v>188</v>
      </c>
    </row>
    <row r="4" spans="1:3" x14ac:dyDescent="0.25">
      <c r="A4" s="41" t="s">
        <v>59</v>
      </c>
    </row>
    <row r="5" spans="1:3" x14ac:dyDescent="0.25">
      <c r="A5" s="36" t="s">
        <v>217</v>
      </c>
    </row>
    <row r="6" spans="1:3" x14ac:dyDescent="0.25">
      <c r="A6" s="41" t="s">
        <v>385</v>
      </c>
    </row>
    <row r="7" spans="1:3" x14ac:dyDescent="0.25">
      <c r="A7" s="36" t="s">
        <v>129</v>
      </c>
    </row>
    <row r="8" spans="1:3" x14ac:dyDescent="0.25">
      <c r="A8" s="42" t="s">
        <v>403</v>
      </c>
    </row>
    <row r="9" spans="1:3" x14ac:dyDescent="0.25">
      <c r="A9" s="36" t="s">
        <v>132</v>
      </c>
    </row>
    <row r="10" spans="1:3" x14ac:dyDescent="0.25">
      <c r="A10" s="36" t="s">
        <v>167</v>
      </c>
    </row>
    <row r="11" spans="1:3" x14ac:dyDescent="0.25">
      <c r="A11" s="41" t="s">
        <v>76</v>
      </c>
    </row>
    <row r="12" spans="1:3" x14ac:dyDescent="0.25">
      <c r="A12" s="42" t="s">
        <v>30</v>
      </c>
    </row>
    <row r="13" spans="1:3" x14ac:dyDescent="0.25">
      <c r="A13" s="41" t="s">
        <v>111</v>
      </c>
    </row>
    <row r="14" spans="1:3" x14ac:dyDescent="0.25">
      <c r="A14" s="206" t="s">
        <v>404</v>
      </c>
    </row>
    <row r="15" spans="1:3" x14ac:dyDescent="0.25">
      <c r="A15" s="41" t="s">
        <v>128</v>
      </c>
    </row>
    <row r="16" spans="1:3" x14ac:dyDescent="0.25">
      <c r="A16" s="40" t="s">
        <v>4</v>
      </c>
    </row>
    <row r="17" spans="1:1" x14ac:dyDescent="0.25">
      <c r="A17" s="45" t="s">
        <v>204</v>
      </c>
    </row>
    <row r="18" spans="1:1" x14ac:dyDescent="0.25">
      <c r="A18" s="42" t="s">
        <v>50</v>
      </c>
    </row>
    <row r="19" spans="1:1" x14ac:dyDescent="0.25">
      <c r="A19" s="45" t="s">
        <v>135</v>
      </c>
    </row>
    <row r="20" spans="1:1" x14ac:dyDescent="0.25">
      <c r="A20" s="42" t="s">
        <v>190</v>
      </c>
    </row>
    <row r="21" spans="1:1" x14ac:dyDescent="0.25">
      <c r="A21" s="36" t="s">
        <v>124</v>
      </c>
    </row>
    <row r="22" spans="1:1" x14ac:dyDescent="0.25">
      <c r="A22" s="36" t="s">
        <v>159</v>
      </c>
    </row>
    <row r="23" spans="1:1" x14ac:dyDescent="0.25">
      <c r="A23" s="41" t="s">
        <v>384</v>
      </c>
    </row>
    <row r="24" spans="1:1" x14ac:dyDescent="0.25">
      <c r="A24" s="45" t="s">
        <v>195</v>
      </c>
    </row>
    <row r="25" spans="1:1" x14ac:dyDescent="0.25">
      <c r="A25" s="45" t="s">
        <v>200</v>
      </c>
    </row>
    <row r="26" spans="1:1" x14ac:dyDescent="0.25">
      <c r="A26" s="45" t="s">
        <v>362</v>
      </c>
    </row>
    <row r="27" spans="1:1" x14ac:dyDescent="0.25">
      <c r="A27" s="36" t="s">
        <v>53</v>
      </c>
    </row>
    <row r="28" spans="1:1" x14ac:dyDescent="0.25">
      <c r="A28" s="206" t="s">
        <v>191</v>
      </c>
    </row>
    <row r="29" spans="1:1" x14ac:dyDescent="0.25">
      <c r="A29" s="41" t="s">
        <v>230</v>
      </c>
    </row>
    <row r="30" spans="1:1" x14ac:dyDescent="0.25">
      <c r="A30" s="36" t="s">
        <v>134</v>
      </c>
    </row>
    <row r="31" spans="1:1" x14ac:dyDescent="0.25">
      <c r="A31" s="206" t="s">
        <v>97</v>
      </c>
    </row>
    <row r="32" spans="1:1" x14ac:dyDescent="0.25">
      <c r="A32" s="114" t="s">
        <v>3</v>
      </c>
    </row>
    <row r="33" spans="1:1" x14ac:dyDescent="0.25">
      <c r="A33" s="114" t="s">
        <v>3</v>
      </c>
    </row>
    <row r="34" spans="1:1" x14ac:dyDescent="0.25">
      <c r="A34" s="114" t="s">
        <v>3</v>
      </c>
    </row>
    <row r="35" spans="1:1" x14ac:dyDescent="0.25">
      <c r="A35" s="41" t="s">
        <v>227</v>
      </c>
    </row>
    <row r="36" spans="1:1" x14ac:dyDescent="0.25">
      <c r="A36" s="41" t="s">
        <v>122</v>
      </c>
    </row>
    <row r="37" spans="1:1" ht="24" x14ac:dyDescent="0.25">
      <c r="A37" s="36" t="s">
        <v>184</v>
      </c>
    </row>
    <row r="38" spans="1:1" x14ac:dyDescent="0.25">
      <c r="A38" s="42" t="s">
        <v>193</v>
      </c>
    </row>
    <row r="39" spans="1:1" x14ac:dyDescent="0.25">
      <c r="A39" s="45" t="s">
        <v>211</v>
      </c>
    </row>
    <row r="40" spans="1:1" hidden="1" x14ac:dyDescent="0.25">
      <c r="A40" s="36" t="s">
        <v>85</v>
      </c>
    </row>
    <row r="41" spans="1:1" x14ac:dyDescent="0.25">
      <c r="A41" s="36" t="s">
        <v>364</v>
      </c>
    </row>
    <row r="42" spans="1:1" x14ac:dyDescent="0.25">
      <c r="A42" s="324" t="s">
        <v>51</v>
      </c>
    </row>
    <row r="43" spans="1:1" x14ac:dyDescent="0.25">
      <c r="A43" s="41" t="s">
        <v>225</v>
      </c>
    </row>
    <row r="44" spans="1:1" x14ac:dyDescent="0.25">
      <c r="A44" s="324" t="s">
        <v>102</v>
      </c>
    </row>
    <row r="45" spans="1:1" x14ac:dyDescent="0.25">
      <c r="A45" s="114" t="s">
        <v>6</v>
      </c>
    </row>
    <row r="46" spans="1:1" x14ac:dyDescent="0.25">
      <c r="A46" s="44" t="s">
        <v>23</v>
      </c>
    </row>
    <row r="47" spans="1:1" x14ac:dyDescent="0.25">
      <c r="A47" s="45" t="s">
        <v>5</v>
      </c>
    </row>
    <row r="48" spans="1:1" x14ac:dyDescent="0.25">
      <c r="A48" s="36" t="s">
        <v>213</v>
      </c>
    </row>
    <row r="49" spans="1:1" x14ac:dyDescent="0.25">
      <c r="A49" s="41" t="s">
        <v>26</v>
      </c>
    </row>
    <row r="50" spans="1:1" x14ac:dyDescent="0.25">
      <c r="A50" s="36" t="s">
        <v>383</v>
      </c>
    </row>
    <row r="51" spans="1:1" x14ac:dyDescent="0.25">
      <c r="A51" s="49" t="s">
        <v>164</v>
      </c>
    </row>
    <row r="52" spans="1:1" x14ac:dyDescent="0.25">
      <c r="A52" s="49" t="s">
        <v>117</v>
      </c>
    </row>
    <row r="53" spans="1:1" x14ac:dyDescent="0.25">
      <c r="A53" s="36" t="s">
        <v>25</v>
      </c>
    </row>
    <row r="54" spans="1:1" x14ac:dyDescent="0.25">
      <c r="A54" s="41" t="s">
        <v>264</v>
      </c>
    </row>
    <row r="55" spans="1:1" x14ac:dyDescent="0.25">
      <c r="A55" s="39" t="s">
        <v>153</v>
      </c>
    </row>
    <row r="56" spans="1:1" x14ac:dyDescent="0.25">
      <c r="A56" s="41" t="s">
        <v>98</v>
      </c>
    </row>
    <row r="57" spans="1:1" x14ac:dyDescent="0.25">
      <c r="A57" s="36" t="s">
        <v>183</v>
      </c>
    </row>
    <row r="58" spans="1:1" x14ac:dyDescent="0.25">
      <c r="A58" s="46" t="s">
        <v>24</v>
      </c>
    </row>
    <row r="59" spans="1:1" x14ac:dyDescent="0.25">
      <c r="A59" s="36" t="s">
        <v>198</v>
      </c>
    </row>
    <row r="60" spans="1:1" x14ac:dyDescent="0.25">
      <c r="A60" s="41" t="s">
        <v>389</v>
      </c>
    </row>
    <row r="61" spans="1:1" x14ac:dyDescent="0.25">
      <c r="A61" s="41" t="s">
        <v>379</v>
      </c>
    </row>
    <row r="62" spans="1:1" x14ac:dyDescent="0.25">
      <c r="A62" s="45" t="s">
        <v>62</v>
      </c>
    </row>
    <row r="63" spans="1:1" x14ac:dyDescent="0.25">
      <c r="A63" s="232" t="s">
        <v>99</v>
      </c>
    </row>
    <row r="64" spans="1:1" x14ac:dyDescent="0.25">
      <c r="A64" s="36" t="s">
        <v>166</v>
      </c>
    </row>
    <row r="65" spans="1:1" x14ac:dyDescent="0.25">
      <c r="A65" s="45" t="s">
        <v>206</v>
      </c>
    </row>
    <row r="66" spans="1:1" x14ac:dyDescent="0.25">
      <c r="A66" s="41" t="s">
        <v>386</v>
      </c>
    </row>
    <row r="67" spans="1:1" x14ac:dyDescent="0.25">
      <c r="A67" s="41" t="s">
        <v>155</v>
      </c>
    </row>
    <row r="68" spans="1:1" x14ac:dyDescent="0.25">
      <c r="A68" s="41" t="s">
        <v>77</v>
      </c>
    </row>
    <row r="69" spans="1:1" x14ac:dyDescent="0.25">
      <c r="A69" s="41" t="s">
        <v>381</v>
      </c>
    </row>
    <row r="70" spans="1:1" x14ac:dyDescent="0.25">
      <c r="A70" s="41" t="s">
        <v>28</v>
      </c>
    </row>
    <row r="71" spans="1:1" x14ac:dyDescent="0.25">
      <c r="A71" s="41" t="s">
        <v>222</v>
      </c>
    </row>
    <row r="72" spans="1:1" x14ac:dyDescent="0.25">
      <c r="A72" s="48" t="s">
        <v>31</v>
      </c>
    </row>
    <row r="73" spans="1:1" x14ac:dyDescent="0.25">
      <c r="A73" s="36" t="s">
        <v>229</v>
      </c>
    </row>
    <row r="74" spans="1:1" x14ac:dyDescent="0.25">
      <c r="A74" s="45" t="s">
        <v>265</v>
      </c>
    </row>
    <row r="75" spans="1:1" x14ac:dyDescent="0.25">
      <c r="A75" s="41" t="s">
        <v>380</v>
      </c>
    </row>
    <row r="76" spans="1:1" x14ac:dyDescent="0.25">
      <c r="A76" s="39" t="s">
        <v>157</v>
      </c>
    </row>
    <row r="77" spans="1:1" x14ac:dyDescent="0.25">
      <c r="A77" s="36" t="s">
        <v>216</v>
      </c>
    </row>
    <row r="78" spans="1:1" x14ac:dyDescent="0.25">
      <c r="A78" s="41" t="s">
        <v>219</v>
      </c>
    </row>
    <row r="79" spans="1:1" x14ac:dyDescent="0.25">
      <c r="A79" s="40" t="s">
        <v>27</v>
      </c>
    </row>
    <row r="80" spans="1:1" x14ac:dyDescent="0.25">
      <c r="A80" s="48" t="s">
        <v>109</v>
      </c>
    </row>
    <row r="81" spans="1:1" x14ac:dyDescent="0.25">
      <c r="A81" s="36" t="s">
        <v>137</v>
      </c>
    </row>
    <row r="82" spans="1:1" x14ac:dyDescent="0.25">
      <c r="A82" s="41" t="s">
        <v>116</v>
      </c>
    </row>
    <row r="83" spans="1:1" x14ac:dyDescent="0.25">
      <c r="A83" s="37" t="s">
        <v>402</v>
      </c>
    </row>
    <row r="84" spans="1:1" x14ac:dyDescent="0.25">
      <c r="A84" s="41" t="s">
        <v>29</v>
      </c>
    </row>
    <row r="85" spans="1:1" x14ac:dyDescent="0.25">
      <c r="A85" s="37" t="s">
        <v>209</v>
      </c>
    </row>
    <row r="86" spans="1:1" x14ac:dyDescent="0.25">
      <c r="A86" s="206" t="s">
        <v>75</v>
      </c>
    </row>
    <row r="87" spans="1:1" x14ac:dyDescent="0.25">
      <c r="A87" s="47" t="s">
        <v>52</v>
      </c>
    </row>
    <row r="88" spans="1:1" x14ac:dyDescent="0.25">
      <c r="A88" s="206" t="s">
        <v>382</v>
      </c>
    </row>
    <row r="89" spans="1:1" x14ac:dyDescent="0.25">
      <c r="A89" s="42" t="s">
        <v>118</v>
      </c>
    </row>
    <row r="90" spans="1:1" x14ac:dyDescent="0.25">
      <c r="A90" s="36" t="s">
        <v>207</v>
      </c>
    </row>
    <row r="91" spans="1:1" x14ac:dyDescent="0.25">
      <c r="A91" s="36" t="s">
        <v>196</v>
      </c>
    </row>
    <row r="92" spans="1:1" x14ac:dyDescent="0.25">
      <c r="A92" s="36" t="s">
        <v>138</v>
      </c>
    </row>
    <row r="93" spans="1:1" x14ac:dyDescent="0.25">
      <c r="A93" s="45" t="s">
        <v>202</v>
      </c>
    </row>
    <row r="94" spans="1:1" x14ac:dyDescent="0.25">
      <c r="A94" s="42" t="s">
        <v>185</v>
      </c>
    </row>
    <row r="95" spans="1:1" ht="15.75" thickBot="1" x14ac:dyDescent="0.3">
      <c r="A95" s="233" t="s">
        <v>400</v>
      </c>
    </row>
    <row r="96" spans="1:1" ht="15.75" thickTop="1" x14ac:dyDescent="0.25"/>
  </sheetData>
  <sheetProtection algorithmName="SHA-512" hashValue="AMaQ+bzNTMkOTnQTtNKgo8I0rOyUzD4WphWann9YUTjFqB0jn+zQAhiMm6WZTNr+y5W+WuTOZLnSjgzRiEzXSg==" saltValue="AcbdvPAdyxV6gFDv42M1KQ==" spinCount="100000" sheet="1" objects="1" scenarios="1"/>
  <sortState ref="A2:A95">
    <sortCondition ref="A1"/>
  </sortState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>
              <from>
                <xdr:col>5</xdr:col>
                <xdr:colOff>0</xdr:colOff>
                <xdr:row>4</xdr:row>
                <xdr:rowOff>0</xdr:rowOff>
              </from>
              <to>
                <xdr:col>7</xdr:col>
                <xdr:colOff>0</xdr:colOff>
                <xdr:row>6</xdr:row>
                <xdr:rowOff>9525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>
              <from>
                <xdr:col>5</xdr:col>
                <xdr:colOff>0</xdr:colOff>
                <xdr:row>1</xdr:row>
                <xdr:rowOff>0</xdr:rowOff>
              </from>
              <to>
                <xdr:col>7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Suivi Projets</vt:lpstr>
      <vt:lpstr>Suivi Commandes</vt:lpstr>
      <vt:lpstr>Suivi Contrats</vt:lpstr>
      <vt:lpstr>Suivi Paies</vt:lpstr>
      <vt:lpstr>Suivi Congés</vt:lpstr>
      <vt:lpstr>Suivi Consultants</vt:lpstr>
      <vt:lpstr>Suivi VM</vt:lpstr>
      <vt:lpstr>Suivi FIDAA-PEI</vt:lpstr>
      <vt:lpstr>Suivi Détachement</vt:lpstr>
      <vt:lpstr>Ajout_Suppression</vt:lpstr>
      <vt:lpstr>Commande_à_renouvelé</vt:lpstr>
      <vt:lpstr>'Suivi Commandes'!Zone_d_impression</vt:lpstr>
      <vt:lpstr>'Suivi Consultants'!Zone_d_impression</vt:lpstr>
      <vt:lpstr>'Suivi Contrats'!Zone_d_impression</vt:lpstr>
      <vt:lpstr>'Suivi Paies'!Zone_d_impression</vt:lpstr>
      <vt:lpstr>'Suivi Projets'!Zone_d_impression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Brignone</dc:creator>
  <cp:lastModifiedBy>Valentin COLLAS</cp:lastModifiedBy>
  <cp:lastPrinted>2019-01-18T08:55:17Z</cp:lastPrinted>
  <dcterms:created xsi:type="dcterms:W3CDTF">2015-07-01T11:08:40Z</dcterms:created>
  <dcterms:modified xsi:type="dcterms:W3CDTF">2019-01-21T10:00:29Z</dcterms:modified>
</cp:coreProperties>
</file>