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/>
  <mc:AlternateContent xmlns:mc="http://schemas.openxmlformats.org/markup-compatibility/2006">
    <mc:Choice Requires="x15">
      <x15ac:absPath xmlns:x15ac="http://schemas.microsoft.com/office/spreadsheetml/2010/11/ac" url="C:\Users\mpbau\Desktop\Projets VBA\Planning RH\"/>
    </mc:Choice>
  </mc:AlternateContent>
  <xr:revisionPtr revIDLastSave="0" documentId="13_ncr:1_{B83FF887-7667-46CE-AE6B-E9159D356A71}" xr6:coauthVersionLast="38" xr6:coauthVersionMax="38" xr10:uidLastSave="{00000000-0000-0000-0000-000000000000}"/>
  <bookViews>
    <workbookView xWindow="0" yWindow="0" windowWidth="23040" windowHeight="9072" tabRatio="696" xr2:uid="{00000000-000D-0000-FFFF-FFFF00000000}"/>
  </bookViews>
  <sheets>
    <sheet name="Calendrier" sheetId="17" r:id="rId1"/>
    <sheet name="Sources" sheetId="6" r:id="rId2"/>
  </sheets>
  <externalReferences>
    <externalReference r:id="rId3"/>
  </externalReferences>
  <definedNames>
    <definedName name="Debut_1_ACH">#REF!</definedName>
    <definedName name="Debut_1_NL">#REF!</definedName>
    <definedName name="Debut_1_PP">#REF!</definedName>
    <definedName name="Debut_1_SD">#REF!</definedName>
    <definedName name="Debut_1_SW">#REF!</definedName>
    <definedName name="Fin_1_ACH">#REF!</definedName>
    <definedName name="Fin_1_NL">#REF!</definedName>
    <definedName name="Fin_1_PP">#REF!</definedName>
    <definedName name="Fin_1_SD">#REF!</definedName>
    <definedName name="Fin_1_SW">#REF!</definedName>
    <definedName name="Jours_feries">Sources!$I$3:$I$13</definedName>
    <definedName name="Nicolas_L">#REF!</definedName>
    <definedName name="Patrick_P">#REF!</definedName>
    <definedName name="Remise_Complementaire_1">Sources!$I$42:$I$53</definedName>
    <definedName name="Remise_Complementaire_2">Sources!$I$55:$I$66</definedName>
    <definedName name="Remise_Principale_1">Sources!$I$16:$I$27</definedName>
    <definedName name="Remise_Principale_2">Sources!$I$29:$I$40</definedName>
    <definedName name="Sylviane_D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7" l="1"/>
  <c r="B7" i="17" s="1"/>
  <c r="I54" i="6" l="1"/>
  <c r="I41" i="6"/>
  <c r="AJ16" i="17" s="1"/>
  <c r="I28" i="6"/>
  <c r="AI16" i="17" s="1"/>
  <c r="I15" i="6"/>
  <c r="I1" i="6"/>
  <c r="AF4" i="17"/>
  <c r="AE4" i="17"/>
  <c r="AD4" i="17"/>
  <c r="AC4" i="17"/>
  <c r="AB4" i="17"/>
  <c r="AA4" i="17"/>
  <c r="Z4" i="17"/>
  <c r="Y4" i="17"/>
  <c r="X4" i="17"/>
  <c r="W4" i="17"/>
  <c r="V4" i="17"/>
  <c r="U4" i="17"/>
  <c r="T4" i="17"/>
  <c r="S4" i="17"/>
  <c r="R4" i="17"/>
  <c r="Q4" i="17"/>
  <c r="P4" i="17"/>
  <c r="O4" i="17"/>
  <c r="N4" i="17"/>
  <c r="M4" i="17"/>
  <c r="L4" i="17"/>
  <c r="K4" i="17"/>
  <c r="J4" i="17"/>
  <c r="I4" i="17"/>
  <c r="H4" i="17"/>
  <c r="G4" i="17"/>
  <c r="F4" i="17"/>
  <c r="E4" i="17"/>
  <c r="D4" i="17"/>
  <c r="C4" i="17"/>
  <c r="AK16" i="17" l="1"/>
  <c r="A16" i="6" l="1"/>
  <c r="J1" i="6" l="1"/>
  <c r="I50" i="6" l="1"/>
  <c r="I24" i="6"/>
  <c r="AI12" i="17" s="1"/>
  <c r="I43" i="6"/>
  <c r="I51" i="6"/>
  <c r="I17" i="6"/>
  <c r="AI5" i="17" s="1"/>
  <c r="I25" i="6"/>
  <c r="AI13" i="17" s="1"/>
  <c r="I19" i="6"/>
  <c r="AI7" i="17" s="1"/>
  <c r="I46" i="6"/>
  <c r="I44" i="6"/>
  <c r="I52" i="6"/>
  <c r="I18" i="6"/>
  <c r="AI6" i="17" s="1"/>
  <c r="I26" i="6"/>
  <c r="AI14" i="17" s="1"/>
  <c r="I53" i="6"/>
  <c r="I16" i="6"/>
  <c r="AI4" i="17" s="1"/>
  <c r="I47" i="6"/>
  <c r="I21" i="6"/>
  <c r="AI9" i="17" s="1"/>
  <c r="I45" i="6"/>
  <c r="I42" i="6"/>
  <c r="I48" i="6"/>
  <c r="I22" i="6"/>
  <c r="AI10" i="17" s="1"/>
  <c r="I49" i="6"/>
  <c r="I23" i="6"/>
  <c r="AI11" i="17" s="1"/>
  <c r="I27" i="6"/>
  <c r="AI15" i="17" s="1"/>
  <c r="I20" i="6"/>
  <c r="AI8" i="17" s="1"/>
  <c r="I7" i="6"/>
  <c r="I3" i="6"/>
  <c r="I12" i="6"/>
  <c r="I8" i="6"/>
  <c r="I10" i="6"/>
  <c r="I11" i="6"/>
  <c r="I6" i="6"/>
  <c r="I4" i="6"/>
  <c r="I5" i="6"/>
  <c r="I9" i="6"/>
  <c r="I13" i="6"/>
  <c r="I56" i="6"/>
  <c r="I58" i="6"/>
  <c r="I60" i="6"/>
  <c r="I62" i="6"/>
  <c r="I64" i="6"/>
  <c r="I66" i="6"/>
  <c r="I30" i="6"/>
  <c r="AJ5" i="17" s="1"/>
  <c r="I32" i="6"/>
  <c r="AJ7" i="17" s="1"/>
  <c r="I34" i="6"/>
  <c r="AJ9" i="17" s="1"/>
  <c r="I36" i="6"/>
  <c r="AJ11" i="17" s="1"/>
  <c r="I38" i="6"/>
  <c r="AJ13" i="17" s="1"/>
  <c r="AK13" i="17" s="1"/>
  <c r="I40" i="6"/>
  <c r="AJ15" i="17" s="1"/>
  <c r="AK15" i="17" s="1"/>
  <c r="I57" i="6"/>
  <c r="I59" i="6"/>
  <c r="I61" i="6"/>
  <c r="I63" i="6"/>
  <c r="I65" i="6"/>
  <c r="I55" i="6"/>
  <c r="I31" i="6"/>
  <c r="AJ6" i="17" s="1"/>
  <c r="I33" i="6"/>
  <c r="AJ8" i="17" s="1"/>
  <c r="I35" i="6"/>
  <c r="AJ10" i="17" s="1"/>
  <c r="I37" i="6"/>
  <c r="AJ12" i="17" s="1"/>
  <c r="I39" i="6"/>
  <c r="AJ14" i="17" s="1"/>
  <c r="I29" i="6"/>
  <c r="AJ4" i="17" s="1"/>
  <c r="AK10" i="17" l="1"/>
  <c r="AK7" i="17"/>
  <c r="AK14" i="17"/>
  <c r="AK6" i="17"/>
  <c r="AK5" i="17"/>
  <c r="AK12" i="17"/>
  <c r="AK8" i="17"/>
  <c r="AK9" i="17"/>
  <c r="AK11" i="17"/>
  <c r="AK4" i="17"/>
  <c r="F7" i="17" l="1"/>
  <c r="E7" i="17"/>
  <c r="T7" i="17"/>
  <c r="M7" i="17"/>
  <c r="AF7" i="17"/>
  <c r="V7" i="17"/>
  <c r="AD7" i="17"/>
  <c r="L7" i="17"/>
  <c r="Z7" i="17"/>
  <c r="R7" i="17"/>
  <c r="O7" i="17"/>
  <c r="U7" i="17"/>
  <c r="W7" i="17"/>
  <c r="AA7" i="17"/>
  <c r="N7" i="17"/>
  <c r="J7" i="17"/>
  <c r="H7" i="17"/>
  <c r="S7" i="17"/>
  <c r="K7" i="17"/>
  <c r="Q7" i="17"/>
  <c r="I7" i="17"/>
  <c r="AE7" i="17"/>
  <c r="C7" i="17"/>
  <c r="P7" i="17"/>
  <c r="AB7" i="17"/>
  <c r="AC7" i="17"/>
  <c r="Y7" i="17"/>
  <c r="X7" i="17"/>
  <c r="D7" i="17"/>
  <c r="G7" i="17"/>
  <c r="AA5" i="17"/>
  <c r="AA8" i="17" s="1"/>
  <c r="AA6" i="17" s="1"/>
  <c r="E5" i="17"/>
  <c r="E8" i="17" s="1"/>
  <c r="E6" i="17" s="1"/>
  <c r="AC5" i="17"/>
  <c r="AC8" i="17" s="1"/>
  <c r="AC6" i="17" s="1"/>
  <c r="Y5" i="17"/>
  <c r="Y8" i="17" s="1"/>
  <c r="Y6" i="17" s="1"/>
  <c r="I5" i="17"/>
  <c r="I8" i="17" s="1"/>
  <c r="I6" i="17" s="1"/>
  <c r="R5" i="17"/>
  <c r="R8" i="17" s="1"/>
  <c r="R6" i="17" s="1"/>
  <c r="J5" i="17"/>
  <c r="J8" i="17" s="1"/>
  <c r="J6" i="17" s="1"/>
  <c r="H5" i="17"/>
  <c r="H8" i="17" s="1"/>
  <c r="H6" i="17" s="1"/>
  <c r="M5" i="17"/>
  <c r="M8" i="17" s="1"/>
  <c r="M6" i="17" s="1"/>
  <c r="Q5" i="17"/>
  <c r="Q8" i="17" s="1"/>
  <c r="Q6" i="17" s="1"/>
  <c r="S5" i="17"/>
  <c r="S8" i="17" s="1"/>
  <c r="S6" i="17" s="1"/>
  <c r="P5" i="17"/>
  <c r="P8" i="17" s="1"/>
  <c r="P6" i="17" s="1"/>
  <c r="T5" i="17"/>
  <c r="T8" i="17" s="1"/>
  <c r="T6" i="17" s="1"/>
  <c r="K5" i="17"/>
  <c r="K8" i="17" s="1"/>
  <c r="K6" i="17" s="1"/>
  <c r="V5" i="17"/>
  <c r="V8" i="17" s="1"/>
  <c r="V6" i="17" s="1"/>
  <c r="D5" i="17"/>
  <c r="D8" i="17" s="1"/>
  <c r="D6" i="17" s="1"/>
  <c r="AB5" i="17"/>
  <c r="AB8" i="17" s="1"/>
  <c r="AB6" i="17" s="1"/>
  <c r="N5" i="17"/>
  <c r="N8" i="17" s="1"/>
  <c r="N6" i="17" s="1"/>
  <c r="B5" i="17"/>
  <c r="B8" i="17" s="1"/>
  <c r="B6" i="17" s="1"/>
  <c r="G5" i="17"/>
  <c r="G8" i="17" s="1"/>
  <c r="G6" i="17" s="1"/>
  <c r="AD5" i="17"/>
  <c r="AD8" i="17" s="1"/>
  <c r="AD6" i="17" s="1"/>
  <c r="F5" i="17"/>
  <c r="F8" i="17" s="1"/>
  <c r="F6" i="17" s="1"/>
  <c r="X5" i="17"/>
  <c r="X8" i="17" s="1"/>
  <c r="X6" i="17" s="1"/>
  <c r="U5" i="17"/>
  <c r="U8" i="17" s="1"/>
  <c r="U6" i="17" s="1"/>
  <c r="AE5" i="17"/>
  <c r="AE8" i="17" s="1"/>
  <c r="AE6" i="17" s="1"/>
  <c r="W5" i="17"/>
  <c r="W8" i="17" s="1"/>
  <c r="W6" i="17" s="1"/>
  <c r="Z5" i="17"/>
  <c r="Z8" i="17" s="1"/>
  <c r="Z6" i="17" s="1"/>
  <c r="L5" i="17"/>
  <c r="L8" i="17" s="1"/>
  <c r="L6" i="17" s="1"/>
  <c r="AF5" i="17"/>
  <c r="AF8" i="17" s="1"/>
  <c r="AF6" i="17" s="1"/>
  <c r="C5" i="17"/>
  <c r="C8" i="17" s="1"/>
  <c r="C6" i="17" s="1"/>
  <c r="O5" i="17"/>
  <c r="O8" i="17" s="1"/>
  <c r="O6" i="17" s="1"/>
</calcChain>
</file>

<file path=xl/sharedStrings.xml><?xml version="1.0" encoding="utf-8"?>
<sst xmlns="http://schemas.openxmlformats.org/spreadsheetml/2006/main" count="111" uniqueCount="47">
  <si>
    <t>Jour de l'an</t>
  </si>
  <si>
    <t>Lundi de Pâques</t>
  </si>
  <si>
    <t>Fête du Travail</t>
  </si>
  <si>
    <t>Jeudi de l'Ascension</t>
  </si>
  <si>
    <t>Lundi de Pentecôte</t>
  </si>
  <si>
    <t>Fêtre Nationale</t>
  </si>
  <si>
    <t>Assomption</t>
  </si>
  <si>
    <t>La Toussaint</t>
  </si>
  <si>
    <t>Noël</t>
  </si>
  <si>
    <t>Mois</t>
  </si>
  <si>
    <t>N°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</si>
  <si>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</si>
  <si>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</si>
  <si>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</si>
  <si>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</si>
  <si>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</si>
  <si>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</si>
  <si>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</si>
  <si>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</si>
  <si>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</si>
  <si>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</si>
  <si>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</si>
  <si>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</si>
  <si>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39/45</t>
  </si>
  <si>
    <t>Armistice 14/18</t>
  </si>
  <si>
    <t>Mois de Paye</t>
  </si>
  <si>
    <t>Remise Principale #1</t>
  </si>
  <si>
    <t>Remise Principale #2</t>
  </si>
  <si>
    <t>Remise Complémentaire #1</t>
  </si>
  <si>
    <t>Remise Complémentaire #2</t>
  </si>
  <si>
    <t>JOURS FERIES</t>
  </si>
  <si>
    <t>Date du Jour</t>
  </si>
  <si>
    <t>Remise_Principale_1</t>
  </si>
  <si>
    <t>Remise_Principale_2</t>
  </si>
  <si>
    <t>Début</t>
  </si>
  <si>
    <t>Fin</t>
  </si>
  <si>
    <t>-</t>
  </si>
  <si>
    <t>Sources!AA16</t>
  </si>
  <si>
    <t>Sources!AA29</t>
  </si>
  <si>
    <t>Durée</t>
  </si>
  <si>
    <t>Sylviane</t>
  </si>
  <si>
    <t>Sandrine</t>
  </si>
  <si>
    <t>Annie</t>
  </si>
  <si>
    <t>Nicolas</t>
  </si>
  <si>
    <t>Patrick</t>
  </si>
  <si>
    <t>Mourad</t>
  </si>
  <si>
    <t>Aurélie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</si>
</sst>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\-mmm;@"/>
    <numFmt numFmtId="165" formatCode="[$-40C]d\-mmm\-yy;@"/>
    <numFmt numFmtId="166" formatCode="d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9"/>
      <color rgb="FF00684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90099"/>
        <bgColor indexed="64"/>
      </patternFill>
    </fill>
    <fill>
      <patternFill patternType="solid">
        <fgColor rgb="FFCC3399"/>
        <bgColor indexed="64"/>
      </patternFill>
    </fill>
    <fill>
      <patternFill patternType="solid">
        <fgColor rgb="FFFFAE85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Border="1" applyAlignment="1">
      <alignment horizontal="right"/>
    </xf>
    <xf numFmtId="0" fontId="0" fillId="0" borderId="0" xfId="0" applyAlignment="1">
      <alignment horizontal="left"/>
    </xf>
    <xf numFmtId="1" fontId="0" fillId="0" borderId="0" xfId="0" applyNumberFormat="1"/>
    <xf numFmtId="164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Fill="1"/>
    <xf numFmtId="0" fontId="1" fillId="0" borderId="1" xfId="0" applyFont="1" applyBorder="1"/>
    <xf numFmtId="164" fontId="0" fillId="0" borderId="1" xfId="0" applyNumberFormat="1" applyBorder="1"/>
    <xf numFmtId="16" fontId="1" fillId="0" borderId="1" xfId="0" quotePrefix="1" applyNumberFormat="1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Fill="1" applyBorder="1" applyAlignment="1">
      <alignment horizontal="right"/>
    </xf>
    <xf numFmtId="164" fontId="0" fillId="0" borderId="1" xfId="0" applyNumberFormat="1" applyFont="1" applyFill="1" applyBorder="1" applyAlignment="1">
      <alignment horizontal="right" vertical="center"/>
    </xf>
    <xf numFmtId="164" fontId="0" fillId="0" borderId="1" xfId="0" applyNumberFormat="1" applyBorder="1" applyAlignment="1">
      <alignment horizontal="right"/>
    </xf>
    <xf numFmtId="164" fontId="0" fillId="0" borderId="1" xfId="0" applyNumberFormat="1" applyFill="1" applyBorder="1"/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1" fontId="6" fillId="0" borderId="0" xfId="0" applyNumberFormat="1" applyFont="1" applyBorder="1" applyAlignment="1">
      <alignment horizontal="center"/>
    </xf>
    <xf numFmtId="14" fontId="0" fillId="0" borderId="0" xfId="0" applyNumberFormat="1"/>
    <xf numFmtId="0" fontId="1" fillId="2" borderId="2" xfId="0" applyFont="1" applyFill="1" applyBorder="1" applyAlignment="1">
      <alignment horizontal="center"/>
    </xf>
    <xf numFmtId="14" fontId="1" fillId="2" borderId="3" xfId="0" applyNumberFormat="1" applyFont="1" applyFill="1" applyBorder="1" applyAlignment="1">
      <alignment horizontal="center"/>
    </xf>
    <xf numFmtId="0" fontId="10" fillId="0" borderId="0" xfId="0" applyFont="1" applyAlignment="1">
      <alignment vertical="center"/>
    </xf>
    <xf numFmtId="14" fontId="3" fillId="0" borderId="0" xfId="0" applyNumberFormat="1" applyFont="1"/>
    <xf numFmtId="0" fontId="0" fillId="0" borderId="0" xfId="0" quotePrefix="1"/>
    <xf numFmtId="1" fontId="0" fillId="0" borderId="0" xfId="0" applyNumberFormat="1" applyFill="1"/>
    <xf numFmtId="165" fontId="1" fillId="0" borderId="1" xfId="0" applyNumberFormat="1" applyFont="1" applyFill="1" applyBorder="1"/>
    <xf numFmtId="164" fontId="0" fillId="0" borderId="1" xfId="0" quotePrefix="1" applyNumberForma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8" fillId="0" borderId="0" xfId="0" applyFont="1" applyAlignment="1"/>
    <xf numFmtId="164" fontId="4" fillId="0" borderId="0" xfId="0" quotePrefix="1" applyNumberFormat="1" applyFont="1" applyBorder="1" applyAlignment="1">
      <alignment horizontal="center"/>
    </xf>
    <xf numFmtId="14" fontId="0" fillId="0" borderId="0" xfId="0" applyNumberFormat="1" applyAlignment="1"/>
    <xf numFmtId="166" fontId="6" fillId="0" borderId="0" xfId="0" applyNumberFormat="1" applyFont="1" applyBorder="1" applyAlignment="1">
      <alignment horizontal="center"/>
    </xf>
    <xf numFmtId="0" fontId="0" fillId="0" borderId="0" xfId="0" quotePrefix="1" applyBorder="1" applyAlignment="1">
      <alignment horizontal="right"/>
    </xf>
    <xf numFmtId="0" fontId="0" fillId="0" borderId="0" xfId="0" quotePrefix="1" applyAlignment="1">
      <alignment horizontal="left"/>
    </xf>
    <xf numFmtId="0" fontId="2" fillId="3" borderId="4" xfId="0" applyFont="1" applyFill="1" applyBorder="1"/>
    <xf numFmtId="0" fontId="2" fillId="3" borderId="0" xfId="0" applyNumberFormat="1" applyFont="1" applyFill="1" applyAlignment="1">
      <alignment horizontal="center"/>
    </xf>
    <xf numFmtId="0" fontId="3" fillId="3" borderId="0" xfId="0" applyFont="1" applyFill="1"/>
    <xf numFmtId="0" fontId="8" fillId="3" borderId="0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left"/>
    </xf>
    <xf numFmtId="0" fontId="8" fillId="3" borderId="1" xfId="0" applyFont="1" applyFill="1" applyBorder="1"/>
    <xf numFmtId="164" fontId="8" fillId="3" borderId="0" xfId="0" applyNumberFormat="1" applyFont="1" applyFill="1"/>
    <xf numFmtId="164" fontId="8" fillId="4" borderId="0" xfId="0" applyNumberFormat="1" applyFont="1" applyFill="1"/>
    <xf numFmtId="0" fontId="8" fillId="4" borderId="1" xfId="0" applyFont="1" applyFill="1" applyBorder="1" applyAlignment="1">
      <alignment horizontal="left"/>
    </xf>
    <xf numFmtId="0" fontId="8" fillId="4" borderId="1" xfId="0" applyFont="1" applyFill="1" applyBorder="1"/>
    <xf numFmtId="0" fontId="2" fillId="4" borderId="1" xfId="0" applyFont="1" applyFill="1" applyBorder="1"/>
    <xf numFmtId="0" fontId="2" fillId="4" borderId="0" xfId="0" applyNumberFormat="1" applyFont="1" applyFill="1" applyAlignment="1">
      <alignment horizontal="center"/>
    </xf>
    <xf numFmtId="0" fontId="0" fillId="4" borderId="0" xfId="0" applyFill="1" applyBorder="1" applyAlignment="1">
      <alignment horizontal="center"/>
    </xf>
    <xf numFmtId="0" fontId="2" fillId="5" borderId="0" xfId="0" applyNumberFormat="1" applyFont="1" applyFill="1" applyAlignment="1">
      <alignment horizontal="center"/>
    </xf>
    <xf numFmtId="164" fontId="0" fillId="5" borderId="0" xfId="0" applyNumberFormat="1" applyFill="1"/>
    <xf numFmtId="0" fontId="0" fillId="5" borderId="0" xfId="0" applyFill="1" applyAlignment="1">
      <alignment horizontal="center"/>
    </xf>
    <xf numFmtId="0" fontId="0" fillId="5" borderId="0" xfId="0" applyFont="1" applyFill="1" applyAlignment="1">
      <alignment horizontal="center"/>
    </xf>
    <xf numFmtId="0" fontId="8" fillId="5" borderId="0" xfId="0" applyFont="1" applyFill="1"/>
    <xf numFmtId="0" fontId="0" fillId="5" borderId="1" xfId="0" applyFill="1" applyBorder="1" applyAlignment="1">
      <alignment horizontal="left"/>
    </xf>
    <xf numFmtId="0" fontId="0" fillId="5" borderId="1" xfId="0" applyFill="1" applyBorder="1"/>
    <xf numFmtId="0" fontId="0" fillId="5" borderId="1" xfId="0" applyFont="1" applyFill="1" applyBorder="1" applyAlignment="1">
      <alignment horizontal="left"/>
    </xf>
    <xf numFmtId="0" fontId="0" fillId="5" borderId="1" xfId="0" applyFont="1" applyFill="1" applyBorder="1"/>
    <xf numFmtId="0" fontId="14" fillId="3" borderId="1" xfId="0" applyFont="1" applyFill="1" applyBorder="1"/>
    <xf numFmtId="0" fontId="14" fillId="4" borderId="1" xfId="0" applyFont="1" applyFill="1" applyBorder="1"/>
    <xf numFmtId="0" fontId="15" fillId="5" borderId="1" xfId="0" applyFont="1" applyFill="1" applyBorder="1"/>
    <xf numFmtId="0" fontId="16" fillId="0" borderId="0" xfId="0" applyFont="1" applyAlignment="1">
      <alignment horizontal="center"/>
    </xf>
    <xf numFmtId="14" fontId="1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0" fontId="0" fillId="0" borderId="7" xfId="0" applyFill="1" applyBorder="1"/>
    <xf numFmtId="0" fontId="0" fillId="0" borderId="8" xfId="0" applyFill="1" applyBorder="1"/>
    <xf numFmtId="0" fontId="2" fillId="3" borderId="5" xfId="0" applyFont="1" applyFill="1" applyBorder="1"/>
    <xf numFmtId="0" fontId="0" fillId="0" borderId="6" xfId="0" applyFill="1" applyBorder="1"/>
    <xf numFmtId="0" fontId="3" fillId="0" borderId="7" xfId="0" applyFont="1" applyFill="1" applyBorder="1"/>
    <xf numFmtId="0" fontId="2" fillId="3" borderId="8" xfId="0" applyFont="1" applyFill="1" applyBorder="1"/>
    <xf numFmtId="14" fontId="11" fillId="0" borderId="0" xfId="0" applyNumberFormat="1" applyFont="1" applyAlignment="1">
      <alignment horizontal="center"/>
    </xf>
    <xf numFmtId="14" fontId="1" fillId="0" borderId="0" xfId="0" applyNumberFormat="1" applyFont="1" applyAlignment="1"/>
    <xf numFmtId="0" fontId="2" fillId="7" borderId="0" xfId="0" applyFont="1" applyFill="1" applyAlignment="1" applyProtection="1">
      <alignment horizontal="center"/>
      <protection locked="0"/>
    </xf>
    <xf numFmtId="14" fontId="10" fillId="0" borderId="0" xfId="0" quotePrefix="1" applyNumberFormat="1" applyFont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right" textRotation="90"/>
      <protection locked="0"/>
    </xf>
    <xf numFmtId="0" fontId="0" fillId="5" borderId="0" xfId="0" applyFill="1"/>
    <xf numFmtId="164" fontId="12" fillId="5" borderId="0" xfId="0" applyNumberFormat="1" applyFont="1" applyFill="1"/>
    <xf numFmtId="0" fontId="3" fillId="0" borderId="0" xfId="0" applyFont="1" applyAlignment="1"/>
    <xf numFmtId="0" fontId="7" fillId="0" borderId="0" xfId="0" applyFont="1" applyFill="1" applyBorder="1" applyAlignment="1">
      <alignment vertical="center"/>
    </xf>
    <xf numFmtId="0" fontId="2" fillId="6" borderId="0" xfId="0" applyFont="1" applyFill="1" applyAlignment="1">
      <alignment horizontal="center" vertical="center"/>
    </xf>
  </cellXfs>
  <cellStyles count="1">
    <cellStyle name="Normal" xfId="0" builtinId="0"/>
  </cellStyles>
  <dxfs count="16"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BDFFE9"/>
        </patternFill>
      </fill>
      <border>
        <left style="thin">
          <color auto="1"/>
        </left>
        <vertical/>
        <horizontal/>
      </border>
    </dxf>
    <dxf>
      <fill>
        <patternFill patternType="mediumGray"/>
      </fill>
    </dxf>
    <dxf>
      <fill>
        <patternFill patternType="lightDown">
          <bgColor auto="1"/>
        </patternFill>
      </fill>
    </dxf>
    <dxf>
      <fill>
        <patternFill>
          <bgColor rgb="FF00FF00"/>
        </patternFill>
      </fill>
    </dxf>
    <dxf>
      <fill>
        <patternFill patternType="gray0625">
          <bgColor rgb="FF9900CC"/>
        </patternFill>
      </fill>
    </dxf>
    <dxf>
      <fill>
        <patternFill patternType="gray0625">
          <bgColor rgb="FF9900CC"/>
        </patternFill>
      </fill>
    </dxf>
    <dxf>
      <fill>
        <patternFill patternType="gray0625">
          <bgColor rgb="FFCC0099"/>
        </patternFill>
      </fill>
    </dxf>
    <dxf>
      <fill>
        <patternFill patternType="solid">
          <bgColor rgb="FFFFDCB9"/>
        </patternFill>
      </fill>
      <border>
        <left style="thin">
          <color rgb="FFFF0000"/>
        </left>
        <vertical/>
        <horizontal/>
      </border>
    </dxf>
    <dxf>
      <fill>
        <patternFill patternType="mediumGray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gradientFill degree="90">
          <stop position="0">
            <color theme="0"/>
          </stop>
          <stop position="1">
            <color rgb="FF00F698"/>
          </stop>
        </gradientFill>
      </fill>
    </dxf>
  </dxfs>
  <tableStyles count="0" defaultTableStyle="TableStyleMedium2" defaultPivotStyle="PivotStyleLight16"/>
  <colors>
    <mruColors>
      <color rgb="FF990099"/>
      <color rgb="FF009999"/>
      <color rgb="FFCC0099"/>
      <color rgb="FFCC00CC"/>
      <color rgb="FFFFAE85"/>
      <color rgb="FF9900CC"/>
      <color rgb="FF00FF00"/>
      <color rgb="FF006840"/>
      <color rgb="FFFF9966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586740</xdr:colOff>
      <xdr:row>6</xdr:row>
      <xdr:rowOff>47624</xdr:rowOff>
    </xdr:from>
    <xdr:to>
      <xdr:col>47</xdr:col>
      <xdr:colOff>38100</xdr:colOff>
      <xdr:row>16</xdr:row>
      <xdr:rowOff>152399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6CC9D845-CC0D-4DB6-96F6-674C2F795EA1}"/>
            </a:ext>
          </a:extLst>
        </xdr:cNvPr>
        <xdr:cNvSpPr txBox="1"/>
      </xdr:nvSpPr>
      <xdr:spPr>
        <a:xfrm>
          <a:off x="6888480" y="230504"/>
          <a:ext cx="3413760" cy="3267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=ET(E$2&gt;=$C3;E$2&lt;=$D3)</a:t>
          </a:r>
        </a:p>
        <a:p>
          <a:endParaRPr lang="fr-FR" sz="1100"/>
        </a:p>
        <a:p>
          <a:r>
            <a:rPr lang="fr-FR" sz="1100"/>
            <a:t>E2 : 1er jr calendrier</a:t>
          </a:r>
        </a:p>
        <a:p>
          <a:r>
            <a:rPr lang="fr-FR" sz="1100"/>
            <a:t>C3 : Début</a:t>
          </a:r>
        </a:p>
        <a:p>
          <a:r>
            <a:rPr lang="fr-FR" sz="1100"/>
            <a:t>D3 : Fin</a:t>
          </a:r>
        </a:p>
        <a:p>
          <a:endParaRPr lang="fr-FR" sz="1100"/>
        </a:p>
        <a:p>
          <a:r>
            <a:rPr lang="fr-FR" sz="1100"/>
            <a:t>=ET(C$8&gt;=Remise_Principale_1;C$8&lt;=Remise_Principale_2)</a:t>
          </a:r>
        </a:p>
        <a:p>
          <a:endParaRPr lang="fr-FR" sz="1100"/>
        </a:p>
        <a:p>
          <a:r>
            <a:rPr lang="fr-FR" sz="1100"/>
            <a:t>Remise_Principale_1</a:t>
          </a:r>
        </a:p>
        <a:p>
          <a:r>
            <a:rPr lang="fr-FR" sz="1100"/>
            <a:t>Remise_Principale_2</a:t>
          </a:r>
        </a:p>
        <a:p>
          <a:endParaRPr lang="fr-FR" sz="1100"/>
        </a:p>
        <a:p>
          <a:r>
            <a:rPr lang="fr-FR" sz="1100"/>
            <a:t>=ET(C$8&gt;=$C3;C$8&lt;=$D3)</a:t>
          </a:r>
        </a:p>
        <a:p>
          <a:endParaRPr lang="fr-FR" sz="1100"/>
        </a:p>
        <a:p>
          <a:r>
            <a:rPr lang="fr-FR" sz="1100"/>
            <a:t>=ET(C$8&gt;=Sources!$AA16;C$8&lt;=Sources!$AA29)</a:t>
          </a:r>
        </a:p>
        <a:p>
          <a:endParaRPr lang="fr-FR" sz="1100"/>
        </a:p>
        <a:p>
          <a:r>
            <a:rPr lang="fr-FR" sz="1100"/>
            <a:t>=ET(C$8&gt;=$AJ8;C$8&lt;=$AK8)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_Planning%20Cong&#233;s%20RH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 congés "/>
      <sheetName val="Feuil7"/>
      <sheetName val="Demandes de Congés"/>
      <sheetName val="Team"/>
      <sheetName val="Sources"/>
      <sheetName val="Tâches restantes"/>
    </sheetNames>
    <sheetDataSet>
      <sheetData sheetId="0"/>
      <sheetData sheetId="1"/>
      <sheetData sheetId="2"/>
      <sheetData sheetId="3"/>
      <sheetData sheetId="4">
        <row r="2">
          <cell r="A2" t="str">
            <v>Janvier</v>
          </cell>
          <cell r="B2">
            <v>1</v>
          </cell>
        </row>
        <row r="3">
          <cell r="A3" t="str">
            <v>Février</v>
          </cell>
          <cell r="B3">
            <v>2</v>
          </cell>
        </row>
        <row r="4">
          <cell r="A4" t="str">
            <v>Mars</v>
          </cell>
          <cell r="B4">
            <v>3</v>
          </cell>
        </row>
        <row r="5">
          <cell r="A5" t="str">
            <v>Avril</v>
          </cell>
          <cell r="B5">
            <v>4</v>
          </cell>
        </row>
        <row r="6">
          <cell r="A6" t="str">
            <v>Mai</v>
          </cell>
          <cell r="B6">
            <v>5</v>
          </cell>
        </row>
        <row r="7">
          <cell r="A7" t="str">
            <v>Juin</v>
          </cell>
          <cell r="B7">
            <v>6</v>
          </cell>
        </row>
        <row r="8">
          <cell r="A8" t="str">
            <v>Juillet</v>
          </cell>
          <cell r="B8">
            <v>7</v>
          </cell>
        </row>
        <row r="9">
          <cell r="A9" t="str">
            <v>Août</v>
          </cell>
          <cell r="B9">
            <v>8</v>
          </cell>
        </row>
        <row r="10">
          <cell r="A10" t="str">
            <v>Septembre</v>
          </cell>
          <cell r="B10">
            <v>9</v>
          </cell>
        </row>
        <row r="11">
          <cell r="A11" t="str">
            <v>Octobre</v>
          </cell>
          <cell r="B11">
            <v>10</v>
          </cell>
        </row>
        <row r="12">
          <cell r="A12" t="str">
            <v>Novembre</v>
          </cell>
          <cell r="B12">
            <v>11</v>
          </cell>
        </row>
        <row r="13">
          <cell r="A13" t="str">
            <v>Décembre</v>
          </cell>
          <cell r="B13">
            <v>12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 tint="0.499984740745262"/>
  </sheetPr>
  <dimension ref="A1:AK21"/>
  <sheetViews>
    <sheetView tabSelected="1" workbookViewId="0">
      <selection activeCell="Z16" sqref="Z16"/>
    </sheetView>
  </sheetViews>
  <sheetFormatPr baseColWidth="10" defaultRowHeight="14.4" x14ac:dyDescent="0.3"/>
  <cols>
    <col min="1" max="1" width="15.5546875" customWidth="1"/>
    <col min="2" max="2" width="4.33203125" style="2" customWidth="1"/>
    <col min="3" max="32" width="4.33203125" customWidth="1"/>
    <col min="33" max="33" width="3" customWidth="1"/>
    <col min="34" max="34" width="2.77734375" customWidth="1"/>
    <col min="35" max="36" width="17.88671875" bestFit="1" customWidth="1"/>
    <col min="37" max="37" width="5.5546875" bestFit="1" customWidth="1"/>
  </cols>
  <sheetData>
    <row r="1" spans="1:37" ht="25.2" x14ac:dyDescent="0.3"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I1" s="83" t="s">
        <v>32</v>
      </c>
      <c r="AJ1" s="83" t="s">
        <v>33</v>
      </c>
      <c r="AK1" s="34"/>
    </row>
    <row r="2" spans="1:37" ht="25.2" x14ac:dyDescent="0.3"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I2" s="68" t="s">
        <v>37</v>
      </c>
      <c r="AJ2" s="68" t="s">
        <v>38</v>
      </c>
      <c r="AK2" s="21"/>
    </row>
    <row r="3" spans="1:37" hidden="1" x14ac:dyDescent="0.3">
      <c r="A3" s="4"/>
      <c r="B3" s="78">
        <v>1</v>
      </c>
      <c r="C3" s="78">
        <v>2</v>
      </c>
      <c r="D3" s="78">
        <v>3</v>
      </c>
      <c r="E3" s="78">
        <v>4</v>
      </c>
      <c r="F3" s="78">
        <v>5</v>
      </c>
      <c r="G3" s="78">
        <v>6</v>
      </c>
      <c r="H3" s="78">
        <v>7</v>
      </c>
      <c r="I3" s="78">
        <v>8</v>
      </c>
      <c r="J3" s="78">
        <v>9</v>
      </c>
      <c r="K3" s="78">
        <v>10</v>
      </c>
      <c r="L3" s="78">
        <v>11</v>
      </c>
      <c r="M3" s="78">
        <v>12</v>
      </c>
      <c r="N3" s="78">
        <v>13</v>
      </c>
      <c r="O3" s="78">
        <v>14</v>
      </c>
      <c r="P3" s="78">
        <v>15</v>
      </c>
      <c r="Q3" s="78">
        <v>16</v>
      </c>
      <c r="R3" s="78">
        <v>17</v>
      </c>
      <c r="S3" s="78">
        <v>18</v>
      </c>
      <c r="T3" s="78">
        <v>19</v>
      </c>
      <c r="U3" s="78">
        <v>20</v>
      </c>
      <c r="V3" s="78">
        <v>21</v>
      </c>
      <c r="W3" s="78">
        <v>22</v>
      </c>
      <c r="X3" s="78">
        <v>23</v>
      </c>
      <c r="Y3" s="78">
        <v>24</v>
      </c>
      <c r="Z3" s="78">
        <v>25</v>
      </c>
      <c r="AA3" s="78">
        <v>26</v>
      </c>
      <c r="AB3" s="78">
        <v>27</v>
      </c>
      <c r="AC3" s="78">
        <v>28</v>
      </c>
      <c r="AD3" s="78">
        <v>29</v>
      </c>
      <c r="AE3" s="78">
        <v>30</v>
      </c>
      <c r="AF3" s="78">
        <v>31</v>
      </c>
      <c r="AI3" s="65" t="s">
        <v>34</v>
      </c>
      <c r="AJ3" s="66" t="s">
        <v>35</v>
      </c>
      <c r="AK3" s="21" t="s">
        <v>39</v>
      </c>
    </row>
    <row r="4" spans="1:37" s="26" customFormat="1" ht="12" hidden="1" customHeight="1" x14ac:dyDescent="0.3">
      <c r="B4" s="79">
        <f>DATE($A$7,VLOOKUP($A$8,Sources!$A$2:$B$13,2,FALSE),B3)</f>
        <v>43739</v>
      </c>
      <c r="C4" s="79">
        <f>DATE($A$7,VLOOKUP($A$8,[1]Sources!$A$2:$B$13,2,FALSE),C3)</f>
        <v>43740</v>
      </c>
      <c r="D4" s="79">
        <f>DATE($A$7,VLOOKUP($A$8,[1]Sources!$A$2:$B$13,2,FALSE),D3)</f>
        <v>43741</v>
      </c>
      <c r="E4" s="79">
        <f>DATE($A$7,VLOOKUP($A$8,[1]Sources!$A$2:$B$13,2,FALSE),E3)</f>
        <v>43742</v>
      </c>
      <c r="F4" s="79">
        <f>DATE($A$7,VLOOKUP($A$8,[1]Sources!$A$2:$B$13,2,FALSE),F3)</f>
        <v>43743</v>
      </c>
      <c r="G4" s="79">
        <f>DATE($A$7,VLOOKUP($A$8,[1]Sources!$A$2:$B$13,2,FALSE),G3)</f>
        <v>43744</v>
      </c>
      <c r="H4" s="79">
        <f>DATE($A$7,VLOOKUP($A$8,[1]Sources!$A$2:$B$13,2,FALSE),H3)</f>
        <v>43745</v>
      </c>
      <c r="I4" s="79">
        <f>DATE($A$7,VLOOKUP($A$8,[1]Sources!$A$2:$B$13,2,FALSE),I3)</f>
        <v>43746</v>
      </c>
      <c r="J4" s="79">
        <f>DATE($A$7,VLOOKUP($A$8,[1]Sources!$A$2:$B$13,2,FALSE),J3)</f>
        <v>43747</v>
      </c>
      <c r="K4" s="79">
        <f>DATE($A$7,VLOOKUP($A$8,[1]Sources!$A$2:$B$13,2,FALSE),K3)</f>
        <v>43748</v>
      </c>
      <c r="L4" s="79">
        <f>DATE($A$7,VLOOKUP($A$8,[1]Sources!$A$2:$B$13,2,FALSE),L3)</f>
        <v>43749</v>
      </c>
      <c r="M4" s="79">
        <f>DATE($A$7,VLOOKUP($A$8,[1]Sources!$A$2:$B$13,2,FALSE),M3)</f>
        <v>43750</v>
      </c>
      <c r="N4" s="79">
        <f>DATE($A$7,VLOOKUP($A$8,[1]Sources!$A$2:$B$13,2,FALSE),N3)</f>
        <v>43751</v>
      </c>
      <c r="O4" s="79">
        <f>DATE($A$7,VLOOKUP($A$8,[1]Sources!$A$2:$B$13,2,FALSE),O3)</f>
        <v>43752</v>
      </c>
      <c r="P4" s="79">
        <f>DATE($A$7,VLOOKUP($A$8,[1]Sources!$A$2:$B$13,2,FALSE),P3)</f>
        <v>43753</v>
      </c>
      <c r="Q4" s="79">
        <f>DATE($A$7,VLOOKUP($A$8,[1]Sources!$A$2:$B$13,2,FALSE),Q3)</f>
        <v>43754</v>
      </c>
      <c r="R4" s="79">
        <f>DATE($A$7,VLOOKUP($A$8,[1]Sources!$A$2:$B$13,2,FALSE),R3)</f>
        <v>43755</v>
      </c>
      <c r="S4" s="79">
        <f>DATE($A$7,VLOOKUP($A$8,[1]Sources!$A$2:$B$13,2,FALSE),S3)</f>
        <v>43756</v>
      </c>
      <c r="T4" s="79">
        <f>DATE($A$7,VLOOKUP($A$8,[1]Sources!$A$2:$B$13,2,FALSE),T3)</f>
        <v>43757</v>
      </c>
      <c r="U4" s="79">
        <f>DATE($A$7,VLOOKUP($A$8,[1]Sources!$A$2:$B$13,2,FALSE),U3)</f>
        <v>43758</v>
      </c>
      <c r="V4" s="79">
        <f>DATE($A$7,VLOOKUP($A$8,[1]Sources!$A$2:$B$13,2,FALSE),V3)</f>
        <v>43759</v>
      </c>
      <c r="W4" s="79">
        <f>DATE($A$7,VLOOKUP($A$8,[1]Sources!$A$2:$B$13,2,FALSE),W3)</f>
        <v>43760</v>
      </c>
      <c r="X4" s="79">
        <f>DATE($A$7,VLOOKUP($A$8,[1]Sources!$A$2:$B$13,2,FALSE),X3)</f>
        <v>43761</v>
      </c>
      <c r="Y4" s="79">
        <f>DATE($A$7,VLOOKUP($A$8,[1]Sources!$A$2:$B$13,2,FALSE),Y3)</f>
        <v>43762</v>
      </c>
      <c r="Z4" s="79">
        <f>DATE($A$7,VLOOKUP($A$8,[1]Sources!$A$2:$B$13,2,FALSE),Z3)</f>
        <v>43763</v>
      </c>
      <c r="AA4" s="79">
        <f>DATE($A$7,VLOOKUP($A$8,[1]Sources!$A$2:$B$13,2,FALSE),AA3)</f>
        <v>43764</v>
      </c>
      <c r="AB4" s="79">
        <f>DATE($A$7,VLOOKUP($A$8,[1]Sources!$A$2:$B$13,2,FALSE),AB3)</f>
        <v>43765</v>
      </c>
      <c r="AC4" s="79">
        <f>DATE($A$7,VLOOKUP($A$8,[1]Sources!$A$2:$B$13,2,FALSE),AC3)</f>
        <v>43766</v>
      </c>
      <c r="AD4" s="79">
        <f>DATE($A$7,VLOOKUP($A$8,[1]Sources!$A$2:$B$13,2,FALSE),AD3)</f>
        <v>43767</v>
      </c>
      <c r="AE4" s="79">
        <f>DATE($A$7,VLOOKUP($A$8,[1]Sources!$A$2:$B$13,2,FALSE),AE3)</f>
        <v>43768</v>
      </c>
      <c r="AF4" s="79">
        <f>DATE($A$7,VLOOKUP($A$8,[1]Sources!$A$2:$B$13,2,FALSE),AF3)</f>
        <v>43769</v>
      </c>
      <c r="AI4" s="67">
        <f>Sources!I16</f>
        <v>43449</v>
      </c>
      <c r="AJ4" s="36">
        <f>Sources!I29</f>
        <v>43453</v>
      </c>
      <c r="AK4" s="2">
        <f>(AJ4-AI4)+1</f>
        <v>5</v>
      </c>
    </row>
    <row r="5" spans="1:37" s="33" customFormat="1" ht="36" hidden="1" x14ac:dyDescent="0.3">
      <c r="B5" s="80" t="str">
        <f t="shared" ref="B5:AF5" si="0">IF(AND($A$7&lt;&gt;"",$A$8&lt;&gt;""),IF(MONTH(B4)=MONTH($B$4),TEXT(B4,"jjjj"),""),"")</f>
        <v>mardi</v>
      </c>
      <c r="C5" s="80" t="str">
        <f t="shared" si="0"/>
        <v>mercredi</v>
      </c>
      <c r="D5" s="80" t="str">
        <f t="shared" si="0"/>
        <v>jeudi</v>
      </c>
      <c r="E5" s="80" t="str">
        <f t="shared" si="0"/>
        <v>vendredi</v>
      </c>
      <c r="F5" s="80" t="str">
        <f t="shared" si="0"/>
        <v>samedi</v>
      </c>
      <c r="G5" s="80" t="str">
        <f t="shared" si="0"/>
        <v>dimanche</v>
      </c>
      <c r="H5" s="80" t="str">
        <f t="shared" si="0"/>
        <v>lundi</v>
      </c>
      <c r="I5" s="80" t="str">
        <f t="shared" si="0"/>
        <v>mardi</v>
      </c>
      <c r="J5" s="80" t="str">
        <f t="shared" si="0"/>
        <v>mercredi</v>
      </c>
      <c r="K5" s="80" t="str">
        <f t="shared" si="0"/>
        <v>jeudi</v>
      </c>
      <c r="L5" s="80" t="str">
        <f t="shared" si="0"/>
        <v>vendredi</v>
      </c>
      <c r="M5" s="80" t="str">
        <f t="shared" si="0"/>
        <v>samedi</v>
      </c>
      <c r="N5" s="80" t="str">
        <f t="shared" si="0"/>
        <v>dimanche</v>
      </c>
      <c r="O5" s="80" t="str">
        <f t="shared" si="0"/>
        <v>lundi</v>
      </c>
      <c r="P5" s="80" t="str">
        <f t="shared" si="0"/>
        <v>mardi</v>
      </c>
      <c r="Q5" s="80" t="str">
        <f t="shared" si="0"/>
        <v>mercredi</v>
      </c>
      <c r="R5" s="80" t="str">
        <f t="shared" si="0"/>
        <v>jeudi</v>
      </c>
      <c r="S5" s="80" t="str">
        <f t="shared" si="0"/>
        <v>vendredi</v>
      </c>
      <c r="T5" s="80" t="str">
        <f t="shared" si="0"/>
        <v>samedi</v>
      </c>
      <c r="U5" s="80" t="str">
        <f t="shared" si="0"/>
        <v>dimanche</v>
      </c>
      <c r="V5" s="80" t="str">
        <f t="shared" si="0"/>
        <v>lundi</v>
      </c>
      <c r="W5" s="80" t="str">
        <f t="shared" si="0"/>
        <v>mardi</v>
      </c>
      <c r="X5" s="80" t="str">
        <f t="shared" si="0"/>
        <v>mercredi</v>
      </c>
      <c r="Y5" s="80" t="str">
        <f t="shared" si="0"/>
        <v>jeudi</v>
      </c>
      <c r="Z5" s="80" t="str">
        <f t="shared" si="0"/>
        <v>vendredi</v>
      </c>
      <c r="AA5" s="80" t="str">
        <f t="shared" si="0"/>
        <v>samedi</v>
      </c>
      <c r="AB5" s="80" t="str">
        <f t="shared" si="0"/>
        <v>dimanche</v>
      </c>
      <c r="AC5" s="80" t="str">
        <f t="shared" si="0"/>
        <v>lundi</v>
      </c>
      <c r="AD5" s="80" t="str">
        <f t="shared" si="0"/>
        <v>mardi</v>
      </c>
      <c r="AE5" s="80" t="str">
        <f t="shared" si="0"/>
        <v>mercredi</v>
      </c>
      <c r="AF5" s="80" t="str">
        <f t="shared" si="0"/>
        <v>jeudi</v>
      </c>
      <c r="AI5" s="67">
        <f>Sources!I17</f>
        <v>43489</v>
      </c>
      <c r="AJ5" s="36">
        <f>Sources!I30</f>
        <v>43493</v>
      </c>
      <c r="AK5" s="2">
        <f t="shared" ref="AK5:AK16" si="1">(AJ5-AI5)+1</f>
        <v>5</v>
      </c>
    </row>
    <row r="6" spans="1:37" s="34" customFormat="1" x14ac:dyDescent="0.3">
      <c r="B6" s="35" t="str">
        <f t="shared" ref="B6:AF6" si="2">IF(B8="L","S" &amp;WEEKNUM(B4),"")</f>
        <v/>
      </c>
      <c r="C6" s="35" t="str">
        <f t="shared" si="2"/>
        <v/>
      </c>
      <c r="D6" s="35" t="str">
        <f t="shared" si="2"/>
        <v/>
      </c>
      <c r="E6" s="35" t="str">
        <f t="shared" si="2"/>
        <v/>
      </c>
      <c r="F6" s="35" t="str">
        <f t="shared" si="2"/>
        <v/>
      </c>
      <c r="G6" s="35" t="str">
        <f t="shared" si="2"/>
        <v/>
      </c>
      <c r="H6" s="35" t="str">
        <f t="shared" si="2"/>
        <v>S41</v>
      </c>
      <c r="I6" s="35" t="str">
        <f t="shared" si="2"/>
        <v/>
      </c>
      <c r="J6" s="35" t="str">
        <f t="shared" si="2"/>
        <v/>
      </c>
      <c r="K6" s="35" t="str">
        <f t="shared" si="2"/>
        <v/>
      </c>
      <c r="L6" s="35" t="str">
        <f t="shared" si="2"/>
        <v/>
      </c>
      <c r="M6" s="35" t="str">
        <f t="shared" si="2"/>
        <v/>
      </c>
      <c r="N6" s="35" t="str">
        <f t="shared" si="2"/>
        <v/>
      </c>
      <c r="O6" s="35" t="str">
        <f t="shared" si="2"/>
        <v>S42</v>
      </c>
      <c r="P6" s="35" t="str">
        <f t="shared" si="2"/>
        <v/>
      </c>
      <c r="Q6" s="35" t="str">
        <f t="shared" si="2"/>
        <v/>
      </c>
      <c r="R6" s="35" t="str">
        <f t="shared" si="2"/>
        <v/>
      </c>
      <c r="S6" s="35" t="str">
        <f t="shared" si="2"/>
        <v/>
      </c>
      <c r="T6" s="35" t="str">
        <f t="shared" si="2"/>
        <v/>
      </c>
      <c r="U6" s="35" t="str">
        <f t="shared" si="2"/>
        <v/>
      </c>
      <c r="V6" s="35" t="str">
        <f t="shared" si="2"/>
        <v>S43</v>
      </c>
      <c r="W6" s="35" t="str">
        <f t="shared" si="2"/>
        <v/>
      </c>
      <c r="X6" s="35" t="str">
        <f t="shared" si="2"/>
        <v/>
      </c>
      <c r="Y6" s="35" t="str">
        <f t="shared" si="2"/>
        <v/>
      </c>
      <c r="Z6" s="35" t="str">
        <f t="shared" si="2"/>
        <v/>
      </c>
      <c r="AA6" s="35" t="str">
        <f t="shared" si="2"/>
        <v/>
      </c>
      <c r="AB6" s="35" t="str">
        <f t="shared" si="2"/>
        <v/>
      </c>
      <c r="AC6" s="35" t="str">
        <f t="shared" si="2"/>
        <v>S44</v>
      </c>
      <c r="AD6" s="35" t="str">
        <f t="shared" si="2"/>
        <v/>
      </c>
      <c r="AE6" s="35" t="str">
        <f t="shared" si="2"/>
        <v/>
      </c>
      <c r="AF6" s="35" t="str">
        <f t="shared" si="2"/>
        <v/>
      </c>
      <c r="AI6" s="67">
        <f>Sources!I18</f>
        <v>43517</v>
      </c>
      <c r="AJ6" s="36">
        <f>Sources!I31</f>
        <v>43521</v>
      </c>
      <c r="AK6" s="2">
        <f t="shared" si="1"/>
        <v>5</v>
      </c>
    </row>
    <row r="7" spans="1:37" s="21" customFormat="1" ht="19.2" customHeight="1" x14ac:dyDescent="0.3">
      <c r="A7" s="32">
        <v>2019</v>
      </c>
      <c r="B7" s="22" t="str">
        <f t="shared" ref="B7:AF7" si="3">IF(AND($A$7&lt;&gt;"",$A$8&lt;&gt;""),IF(MONTH(B4)=MONTH($B$4),TEXT(B4,"jj"),""),"")</f>
        <v>01</v>
      </c>
      <c r="C7" s="22" t="str">
        <f t="shared" si="3"/>
        <v>02</v>
      </c>
      <c r="D7" s="22" t="str">
        <f t="shared" si="3"/>
        <v>03</v>
      </c>
      <c r="E7" s="22" t="str">
        <f t="shared" si="3"/>
        <v>04</v>
      </c>
      <c r="F7" s="22" t="str">
        <f t="shared" si="3"/>
        <v>05</v>
      </c>
      <c r="G7" s="22" t="str">
        <f t="shared" si="3"/>
        <v>06</v>
      </c>
      <c r="H7" s="22" t="str">
        <f t="shared" si="3"/>
        <v>07</v>
      </c>
      <c r="I7" s="22" t="str">
        <f t="shared" si="3"/>
        <v>08</v>
      </c>
      <c r="J7" s="22" t="str">
        <f t="shared" si="3"/>
        <v>09</v>
      </c>
      <c r="K7" s="22" t="str">
        <f t="shared" si="3"/>
        <v>10</v>
      </c>
      <c r="L7" s="22" t="str">
        <f t="shared" si="3"/>
        <v>11</v>
      </c>
      <c r="M7" s="22" t="str">
        <f t="shared" si="3"/>
        <v>12</v>
      </c>
      <c r="N7" s="22" t="str">
        <f t="shared" si="3"/>
        <v>13</v>
      </c>
      <c r="O7" s="22" t="str">
        <f t="shared" si="3"/>
        <v>14</v>
      </c>
      <c r="P7" s="22" t="str">
        <f t="shared" si="3"/>
        <v>15</v>
      </c>
      <c r="Q7" s="22" t="str">
        <f t="shared" si="3"/>
        <v>16</v>
      </c>
      <c r="R7" s="22" t="str">
        <f t="shared" si="3"/>
        <v>17</v>
      </c>
      <c r="S7" s="22" t="str">
        <f t="shared" si="3"/>
        <v>18</v>
      </c>
      <c r="T7" s="22" t="str">
        <f t="shared" si="3"/>
        <v>19</v>
      </c>
      <c r="U7" s="22" t="str">
        <f t="shared" si="3"/>
        <v>20</v>
      </c>
      <c r="V7" s="22" t="str">
        <f t="shared" si="3"/>
        <v>21</v>
      </c>
      <c r="W7" s="22" t="str">
        <f t="shared" si="3"/>
        <v>22</v>
      </c>
      <c r="X7" s="22" t="str">
        <f t="shared" si="3"/>
        <v>23</v>
      </c>
      <c r="Y7" s="22" t="str">
        <f t="shared" si="3"/>
        <v>24</v>
      </c>
      <c r="Z7" s="22" t="str">
        <f t="shared" si="3"/>
        <v>25</v>
      </c>
      <c r="AA7" s="22" t="str">
        <f t="shared" si="3"/>
        <v>26</v>
      </c>
      <c r="AB7" s="22" t="str">
        <f t="shared" si="3"/>
        <v>27</v>
      </c>
      <c r="AC7" s="22" t="str">
        <f t="shared" si="3"/>
        <v>28</v>
      </c>
      <c r="AD7" s="22" t="str">
        <f t="shared" si="3"/>
        <v>29</v>
      </c>
      <c r="AE7" s="22" t="str">
        <f t="shared" si="3"/>
        <v>30</v>
      </c>
      <c r="AF7" s="22" t="str">
        <f t="shared" si="3"/>
        <v>31</v>
      </c>
      <c r="AI7" s="67">
        <f>Sources!I19</f>
        <v>43546</v>
      </c>
      <c r="AJ7" s="36">
        <f>Sources!I32</f>
        <v>43550</v>
      </c>
      <c r="AK7" s="2">
        <f t="shared" si="1"/>
        <v>5</v>
      </c>
    </row>
    <row r="8" spans="1:37" s="21" customFormat="1" ht="19.2" customHeight="1" thickBot="1" x14ac:dyDescent="0.35">
      <c r="A8" s="32" t="s">
        <v>20</v>
      </c>
      <c r="B8" s="37" t="str">
        <f t="shared" ref="B8:AF8" si="4">IF(B5="Lundi","L",IF(B5="Mardi","M",IF(B5="Mercredi","M",IF(B5="Jeudi","J",IF(B5="Vendredi","V",IF(B5="Samedi","S",IF(B5="Dimanche","D",IF(B5="",""))))))))</f>
        <v>M</v>
      </c>
      <c r="C8" s="37" t="str">
        <f t="shared" si="4"/>
        <v>M</v>
      </c>
      <c r="D8" s="37" t="str">
        <f t="shared" si="4"/>
        <v>J</v>
      </c>
      <c r="E8" s="37" t="str">
        <f t="shared" si="4"/>
        <v>V</v>
      </c>
      <c r="F8" s="37" t="str">
        <f t="shared" si="4"/>
        <v>S</v>
      </c>
      <c r="G8" s="37" t="str">
        <f t="shared" si="4"/>
        <v>D</v>
      </c>
      <c r="H8" s="37" t="str">
        <f t="shared" si="4"/>
        <v>L</v>
      </c>
      <c r="I8" s="37" t="str">
        <f t="shared" si="4"/>
        <v>M</v>
      </c>
      <c r="J8" s="37" t="str">
        <f t="shared" si="4"/>
        <v>M</v>
      </c>
      <c r="K8" s="37" t="str">
        <f t="shared" si="4"/>
        <v>J</v>
      </c>
      <c r="L8" s="37" t="str">
        <f t="shared" si="4"/>
        <v>V</v>
      </c>
      <c r="M8" s="37" t="str">
        <f t="shared" si="4"/>
        <v>S</v>
      </c>
      <c r="N8" s="37" t="str">
        <f t="shared" si="4"/>
        <v>D</v>
      </c>
      <c r="O8" s="37" t="str">
        <f t="shared" si="4"/>
        <v>L</v>
      </c>
      <c r="P8" s="37" t="str">
        <f t="shared" si="4"/>
        <v>M</v>
      </c>
      <c r="Q8" s="37" t="str">
        <f t="shared" si="4"/>
        <v>M</v>
      </c>
      <c r="R8" s="37" t="str">
        <f t="shared" si="4"/>
        <v>J</v>
      </c>
      <c r="S8" s="37" t="str">
        <f t="shared" si="4"/>
        <v>V</v>
      </c>
      <c r="T8" s="37" t="str">
        <f t="shared" si="4"/>
        <v>S</v>
      </c>
      <c r="U8" s="37" t="str">
        <f t="shared" si="4"/>
        <v>D</v>
      </c>
      <c r="V8" s="37" t="str">
        <f t="shared" si="4"/>
        <v>L</v>
      </c>
      <c r="W8" s="37" t="str">
        <f t="shared" si="4"/>
        <v>M</v>
      </c>
      <c r="X8" s="37" t="str">
        <f t="shared" si="4"/>
        <v>M</v>
      </c>
      <c r="Y8" s="37" t="str">
        <f t="shared" si="4"/>
        <v>J</v>
      </c>
      <c r="Z8" s="37" t="str">
        <f t="shared" si="4"/>
        <v>V</v>
      </c>
      <c r="AA8" s="37" t="str">
        <f t="shared" si="4"/>
        <v>S</v>
      </c>
      <c r="AB8" s="37" t="str">
        <f t="shared" si="4"/>
        <v>D</v>
      </c>
      <c r="AC8" s="37" t="str">
        <f t="shared" si="4"/>
        <v>L</v>
      </c>
      <c r="AD8" s="37" t="str">
        <f t="shared" si="4"/>
        <v>M</v>
      </c>
      <c r="AE8" s="37" t="str">
        <f t="shared" si="4"/>
        <v>M</v>
      </c>
      <c r="AF8" s="37" t="str">
        <f t="shared" si="4"/>
        <v>J</v>
      </c>
      <c r="AI8" s="67">
        <f>Sources!I20</f>
        <v>43575</v>
      </c>
      <c r="AJ8" s="36">
        <f>Sources!I33</f>
        <v>43579</v>
      </c>
      <c r="AK8" s="2">
        <f t="shared" si="1"/>
        <v>5</v>
      </c>
    </row>
    <row r="9" spans="1:37" ht="19.2" customHeight="1" x14ac:dyDescent="0.3">
      <c r="A9" s="69" t="s">
        <v>40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I9" s="67">
        <f>Sources!I21</f>
        <v>43608</v>
      </c>
      <c r="AJ9" s="36">
        <f>Sources!I34</f>
        <v>43612</v>
      </c>
      <c r="AK9" s="2">
        <f t="shared" si="1"/>
        <v>5</v>
      </c>
    </row>
    <row r="10" spans="1:37" x14ac:dyDescent="0.3">
      <c r="A10" s="70" t="s">
        <v>42</v>
      </c>
      <c r="B10" s="38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I10" s="67">
        <f>Sources!I22</f>
        <v>43637</v>
      </c>
      <c r="AJ10" s="36">
        <f>Sources!I35</f>
        <v>43641</v>
      </c>
      <c r="AK10" s="2">
        <f t="shared" si="1"/>
        <v>5</v>
      </c>
    </row>
    <row r="11" spans="1:37" ht="15" thickBot="1" x14ac:dyDescent="0.35">
      <c r="A11" s="71" t="s">
        <v>41</v>
      </c>
      <c r="B11" s="38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I11" s="67">
        <f>Sources!I23</f>
        <v>43670</v>
      </c>
      <c r="AJ11" s="36">
        <f>Sources!I36</f>
        <v>43672</v>
      </c>
      <c r="AK11" s="2">
        <f t="shared" si="1"/>
        <v>3</v>
      </c>
    </row>
    <row r="12" spans="1:37" x14ac:dyDescent="0.3">
      <c r="A12" s="73" t="s">
        <v>43</v>
      </c>
      <c r="B12" s="38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I12" s="67">
        <f>Sources!I24</f>
        <v>43700</v>
      </c>
      <c r="AJ12" s="36">
        <f>Sources!I37</f>
        <v>43704</v>
      </c>
      <c r="AK12" s="2">
        <f t="shared" si="1"/>
        <v>5</v>
      </c>
    </row>
    <row r="13" spans="1:37" x14ac:dyDescent="0.3">
      <c r="A13" s="74" t="s">
        <v>44</v>
      </c>
      <c r="B13" s="38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I13" s="67">
        <f>Sources!I25</f>
        <v>43729</v>
      </c>
      <c r="AJ13" s="36">
        <f>Sources!I38</f>
        <v>43733</v>
      </c>
      <c r="AK13" s="2">
        <f t="shared" si="1"/>
        <v>5</v>
      </c>
    </row>
    <row r="14" spans="1:37" ht="15" thickBot="1" x14ac:dyDescent="0.35">
      <c r="A14" s="75" t="s">
        <v>45</v>
      </c>
      <c r="B14" s="38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I14" s="67">
        <f>Sources!I26</f>
        <v>43762</v>
      </c>
      <c r="AJ14" s="36">
        <f>Sources!I39</f>
        <v>43766</v>
      </c>
      <c r="AK14" s="2">
        <f t="shared" si="1"/>
        <v>5</v>
      </c>
    </row>
    <row r="15" spans="1:37" x14ac:dyDescent="0.3">
      <c r="A15" s="72" t="s">
        <v>46</v>
      </c>
      <c r="B15" s="38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I15" s="76">
        <f>Sources!I27</f>
        <v>43784</v>
      </c>
      <c r="AJ15" s="77">
        <f>Sources!I40</f>
        <v>43784</v>
      </c>
      <c r="AK15" s="2">
        <f t="shared" si="1"/>
        <v>1</v>
      </c>
    </row>
    <row r="16" spans="1:37" x14ac:dyDescent="0.3">
      <c r="A16" s="40" t="s">
        <v>41</v>
      </c>
      <c r="B16" s="3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I16" s="67">
        <f>Sources!I28</f>
        <v>2019</v>
      </c>
      <c r="AJ16" s="36">
        <f>Sources!I41</f>
        <v>2019</v>
      </c>
      <c r="AK16" s="2">
        <f t="shared" si="1"/>
        <v>1</v>
      </c>
    </row>
    <row r="18" spans="2:2" x14ac:dyDescent="0.3">
      <c r="B18" s="39"/>
    </row>
    <row r="19" spans="2:2" x14ac:dyDescent="0.3">
      <c r="B19" s="28"/>
    </row>
    <row r="20" spans="2:2" x14ac:dyDescent="0.3">
      <c r="B20" s="28"/>
    </row>
    <row r="21" spans="2:2" x14ac:dyDescent="0.3">
      <c r="B21" s="28"/>
    </row>
  </sheetData>
  <conditionalFormatting sqref="B7:AF8 B5:AF5">
    <cfRule type="expression" dxfId="15" priority="14">
      <formula>B$5&lt;&gt;""</formula>
    </cfRule>
  </conditionalFormatting>
  <conditionalFormatting sqref="B16:AF16">
    <cfRule type="expression" dxfId="14" priority="15">
      <formula>B$5&lt;&gt;""</formula>
    </cfRule>
  </conditionalFormatting>
  <conditionalFormatting sqref="B8:AF16">
    <cfRule type="expression" dxfId="13" priority="20">
      <formula>AND(B$5&lt;&gt;"",OR(WEEKDAY(B$4,2)=6,WEEKDAY(B$4,2)=7))</formula>
    </cfRule>
  </conditionalFormatting>
  <conditionalFormatting sqref="B6:AF17">
    <cfRule type="expression" dxfId="12" priority="12">
      <formula>B$4=TODAY()</formula>
    </cfRule>
  </conditionalFormatting>
  <conditionalFormatting sqref="B9:AF16">
    <cfRule type="expression" dxfId="11" priority="2">
      <formula>AND(B$7&lt;&gt;"",OR(WEEKDAY(B$4,2)=6,WEEKDAY(B$4,2)=7,B$4=VLOOKUP(B$4, Remise_Complementaire_1,1,0)))</formula>
    </cfRule>
    <cfRule type="expression" dxfId="10" priority="4">
      <formula>AND(B$7&lt;&gt;"",OR(WEEKDAY(B$4,2)=6,WEEKDAY(B$4,2)=7,B$4=VLOOKUP(B$4,Remise_Principale_2,1,0)))</formula>
    </cfRule>
    <cfRule type="expression" dxfId="9" priority="10">
      <formula>AND(B$7&lt;&gt;"",OR(WEEKDAY(B$4,2)=6,WEEKDAY(B$4,2)=7,B$4=VLOOKUP(B$4,Remise_Principale_1,1,0)))</formula>
    </cfRule>
    <cfRule type="expression" dxfId="8" priority="11">
      <formula>"'=ET(C$6&gt;=$AJ10;C$6&lt;=$AK10)"</formula>
    </cfRule>
    <cfRule type="expression" dxfId="7" priority="17">
      <formula>AND(B$5&lt;&gt;"",OR(WEEKDAY(B$4,2)=6,WEEKDAY(B$4,2)=7,B$4=VLOOKUP(B$4,Jours_feries,1,0)))</formula>
    </cfRule>
  </conditionalFormatting>
  <conditionalFormatting sqref="B9:AF9 B10:B16">
    <cfRule type="expression" dxfId="6" priority="16">
      <formula>AND(B$5&lt;&gt;"",OR(WEEKDAY(B$4,2)=5))</formula>
    </cfRule>
  </conditionalFormatting>
  <conditionalFormatting sqref="B6:AF6">
    <cfRule type="containsText" dxfId="5" priority="13" operator="containsText" text="S">
      <formula>NOT(ISERROR(SEARCH("S",B6)))</formula>
    </cfRule>
  </conditionalFormatting>
  <conditionalFormatting sqref="B7:AF13">
    <cfRule type="expression" dxfId="4" priority="21">
      <formula>B$5&lt;&gt;""</formula>
    </cfRule>
  </conditionalFormatting>
  <conditionalFormatting sqref="B14:AF15">
    <cfRule type="expression" dxfId="3" priority="22">
      <formula>AND(C$7&gt;=#REF!,C$7&lt;=#REF!)</formula>
    </cfRule>
    <cfRule type="expression" dxfId="2" priority="23">
      <formula>B$5&lt;&gt;""</formula>
    </cfRule>
  </conditionalFormatting>
  <conditionalFormatting sqref="B9:AF9">
    <cfRule type="expression" dxfId="1" priority="3">
      <formula>SUMPRODUCT((Sylviane_D=$A9)*(B$4&gt;=Debut_1_SD)*(B$4&lt;=Fin_1_SD))</formula>
    </cfRule>
  </conditionalFormatting>
  <conditionalFormatting sqref="B10:AF10">
    <cfRule type="expression" dxfId="0" priority="1">
      <formula>SUMPRODUCT((Annie_Claude_H=$A10)*(B$4&gt;=Debut_1_ACH)*(B$4&lt;=Fin_1_ACH))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Sources!$A$2:$A$13</xm:f>
          </x14:formula1>
          <xm:sqref>A8</xm:sqref>
        </x14:dataValidation>
        <x14:dataValidation type="list" allowBlank="1" showInputMessage="1" showErrorMessage="1" xr:uid="{00000000-0002-0000-0000-000001000000}">
          <x14:formula1>
            <xm:f>Sources!$E$1:$G$1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66"/>
  <sheetViews>
    <sheetView workbookViewId="0">
      <selection activeCell="G3" sqref="G3"/>
    </sheetView>
  </sheetViews>
  <sheetFormatPr baseColWidth="10" defaultRowHeight="14.4" x14ac:dyDescent="0.3"/>
  <cols>
    <col min="2" max="2" width="3.109375" bestFit="1" customWidth="1"/>
    <col min="3" max="3" width="12.88671875" bestFit="1" customWidth="1"/>
    <col min="4" max="4" width="21" customWidth="1"/>
    <col min="5" max="5" width="10.109375" bestFit="1" customWidth="1"/>
    <col min="6" max="6" width="10.6640625" bestFit="1" customWidth="1"/>
    <col min="7" max="7" width="7.88671875" bestFit="1" customWidth="1"/>
    <col min="8" max="8" width="2.33203125" customWidth="1"/>
    <col min="9" max="9" width="10.5546875" bestFit="1" customWidth="1"/>
    <col min="10" max="10" width="4.109375" customWidth="1"/>
  </cols>
  <sheetData>
    <row r="1" spans="1:10" s="3" customFormat="1" x14ac:dyDescent="0.3">
      <c r="A1" s="3" t="s">
        <v>9</v>
      </c>
      <c r="B1" s="3" t="s">
        <v>10</v>
      </c>
      <c r="E1" s="14">
        <v>2018</v>
      </c>
      <c r="F1" s="14">
        <v>2019</v>
      </c>
      <c r="G1" s="14">
        <v>2020</v>
      </c>
      <c r="I1" s="4">
        <f>Calendrier!A7</f>
        <v>2019</v>
      </c>
      <c r="J1" s="3">
        <f>HLOOKUP(I1,E1:G2,2,FALSE)</f>
        <v>2</v>
      </c>
    </row>
    <row r="2" spans="1:10" s="2" customFormat="1" x14ac:dyDescent="0.3">
      <c r="A2" s="6" t="s">
        <v>11</v>
      </c>
      <c r="B2" s="9">
        <v>1</v>
      </c>
      <c r="D2" s="20" t="s">
        <v>30</v>
      </c>
      <c r="E2" s="15">
        <v>1</v>
      </c>
      <c r="F2" s="15">
        <v>2</v>
      </c>
      <c r="G2" s="15">
        <v>3</v>
      </c>
    </row>
    <row r="3" spans="1:10" x14ac:dyDescent="0.3">
      <c r="A3" t="s">
        <v>12</v>
      </c>
      <c r="B3">
        <v>2</v>
      </c>
      <c r="D3" s="11" t="s">
        <v>0</v>
      </c>
      <c r="E3" s="12">
        <v>43101</v>
      </c>
      <c r="F3" s="12">
        <v>43466</v>
      </c>
      <c r="G3" s="12">
        <v>43831</v>
      </c>
      <c r="I3" s="27">
        <f t="shared" ref="I3:I13" si="0">INDEX($E$3:$G$13,J3,$J$1)</f>
        <v>43466</v>
      </c>
      <c r="J3" s="7">
        <v>1</v>
      </c>
    </row>
    <row r="4" spans="1:10" x14ac:dyDescent="0.3">
      <c r="A4" t="s">
        <v>13</v>
      </c>
      <c r="B4">
        <v>3</v>
      </c>
      <c r="D4" s="11" t="s">
        <v>1</v>
      </c>
      <c r="E4" s="12">
        <v>43192</v>
      </c>
      <c r="F4" s="12">
        <v>43577</v>
      </c>
      <c r="G4" s="12">
        <v>43934</v>
      </c>
      <c r="I4" s="23">
        <f t="shared" si="0"/>
        <v>43577</v>
      </c>
      <c r="J4" s="7">
        <v>2</v>
      </c>
    </row>
    <row r="5" spans="1:10" x14ac:dyDescent="0.3">
      <c r="A5" t="s">
        <v>14</v>
      </c>
      <c r="B5">
        <v>4</v>
      </c>
      <c r="D5" s="11" t="s">
        <v>2</v>
      </c>
      <c r="E5" s="12">
        <v>43221</v>
      </c>
      <c r="F5" s="12">
        <v>43586</v>
      </c>
      <c r="G5" s="12">
        <v>43952</v>
      </c>
      <c r="I5" s="23">
        <f t="shared" si="0"/>
        <v>43586</v>
      </c>
      <c r="J5" s="7">
        <v>3</v>
      </c>
    </row>
    <row r="6" spans="1:10" x14ac:dyDescent="0.3">
      <c r="A6" t="s">
        <v>15</v>
      </c>
      <c r="B6">
        <v>5</v>
      </c>
      <c r="D6" s="13" t="s">
        <v>23</v>
      </c>
      <c r="E6" s="12">
        <v>43228</v>
      </c>
      <c r="F6" s="12">
        <v>43593</v>
      </c>
      <c r="G6" s="12">
        <v>43959</v>
      </c>
      <c r="I6" s="23">
        <f t="shared" si="0"/>
        <v>43593</v>
      </c>
      <c r="J6" s="7">
        <v>4</v>
      </c>
    </row>
    <row r="7" spans="1:10" x14ac:dyDescent="0.3">
      <c r="A7" t="s">
        <v>16</v>
      </c>
      <c r="B7">
        <v>6</v>
      </c>
      <c r="D7" s="11" t="s">
        <v>3</v>
      </c>
      <c r="E7" s="12">
        <v>43230</v>
      </c>
      <c r="F7" s="12">
        <v>43615</v>
      </c>
      <c r="G7" s="12">
        <v>43972</v>
      </c>
      <c r="I7" s="23">
        <f t="shared" si="0"/>
        <v>43615</v>
      </c>
      <c r="J7" s="7">
        <v>5</v>
      </c>
    </row>
    <row r="8" spans="1:10" x14ac:dyDescent="0.3">
      <c r="A8" t="s">
        <v>17</v>
      </c>
      <c r="B8">
        <v>7</v>
      </c>
      <c r="D8" s="11" t="s">
        <v>4</v>
      </c>
      <c r="E8" s="12">
        <v>43240</v>
      </c>
      <c r="F8" s="12">
        <v>43625</v>
      </c>
      <c r="G8" s="12">
        <v>43982</v>
      </c>
      <c r="I8" s="23">
        <f t="shared" si="0"/>
        <v>43625</v>
      </c>
      <c r="J8" s="7">
        <v>6</v>
      </c>
    </row>
    <row r="9" spans="1:10" x14ac:dyDescent="0.3">
      <c r="A9" t="s">
        <v>18</v>
      </c>
      <c r="B9">
        <v>8</v>
      </c>
      <c r="D9" s="11" t="s">
        <v>5</v>
      </c>
      <c r="E9" s="12">
        <v>43295</v>
      </c>
      <c r="F9" s="12">
        <v>43660</v>
      </c>
      <c r="G9" s="12">
        <v>44026</v>
      </c>
      <c r="I9" s="23">
        <f t="shared" si="0"/>
        <v>43660</v>
      </c>
      <c r="J9" s="7">
        <v>7</v>
      </c>
    </row>
    <row r="10" spans="1:10" x14ac:dyDescent="0.3">
      <c r="A10" t="s">
        <v>19</v>
      </c>
      <c r="B10">
        <v>9</v>
      </c>
      <c r="D10" s="11" t="s">
        <v>6</v>
      </c>
      <c r="E10" s="12">
        <v>43327</v>
      </c>
      <c r="F10" s="12">
        <v>43692</v>
      </c>
      <c r="G10" s="12">
        <v>44058</v>
      </c>
      <c r="I10" s="23">
        <f t="shared" si="0"/>
        <v>43692</v>
      </c>
      <c r="J10" s="7">
        <v>8</v>
      </c>
    </row>
    <row r="11" spans="1:10" x14ac:dyDescent="0.3">
      <c r="A11" t="s">
        <v>20</v>
      </c>
      <c r="B11">
        <v>10</v>
      </c>
      <c r="D11" s="11" t="s">
        <v>7</v>
      </c>
      <c r="E11" s="12">
        <v>43405</v>
      </c>
      <c r="F11" s="12">
        <v>43770</v>
      </c>
      <c r="G11" s="12">
        <v>44136</v>
      </c>
      <c r="I11" s="23">
        <f t="shared" si="0"/>
        <v>43770</v>
      </c>
      <c r="J11" s="7">
        <v>9</v>
      </c>
    </row>
    <row r="12" spans="1:10" x14ac:dyDescent="0.3">
      <c r="A12" t="s">
        <v>21</v>
      </c>
      <c r="B12">
        <v>11</v>
      </c>
      <c r="D12" s="11" t="s">
        <v>24</v>
      </c>
      <c r="E12" s="12">
        <v>43415</v>
      </c>
      <c r="F12" s="12">
        <v>43780</v>
      </c>
      <c r="G12" s="12">
        <v>44146</v>
      </c>
      <c r="I12" s="23">
        <f t="shared" si="0"/>
        <v>43780</v>
      </c>
      <c r="J12" s="7">
        <v>10</v>
      </c>
    </row>
    <row r="13" spans="1:10" x14ac:dyDescent="0.3">
      <c r="A13" t="s">
        <v>22</v>
      </c>
      <c r="B13">
        <v>12</v>
      </c>
      <c r="D13" s="11" t="s">
        <v>8</v>
      </c>
      <c r="E13" s="12">
        <v>43459</v>
      </c>
      <c r="F13" s="12">
        <v>43824</v>
      </c>
      <c r="G13" s="12">
        <v>44190</v>
      </c>
      <c r="I13" s="23">
        <f t="shared" si="0"/>
        <v>43824</v>
      </c>
      <c r="J13" s="7">
        <v>11</v>
      </c>
    </row>
    <row r="14" spans="1:10" ht="15" thickBot="1" x14ac:dyDescent="0.35">
      <c r="I14" s="8"/>
    </row>
    <row r="15" spans="1:10" x14ac:dyDescent="0.3">
      <c r="A15" s="24" t="s">
        <v>31</v>
      </c>
      <c r="C15" s="85" t="s">
        <v>25</v>
      </c>
      <c r="D15" s="62" t="s">
        <v>26</v>
      </c>
      <c r="E15" s="43" t="s">
        <v>34</v>
      </c>
      <c r="F15" s="43" t="s">
        <v>34</v>
      </c>
      <c r="G15" s="43" t="s">
        <v>34</v>
      </c>
      <c r="H15" s="42"/>
      <c r="I15" s="41">
        <f>Calendrier!A7</f>
        <v>2019</v>
      </c>
      <c r="J15" s="1"/>
    </row>
    <row r="16" spans="1:10" ht="15" thickBot="1" x14ac:dyDescent="0.35">
      <c r="A16" s="25">
        <f ca="1">TODAY()</f>
        <v>43440</v>
      </c>
      <c r="C16" s="85"/>
      <c r="D16" s="44" t="s">
        <v>11</v>
      </c>
      <c r="E16" s="30">
        <v>43088</v>
      </c>
      <c r="F16" s="30">
        <v>43448</v>
      </c>
      <c r="G16" s="30"/>
      <c r="H16" s="10"/>
      <c r="I16" s="46">
        <f t="shared" ref="I16:I27" si="1">INDEX($E$16:$G$27,J16,$J$1)+1</f>
        <v>43449</v>
      </c>
      <c r="J16" s="29">
        <v>1</v>
      </c>
    </row>
    <row r="17" spans="3:10" x14ac:dyDescent="0.3">
      <c r="C17" s="85"/>
      <c r="D17" s="45" t="s">
        <v>12</v>
      </c>
      <c r="E17" s="19">
        <v>43123</v>
      </c>
      <c r="F17" s="19">
        <v>43488</v>
      </c>
      <c r="G17" s="19"/>
      <c r="H17" s="10"/>
      <c r="I17" s="46">
        <f t="shared" si="1"/>
        <v>43489</v>
      </c>
      <c r="J17" s="29">
        <v>2</v>
      </c>
    </row>
    <row r="18" spans="3:10" x14ac:dyDescent="0.3">
      <c r="C18" s="85"/>
      <c r="D18" s="45" t="s">
        <v>13</v>
      </c>
      <c r="E18" s="19">
        <v>43151</v>
      </c>
      <c r="F18" s="19">
        <v>43516</v>
      </c>
      <c r="G18" s="19"/>
      <c r="H18" s="10"/>
      <c r="I18" s="46">
        <f t="shared" si="1"/>
        <v>43517</v>
      </c>
      <c r="J18" s="29">
        <v>3</v>
      </c>
    </row>
    <row r="19" spans="3:10" x14ac:dyDescent="0.3">
      <c r="C19" s="85"/>
      <c r="D19" s="45" t="s">
        <v>14</v>
      </c>
      <c r="E19" s="19">
        <v>43181</v>
      </c>
      <c r="F19" s="19">
        <v>43545</v>
      </c>
      <c r="G19" s="19"/>
      <c r="H19" s="10"/>
      <c r="I19" s="46">
        <f t="shared" si="1"/>
        <v>43546</v>
      </c>
      <c r="J19" s="29">
        <v>4</v>
      </c>
    </row>
    <row r="20" spans="3:10" x14ac:dyDescent="0.3">
      <c r="C20" s="85"/>
      <c r="D20" s="45" t="s">
        <v>15</v>
      </c>
      <c r="E20" s="19">
        <v>43210</v>
      </c>
      <c r="F20" s="19">
        <v>43574</v>
      </c>
      <c r="G20" s="19"/>
      <c r="H20" s="10"/>
      <c r="I20" s="46">
        <f t="shared" si="1"/>
        <v>43575</v>
      </c>
      <c r="J20" s="29">
        <v>5</v>
      </c>
    </row>
    <row r="21" spans="3:10" x14ac:dyDescent="0.3">
      <c r="C21" s="85"/>
      <c r="D21" s="45" t="s">
        <v>16</v>
      </c>
      <c r="E21" s="19">
        <v>43243</v>
      </c>
      <c r="F21" s="19">
        <v>43607</v>
      </c>
      <c r="G21" s="19"/>
      <c r="H21" s="10"/>
      <c r="I21" s="46">
        <f t="shared" si="1"/>
        <v>43608</v>
      </c>
      <c r="J21" s="29">
        <v>6</v>
      </c>
    </row>
    <row r="22" spans="3:10" x14ac:dyDescent="0.3">
      <c r="C22" s="85"/>
      <c r="D22" s="45" t="s">
        <v>17</v>
      </c>
      <c r="E22" s="19">
        <v>43272</v>
      </c>
      <c r="F22" s="19">
        <v>43636</v>
      </c>
      <c r="G22" s="19"/>
      <c r="H22" s="10"/>
      <c r="I22" s="46">
        <f t="shared" si="1"/>
        <v>43637</v>
      </c>
      <c r="J22" s="29">
        <v>7</v>
      </c>
    </row>
    <row r="23" spans="3:10" x14ac:dyDescent="0.3">
      <c r="C23" s="85"/>
      <c r="D23" s="45" t="s">
        <v>18</v>
      </c>
      <c r="E23" s="19">
        <v>43301</v>
      </c>
      <c r="F23" s="19">
        <v>43669</v>
      </c>
      <c r="G23" s="19"/>
      <c r="H23" s="10"/>
      <c r="I23" s="46">
        <f t="shared" si="1"/>
        <v>43670</v>
      </c>
      <c r="J23" s="29">
        <v>8</v>
      </c>
    </row>
    <row r="24" spans="3:10" x14ac:dyDescent="0.3">
      <c r="C24" s="85"/>
      <c r="D24" s="45" t="s">
        <v>19</v>
      </c>
      <c r="E24" s="19">
        <v>43334</v>
      </c>
      <c r="F24" s="19">
        <v>43699</v>
      </c>
      <c r="G24" s="19"/>
      <c r="H24" s="10"/>
      <c r="I24" s="46">
        <f t="shared" si="1"/>
        <v>43700</v>
      </c>
      <c r="J24" s="29">
        <v>9</v>
      </c>
    </row>
    <row r="25" spans="3:10" x14ac:dyDescent="0.3">
      <c r="C25" s="85"/>
      <c r="D25" s="45" t="s">
        <v>20</v>
      </c>
      <c r="E25" s="19">
        <v>43363</v>
      </c>
      <c r="F25" s="19">
        <v>43728</v>
      </c>
      <c r="G25" s="19"/>
      <c r="H25" s="10"/>
      <c r="I25" s="46">
        <f t="shared" si="1"/>
        <v>43729</v>
      </c>
      <c r="J25" s="29">
        <v>10</v>
      </c>
    </row>
    <row r="26" spans="3:10" x14ac:dyDescent="0.3">
      <c r="C26" s="85"/>
      <c r="D26" s="45" t="s">
        <v>21</v>
      </c>
      <c r="E26" s="19">
        <v>43396</v>
      </c>
      <c r="F26" s="19">
        <v>43761</v>
      </c>
      <c r="G26" s="19"/>
      <c r="H26" s="10"/>
      <c r="I26" s="46">
        <f t="shared" si="1"/>
        <v>43762</v>
      </c>
      <c r="J26" s="29">
        <v>11</v>
      </c>
    </row>
    <row r="27" spans="3:10" x14ac:dyDescent="0.3">
      <c r="C27" s="85"/>
      <c r="D27" s="45" t="s">
        <v>22</v>
      </c>
      <c r="E27" s="19">
        <v>43419</v>
      </c>
      <c r="F27" s="19">
        <v>43783</v>
      </c>
      <c r="G27" s="19"/>
      <c r="H27" s="10"/>
      <c r="I27" s="46">
        <f t="shared" si="1"/>
        <v>43784</v>
      </c>
      <c r="J27" s="29">
        <v>12</v>
      </c>
    </row>
    <row r="28" spans="3:10" x14ac:dyDescent="0.3">
      <c r="C28" s="85"/>
      <c r="D28" s="63" t="s">
        <v>27</v>
      </c>
      <c r="E28" s="52" t="s">
        <v>35</v>
      </c>
      <c r="F28" s="52" t="s">
        <v>35</v>
      </c>
      <c r="G28" s="52" t="s">
        <v>35</v>
      </c>
      <c r="H28" s="52"/>
      <c r="I28" s="51">
        <f>Calendrier!A7</f>
        <v>2019</v>
      </c>
      <c r="J28" s="1"/>
    </row>
    <row r="29" spans="3:10" x14ac:dyDescent="0.3">
      <c r="C29" s="85"/>
      <c r="D29" s="48" t="s">
        <v>11</v>
      </c>
      <c r="E29" s="30">
        <v>43091</v>
      </c>
      <c r="F29" s="30">
        <v>43453</v>
      </c>
      <c r="G29" s="30"/>
      <c r="H29" s="10"/>
      <c r="I29" s="47">
        <f t="shared" ref="I29:I40" si="2">INDEX($E$29:$G$40,J29,$J$1)</f>
        <v>43453</v>
      </c>
      <c r="J29" s="29">
        <v>1</v>
      </c>
    </row>
    <row r="30" spans="3:10" x14ac:dyDescent="0.3">
      <c r="C30" s="85"/>
      <c r="D30" s="49" t="s">
        <v>12</v>
      </c>
      <c r="E30" s="19">
        <v>43126</v>
      </c>
      <c r="F30" s="19">
        <v>43493</v>
      </c>
      <c r="G30" s="19"/>
      <c r="H30" s="10"/>
      <c r="I30" s="47">
        <f t="shared" si="2"/>
        <v>43493</v>
      </c>
      <c r="J30" s="29">
        <v>2</v>
      </c>
    </row>
    <row r="31" spans="3:10" x14ac:dyDescent="0.3">
      <c r="C31" s="85"/>
      <c r="D31" s="49" t="s">
        <v>13</v>
      </c>
      <c r="E31" s="19">
        <v>43154</v>
      </c>
      <c r="F31" s="19">
        <v>43521</v>
      </c>
      <c r="G31" s="19"/>
      <c r="H31" s="10"/>
      <c r="I31" s="47">
        <f t="shared" si="2"/>
        <v>43521</v>
      </c>
      <c r="J31" s="29">
        <v>3</v>
      </c>
    </row>
    <row r="32" spans="3:10" x14ac:dyDescent="0.3">
      <c r="C32" s="85"/>
      <c r="D32" s="49" t="s">
        <v>14</v>
      </c>
      <c r="E32" s="19">
        <v>43186</v>
      </c>
      <c r="F32" s="19">
        <v>43550</v>
      </c>
      <c r="G32" s="19"/>
      <c r="H32" s="10"/>
      <c r="I32" s="47">
        <f t="shared" si="2"/>
        <v>43550</v>
      </c>
      <c r="J32" s="29">
        <v>4</v>
      </c>
    </row>
    <row r="33" spans="3:10" x14ac:dyDescent="0.3">
      <c r="C33" s="85"/>
      <c r="D33" s="49" t="s">
        <v>15</v>
      </c>
      <c r="E33" s="19">
        <v>43215</v>
      </c>
      <c r="F33" s="19">
        <v>43579</v>
      </c>
      <c r="G33" s="19"/>
      <c r="H33" s="10"/>
      <c r="I33" s="47">
        <f t="shared" si="2"/>
        <v>43579</v>
      </c>
      <c r="J33" s="29">
        <v>5</v>
      </c>
    </row>
    <row r="34" spans="3:10" x14ac:dyDescent="0.3">
      <c r="C34" s="85"/>
      <c r="D34" s="49" t="s">
        <v>16</v>
      </c>
      <c r="E34" s="19">
        <v>43248</v>
      </c>
      <c r="F34" s="19">
        <v>43612</v>
      </c>
      <c r="G34" s="19"/>
      <c r="H34" s="10"/>
      <c r="I34" s="47">
        <f t="shared" si="2"/>
        <v>43612</v>
      </c>
      <c r="J34" s="29">
        <v>6</v>
      </c>
    </row>
    <row r="35" spans="3:10" x14ac:dyDescent="0.3">
      <c r="C35" s="85"/>
      <c r="D35" s="49" t="s">
        <v>17</v>
      </c>
      <c r="E35" s="19">
        <v>43277</v>
      </c>
      <c r="F35" s="19">
        <v>43641</v>
      </c>
      <c r="G35" s="19"/>
      <c r="H35" s="10"/>
      <c r="I35" s="47">
        <f t="shared" si="2"/>
        <v>43641</v>
      </c>
      <c r="J35" s="29">
        <v>7</v>
      </c>
    </row>
    <row r="36" spans="3:10" x14ac:dyDescent="0.3">
      <c r="C36" s="85"/>
      <c r="D36" s="49" t="s">
        <v>18</v>
      </c>
      <c r="E36" s="19">
        <v>43306</v>
      </c>
      <c r="F36" s="19">
        <v>43672</v>
      </c>
      <c r="G36" s="19"/>
      <c r="H36" s="10"/>
      <c r="I36" s="47">
        <f t="shared" si="2"/>
        <v>43672</v>
      </c>
      <c r="J36" s="29">
        <v>8</v>
      </c>
    </row>
    <row r="37" spans="3:10" x14ac:dyDescent="0.3">
      <c r="C37" s="85"/>
      <c r="D37" s="49" t="s">
        <v>19</v>
      </c>
      <c r="E37" s="19">
        <v>43339</v>
      </c>
      <c r="F37" s="19">
        <v>43704</v>
      </c>
      <c r="G37" s="19"/>
      <c r="H37" s="10"/>
      <c r="I37" s="47">
        <f t="shared" si="2"/>
        <v>43704</v>
      </c>
      <c r="J37" s="29">
        <v>9</v>
      </c>
    </row>
    <row r="38" spans="3:10" x14ac:dyDescent="0.3">
      <c r="C38" s="85"/>
      <c r="D38" s="49" t="s">
        <v>20</v>
      </c>
      <c r="E38" s="19">
        <v>43368</v>
      </c>
      <c r="F38" s="19">
        <v>43733</v>
      </c>
      <c r="G38" s="19"/>
      <c r="H38" s="10"/>
      <c r="I38" s="47">
        <f t="shared" si="2"/>
        <v>43733</v>
      </c>
      <c r="J38" s="29">
        <v>10</v>
      </c>
    </row>
    <row r="39" spans="3:10" x14ac:dyDescent="0.3">
      <c r="C39" s="85"/>
      <c r="D39" s="49" t="s">
        <v>21</v>
      </c>
      <c r="E39" s="19">
        <v>43399</v>
      </c>
      <c r="F39" s="19">
        <v>43766</v>
      </c>
      <c r="G39" s="19"/>
      <c r="H39" s="10"/>
      <c r="I39" s="47">
        <f t="shared" si="2"/>
        <v>43766</v>
      </c>
      <c r="J39" s="29">
        <v>11</v>
      </c>
    </row>
    <row r="40" spans="3:10" x14ac:dyDescent="0.3">
      <c r="C40" s="85"/>
      <c r="D40" s="50" t="s">
        <v>22</v>
      </c>
      <c r="E40" s="19">
        <v>43420</v>
      </c>
      <c r="F40" s="19">
        <v>43784</v>
      </c>
      <c r="G40" s="19"/>
      <c r="H40" s="10"/>
      <c r="I40" s="47">
        <f t="shared" si="2"/>
        <v>43784</v>
      </c>
      <c r="J40" s="29">
        <v>12</v>
      </c>
    </row>
    <row r="41" spans="3:10" x14ac:dyDescent="0.3">
      <c r="C41" s="85"/>
      <c r="D41" s="64" t="s">
        <v>28</v>
      </c>
      <c r="E41" s="55" t="s">
        <v>34</v>
      </c>
      <c r="F41" s="55" t="s">
        <v>34</v>
      </c>
      <c r="G41" s="55" t="s">
        <v>34</v>
      </c>
      <c r="H41" s="81"/>
      <c r="I41" s="53">
        <f>Calendrier!A7</f>
        <v>2019</v>
      </c>
    </row>
    <row r="42" spans="3:10" x14ac:dyDescent="0.3">
      <c r="C42" s="85"/>
      <c r="D42" s="58" t="s">
        <v>11</v>
      </c>
      <c r="E42" s="12">
        <v>43103</v>
      </c>
      <c r="F42" s="16">
        <v>43468</v>
      </c>
      <c r="G42" s="12"/>
      <c r="I42" s="54">
        <f t="shared" ref="I42:I53" si="3">INDEX($E$42:$G$53,J42,$J$1)+1</f>
        <v>43469</v>
      </c>
      <c r="J42" s="7">
        <v>1</v>
      </c>
    </row>
    <row r="43" spans="3:10" x14ac:dyDescent="0.3">
      <c r="C43" s="85"/>
      <c r="D43" s="59" t="s">
        <v>12</v>
      </c>
      <c r="E43" s="12">
        <v>43132</v>
      </c>
      <c r="F43" s="16">
        <v>43496</v>
      </c>
      <c r="G43" s="12"/>
      <c r="I43" s="54">
        <f t="shared" si="3"/>
        <v>43497</v>
      </c>
      <c r="J43" s="7">
        <v>2</v>
      </c>
    </row>
    <row r="44" spans="3:10" x14ac:dyDescent="0.3">
      <c r="C44" s="85"/>
      <c r="D44" s="59" t="s">
        <v>13</v>
      </c>
      <c r="E44" s="12">
        <v>43164</v>
      </c>
      <c r="F44" s="16">
        <v>43528</v>
      </c>
      <c r="G44" s="12"/>
      <c r="I44" s="54">
        <f t="shared" si="3"/>
        <v>43529</v>
      </c>
      <c r="J44" s="7">
        <v>3</v>
      </c>
    </row>
    <row r="45" spans="3:10" x14ac:dyDescent="0.3">
      <c r="C45" s="85"/>
      <c r="D45" s="59" t="s">
        <v>14</v>
      </c>
      <c r="E45" s="12">
        <v>43195</v>
      </c>
      <c r="F45" s="17">
        <v>43558</v>
      </c>
      <c r="G45" s="12"/>
      <c r="I45" s="54">
        <f t="shared" si="3"/>
        <v>43559</v>
      </c>
      <c r="J45" s="7">
        <v>4</v>
      </c>
    </row>
    <row r="46" spans="3:10" x14ac:dyDescent="0.3">
      <c r="C46" s="85"/>
      <c r="D46" s="59" t="s">
        <v>15</v>
      </c>
      <c r="E46" s="12">
        <v>43220</v>
      </c>
      <c r="F46" s="17">
        <v>43587</v>
      </c>
      <c r="G46" s="12"/>
      <c r="I46" s="54">
        <f t="shared" si="3"/>
        <v>43588</v>
      </c>
      <c r="J46" s="7">
        <v>5</v>
      </c>
    </row>
    <row r="47" spans="3:10" x14ac:dyDescent="0.3">
      <c r="C47" s="85"/>
      <c r="D47" s="59" t="s">
        <v>16</v>
      </c>
      <c r="E47" s="12">
        <v>43255</v>
      </c>
      <c r="F47" s="16">
        <v>43619</v>
      </c>
      <c r="G47" s="12"/>
      <c r="I47" s="54">
        <f t="shared" si="3"/>
        <v>43620</v>
      </c>
      <c r="J47" s="7">
        <v>6</v>
      </c>
    </row>
    <row r="48" spans="3:10" x14ac:dyDescent="0.3">
      <c r="C48" s="85"/>
      <c r="D48" s="59" t="s">
        <v>17</v>
      </c>
      <c r="E48" s="12">
        <v>43284</v>
      </c>
      <c r="F48" s="18">
        <v>43649</v>
      </c>
      <c r="G48" s="12"/>
      <c r="I48" s="54">
        <f t="shared" si="3"/>
        <v>43650</v>
      </c>
      <c r="J48" s="7">
        <v>7</v>
      </c>
    </row>
    <row r="49" spans="3:10" x14ac:dyDescent="0.3">
      <c r="C49" s="85"/>
      <c r="D49" s="59" t="s">
        <v>18</v>
      </c>
      <c r="E49" s="12">
        <v>43314</v>
      </c>
      <c r="F49" s="18">
        <v>43679</v>
      </c>
      <c r="G49" s="12"/>
      <c r="I49" s="54">
        <f t="shared" si="3"/>
        <v>43680</v>
      </c>
      <c r="J49" s="7">
        <v>8</v>
      </c>
    </row>
    <row r="50" spans="3:10" x14ac:dyDescent="0.3">
      <c r="C50" s="85"/>
      <c r="D50" s="59" t="s">
        <v>19</v>
      </c>
      <c r="E50" s="12">
        <v>43348</v>
      </c>
      <c r="F50" s="16">
        <v>43712</v>
      </c>
      <c r="G50" s="12"/>
      <c r="I50" s="54">
        <f t="shared" si="3"/>
        <v>43713</v>
      </c>
      <c r="J50" s="7">
        <v>9</v>
      </c>
    </row>
    <row r="51" spans="3:10" x14ac:dyDescent="0.3">
      <c r="C51" s="85"/>
      <c r="D51" s="59" t="s">
        <v>20</v>
      </c>
      <c r="E51" s="12">
        <v>43375</v>
      </c>
      <c r="F51" s="16">
        <v>43741</v>
      </c>
      <c r="G51" s="12"/>
      <c r="I51" s="54">
        <f t="shared" si="3"/>
        <v>43742</v>
      </c>
      <c r="J51" s="7">
        <v>10</v>
      </c>
    </row>
    <row r="52" spans="3:10" x14ac:dyDescent="0.3">
      <c r="C52" s="85"/>
      <c r="D52" s="59" t="s">
        <v>21</v>
      </c>
      <c r="E52" s="12">
        <v>43404</v>
      </c>
      <c r="F52" s="18">
        <v>43774</v>
      </c>
      <c r="G52" s="12"/>
      <c r="I52" s="82">
        <f t="shared" si="3"/>
        <v>43775</v>
      </c>
      <c r="J52" s="7">
        <v>11</v>
      </c>
    </row>
    <row r="53" spans="3:10" x14ac:dyDescent="0.3">
      <c r="C53" s="85"/>
      <c r="D53" s="59" t="s">
        <v>22</v>
      </c>
      <c r="E53" s="31" t="s">
        <v>36</v>
      </c>
      <c r="F53" s="31" t="s">
        <v>36</v>
      </c>
      <c r="G53" s="12"/>
      <c r="I53" s="54" t="e">
        <f t="shared" si="3"/>
        <v>#VALUE!</v>
      </c>
      <c r="J53" s="7">
        <v>12</v>
      </c>
    </row>
    <row r="54" spans="3:10" x14ac:dyDescent="0.3">
      <c r="C54" s="85"/>
      <c r="D54" s="64" t="s">
        <v>29</v>
      </c>
      <c r="E54" s="56" t="s">
        <v>35</v>
      </c>
      <c r="F54" s="56" t="s">
        <v>35</v>
      </c>
      <c r="G54" s="56" t="s">
        <v>35</v>
      </c>
      <c r="H54" s="57"/>
      <c r="I54" s="53">
        <f>Calendrier!A7</f>
        <v>2019</v>
      </c>
    </row>
    <row r="55" spans="3:10" x14ac:dyDescent="0.3">
      <c r="C55" s="85"/>
      <c r="D55" s="60" t="s">
        <v>11</v>
      </c>
      <c r="E55" s="12">
        <v>43104</v>
      </c>
      <c r="F55" s="19">
        <v>43469</v>
      </c>
      <c r="G55" s="12"/>
      <c r="I55" s="54">
        <f t="shared" ref="I55:I66" si="4">INDEX($E$55:$G$66,J55,$J$1)</f>
        <v>43469</v>
      </c>
      <c r="J55" s="7">
        <v>1</v>
      </c>
    </row>
    <row r="56" spans="3:10" x14ac:dyDescent="0.3">
      <c r="C56" s="85"/>
      <c r="D56" s="61" t="s">
        <v>12</v>
      </c>
      <c r="E56" s="12">
        <v>43133</v>
      </c>
      <c r="F56" s="19">
        <v>43497</v>
      </c>
      <c r="G56" s="12"/>
      <c r="I56" s="54">
        <f t="shared" si="4"/>
        <v>43497</v>
      </c>
      <c r="J56" s="7">
        <v>2</v>
      </c>
    </row>
    <row r="57" spans="3:10" x14ac:dyDescent="0.3">
      <c r="C57" s="85"/>
      <c r="D57" s="61" t="s">
        <v>13</v>
      </c>
      <c r="E57" s="12">
        <v>43165</v>
      </c>
      <c r="F57" s="19">
        <v>43529</v>
      </c>
      <c r="G57" s="12"/>
      <c r="I57" s="54">
        <f t="shared" si="4"/>
        <v>43529</v>
      </c>
      <c r="J57" s="7">
        <v>3</v>
      </c>
    </row>
    <row r="58" spans="3:10" x14ac:dyDescent="0.3">
      <c r="C58" s="85"/>
      <c r="D58" s="61" t="s">
        <v>14</v>
      </c>
      <c r="E58" s="12">
        <v>43196</v>
      </c>
      <c r="F58" s="17">
        <v>43559</v>
      </c>
      <c r="G58" s="12"/>
      <c r="I58" s="54">
        <f t="shared" si="4"/>
        <v>43559</v>
      </c>
      <c r="J58" s="7">
        <v>4</v>
      </c>
    </row>
    <row r="59" spans="3:10" x14ac:dyDescent="0.3">
      <c r="C59" s="85"/>
      <c r="D59" s="61" t="s">
        <v>15</v>
      </c>
      <c r="E59" s="12">
        <v>43222</v>
      </c>
      <c r="F59" s="17">
        <v>43588</v>
      </c>
      <c r="G59" s="12"/>
      <c r="I59" s="54">
        <f t="shared" si="4"/>
        <v>43588</v>
      </c>
      <c r="J59" s="7">
        <v>5</v>
      </c>
    </row>
    <row r="60" spans="3:10" x14ac:dyDescent="0.3">
      <c r="C60" s="85"/>
      <c r="D60" s="61" t="s">
        <v>16</v>
      </c>
      <c r="E60" s="12">
        <v>43256</v>
      </c>
      <c r="F60" s="12">
        <v>43620</v>
      </c>
      <c r="G60" s="12"/>
      <c r="I60" s="54">
        <f t="shared" si="4"/>
        <v>43620</v>
      </c>
      <c r="J60" s="7">
        <v>6</v>
      </c>
    </row>
    <row r="61" spans="3:10" x14ac:dyDescent="0.3">
      <c r="C61" s="85"/>
      <c r="D61" s="61" t="s">
        <v>17</v>
      </c>
      <c r="E61" s="12">
        <v>43285</v>
      </c>
      <c r="F61" s="12">
        <v>43650</v>
      </c>
      <c r="G61" s="12"/>
      <c r="I61" s="54">
        <f t="shared" si="4"/>
        <v>43650</v>
      </c>
      <c r="J61" s="7">
        <v>7</v>
      </c>
    </row>
    <row r="62" spans="3:10" x14ac:dyDescent="0.3">
      <c r="C62" s="85"/>
      <c r="D62" s="61" t="s">
        <v>18</v>
      </c>
      <c r="E62" s="12">
        <v>43315</v>
      </c>
      <c r="F62" s="12">
        <v>43682</v>
      </c>
      <c r="G62" s="12"/>
      <c r="I62" s="54">
        <f t="shared" si="4"/>
        <v>43682</v>
      </c>
      <c r="J62" s="7">
        <v>8</v>
      </c>
    </row>
    <row r="63" spans="3:10" x14ac:dyDescent="0.3">
      <c r="C63" s="85"/>
      <c r="D63" s="61" t="s">
        <v>19</v>
      </c>
      <c r="E63" s="12">
        <v>43343</v>
      </c>
      <c r="F63" s="12">
        <v>43713</v>
      </c>
      <c r="G63" s="12"/>
      <c r="I63" s="54">
        <f t="shared" si="4"/>
        <v>43713</v>
      </c>
      <c r="J63" s="7">
        <v>9</v>
      </c>
    </row>
    <row r="64" spans="3:10" x14ac:dyDescent="0.3">
      <c r="C64" s="85"/>
      <c r="D64" s="61" t="s">
        <v>20</v>
      </c>
      <c r="E64" s="12">
        <v>43349</v>
      </c>
      <c r="F64" s="12">
        <v>43742</v>
      </c>
      <c r="G64" s="12"/>
      <c r="I64" s="54">
        <f t="shared" si="4"/>
        <v>43742</v>
      </c>
      <c r="J64" s="7">
        <v>10</v>
      </c>
    </row>
    <row r="65" spans="3:10" x14ac:dyDescent="0.3">
      <c r="C65" s="85"/>
      <c r="D65" s="61" t="s">
        <v>21</v>
      </c>
      <c r="E65" s="12">
        <v>43376</v>
      </c>
      <c r="F65" s="12">
        <v>43775</v>
      </c>
      <c r="G65" s="12"/>
      <c r="I65" s="54">
        <f t="shared" si="4"/>
        <v>43775</v>
      </c>
      <c r="J65" s="7">
        <v>11</v>
      </c>
    </row>
    <row r="66" spans="3:10" x14ac:dyDescent="0.3">
      <c r="C66" s="85"/>
      <c r="D66" s="61" t="s">
        <v>22</v>
      </c>
      <c r="E66" s="12">
        <v>43406</v>
      </c>
      <c r="F66" s="31" t="s">
        <v>36</v>
      </c>
      <c r="G66" s="12"/>
      <c r="I66" s="54" t="str">
        <f t="shared" si="4"/>
        <v>-</v>
      </c>
      <c r="J66" s="7">
        <v>12</v>
      </c>
    </row>
  </sheetData>
  <mergeCells count="1">
    <mergeCell ref="C15:C6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Calendrier</vt:lpstr>
      <vt:lpstr>Sources</vt:lpstr>
      <vt:lpstr>Jours_feries</vt:lpstr>
      <vt:lpstr>Remise_Complementaire_1</vt:lpstr>
      <vt:lpstr>Remise_Complementaire_2</vt:lpstr>
      <vt:lpstr>Remise_Principale_1</vt:lpstr>
      <vt:lpstr>Remise_Principale_2</vt:lpstr>
    </vt:vector>
  </TitlesOfParts>
  <Company>Ministere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BAUDIN Marie-pierre</dc:creator>
  <cp:lastModifiedBy>Marie-Pierre Baudin</cp:lastModifiedBy>
  <dcterms:created xsi:type="dcterms:W3CDTF">2018-11-09T16:41:01Z</dcterms:created>
  <dcterms:modified xsi:type="dcterms:W3CDTF">2018-12-06T06:07:46Z</dcterms:modified>
</cp:coreProperties>
</file>