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190"/>
  </bookViews>
  <sheets>
    <sheet name="Récap. 2020" sheetId="1" r:id="rId1"/>
  </sheets>
  <externalReferences>
    <externalReference r:id="rId2"/>
  </externalReferences>
  <definedNames>
    <definedName name="année">[1]Calendrier!$C$3</definedName>
    <definedName name="DatePaques">[1]Calendrier!$Q$10</definedName>
    <definedName name="Fériés">[1]Calendrier!$Q$9:$Q$22</definedName>
    <definedName name="Fermeture">[1]Calendrier!$T$11:$AR$22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" i="1" l="1"/>
  <c r="AC6" i="1" s="1"/>
  <c r="G2" i="1"/>
  <c r="I2" i="1"/>
  <c r="K2" i="1"/>
  <c r="M2" i="1"/>
  <c r="O2" i="1"/>
  <c r="Q2" i="1"/>
  <c r="S2" i="1"/>
  <c r="U2" i="1"/>
  <c r="W2" i="1"/>
  <c r="Y2" i="1"/>
  <c r="E2" i="1"/>
  <c r="C2" i="1"/>
  <c r="AB6" i="1" l="1"/>
  <c r="AD6" i="1" s="1"/>
  <c r="AD14" i="1"/>
  <c r="AD12" i="1"/>
  <c r="AD10" i="1"/>
  <c r="AD8" i="1"/>
  <c r="X16" i="1"/>
  <c r="V16" i="1"/>
  <c r="T16" i="1"/>
  <c r="R16" i="1"/>
  <c r="P16" i="1"/>
  <c r="N16" i="1"/>
  <c r="L16" i="1"/>
  <c r="J16" i="1"/>
  <c r="H16" i="1"/>
  <c r="F16" i="1"/>
  <c r="D16" i="1"/>
  <c r="B16" i="1"/>
  <c r="Z14" i="1"/>
  <c r="Y14" i="1"/>
  <c r="W14" i="1"/>
  <c r="U14" i="1"/>
  <c r="S14" i="1"/>
  <c r="Q14" i="1"/>
  <c r="O14" i="1"/>
  <c r="M14" i="1"/>
  <c r="K14" i="1"/>
  <c r="I14" i="1"/>
  <c r="G14" i="1"/>
  <c r="E14" i="1"/>
  <c r="C14" i="1"/>
  <c r="Z12" i="1"/>
  <c r="Y12" i="1"/>
  <c r="W12" i="1"/>
  <c r="U12" i="1"/>
  <c r="S12" i="1"/>
  <c r="Q12" i="1"/>
  <c r="O12" i="1"/>
  <c r="M12" i="1"/>
  <c r="K12" i="1"/>
  <c r="I12" i="1"/>
  <c r="G12" i="1"/>
  <c r="E12" i="1"/>
  <c r="C12" i="1"/>
  <c r="Z10" i="1"/>
  <c r="Y10" i="1"/>
  <c r="W10" i="1"/>
  <c r="U10" i="1"/>
  <c r="S10" i="1"/>
  <c r="Q10" i="1"/>
  <c r="O10" i="1"/>
  <c r="M10" i="1"/>
  <c r="K10" i="1"/>
  <c r="I10" i="1"/>
  <c r="G10" i="1"/>
  <c r="E10" i="1"/>
  <c r="C10" i="1"/>
  <c r="Z8" i="1"/>
  <c r="Y8" i="1"/>
  <c r="W8" i="1"/>
  <c r="U8" i="1"/>
  <c r="S8" i="1"/>
  <c r="Q8" i="1"/>
  <c r="O8" i="1"/>
  <c r="M8" i="1"/>
  <c r="K8" i="1"/>
  <c r="I8" i="1"/>
  <c r="G8" i="1"/>
  <c r="E8" i="1"/>
  <c r="E16" i="1" s="1"/>
  <c r="C8" i="1"/>
  <c r="Z6" i="1"/>
  <c r="Y6" i="1"/>
  <c r="W6" i="1"/>
  <c r="W16" i="1" s="1"/>
  <c r="U6" i="1"/>
  <c r="S6" i="1"/>
  <c r="Q6" i="1"/>
  <c r="O6" i="1"/>
  <c r="O16" i="1" s="1"/>
  <c r="M6" i="1"/>
  <c r="K6" i="1"/>
  <c r="I6" i="1"/>
  <c r="G6" i="1"/>
  <c r="G16" i="1" s="1"/>
  <c r="E6" i="1"/>
  <c r="C6" i="1"/>
  <c r="Z4" i="1"/>
  <c r="F4" i="1"/>
  <c r="D4" i="1"/>
  <c r="B4" i="1"/>
  <c r="A1" i="1"/>
  <c r="I16" i="1" l="1"/>
  <c r="Q16" i="1"/>
  <c r="Y16" i="1"/>
  <c r="C16" i="1"/>
  <c r="K16" i="1"/>
  <c r="S16" i="1"/>
  <c r="M16" i="1"/>
  <c r="U16" i="1"/>
  <c r="AA12" i="1"/>
  <c r="Z16" i="1"/>
  <c r="AA8" i="1"/>
  <c r="AA10" i="1"/>
  <c r="AA14" i="1"/>
  <c r="AA6" i="1"/>
  <c r="AA16" i="1" l="1"/>
</calcChain>
</file>

<file path=xl/sharedStrings.xml><?xml version="1.0" encoding="utf-8"?>
<sst xmlns="http://schemas.openxmlformats.org/spreadsheetml/2006/main" count="47" uniqueCount="25">
  <si>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</si>
  <si>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</si>
  <si>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</si>
  <si>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</si>
  <si>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</si>
  <si>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</si>
  <si>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</si>
  <si>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</si>
  <si>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</si>
  <si>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</si>
  <si>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</si>
  <si>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</si>
  <si>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SECTION</t>
  </si>
  <si>
    <t>Réalisé</t>
  </si>
  <si>
    <t>Jours de présences - 8%</t>
  </si>
  <si>
    <t>TOTAL MENSUEL</t>
  </si>
  <si>
    <t>groupe 1</t>
  </si>
  <si>
    <t>groupe 2</t>
  </si>
  <si>
    <t>groupe 3</t>
  </si>
  <si>
    <t>écart</t>
  </si>
  <si>
    <t>groupe 4</t>
  </si>
  <si>
    <t>groupe 5</t>
  </si>
  <si>
    <t xml:space="preserve">Mois de référence : </t>
  </si>
  <si>
    <t>total</t>
  </si>
  <si>
    <t>Cumul total jours de présences 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</si>
</sst>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"/>
    <numFmt numFmtId="165" formatCode="_-* #,##0.00\ _F_-;\-* #,##0.00\ _F_-;_-* &quot;-&quot;??\ _F_-;_-@_-"/>
    <numFmt numFmtId="166" formatCode="_-* #,##0\ _F_-;\-* #,##0\ _F_-;_-* &quot;-&quot;??\ _F_-;_-@_-"/>
  </numFmts>
  <fonts count="15" x14ac:knownFonts="1">
    <font>
      <sz val="10"/>
      <name val="Arial"/>
    </font>
    <font>
      <sz val="10"/>
      <name val="Arial"/>
    </font>
    <font>
      <b/>
      <u/>
      <sz val="14"/>
      <name val="Tahoma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sz val="12"/>
      <name val="Arial"/>
      <family val="2"/>
    </font>
    <font>
      <sz val="12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name val="Arial"/>
      <family val="2"/>
    </font>
    <font>
      <sz val="11"/>
      <color rgb="FFFF000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5" xfId="0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9" fillId="0" borderId="8" xfId="0" applyFont="1" applyFill="1" applyBorder="1"/>
    <xf numFmtId="3" fontId="9" fillId="0" borderId="9" xfId="0" applyNumberFormat="1" applyFont="1" applyFill="1" applyBorder="1" applyAlignment="1">
      <alignment horizontal="center"/>
    </xf>
    <xf numFmtId="3" fontId="10" fillId="4" borderId="10" xfId="0" applyNumberFormat="1" applyFont="1" applyFill="1" applyBorder="1" applyAlignment="1">
      <alignment horizontal="center"/>
    </xf>
    <xf numFmtId="1" fontId="9" fillId="0" borderId="9" xfId="0" applyNumberFormat="1" applyFont="1" applyFill="1" applyBorder="1" applyAlignment="1">
      <alignment horizontal="center"/>
    </xf>
    <xf numFmtId="0" fontId="0" fillId="0" borderId="0" xfId="0" applyFill="1"/>
    <xf numFmtId="0" fontId="12" fillId="0" borderId="11" xfId="0" applyFont="1" applyBorder="1" applyAlignment="1">
      <alignment horizontal="center" vertical="center"/>
    </xf>
    <xf numFmtId="3" fontId="12" fillId="0" borderId="12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12" fillId="0" borderId="0" xfId="1" applyNumberFormat="1" applyFont="1"/>
    <xf numFmtId="0" fontId="4" fillId="3" borderId="15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/>
    </xf>
    <xf numFmtId="3" fontId="11" fillId="4" borderId="0" xfId="0" applyNumberFormat="1" applyFont="1" applyFill="1" applyBorder="1" applyAlignment="1">
      <alignment horizontal="center" vertical="center"/>
    </xf>
    <xf numFmtId="3" fontId="11" fillId="4" borderId="16" xfId="0" applyNumberFormat="1" applyFont="1" applyFill="1" applyBorder="1" applyAlignment="1">
      <alignment horizontal="center" vertical="center"/>
    </xf>
    <xf numFmtId="0" fontId="0" fillId="0" borderId="14" xfId="0" applyFill="1" applyBorder="1"/>
    <xf numFmtId="0" fontId="14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0" fontId="13" fillId="5" borderId="0" xfId="0" applyFont="1" applyFill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16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mpta\ACTIVITE\ACTIVITE%202020\Suivi%20activit&#233;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Récap. 2020"/>
      <sheetName val="Détail jeune par section"/>
      <sheetName val="Part.Fin 31.01.20"/>
      <sheetName val="Tx d'occupation"/>
      <sheetName val="Effect section"/>
      <sheetName val="Comparatif année civile"/>
    </sheetNames>
    <sheetDataSet>
      <sheetData sheetId="0">
        <row r="3">
          <cell r="C3">
            <v>2020</v>
          </cell>
        </row>
        <row r="9">
          <cell r="Q9">
            <v>43831</v>
          </cell>
        </row>
        <row r="10">
          <cell r="Q10">
            <v>43933</v>
          </cell>
        </row>
        <row r="11">
          <cell r="Q11">
            <v>43934</v>
          </cell>
          <cell r="T11">
            <v>43831</v>
          </cell>
          <cell r="U11">
            <v>43832</v>
          </cell>
          <cell r="V11">
            <v>43833</v>
          </cell>
          <cell r="W11">
            <v>43834</v>
          </cell>
          <cell r="X11">
            <v>43835</v>
          </cell>
        </row>
        <row r="12">
          <cell r="Q12">
            <v>43952</v>
          </cell>
          <cell r="T12">
            <v>43890</v>
          </cell>
        </row>
        <row r="13">
          <cell r="Q13">
            <v>43959</v>
          </cell>
          <cell r="T13">
            <v>43891</v>
          </cell>
          <cell r="U13">
            <v>43892</v>
          </cell>
          <cell r="V13">
            <v>43893</v>
          </cell>
          <cell r="W13">
            <v>43894</v>
          </cell>
          <cell r="X13">
            <v>43895</v>
          </cell>
          <cell r="Y13">
            <v>43896</v>
          </cell>
          <cell r="Z13">
            <v>43897</v>
          </cell>
          <cell r="AA13">
            <v>43898</v>
          </cell>
        </row>
        <row r="14">
          <cell r="Q14">
            <v>43972</v>
          </cell>
          <cell r="T14">
            <v>43946</v>
          </cell>
          <cell r="U14">
            <v>43947</v>
          </cell>
          <cell r="V14">
            <v>43948</v>
          </cell>
          <cell r="W14">
            <v>43949</v>
          </cell>
          <cell r="X14">
            <v>43950</v>
          </cell>
          <cell r="Y14">
            <v>43951</v>
          </cell>
        </row>
        <row r="15">
          <cell r="Q15">
            <v>43973</v>
          </cell>
          <cell r="T15">
            <v>43952</v>
          </cell>
          <cell r="U15">
            <v>43953</v>
          </cell>
          <cell r="V15">
            <v>43954</v>
          </cell>
        </row>
        <row r="16">
          <cell r="Q16">
            <v>43982</v>
          </cell>
        </row>
        <row r="17">
          <cell r="Q17">
            <v>43983</v>
          </cell>
          <cell r="T17">
            <v>44030</v>
          </cell>
          <cell r="U17">
            <v>44031</v>
          </cell>
          <cell r="V17">
            <v>44032</v>
          </cell>
          <cell r="W17">
            <v>44033</v>
          </cell>
          <cell r="X17">
            <v>44034</v>
          </cell>
          <cell r="Y17">
            <v>44035</v>
          </cell>
          <cell r="Z17">
            <v>44036</v>
          </cell>
          <cell r="AA17">
            <v>44037</v>
          </cell>
          <cell r="AB17">
            <v>44038</v>
          </cell>
          <cell r="AC17">
            <v>44039</v>
          </cell>
          <cell r="AD17">
            <v>44040</v>
          </cell>
          <cell r="AE17">
            <v>44041</v>
          </cell>
          <cell r="AF17">
            <v>44042</v>
          </cell>
          <cell r="AG17">
            <v>44043</v>
          </cell>
        </row>
        <row r="18">
          <cell r="T18">
            <v>44044</v>
          </cell>
          <cell r="U18">
            <v>44045</v>
          </cell>
          <cell r="V18">
            <v>44046</v>
          </cell>
          <cell r="W18">
            <v>44047</v>
          </cell>
          <cell r="X18">
            <v>44048</v>
          </cell>
          <cell r="Y18">
            <v>44049</v>
          </cell>
          <cell r="Z18">
            <v>44050</v>
          </cell>
          <cell r="AA18">
            <v>44051</v>
          </cell>
          <cell r="AB18">
            <v>44052</v>
          </cell>
          <cell r="AC18">
            <v>44053</v>
          </cell>
          <cell r="AD18">
            <v>44054</v>
          </cell>
          <cell r="AE18">
            <v>44055</v>
          </cell>
          <cell r="AF18">
            <v>44056</v>
          </cell>
          <cell r="AG18">
            <v>44057</v>
          </cell>
          <cell r="AH18">
            <v>44058</v>
          </cell>
          <cell r="AI18">
            <v>44059</v>
          </cell>
          <cell r="AJ18">
            <v>44060</v>
          </cell>
          <cell r="AK18">
            <v>44061</v>
          </cell>
          <cell r="AL18">
            <v>44062</v>
          </cell>
          <cell r="AM18">
            <v>44063</v>
          </cell>
          <cell r="AN18">
            <v>44064</v>
          </cell>
          <cell r="AO18">
            <v>44065</v>
          </cell>
          <cell r="AP18">
            <v>44066</v>
          </cell>
          <cell r="AQ18">
            <v>44067</v>
          </cell>
        </row>
        <row r="19">
          <cell r="Q19">
            <v>44058</v>
          </cell>
        </row>
        <row r="20">
          <cell r="Q20">
            <v>44136</v>
          </cell>
          <cell r="T20">
            <v>44128</v>
          </cell>
          <cell r="U20">
            <v>44129</v>
          </cell>
          <cell r="V20">
            <v>44130</v>
          </cell>
          <cell r="W20">
            <v>44131</v>
          </cell>
          <cell r="X20">
            <v>44132</v>
          </cell>
          <cell r="Y20">
            <v>44133</v>
          </cell>
          <cell r="Z20">
            <v>44134</v>
          </cell>
          <cell r="AA20">
            <v>44135</v>
          </cell>
        </row>
        <row r="21">
          <cell r="T21">
            <v>44136</v>
          </cell>
        </row>
        <row r="22">
          <cell r="Q22">
            <v>44190</v>
          </cell>
          <cell r="T22">
            <v>44184</v>
          </cell>
          <cell r="U22">
            <v>44185</v>
          </cell>
          <cell r="V22">
            <v>44186</v>
          </cell>
          <cell r="W22">
            <v>44187</v>
          </cell>
          <cell r="X22">
            <v>44188</v>
          </cell>
          <cell r="Y22">
            <v>44189</v>
          </cell>
          <cell r="Z22">
            <v>44190</v>
          </cell>
          <cell r="AA22">
            <v>44191</v>
          </cell>
          <cell r="AB22">
            <v>44192</v>
          </cell>
          <cell r="AC22">
            <v>44193</v>
          </cell>
          <cell r="AD22">
            <v>44194</v>
          </cell>
          <cell r="AE22">
            <v>44195</v>
          </cell>
          <cell r="AF22">
            <v>44196</v>
          </cell>
        </row>
      </sheetData>
      <sheetData sheetId="1"/>
      <sheetData sheetId="2">
        <row r="3">
          <cell r="C3">
            <v>0.08</v>
          </cell>
        </row>
        <row r="38">
          <cell r="I38">
            <v>377</v>
          </cell>
          <cell r="K38">
            <v>0</v>
          </cell>
          <cell r="M38">
            <v>0</v>
          </cell>
          <cell r="O38">
            <v>0</v>
          </cell>
          <cell r="Q38">
            <v>0</v>
          </cell>
          <cell r="S38">
            <v>0</v>
          </cell>
          <cell r="U38">
            <v>0</v>
          </cell>
          <cell r="W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</row>
        <row r="65">
          <cell r="I65">
            <v>239</v>
          </cell>
        </row>
        <row r="98">
          <cell r="I98">
            <v>406</v>
          </cell>
        </row>
        <row r="130">
          <cell r="I130">
            <v>320</v>
          </cell>
        </row>
        <row r="149">
          <cell r="I149">
            <v>116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7"/>
  <sheetViews>
    <sheetView showGridLines="0"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A2" sqref="A2:XFD2"/>
    </sheetView>
  </sheetViews>
  <sheetFormatPr baseColWidth="10" defaultRowHeight="12.5" x14ac:dyDescent="0.25"/>
  <cols>
    <col min="1" max="1" width="37.54296875" customWidth="1"/>
    <col min="2" max="3" width="13.1796875" style="19" customWidth="1"/>
    <col min="4" max="25" width="12.453125" style="19" customWidth="1"/>
    <col min="26" max="27" width="15.90625" customWidth="1"/>
  </cols>
  <sheetData>
    <row r="1" spans="1:30" ht="40.75" customHeight="1" x14ac:dyDescent="0.25">
      <c r="A1" s="35" t="str">
        <f>"Nombres de jours d'ouverture retenus pour le calcul de l'activité "&amp;FIXED(année,0,TRUE)</f>
        <v>Nombres de jours d'ouverture retenus pour le calcul de l'activité 2020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</row>
    <row r="2" spans="1:30" ht="40.75" hidden="1" customHeight="1" x14ac:dyDescent="0.25">
      <c r="A2" s="1"/>
      <c r="B2" s="36">
        <v>43831</v>
      </c>
      <c r="C2" s="36">
        <f>B2</f>
        <v>43831</v>
      </c>
      <c r="D2" s="36">
        <v>43862</v>
      </c>
      <c r="E2" s="36">
        <f t="shared" ref="E2:Y2" si="0">D2</f>
        <v>43862</v>
      </c>
      <c r="F2" s="36">
        <v>43891</v>
      </c>
      <c r="G2" s="36">
        <f t="shared" ref="G2:Y2" si="1">F2</f>
        <v>43891</v>
      </c>
      <c r="H2" s="36">
        <v>43922</v>
      </c>
      <c r="I2" s="36">
        <f t="shared" si="0"/>
        <v>43922</v>
      </c>
      <c r="J2" s="36">
        <v>43952</v>
      </c>
      <c r="K2" s="36">
        <f t="shared" ref="K2:Y2" si="2">J2</f>
        <v>43952</v>
      </c>
      <c r="L2" s="36">
        <v>43983</v>
      </c>
      <c r="M2" s="36">
        <f t="shared" si="0"/>
        <v>43983</v>
      </c>
      <c r="N2" s="36">
        <v>44013</v>
      </c>
      <c r="O2" s="36">
        <f t="shared" ref="O2:Y2" si="3">N2</f>
        <v>44013</v>
      </c>
      <c r="P2" s="36">
        <v>44044</v>
      </c>
      <c r="Q2" s="36">
        <f t="shared" si="0"/>
        <v>44044</v>
      </c>
      <c r="R2" s="36">
        <v>44075</v>
      </c>
      <c r="S2" s="36">
        <f t="shared" ref="S2:Y2" si="4">R2</f>
        <v>44075</v>
      </c>
      <c r="T2" s="36">
        <v>44105</v>
      </c>
      <c r="U2" s="36">
        <f t="shared" si="0"/>
        <v>44105</v>
      </c>
      <c r="V2" s="36">
        <v>44136</v>
      </c>
      <c r="W2" s="36">
        <f t="shared" ref="W2:Y2" si="5">V2</f>
        <v>44136</v>
      </c>
      <c r="X2" s="36">
        <v>44166</v>
      </c>
      <c r="Y2" s="36">
        <f t="shared" si="0"/>
        <v>44166</v>
      </c>
      <c r="AD2" s="37">
        <f>INDEX($B$2:$Y$3,1,MATCH(AD3,B3:Y3,0))</f>
        <v>43831</v>
      </c>
    </row>
    <row r="3" spans="1:30" s="2" customFormat="1" ht="20.149999999999999" customHeight="1" x14ac:dyDescent="0.25">
      <c r="B3" s="31" t="s">
        <v>0</v>
      </c>
      <c r="C3" s="32"/>
      <c r="D3" s="31" t="s">
        <v>1</v>
      </c>
      <c r="E3" s="32"/>
      <c r="F3" s="31" t="s">
        <v>2</v>
      </c>
      <c r="G3" s="32"/>
      <c r="H3" s="31" t="s">
        <v>3</v>
      </c>
      <c r="I3" s="32"/>
      <c r="J3" s="31" t="s">
        <v>4</v>
      </c>
      <c r="K3" s="32"/>
      <c r="L3" s="31" t="s">
        <v>5</v>
      </c>
      <c r="M3" s="32"/>
      <c r="N3" s="31" t="s">
        <v>6</v>
      </c>
      <c r="O3" s="32"/>
      <c r="P3" s="31" t="s">
        <v>7</v>
      </c>
      <c r="Q3" s="32"/>
      <c r="R3" s="31" t="s">
        <v>8</v>
      </c>
      <c r="S3" s="32"/>
      <c r="T3" s="31" t="s">
        <v>9</v>
      </c>
      <c r="U3" s="32"/>
      <c r="V3" s="31" t="s">
        <v>10</v>
      </c>
      <c r="W3" s="32"/>
      <c r="X3" s="31" t="s">
        <v>11</v>
      </c>
      <c r="Y3" s="32"/>
      <c r="Z3" s="33" t="s">
        <v>23</v>
      </c>
      <c r="AA3" s="34"/>
      <c r="AC3" s="29" t="s">
        <v>22</v>
      </c>
      <c r="AD3" s="30" t="s">
        <v>0</v>
      </c>
    </row>
    <row r="4" spans="1:30" s="7" customFormat="1" ht="57.65" customHeight="1" x14ac:dyDescent="0.25">
      <c r="A4" s="3" t="s">
        <v>12</v>
      </c>
      <c r="B4" s="4" t="str">
        <f>"Jours de présences - "&amp;FIXED('[1]Détail jeune par section'!$C$3*100,0,TRUE)&amp;"%"</f>
        <v>Jours de présences - 8%</v>
      </c>
      <c r="C4" s="5" t="s">
        <v>13</v>
      </c>
      <c r="D4" s="4" t="str">
        <f>"Jours de présences - "&amp;FIXED('[1]Détail jeune par section'!$C$3*100,0,TRUE)&amp;"%"</f>
        <v>Jours de présences - 8%</v>
      </c>
      <c r="E4" s="5" t="s">
        <v>13</v>
      </c>
      <c r="F4" s="4" t="str">
        <f>"Jours de présences - "&amp;FIXED('[1]Détail jeune par section'!$C$3*100,0,TRUE)&amp;"%"</f>
        <v>Jours de présences - 8%</v>
      </c>
      <c r="G4" s="5" t="s">
        <v>13</v>
      </c>
      <c r="H4" s="4" t="s">
        <v>14</v>
      </c>
      <c r="I4" s="5" t="s">
        <v>13</v>
      </c>
      <c r="J4" s="4" t="s">
        <v>14</v>
      </c>
      <c r="K4" s="5" t="s">
        <v>13</v>
      </c>
      <c r="L4" s="4" t="s">
        <v>14</v>
      </c>
      <c r="M4" s="5" t="s">
        <v>13</v>
      </c>
      <c r="N4" s="4" t="s">
        <v>14</v>
      </c>
      <c r="O4" s="5" t="s">
        <v>13</v>
      </c>
      <c r="P4" s="4" t="s">
        <v>14</v>
      </c>
      <c r="Q4" s="5" t="s">
        <v>13</v>
      </c>
      <c r="R4" s="4" t="s">
        <v>14</v>
      </c>
      <c r="S4" s="5" t="s">
        <v>13</v>
      </c>
      <c r="T4" s="4" t="s">
        <v>14</v>
      </c>
      <c r="U4" s="5" t="s">
        <v>13</v>
      </c>
      <c r="V4" s="4" t="s">
        <v>14</v>
      </c>
      <c r="W4" s="5" t="s">
        <v>13</v>
      </c>
      <c r="X4" s="4" t="s">
        <v>14</v>
      </c>
      <c r="Y4" s="5" t="s">
        <v>13</v>
      </c>
      <c r="Z4" s="6" t="str">
        <f>"Jours de présences - "&amp;FIXED('[1]Détail jeune par section'!$C$3*100,0,TRUE)&amp;"%"</f>
        <v>Jours de présences - 8%</v>
      </c>
      <c r="AA4" s="21" t="s">
        <v>24</v>
      </c>
      <c r="AB4" s="27" t="s">
        <v>14</v>
      </c>
      <c r="AC4" s="28" t="s">
        <v>13</v>
      </c>
      <c r="AD4" s="26" t="s">
        <v>19</v>
      </c>
    </row>
    <row r="5" spans="1:30" x14ac:dyDescent="0.25">
      <c r="A5" s="8"/>
      <c r="B5" s="9"/>
      <c r="C5" s="10"/>
      <c r="D5" s="9"/>
      <c r="E5" s="10"/>
      <c r="F5" s="9"/>
      <c r="G5" s="10"/>
      <c r="H5" s="9"/>
      <c r="I5" s="10"/>
      <c r="J5" s="9"/>
      <c r="K5" s="10"/>
      <c r="L5" s="9"/>
      <c r="M5" s="10"/>
      <c r="N5" s="9"/>
      <c r="O5" s="10"/>
      <c r="P5" s="9"/>
      <c r="Q5" s="10"/>
      <c r="R5" s="9"/>
      <c r="S5" s="10"/>
      <c r="T5" s="9"/>
      <c r="U5" s="10"/>
      <c r="V5" s="9"/>
      <c r="W5" s="10"/>
      <c r="X5" s="9"/>
      <c r="Y5" s="10"/>
      <c r="Z5" s="9"/>
      <c r="AA5" s="22"/>
    </row>
    <row r="6" spans="1:30" s="15" customFormat="1" ht="20.149999999999999" customHeight="1" x14ac:dyDescent="0.35">
      <c r="A6" s="11" t="s">
        <v>16</v>
      </c>
      <c r="B6" s="12">
        <v>349.6</v>
      </c>
      <c r="C6" s="13">
        <f>+'[1]Détail jeune par section'!I38</f>
        <v>377</v>
      </c>
      <c r="D6" s="12">
        <v>349.6</v>
      </c>
      <c r="E6" s="13">
        <f>+'[1]Détail jeune par section'!K38</f>
        <v>0</v>
      </c>
      <c r="F6" s="12">
        <v>297.16000000000003</v>
      </c>
      <c r="G6" s="13">
        <f>+'[1]Détail jeune par section'!M38</f>
        <v>0</v>
      </c>
      <c r="H6" s="12">
        <v>297.16000000000003</v>
      </c>
      <c r="I6" s="13">
        <f>+'[1]Détail jeune par section'!O38</f>
        <v>0</v>
      </c>
      <c r="J6" s="12">
        <v>297.16000000000003</v>
      </c>
      <c r="K6" s="13">
        <f>+'[1]Détail jeune par section'!Q38</f>
        <v>0</v>
      </c>
      <c r="L6" s="12">
        <v>367.08000000000004</v>
      </c>
      <c r="M6" s="13">
        <f>+'[1]Détail jeune par section'!S38</f>
        <v>0</v>
      </c>
      <c r="N6" s="12">
        <v>227.24</v>
      </c>
      <c r="O6" s="13">
        <f>+'[1]Détail jeune par section'!U38</f>
        <v>0</v>
      </c>
      <c r="P6" s="12">
        <v>92</v>
      </c>
      <c r="Q6" s="13">
        <f>+'[1]Détail jeune par section'!W38</f>
        <v>0</v>
      </c>
      <c r="R6" s="12">
        <v>404.8</v>
      </c>
      <c r="S6" s="13">
        <f>+'[1]Détail jeune par section'!Y38</f>
        <v>0</v>
      </c>
      <c r="T6" s="12">
        <v>312.8</v>
      </c>
      <c r="U6" s="13">
        <f>+'[1]Détail jeune par section'!AA38</f>
        <v>0</v>
      </c>
      <c r="V6" s="12">
        <v>386.40000000000003</v>
      </c>
      <c r="W6" s="13">
        <f>+'[1]Détail jeune par section'!AC38</f>
        <v>0</v>
      </c>
      <c r="X6" s="12">
        <v>257.60000000000002</v>
      </c>
      <c r="Y6" s="13">
        <f>+'[1]Détail jeune par section'!AE38</f>
        <v>0</v>
      </c>
      <c r="Z6" s="14">
        <f>+X6+V6+T6+R6+P6+N6+L6+J6+H6+F6+D6+B6</f>
        <v>3638.5999999999995</v>
      </c>
      <c r="AA6" s="23">
        <f>+Y6+W6+U6+S6+Q6+O6+M6+K6+I6+G6+E6+C6</f>
        <v>377</v>
      </c>
      <c r="AB6" s="25">
        <f>SUMPRODUCT(($B$2:$Y$2&gt;=AD2)*($B6:$Y6)*($B$4:$Y$4=AB4))</f>
        <v>3638.6000000000004</v>
      </c>
      <c r="AC6" s="25">
        <f>SUMPRODUCT(($B$2:$Y$2&gt;=$AD$2)*($B6:$Y6)*($B$4:$Y$4=AC4))</f>
        <v>377</v>
      </c>
      <c r="AD6" s="25">
        <f>+AC6-AB6</f>
        <v>-3261.6000000000004</v>
      </c>
    </row>
    <row r="7" spans="1:30" s="15" customFormat="1" ht="20.149999999999999" customHeight="1" x14ac:dyDescent="0.35">
      <c r="A7" s="11"/>
      <c r="B7" s="12"/>
      <c r="C7" s="13"/>
      <c r="D7" s="12"/>
      <c r="E7" s="13"/>
      <c r="F7" s="12"/>
      <c r="G7" s="13"/>
      <c r="H7" s="12"/>
      <c r="I7" s="13"/>
      <c r="J7" s="12"/>
      <c r="K7" s="13"/>
      <c r="L7" s="12"/>
      <c r="M7" s="13"/>
      <c r="N7" s="12"/>
      <c r="O7" s="13"/>
      <c r="P7" s="12"/>
      <c r="Q7" s="13"/>
      <c r="R7" s="12"/>
      <c r="S7" s="13"/>
      <c r="T7" s="12"/>
      <c r="U7" s="13"/>
      <c r="V7" s="12"/>
      <c r="W7" s="13"/>
      <c r="X7" s="12"/>
      <c r="Y7" s="13"/>
      <c r="Z7" s="14"/>
      <c r="AA7" s="23"/>
      <c r="AB7"/>
      <c r="AC7"/>
      <c r="AD7"/>
    </row>
    <row r="8" spans="1:30" s="15" customFormat="1" ht="20.149999999999999" customHeight="1" x14ac:dyDescent="0.35">
      <c r="A8" s="11" t="s">
        <v>17</v>
      </c>
      <c r="B8" s="12">
        <v>224.48000000000002</v>
      </c>
      <c r="C8" s="13">
        <f>+'[1]Détail jeune par section'!I65</f>
        <v>239</v>
      </c>
      <c r="D8" s="12">
        <v>224.48000000000002</v>
      </c>
      <c r="E8" s="13">
        <f>+'[1]Détail jeune par section'!K64</f>
        <v>0</v>
      </c>
      <c r="F8" s="12">
        <v>191.36</v>
      </c>
      <c r="G8" s="13">
        <f>+'[1]Détail jeune par section'!M64</f>
        <v>0</v>
      </c>
      <c r="H8" s="12">
        <v>190.44</v>
      </c>
      <c r="I8" s="13">
        <f>+'[1]Détail jeune par section'!O64</f>
        <v>0</v>
      </c>
      <c r="J8" s="12">
        <v>191.36</v>
      </c>
      <c r="K8" s="13">
        <f>+'[1]Détail jeune par section'!Q64</f>
        <v>0</v>
      </c>
      <c r="L8" s="12">
        <v>236.44</v>
      </c>
      <c r="M8" s="13">
        <f>+'[1]Détail jeune par section'!S64</f>
        <v>0</v>
      </c>
      <c r="N8" s="12">
        <v>147.20000000000002</v>
      </c>
      <c r="O8" s="13">
        <f>+'[1]Détail jeune par section'!U64</f>
        <v>0</v>
      </c>
      <c r="P8" s="12">
        <v>88.320000000000007</v>
      </c>
      <c r="Q8" s="13">
        <f>+'[1]Détail jeune par section'!W64</f>
        <v>0</v>
      </c>
      <c r="R8" s="12">
        <v>389.16</v>
      </c>
      <c r="S8" s="13">
        <f>+'[1]Détail jeune par section'!Y64</f>
        <v>0</v>
      </c>
      <c r="T8" s="12">
        <v>299.92</v>
      </c>
      <c r="U8" s="13">
        <f>+'[1]Détail jeune par section'!AA64</f>
        <v>0</v>
      </c>
      <c r="V8" s="12">
        <v>370.76</v>
      </c>
      <c r="W8" s="13">
        <f>+'[1]Détail jeune par section'!AC64</f>
        <v>0</v>
      </c>
      <c r="X8" s="12">
        <v>247.48000000000002</v>
      </c>
      <c r="Y8" s="13">
        <f>+'[1]Détail jeune par section'!AE64</f>
        <v>0</v>
      </c>
      <c r="Z8" s="14">
        <f>+X8+V8+T8+R8+P8+N8+L8+J8+H8+F8+D8+B8</f>
        <v>2801.4000000000005</v>
      </c>
      <c r="AA8" s="23">
        <f>+Y8+W8+U8+S8+Q8+O8+M8+K8+I8+G8+E8+C8</f>
        <v>239</v>
      </c>
      <c r="AB8" s="25"/>
      <c r="AC8" s="25"/>
      <c r="AD8" s="25">
        <f>+AC8-AB8</f>
        <v>0</v>
      </c>
    </row>
    <row r="9" spans="1:30" s="15" customFormat="1" ht="20.149999999999999" customHeight="1" x14ac:dyDescent="0.35">
      <c r="A9" s="11"/>
      <c r="B9" s="12"/>
      <c r="C9" s="13"/>
      <c r="D9" s="12"/>
      <c r="E9" s="13"/>
      <c r="F9" s="12"/>
      <c r="G9" s="13"/>
      <c r="H9" s="12"/>
      <c r="I9" s="13"/>
      <c r="J9" s="12"/>
      <c r="K9" s="13"/>
      <c r="L9" s="12"/>
      <c r="M9" s="13"/>
      <c r="N9" s="12"/>
      <c r="O9" s="13"/>
      <c r="P9" s="12"/>
      <c r="Q9" s="13"/>
      <c r="R9" s="12"/>
      <c r="S9" s="13"/>
      <c r="T9" s="12"/>
      <c r="U9" s="13"/>
      <c r="V9" s="12"/>
      <c r="W9" s="13"/>
      <c r="X9" s="12"/>
      <c r="Y9" s="13"/>
      <c r="Z9" s="14"/>
      <c r="AA9" s="23"/>
      <c r="AB9"/>
      <c r="AC9"/>
      <c r="AD9"/>
    </row>
    <row r="10" spans="1:30" s="15" customFormat="1" ht="20.149999999999999" customHeight="1" x14ac:dyDescent="0.35">
      <c r="A10" s="11" t="s">
        <v>18</v>
      </c>
      <c r="B10" s="12">
        <v>375.36</v>
      </c>
      <c r="C10" s="13">
        <f>+'[1]Détail jeune par section'!I98</f>
        <v>406</v>
      </c>
      <c r="D10" s="12">
        <v>361.56</v>
      </c>
      <c r="E10" s="13">
        <f>+'[1]Détail jeune par section'!K97</f>
        <v>0</v>
      </c>
      <c r="F10" s="12">
        <v>303.60000000000002</v>
      </c>
      <c r="G10" s="13">
        <f>+'[1]Détail jeune par section'!M97</f>
        <v>0</v>
      </c>
      <c r="H10" s="12">
        <v>307.28000000000003</v>
      </c>
      <c r="I10" s="13">
        <f>+'[1]Détail jeune par section'!O97</f>
        <v>0</v>
      </c>
      <c r="J10" s="12">
        <v>307.28000000000003</v>
      </c>
      <c r="K10" s="13">
        <f>+'[1]Détail jeune par section'!Q97</f>
        <v>0</v>
      </c>
      <c r="L10" s="12">
        <v>379.04</v>
      </c>
      <c r="M10" s="13">
        <f>+'[1]Détail jeune par section'!S97</f>
        <v>0</v>
      </c>
      <c r="N10" s="12">
        <v>234.60000000000002</v>
      </c>
      <c r="O10" s="13">
        <f>+'[1]Détail jeune par section'!U97</f>
        <v>0</v>
      </c>
      <c r="P10" s="12">
        <v>90.160000000000011</v>
      </c>
      <c r="Q10" s="13">
        <f>+'[1]Détail jeune par section'!W97</f>
        <v>0</v>
      </c>
      <c r="R10" s="12">
        <v>383.64000000000004</v>
      </c>
      <c r="S10" s="13">
        <f>+'[1]Détail jeune par section'!Y97</f>
        <v>0</v>
      </c>
      <c r="T10" s="12">
        <v>282.44</v>
      </c>
      <c r="U10" s="13">
        <f>+'[1]Détail jeune par section'!AA97</f>
        <v>0</v>
      </c>
      <c r="V10" s="12">
        <v>339.48</v>
      </c>
      <c r="W10" s="13">
        <f>+'[1]Détail jeune par section'!AC97</f>
        <v>0</v>
      </c>
      <c r="X10" s="12">
        <v>227.24</v>
      </c>
      <c r="Y10" s="13">
        <f>+'[1]Détail jeune par section'!AE97</f>
        <v>0</v>
      </c>
      <c r="Z10" s="14">
        <f>+X10+V10+T10+R10+P10+N10+L10+J10+H10+F10+D10+B10</f>
        <v>3591.6800000000007</v>
      </c>
      <c r="AA10" s="23">
        <f>+Y10+W10+U10+S10+Q10+O10+M10+K10+I10+G10+E10+C10</f>
        <v>406</v>
      </c>
      <c r="AB10" s="25"/>
      <c r="AC10" s="25"/>
      <c r="AD10" s="25">
        <f>+AC10-AB10</f>
        <v>0</v>
      </c>
    </row>
    <row r="11" spans="1:30" s="15" customFormat="1" ht="20.149999999999999" customHeight="1" x14ac:dyDescent="0.35">
      <c r="A11" s="11"/>
      <c r="B11" s="12"/>
      <c r="C11" s="13"/>
      <c r="D11" s="12"/>
      <c r="E11" s="13"/>
      <c r="F11" s="12"/>
      <c r="G11" s="13"/>
      <c r="H11" s="12"/>
      <c r="I11" s="13"/>
      <c r="J11" s="12"/>
      <c r="K11" s="13"/>
      <c r="L11" s="12"/>
      <c r="M11" s="13"/>
      <c r="N11" s="12"/>
      <c r="O11" s="13"/>
      <c r="P11" s="12"/>
      <c r="Q11" s="13"/>
      <c r="R11" s="12"/>
      <c r="S11" s="13"/>
      <c r="T11" s="12"/>
      <c r="U11" s="13"/>
      <c r="V11" s="12"/>
      <c r="W11" s="13"/>
      <c r="X11" s="12"/>
      <c r="Y11" s="13"/>
      <c r="Z11" s="14"/>
      <c r="AA11" s="23"/>
      <c r="AB11"/>
      <c r="AC11"/>
      <c r="AD11"/>
    </row>
    <row r="12" spans="1:30" s="15" customFormat="1" ht="20.149999999999999" customHeight="1" x14ac:dyDescent="0.35">
      <c r="A12" s="11" t="s">
        <v>20</v>
      </c>
      <c r="B12" s="12">
        <v>331.2</v>
      </c>
      <c r="C12" s="13">
        <f>+'[1]Détail jeune par section'!I130</f>
        <v>320</v>
      </c>
      <c r="D12" s="12">
        <v>331.2</v>
      </c>
      <c r="E12" s="13">
        <f>+'[1]Détail jeune par section'!K129</f>
        <v>0</v>
      </c>
      <c r="F12" s="12">
        <v>283.36</v>
      </c>
      <c r="G12" s="13">
        <f>+'[1]Détail jeune par section'!M129</f>
        <v>0</v>
      </c>
      <c r="H12" s="12">
        <v>278.76</v>
      </c>
      <c r="I12" s="13">
        <f>+'[1]Détail jeune par section'!O129</f>
        <v>0</v>
      </c>
      <c r="J12" s="12">
        <v>286.12</v>
      </c>
      <c r="K12" s="13">
        <f>+'[1]Détail jeune par section'!Q129</f>
        <v>0</v>
      </c>
      <c r="L12" s="12">
        <v>348.68</v>
      </c>
      <c r="M12" s="13">
        <f>+'[1]Détail jeune par section'!S129</f>
        <v>0</v>
      </c>
      <c r="N12" s="12">
        <v>213.44</v>
      </c>
      <c r="O12" s="13">
        <f>+'[1]Détail jeune par section'!U129</f>
        <v>0</v>
      </c>
      <c r="P12" s="12">
        <v>82.8</v>
      </c>
      <c r="Q12" s="13">
        <f>+'[1]Détail jeune par section'!W129</f>
        <v>0</v>
      </c>
      <c r="R12" s="12">
        <v>385.48</v>
      </c>
      <c r="S12" s="13">
        <f>+'[1]Détail jeune par section'!Y129</f>
        <v>0</v>
      </c>
      <c r="T12" s="12">
        <v>295.32</v>
      </c>
      <c r="U12" s="13">
        <f>+'[1]Détail jeune par section'!AA129</f>
        <v>0</v>
      </c>
      <c r="V12" s="12">
        <v>368</v>
      </c>
      <c r="W12" s="13">
        <f>+'[1]Détail jeune par section'!AC129</f>
        <v>0</v>
      </c>
      <c r="X12" s="12">
        <v>243.8</v>
      </c>
      <c r="Y12" s="13">
        <f>+'[1]Détail jeune par section'!AE129</f>
        <v>0</v>
      </c>
      <c r="Z12" s="14">
        <f>+X12+V12+T12+R12+P12+N12+L12+J12+H12+F12+D12+B12</f>
        <v>3448.1599999999994</v>
      </c>
      <c r="AA12" s="23">
        <f>+Y12+W12+U12+S12+Q12+O12+M12+K12+I12+G12+E12+C12</f>
        <v>320</v>
      </c>
      <c r="AB12" s="25"/>
      <c r="AC12" s="25"/>
      <c r="AD12" s="25">
        <f>+AC12-AB12</f>
        <v>0</v>
      </c>
    </row>
    <row r="13" spans="1:30" ht="20.149999999999999" customHeight="1" x14ac:dyDescent="0.35">
      <c r="A13" s="11"/>
      <c r="B13" s="12"/>
      <c r="C13" s="13"/>
      <c r="D13" s="12"/>
      <c r="E13" s="13"/>
      <c r="F13" s="12"/>
      <c r="G13" s="13"/>
      <c r="H13" s="12"/>
      <c r="I13" s="13"/>
      <c r="J13" s="12"/>
      <c r="K13" s="13"/>
      <c r="L13" s="12"/>
      <c r="M13" s="13"/>
      <c r="N13" s="12"/>
      <c r="O13" s="13"/>
      <c r="P13" s="12"/>
      <c r="Q13" s="13"/>
      <c r="R13" s="12"/>
      <c r="S13" s="13"/>
      <c r="T13" s="12"/>
      <c r="U13" s="13"/>
      <c r="V13" s="12"/>
      <c r="W13" s="13"/>
      <c r="X13" s="12"/>
      <c r="Y13" s="13"/>
      <c r="Z13" s="14"/>
      <c r="AA13" s="23"/>
    </row>
    <row r="14" spans="1:30" s="15" customFormat="1" ht="20.149999999999999" customHeight="1" x14ac:dyDescent="0.35">
      <c r="A14" s="11" t="s">
        <v>21</v>
      </c>
      <c r="B14" s="12">
        <v>100.28</v>
      </c>
      <c r="C14" s="13">
        <f>+'[1]Détail jeune par section'!I149</f>
        <v>116</v>
      </c>
      <c r="D14" s="12">
        <v>95.68</v>
      </c>
      <c r="E14" s="13">
        <f>+'[1]Détail jeune par section'!K148</f>
        <v>0</v>
      </c>
      <c r="F14" s="12">
        <v>81.88000000000001</v>
      </c>
      <c r="G14" s="13">
        <f>+'[1]Détail jeune par section'!M148</f>
        <v>0</v>
      </c>
      <c r="H14" s="12">
        <v>80.040000000000006</v>
      </c>
      <c r="I14" s="13">
        <f>+'[1]Détail jeune par section'!O148</f>
        <v>0</v>
      </c>
      <c r="J14" s="12">
        <v>81.88000000000001</v>
      </c>
      <c r="K14" s="13">
        <f>+'[1]Détail jeune par section'!Q148</f>
        <v>0</v>
      </c>
      <c r="L14" s="12">
        <v>93.84</v>
      </c>
      <c r="M14" s="13">
        <f>+'[1]Détail jeune par section'!S148</f>
        <v>0</v>
      </c>
      <c r="N14" s="12">
        <v>49.68</v>
      </c>
      <c r="O14" s="13">
        <f>+'[1]Détail jeune par section'!U148</f>
        <v>0</v>
      </c>
      <c r="P14" s="12">
        <v>14.72</v>
      </c>
      <c r="Q14" s="13">
        <f>+'[1]Détail jeune par section'!W148</f>
        <v>0</v>
      </c>
      <c r="R14" s="12">
        <v>64.400000000000006</v>
      </c>
      <c r="S14" s="13">
        <f>+'[1]Détail jeune par section'!Y148</f>
        <v>0</v>
      </c>
      <c r="T14" s="12">
        <v>49.68</v>
      </c>
      <c r="U14" s="13">
        <f>+'[1]Détail jeune par section'!AA148</f>
        <v>0</v>
      </c>
      <c r="V14" s="12">
        <v>57.04</v>
      </c>
      <c r="W14" s="13">
        <f>+'[1]Détail jeune par section'!AC148</f>
        <v>0</v>
      </c>
      <c r="X14" s="12">
        <v>27.6</v>
      </c>
      <c r="Y14" s="13">
        <f>+'[1]Détail jeune par section'!AE148</f>
        <v>0</v>
      </c>
      <c r="Z14" s="14">
        <f>+X14+V14+T14+R14+P14+N14+L14+J14+H14+F14+D14+B14</f>
        <v>796.72</v>
      </c>
      <c r="AA14" s="23">
        <f>+Y14+W14+U14+S14+Q14+O14+M14+K14+I14+G14+E14+C14</f>
        <v>116</v>
      </c>
      <c r="AB14" s="25"/>
      <c r="AC14" s="25"/>
      <c r="AD14" s="25">
        <f>+AC14-AB14</f>
        <v>0</v>
      </c>
    </row>
    <row r="15" spans="1:30" s="15" customFormat="1" ht="20.149999999999999" customHeight="1" x14ac:dyDescent="0.35">
      <c r="A15" s="11"/>
      <c r="B15" s="12"/>
      <c r="C15" s="13"/>
      <c r="D15" s="12"/>
      <c r="E15" s="13"/>
      <c r="F15" s="12"/>
      <c r="G15" s="13"/>
      <c r="H15" s="12"/>
      <c r="I15" s="13"/>
      <c r="J15" s="12"/>
      <c r="K15" s="13"/>
      <c r="L15" s="12"/>
      <c r="M15" s="13"/>
      <c r="N15" s="12"/>
      <c r="O15" s="13"/>
      <c r="P15" s="12"/>
      <c r="Q15" s="13"/>
      <c r="R15" s="12"/>
      <c r="S15" s="13"/>
      <c r="T15" s="12"/>
      <c r="U15" s="13"/>
      <c r="V15" s="12"/>
      <c r="W15" s="13"/>
      <c r="X15" s="12"/>
      <c r="Y15" s="13"/>
      <c r="Z15" s="14"/>
      <c r="AA15" s="23"/>
      <c r="AB15"/>
      <c r="AC15"/>
      <c r="AD15"/>
    </row>
    <row r="16" spans="1:30" ht="20.149999999999999" customHeight="1" thickBot="1" x14ac:dyDescent="0.3">
      <c r="A16" s="16" t="s">
        <v>15</v>
      </c>
      <c r="B16" s="17">
        <f>SUM(B6:B15)</f>
        <v>1380.92</v>
      </c>
      <c r="C16" s="18">
        <f>SUM(C5:C15)</f>
        <v>1458</v>
      </c>
      <c r="D16" s="17">
        <f>SUM(D6:D15)</f>
        <v>1362.5200000000002</v>
      </c>
      <c r="E16" s="18">
        <f>SUM(E5:E15)</f>
        <v>0</v>
      </c>
      <c r="F16" s="17">
        <f t="shared" ref="F16:AA16" si="6">SUM(F6:F15)</f>
        <v>1157.3600000000001</v>
      </c>
      <c r="G16" s="18">
        <f t="shared" si="6"/>
        <v>0</v>
      </c>
      <c r="H16" s="17">
        <f t="shared" si="6"/>
        <v>1153.68</v>
      </c>
      <c r="I16" s="18">
        <f t="shared" si="6"/>
        <v>0</v>
      </c>
      <c r="J16" s="17">
        <f t="shared" si="6"/>
        <v>1163.8000000000002</v>
      </c>
      <c r="K16" s="18">
        <f t="shared" si="6"/>
        <v>0</v>
      </c>
      <c r="L16" s="17">
        <f t="shared" si="6"/>
        <v>1425.08</v>
      </c>
      <c r="M16" s="18">
        <f t="shared" si="6"/>
        <v>0</v>
      </c>
      <c r="N16" s="17">
        <f t="shared" si="6"/>
        <v>872.16</v>
      </c>
      <c r="O16" s="18">
        <f t="shared" si="6"/>
        <v>0</v>
      </c>
      <c r="P16" s="17">
        <f t="shared" si="6"/>
        <v>368.00000000000006</v>
      </c>
      <c r="Q16" s="18">
        <f t="shared" si="6"/>
        <v>0</v>
      </c>
      <c r="R16" s="17">
        <f t="shared" si="6"/>
        <v>1627.4800000000002</v>
      </c>
      <c r="S16" s="18">
        <f t="shared" si="6"/>
        <v>0</v>
      </c>
      <c r="T16" s="17">
        <f t="shared" si="6"/>
        <v>1240.1600000000001</v>
      </c>
      <c r="U16" s="18">
        <f t="shared" si="6"/>
        <v>0</v>
      </c>
      <c r="V16" s="17">
        <f t="shared" si="6"/>
        <v>1521.68</v>
      </c>
      <c r="W16" s="18">
        <f t="shared" si="6"/>
        <v>0</v>
      </c>
      <c r="X16" s="17">
        <f t="shared" si="6"/>
        <v>1003.7200000000001</v>
      </c>
      <c r="Y16" s="18">
        <f t="shared" si="6"/>
        <v>0</v>
      </c>
      <c r="Z16" s="17">
        <f t="shared" si="6"/>
        <v>14276.56</v>
      </c>
      <c r="AA16" s="24">
        <f t="shared" si="6"/>
        <v>1458</v>
      </c>
    </row>
    <row r="17" spans="26:26" ht="16" thickTop="1" x14ac:dyDescent="0.35">
      <c r="Z17" s="20"/>
    </row>
  </sheetData>
  <mergeCells count="14">
    <mergeCell ref="T3:U3"/>
    <mergeCell ref="V3:W3"/>
    <mergeCell ref="X3:Y3"/>
    <mergeCell ref="Z3:AA3"/>
    <mergeCell ref="A1:Y1"/>
    <mergeCell ref="B3:C3"/>
    <mergeCell ref="D3:E3"/>
    <mergeCell ref="F3:G3"/>
    <mergeCell ref="H3:I3"/>
    <mergeCell ref="J3:K3"/>
    <mergeCell ref="L3:M3"/>
    <mergeCell ref="N3:O3"/>
    <mergeCell ref="P3:Q3"/>
    <mergeCell ref="R3:S3"/>
  </mergeCells>
  <dataValidations count="1">
    <dataValidation type="list" allowBlank="1" showInputMessage="1" showErrorMessage="1" sqref="AD3 C18">
      <formula1>$B$3:$Y$3</formula1>
    </dataValidation>
  </dataValidations>
  <pageMargins left="0.43307086614173229" right="0.35433070866141736" top="0.98425196850393704" bottom="0.98425196850393704" header="0.51181102362204722" footer="0.51181102362204722"/>
  <pageSetup paperSize="8" scale="37" orientation="landscape" r:id="rId1"/>
  <headerFooter alignWithMargins="0">
    <oddFooter>&amp;L&amp;F&amp;R&amp;D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Récap.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BUFFET Yoann</dc:creator>
  <cp:lastModifiedBy>GRANSARD Cyrille</cp:lastModifiedBy>
  <dcterms:created xsi:type="dcterms:W3CDTF">2020-02-12T09:06:15Z</dcterms:created>
  <dcterms:modified xsi:type="dcterms:W3CDTF">2020-02-12T09:56:18Z</dcterms:modified>
</cp:coreProperties>
</file>