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60" yWindow="-60" windowWidth="20610" windowHeight="11220" activeTab="4"/>
  </bookViews>
  <sheets>
    <sheet name="VOC Global" sheetId="1" r:id="rId1"/>
    <sheet name="VOC 2017" sheetId="2" r:id="rId2"/>
    <sheet name="VOC 2018" sheetId="3" r:id="rId3"/>
    <sheet name="VOC 2019" sheetId="4" r:id="rId4"/>
    <sheet name="Repartition" sheetId="5" r:id="rId5"/>
  </sheets>
  <definedNames>
    <definedName name="_xlnm._FilterDatabase" localSheetId="0" hidden="1">'VOC Global'!$A$39:$C$56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42" i="5" l="1"/>
  <c r="D42" i="5"/>
  <c r="E42" i="5"/>
  <c r="F42" i="5"/>
  <c r="G42" i="5"/>
  <c r="H42" i="5"/>
  <c r="I42" i="5"/>
  <c r="J42" i="5"/>
  <c r="K42" i="5"/>
  <c r="L42" i="5"/>
  <c r="M42" i="5"/>
  <c r="N42" i="5"/>
  <c r="O42" i="5"/>
  <c r="P42" i="5"/>
  <c r="Q42" i="5"/>
  <c r="R42" i="5"/>
  <c r="S42" i="5"/>
  <c r="T42" i="5"/>
  <c r="U42" i="5"/>
  <c r="V42" i="5"/>
  <c r="W42" i="5"/>
  <c r="X42" i="5"/>
  <c r="C43" i="5"/>
  <c r="D43" i="5"/>
  <c r="E43" i="5"/>
  <c r="F43" i="5"/>
  <c r="G43" i="5"/>
  <c r="H43" i="5"/>
  <c r="I43" i="5"/>
  <c r="J43" i="5"/>
  <c r="K43" i="5"/>
  <c r="L43" i="5"/>
  <c r="M43" i="5"/>
  <c r="N43" i="5"/>
  <c r="O43" i="5"/>
  <c r="P43" i="5"/>
  <c r="Q43" i="5"/>
  <c r="R43" i="5"/>
  <c r="S43" i="5"/>
  <c r="T43" i="5"/>
  <c r="U43" i="5"/>
  <c r="V43" i="5"/>
  <c r="W43" i="5"/>
  <c r="X43" i="5"/>
  <c r="C44" i="5"/>
  <c r="D44" i="5"/>
  <c r="E44" i="5"/>
  <c r="F44" i="5"/>
  <c r="G44" i="5"/>
  <c r="H44" i="5"/>
  <c r="I44" i="5"/>
  <c r="J44" i="5"/>
  <c r="K44" i="5"/>
  <c r="L44" i="5"/>
  <c r="M44" i="5"/>
  <c r="N44" i="5"/>
  <c r="O44" i="5"/>
  <c r="P44" i="5"/>
  <c r="Q44" i="5"/>
  <c r="R44" i="5"/>
  <c r="S44" i="5"/>
  <c r="T44" i="5"/>
  <c r="U44" i="5"/>
  <c r="V44" i="5"/>
  <c r="W44" i="5"/>
  <c r="X44" i="5"/>
  <c r="C45" i="5"/>
  <c r="D45" i="5"/>
  <c r="E45" i="5"/>
  <c r="F45" i="5"/>
  <c r="G45" i="5"/>
  <c r="H45" i="5"/>
  <c r="I45" i="5"/>
  <c r="J45" i="5"/>
  <c r="K45" i="5"/>
  <c r="L45" i="5"/>
  <c r="M45" i="5"/>
  <c r="N45" i="5"/>
  <c r="O45" i="5"/>
  <c r="P45" i="5"/>
  <c r="Q45" i="5"/>
  <c r="R45" i="5"/>
  <c r="S45" i="5"/>
  <c r="T45" i="5"/>
  <c r="U45" i="5"/>
  <c r="V45" i="5"/>
  <c r="W45" i="5"/>
  <c r="X45" i="5"/>
  <c r="C46" i="5"/>
  <c r="D46" i="5"/>
  <c r="E46" i="5"/>
  <c r="F46" i="5"/>
  <c r="G46" i="5"/>
  <c r="H46" i="5"/>
  <c r="I46" i="5"/>
  <c r="J46" i="5"/>
  <c r="K46" i="5"/>
  <c r="L46" i="5"/>
  <c r="M46" i="5"/>
  <c r="N46" i="5"/>
  <c r="O46" i="5"/>
  <c r="P46" i="5"/>
  <c r="Q46" i="5"/>
  <c r="R46" i="5"/>
  <c r="S46" i="5"/>
  <c r="T46" i="5"/>
  <c r="U46" i="5"/>
  <c r="V46" i="5"/>
  <c r="W46" i="5"/>
  <c r="X46" i="5"/>
  <c r="B43" i="5"/>
  <c r="B44" i="5"/>
  <c r="B45" i="5"/>
  <c r="B46" i="5"/>
  <c r="B40" i="5"/>
  <c r="C40" i="5"/>
  <c r="D40" i="5"/>
  <c r="E40" i="5"/>
  <c r="F40" i="5"/>
  <c r="G40" i="5"/>
  <c r="H40" i="5"/>
  <c r="I40" i="5"/>
  <c r="J40" i="5"/>
  <c r="K40" i="5"/>
  <c r="L40" i="5"/>
  <c r="M40" i="5"/>
  <c r="N40" i="5"/>
  <c r="O40" i="5"/>
  <c r="P40" i="5"/>
  <c r="Q40" i="5"/>
  <c r="R40" i="5"/>
  <c r="S40" i="5"/>
  <c r="T40" i="5"/>
  <c r="U40" i="5"/>
  <c r="V40" i="5"/>
  <c r="W40" i="5"/>
  <c r="X40" i="5"/>
  <c r="B41" i="5"/>
  <c r="C41" i="5"/>
  <c r="D41" i="5"/>
  <c r="E41" i="5"/>
  <c r="F41" i="5"/>
  <c r="G41" i="5"/>
  <c r="H41" i="5"/>
  <c r="I41" i="5"/>
  <c r="J41" i="5"/>
  <c r="K41" i="5"/>
  <c r="L41" i="5"/>
  <c r="M41" i="5"/>
  <c r="N41" i="5"/>
  <c r="O41" i="5"/>
  <c r="P41" i="5"/>
  <c r="Q41" i="5"/>
  <c r="R41" i="5"/>
  <c r="S41" i="5"/>
  <c r="T41" i="5"/>
  <c r="U41" i="5"/>
  <c r="V41" i="5"/>
  <c r="W41" i="5"/>
  <c r="X41" i="5"/>
  <c r="B42" i="5"/>
  <c r="C39" i="5"/>
  <c r="D39" i="5"/>
  <c r="E39" i="5"/>
  <c r="F39" i="5"/>
  <c r="G39" i="5"/>
  <c r="H39" i="5"/>
  <c r="I39" i="5"/>
  <c r="J39" i="5"/>
  <c r="K39" i="5"/>
  <c r="L39" i="5"/>
  <c r="M39" i="5"/>
  <c r="N39" i="5"/>
  <c r="O39" i="5"/>
  <c r="P39" i="5"/>
  <c r="Q39" i="5"/>
  <c r="R39" i="5"/>
  <c r="S39" i="5"/>
  <c r="T39" i="5"/>
  <c r="U39" i="5"/>
  <c r="V39" i="5"/>
  <c r="W39" i="5"/>
  <c r="X39" i="5"/>
  <c r="B39" i="5"/>
  <c r="AU32" i="1"/>
  <c r="AU31" i="1"/>
  <c r="AU30" i="1"/>
  <c r="AU29" i="1"/>
  <c r="AU28" i="1"/>
  <c r="AU27" i="1"/>
  <c r="AU26" i="1"/>
  <c r="AU25" i="1"/>
  <c r="AU24" i="1"/>
  <c r="AU23" i="1"/>
  <c r="AU22" i="1"/>
  <c r="AU21" i="1"/>
  <c r="AU20" i="1"/>
  <c r="AU19" i="1"/>
  <c r="AU18" i="1"/>
  <c r="AU17" i="1"/>
  <c r="AU16" i="1"/>
  <c r="AU15" i="1"/>
  <c r="AU14" i="1"/>
  <c r="AU13" i="1"/>
  <c r="AU12" i="1"/>
  <c r="AU11" i="1"/>
  <c r="AU10" i="1"/>
  <c r="AU9" i="1"/>
  <c r="AU8" i="1"/>
  <c r="AS32" i="1"/>
  <c r="AS31" i="1"/>
  <c r="AS30" i="1"/>
  <c r="AS29" i="1"/>
  <c r="AS28" i="1"/>
  <c r="AS27" i="1"/>
  <c r="AS26" i="1"/>
  <c r="AS25" i="1"/>
  <c r="AS24" i="1"/>
  <c r="AS23" i="1"/>
  <c r="AS22" i="1"/>
  <c r="AS21" i="1"/>
  <c r="AS20" i="1"/>
  <c r="AS19" i="1"/>
  <c r="AS18" i="1"/>
  <c r="AS17" i="1"/>
  <c r="AS16" i="1"/>
  <c r="AS15" i="1"/>
  <c r="AS14" i="1"/>
  <c r="AS13" i="1"/>
  <c r="AS12" i="1"/>
  <c r="AS11" i="1"/>
  <c r="AS10" i="1"/>
  <c r="AS9" i="1"/>
  <c r="AS8" i="1"/>
  <c r="AQ32" i="1"/>
  <c r="AQ31" i="1"/>
  <c r="AQ30" i="1"/>
  <c r="AQ29" i="1"/>
  <c r="AQ28" i="1"/>
  <c r="AQ27" i="1"/>
  <c r="AQ26" i="1"/>
  <c r="AQ25" i="1"/>
  <c r="AQ24" i="1"/>
  <c r="AQ23" i="1"/>
  <c r="AQ22" i="1"/>
  <c r="AQ21" i="1"/>
  <c r="AQ20" i="1"/>
  <c r="AQ19" i="1"/>
  <c r="AQ18" i="1"/>
  <c r="AQ17" i="1"/>
  <c r="AQ16" i="1"/>
  <c r="AQ15" i="1"/>
  <c r="AQ14" i="1"/>
  <c r="AQ13" i="1"/>
  <c r="AQ12" i="1"/>
  <c r="AQ11" i="1"/>
  <c r="AQ10" i="1"/>
  <c r="AQ9" i="1"/>
  <c r="AQ8" i="1"/>
  <c r="AO32" i="1"/>
  <c r="AO31" i="1"/>
  <c r="AO30" i="1"/>
  <c r="AO29" i="1"/>
  <c r="AO28" i="1"/>
  <c r="AO27" i="1"/>
  <c r="AO26" i="1"/>
  <c r="AO25" i="1"/>
  <c r="AO24" i="1"/>
  <c r="AO23" i="1"/>
  <c r="AO22" i="1"/>
  <c r="AO21" i="1"/>
  <c r="AO20" i="1"/>
  <c r="AO19" i="1"/>
  <c r="AO18" i="1"/>
  <c r="AO17" i="1"/>
  <c r="AO16" i="1"/>
  <c r="AO15" i="1"/>
  <c r="AO14" i="1"/>
  <c r="AO13" i="1"/>
  <c r="AO12" i="1"/>
  <c r="AO11" i="1"/>
  <c r="AO10" i="1"/>
  <c r="AO9" i="1"/>
  <c r="AO8" i="1"/>
  <c r="AM32" i="1"/>
  <c r="AM31" i="1"/>
  <c r="AM30" i="1"/>
  <c r="AM29" i="1"/>
  <c r="AM28" i="1"/>
  <c r="AM27" i="1"/>
  <c r="AM26" i="1"/>
  <c r="AM25" i="1"/>
  <c r="AM24" i="1"/>
  <c r="AM23" i="1"/>
  <c r="AM22" i="1"/>
  <c r="AM21" i="1"/>
  <c r="AM20" i="1"/>
  <c r="AM19" i="1"/>
  <c r="AM18" i="1"/>
  <c r="AM17" i="1"/>
  <c r="AM16" i="1"/>
  <c r="AM15" i="1"/>
  <c r="AM14" i="1"/>
  <c r="AM13" i="1"/>
  <c r="AM12" i="1"/>
  <c r="AM11" i="1"/>
  <c r="AM10" i="1"/>
  <c r="AM9" i="1"/>
  <c r="AM8" i="1"/>
  <c r="AK32" i="1"/>
  <c r="AK31" i="1"/>
  <c r="AK30" i="1"/>
  <c r="AK29" i="1"/>
  <c r="AK28" i="1"/>
  <c r="AK27" i="1"/>
  <c r="AK26" i="1"/>
  <c r="AK25" i="1"/>
  <c r="AK24" i="1"/>
  <c r="AK23" i="1"/>
  <c r="AK22" i="1"/>
  <c r="AK21" i="1"/>
  <c r="AK20" i="1"/>
  <c r="AK19" i="1"/>
  <c r="AK18" i="1"/>
  <c r="AK17" i="1"/>
  <c r="AK16" i="1"/>
  <c r="AK15" i="1"/>
  <c r="AK14" i="1"/>
  <c r="AK13" i="1"/>
  <c r="AK12" i="1"/>
  <c r="AK11" i="1"/>
  <c r="AK10" i="1"/>
  <c r="AK9" i="1"/>
  <c r="AK8" i="1"/>
  <c r="AI32" i="1"/>
  <c r="AI31" i="1"/>
  <c r="AI30" i="1"/>
  <c r="AI29" i="1"/>
  <c r="AI28" i="1"/>
  <c r="AI27" i="1"/>
  <c r="AI26" i="1"/>
  <c r="AI25" i="1"/>
  <c r="AI24" i="1"/>
  <c r="AI23" i="1"/>
  <c r="AI22" i="1"/>
  <c r="AI21" i="1"/>
  <c r="AI20" i="1"/>
  <c r="AI19" i="1"/>
  <c r="AI18" i="1"/>
  <c r="AI17" i="1"/>
  <c r="AI16" i="1"/>
  <c r="AI15" i="1"/>
  <c r="AI14" i="1"/>
  <c r="AI13" i="1"/>
  <c r="AI12" i="1"/>
  <c r="AI11" i="1"/>
  <c r="AI10" i="1"/>
  <c r="AI9" i="1"/>
  <c r="AI8" i="1"/>
  <c r="AG32" i="1"/>
  <c r="AG31" i="1"/>
  <c r="AG30" i="1"/>
  <c r="AG29" i="1"/>
  <c r="AG28" i="1"/>
  <c r="AG27" i="1"/>
  <c r="AG26" i="1"/>
  <c r="AG25" i="1"/>
  <c r="AG24" i="1"/>
  <c r="AG23" i="1"/>
  <c r="AG22" i="1"/>
  <c r="AG21" i="1"/>
  <c r="AG20" i="1"/>
  <c r="AG19" i="1"/>
  <c r="AG18" i="1"/>
  <c r="AG17" i="1"/>
  <c r="AG16" i="1"/>
  <c r="AG15" i="1"/>
  <c r="AG14" i="1"/>
  <c r="AG13" i="1"/>
  <c r="AG12" i="1"/>
  <c r="AG11" i="1"/>
  <c r="AG10" i="1"/>
  <c r="AG9" i="1"/>
  <c r="AG8" i="1"/>
  <c r="AE32" i="1"/>
  <c r="AE31" i="1"/>
  <c r="AE30" i="1"/>
  <c r="AE29" i="1"/>
  <c r="AE28" i="1"/>
  <c r="AE27" i="1"/>
  <c r="AE26" i="1"/>
  <c r="AE25" i="1"/>
  <c r="AE24" i="1"/>
  <c r="AE23" i="1"/>
  <c r="AE22" i="1"/>
  <c r="AE21" i="1"/>
  <c r="AE20" i="1"/>
  <c r="AE19" i="1"/>
  <c r="AE18" i="1"/>
  <c r="AE17" i="1"/>
  <c r="AE16" i="1"/>
  <c r="AE15" i="1"/>
  <c r="AE14" i="1"/>
  <c r="AE13" i="1"/>
  <c r="AE12" i="1"/>
  <c r="AE11" i="1"/>
  <c r="AE10" i="1"/>
  <c r="AE9" i="1"/>
  <c r="AE8" i="1"/>
  <c r="AC32" i="1"/>
  <c r="AC31" i="1"/>
  <c r="AC30" i="1"/>
  <c r="AC29" i="1"/>
  <c r="AC28" i="1"/>
  <c r="AC27" i="1"/>
  <c r="AC26" i="1"/>
  <c r="AC25" i="1"/>
  <c r="AC24" i="1"/>
  <c r="AC23" i="1"/>
  <c r="AC22" i="1"/>
  <c r="AC21" i="1"/>
  <c r="AC20" i="1"/>
  <c r="AC19" i="1"/>
  <c r="AC18" i="1"/>
  <c r="AC17" i="1"/>
  <c r="AC16" i="1"/>
  <c r="AC15" i="1"/>
  <c r="AC14" i="1"/>
  <c r="AC13" i="1"/>
  <c r="AC12" i="1"/>
  <c r="AC11" i="1"/>
  <c r="AC10" i="1"/>
  <c r="AC9" i="1"/>
  <c r="AC8" i="1"/>
  <c r="AA32" i="1"/>
  <c r="AA31" i="1"/>
  <c r="AA30" i="1"/>
  <c r="AA29" i="1"/>
  <c r="AA28" i="1"/>
  <c r="AA27" i="1"/>
  <c r="AA26" i="1"/>
  <c r="AA25" i="1"/>
  <c r="AA24" i="1"/>
  <c r="AA23" i="1"/>
  <c r="AA22" i="1"/>
  <c r="AA21" i="1"/>
  <c r="AA20" i="1"/>
  <c r="AA19" i="1"/>
  <c r="AA18" i="1"/>
  <c r="AA17" i="1"/>
  <c r="AA16" i="1"/>
  <c r="AA15" i="1"/>
  <c r="AA14" i="1"/>
  <c r="AA13" i="1"/>
  <c r="AA12" i="1"/>
  <c r="AA11" i="1"/>
  <c r="AA10" i="1"/>
  <c r="AA9" i="1"/>
  <c r="AA8" i="1"/>
  <c r="Y32" i="1"/>
  <c r="Y31" i="1"/>
  <c r="Y30" i="1"/>
  <c r="Y29" i="1"/>
  <c r="Y28" i="1"/>
  <c r="Y27" i="1"/>
  <c r="Y26" i="1"/>
  <c r="Y25" i="1"/>
  <c r="Y24" i="1"/>
  <c r="Y23" i="1"/>
  <c r="Y22" i="1"/>
  <c r="Y21" i="1"/>
  <c r="Y20" i="1"/>
  <c r="Y19" i="1"/>
  <c r="Y18" i="1"/>
  <c r="Y17" i="1"/>
  <c r="Y16" i="1"/>
  <c r="Y15" i="1"/>
  <c r="Y14" i="1"/>
  <c r="Y13" i="1"/>
  <c r="Y12" i="1"/>
  <c r="Y11" i="1"/>
  <c r="Y10" i="1"/>
  <c r="Y9" i="1"/>
  <c r="Y8" i="1"/>
  <c r="W32" i="1"/>
  <c r="W31" i="1"/>
  <c r="W30" i="1"/>
  <c r="W29" i="1"/>
  <c r="W28" i="1"/>
  <c r="W27" i="1"/>
  <c r="W26" i="1"/>
  <c r="W25" i="1"/>
  <c r="W24" i="1"/>
  <c r="W23" i="1"/>
  <c r="W22" i="1"/>
  <c r="W21" i="1"/>
  <c r="W20" i="1"/>
  <c r="W19" i="1"/>
  <c r="W18" i="1"/>
  <c r="W17" i="1"/>
  <c r="W16" i="1"/>
  <c r="W15" i="1"/>
  <c r="W14" i="1"/>
  <c r="W13" i="1"/>
  <c r="W12" i="1"/>
  <c r="W11" i="1"/>
  <c r="W10" i="1"/>
  <c r="W9" i="1"/>
  <c r="W8" i="1"/>
  <c r="U32" i="1"/>
  <c r="U31" i="1"/>
  <c r="U30" i="1"/>
  <c r="U29" i="1"/>
  <c r="U28" i="1"/>
  <c r="U27" i="1"/>
  <c r="U26" i="1"/>
  <c r="U25" i="1"/>
  <c r="U24" i="1"/>
  <c r="U23" i="1"/>
  <c r="U22" i="1"/>
  <c r="U21" i="1"/>
  <c r="U20" i="1"/>
  <c r="U19" i="1"/>
  <c r="U18" i="1"/>
  <c r="U17" i="1"/>
  <c r="U16" i="1"/>
  <c r="U15" i="1"/>
  <c r="U14" i="1"/>
  <c r="U13" i="1"/>
  <c r="U12" i="1"/>
  <c r="U11" i="1"/>
  <c r="U10" i="1"/>
  <c r="U9" i="1"/>
  <c r="U8" i="1"/>
  <c r="S32" i="1"/>
  <c r="S31" i="1"/>
  <c r="S30" i="1"/>
  <c r="S29" i="1"/>
  <c r="S28" i="1"/>
  <c r="S27" i="1"/>
  <c r="S26" i="1"/>
  <c r="S25" i="1"/>
  <c r="S24" i="1"/>
  <c r="S23" i="1"/>
  <c r="S22" i="1"/>
  <c r="S21" i="1"/>
  <c r="S20" i="1"/>
  <c r="S19" i="1"/>
  <c r="S18" i="1"/>
  <c r="S17" i="1"/>
  <c r="S16" i="1"/>
  <c r="S15" i="1"/>
  <c r="S14" i="1"/>
  <c r="S13" i="1"/>
  <c r="S12" i="1"/>
  <c r="S11" i="1"/>
  <c r="S10" i="1"/>
  <c r="S9" i="1"/>
  <c r="S8" i="1"/>
  <c r="Q32" i="1"/>
  <c r="Q31" i="1"/>
  <c r="Q30" i="1"/>
  <c r="Q29" i="1"/>
  <c r="Q28" i="1"/>
  <c r="Q27" i="1"/>
  <c r="Q26" i="1"/>
  <c r="Q25" i="1"/>
  <c r="Q24" i="1"/>
  <c r="Q23" i="1"/>
  <c r="Q22" i="1"/>
  <c r="Q21" i="1"/>
  <c r="Q20" i="1"/>
  <c r="Q19" i="1"/>
  <c r="Q18" i="1"/>
  <c r="Q17" i="1"/>
  <c r="Q16" i="1"/>
  <c r="Q15" i="1"/>
  <c r="Q14" i="1"/>
  <c r="Q13" i="1"/>
  <c r="Q12" i="1"/>
  <c r="Q11" i="1"/>
  <c r="Q10" i="1"/>
  <c r="Q9" i="1"/>
  <c r="Q8" i="1"/>
  <c r="O32" i="1"/>
  <c r="O31" i="1"/>
  <c r="O30" i="1"/>
  <c r="O29" i="1"/>
  <c r="O28" i="1"/>
  <c r="O27" i="1"/>
  <c r="O26" i="1"/>
  <c r="O25" i="1"/>
  <c r="O24" i="1"/>
  <c r="O23" i="1"/>
  <c r="O22" i="1"/>
  <c r="O21" i="1"/>
  <c r="O20" i="1"/>
  <c r="O19" i="1"/>
  <c r="O18" i="1"/>
  <c r="O17" i="1"/>
  <c r="O16" i="1"/>
  <c r="O15" i="1"/>
  <c r="O14" i="1"/>
  <c r="O13" i="1"/>
  <c r="O12" i="1"/>
  <c r="O11" i="1"/>
  <c r="O10" i="1"/>
  <c r="O9" i="1"/>
  <c r="O8" i="1"/>
  <c r="M32" i="1"/>
  <c r="M31" i="1"/>
  <c r="M30" i="1"/>
  <c r="M29" i="1"/>
  <c r="M28" i="1"/>
  <c r="M27" i="1"/>
  <c r="M26" i="1"/>
  <c r="M25" i="1"/>
  <c r="M24" i="1"/>
  <c r="M23" i="1"/>
  <c r="M22" i="1"/>
  <c r="M21" i="1"/>
  <c r="M20" i="1"/>
  <c r="M19" i="1"/>
  <c r="M18" i="1"/>
  <c r="M17" i="1"/>
  <c r="M16" i="1"/>
  <c r="M15" i="1"/>
  <c r="M14" i="1"/>
  <c r="M13" i="1"/>
  <c r="M12" i="1"/>
  <c r="M11" i="1"/>
  <c r="M10" i="1"/>
  <c r="M9" i="1"/>
  <c r="M8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AV34" i="1"/>
  <c r="AT34" i="1"/>
  <c r="AR34" i="1"/>
  <c r="AP34" i="1"/>
  <c r="AN34" i="1"/>
  <c r="AL34" i="1"/>
  <c r="AJ34" i="1"/>
  <c r="AH34" i="1"/>
  <c r="AF34" i="1"/>
  <c r="AD34" i="1"/>
  <c r="AB34" i="1"/>
  <c r="Z34" i="1"/>
  <c r="X34" i="1"/>
  <c r="V34" i="1"/>
  <c r="T34" i="1"/>
  <c r="R34" i="1"/>
  <c r="P34" i="1"/>
  <c r="N34" i="1"/>
  <c r="L34" i="1"/>
  <c r="J34" i="1"/>
  <c r="H34" i="1"/>
  <c r="F34" i="1"/>
  <c r="D34" i="1"/>
  <c r="E32" i="1" s="1"/>
  <c r="E29" i="1"/>
  <c r="E25" i="1"/>
  <c r="E21" i="1"/>
  <c r="E20" i="1"/>
  <c r="E19" i="1"/>
  <c r="E17" i="1"/>
  <c r="E16" i="1"/>
  <c r="E15" i="1"/>
  <c r="E13" i="1"/>
  <c r="E12" i="1"/>
  <c r="E11" i="1"/>
  <c r="E10" i="1"/>
  <c r="E9" i="1"/>
  <c r="E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8" i="1"/>
  <c r="B34" i="1"/>
  <c r="E14" i="1" l="1"/>
  <c r="E18" i="1"/>
  <c r="E22" i="1"/>
  <c r="E26" i="1"/>
  <c r="E30" i="1"/>
  <c r="E23" i="1"/>
  <c r="E27" i="1"/>
  <c r="E31" i="1"/>
  <c r="E24" i="1"/>
  <c r="E28" i="1"/>
  <c r="AV37" i="1"/>
  <c r="AW9" i="1"/>
  <c r="AW10" i="1"/>
  <c r="AW11" i="1"/>
  <c r="AW12" i="1"/>
  <c r="AW13" i="1"/>
  <c r="AW14" i="1"/>
  <c r="AW15" i="1"/>
  <c r="AW16" i="1"/>
  <c r="AW17" i="1"/>
  <c r="AW18" i="1"/>
  <c r="AW19" i="1"/>
  <c r="AW20" i="1"/>
  <c r="AW21" i="1"/>
  <c r="AW22" i="1"/>
  <c r="AW23" i="1"/>
  <c r="AW24" i="1"/>
  <c r="AW25" i="1"/>
  <c r="AW26" i="1"/>
  <c r="AW27" i="1"/>
  <c r="AW28" i="1"/>
  <c r="AW29" i="1"/>
  <c r="AW30" i="1"/>
  <c r="AW31" i="1"/>
  <c r="AW32" i="1"/>
  <c r="AW8" i="1"/>
  <c r="AV33" i="1"/>
  <c r="AV36" i="1"/>
  <c r="AV35" i="1"/>
  <c r="AV9" i="1"/>
  <c r="AV10" i="1"/>
  <c r="AV11" i="1"/>
  <c r="AV12" i="1"/>
  <c r="AV13" i="1"/>
  <c r="AV14" i="1"/>
  <c r="AV15" i="1"/>
  <c r="AV16" i="1"/>
  <c r="AV17" i="1"/>
  <c r="AV18" i="1"/>
  <c r="AV19" i="1"/>
  <c r="AV20" i="1"/>
  <c r="AV21" i="1"/>
  <c r="AV22" i="1"/>
  <c r="AV23" i="1"/>
  <c r="AV24" i="1"/>
  <c r="AV25" i="1"/>
  <c r="AV26" i="1"/>
  <c r="AV27" i="1"/>
  <c r="AV28" i="1"/>
  <c r="AV29" i="1"/>
  <c r="AV30" i="1"/>
  <c r="AV31" i="1"/>
  <c r="AV32" i="1"/>
  <c r="AV8" i="1"/>
  <c r="B40" i="1"/>
  <c r="Q6" i="4" l="1"/>
  <c r="Q7" i="4"/>
  <c r="Q8" i="4"/>
  <c r="Q9" i="4"/>
  <c r="Q10" i="4"/>
  <c r="Q11" i="4"/>
  <c r="Q12" i="4"/>
  <c r="Q13" i="4"/>
  <c r="Q14" i="4"/>
  <c r="Q15" i="4"/>
  <c r="Q16" i="4"/>
  <c r="Q17" i="4"/>
  <c r="Q18" i="4"/>
  <c r="Q19" i="4"/>
  <c r="Q20" i="4"/>
  <c r="Q21" i="4"/>
  <c r="Q22" i="4"/>
  <c r="Q23" i="4"/>
  <c r="Q24" i="4"/>
  <c r="Q25" i="4"/>
  <c r="Q26" i="4"/>
  <c r="Q27" i="4"/>
  <c r="Q28" i="4"/>
  <c r="Q29" i="4"/>
  <c r="Q5" i="4"/>
  <c r="O6" i="4"/>
  <c r="O7" i="4"/>
  <c r="O8" i="4"/>
  <c r="O9" i="4"/>
  <c r="O10" i="4"/>
  <c r="O11" i="4"/>
  <c r="O12" i="4"/>
  <c r="O13" i="4"/>
  <c r="O14" i="4"/>
  <c r="O15" i="4"/>
  <c r="O16" i="4"/>
  <c r="O17" i="4"/>
  <c r="O18" i="4"/>
  <c r="O19" i="4"/>
  <c r="O20" i="4"/>
  <c r="O21" i="4"/>
  <c r="O22" i="4"/>
  <c r="O23" i="4"/>
  <c r="O24" i="4"/>
  <c r="O25" i="4"/>
  <c r="O26" i="4"/>
  <c r="O27" i="4"/>
  <c r="O28" i="4"/>
  <c r="O29" i="4"/>
  <c r="O5" i="4"/>
  <c r="M6" i="4"/>
  <c r="M7" i="4"/>
  <c r="M8" i="4"/>
  <c r="M9" i="4"/>
  <c r="M10" i="4"/>
  <c r="M11" i="4"/>
  <c r="M12" i="4"/>
  <c r="M13" i="4"/>
  <c r="M14" i="4"/>
  <c r="M15" i="4"/>
  <c r="M16" i="4"/>
  <c r="M17" i="4"/>
  <c r="M18" i="4"/>
  <c r="M19" i="4"/>
  <c r="M20" i="4"/>
  <c r="M21" i="4"/>
  <c r="M22" i="4"/>
  <c r="M23" i="4"/>
  <c r="M24" i="4"/>
  <c r="M25" i="4"/>
  <c r="M26" i="4"/>
  <c r="M27" i="4"/>
  <c r="M28" i="4"/>
  <c r="M29" i="4"/>
  <c r="M5" i="4"/>
  <c r="K6" i="4"/>
  <c r="K7" i="4"/>
  <c r="K8" i="4"/>
  <c r="K9" i="4"/>
  <c r="K10" i="4"/>
  <c r="K11" i="4"/>
  <c r="K12" i="4"/>
  <c r="K13" i="4"/>
  <c r="K14" i="4"/>
  <c r="K15" i="4"/>
  <c r="K16" i="4"/>
  <c r="K17" i="4"/>
  <c r="K18" i="4"/>
  <c r="K19" i="4"/>
  <c r="K20" i="4"/>
  <c r="K21" i="4"/>
  <c r="K22" i="4"/>
  <c r="K23" i="4"/>
  <c r="K24" i="4"/>
  <c r="K25" i="4"/>
  <c r="K26" i="4"/>
  <c r="K27" i="4"/>
  <c r="K28" i="4"/>
  <c r="K29" i="4"/>
  <c r="K5" i="4"/>
  <c r="I6" i="4"/>
  <c r="I7" i="4"/>
  <c r="I8" i="4"/>
  <c r="I9" i="4"/>
  <c r="I10" i="4"/>
  <c r="I11" i="4"/>
  <c r="I12" i="4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I26" i="4"/>
  <c r="I27" i="4"/>
  <c r="I28" i="4"/>
  <c r="I29" i="4"/>
  <c r="I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5" i="4"/>
  <c r="Y9" i="3"/>
  <c r="Y10" i="3"/>
  <c r="Y11" i="3"/>
  <c r="Y33" i="3" s="1"/>
  <c r="Y12" i="3"/>
  <c r="Y13" i="3"/>
  <c r="Y14" i="3"/>
  <c r="Y15" i="3"/>
  <c r="Y16" i="3"/>
  <c r="Y17" i="3"/>
  <c r="Y18" i="3"/>
  <c r="Y19" i="3"/>
  <c r="Y20" i="3"/>
  <c r="Y21" i="3"/>
  <c r="Y22" i="3"/>
  <c r="Y23" i="3"/>
  <c r="Y24" i="3"/>
  <c r="Y25" i="3"/>
  <c r="Y26" i="3"/>
  <c r="Y27" i="3"/>
  <c r="Y28" i="3"/>
  <c r="Y29" i="3"/>
  <c r="Y30" i="3"/>
  <c r="Y31" i="3"/>
  <c r="Y32" i="3"/>
  <c r="Y8" i="3"/>
  <c r="W9" i="3"/>
  <c r="W10" i="3"/>
  <c r="W11" i="3"/>
  <c r="W12" i="3"/>
  <c r="W13" i="3"/>
  <c r="W14" i="3"/>
  <c r="W15" i="3"/>
  <c r="W16" i="3"/>
  <c r="W17" i="3"/>
  <c r="W18" i="3"/>
  <c r="W19" i="3"/>
  <c r="W20" i="3"/>
  <c r="W21" i="3"/>
  <c r="W22" i="3"/>
  <c r="W23" i="3"/>
  <c r="W24" i="3"/>
  <c r="W25" i="3"/>
  <c r="W26" i="3"/>
  <c r="W27" i="3"/>
  <c r="W28" i="3"/>
  <c r="W29" i="3"/>
  <c r="W30" i="3"/>
  <c r="W31" i="3"/>
  <c r="W32" i="3"/>
  <c r="W33" i="3" s="1"/>
  <c r="W8" i="3"/>
  <c r="U9" i="3"/>
  <c r="U33" i="3" s="1"/>
  <c r="U10" i="3"/>
  <c r="U11" i="3"/>
  <c r="U12" i="3"/>
  <c r="U13" i="3"/>
  <c r="U14" i="3"/>
  <c r="U15" i="3"/>
  <c r="U16" i="3"/>
  <c r="U17" i="3"/>
  <c r="U18" i="3"/>
  <c r="U19" i="3"/>
  <c r="U20" i="3"/>
  <c r="U21" i="3"/>
  <c r="U22" i="3"/>
  <c r="U23" i="3"/>
  <c r="U24" i="3"/>
  <c r="U25" i="3"/>
  <c r="U26" i="3"/>
  <c r="U27" i="3"/>
  <c r="U28" i="3"/>
  <c r="U29" i="3"/>
  <c r="U30" i="3"/>
  <c r="U31" i="3"/>
  <c r="U32" i="3"/>
  <c r="U8" i="3"/>
  <c r="Q9" i="3"/>
  <c r="Q10" i="3"/>
  <c r="Q11" i="3"/>
  <c r="Q12" i="3"/>
  <c r="Q13" i="3"/>
  <c r="Q14" i="3"/>
  <c r="Q15" i="3"/>
  <c r="Q16" i="3"/>
  <c r="Q17" i="3"/>
  <c r="Q18" i="3"/>
  <c r="Q19" i="3"/>
  <c r="Q20" i="3"/>
  <c r="Q21" i="3"/>
  <c r="Q22" i="3"/>
  <c r="Q23" i="3"/>
  <c r="Q24" i="3"/>
  <c r="Q25" i="3"/>
  <c r="Q26" i="3"/>
  <c r="Q27" i="3"/>
  <c r="Q28" i="3"/>
  <c r="Q29" i="3"/>
  <c r="Q30" i="3"/>
  <c r="Q31" i="3"/>
  <c r="Q32" i="3"/>
  <c r="Q8" i="3"/>
  <c r="O9" i="3"/>
  <c r="O10" i="3"/>
  <c r="O11" i="3"/>
  <c r="O12" i="3"/>
  <c r="O13" i="3"/>
  <c r="O14" i="3"/>
  <c r="O15" i="3"/>
  <c r="O16" i="3"/>
  <c r="O17" i="3"/>
  <c r="O18" i="3"/>
  <c r="O19" i="3"/>
  <c r="O20" i="3"/>
  <c r="O21" i="3"/>
  <c r="O22" i="3"/>
  <c r="O23" i="3"/>
  <c r="O24" i="3"/>
  <c r="O25" i="3"/>
  <c r="O26" i="3"/>
  <c r="O27" i="3"/>
  <c r="O28" i="3"/>
  <c r="O29" i="3"/>
  <c r="O30" i="3"/>
  <c r="O31" i="3"/>
  <c r="O32" i="3"/>
  <c r="O8" i="3"/>
  <c r="M9" i="3"/>
  <c r="M10" i="3"/>
  <c r="M11" i="3"/>
  <c r="M12" i="3"/>
  <c r="M13" i="3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1" i="3"/>
  <c r="M32" i="3"/>
  <c r="M8" i="3"/>
  <c r="K9" i="3"/>
  <c r="K10" i="3"/>
  <c r="K11" i="3"/>
  <c r="K12" i="3"/>
  <c r="K13" i="3"/>
  <c r="K14" i="3"/>
  <c r="K15" i="3"/>
  <c r="K16" i="3"/>
  <c r="K17" i="3"/>
  <c r="K18" i="3"/>
  <c r="K19" i="3"/>
  <c r="K20" i="3"/>
  <c r="K21" i="3"/>
  <c r="K22" i="3"/>
  <c r="K23" i="3"/>
  <c r="K24" i="3"/>
  <c r="K25" i="3"/>
  <c r="K26" i="3"/>
  <c r="K27" i="3"/>
  <c r="K28" i="3"/>
  <c r="K29" i="3"/>
  <c r="K30" i="3"/>
  <c r="K31" i="3"/>
  <c r="K32" i="3"/>
  <c r="K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8" i="3"/>
  <c r="S33" i="3"/>
  <c r="S9" i="3"/>
  <c r="S10" i="3"/>
  <c r="S11" i="3"/>
  <c r="S12" i="3"/>
  <c r="S13" i="3"/>
  <c r="S14" i="3"/>
  <c r="S15" i="3"/>
  <c r="S16" i="3"/>
  <c r="S17" i="3"/>
  <c r="S18" i="3"/>
  <c r="S19" i="3"/>
  <c r="S20" i="3"/>
  <c r="S21" i="3"/>
  <c r="S22" i="3"/>
  <c r="S23" i="3"/>
  <c r="S24" i="3"/>
  <c r="S25" i="3"/>
  <c r="S26" i="3"/>
  <c r="S27" i="3"/>
  <c r="S28" i="3"/>
  <c r="S29" i="3"/>
  <c r="S30" i="3"/>
  <c r="S31" i="3"/>
  <c r="S32" i="3"/>
  <c r="S8" i="3"/>
  <c r="Q33" i="3"/>
  <c r="O33" i="3"/>
  <c r="M33" i="3"/>
  <c r="K33" i="3"/>
  <c r="G33" i="3"/>
  <c r="E33" i="3"/>
  <c r="C33" i="3"/>
  <c r="G32" i="2"/>
  <c r="E32" i="2"/>
  <c r="C32" i="2"/>
  <c r="G31" i="2"/>
  <c r="E31" i="2"/>
  <c r="C31" i="2"/>
  <c r="G30" i="2"/>
  <c r="E30" i="2"/>
  <c r="C30" i="2"/>
  <c r="G29" i="2"/>
  <c r="E29" i="2"/>
  <c r="C29" i="2"/>
  <c r="G28" i="2"/>
  <c r="E28" i="2"/>
  <c r="C28" i="2"/>
  <c r="G27" i="2"/>
  <c r="E27" i="2"/>
  <c r="C27" i="2"/>
  <c r="G26" i="2"/>
  <c r="E26" i="2"/>
  <c r="C26" i="2"/>
  <c r="G25" i="2"/>
  <c r="E25" i="2"/>
  <c r="C25" i="2"/>
  <c r="G24" i="2"/>
  <c r="E24" i="2"/>
  <c r="C24" i="2"/>
  <c r="G23" i="2"/>
  <c r="E23" i="2"/>
  <c r="C23" i="2"/>
  <c r="G22" i="2"/>
  <c r="E22" i="2"/>
  <c r="C22" i="2"/>
  <c r="G21" i="2"/>
  <c r="E21" i="2"/>
  <c r="C21" i="2"/>
  <c r="G20" i="2"/>
  <c r="E20" i="2"/>
  <c r="C20" i="2"/>
  <c r="G19" i="2"/>
  <c r="E19" i="2"/>
  <c r="C19" i="2"/>
  <c r="G18" i="2"/>
  <c r="E18" i="2"/>
  <c r="C18" i="2"/>
  <c r="G17" i="2"/>
  <c r="E17" i="2"/>
  <c r="C17" i="2"/>
  <c r="G16" i="2"/>
  <c r="E16" i="2"/>
  <c r="C16" i="2"/>
  <c r="G15" i="2"/>
  <c r="E15" i="2"/>
  <c r="C15" i="2"/>
  <c r="G14" i="2"/>
  <c r="E14" i="2"/>
  <c r="C14" i="2"/>
  <c r="G13" i="2"/>
  <c r="E13" i="2"/>
  <c r="C13" i="2"/>
  <c r="G12" i="2"/>
  <c r="E12" i="2"/>
  <c r="C12" i="2"/>
  <c r="G11" i="2"/>
  <c r="E11" i="2"/>
  <c r="C11" i="2"/>
  <c r="G10" i="2"/>
  <c r="E10" i="2"/>
  <c r="C10" i="2"/>
  <c r="G9" i="2"/>
  <c r="E9" i="2"/>
  <c r="C9" i="2"/>
  <c r="G8" i="2"/>
  <c r="G33" i="2" s="1"/>
  <c r="E8" i="2"/>
  <c r="E33" i="2" s="1"/>
  <c r="C8" i="2"/>
  <c r="C33" i="2" s="1"/>
  <c r="O30" i="4" l="1"/>
  <c r="E30" i="4"/>
  <c r="M30" i="4"/>
  <c r="G30" i="4"/>
  <c r="I30" i="4"/>
  <c r="K30" i="4"/>
  <c r="Q30" i="4"/>
  <c r="C30" i="4"/>
  <c r="I33" i="3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</calcChain>
</file>

<file path=xl/sharedStrings.xml><?xml version="1.0" encoding="utf-8"?>
<sst xmlns="http://schemas.openxmlformats.org/spreadsheetml/2006/main" count="264" uniqueCount="39">
  <si>
    <t>Points d'insatisfaction</t>
  </si>
  <si>
    <t>Qualité prestation</t>
  </si>
  <si>
    <t>Délais de livraison des pièces</t>
  </si>
  <si>
    <t>Vérification de la référence de pièce</t>
  </si>
  <si>
    <t>Possibilité de commande en ligne</t>
  </si>
  <si>
    <t>Service de livraison</t>
  </si>
  <si>
    <t>Exactitude de la commande</t>
  </si>
  <si>
    <t>Disponibilité des techniciens</t>
  </si>
  <si>
    <t>Possibilité de livraison des pièces sur site du client.</t>
  </si>
  <si>
    <t>Retard devis</t>
  </si>
  <si>
    <t xml:space="preserve">Prix élevé des pièces </t>
  </si>
  <si>
    <t>Disponibilité des pièces en stock</t>
  </si>
  <si>
    <t>Manque Compétence des Techniciens</t>
  </si>
  <si>
    <t>Complexité Procédure Admin</t>
  </si>
  <si>
    <t>Complexité Mode Paiement</t>
  </si>
  <si>
    <t>Proximité aux clients</t>
  </si>
  <si>
    <t>Durée d'intervention trop longue</t>
  </si>
  <si>
    <t>Horaire d'Ouverture</t>
  </si>
  <si>
    <t>Manque Outils de travail des Techniciens</t>
  </si>
  <si>
    <t>Erreur de facture</t>
  </si>
  <si>
    <t>Délais de livraison Equipement</t>
  </si>
  <si>
    <t>Prix élevé de préstation</t>
  </si>
  <si>
    <t>Retard de Facturation</t>
  </si>
  <si>
    <t xml:space="preserve">Préparation des Techniciens </t>
  </si>
  <si>
    <t>Manque de Réactivité</t>
  </si>
  <si>
    <t>Manque de communication</t>
  </si>
  <si>
    <t>NOMBRE D'OCCURRENCE DE PROBLEME</t>
  </si>
  <si>
    <t>NOP</t>
  </si>
  <si>
    <t>%</t>
  </si>
  <si>
    <t>VARIABILITE SUR 22 MOIS</t>
  </si>
  <si>
    <t>Variance</t>
  </si>
  <si>
    <t>Ecart-type</t>
  </si>
  <si>
    <t>NOMBRE D'OCCURRENCE DE PROBLEME (NOP)</t>
  </si>
  <si>
    <t>NB de Clients contactés</t>
  </si>
  <si>
    <t>mediane</t>
  </si>
  <si>
    <t>moyenne</t>
  </si>
  <si>
    <t>ecart type</t>
  </si>
  <si>
    <t>Total</t>
  </si>
  <si>
    <t>total NOP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</si>
</sst>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3">
    <xf numFmtId="0" fontId="0" fillId="0" borderId="0" xfId="0"/>
    <xf numFmtId="0" fontId="0" fillId="0" borderId="1" xfId="0" applyBorder="1" applyAlignment="1">
      <alignment horizontal="left" vertical="center" wrapText="1"/>
    </xf>
    <xf numFmtId="0" fontId="0" fillId="0" borderId="1" xfId="0" applyBorder="1" applyAlignment="1">
      <alignment wrapText="1"/>
    </xf>
    <xf numFmtId="0" fontId="0" fillId="0" borderId="2" xfId="0" applyFill="1" applyBorder="1"/>
    <xf numFmtId="0" fontId="0" fillId="0" borderId="2" xfId="0" applyFill="1" applyBorder="1" applyAlignment="1">
      <alignment wrapText="1"/>
    </xf>
    <xf numFmtId="0" fontId="0" fillId="0" borderId="1" xfId="0" applyFill="1" applyBorder="1"/>
    <xf numFmtId="0" fontId="0" fillId="0" borderId="2" xfId="0" applyBorder="1" applyAlignment="1">
      <alignment horizontal="left" vertical="center" wrapText="1"/>
    </xf>
    <xf numFmtId="0" fontId="0" fillId="0" borderId="2" xfId="0" applyBorder="1" applyAlignment="1">
      <alignment wrapText="1"/>
    </xf>
    <xf numFmtId="0" fontId="0" fillId="0" borderId="3" xfId="0" applyFill="1" applyBorder="1"/>
    <xf numFmtId="17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  <xf numFmtId="0" fontId="0" fillId="5" borderId="3" xfId="0" applyFill="1" applyBorder="1" applyAlignment="1">
      <alignment wrapText="1"/>
    </xf>
    <xf numFmtId="0" fontId="0" fillId="5" borderId="0" xfId="0" applyFill="1"/>
    <xf numFmtId="17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 vertical="center"/>
    </xf>
    <xf numFmtId="9" fontId="0" fillId="0" borderId="0" xfId="1" applyFon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9" fontId="0" fillId="5" borderId="0" xfId="0" applyNumberFormat="1" applyFill="1" applyAlignment="1">
      <alignment horizontal="center" vertical="center"/>
    </xf>
    <xf numFmtId="17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2" fillId="3" borderId="0" xfId="0" applyFont="1" applyFill="1" applyAlignment="1">
      <alignment horizontal="center"/>
    </xf>
    <xf numFmtId="0" fontId="2" fillId="0" borderId="0" xfId="0" applyFont="1"/>
    <xf numFmtId="0" fontId="0" fillId="0" borderId="5" xfId="0" applyBorder="1" applyAlignment="1"/>
    <xf numFmtId="0" fontId="0" fillId="0" borderId="0" xfId="0" applyAlignment="1"/>
    <xf numFmtId="0" fontId="0" fillId="0" borderId="0" xfId="0" applyAlignment="1">
      <alignment wrapText="1"/>
    </xf>
    <xf numFmtId="0" fontId="0" fillId="0" borderId="0" xfId="0" applyFill="1" applyBorder="1"/>
    <xf numFmtId="0" fontId="0" fillId="0" borderId="0" xfId="0" applyBorder="1" applyAlignment="1"/>
    <xf numFmtId="0" fontId="2" fillId="0" borderId="0" xfId="0" applyFont="1" applyBorder="1" applyAlignment="1">
      <alignment vertical="center"/>
    </xf>
    <xf numFmtId="0" fontId="0" fillId="0" borderId="0" xfId="0" applyBorder="1" applyAlignment="1">
      <alignment horizontal="left" vertical="center" wrapText="1"/>
    </xf>
    <xf numFmtId="0" fontId="0" fillId="0" borderId="0" xfId="0" applyBorder="1" applyAlignment="1">
      <alignment wrapText="1"/>
    </xf>
    <xf numFmtId="0" fontId="0" fillId="0" borderId="0" xfId="0" applyFill="1" applyBorder="1" applyAlignment="1">
      <alignment wrapText="1"/>
    </xf>
    <xf numFmtId="0" fontId="0" fillId="7" borderId="2" xfId="0" applyFill="1" applyBorder="1"/>
    <xf numFmtId="0" fontId="0" fillId="7" borderId="5" xfId="0" applyFill="1" applyBorder="1" applyAlignment="1"/>
    <xf numFmtId="0" fontId="0" fillId="7" borderId="0" xfId="0" applyFill="1" applyAlignment="1"/>
    <xf numFmtId="0" fontId="0" fillId="7" borderId="0" xfId="0" applyFill="1" applyAlignment="1">
      <alignment horizontal="center"/>
    </xf>
    <xf numFmtId="0" fontId="0" fillId="8" borderId="1" xfId="0" applyFill="1" applyBorder="1" applyAlignment="1">
      <alignment horizontal="left" vertical="center" wrapText="1"/>
    </xf>
    <xf numFmtId="0" fontId="0" fillId="8" borderId="5" xfId="0" applyFill="1" applyBorder="1" applyAlignment="1"/>
    <xf numFmtId="0" fontId="0" fillId="8" borderId="0" xfId="0" applyFill="1" applyAlignment="1"/>
    <xf numFmtId="0" fontId="0" fillId="8" borderId="0" xfId="0" applyFill="1" applyAlignment="1">
      <alignment horizontal="center"/>
    </xf>
    <xf numFmtId="0" fontId="0" fillId="9" borderId="1" xfId="0" applyFill="1" applyBorder="1" applyAlignment="1">
      <alignment horizontal="left" vertical="center" wrapText="1"/>
    </xf>
    <xf numFmtId="0" fontId="0" fillId="9" borderId="5" xfId="0" applyFill="1" applyBorder="1" applyAlignment="1"/>
    <xf numFmtId="0" fontId="0" fillId="9" borderId="0" xfId="0" applyFill="1" applyAlignment="1"/>
    <xf numFmtId="0" fontId="0" fillId="9" borderId="0" xfId="0" applyFill="1" applyAlignment="1">
      <alignment horizontal="center"/>
    </xf>
    <xf numFmtId="0" fontId="0" fillId="10" borderId="1" xfId="0" applyFill="1" applyBorder="1" applyAlignment="1">
      <alignment horizontal="left" vertical="center" wrapText="1"/>
    </xf>
    <xf numFmtId="0" fontId="0" fillId="10" borderId="5" xfId="0" applyFill="1" applyBorder="1" applyAlignment="1"/>
    <xf numFmtId="0" fontId="0" fillId="10" borderId="0" xfId="0" applyFill="1" applyAlignment="1"/>
    <xf numFmtId="0" fontId="0" fillId="10" borderId="0" xfId="0" applyFill="1" applyAlignment="1">
      <alignment horizontal="center"/>
    </xf>
    <xf numFmtId="0" fontId="0" fillId="0" borderId="6" xfId="0" applyBorder="1" applyAlignment="1">
      <alignment horizontal="left" vertical="center" wrapText="1"/>
    </xf>
    <xf numFmtId="0" fontId="0" fillId="0" borderId="6" xfId="0" applyFill="1" applyBorder="1"/>
    <xf numFmtId="0" fontId="0" fillId="0" borderId="6" xfId="0" applyBorder="1" applyAlignment="1">
      <alignment wrapText="1"/>
    </xf>
    <xf numFmtId="0" fontId="0" fillId="0" borderId="7" xfId="0" applyFill="1" applyBorder="1" applyAlignment="1">
      <alignment wrapText="1"/>
    </xf>
    <xf numFmtId="0" fontId="0" fillId="0" borderId="7" xfId="0" applyFill="1" applyBorder="1"/>
    <xf numFmtId="0" fontId="0" fillId="0" borderId="7" xfId="0" applyBorder="1" applyAlignment="1">
      <alignment horizontal="left" vertical="center" wrapText="1"/>
    </xf>
    <xf numFmtId="0" fontId="0" fillId="0" borderId="7" xfId="0" applyBorder="1" applyAlignment="1">
      <alignment wrapText="1"/>
    </xf>
    <xf numFmtId="0" fontId="0" fillId="0" borderId="8" xfId="0" applyFill="1" applyBorder="1"/>
    <xf numFmtId="0" fontId="0" fillId="5" borderId="8" xfId="0" applyFill="1" applyBorder="1" applyAlignment="1">
      <alignment wrapText="1"/>
    </xf>
    <xf numFmtId="0" fontId="2" fillId="3" borderId="1" xfId="0" applyFont="1" applyFill="1" applyBorder="1" applyAlignment="1">
      <alignment horizontal="center"/>
    </xf>
    <xf numFmtId="17" fontId="0" fillId="0" borderId="1" xfId="0" applyNumberFormat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9" fontId="0" fillId="0" borderId="1" xfId="1" applyFont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9" fontId="0" fillId="5" borderId="1" xfId="0" applyNumberFormat="1" applyFill="1" applyBorder="1" applyAlignment="1">
      <alignment horizontal="center" vertical="center"/>
    </xf>
    <xf numFmtId="9" fontId="0" fillId="0" borderId="0" xfId="1" applyFont="1" applyAlignment="1">
      <alignment horizontal="center"/>
    </xf>
    <xf numFmtId="9" fontId="0" fillId="0" borderId="0" xfId="1" applyFont="1"/>
    <xf numFmtId="0" fontId="0" fillId="0" borderId="0" xfId="0" applyAlignment="1">
      <alignment horizontal="right"/>
    </xf>
    <xf numFmtId="0" fontId="2" fillId="2" borderId="0" xfId="0" applyFont="1" applyFill="1" applyAlignment="1">
      <alignment horizontal="center"/>
    </xf>
    <xf numFmtId="0" fontId="2" fillId="3" borderId="0" xfId="0" applyFont="1" applyFill="1" applyAlignment="1">
      <alignment horizontal="center"/>
    </xf>
    <xf numFmtId="17" fontId="2" fillId="4" borderId="0" xfId="0" applyNumberFormat="1" applyFont="1" applyFill="1" applyAlignment="1">
      <alignment horizontal="center"/>
    </xf>
    <xf numFmtId="17" fontId="2" fillId="3" borderId="0" xfId="0" applyNumberFormat="1" applyFont="1" applyFill="1" applyAlignment="1">
      <alignment horizontal="center"/>
    </xf>
    <xf numFmtId="0" fontId="3" fillId="6" borderId="0" xfId="0" applyFont="1" applyFill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4" borderId="0" xfId="0" applyFont="1" applyFill="1" applyAlignment="1">
      <alignment horizontal="center"/>
    </xf>
    <xf numFmtId="17" fontId="2" fillId="2" borderId="0" xfId="0" applyNumberFormat="1" applyFont="1" applyFill="1" applyAlignment="1">
      <alignment horizontal="center"/>
    </xf>
    <xf numFmtId="0" fontId="2" fillId="3" borderId="1" xfId="0" applyFont="1" applyFill="1" applyBorder="1" applyAlignment="1">
      <alignment horizontal="center"/>
    </xf>
    <xf numFmtId="17" fontId="2" fillId="3" borderId="1" xfId="0" applyNumberFormat="1" applyFont="1" applyFill="1" applyBorder="1" applyAlignment="1">
      <alignment horizontal="center"/>
    </xf>
    <xf numFmtId="0" fontId="3" fillId="6" borderId="4" xfId="0" applyFont="1" applyFill="1" applyBorder="1" applyAlignment="1">
      <alignment horizontal="center" vertical="center" wrapText="1"/>
    </xf>
    <xf numFmtId="0" fontId="0" fillId="11" borderId="0" xfId="0" applyFill="1" applyAlignment="1">
      <alignment horizontal="center"/>
    </xf>
    <xf numFmtId="0" fontId="2" fillId="5" borderId="0" xfId="0" applyFont="1" applyFill="1"/>
    <xf numFmtId="0" fontId="0" fillId="5" borderId="0" xfId="0" applyFill="1" applyBorder="1" applyAlignment="1">
      <alignment wrapText="1"/>
    </xf>
    <xf numFmtId="17" fontId="0" fillId="0" borderId="0" xfId="0" applyNumberFormat="1"/>
  </cellXfs>
  <cellStyles count="2">
    <cellStyle name="Normal" xfId="0" builtinId="0"/>
    <cellStyle name="Pourcentage" xfId="1" builtinId="5"/>
  </cellStyles>
  <dxfs count="1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répartition</a:t>
            </a:r>
          </a:p>
        </c:rich>
      </c:tx>
      <c:layout>
        <c:manualLayout>
          <c:xMode val="edge"/>
          <c:yMode val="edge"/>
          <c:x val="0.36943514413639472"/>
          <c:y val="3.5087719298245612E-2"/>
        </c:manualLayout>
      </c:layout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cat>
            <c:strRef>
              <c:f>Repartition!$A$2:$A$26</c:f>
              <c:strCache>
                <c:ptCount val="25"/>
                <c:pt idx="0">
                  <c:v>Disponibilité des pièces en stock</c:v>
                </c:pt>
                <c:pt idx="1">
                  <c:v>Prix élevé de préstation</c:v>
                </c:pt>
                <c:pt idx="2">
                  <c:v>Prix élevé des pièces </c:v>
                </c:pt>
                <c:pt idx="3">
                  <c:v>Disponibilité des techniciens</c:v>
                </c:pt>
                <c:pt idx="4">
                  <c:v>Délais de livraison des pièces</c:v>
                </c:pt>
                <c:pt idx="5">
                  <c:v>Manque de communication</c:v>
                </c:pt>
                <c:pt idx="6">
                  <c:v>Manque de Réactivité</c:v>
                </c:pt>
                <c:pt idx="7">
                  <c:v>Durée d'intervention trop longue</c:v>
                </c:pt>
                <c:pt idx="8">
                  <c:v>Manque Outils de travail des Techniciens</c:v>
                </c:pt>
                <c:pt idx="9">
                  <c:v>Manque Compétence des Techniciens</c:v>
                </c:pt>
                <c:pt idx="10">
                  <c:v>Qualité prestation</c:v>
                </c:pt>
                <c:pt idx="11">
                  <c:v>Préparation des Techniciens </c:v>
                </c:pt>
                <c:pt idx="12">
                  <c:v>Erreur de facture</c:v>
                </c:pt>
                <c:pt idx="13">
                  <c:v>Complexité Mode Paiement</c:v>
                </c:pt>
                <c:pt idx="14">
                  <c:v>Proximité aux clients</c:v>
                </c:pt>
                <c:pt idx="15">
                  <c:v>Complexité Procédure Admin</c:v>
                </c:pt>
                <c:pt idx="16">
                  <c:v>Retard devis</c:v>
                </c:pt>
                <c:pt idx="17">
                  <c:v>Horaire d'Ouverture</c:v>
                </c:pt>
                <c:pt idx="18">
                  <c:v>Possibilité de livraison des pièces sur site du client.</c:v>
                </c:pt>
                <c:pt idx="19">
                  <c:v>Retard de Facturation</c:v>
                </c:pt>
                <c:pt idx="20">
                  <c:v>Délais de livraison Equipement</c:v>
                </c:pt>
                <c:pt idx="21">
                  <c:v>Exactitude de la commande</c:v>
                </c:pt>
                <c:pt idx="22">
                  <c:v>Possibilité de commande en ligne</c:v>
                </c:pt>
                <c:pt idx="23">
                  <c:v>Service de livraison</c:v>
                </c:pt>
                <c:pt idx="24">
                  <c:v>Vérification de la référence de pièce</c:v>
                </c:pt>
              </c:strCache>
            </c:strRef>
          </c:cat>
          <c:val>
            <c:numRef>
              <c:f>Repartition!$B$2:$B$26</c:f>
              <c:numCache>
                <c:formatCode>0%</c:formatCode>
                <c:ptCount val="25"/>
                <c:pt idx="0">
                  <c:v>0.15313299232736574</c:v>
                </c:pt>
                <c:pt idx="1">
                  <c:v>0.14066496163682865</c:v>
                </c:pt>
                <c:pt idx="2">
                  <c:v>0.13363171355498721</c:v>
                </c:pt>
                <c:pt idx="3">
                  <c:v>0.10613810741687979</c:v>
                </c:pt>
                <c:pt idx="4">
                  <c:v>9.1751918158567772E-2</c:v>
                </c:pt>
                <c:pt idx="5">
                  <c:v>9.0153452685421992E-2</c:v>
                </c:pt>
                <c:pt idx="6">
                  <c:v>8.3439897698209725E-2</c:v>
                </c:pt>
                <c:pt idx="7">
                  <c:v>7.6726342710997444E-2</c:v>
                </c:pt>
                <c:pt idx="8">
                  <c:v>3.4526854219948847E-2</c:v>
                </c:pt>
                <c:pt idx="9">
                  <c:v>3.4207161125319692E-2</c:v>
                </c:pt>
                <c:pt idx="10">
                  <c:v>2.0460358056265986E-2</c:v>
                </c:pt>
                <c:pt idx="11">
                  <c:v>1.278772378516624E-2</c:v>
                </c:pt>
                <c:pt idx="12">
                  <c:v>5.1150895140664966E-3</c:v>
                </c:pt>
                <c:pt idx="13">
                  <c:v>4.1560102301790285E-3</c:v>
                </c:pt>
                <c:pt idx="14">
                  <c:v>3.8363171355498722E-3</c:v>
                </c:pt>
                <c:pt idx="15">
                  <c:v>2.8772378516624042E-3</c:v>
                </c:pt>
                <c:pt idx="16">
                  <c:v>2.8772378516624042E-3</c:v>
                </c:pt>
                <c:pt idx="17">
                  <c:v>1.9181585677749361E-3</c:v>
                </c:pt>
                <c:pt idx="18">
                  <c:v>9.5907928388746806E-4</c:v>
                </c:pt>
                <c:pt idx="19">
                  <c:v>6.3938618925831207E-4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52161664"/>
        <c:axId val="152253952"/>
      </c:barChart>
      <c:catAx>
        <c:axId val="152161664"/>
        <c:scaling>
          <c:orientation val="minMax"/>
        </c:scaling>
        <c:delete val="0"/>
        <c:axPos val="b"/>
        <c:majorTickMark val="none"/>
        <c:minorTickMark val="none"/>
        <c:tickLblPos val="nextTo"/>
        <c:crossAx val="152253952"/>
        <c:crosses val="autoZero"/>
        <c:auto val="1"/>
        <c:lblAlgn val="ctr"/>
        <c:lblOffset val="100"/>
        <c:noMultiLvlLbl val="0"/>
      </c:catAx>
      <c:valAx>
        <c:axId val="152253952"/>
        <c:scaling>
          <c:orientation val="minMax"/>
        </c:scaling>
        <c:delete val="0"/>
        <c:axPos val="l"/>
        <c:majorGridlines/>
        <c:numFmt formatCode="0%" sourceLinked="1"/>
        <c:majorTickMark val="none"/>
        <c:minorTickMark val="none"/>
        <c:tickLblPos val="nextTo"/>
        <c:crossAx val="15216166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répartition</a:t>
            </a:r>
          </a:p>
        </c:rich>
      </c:tx>
      <c:layout>
        <c:manualLayout>
          <c:xMode val="edge"/>
          <c:yMode val="edge"/>
          <c:x val="0.62659486529701025"/>
          <c:y val="3.7800687285223365E-2"/>
        </c:manualLayout>
      </c:layout>
      <c:overlay val="0"/>
    </c:title>
    <c:autoTitleDeleted val="0"/>
    <c:plotArea>
      <c:layout/>
      <c:pieChart>
        <c:varyColors val="1"/>
        <c:ser>
          <c:idx val="0"/>
          <c:order val="0"/>
          <c:dLbls>
            <c:dLbl>
              <c:idx val="11"/>
              <c:delete val="1"/>
            </c:dLbl>
            <c:dLbl>
              <c:idx val="13"/>
              <c:delete val="1"/>
            </c:dLbl>
            <c:dLbl>
              <c:idx val="14"/>
              <c:delete val="1"/>
            </c:dLbl>
            <c:dLbl>
              <c:idx val="15"/>
              <c:delete val="1"/>
            </c:dLbl>
            <c:dLbl>
              <c:idx val="16"/>
              <c:delete val="1"/>
            </c:dLbl>
            <c:dLbl>
              <c:idx val="17"/>
              <c:delete val="1"/>
            </c:dLbl>
            <c:dLbl>
              <c:idx val="18"/>
              <c:delete val="1"/>
            </c:dLbl>
            <c:dLbl>
              <c:idx val="19"/>
              <c:delete val="1"/>
            </c:dLbl>
            <c:dLbl>
              <c:idx val="20"/>
              <c:delete val="1"/>
            </c:dLbl>
            <c:dLbl>
              <c:idx val="21"/>
              <c:delete val="1"/>
            </c:dLbl>
            <c:dLbl>
              <c:idx val="22"/>
              <c:delete val="1"/>
            </c:dLbl>
            <c:dLbl>
              <c:idx val="23"/>
              <c:delete val="1"/>
            </c:dLbl>
            <c:dLbl>
              <c:idx val="24"/>
              <c:delete val="1"/>
            </c:dLbl>
            <c:showLegendKey val="0"/>
            <c:showVal val="0"/>
            <c:showCatName val="1"/>
            <c:showSerName val="0"/>
            <c:showPercent val="1"/>
            <c:showBubbleSize val="0"/>
            <c:showLeaderLines val="1"/>
          </c:dLbls>
          <c:cat>
            <c:strRef>
              <c:f>Repartition!$A$2:$A$26</c:f>
              <c:strCache>
                <c:ptCount val="25"/>
                <c:pt idx="0">
                  <c:v>Disponibilité des pièces en stock</c:v>
                </c:pt>
                <c:pt idx="1">
                  <c:v>Prix élevé de préstation</c:v>
                </c:pt>
                <c:pt idx="2">
                  <c:v>Prix élevé des pièces </c:v>
                </c:pt>
                <c:pt idx="3">
                  <c:v>Disponibilité des techniciens</c:v>
                </c:pt>
                <c:pt idx="4">
                  <c:v>Délais de livraison des pièces</c:v>
                </c:pt>
                <c:pt idx="5">
                  <c:v>Manque de communication</c:v>
                </c:pt>
                <c:pt idx="6">
                  <c:v>Manque de Réactivité</c:v>
                </c:pt>
                <c:pt idx="7">
                  <c:v>Durée d'intervention trop longue</c:v>
                </c:pt>
                <c:pt idx="8">
                  <c:v>Manque Outils de travail des Techniciens</c:v>
                </c:pt>
                <c:pt idx="9">
                  <c:v>Manque Compétence des Techniciens</c:v>
                </c:pt>
                <c:pt idx="10">
                  <c:v>Qualité prestation</c:v>
                </c:pt>
                <c:pt idx="11">
                  <c:v>Préparation des Techniciens </c:v>
                </c:pt>
                <c:pt idx="12">
                  <c:v>Erreur de facture</c:v>
                </c:pt>
                <c:pt idx="13">
                  <c:v>Complexité Mode Paiement</c:v>
                </c:pt>
                <c:pt idx="14">
                  <c:v>Proximité aux clients</c:v>
                </c:pt>
                <c:pt idx="15">
                  <c:v>Complexité Procédure Admin</c:v>
                </c:pt>
                <c:pt idx="16">
                  <c:v>Retard devis</c:v>
                </c:pt>
                <c:pt idx="17">
                  <c:v>Horaire d'Ouverture</c:v>
                </c:pt>
                <c:pt idx="18">
                  <c:v>Possibilité de livraison des pièces sur site du client.</c:v>
                </c:pt>
                <c:pt idx="19">
                  <c:v>Retard de Facturation</c:v>
                </c:pt>
                <c:pt idx="20">
                  <c:v>Délais de livraison Equipement</c:v>
                </c:pt>
                <c:pt idx="21">
                  <c:v>Exactitude de la commande</c:v>
                </c:pt>
                <c:pt idx="22">
                  <c:v>Possibilité de commande en ligne</c:v>
                </c:pt>
                <c:pt idx="23">
                  <c:v>Service de livraison</c:v>
                </c:pt>
                <c:pt idx="24">
                  <c:v>Vérification de la référence de pièce</c:v>
                </c:pt>
              </c:strCache>
            </c:strRef>
          </c:cat>
          <c:val>
            <c:numRef>
              <c:f>Repartition!$B$2:$B$26</c:f>
              <c:numCache>
                <c:formatCode>0%</c:formatCode>
                <c:ptCount val="25"/>
                <c:pt idx="0">
                  <c:v>0.15313299232736574</c:v>
                </c:pt>
                <c:pt idx="1">
                  <c:v>0.14066496163682865</c:v>
                </c:pt>
                <c:pt idx="2">
                  <c:v>0.13363171355498721</c:v>
                </c:pt>
                <c:pt idx="3">
                  <c:v>0.10613810741687979</c:v>
                </c:pt>
                <c:pt idx="4">
                  <c:v>9.1751918158567772E-2</c:v>
                </c:pt>
                <c:pt idx="5">
                  <c:v>9.0153452685421992E-2</c:v>
                </c:pt>
                <c:pt idx="6">
                  <c:v>8.3439897698209725E-2</c:v>
                </c:pt>
                <c:pt idx="7">
                  <c:v>7.6726342710997444E-2</c:v>
                </c:pt>
                <c:pt idx="8">
                  <c:v>3.4526854219948847E-2</c:v>
                </c:pt>
                <c:pt idx="9">
                  <c:v>3.4207161125319692E-2</c:v>
                </c:pt>
                <c:pt idx="10">
                  <c:v>2.0460358056265986E-2</c:v>
                </c:pt>
                <c:pt idx="11">
                  <c:v>1.278772378516624E-2</c:v>
                </c:pt>
                <c:pt idx="12">
                  <c:v>5.1150895140664966E-3</c:v>
                </c:pt>
                <c:pt idx="13">
                  <c:v>4.1560102301790285E-3</c:v>
                </c:pt>
                <c:pt idx="14">
                  <c:v>3.8363171355498722E-3</c:v>
                </c:pt>
                <c:pt idx="15">
                  <c:v>2.8772378516624042E-3</c:v>
                </c:pt>
                <c:pt idx="16">
                  <c:v>2.8772378516624042E-3</c:v>
                </c:pt>
                <c:pt idx="17">
                  <c:v>1.9181585677749361E-3</c:v>
                </c:pt>
                <c:pt idx="18">
                  <c:v>9.5907928388746806E-4</c:v>
                </c:pt>
                <c:pt idx="19">
                  <c:v>6.3938618925831207E-4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Repartition!$A$39</c:f>
              <c:strCache>
                <c:ptCount val="1"/>
                <c:pt idx="0">
                  <c:v>Disponibilité des pièces en stock</c:v>
                </c:pt>
              </c:strCache>
            </c:strRef>
          </c:tx>
          <c:marker>
            <c:symbol val="none"/>
          </c:marker>
          <c:cat>
            <c:numRef>
              <c:f>Repartition!$B$38:$X$38</c:f>
              <c:numCache>
                <c:formatCode>mmm\-yy</c:formatCode>
                <c:ptCount val="23"/>
                <c:pt idx="0">
                  <c:v>43009</c:v>
                </c:pt>
                <c:pt idx="1">
                  <c:v>43040</c:v>
                </c:pt>
                <c:pt idx="2">
                  <c:v>43070</c:v>
                </c:pt>
                <c:pt idx="3">
                  <c:v>43101</c:v>
                </c:pt>
                <c:pt idx="4">
                  <c:v>43132</c:v>
                </c:pt>
                <c:pt idx="5">
                  <c:v>43160</c:v>
                </c:pt>
                <c:pt idx="6">
                  <c:v>43191</c:v>
                </c:pt>
                <c:pt idx="7">
                  <c:v>43221</c:v>
                </c:pt>
                <c:pt idx="8">
                  <c:v>43252</c:v>
                </c:pt>
                <c:pt idx="9">
                  <c:v>43282</c:v>
                </c:pt>
                <c:pt idx="10">
                  <c:v>43313</c:v>
                </c:pt>
                <c:pt idx="11">
                  <c:v>43344</c:v>
                </c:pt>
                <c:pt idx="12">
                  <c:v>43374</c:v>
                </c:pt>
                <c:pt idx="13">
                  <c:v>43405</c:v>
                </c:pt>
                <c:pt idx="14">
                  <c:v>43435</c:v>
                </c:pt>
                <c:pt idx="15">
                  <c:v>43466</c:v>
                </c:pt>
                <c:pt idx="16">
                  <c:v>43497</c:v>
                </c:pt>
                <c:pt idx="17">
                  <c:v>43525</c:v>
                </c:pt>
                <c:pt idx="18">
                  <c:v>43556</c:v>
                </c:pt>
                <c:pt idx="19">
                  <c:v>43586</c:v>
                </c:pt>
                <c:pt idx="20">
                  <c:v>43617</c:v>
                </c:pt>
                <c:pt idx="21">
                  <c:v>43647</c:v>
                </c:pt>
                <c:pt idx="22">
                  <c:v>43678</c:v>
                </c:pt>
              </c:numCache>
            </c:numRef>
          </c:cat>
          <c:val>
            <c:numRef>
              <c:f>Repartition!$B$39:$X$39</c:f>
              <c:numCache>
                <c:formatCode>0%</c:formatCode>
                <c:ptCount val="23"/>
                <c:pt idx="0">
                  <c:v>9.1603053435114504E-2</c:v>
                </c:pt>
                <c:pt idx="1">
                  <c:v>9.0909090909090912E-2</c:v>
                </c:pt>
                <c:pt idx="2">
                  <c:v>0.14077669902912621</c:v>
                </c:pt>
                <c:pt idx="3">
                  <c:v>0.11874999999999999</c:v>
                </c:pt>
                <c:pt idx="4">
                  <c:v>0.125</c:v>
                </c:pt>
                <c:pt idx="5">
                  <c:v>0.1554054054054054</c:v>
                </c:pt>
                <c:pt idx="6">
                  <c:v>0.37142857142857144</c:v>
                </c:pt>
                <c:pt idx="7">
                  <c:v>0.16666666666666666</c:v>
                </c:pt>
                <c:pt idx="8">
                  <c:v>0.13475177304964539</c:v>
                </c:pt>
                <c:pt idx="9">
                  <c:v>0.10967741935483871</c:v>
                </c:pt>
                <c:pt idx="10">
                  <c:v>0.15</c:v>
                </c:pt>
                <c:pt idx="11">
                  <c:v>0.16071428571428573</c:v>
                </c:pt>
                <c:pt idx="12">
                  <c:v>0.13529411764705881</c:v>
                </c:pt>
                <c:pt idx="13">
                  <c:v>0.12804878048780488</c:v>
                </c:pt>
                <c:pt idx="14">
                  <c:v>0.16788321167883211</c:v>
                </c:pt>
                <c:pt idx="15">
                  <c:v>0.16250000000000001</c:v>
                </c:pt>
                <c:pt idx="16">
                  <c:v>0.24761904761904763</c:v>
                </c:pt>
                <c:pt idx="17">
                  <c:v>0.29729729729729731</c:v>
                </c:pt>
                <c:pt idx="18">
                  <c:v>0.25252525252525254</c:v>
                </c:pt>
                <c:pt idx="19">
                  <c:v>0.23076923076923078</c:v>
                </c:pt>
                <c:pt idx="20">
                  <c:v>0.1953125</c:v>
                </c:pt>
                <c:pt idx="21">
                  <c:v>0.1092436974789916</c:v>
                </c:pt>
                <c:pt idx="22">
                  <c:v>0.11881188118811881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Repartition!$A$40</c:f>
              <c:strCache>
                <c:ptCount val="1"/>
                <c:pt idx="0">
                  <c:v>Prix élevé de préstation</c:v>
                </c:pt>
              </c:strCache>
            </c:strRef>
          </c:tx>
          <c:marker>
            <c:symbol val="none"/>
          </c:marker>
          <c:cat>
            <c:numRef>
              <c:f>Repartition!$B$38:$X$38</c:f>
              <c:numCache>
                <c:formatCode>mmm\-yy</c:formatCode>
                <c:ptCount val="23"/>
                <c:pt idx="0">
                  <c:v>43009</c:v>
                </c:pt>
                <c:pt idx="1">
                  <c:v>43040</c:v>
                </c:pt>
                <c:pt idx="2">
                  <c:v>43070</c:v>
                </c:pt>
                <c:pt idx="3">
                  <c:v>43101</c:v>
                </c:pt>
                <c:pt idx="4">
                  <c:v>43132</c:v>
                </c:pt>
                <c:pt idx="5">
                  <c:v>43160</c:v>
                </c:pt>
                <c:pt idx="6">
                  <c:v>43191</c:v>
                </c:pt>
                <c:pt idx="7">
                  <c:v>43221</c:v>
                </c:pt>
                <c:pt idx="8">
                  <c:v>43252</c:v>
                </c:pt>
                <c:pt idx="9">
                  <c:v>43282</c:v>
                </c:pt>
                <c:pt idx="10">
                  <c:v>43313</c:v>
                </c:pt>
                <c:pt idx="11">
                  <c:v>43344</c:v>
                </c:pt>
                <c:pt idx="12">
                  <c:v>43374</c:v>
                </c:pt>
                <c:pt idx="13">
                  <c:v>43405</c:v>
                </c:pt>
                <c:pt idx="14">
                  <c:v>43435</c:v>
                </c:pt>
                <c:pt idx="15">
                  <c:v>43466</c:v>
                </c:pt>
                <c:pt idx="16">
                  <c:v>43497</c:v>
                </c:pt>
                <c:pt idx="17">
                  <c:v>43525</c:v>
                </c:pt>
                <c:pt idx="18">
                  <c:v>43556</c:v>
                </c:pt>
                <c:pt idx="19">
                  <c:v>43586</c:v>
                </c:pt>
                <c:pt idx="20">
                  <c:v>43617</c:v>
                </c:pt>
                <c:pt idx="21">
                  <c:v>43647</c:v>
                </c:pt>
                <c:pt idx="22">
                  <c:v>43678</c:v>
                </c:pt>
              </c:numCache>
            </c:numRef>
          </c:cat>
          <c:val>
            <c:numRef>
              <c:f>Repartition!$B$40:$X$40</c:f>
              <c:numCache>
                <c:formatCode>0%</c:formatCode>
                <c:ptCount val="23"/>
                <c:pt idx="0">
                  <c:v>0.14503816793893129</c:v>
                </c:pt>
                <c:pt idx="1">
                  <c:v>0.125</c:v>
                </c:pt>
                <c:pt idx="2">
                  <c:v>0.12135922330097088</c:v>
                </c:pt>
                <c:pt idx="3">
                  <c:v>0.15</c:v>
                </c:pt>
                <c:pt idx="4">
                  <c:v>0.16071428571428573</c:v>
                </c:pt>
                <c:pt idx="5">
                  <c:v>0.1554054054054054</c:v>
                </c:pt>
                <c:pt idx="6">
                  <c:v>0.34285714285714286</c:v>
                </c:pt>
                <c:pt idx="7">
                  <c:v>0.12121212121212122</c:v>
                </c:pt>
                <c:pt idx="8">
                  <c:v>0.14893617021276595</c:v>
                </c:pt>
                <c:pt idx="9">
                  <c:v>0.15483870967741936</c:v>
                </c:pt>
                <c:pt idx="10">
                  <c:v>0.13125000000000001</c:v>
                </c:pt>
                <c:pt idx="11">
                  <c:v>0.11904761904761904</c:v>
                </c:pt>
                <c:pt idx="12">
                  <c:v>0.13529411764705881</c:v>
                </c:pt>
                <c:pt idx="13">
                  <c:v>0.13414634146341464</c:v>
                </c:pt>
                <c:pt idx="14">
                  <c:v>0.18248175182481752</c:v>
                </c:pt>
                <c:pt idx="15">
                  <c:v>0.15</c:v>
                </c:pt>
                <c:pt idx="16">
                  <c:v>0.16190476190476191</c:v>
                </c:pt>
                <c:pt idx="17">
                  <c:v>0.17567567567567569</c:v>
                </c:pt>
                <c:pt idx="18">
                  <c:v>0.14141414141414141</c:v>
                </c:pt>
                <c:pt idx="19">
                  <c:v>0.16483516483516483</c:v>
                </c:pt>
                <c:pt idx="20">
                  <c:v>9.375E-2</c:v>
                </c:pt>
                <c:pt idx="21">
                  <c:v>0.11764705882352941</c:v>
                </c:pt>
                <c:pt idx="22">
                  <c:v>6.9306930693069313E-2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Repartition!$A$41</c:f>
              <c:strCache>
                <c:ptCount val="1"/>
                <c:pt idx="0">
                  <c:v>Prix élevé des pièces </c:v>
                </c:pt>
              </c:strCache>
            </c:strRef>
          </c:tx>
          <c:marker>
            <c:symbol val="none"/>
          </c:marker>
          <c:cat>
            <c:numRef>
              <c:f>Repartition!$B$38:$X$38</c:f>
              <c:numCache>
                <c:formatCode>mmm\-yy</c:formatCode>
                <c:ptCount val="23"/>
                <c:pt idx="0">
                  <c:v>43009</c:v>
                </c:pt>
                <c:pt idx="1">
                  <c:v>43040</c:v>
                </c:pt>
                <c:pt idx="2">
                  <c:v>43070</c:v>
                </c:pt>
                <c:pt idx="3">
                  <c:v>43101</c:v>
                </c:pt>
                <c:pt idx="4">
                  <c:v>43132</c:v>
                </c:pt>
                <c:pt idx="5">
                  <c:v>43160</c:v>
                </c:pt>
                <c:pt idx="6">
                  <c:v>43191</c:v>
                </c:pt>
                <c:pt idx="7">
                  <c:v>43221</c:v>
                </c:pt>
                <c:pt idx="8">
                  <c:v>43252</c:v>
                </c:pt>
                <c:pt idx="9">
                  <c:v>43282</c:v>
                </c:pt>
                <c:pt idx="10">
                  <c:v>43313</c:v>
                </c:pt>
                <c:pt idx="11">
                  <c:v>43344</c:v>
                </c:pt>
                <c:pt idx="12">
                  <c:v>43374</c:v>
                </c:pt>
                <c:pt idx="13">
                  <c:v>43405</c:v>
                </c:pt>
                <c:pt idx="14">
                  <c:v>43435</c:v>
                </c:pt>
                <c:pt idx="15">
                  <c:v>43466</c:v>
                </c:pt>
                <c:pt idx="16">
                  <c:v>43497</c:v>
                </c:pt>
                <c:pt idx="17">
                  <c:v>43525</c:v>
                </c:pt>
                <c:pt idx="18">
                  <c:v>43556</c:v>
                </c:pt>
                <c:pt idx="19">
                  <c:v>43586</c:v>
                </c:pt>
                <c:pt idx="20">
                  <c:v>43617</c:v>
                </c:pt>
                <c:pt idx="21">
                  <c:v>43647</c:v>
                </c:pt>
                <c:pt idx="22">
                  <c:v>43678</c:v>
                </c:pt>
              </c:numCache>
            </c:numRef>
          </c:cat>
          <c:val>
            <c:numRef>
              <c:f>Repartition!$B$41:$X$41</c:f>
              <c:numCache>
                <c:formatCode>0%</c:formatCode>
                <c:ptCount val="23"/>
                <c:pt idx="0">
                  <c:v>0.10687022900763359</c:v>
                </c:pt>
                <c:pt idx="1">
                  <c:v>0.13636363636363635</c:v>
                </c:pt>
                <c:pt idx="2">
                  <c:v>0.14077669902912621</c:v>
                </c:pt>
                <c:pt idx="3">
                  <c:v>0.16875000000000001</c:v>
                </c:pt>
                <c:pt idx="4">
                  <c:v>0.14285714285714285</c:v>
                </c:pt>
                <c:pt idx="5">
                  <c:v>0.16216216216216217</c:v>
                </c:pt>
                <c:pt idx="6">
                  <c:v>0.2857142857142857</c:v>
                </c:pt>
                <c:pt idx="7">
                  <c:v>0.10606060606060606</c:v>
                </c:pt>
                <c:pt idx="8">
                  <c:v>0.10638297872340426</c:v>
                </c:pt>
                <c:pt idx="9">
                  <c:v>0.13548387096774195</c:v>
                </c:pt>
                <c:pt idx="10">
                  <c:v>0.13750000000000001</c:v>
                </c:pt>
                <c:pt idx="11">
                  <c:v>9.5238095238095233E-2</c:v>
                </c:pt>
                <c:pt idx="12">
                  <c:v>0.14705882352941177</c:v>
                </c:pt>
                <c:pt idx="13">
                  <c:v>0.14634146341463414</c:v>
                </c:pt>
                <c:pt idx="14">
                  <c:v>0.17518248175182483</c:v>
                </c:pt>
                <c:pt idx="15">
                  <c:v>0.14374999999999999</c:v>
                </c:pt>
                <c:pt idx="16">
                  <c:v>0.18095238095238095</c:v>
                </c:pt>
                <c:pt idx="17">
                  <c:v>0.14864864864864866</c:v>
                </c:pt>
                <c:pt idx="18">
                  <c:v>0.10101010101010101</c:v>
                </c:pt>
                <c:pt idx="19">
                  <c:v>0.18681318681318682</c:v>
                </c:pt>
                <c:pt idx="20">
                  <c:v>9.375E-2</c:v>
                </c:pt>
                <c:pt idx="21">
                  <c:v>0</c:v>
                </c:pt>
                <c:pt idx="22">
                  <c:v>0.12871287128712872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Repartition!$A$42</c:f>
              <c:strCache>
                <c:ptCount val="1"/>
                <c:pt idx="0">
                  <c:v>Disponibilité des techniciens</c:v>
                </c:pt>
              </c:strCache>
            </c:strRef>
          </c:tx>
          <c:marker>
            <c:symbol val="none"/>
          </c:marker>
          <c:cat>
            <c:numRef>
              <c:f>Repartition!$B$38:$X$38</c:f>
              <c:numCache>
                <c:formatCode>mmm\-yy</c:formatCode>
                <c:ptCount val="23"/>
                <c:pt idx="0">
                  <c:v>43009</c:v>
                </c:pt>
                <c:pt idx="1">
                  <c:v>43040</c:v>
                </c:pt>
                <c:pt idx="2">
                  <c:v>43070</c:v>
                </c:pt>
                <c:pt idx="3">
                  <c:v>43101</c:v>
                </c:pt>
                <c:pt idx="4">
                  <c:v>43132</c:v>
                </c:pt>
                <c:pt idx="5">
                  <c:v>43160</c:v>
                </c:pt>
                <c:pt idx="6">
                  <c:v>43191</c:v>
                </c:pt>
                <c:pt idx="7">
                  <c:v>43221</c:v>
                </c:pt>
                <c:pt idx="8">
                  <c:v>43252</c:v>
                </c:pt>
                <c:pt idx="9">
                  <c:v>43282</c:v>
                </c:pt>
                <c:pt idx="10">
                  <c:v>43313</c:v>
                </c:pt>
                <c:pt idx="11">
                  <c:v>43344</c:v>
                </c:pt>
                <c:pt idx="12">
                  <c:v>43374</c:v>
                </c:pt>
                <c:pt idx="13">
                  <c:v>43405</c:v>
                </c:pt>
                <c:pt idx="14">
                  <c:v>43435</c:v>
                </c:pt>
                <c:pt idx="15">
                  <c:v>43466</c:v>
                </c:pt>
                <c:pt idx="16">
                  <c:v>43497</c:v>
                </c:pt>
                <c:pt idx="17">
                  <c:v>43525</c:v>
                </c:pt>
                <c:pt idx="18">
                  <c:v>43556</c:v>
                </c:pt>
                <c:pt idx="19">
                  <c:v>43586</c:v>
                </c:pt>
                <c:pt idx="20">
                  <c:v>43617</c:v>
                </c:pt>
                <c:pt idx="21">
                  <c:v>43647</c:v>
                </c:pt>
                <c:pt idx="22">
                  <c:v>43678</c:v>
                </c:pt>
              </c:numCache>
            </c:numRef>
          </c:cat>
          <c:val>
            <c:numRef>
              <c:f>Repartition!$B$42:$X$42</c:f>
              <c:numCache>
                <c:formatCode>0%</c:formatCode>
                <c:ptCount val="23"/>
                <c:pt idx="0">
                  <c:v>9.9236641221374045E-2</c:v>
                </c:pt>
                <c:pt idx="1">
                  <c:v>9.0909090909090912E-2</c:v>
                </c:pt>
                <c:pt idx="2">
                  <c:v>6.3106796116504854E-2</c:v>
                </c:pt>
                <c:pt idx="3">
                  <c:v>6.25E-2</c:v>
                </c:pt>
                <c:pt idx="4">
                  <c:v>7.1428571428571425E-2</c:v>
                </c:pt>
                <c:pt idx="5">
                  <c:v>9.45945945945946E-2</c:v>
                </c:pt>
                <c:pt idx="6">
                  <c:v>0</c:v>
                </c:pt>
                <c:pt idx="7">
                  <c:v>8.3333333333333329E-2</c:v>
                </c:pt>
                <c:pt idx="8">
                  <c:v>0.12056737588652482</c:v>
                </c:pt>
                <c:pt idx="9">
                  <c:v>8.387096774193549E-2</c:v>
                </c:pt>
                <c:pt idx="10">
                  <c:v>0.14374999999999999</c:v>
                </c:pt>
                <c:pt idx="11">
                  <c:v>0.11904761904761904</c:v>
                </c:pt>
                <c:pt idx="12">
                  <c:v>0.12941176470588237</c:v>
                </c:pt>
                <c:pt idx="13">
                  <c:v>0.11585365853658537</c:v>
                </c:pt>
                <c:pt idx="14">
                  <c:v>9.4890510948905105E-2</c:v>
                </c:pt>
                <c:pt idx="15">
                  <c:v>0.15625</c:v>
                </c:pt>
                <c:pt idx="16">
                  <c:v>0.16190476190476191</c:v>
                </c:pt>
                <c:pt idx="17">
                  <c:v>0.16216216216216217</c:v>
                </c:pt>
                <c:pt idx="18">
                  <c:v>0.15151515151515152</c:v>
                </c:pt>
                <c:pt idx="19">
                  <c:v>6.5934065934065936E-2</c:v>
                </c:pt>
                <c:pt idx="20">
                  <c:v>8.59375E-2</c:v>
                </c:pt>
                <c:pt idx="21">
                  <c:v>0.13445378151260504</c:v>
                </c:pt>
                <c:pt idx="22">
                  <c:v>0.13861386138613863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28979456"/>
        <c:axId val="228980992"/>
      </c:lineChart>
      <c:dateAx>
        <c:axId val="228979456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crossAx val="228980992"/>
        <c:crosses val="autoZero"/>
        <c:auto val="1"/>
        <c:lblOffset val="100"/>
        <c:baseTimeUnit val="months"/>
      </c:dateAx>
      <c:valAx>
        <c:axId val="228980992"/>
        <c:scaling>
          <c:orientation val="minMax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22897945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723900</xdr:colOff>
      <xdr:row>1</xdr:row>
      <xdr:rowOff>19050</xdr:rowOff>
    </xdr:from>
    <xdr:to>
      <xdr:col>11</xdr:col>
      <xdr:colOff>666750</xdr:colOff>
      <xdr:row>14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133350</xdr:colOff>
      <xdr:row>15</xdr:row>
      <xdr:rowOff>85725</xdr:rowOff>
    </xdr:from>
    <xdr:to>
      <xdr:col>11</xdr:col>
      <xdr:colOff>666750</xdr:colOff>
      <xdr:row>34</xdr:row>
      <xdr:rowOff>161925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12</xdr:col>
      <xdr:colOff>380999</xdr:colOff>
      <xdr:row>10</xdr:row>
      <xdr:rowOff>96370</xdr:rowOff>
    </xdr:from>
    <xdr:to>
      <xdr:col>25</xdr:col>
      <xdr:colOff>616323</xdr:colOff>
      <xdr:row>35</xdr:row>
      <xdr:rowOff>44824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W84"/>
  <sheetViews>
    <sheetView zoomScale="85" zoomScaleNormal="85" workbookViewId="0">
      <pane xSplit="1" topLeftCell="B1" activePane="topRight" state="frozen"/>
      <selection pane="topRight" activeCell="J6" sqref="J6:K6"/>
    </sheetView>
  </sheetViews>
  <sheetFormatPr baseColWidth="10" defaultRowHeight="15" x14ac:dyDescent="0.25"/>
  <cols>
    <col min="1" max="1" width="33.85546875" bestFit="1" customWidth="1"/>
    <col min="2" max="2" width="6.42578125" customWidth="1"/>
    <col min="3" max="4" width="12" customWidth="1"/>
    <col min="5" max="5" width="9.28515625" customWidth="1"/>
    <col min="6" max="6" width="8.85546875" customWidth="1"/>
    <col min="7" max="7" width="6.85546875" customWidth="1"/>
    <col min="8" max="9" width="7.42578125" customWidth="1"/>
    <col min="10" max="11" width="7.28515625" customWidth="1"/>
    <col min="12" max="13" width="8" customWidth="1"/>
    <col min="14" max="15" width="6.42578125" customWidth="1"/>
    <col min="16" max="17" width="7" customWidth="1"/>
    <col min="18" max="19" width="7.140625" customWidth="1"/>
    <col min="20" max="21" width="6.5703125" customWidth="1"/>
    <col min="22" max="23" width="7.7109375" customWidth="1"/>
    <col min="24" max="25" width="7.5703125" customWidth="1"/>
    <col min="26" max="27" width="6.42578125" customWidth="1"/>
    <col min="28" max="29" width="7" customWidth="1"/>
    <col min="30" max="31" width="6.85546875" customWidth="1"/>
    <col min="32" max="33" width="7.42578125" customWidth="1"/>
    <col min="34" max="35" width="7.28515625" customWidth="1"/>
    <col min="36" max="37" width="8" customWidth="1"/>
    <col min="38" max="39" width="6.42578125" customWidth="1"/>
    <col min="40" max="41" width="7" customWidth="1"/>
    <col min="42" max="43" width="7.140625" customWidth="1"/>
    <col min="44" max="45" width="6.5703125" customWidth="1"/>
    <col min="46" max="47" width="7.7109375" customWidth="1"/>
    <col min="48" max="48" width="11.42578125" customWidth="1"/>
    <col min="55" max="55" width="12" bestFit="1" customWidth="1"/>
  </cols>
  <sheetData>
    <row r="2" spans="1:49" x14ac:dyDescent="0.25">
      <c r="B2" s="71" t="s">
        <v>32</v>
      </c>
      <c r="C2" s="71"/>
      <c r="D2" s="71"/>
      <c r="E2" s="71"/>
      <c r="F2" s="71"/>
      <c r="G2" s="71"/>
    </row>
    <row r="3" spans="1:49" x14ac:dyDescent="0.25">
      <c r="B3" s="71"/>
      <c r="C3" s="71"/>
      <c r="D3" s="71"/>
      <c r="E3" s="71"/>
      <c r="F3" s="71"/>
      <c r="G3" s="71"/>
    </row>
    <row r="4" spans="1:49" x14ac:dyDescent="0.25">
      <c r="B4" s="25" t="s">
        <v>26</v>
      </c>
      <c r="C4" s="25"/>
      <c r="D4" s="25"/>
      <c r="E4" s="25"/>
      <c r="F4" s="25"/>
      <c r="G4" s="25"/>
      <c r="H4" s="25"/>
      <c r="I4" s="25"/>
      <c r="J4" s="25"/>
      <c r="K4" s="25"/>
      <c r="L4" s="25"/>
      <c r="M4" s="25"/>
      <c r="N4" s="25"/>
      <c r="O4" s="25"/>
      <c r="P4" s="25"/>
      <c r="Q4" s="25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I4" s="25"/>
      <c r="AJ4" s="25"/>
      <c r="AK4" s="25"/>
      <c r="AL4" s="25"/>
      <c r="AM4" s="25"/>
      <c r="AN4" s="25"/>
      <c r="AO4" s="25"/>
      <c r="AP4" s="25"/>
      <c r="AQ4" s="25"/>
      <c r="AR4" s="25"/>
      <c r="AS4" s="25"/>
      <c r="AT4" s="25"/>
      <c r="AU4" s="25"/>
    </row>
    <row r="5" spans="1:49" x14ac:dyDescent="0.25">
      <c r="A5" s="72" t="s">
        <v>0</v>
      </c>
      <c r="B5" s="67">
        <v>2017</v>
      </c>
      <c r="C5" s="67"/>
      <c r="D5" s="67"/>
      <c r="E5" s="67"/>
      <c r="F5" s="67"/>
      <c r="G5" s="10"/>
      <c r="H5" s="68">
        <v>2018</v>
      </c>
      <c r="I5" s="68"/>
      <c r="J5" s="68"/>
      <c r="K5" s="68"/>
      <c r="L5" s="68"/>
      <c r="M5" s="68"/>
      <c r="N5" s="68"/>
      <c r="O5" s="68"/>
      <c r="P5" s="68"/>
      <c r="Q5" s="68"/>
      <c r="R5" s="68"/>
      <c r="S5" s="68"/>
      <c r="T5" s="68"/>
      <c r="U5" s="68"/>
      <c r="V5" s="68"/>
      <c r="W5" s="68"/>
      <c r="X5" s="68"/>
      <c r="Y5" s="68"/>
      <c r="Z5" s="68"/>
      <c r="AA5" s="68"/>
      <c r="AB5" s="68"/>
      <c r="AC5" s="68"/>
      <c r="AD5" s="68"/>
      <c r="AE5" s="22"/>
      <c r="AF5" s="74">
        <v>2019</v>
      </c>
      <c r="AG5" s="74"/>
      <c r="AH5" s="74"/>
      <c r="AI5" s="74"/>
      <c r="AJ5" s="74"/>
      <c r="AK5" s="74"/>
      <c r="AL5" s="74"/>
      <c r="AM5" s="74"/>
      <c r="AN5" s="74"/>
      <c r="AO5" s="74"/>
      <c r="AP5" s="74"/>
      <c r="AQ5" s="74"/>
      <c r="AR5" s="74"/>
      <c r="AS5" s="74"/>
      <c r="AT5" s="74"/>
      <c r="AU5" s="74"/>
    </row>
    <row r="6" spans="1:49" x14ac:dyDescent="0.25">
      <c r="A6" s="72"/>
      <c r="B6" s="75">
        <v>43009</v>
      </c>
      <c r="C6" s="75"/>
      <c r="D6" s="75">
        <v>43040</v>
      </c>
      <c r="E6" s="75"/>
      <c r="F6" s="75">
        <v>43070</v>
      </c>
      <c r="G6" s="75"/>
      <c r="H6" s="70">
        <v>43101</v>
      </c>
      <c r="I6" s="70"/>
      <c r="J6" s="70">
        <v>43132</v>
      </c>
      <c r="K6" s="70"/>
      <c r="L6" s="70">
        <v>43160</v>
      </c>
      <c r="M6" s="70"/>
      <c r="N6" s="70">
        <v>43191</v>
      </c>
      <c r="O6" s="70"/>
      <c r="P6" s="70">
        <v>43221</v>
      </c>
      <c r="Q6" s="70"/>
      <c r="R6" s="70">
        <v>43252</v>
      </c>
      <c r="S6" s="70"/>
      <c r="T6" s="70">
        <v>43282</v>
      </c>
      <c r="U6" s="70"/>
      <c r="V6" s="70">
        <v>43313</v>
      </c>
      <c r="W6" s="70"/>
      <c r="X6" s="70">
        <v>43344</v>
      </c>
      <c r="Y6" s="70"/>
      <c r="Z6" s="70">
        <v>43374</v>
      </c>
      <c r="AA6" s="70"/>
      <c r="AB6" s="70">
        <v>43405</v>
      </c>
      <c r="AC6" s="70"/>
      <c r="AD6" s="70">
        <v>43435</v>
      </c>
      <c r="AE6" s="70"/>
      <c r="AF6" s="69">
        <v>43466</v>
      </c>
      <c r="AG6" s="69"/>
      <c r="AH6" s="69">
        <v>43497</v>
      </c>
      <c r="AI6" s="69"/>
      <c r="AJ6" s="69">
        <v>43525</v>
      </c>
      <c r="AK6" s="69"/>
      <c r="AL6" s="69">
        <v>43556</v>
      </c>
      <c r="AM6" s="69"/>
      <c r="AN6" s="69">
        <v>43586</v>
      </c>
      <c r="AO6" s="69"/>
      <c r="AP6" s="69">
        <v>43617</v>
      </c>
      <c r="AQ6" s="69"/>
      <c r="AR6" s="69">
        <v>43647</v>
      </c>
      <c r="AS6" s="69"/>
      <c r="AT6" s="69">
        <v>43678</v>
      </c>
      <c r="AU6" s="69"/>
      <c r="AV6" s="23" t="s">
        <v>37</v>
      </c>
    </row>
    <row r="7" spans="1:49" x14ac:dyDescent="0.25">
      <c r="A7" s="73"/>
      <c r="B7" s="9" t="s">
        <v>27</v>
      </c>
      <c r="C7" s="9" t="s">
        <v>28</v>
      </c>
      <c r="D7" s="9" t="s">
        <v>27</v>
      </c>
      <c r="E7" s="9" t="s">
        <v>28</v>
      </c>
      <c r="F7" s="9" t="s">
        <v>27</v>
      </c>
      <c r="G7" s="9" t="s">
        <v>28</v>
      </c>
      <c r="H7" s="9" t="s">
        <v>27</v>
      </c>
      <c r="I7" s="9" t="s">
        <v>28</v>
      </c>
      <c r="J7" s="9" t="s">
        <v>27</v>
      </c>
      <c r="K7" s="9" t="s">
        <v>28</v>
      </c>
      <c r="L7" s="9" t="s">
        <v>27</v>
      </c>
      <c r="M7" s="9" t="s">
        <v>28</v>
      </c>
      <c r="N7" s="9" t="s">
        <v>27</v>
      </c>
      <c r="O7" s="9" t="s">
        <v>28</v>
      </c>
      <c r="P7" s="9" t="s">
        <v>27</v>
      </c>
      <c r="Q7" s="9" t="s">
        <v>28</v>
      </c>
      <c r="R7" s="9" t="s">
        <v>27</v>
      </c>
      <c r="S7" s="9" t="s">
        <v>28</v>
      </c>
      <c r="T7" s="9" t="s">
        <v>27</v>
      </c>
      <c r="U7" s="9" t="s">
        <v>28</v>
      </c>
      <c r="V7" s="9" t="s">
        <v>27</v>
      </c>
      <c r="W7" s="9" t="s">
        <v>28</v>
      </c>
      <c r="X7" s="9" t="s">
        <v>27</v>
      </c>
      <c r="Y7" s="9" t="s">
        <v>28</v>
      </c>
      <c r="Z7" s="9" t="s">
        <v>27</v>
      </c>
      <c r="AA7" s="9" t="s">
        <v>28</v>
      </c>
      <c r="AB7" s="9" t="s">
        <v>27</v>
      </c>
      <c r="AC7" s="9" t="s">
        <v>28</v>
      </c>
      <c r="AD7" s="9" t="s">
        <v>27</v>
      </c>
      <c r="AE7" s="9" t="s">
        <v>28</v>
      </c>
      <c r="AF7" s="13" t="s">
        <v>27</v>
      </c>
      <c r="AG7" s="13" t="s">
        <v>28</v>
      </c>
      <c r="AH7" s="13" t="s">
        <v>27</v>
      </c>
      <c r="AI7" s="13" t="s">
        <v>28</v>
      </c>
      <c r="AJ7" s="13" t="s">
        <v>27</v>
      </c>
      <c r="AK7" s="13" t="s">
        <v>28</v>
      </c>
      <c r="AL7" s="13" t="s">
        <v>27</v>
      </c>
      <c r="AM7" s="13" t="s">
        <v>28</v>
      </c>
      <c r="AN7" s="13" t="s">
        <v>27</v>
      </c>
      <c r="AO7" s="13" t="s">
        <v>28</v>
      </c>
      <c r="AP7" s="13" t="s">
        <v>27</v>
      </c>
      <c r="AQ7" s="13" t="s">
        <v>28</v>
      </c>
      <c r="AR7" s="13" t="s">
        <v>27</v>
      </c>
      <c r="AS7" s="13" t="s">
        <v>28</v>
      </c>
      <c r="AT7" s="13" t="s">
        <v>27</v>
      </c>
      <c r="AU7" s="13" t="s">
        <v>28</v>
      </c>
    </row>
    <row r="8" spans="1:49" x14ac:dyDescent="0.25">
      <c r="A8" s="1" t="s">
        <v>14</v>
      </c>
      <c r="B8" s="15"/>
      <c r="C8" s="16">
        <f>B8/B$34</f>
        <v>0</v>
      </c>
      <c r="D8" s="15"/>
      <c r="E8" s="16">
        <f>D8/D$34</f>
        <v>0</v>
      </c>
      <c r="F8" s="15"/>
      <c r="G8" s="16">
        <f>F8/F$34</f>
        <v>0</v>
      </c>
      <c r="H8" s="17"/>
      <c r="I8" s="16">
        <f>H8/H$34</f>
        <v>0</v>
      </c>
      <c r="J8" s="17"/>
      <c r="K8" s="16">
        <f>J8/J$34</f>
        <v>0</v>
      </c>
      <c r="L8" s="17">
        <v>3</v>
      </c>
      <c r="M8" s="16">
        <f>L8/L$34</f>
        <v>2.0270270270270271E-2</v>
      </c>
      <c r="N8" s="17"/>
      <c r="O8" s="16">
        <f>N8/N$34</f>
        <v>0</v>
      </c>
      <c r="P8" s="17"/>
      <c r="Q8" s="16">
        <f>P8/P$34</f>
        <v>0</v>
      </c>
      <c r="R8" s="17"/>
      <c r="S8" s="16">
        <f>R8/R$34</f>
        <v>0</v>
      </c>
      <c r="T8" s="17">
        <v>2</v>
      </c>
      <c r="U8" s="16">
        <f>T8/T$34</f>
        <v>1.2903225806451613E-2</v>
      </c>
      <c r="V8" s="17">
        <v>2</v>
      </c>
      <c r="W8" s="16">
        <f>V8/V$34</f>
        <v>1.2500000000000001E-2</v>
      </c>
      <c r="X8" s="17">
        <v>5</v>
      </c>
      <c r="Y8" s="16">
        <f>X8/X$34</f>
        <v>2.976190476190476E-2</v>
      </c>
      <c r="Z8" s="17"/>
      <c r="AA8" s="16">
        <f>Z8/Z$34</f>
        <v>0</v>
      </c>
      <c r="AB8" s="17"/>
      <c r="AC8" s="16">
        <f>AB8/AB$34</f>
        <v>0</v>
      </c>
      <c r="AD8" s="17">
        <v>1</v>
      </c>
      <c r="AE8" s="16">
        <f>AD8/AD$34</f>
        <v>7.2992700729927005E-3</v>
      </c>
      <c r="AF8" s="20"/>
      <c r="AG8" s="16">
        <f>AF8/AF$34</f>
        <v>0</v>
      </c>
      <c r="AH8" s="20"/>
      <c r="AI8" s="16">
        <f>AH8/AH$34</f>
        <v>0</v>
      </c>
      <c r="AJ8" s="21"/>
      <c r="AK8" s="16">
        <f>AJ8/AJ$34</f>
        <v>0</v>
      </c>
      <c r="AL8" s="21"/>
      <c r="AM8" s="16">
        <f>AL8/AL$34</f>
        <v>0</v>
      </c>
      <c r="AN8" s="21"/>
      <c r="AO8" s="16">
        <f>AN8/AN$34</f>
        <v>0</v>
      </c>
      <c r="AP8" s="21"/>
      <c r="AQ8" s="16">
        <f>AP8/AP$34</f>
        <v>0</v>
      </c>
      <c r="AR8" s="21"/>
      <c r="AS8" s="16">
        <f>AR8/AR$34</f>
        <v>0</v>
      </c>
      <c r="AT8" s="21"/>
      <c r="AU8" s="16">
        <f>AT8/AT$34</f>
        <v>0</v>
      </c>
      <c r="AV8">
        <f>SUM(B8,D8,F8,H8,J8,L8,N8,P8,R8,T8,V8,X8,Z8,AB8,AD8,AF8,AH8,AJ8,AL8,AN8,AP8,AR8,AT8)</f>
        <v>13</v>
      </c>
      <c r="AW8" s="65">
        <f>AV8/$AV$33</f>
        <v>4.1560102301790285E-3</v>
      </c>
    </row>
    <row r="9" spans="1:49" x14ac:dyDescent="0.25">
      <c r="A9" s="1" t="s">
        <v>13</v>
      </c>
      <c r="B9" s="15"/>
      <c r="C9" s="16">
        <f t="shared" ref="C9:E32" si="0">B9/B$34</f>
        <v>0</v>
      </c>
      <c r="D9" s="15">
        <v>4</v>
      </c>
      <c r="E9" s="16">
        <f t="shared" si="0"/>
        <v>2.2727272727272728E-2</v>
      </c>
      <c r="F9" s="15"/>
      <c r="G9" s="16">
        <f t="shared" ref="G9" si="1">F9/F$34</f>
        <v>0</v>
      </c>
      <c r="H9" s="17"/>
      <c r="I9" s="16">
        <f t="shared" ref="I9" si="2">H9/H$34</f>
        <v>0</v>
      </c>
      <c r="J9" s="17"/>
      <c r="K9" s="16">
        <f t="shared" ref="K9" si="3">J9/J$34</f>
        <v>0</v>
      </c>
      <c r="L9" s="17"/>
      <c r="M9" s="16">
        <f t="shared" ref="M9" si="4">L9/L$34</f>
        <v>0</v>
      </c>
      <c r="N9" s="17"/>
      <c r="O9" s="16">
        <f t="shared" ref="O9" si="5">N9/N$34</f>
        <v>0</v>
      </c>
      <c r="P9" s="17"/>
      <c r="Q9" s="16">
        <f t="shared" ref="Q9" si="6">P9/P$34</f>
        <v>0</v>
      </c>
      <c r="R9" s="17"/>
      <c r="S9" s="16">
        <f t="shared" ref="S9" si="7">R9/R$34</f>
        <v>0</v>
      </c>
      <c r="T9" s="17"/>
      <c r="U9" s="16">
        <f t="shared" ref="U9" si="8">T9/T$34</f>
        <v>0</v>
      </c>
      <c r="V9" s="17"/>
      <c r="W9" s="16">
        <f t="shared" ref="W9" si="9">V9/V$34</f>
        <v>0</v>
      </c>
      <c r="X9" s="17"/>
      <c r="Y9" s="16">
        <f t="shared" ref="Y9" si="10">X9/X$34</f>
        <v>0</v>
      </c>
      <c r="Z9" s="17"/>
      <c r="AA9" s="16">
        <f t="shared" ref="AA9" si="11">Z9/Z$34</f>
        <v>0</v>
      </c>
      <c r="AB9" s="17">
        <v>3</v>
      </c>
      <c r="AC9" s="16">
        <f t="shared" ref="AC9" si="12">AB9/AB$34</f>
        <v>1.8292682926829267E-2</v>
      </c>
      <c r="AD9" s="17"/>
      <c r="AE9" s="16">
        <f t="shared" ref="AE9" si="13">AD9/AD$34</f>
        <v>0</v>
      </c>
      <c r="AF9" s="21">
        <v>1</v>
      </c>
      <c r="AG9" s="16">
        <f t="shared" ref="AG9" si="14">AF9/AF$34</f>
        <v>6.2500000000000003E-3</v>
      </c>
      <c r="AH9" s="21"/>
      <c r="AI9" s="16">
        <f t="shared" ref="AI9" si="15">AH9/AH$34</f>
        <v>0</v>
      </c>
      <c r="AJ9" s="21">
        <v>1</v>
      </c>
      <c r="AK9" s="16">
        <f t="shared" ref="AK9" si="16">AJ9/AJ$34</f>
        <v>1.3513513513513514E-2</v>
      </c>
      <c r="AL9" s="21"/>
      <c r="AM9" s="16">
        <f t="shared" ref="AM9" si="17">AL9/AL$34</f>
        <v>0</v>
      </c>
      <c r="AN9" s="21"/>
      <c r="AO9" s="16">
        <f t="shared" ref="AO9" si="18">AN9/AN$34</f>
        <v>0</v>
      </c>
      <c r="AP9" s="21"/>
      <c r="AQ9" s="16">
        <f t="shared" ref="AQ9" si="19">AP9/AP$34</f>
        <v>0</v>
      </c>
      <c r="AR9" s="21"/>
      <c r="AS9" s="16">
        <f t="shared" ref="AS9" si="20">AR9/AR$34</f>
        <v>0</v>
      </c>
      <c r="AT9" s="21"/>
      <c r="AU9" s="16">
        <f t="shared" ref="AU9" si="21">AT9/AT$34</f>
        <v>0</v>
      </c>
      <c r="AV9">
        <f t="shared" ref="AV9:AV32" si="22">SUM(B9,D9,F9,H9,J9,L9,N9,P9,R9,T9,V9,X9,Z9,AB9,AD9,AF9,AH9,AJ9,AL9,AN9,AP9,AR9,AT9)</f>
        <v>9</v>
      </c>
      <c r="AW9" s="65">
        <f t="shared" ref="AW9:AW32" si="23">AV9/$AV$33</f>
        <v>2.8772378516624042E-3</v>
      </c>
    </row>
    <row r="10" spans="1:49" x14ac:dyDescent="0.25">
      <c r="A10" s="5" t="s">
        <v>2</v>
      </c>
      <c r="B10" s="15">
        <v>11</v>
      </c>
      <c r="C10" s="16">
        <f t="shared" si="0"/>
        <v>8.3969465648854963E-2</v>
      </c>
      <c r="D10" s="15">
        <v>18</v>
      </c>
      <c r="E10" s="16">
        <f t="shared" si="0"/>
        <v>0.10227272727272728</v>
      </c>
      <c r="F10" s="15">
        <v>26</v>
      </c>
      <c r="G10" s="16">
        <f t="shared" ref="G10" si="24">F10/F$34</f>
        <v>0.12621359223300971</v>
      </c>
      <c r="H10" s="17">
        <v>20</v>
      </c>
      <c r="I10" s="16">
        <f t="shared" ref="I10" si="25">H10/H$34</f>
        <v>0.125</v>
      </c>
      <c r="J10" s="17">
        <v>18</v>
      </c>
      <c r="K10" s="16">
        <f t="shared" ref="K10" si="26">J10/J$34</f>
        <v>0.10714285714285714</v>
      </c>
      <c r="L10" s="17"/>
      <c r="M10" s="16">
        <f t="shared" ref="M10" si="27">L10/L$34</f>
        <v>0</v>
      </c>
      <c r="N10" s="17"/>
      <c r="O10" s="16">
        <f t="shared" ref="O10" si="28">N10/N$34</f>
        <v>0</v>
      </c>
      <c r="P10" s="17">
        <v>22</v>
      </c>
      <c r="Q10" s="16">
        <f t="shared" ref="Q10" si="29">P10/P$34</f>
        <v>0.16666666666666666</v>
      </c>
      <c r="R10" s="17">
        <v>21</v>
      </c>
      <c r="S10" s="16">
        <f t="shared" ref="S10" si="30">R10/R$34</f>
        <v>0.14893617021276595</v>
      </c>
      <c r="T10" s="17">
        <v>20</v>
      </c>
      <c r="U10" s="16">
        <f t="shared" ref="U10" si="31">T10/T$34</f>
        <v>0.12903225806451613</v>
      </c>
      <c r="V10" s="17">
        <v>16</v>
      </c>
      <c r="W10" s="16">
        <f t="shared" ref="W10" si="32">V10/V$34</f>
        <v>0.1</v>
      </c>
      <c r="X10" s="17">
        <v>21</v>
      </c>
      <c r="Y10" s="16">
        <f t="shared" ref="Y10" si="33">X10/X$34</f>
        <v>0.125</v>
      </c>
      <c r="Z10" s="17">
        <v>19</v>
      </c>
      <c r="AA10" s="16">
        <f t="shared" ref="AA10" si="34">Z10/Z$34</f>
        <v>0.11176470588235295</v>
      </c>
      <c r="AB10" s="17">
        <v>16</v>
      </c>
      <c r="AC10" s="16">
        <f t="shared" ref="AC10" si="35">AB10/AB$34</f>
        <v>9.7560975609756101E-2</v>
      </c>
      <c r="AD10" s="17">
        <v>15</v>
      </c>
      <c r="AE10" s="16">
        <f t="shared" ref="AE10" si="36">AD10/AD$34</f>
        <v>0.10948905109489052</v>
      </c>
      <c r="AF10" s="21">
        <v>22</v>
      </c>
      <c r="AG10" s="16">
        <f t="shared" ref="AG10" si="37">AF10/AF$34</f>
        <v>0.13750000000000001</v>
      </c>
      <c r="AH10" s="21"/>
      <c r="AI10" s="16">
        <f t="shared" ref="AI10" si="38">AH10/AH$34</f>
        <v>0</v>
      </c>
      <c r="AJ10" s="21"/>
      <c r="AK10" s="16">
        <f t="shared" ref="AK10" si="39">AJ10/AJ$34</f>
        <v>0</v>
      </c>
      <c r="AL10" s="21"/>
      <c r="AM10" s="16">
        <f t="shared" ref="AM10" si="40">AL10/AL$34</f>
        <v>0</v>
      </c>
      <c r="AN10" s="21"/>
      <c r="AO10" s="16">
        <f t="shared" ref="AO10" si="41">AN10/AN$34</f>
        <v>0</v>
      </c>
      <c r="AP10" s="21">
        <v>13</v>
      </c>
      <c r="AQ10" s="16">
        <f t="shared" ref="AQ10" si="42">AP10/AP$34</f>
        <v>0.1015625</v>
      </c>
      <c r="AR10" s="21">
        <v>9</v>
      </c>
      <c r="AS10" s="16">
        <f t="shared" ref="AS10" si="43">AR10/AR$34</f>
        <v>7.5630252100840331E-2</v>
      </c>
      <c r="AT10" s="21"/>
      <c r="AU10" s="16">
        <f t="shared" ref="AU10" si="44">AT10/AT$34</f>
        <v>0</v>
      </c>
      <c r="AV10">
        <f t="shared" si="22"/>
        <v>287</v>
      </c>
      <c r="AW10" s="65">
        <f t="shared" si="23"/>
        <v>9.1751918158567772E-2</v>
      </c>
    </row>
    <row r="11" spans="1:49" x14ac:dyDescent="0.25">
      <c r="A11" s="5" t="s">
        <v>20</v>
      </c>
      <c r="B11" s="15"/>
      <c r="C11" s="16">
        <f t="shared" si="0"/>
        <v>0</v>
      </c>
      <c r="D11" s="15"/>
      <c r="E11" s="16">
        <f t="shared" si="0"/>
        <v>0</v>
      </c>
      <c r="F11" s="15"/>
      <c r="G11" s="16">
        <f t="shared" ref="G11" si="45">F11/F$34</f>
        <v>0</v>
      </c>
      <c r="H11" s="17"/>
      <c r="I11" s="16">
        <f t="shared" ref="I11" si="46">H11/H$34</f>
        <v>0</v>
      </c>
      <c r="J11" s="17"/>
      <c r="K11" s="16">
        <f t="shared" ref="K11" si="47">J11/J$34</f>
        <v>0</v>
      </c>
      <c r="L11" s="17"/>
      <c r="M11" s="16">
        <f t="shared" ref="M11" si="48">L11/L$34</f>
        <v>0</v>
      </c>
      <c r="N11" s="17"/>
      <c r="O11" s="16">
        <f t="shared" ref="O11" si="49">N11/N$34</f>
        <v>0</v>
      </c>
      <c r="P11" s="17"/>
      <c r="Q11" s="16">
        <f t="shared" ref="Q11" si="50">P11/P$34</f>
        <v>0</v>
      </c>
      <c r="R11" s="17"/>
      <c r="S11" s="16">
        <f t="shared" ref="S11" si="51">R11/R$34</f>
        <v>0</v>
      </c>
      <c r="T11" s="17"/>
      <c r="U11" s="16">
        <f t="shared" ref="U11" si="52">T11/T$34</f>
        <v>0</v>
      </c>
      <c r="V11" s="17"/>
      <c r="W11" s="16">
        <f t="shared" ref="W11" si="53">V11/V$34</f>
        <v>0</v>
      </c>
      <c r="X11" s="17"/>
      <c r="Y11" s="16">
        <f t="shared" ref="Y11" si="54">X11/X$34</f>
        <v>0</v>
      </c>
      <c r="Z11" s="17"/>
      <c r="AA11" s="16">
        <f t="shared" ref="AA11" si="55">Z11/Z$34</f>
        <v>0</v>
      </c>
      <c r="AB11" s="17"/>
      <c r="AC11" s="16">
        <f t="shared" ref="AC11" si="56">AB11/AB$34</f>
        <v>0</v>
      </c>
      <c r="AD11" s="17"/>
      <c r="AE11" s="16">
        <f t="shared" ref="AE11" si="57">AD11/AD$34</f>
        <v>0</v>
      </c>
      <c r="AF11" s="21"/>
      <c r="AG11" s="16">
        <f t="shared" ref="AG11" si="58">AF11/AF$34</f>
        <v>0</v>
      </c>
      <c r="AH11" s="21"/>
      <c r="AI11" s="16">
        <f t="shared" ref="AI11" si="59">AH11/AH$34</f>
        <v>0</v>
      </c>
      <c r="AJ11" s="21"/>
      <c r="AK11" s="16">
        <f t="shared" ref="AK11" si="60">AJ11/AJ$34</f>
        <v>0</v>
      </c>
      <c r="AL11" s="21"/>
      <c r="AM11" s="16">
        <f t="shared" ref="AM11" si="61">AL11/AL$34</f>
        <v>0</v>
      </c>
      <c r="AN11" s="21"/>
      <c r="AO11" s="16">
        <f t="shared" ref="AO11" si="62">AN11/AN$34</f>
        <v>0</v>
      </c>
      <c r="AP11" s="21"/>
      <c r="AQ11" s="16">
        <f t="shared" ref="AQ11" si="63">AP11/AP$34</f>
        <v>0</v>
      </c>
      <c r="AR11" s="21"/>
      <c r="AS11" s="16">
        <f t="shared" ref="AS11" si="64">AR11/AR$34</f>
        <v>0</v>
      </c>
      <c r="AT11" s="21"/>
      <c r="AU11" s="16">
        <f t="shared" ref="AU11" si="65">AT11/AT$34</f>
        <v>0</v>
      </c>
      <c r="AV11">
        <f t="shared" si="22"/>
        <v>0</v>
      </c>
      <c r="AW11" s="65">
        <f t="shared" si="23"/>
        <v>0</v>
      </c>
    </row>
    <row r="12" spans="1:49" x14ac:dyDescent="0.25">
      <c r="A12" s="1" t="s">
        <v>11</v>
      </c>
      <c r="B12" s="15">
        <v>12</v>
      </c>
      <c r="C12" s="16">
        <f t="shared" si="0"/>
        <v>9.1603053435114504E-2</v>
      </c>
      <c r="D12" s="15">
        <v>16</v>
      </c>
      <c r="E12" s="16">
        <f t="shared" si="0"/>
        <v>9.0909090909090912E-2</v>
      </c>
      <c r="F12" s="15">
        <v>29</v>
      </c>
      <c r="G12" s="16">
        <f t="shared" ref="G12" si="66">F12/F$34</f>
        <v>0.14077669902912621</v>
      </c>
      <c r="H12" s="17">
        <v>19</v>
      </c>
      <c r="I12" s="16">
        <f t="shared" ref="I12" si="67">H12/H$34</f>
        <v>0.11874999999999999</v>
      </c>
      <c r="J12" s="17">
        <v>21</v>
      </c>
      <c r="K12" s="16">
        <f t="shared" ref="K12" si="68">J12/J$34</f>
        <v>0.125</v>
      </c>
      <c r="L12" s="17">
        <v>23</v>
      </c>
      <c r="M12" s="16">
        <f t="shared" ref="M12" si="69">L12/L$34</f>
        <v>0.1554054054054054</v>
      </c>
      <c r="N12" s="17">
        <v>13</v>
      </c>
      <c r="O12" s="16">
        <f t="shared" ref="O12" si="70">N12/N$34</f>
        <v>0.37142857142857144</v>
      </c>
      <c r="P12" s="17">
        <v>22</v>
      </c>
      <c r="Q12" s="16">
        <f t="shared" ref="Q12" si="71">P12/P$34</f>
        <v>0.16666666666666666</v>
      </c>
      <c r="R12" s="17">
        <v>19</v>
      </c>
      <c r="S12" s="16">
        <f t="shared" ref="S12" si="72">R12/R$34</f>
        <v>0.13475177304964539</v>
      </c>
      <c r="T12" s="17">
        <v>17</v>
      </c>
      <c r="U12" s="16">
        <f t="shared" ref="U12" si="73">T12/T$34</f>
        <v>0.10967741935483871</v>
      </c>
      <c r="V12" s="17">
        <v>24</v>
      </c>
      <c r="W12" s="16">
        <f t="shared" ref="W12" si="74">V12/V$34</f>
        <v>0.15</v>
      </c>
      <c r="X12" s="17">
        <v>27</v>
      </c>
      <c r="Y12" s="16">
        <f t="shared" ref="Y12" si="75">X12/X$34</f>
        <v>0.16071428571428573</v>
      </c>
      <c r="Z12" s="17">
        <v>23</v>
      </c>
      <c r="AA12" s="16">
        <f t="shared" ref="AA12" si="76">Z12/Z$34</f>
        <v>0.13529411764705881</v>
      </c>
      <c r="AB12" s="17">
        <v>21</v>
      </c>
      <c r="AC12" s="16">
        <f t="shared" ref="AC12" si="77">AB12/AB$34</f>
        <v>0.12804878048780488</v>
      </c>
      <c r="AD12" s="17">
        <v>23</v>
      </c>
      <c r="AE12" s="16">
        <f t="shared" ref="AE12" si="78">AD12/AD$34</f>
        <v>0.16788321167883211</v>
      </c>
      <c r="AF12" s="21">
        <v>26</v>
      </c>
      <c r="AG12" s="16">
        <f t="shared" ref="AG12" si="79">AF12/AF$34</f>
        <v>0.16250000000000001</v>
      </c>
      <c r="AH12" s="21">
        <v>26</v>
      </c>
      <c r="AI12" s="16">
        <f t="shared" ref="AI12" si="80">AH12/AH$34</f>
        <v>0.24761904761904763</v>
      </c>
      <c r="AJ12" s="21">
        <v>22</v>
      </c>
      <c r="AK12" s="16">
        <f t="shared" ref="AK12" si="81">AJ12/AJ$34</f>
        <v>0.29729729729729731</v>
      </c>
      <c r="AL12" s="21">
        <v>25</v>
      </c>
      <c r="AM12" s="16">
        <f t="shared" ref="AM12" si="82">AL12/AL$34</f>
        <v>0.25252525252525254</v>
      </c>
      <c r="AN12" s="21">
        <v>21</v>
      </c>
      <c r="AO12" s="16">
        <f t="shared" ref="AO12" si="83">AN12/AN$34</f>
        <v>0.23076923076923078</v>
      </c>
      <c r="AP12" s="21">
        <v>25</v>
      </c>
      <c r="AQ12" s="16">
        <f t="shared" ref="AQ12" si="84">AP12/AP$34</f>
        <v>0.1953125</v>
      </c>
      <c r="AR12" s="21">
        <v>13</v>
      </c>
      <c r="AS12" s="16">
        <f t="shared" ref="AS12" si="85">AR12/AR$34</f>
        <v>0.1092436974789916</v>
      </c>
      <c r="AT12" s="21">
        <v>12</v>
      </c>
      <c r="AU12" s="16">
        <f t="shared" ref="AU12" si="86">AT12/AT$34</f>
        <v>0.11881188118811881</v>
      </c>
      <c r="AV12">
        <f t="shared" si="22"/>
        <v>479</v>
      </c>
      <c r="AW12" s="65">
        <f t="shared" si="23"/>
        <v>0.15313299232736574</v>
      </c>
    </row>
    <row r="13" spans="1:49" x14ac:dyDescent="0.25">
      <c r="A13" s="1" t="s">
        <v>7</v>
      </c>
      <c r="B13" s="15">
        <v>13</v>
      </c>
      <c r="C13" s="16">
        <f t="shared" si="0"/>
        <v>9.9236641221374045E-2</v>
      </c>
      <c r="D13" s="15">
        <v>16</v>
      </c>
      <c r="E13" s="16">
        <f t="shared" si="0"/>
        <v>9.0909090909090912E-2</v>
      </c>
      <c r="F13" s="15">
        <v>13</v>
      </c>
      <c r="G13" s="16">
        <f t="shared" ref="G13" si="87">F13/F$34</f>
        <v>6.3106796116504854E-2</v>
      </c>
      <c r="H13" s="17">
        <v>10</v>
      </c>
      <c r="I13" s="16">
        <f t="shared" ref="I13" si="88">H13/H$34</f>
        <v>6.25E-2</v>
      </c>
      <c r="J13" s="17">
        <v>12</v>
      </c>
      <c r="K13" s="16">
        <f t="shared" ref="K13" si="89">J13/J$34</f>
        <v>7.1428571428571425E-2</v>
      </c>
      <c r="L13" s="17">
        <v>14</v>
      </c>
      <c r="M13" s="16">
        <f t="shared" ref="M13" si="90">L13/L$34</f>
        <v>9.45945945945946E-2</v>
      </c>
      <c r="N13" s="17"/>
      <c r="O13" s="16">
        <f t="shared" ref="O13" si="91">N13/N$34</f>
        <v>0</v>
      </c>
      <c r="P13" s="17">
        <v>11</v>
      </c>
      <c r="Q13" s="16">
        <f t="shared" ref="Q13" si="92">P13/P$34</f>
        <v>8.3333333333333329E-2</v>
      </c>
      <c r="R13" s="17">
        <v>17</v>
      </c>
      <c r="S13" s="16">
        <f t="shared" ref="S13" si="93">R13/R$34</f>
        <v>0.12056737588652482</v>
      </c>
      <c r="T13" s="17">
        <v>13</v>
      </c>
      <c r="U13" s="16">
        <f t="shared" ref="U13" si="94">T13/T$34</f>
        <v>8.387096774193549E-2</v>
      </c>
      <c r="V13" s="17">
        <v>23</v>
      </c>
      <c r="W13" s="16">
        <f t="shared" ref="W13" si="95">V13/V$34</f>
        <v>0.14374999999999999</v>
      </c>
      <c r="X13" s="17">
        <v>20</v>
      </c>
      <c r="Y13" s="16">
        <f t="shared" ref="Y13" si="96">X13/X$34</f>
        <v>0.11904761904761904</v>
      </c>
      <c r="Z13" s="17">
        <v>22</v>
      </c>
      <c r="AA13" s="16">
        <f t="shared" ref="AA13" si="97">Z13/Z$34</f>
        <v>0.12941176470588237</v>
      </c>
      <c r="AB13" s="17">
        <v>19</v>
      </c>
      <c r="AC13" s="16">
        <f t="shared" ref="AC13" si="98">AB13/AB$34</f>
        <v>0.11585365853658537</v>
      </c>
      <c r="AD13" s="17">
        <v>13</v>
      </c>
      <c r="AE13" s="16">
        <f t="shared" ref="AE13" si="99">AD13/AD$34</f>
        <v>9.4890510948905105E-2</v>
      </c>
      <c r="AF13" s="21">
        <v>25</v>
      </c>
      <c r="AG13" s="16">
        <f t="shared" ref="AG13" si="100">AF13/AF$34</f>
        <v>0.15625</v>
      </c>
      <c r="AH13" s="21">
        <v>17</v>
      </c>
      <c r="AI13" s="16">
        <f t="shared" ref="AI13" si="101">AH13/AH$34</f>
        <v>0.16190476190476191</v>
      </c>
      <c r="AJ13" s="21">
        <v>12</v>
      </c>
      <c r="AK13" s="16">
        <f t="shared" ref="AK13" si="102">AJ13/AJ$34</f>
        <v>0.16216216216216217</v>
      </c>
      <c r="AL13" s="21">
        <v>15</v>
      </c>
      <c r="AM13" s="16">
        <f t="shared" ref="AM13" si="103">AL13/AL$34</f>
        <v>0.15151515151515152</v>
      </c>
      <c r="AN13" s="21">
        <v>6</v>
      </c>
      <c r="AO13" s="16">
        <f t="shared" ref="AO13" si="104">AN13/AN$34</f>
        <v>6.5934065934065936E-2</v>
      </c>
      <c r="AP13" s="21">
        <v>11</v>
      </c>
      <c r="AQ13" s="16">
        <f t="shared" ref="AQ13" si="105">AP13/AP$34</f>
        <v>8.59375E-2</v>
      </c>
      <c r="AR13" s="21">
        <v>16</v>
      </c>
      <c r="AS13" s="16">
        <f t="shared" ref="AS13" si="106">AR13/AR$34</f>
        <v>0.13445378151260504</v>
      </c>
      <c r="AT13" s="21">
        <v>14</v>
      </c>
      <c r="AU13" s="16">
        <f t="shared" ref="AU13" si="107">AT13/AT$34</f>
        <v>0.13861386138613863</v>
      </c>
      <c r="AV13">
        <f t="shared" si="22"/>
        <v>332</v>
      </c>
      <c r="AW13" s="65">
        <f t="shared" si="23"/>
        <v>0.10613810741687979</v>
      </c>
    </row>
    <row r="14" spans="1:49" x14ac:dyDescent="0.25">
      <c r="A14" s="2" t="s">
        <v>16</v>
      </c>
      <c r="B14" s="15">
        <v>10</v>
      </c>
      <c r="C14" s="16">
        <f t="shared" si="0"/>
        <v>7.6335877862595422E-2</v>
      </c>
      <c r="D14" s="15">
        <v>13</v>
      </c>
      <c r="E14" s="16">
        <f t="shared" si="0"/>
        <v>7.3863636363636367E-2</v>
      </c>
      <c r="F14" s="15">
        <v>24</v>
      </c>
      <c r="G14" s="16">
        <f t="shared" ref="G14" si="108">F14/F$34</f>
        <v>0.11650485436893204</v>
      </c>
      <c r="H14" s="17">
        <v>16</v>
      </c>
      <c r="I14" s="16">
        <f t="shared" ref="I14" si="109">H14/H$34</f>
        <v>0.1</v>
      </c>
      <c r="J14" s="17">
        <v>10</v>
      </c>
      <c r="K14" s="16">
        <f t="shared" ref="K14" si="110">J14/J$34</f>
        <v>5.9523809523809521E-2</v>
      </c>
      <c r="L14" s="17">
        <v>17</v>
      </c>
      <c r="M14" s="16">
        <f t="shared" ref="M14" si="111">L14/L$34</f>
        <v>0.11486486486486487</v>
      </c>
      <c r="N14" s="17"/>
      <c r="O14" s="16">
        <f t="shared" ref="O14" si="112">N14/N$34</f>
        <v>0</v>
      </c>
      <c r="P14" s="17">
        <v>13</v>
      </c>
      <c r="Q14" s="16">
        <f t="shared" ref="Q14" si="113">P14/P$34</f>
        <v>9.8484848484848481E-2</v>
      </c>
      <c r="R14" s="17">
        <v>10</v>
      </c>
      <c r="S14" s="16">
        <f t="shared" ref="S14" si="114">R14/R$34</f>
        <v>7.0921985815602842E-2</v>
      </c>
      <c r="T14" s="17"/>
      <c r="U14" s="16">
        <f t="shared" ref="U14" si="115">T14/T$34</f>
        <v>0</v>
      </c>
      <c r="V14" s="17">
        <v>14</v>
      </c>
      <c r="W14" s="16">
        <f t="shared" ref="W14" si="116">V14/V$34</f>
        <v>8.7499999999999994E-2</v>
      </c>
      <c r="X14" s="17">
        <v>12</v>
      </c>
      <c r="Y14" s="16">
        <f t="shared" ref="Y14" si="117">X14/X$34</f>
        <v>7.1428571428571425E-2</v>
      </c>
      <c r="Z14" s="17"/>
      <c r="AA14" s="16">
        <f t="shared" ref="AA14" si="118">Z14/Z$34</f>
        <v>0</v>
      </c>
      <c r="AB14" s="17">
        <v>15</v>
      </c>
      <c r="AC14" s="16">
        <f t="shared" ref="AC14" si="119">AB14/AB$34</f>
        <v>9.1463414634146339E-2</v>
      </c>
      <c r="AD14" s="17">
        <v>11</v>
      </c>
      <c r="AE14" s="16">
        <f t="shared" ref="AE14" si="120">AD14/AD$34</f>
        <v>8.0291970802919707E-2</v>
      </c>
      <c r="AF14" s="21">
        <v>12</v>
      </c>
      <c r="AG14" s="16">
        <f t="shared" ref="AG14" si="121">AF14/AF$34</f>
        <v>7.4999999999999997E-2</v>
      </c>
      <c r="AH14" s="21"/>
      <c r="AI14" s="16">
        <f t="shared" ref="AI14" si="122">AH14/AH$34</f>
        <v>0</v>
      </c>
      <c r="AJ14" s="21"/>
      <c r="AK14" s="16">
        <f t="shared" ref="AK14" si="123">AJ14/AJ$34</f>
        <v>0</v>
      </c>
      <c r="AL14" s="21">
        <v>10</v>
      </c>
      <c r="AM14" s="16">
        <f t="shared" ref="AM14" si="124">AL14/AL$34</f>
        <v>0.10101010101010101</v>
      </c>
      <c r="AN14" s="21">
        <v>13</v>
      </c>
      <c r="AO14" s="16">
        <f t="shared" ref="AO14" si="125">AN14/AN$34</f>
        <v>0.14285714285714285</v>
      </c>
      <c r="AP14" s="21">
        <v>14</v>
      </c>
      <c r="AQ14" s="16">
        <f t="shared" ref="AQ14" si="126">AP14/AP$34</f>
        <v>0.109375</v>
      </c>
      <c r="AR14" s="21">
        <v>11</v>
      </c>
      <c r="AS14" s="16">
        <f t="shared" ref="AS14" si="127">AR14/AR$34</f>
        <v>9.2436974789915971E-2</v>
      </c>
      <c r="AT14" s="21">
        <v>15</v>
      </c>
      <c r="AU14" s="16">
        <f t="shared" ref="AU14" si="128">AT14/AT$34</f>
        <v>0.14851485148514851</v>
      </c>
      <c r="AV14">
        <f t="shared" si="22"/>
        <v>240</v>
      </c>
      <c r="AW14" s="65">
        <f t="shared" si="23"/>
        <v>7.6726342710997444E-2</v>
      </c>
    </row>
    <row r="15" spans="1:49" x14ac:dyDescent="0.25">
      <c r="A15" s="5" t="s">
        <v>19</v>
      </c>
      <c r="B15" s="15"/>
      <c r="C15" s="16">
        <f t="shared" si="0"/>
        <v>0</v>
      </c>
      <c r="D15" s="15">
        <v>3</v>
      </c>
      <c r="E15" s="16">
        <f t="shared" si="0"/>
        <v>1.7045454545454544E-2</v>
      </c>
      <c r="F15" s="15"/>
      <c r="G15" s="16">
        <f t="shared" ref="G15" si="129">F15/F$34</f>
        <v>0</v>
      </c>
      <c r="H15" s="17"/>
      <c r="I15" s="16">
        <f t="shared" ref="I15" si="130">H15/H$34</f>
        <v>0</v>
      </c>
      <c r="J15" s="17"/>
      <c r="K15" s="16">
        <f t="shared" ref="K15" si="131">J15/J$34</f>
        <v>0</v>
      </c>
      <c r="L15" s="17">
        <v>6</v>
      </c>
      <c r="M15" s="16">
        <f t="shared" ref="M15" si="132">L15/L$34</f>
        <v>4.0540540540540543E-2</v>
      </c>
      <c r="N15" s="17"/>
      <c r="O15" s="16">
        <f t="shared" ref="O15" si="133">N15/N$34</f>
        <v>0</v>
      </c>
      <c r="P15" s="17"/>
      <c r="Q15" s="16">
        <f t="shared" ref="Q15" si="134">P15/P$34</f>
        <v>0</v>
      </c>
      <c r="R15" s="17"/>
      <c r="S15" s="16">
        <f t="shared" ref="S15" si="135">R15/R$34</f>
        <v>0</v>
      </c>
      <c r="T15" s="17">
        <v>3</v>
      </c>
      <c r="U15" s="16">
        <f t="shared" ref="U15" si="136">T15/T$34</f>
        <v>1.935483870967742E-2</v>
      </c>
      <c r="V15" s="17"/>
      <c r="W15" s="16">
        <f t="shared" ref="W15" si="137">V15/V$34</f>
        <v>0</v>
      </c>
      <c r="X15" s="17">
        <v>2</v>
      </c>
      <c r="Y15" s="16">
        <f t="shared" ref="Y15" si="138">X15/X$34</f>
        <v>1.1904761904761904E-2</v>
      </c>
      <c r="Z15" s="17">
        <v>1</v>
      </c>
      <c r="AA15" s="16">
        <f t="shared" ref="AA15" si="139">Z15/Z$34</f>
        <v>5.8823529411764705E-3</v>
      </c>
      <c r="AB15" s="17"/>
      <c r="AC15" s="16">
        <f t="shared" ref="AC15" si="140">AB15/AB$34</f>
        <v>0</v>
      </c>
      <c r="AD15" s="17">
        <v>1</v>
      </c>
      <c r="AE15" s="16">
        <f t="shared" ref="AE15" si="141">AD15/AD$34</f>
        <v>7.2992700729927005E-3</v>
      </c>
      <c r="AF15" s="21"/>
      <c r="AG15" s="16">
        <f t="shared" ref="AG15" si="142">AF15/AF$34</f>
        <v>0</v>
      </c>
      <c r="AH15" s="21"/>
      <c r="AI15" s="16">
        <f t="shared" ref="AI15" si="143">AH15/AH$34</f>
        <v>0</v>
      </c>
      <c r="AJ15" s="21"/>
      <c r="AK15" s="16">
        <f t="shared" ref="AK15" si="144">AJ15/AJ$34</f>
        <v>0</v>
      </c>
      <c r="AL15" s="21"/>
      <c r="AM15" s="16">
        <f t="shared" ref="AM15" si="145">AL15/AL$34</f>
        <v>0</v>
      </c>
      <c r="AN15" s="21"/>
      <c r="AO15" s="16">
        <f t="shared" ref="AO15" si="146">AN15/AN$34</f>
        <v>0</v>
      </c>
      <c r="AP15" s="21"/>
      <c r="AQ15" s="16">
        <f t="shared" ref="AQ15" si="147">AP15/AP$34</f>
        <v>0</v>
      </c>
      <c r="AR15" s="21"/>
      <c r="AS15" s="16">
        <f t="shared" ref="AS15" si="148">AR15/AR$34</f>
        <v>0</v>
      </c>
      <c r="AT15" s="21"/>
      <c r="AU15" s="16">
        <f t="shared" ref="AU15" si="149">AT15/AT$34</f>
        <v>0</v>
      </c>
      <c r="AV15">
        <f t="shared" si="22"/>
        <v>16</v>
      </c>
      <c r="AW15" s="65">
        <f t="shared" si="23"/>
        <v>5.1150895140664966E-3</v>
      </c>
    </row>
    <row r="16" spans="1:49" x14ac:dyDescent="0.25">
      <c r="A16" s="5" t="s">
        <v>6</v>
      </c>
      <c r="B16" s="15"/>
      <c r="C16" s="16">
        <f t="shared" si="0"/>
        <v>0</v>
      </c>
      <c r="D16" s="15"/>
      <c r="E16" s="16">
        <f t="shared" si="0"/>
        <v>0</v>
      </c>
      <c r="F16" s="15"/>
      <c r="G16" s="16">
        <f t="shared" ref="G16" si="150">F16/F$34</f>
        <v>0</v>
      </c>
      <c r="H16" s="17"/>
      <c r="I16" s="16">
        <f t="shared" ref="I16" si="151">H16/H$34</f>
        <v>0</v>
      </c>
      <c r="J16" s="17"/>
      <c r="K16" s="16">
        <f t="shared" ref="K16" si="152">J16/J$34</f>
        <v>0</v>
      </c>
      <c r="L16" s="17"/>
      <c r="M16" s="16">
        <f t="shared" ref="M16" si="153">L16/L$34</f>
        <v>0</v>
      </c>
      <c r="N16" s="17"/>
      <c r="O16" s="16">
        <f t="shared" ref="O16" si="154">N16/N$34</f>
        <v>0</v>
      </c>
      <c r="P16" s="17"/>
      <c r="Q16" s="16">
        <f t="shared" ref="Q16" si="155">P16/P$34</f>
        <v>0</v>
      </c>
      <c r="R16" s="17"/>
      <c r="S16" s="16">
        <f t="shared" ref="S16" si="156">R16/R$34</f>
        <v>0</v>
      </c>
      <c r="T16" s="17"/>
      <c r="U16" s="16">
        <f t="shared" ref="U16" si="157">T16/T$34</f>
        <v>0</v>
      </c>
      <c r="V16" s="17"/>
      <c r="W16" s="16">
        <f t="shared" ref="W16" si="158">V16/V$34</f>
        <v>0</v>
      </c>
      <c r="X16" s="17"/>
      <c r="Y16" s="16">
        <f t="shared" ref="Y16" si="159">X16/X$34</f>
        <v>0</v>
      </c>
      <c r="Z16" s="17"/>
      <c r="AA16" s="16">
        <f t="shared" ref="AA16" si="160">Z16/Z$34</f>
        <v>0</v>
      </c>
      <c r="AB16" s="17"/>
      <c r="AC16" s="16">
        <f t="shared" ref="AC16" si="161">AB16/AB$34</f>
        <v>0</v>
      </c>
      <c r="AD16" s="17"/>
      <c r="AE16" s="16">
        <f t="shared" ref="AE16" si="162">AD16/AD$34</f>
        <v>0</v>
      </c>
      <c r="AF16" s="21"/>
      <c r="AG16" s="16">
        <f t="shared" ref="AG16" si="163">AF16/AF$34</f>
        <v>0</v>
      </c>
      <c r="AH16" s="21"/>
      <c r="AI16" s="16">
        <f t="shared" ref="AI16" si="164">AH16/AH$34</f>
        <v>0</v>
      </c>
      <c r="AJ16" s="21"/>
      <c r="AK16" s="16">
        <f t="shared" ref="AK16" si="165">AJ16/AJ$34</f>
        <v>0</v>
      </c>
      <c r="AL16" s="21"/>
      <c r="AM16" s="16">
        <f t="shared" ref="AM16" si="166">AL16/AL$34</f>
        <v>0</v>
      </c>
      <c r="AN16" s="21"/>
      <c r="AO16" s="16">
        <f t="shared" ref="AO16" si="167">AN16/AN$34</f>
        <v>0</v>
      </c>
      <c r="AP16" s="21"/>
      <c r="AQ16" s="16">
        <f t="shared" ref="AQ16" si="168">AP16/AP$34</f>
        <v>0</v>
      </c>
      <c r="AR16" s="21"/>
      <c r="AS16" s="16">
        <f t="shared" ref="AS16" si="169">AR16/AR$34</f>
        <v>0</v>
      </c>
      <c r="AT16" s="21"/>
      <c r="AU16" s="16">
        <f t="shared" ref="AU16" si="170">AT16/AT$34</f>
        <v>0</v>
      </c>
      <c r="AV16">
        <f t="shared" si="22"/>
        <v>0</v>
      </c>
      <c r="AW16" s="65">
        <f t="shared" si="23"/>
        <v>0</v>
      </c>
    </row>
    <row r="17" spans="1:49" x14ac:dyDescent="0.25">
      <c r="A17" s="2" t="s">
        <v>17</v>
      </c>
      <c r="B17" s="15"/>
      <c r="C17" s="16">
        <f t="shared" si="0"/>
        <v>0</v>
      </c>
      <c r="D17" s="15"/>
      <c r="E17" s="16">
        <f t="shared" si="0"/>
        <v>0</v>
      </c>
      <c r="F17" s="15"/>
      <c r="G17" s="16">
        <f t="shared" ref="G17" si="171">F17/F$34</f>
        <v>0</v>
      </c>
      <c r="H17" s="17"/>
      <c r="I17" s="16">
        <f t="shared" ref="I17" si="172">H17/H$34</f>
        <v>0</v>
      </c>
      <c r="J17" s="17"/>
      <c r="K17" s="16">
        <f t="shared" ref="K17" si="173">J17/J$34</f>
        <v>0</v>
      </c>
      <c r="L17" s="17"/>
      <c r="M17" s="16">
        <f t="shared" ref="M17" si="174">L17/L$34</f>
        <v>0</v>
      </c>
      <c r="N17" s="17"/>
      <c r="O17" s="16">
        <f t="shared" ref="O17" si="175">N17/N$34</f>
        <v>0</v>
      </c>
      <c r="P17" s="17"/>
      <c r="Q17" s="16">
        <f t="shared" ref="Q17" si="176">P17/P$34</f>
        <v>0</v>
      </c>
      <c r="R17" s="17"/>
      <c r="S17" s="16">
        <f t="shared" ref="S17" si="177">R17/R$34</f>
        <v>0</v>
      </c>
      <c r="T17" s="17">
        <v>6</v>
      </c>
      <c r="U17" s="16">
        <f t="shared" ref="U17" si="178">T17/T$34</f>
        <v>3.870967741935484E-2</v>
      </c>
      <c r="V17" s="17"/>
      <c r="W17" s="16">
        <f t="shared" ref="W17" si="179">V17/V$34</f>
        <v>0</v>
      </c>
      <c r="X17" s="17"/>
      <c r="Y17" s="16">
        <f t="shared" ref="Y17" si="180">X17/X$34</f>
        <v>0</v>
      </c>
      <c r="Z17" s="17"/>
      <c r="AA17" s="16">
        <f t="shared" ref="AA17" si="181">Z17/Z$34</f>
        <v>0</v>
      </c>
      <c r="AB17" s="17"/>
      <c r="AC17" s="16">
        <f t="shared" ref="AC17" si="182">AB17/AB$34</f>
        <v>0</v>
      </c>
      <c r="AD17" s="17"/>
      <c r="AE17" s="16">
        <f t="shared" ref="AE17" si="183">AD17/AD$34</f>
        <v>0</v>
      </c>
      <c r="AF17" s="21"/>
      <c r="AG17" s="16">
        <f t="shared" ref="AG17" si="184">AF17/AF$34</f>
        <v>0</v>
      </c>
      <c r="AH17" s="21"/>
      <c r="AI17" s="16">
        <f t="shared" ref="AI17" si="185">AH17/AH$34</f>
        <v>0</v>
      </c>
      <c r="AJ17" s="21"/>
      <c r="AK17" s="16">
        <f t="shared" ref="AK17" si="186">AJ17/AJ$34</f>
        <v>0</v>
      </c>
      <c r="AL17" s="21"/>
      <c r="AM17" s="16">
        <f t="shared" ref="AM17" si="187">AL17/AL$34</f>
        <v>0</v>
      </c>
      <c r="AN17" s="21"/>
      <c r="AO17" s="16">
        <f t="shared" ref="AO17" si="188">AN17/AN$34</f>
        <v>0</v>
      </c>
      <c r="AP17" s="21"/>
      <c r="AQ17" s="16">
        <f t="shared" ref="AQ17" si="189">AP17/AP$34</f>
        <v>0</v>
      </c>
      <c r="AR17" s="21"/>
      <c r="AS17" s="16">
        <f t="shared" ref="AS17" si="190">AR17/AR$34</f>
        <v>0</v>
      </c>
      <c r="AT17" s="21"/>
      <c r="AU17" s="16">
        <f t="shared" ref="AU17" si="191">AT17/AT$34</f>
        <v>0</v>
      </c>
      <c r="AV17">
        <f t="shared" si="22"/>
        <v>6</v>
      </c>
      <c r="AW17" s="65">
        <f t="shared" si="23"/>
        <v>1.9181585677749361E-3</v>
      </c>
    </row>
    <row r="18" spans="1:49" ht="30" x14ac:dyDescent="0.25">
      <c r="A18" s="1" t="s">
        <v>12</v>
      </c>
      <c r="B18" s="15">
        <v>9</v>
      </c>
      <c r="C18" s="16">
        <f t="shared" si="0"/>
        <v>6.8702290076335881E-2</v>
      </c>
      <c r="D18" s="15">
        <v>11</v>
      </c>
      <c r="E18" s="16">
        <f t="shared" si="0"/>
        <v>6.25E-2</v>
      </c>
      <c r="F18" s="15">
        <v>7</v>
      </c>
      <c r="G18" s="16">
        <f t="shared" ref="G18" si="192">F18/F$34</f>
        <v>3.3980582524271843E-2</v>
      </c>
      <c r="H18" s="17">
        <v>9</v>
      </c>
      <c r="I18" s="16">
        <f t="shared" ref="I18" si="193">H18/H$34</f>
        <v>5.6250000000000001E-2</v>
      </c>
      <c r="J18" s="17">
        <v>10</v>
      </c>
      <c r="K18" s="16">
        <f t="shared" ref="K18" si="194">J18/J$34</f>
        <v>5.9523809523809521E-2</v>
      </c>
      <c r="L18" s="17">
        <v>6</v>
      </c>
      <c r="M18" s="16">
        <f t="shared" ref="M18" si="195">L18/L$34</f>
        <v>4.0540540540540543E-2</v>
      </c>
      <c r="N18" s="17"/>
      <c r="O18" s="16">
        <f t="shared" ref="O18" si="196">N18/N$34</f>
        <v>0</v>
      </c>
      <c r="P18" s="17">
        <v>9</v>
      </c>
      <c r="Q18" s="16">
        <f t="shared" ref="Q18" si="197">P18/P$34</f>
        <v>6.8181818181818177E-2</v>
      </c>
      <c r="R18" s="17">
        <v>12</v>
      </c>
      <c r="S18" s="16">
        <f t="shared" ref="S18" si="198">R18/R$34</f>
        <v>8.5106382978723402E-2</v>
      </c>
      <c r="T18" s="17">
        <v>8</v>
      </c>
      <c r="U18" s="16">
        <f t="shared" ref="U18" si="199">T18/T$34</f>
        <v>5.1612903225806452E-2</v>
      </c>
      <c r="V18" s="17"/>
      <c r="W18" s="16">
        <f t="shared" ref="W18" si="200">V18/V$34</f>
        <v>0</v>
      </c>
      <c r="X18" s="17">
        <v>7</v>
      </c>
      <c r="Y18" s="16">
        <f t="shared" ref="Y18" si="201">X18/X$34</f>
        <v>4.1666666666666664E-2</v>
      </c>
      <c r="Z18" s="17">
        <v>5</v>
      </c>
      <c r="AA18" s="16">
        <f t="shared" ref="AA18" si="202">Z18/Z$34</f>
        <v>2.9411764705882353E-2</v>
      </c>
      <c r="AB18" s="17">
        <v>4</v>
      </c>
      <c r="AC18" s="16">
        <f t="shared" ref="AC18" si="203">AB18/AB$34</f>
        <v>2.4390243902439025E-2</v>
      </c>
      <c r="AD18" s="17"/>
      <c r="AE18" s="16">
        <f t="shared" ref="AE18" si="204">AD18/AD$34</f>
        <v>0</v>
      </c>
      <c r="AF18" s="21"/>
      <c r="AG18" s="16">
        <f t="shared" ref="AG18" si="205">AF18/AF$34</f>
        <v>0</v>
      </c>
      <c r="AH18" s="21"/>
      <c r="AI18" s="16">
        <f t="shared" ref="AI18" si="206">AH18/AH$34</f>
        <v>0</v>
      </c>
      <c r="AJ18" s="21"/>
      <c r="AK18" s="16">
        <f t="shared" ref="AK18" si="207">AJ18/AJ$34</f>
        <v>0</v>
      </c>
      <c r="AL18" s="21">
        <v>2</v>
      </c>
      <c r="AM18" s="16">
        <f t="shared" ref="AM18" si="208">AL18/AL$34</f>
        <v>2.0202020202020204E-2</v>
      </c>
      <c r="AN18" s="21"/>
      <c r="AO18" s="16">
        <f t="shared" ref="AO18" si="209">AN18/AN$34</f>
        <v>0</v>
      </c>
      <c r="AP18" s="21">
        <v>2</v>
      </c>
      <c r="AQ18" s="16">
        <f t="shared" ref="AQ18" si="210">AP18/AP$34</f>
        <v>1.5625E-2</v>
      </c>
      <c r="AR18" s="21">
        <v>6</v>
      </c>
      <c r="AS18" s="16">
        <f t="shared" ref="AS18" si="211">AR18/AR$34</f>
        <v>5.0420168067226892E-2</v>
      </c>
      <c r="AT18" s="21"/>
      <c r="AU18" s="16">
        <f t="shared" ref="AU18" si="212">AT18/AT$34</f>
        <v>0</v>
      </c>
      <c r="AV18">
        <f t="shared" si="22"/>
        <v>107</v>
      </c>
      <c r="AW18" s="65">
        <f t="shared" si="23"/>
        <v>3.4207161125319692E-2</v>
      </c>
    </row>
    <row r="19" spans="1:49" x14ac:dyDescent="0.25">
      <c r="A19" s="1" t="s">
        <v>25</v>
      </c>
      <c r="B19" s="15">
        <v>13</v>
      </c>
      <c r="C19" s="16">
        <f t="shared" si="0"/>
        <v>9.9236641221374045E-2</v>
      </c>
      <c r="D19" s="15">
        <v>15</v>
      </c>
      <c r="E19" s="16">
        <f t="shared" si="0"/>
        <v>8.5227272727272721E-2</v>
      </c>
      <c r="F19" s="15">
        <v>19</v>
      </c>
      <c r="G19" s="16">
        <f t="shared" ref="G19" si="213">F19/F$34</f>
        <v>9.2233009708737865E-2</v>
      </c>
      <c r="H19" s="17">
        <v>12</v>
      </c>
      <c r="I19" s="16">
        <f t="shared" ref="I19" si="214">H19/H$34</f>
        <v>7.4999999999999997E-2</v>
      </c>
      <c r="J19" s="17">
        <v>16</v>
      </c>
      <c r="K19" s="16">
        <f t="shared" ref="K19" si="215">J19/J$34</f>
        <v>9.5238095238095233E-2</v>
      </c>
      <c r="L19" s="17">
        <v>10</v>
      </c>
      <c r="M19" s="16">
        <f t="shared" ref="M19" si="216">L19/L$34</f>
        <v>6.7567567567567571E-2</v>
      </c>
      <c r="N19" s="17"/>
      <c r="O19" s="16">
        <f t="shared" ref="O19" si="217">N19/N$34</f>
        <v>0</v>
      </c>
      <c r="P19" s="17">
        <v>14</v>
      </c>
      <c r="Q19" s="16">
        <f t="shared" ref="Q19" si="218">P19/P$34</f>
        <v>0.10606060606060606</v>
      </c>
      <c r="R19" s="17">
        <v>10</v>
      </c>
      <c r="S19" s="16">
        <f t="shared" ref="S19" si="219">R19/R$34</f>
        <v>7.0921985815602842E-2</v>
      </c>
      <c r="T19" s="17">
        <v>13</v>
      </c>
      <c r="U19" s="16">
        <f t="shared" ref="U19" si="220">T19/T$34</f>
        <v>8.387096774193549E-2</v>
      </c>
      <c r="V19" s="17">
        <v>11</v>
      </c>
      <c r="W19" s="16">
        <f t="shared" ref="W19" si="221">V19/V$34</f>
        <v>6.8750000000000006E-2</v>
      </c>
      <c r="X19" s="17">
        <v>16</v>
      </c>
      <c r="Y19" s="16">
        <f t="shared" ref="Y19" si="222">X19/X$34</f>
        <v>9.5238095238095233E-2</v>
      </c>
      <c r="Z19" s="17">
        <v>20</v>
      </c>
      <c r="AA19" s="16">
        <f t="shared" ref="AA19" si="223">Z19/Z$34</f>
        <v>0.11764705882352941</v>
      </c>
      <c r="AB19" s="17">
        <v>18</v>
      </c>
      <c r="AC19" s="16">
        <f t="shared" ref="AC19" si="224">AB19/AB$34</f>
        <v>0.10975609756097561</v>
      </c>
      <c r="AD19" s="17">
        <v>11</v>
      </c>
      <c r="AE19" s="16">
        <f t="shared" ref="AE19" si="225">AD19/AD$34</f>
        <v>8.0291970802919707E-2</v>
      </c>
      <c r="AF19" s="21"/>
      <c r="AG19" s="16">
        <f t="shared" ref="AG19" si="226">AF19/AF$34</f>
        <v>0</v>
      </c>
      <c r="AH19" s="21">
        <v>10</v>
      </c>
      <c r="AI19" s="16">
        <f t="shared" ref="AI19" si="227">AH19/AH$34</f>
        <v>9.5238095238095233E-2</v>
      </c>
      <c r="AJ19" s="21">
        <v>9</v>
      </c>
      <c r="AK19" s="16">
        <f t="shared" ref="AK19" si="228">AJ19/AJ$34</f>
        <v>0.12162162162162163</v>
      </c>
      <c r="AL19" s="21">
        <v>12</v>
      </c>
      <c r="AM19" s="16">
        <f t="shared" ref="AM19" si="229">AL19/AL$34</f>
        <v>0.12121212121212122</v>
      </c>
      <c r="AN19" s="21">
        <v>11</v>
      </c>
      <c r="AO19" s="16">
        <f t="shared" ref="AO19" si="230">AN19/AN$34</f>
        <v>0.12087912087912088</v>
      </c>
      <c r="AP19" s="21">
        <v>15</v>
      </c>
      <c r="AQ19" s="16">
        <f t="shared" ref="AQ19" si="231">AP19/AP$34</f>
        <v>0.1171875</v>
      </c>
      <c r="AR19" s="21">
        <v>13</v>
      </c>
      <c r="AS19" s="16">
        <f t="shared" ref="AS19" si="232">AR19/AR$34</f>
        <v>0.1092436974789916</v>
      </c>
      <c r="AT19" s="21">
        <v>14</v>
      </c>
      <c r="AU19" s="16">
        <f t="shared" ref="AU19" si="233">AT19/AT$34</f>
        <v>0.13861386138613863</v>
      </c>
      <c r="AV19">
        <f t="shared" si="22"/>
        <v>282</v>
      </c>
      <c r="AW19" s="65">
        <f t="shared" si="23"/>
        <v>9.0153452685421992E-2</v>
      </c>
    </row>
    <row r="20" spans="1:49" x14ac:dyDescent="0.25">
      <c r="A20" s="1" t="s">
        <v>24</v>
      </c>
      <c r="B20" s="15">
        <v>16</v>
      </c>
      <c r="C20" s="16">
        <f t="shared" si="0"/>
        <v>0.12213740458015267</v>
      </c>
      <c r="D20" s="15">
        <v>20</v>
      </c>
      <c r="E20" s="16">
        <f t="shared" si="0"/>
        <v>0.11363636363636363</v>
      </c>
      <c r="F20" s="15">
        <v>13</v>
      </c>
      <c r="G20" s="16">
        <f t="shared" ref="G20" si="234">F20/F$34</f>
        <v>6.3106796116504854E-2</v>
      </c>
      <c r="H20" s="17">
        <v>9</v>
      </c>
      <c r="I20" s="16">
        <f t="shared" ref="I20" si="235">H20/H$34</f>
        <v>5.6250000000000001E-2</v>
      </c>
      <c r="J20" s="17">
        <v>10</v>
      </c>
      <c r="K20" s="16">
        <f t="shared" ref="K20" si="236">J20/J$34</f>
        <v>5.9523809523809521E-2</v>
      </c>
      <c r="L20" s="17">
        <v>14</v>
      </c>
      <c r="M20" s="16">
        <f t="shared" ref="M20" si="237">L20/L$34</f>
        <v>9.45945945945946E-2</v>
      </c>
      <c r="N20" s="17"/>
      <c r="O20" s="16">
        <f t="shared" ref="O20" si="238">N20/N$34</f>
        <v>0</v>
      </c>
      <c r="P20" s="17">
        <v>11</v>
      </c>
      <c r="Q20" s="16">
        <f t="shared" ref="Q20" si="239">P20/P$34</f>
        <v>8.3333333333333329E-2</v>
      </c>
      <c r="R20" s="17">
        <v>9</v>
      </c>
      <c r="S20" s="16">
        <f t="shared" ref="S20" si="240">R20/R$34</f>
        <v>6.3829787234042548E-2</v>
      </c>
      <c r="T20" s="17">
        <v>16</v>
      </c>
      <c r="U20" s="16">
        <f t="shared" ref="U20" si="241">T20/T$34</f>
        <v>0.1032258064516129</v>
      </c>
      <c r="V20" s="17">
        <v>20</v>
      </c>
      <c r="W20" s="16">
        <f t="shared" ref="W20" si="242">V20/V$34</f>
        <v>0.125</v>
      </c>
      <c r="X20" s="17">
        <v>16</v>
      </c>
      <c r="Y20" s="16">
        <f t="shared" ref="Y20" si="243">X20/X$34</f>
        <v>9.5238095238095233E-2</v>
      </c>
      <c r="Z20" s="17">
        <v>13</v>
      </c>
      <c r="AA20" s="16">
        <f t="shared" ref="AA20" si="244">Z20/Z$34</f>
        <v>7.6470588235294124E-2</v>
      </c>
      <c r="AB20" s="17">
        <v>8</v>
      </c>
      <c r="AC20" s="16">
        <f t="shared" ref="AC20" si="245">AB20/AB$34</f>
        <v>4.878048780487805E-2</v>
      </c>
      <c r="AD20" s="17">
        <v>11</v>
      </c>
      <c r="AE20" s="16">
        <f t="shared" ref="AE20" si="246">AD20/AD$34</f>
        <v>8.0291970802919707E-2</v>
      </c>
      <c r="AF20" s="21">
        <v>14</v>
      </c>
      <c r="AG20" s="16">
        <f t="shared" ref="AG20" si="247">AF20/AF$34</f>
        <v>8.7499999999999994E-2</v>
      </c>
      <c r="AH20" s="21">
        <v>12</v>
      </c>
      <c r="AI20" s="16">
        <f t="shared" ref="AI20" si="248">AH20/AH$34</f>
        <v>0.11428571428571428</v>
      </c>
      <c r="AJ20" s="21">
        <v>6</v>
      </c>
      <c r="AK20" s="16">
        <f t="shared" ref="AK20" si="249">AJ20/AJ$34</f>
        <v>8.1081081081081086E-2</v>
      </c>
      <c r="AL20" s="21">
        <v>2</v>
      </c>
      <c r="AM20" s="16">
        <f t="shared" ref="AM20" si="250">AL20/AL$34</f>
        <v>2.0202020202020204E-2</v>
      </c>
      <c r="AN20" s="21">
        <v>4</v>
      </c>
      <c r="AO20" s="16">
        <f t="shared" ref="AO20" si="251">AN20/AN$34</f>
        <v>4.3956043956043959E-2</v>
      </c>
      <c r="AP20" s="21">
        <v>7</v>
      </c>
      <c r="AQ20" s="16">
        <f t="shared" ref="AQ20" si="252">AP20/AP$34</f>
        <v>5.46875E-2</v>
      </c>
      <c r="AR20" s="21">
        <v>17</v>
      </c>
      <c r="AS20" s="16">
        <f t="shared" ref="AS20" si="253">AR20/AR$34</f>
        <v>0.14285714285714285</v>
      </c>
      <c r="AT20" s="21">
        <v>13</v>
      </c>
      <c r="AU20" s="16">
        <f t="shared" ref="AU20" si="254">AT20/AT$34</f>
        <v>0.12871287128712872</v>
      </c>
      <c r="AV20">
        <f t="shared" si="22"/>
        <v>261</v>
      </c>
      <c r="AW20" s="65">
        <f t="shared" si="23"/>
        <v>8.3439897698209725E-2</v>
      </c>
    </row>
    <row r="21" spans="1:49" ht="30" x14ac:dyDescent="0.25">
      <c r="A21" s="2" t="s">
        <v>18</v>
      </c>
      <c r="B21" s="15">
        <v>7</v>
      </c>
      <c r="C21" s="16">
        <f t="shared" si="0"/>
        <v>5.3435114503816793E-2</v>
      </c>
      <c r="D21" s="15">
        <v>9</v>
      </c>
      <c r="E21" s="16">
        <f t="shared" si="0"/>
        <v>5.113636363636364E-2</v>
      </c>
      <c r="F21" s="15">
        <v>12</v>
      </c>
      <c r="G21" s="16">
        <f t="shared" ref="G21" si="255">F21/F$34</f>
        <v>5.8252427184466021E-2</v>
      </c>
      <c r="H21" s="17">
        <v>14</v>
      </c>
      <c r="I21" s="16">
        <f t="shared" ref="I21" si="256">H21/H$34</f>
        <v>8.7499999999999994E-2</v>
      </c>
      <c r="J21" s="17">
        <v>12</v>
      </c>
      <c r="K21" s="16">
        <f t="shared" ref="K21" si="257">J21/J$34</f>
        <v>7.1428571428571425E-2</v>
      </c>
      <c r="L21" s="17">
        <v>8</v>
      </c>
      <c r="M21" s="16">
        <f t="shared" ref="M21" si="258">L21/L$34</f>
        <v>5.4054054054054057E-2</v>
      </c>
      <c r="N21" s="17"/>
      <c r="O21" s="16">
        <f t="shared" ref="O21" si="259">N21/N$34</f>
        <v>0</v>
      </c>
      <c r="P21" s="17"/>
      <c r="Q21" s="16">
        <f t="shared" ref="Q21" si="260">P21/P$34</f>
        <v>0</v>
      </c>
      <c r="R21" s="17"/>
      <c r="S21" s="16">
        <f t="shared" ref="S21" si="261">R21/R$34</f>
        <v>0</v>
      </c>
      <c r="T21" s="17">
        <v>5</v>
      </c>
      <c r="U21" s="16">
        <f t="shared" ref="U21" si="262">T21/T$34</f>
        <v>3.2258064516129031E-2</v>
      </c>
      <c r="V21" s="17"/>
      <c r="W21" s="16">
        <f t="shared" ref="W21" si="263">V21/V$34</f>
        <v>0</v>
      </c>
      <c r="X21" s="17"/>
      <c r="Y21" s="16">
        <f t="shared" ref="Y21" si="264">X21/X$34</f>
        <v>0</v>
      </c>
      <c r="Z21" s="17">
        <v>7</v>
      </c>
      <c r="AA21" s="16">
        <f t="shared" ref="AA21" si="265">Z21/Z$34</f>
        <v>4.1176470588235294E-2</v>
      </c>
      <c r="AB21" s="17">
        <v>3</v>
      </c>
      <c r="AC21" s="16">
        <f t="shared" ref="AC21" si="266">AB21/AB$34</f>
        <v>1.8292682926829267E-2</v>
      </c>
      <c r="AD21" s="17"/>
      <c r="AE21" s="16">
        <f t="shared" ref="AE21" si="267">AD21/AD$34</f>
        <v>0</v>
      </c>
      <c r="AF21" s="21">
        <v>10</v>
      </c>
      <c r="AG21" s="16">
        <f t="shared" ref="AG21" si="268">AF21/AF$34</f>
        <v>6.25E-2</v>
      </c>
      <c r="AH21" s="21"/>
      <c r="AI21" s="16">
        <f t="shared" ref="AI21" si="269">AH21/AH$34</f>
        <v>0</v>
      </c>
      <c r="AJ21" s="21"/>
      <c r="AK21" s="16">
        <f t="shared" ref="AK21" si="270">AJ21/AJ$34</f>
        <v>0</v>
      </c>
      <c r="AL21" s="21"/>
      <c r="AM21" s="16">
        <f t="shared" ref="AM21" si="271">AL21/AL$34</f>
        <v>0</v>
      </c>
      <c r="AN21" s="21"/>
      <c r="AO21" s="16">
        <f t="shared" ref="AO21" si="272">AN21/AN$34</f>
        <v>0</v>
      </c>
      <c r="AP21" s="21">
        <v>12</v>
      </c>
      <c r="AQ21" s="16">
        <f t="shared" ref="AQ21" si="273">AP21/AP$34</f>
        <v>9.375E-2</v>
      </c>
      <c r="AR21" s="21">
        <v>9</v>
      </c>
      <c r="AS21" s="16">
        <f t="shared" ref="AS21" si="274">AR21/AR$34</f>
        <v>7.5630252100840331E-2</v>
      </c>
      <c r="AT21" s="21"/>
      <c r="AU21" s="16">
        <f t="shared" ref="AU21" si="275">AT21/AT$34</f>
        <v>0</v>
      </c>
      <c r="AV21">
        <f t="shared" si="22"/>
        <v>108</v>
      </c>
      <c r="AW21" s="65">
        <f t="shared" si="23"/>
        <v>3.4526854219948847E-2</v>
      </c>
    </row>
    <row r="22" spans="1:49" x14ac:dyDescent="0.25">
      <c r="A22" s="4" t="s">
        <v>4</v>
      </c>
      <c r="B22" s="15"/>
      <c r="C22" s="16">
        <f t="shared" si="0"/>
        <v>0</v>
      </c>
      <c r="D22" s="15"/>
      <c r="E22" s="16">
        <f t="shared" si="0"/>
        <v>0</v>
      </c>
      <c r="F22" s="15"/>
      <c r="G22" s="16">
        <f t="shared" ref="G22" si="276">F22/F$34</f>
        <v>0</v>
      </c>
      <c r="H22" s="17"/>
      <c r="I22" s="16">
        <f t="shared" ref="I22" si="277">H22/H$34</f>
        <v>0</v>
      </c>
      <c r="J22" s="17"/>
      <c r="K22" s="16">
        <f t="shared" ref="K22" si="278">J22/J$34</f>
        <v>0</v>
      </c>
      <c r="L22" s="17"/>
      <c r="M22" s="16">
        <f t="shared" ref="M22" si="279">L22/L$34</f>
        <v>0</v>
      </c>
      <c r="N22" s="17"/>
      <c r="O22" s="16">
        <f t="shared" ref="O22" si="280">N22/N$34</f>
        <v>0</v>
      </c>
      <c r="P22" s="17"/>
      <c r="Q22" s="16">
        <f t="shared" ref="Q22" si="281">P22/P$34</f>
        <v>0</v>
      </c>
      <c r="R22" s="17"/>
      <c r="S22" s="16">
        <f t="shared" ref="S22" si="282">R22/R$34</f>
        <v>0</v>
      </c>
      <c r="T22" s="17"/>
      <c r="U22" s="16">
        <f t="shared" ref="U22" si="283">T22/T$34</f>
        <v>0</v>
      </c>
      <c r="V22" s="17"/>
      <c r="W22" s="16">
        <f t="shared" ref="W22" si="284">V22/V$34</f>
        <v>0</v>
      </c>
      <c r="X22" s="17"/>
      <c r="Y22" s="16">
        <f t="shared" ref="Y22" si="285">X22/X$34</f>
        <v>0</v>
      </c>
      <c r="Z22" s="17"/>
      <c r="AA22" s="16">
        <f t="shared" ref="AA22" si="286">Z22/Z$34</f>
        <v>0</v>
      </c>
      <c r="AB22" s="17"/>
      <c r="AC22" s="16">
        <f t="shared" ref="AC22" si="287">AB22/AB$34</f>
        <v>0</v>
      </c>
      <c r="AD22" s="17"/>
      <c r="AE22" s="16">
        <f t="shared" ref="AE22" si="288">AD22/AD$34</f>
        <v>0</v>
      </c>
      <c r="AF22" s="21"/>
      <c r="AG22" s="16">
        <f t="shared" ref="AG22" si="289">AF22/AF$34</f>
        <v>0</v>
      </c>
      <c r="AH22" s="21"/>
      <c r="AI22" s="16">
        <f t="shared" ref="AI22" si="290">AH22/AH$34</f>
        <v>0</v>
      </c>
      <c r="AJ22" s="21"/>
      <c r="AK22" s="16">
        <f t="shared" ref="AK22" si="291">AJ22/AJ$34</f>
        <v>0</v>
      </c>
      <c r="AL22" s="21"/>
      <c r="AM22" s="16">
        <f t="shared" ref="AM22" si="292">AL22/AL$34</f>
        <v>0</v>
      </c>
      <c r="AN22" s="21"/>
      <c r="AO22" s="16">
        <f t="shared" ref="AO22" si="293">AN22/AN$34</f>
        <v>0</v>
      </c>
      <c r="AP22" s="21"/>
      <c r="AQ22" s="16">
        <f t="shared" ref="AQ22" si="294">AP22/AP$34</f>
        <v>0</v>
      </c>
      <c r="AR22" s="21"/>
      <c r="AS22" s="16">
        <f t="shared" ref="AS22" si="295">AR22/AR$34</f>
        <v>0</v>
      </c>
      <c r="AT22" s="21"/>
      <c r="AU22" s="16">
        <f t="shared" ref="AU22" si="296">AT22/AT$34</f>
        <v>0</v>
      </c>
      <c r="AV22">
        <f t="shared" si="22"/>
        <v>0</v>
      </c>
      <c r="AW22" s="65">
        <f t="shared" si="23"/>
        <v>0</v>
      </c>
    </row>
    <row r="23" spans="1:49" ht="30" x14ac:dyDescent="0.25">
      <c r="A23" s="4" t="s">
        <v>8</v>
      </c>
      <c r="B23" s="15"/>
      <c r="C23" s="16">
        <f t="shared" si="0"/>
        <v>0</v>
      </c>
      <c r="D23" s="15"/>
      <c r="E23" s="16">
        <f t="shared" si="0"/>
        <v>0</v>
      </c>
      <c r="F23" s="15"/>
      <c r="G23" s="16">
        <f t="shared" ref="G23" si="297">F23/F$34</f>
        <v>0</v>
      </c>
      <c r="H23" s="17"/>
      <c r="I23" s="16">
        <f t="shared" ref="I23" si="298">H23/H$34</f>
        <v>0</v>
      </c>
      <c r="J23" s="17"/>
      <c r="K23" s="16">
        <f t="shared" ref="K23" si="299">J23/J$34</f>
        <v>0</v>
      </c>
      <c r="L23" s="17"/>
      <c r="M23" s="16">
        <f t="shared" ref="M23" si="300">L23/L$34</f>
        <v>0</v>
      </c>
      <c r="N23" s="17"/>
      <c r="O23" s="16">
        <f t="shared" ref="O23" si="301">N23/N$34</f>
        <v>0</v>
      </c>
      <c r="P23" s="17"/>
      <c r="Q23" s="16">
        <f t="shared" ref="Q23" si="302">P23/P$34</f>
        <v>0</v>
      </c>
      <c r="R23" s="17"/>
      <c r="S23" s="16">
        <f t="shared" ref="S23" si="303">R23/R$34</f>
        <v>0</v>
      </c>
      <c r="T23" s="17"/>
      <c r="U23" s="16">
        <f t="shared" ref="U23" si="304">T23/T$34</f>
        <v>0</v>
      </c>
      <c r="V23" s="17">
        <v>3</v>
      </c>
      <c r="W23" s="16">
        <f t="shared" ref="W23" si="305">V23/V$34</f>
        <v>1.8749999999999999E-2</v>
      </c>
      <c r="X23" s="17"/>
      <c r="Y23" s="16">
        <f t="shared" ref="Y23" si="306">X23/X$34</f>
        <v>0</v>
      </c>
      <c r="Z23" s="17"/>
      <c r="AA23" s="16">
        <f t="shared" ref="AA23" si="307">Z23/Z$34</f>
        <v>0</v>
      </c>
      <c r="AB23" s="17"/>
      <c r="AC23" s="16">
        <f t="shared" ref="AC23" si="308">AB23/AB$34</f>
        <v>0</v>
      </c>
      <c r="AD23" s="17"/>
      <c r="AE23" s="16">
        <f t="shared" ref="AE23" si="309">AD23/AD$34</f>
        <v>0</v>
      </c>
      <c r="AF23" s="21"/>
      <c r="AG23" s="16">
        <f t="shared" ref="AG23" si="310">AF23/AF$34</f>
        <v>0</v>
      </c>
      <c r="AH23" s="21"/>
      <c r="AI23" s="16">
        <f t="shared" ref="AI23" si="311">AH23/AH$34</f>
        <v>0</v>
      </c>
      <c r="AJ23" s="21"/>
      <c r="AK23" s="16">
        <f t="shared" ref="AK23" si="312">AJ23/AJ$34</f>
        <v>0</v>
      </c>
      <c r="AL23" s="21"/>
      <c r="AM23" s="16">
        <f t="shared" ref="AM23" si="313">AL23/AL$34</f>
        <v>0</v>
      </c>
      <c r="AN23" s="21"/>
      <c r="AO23" s="16">
        <f t="shared" ref="AO23" si="314">AN23/AN$34</f>
        <v>0</v>
      </c>
      <c r="AP23" s="21"/>
      <c r="AQ23" s="16">
        <f t="shared" ref="AQ23" si="315">AP23/AP$34</f>
        <v>0</v>
      </c>
      <c r="AR23" s="21"/>
      <c r="AS23" s="16">
        <f t="shared" ref="AS23" si="316">AR23/AR$34</f>
        <v>0</v>
      </c>
      <c r="AT23" s="21"/>
      <c r="AU23" s="16">
        <f t="shared" ref="AU23" si="317">AT23/AT$34</f>
        <v>0</v>
      </c>
      <c r="AV23">
        <f t="shared" si="22"/>
        <v>3</v>
      </c>
      <c r="AW23" s="65">
        <f t="shared" si="23"/>
        <v>9.5907928388746806E-4</v>
      </c>
    </row>
    <row r="24" spans="1:49" x14ac:dyDescent="0.25">
      <c r="A24" s="4" t="s">
        <v>23</v>
      </c>
      <c r="B24" s="15"/>
      <c r="C24" s="16">
        <f t="shared" si="0"/>
        <v>0</v>
      </c>
      <c r="D24" s="15"/>
      <c r="E24" s="16">
        <f t="shared" si="0"/>
        <v>0</v>
      </c>
      <c r="F24" s="15"/>
      <c r="G24" s="16">
        <f t="shared" ref="G24" si="318">F24/F$34</f>
        <v>0</v>
      </c>
      <c r="H24" s="17"/>
      <c r="I24" s="16">
        <f t="shared" ref="I24" si="319">H24/H$34</f>
        <v>0</v>
      </c>
      <c r="J24" s="17">
        <v>5</v>
      </c>
      <c r="K24" s="16">
        <f t="shared" ref="K24" si="320">J24/J$34</f>
        <v>2.976190476190476E-2</v>
      </c>
      <c r="L24" s="17"/>
      <c r="M24" s="16">
        <f t="shared" ref="M24" si="321">L24/L$34</f>
        <v>0</v>
      </c>
      <c r="N24" s="17"/>
      <c r="O24" s="16">
        <f t="shared" ref="O24" si="322">N24/N$34</f>
        <v>0</v>
      </c>
      <c r="P24" s="17"/>
      <c r="Q24" s="16">
        <f t="shared" ref="Q24" si="323">P24/P$34</f>
        <v>0</v>
      </c>
      <c r="R24" s="17"/>
      <c r="S24" s="16">
        <f t="shared" ref="S24" si="324">R24/R$34</f>
        <v>0</v>
      </c>
      <c r="T24" s="17"/>
      <c r="U24" s="16">
        <f t="shared" ref="U24" si="325">T24/T$34</f>
        <v>0</v>
      </c>
      <c r="V24" s="17"/>
      <c r="W24" s="16">
        <f t="shared" ref="W24" si="326">V24/V$34</f>
        <v>0</v>
      </c>
      <c r="X24" s="17">
        <v>6</v>
      </c>
      <c r="Y24" s="16">
        <f t="shared" ref="Y24" si="327">X24/X$34</f>
        <v>3.5714285714285712E-2</v>
      </c>
      <c r="Z24" s="17">
        <v>7</v>
      </c>
      <c r="AA24" s="16">
        <f t="shared" ref="AA24" si="328">Z24/Z$34</f>
        <v>4.1176470588235294E-2</v>
      </c>
      <c r="AB24" s="17">
        <v>3</v>
      </c>
      <c r="AC24" s="16">
        <f t="shared" ref="AC24" si="329">AB24/AB$34</f>
        <v>1.8292682926829267E-2</v>
      </c>
      <c r="AD24" s="17">
        <v>1</v>
      </c>
      <c r="AE24" s="16">
        <f t="shared" ref="AE24" si="330">AD24/AD$34</f>
        <v>7.2992700729927005E-3</v>
      </c>
      <c r="AF24" s="21">
        <v>3</v>
      </c>
      <c r="AG24" s="16">
        <f t="shared" ref="AG24" si="331">AF24/AF$34</f>
        <v>1.8749999999999999E-2</v>
      </c>
      <c r="AH24" s="21">
        <v>4</v>
      </c>
      <c r="AI24" s="16">
        <f t="shared" ref="AI24" si="332">AH24/AH$34</f>
        <v>3.8095238095238099E-2</v>
      </c>
      <c r="AJ24" s="21"/>
      <c r="AK24" s="16">
        <f t="shared" ref="AK24" si="333">AJ24/AJ$34</f>
        <v>0</v>
      </c>
      <c r="AL24" s="21"/>
      <c r="AM24" s="16">
        <f t="shared" ref="AM24" si="334">AL24/AL$34</f>
        <v>0</v>
      </c>
      <c r="AN24" s="21">
        <v>2</v>
      </c>
      <c r="AO24" s="16">
        <f t="shared" ref="AO24" si="335">AN24/AN$34</f>
        <v>2.197802197802198E-2</v>
      </c>
      <c r="AP24" s="21">
        <v>3</v>
      </c>
      <c r="AQ24" s="16">
        <f t="shared" ref="AQ24" si="336">AP24/AP$34</f>
        <v>2.34375E-2</v>
      </c>
      <c r="AR24" s="21">
        <v>2</v>
      </c>
      <c r="AS24" s="16">
        <f t="shared" ref="AS24" si="337">AR24/AR$34</f>
        <v>1.680672268907563E-2</v>
      </c>
      <c r="AT24" s="21">
        <v>4</v>
      </c>
      <c r="AU24" s="16">
        <f t="shared" ref="AU24" si="338">AT24/AT$34</f>
        <v>3.9603960396039604E-2</v>
      </c>
      <c r="AV24">
        <f t="shared" si="22"/>
        <v>40</v>
      </c>
      <c r="AW24" s="65">
        <f t="shared" si="23"/>
        <v>1.278772378516624E-2</v>
      </c>
    </row>
    <row r="25" spans="1:49" x14ac:dyDescent="0.25">
      <c r="A25" s="3" t="s">
        <v>21</v>
      </c>
      <c r="B25" s="15">
        <v>19</v>
      </c>
      <c r="C25" s="16">
        <f t="shared" si="0"/>
        <v>0.14503816793893129</v>
      </c>
      <c r="D25" s="15">
        <v>22</v>
      </c>
      <c r="E25" s="16">
        <f t="shared" si="0"/>
        <v>0.125</v>
      </c>
      <c r="F25" s="15">
        <v>25</v>
      </c>
      <c r="G25" s="16">
        <f t="shared" ref="G25" si="339">F25/F$34</f>
        <v>0.12135922330097088</v>
      </c>
      <c r="H25" s="17">
        <v>24</v>
      </c>
      <c r="I25" s="16">
        <f t="shared" ref="I25" si="340">H25/H$34</f>
        <v>0.15</v>
      </c>
      <c r="J25" s="17">
        <v>27</v>
      </c>
      <c r="K25" s="16">
        <f t="shared" ref="K25" si="341">J25/J$34</f>
        <v>0.16071428571428573</v>
      </c>
      <c r="L25" s="17">
        <v>23</v>
      </c>
      <c r="M25" s="16">
        <f t="shared" ref="M25" si="342">L25/L$34</f>
        <v>0.1554054054054054</v>
      </c>
      <c r="N25" s="17">
        <v>12</v>
      </c>
      <c r="O25" s="16">
        <f t="shared" ref="O25" si="343">N25/N$34</f>
        <v>0.34285714285714286</v>
      </c>
      <c r="P25" s="17">
        <v>16</v>
      </c>
      <c r="Q25" s="16">
        <f t="shared" ref="Q25" si="344">P25/P$34</f>
        <v>0.12121212121212122</v>
      </c>
      <c r="R25" s="17">
        <v>21</v>
      </c>
      <c r="S25" s="16">
        <f t="shared" ref="S25" si="345">R25/R$34</f>
        <v>0.14893617021276595</v>
      </c>
      <c r="T25" s="17">
        <v>24</v>
      </c>
      <c r="U25" s="16">
        <f t="shared" ref="U25" si="346">T25/T$34</f>
        <v>0.15483870967741936</v>
      </c>
      <c r="V25" s="17">
        <v>21</v>
      </c>
      <c r="W25" s="16">
        <f t="shared" ref="W25" si="347">V25/V$34</f>
        <v>0.13125000000000001</v>
      </c>
      <c r="X25" s="17">
        <v>20</v>
      </c>
      <c r="Y25" s="16">
        <f t="shared" ref="Y25" si="348">X25/X$34</f>
        <v>0.11904761904761904</v>
      </c>
      <c r="Z25" s="17">
        <v>23</v>
      </c>
      <c r="AA25" s="16">
        <f t="shared" ref="AA25" si="349">Z25/Z$34</f>
        <v>0.13529411764705881</v>
      </c>
      <c r="AB25" s="17">
        <v>22</v>
      </c>
      <c r="AC25" s="16">
        <f t="shared" ref="AC25" si="350">AB25/AB$34</f>
        <v>0.13414634146341464</v>
      </c>
      <c r="AD25" s="17">
        <v>25</v>
      </c>
      <c r="AE25" s="16">
        <f t="shared" ref="AE25" si="351">AD25/AD$34</f>
        <v>0.18248175182481752</v>
      </c>
      <c r="AF25" s="21">
        <v>24</v>
      </c>
      <c r="AG25" s="16">
        <f t="shared" ref="AG25" si="352">AF25/AF$34</f>
        <v>0.15</v>
      </c>
      <c r="AH25" s="21">
        <v>17</v>
      </c>
      <c r="AI25" s="16">
        <f t="shared" ref="AI25" si="353">AH25/AH$34</f>
        <v>0.16190476190476191</v>
      </c>
      <c r="AJ25" s="21">
        <v>13</v>
      </c>
      <c r="AK25" s="16">
        <f t="shared" ref="AK25" si="354">AJ25/AJ$34</f>
        <v>0.17567567567567569</v>
      </c>
      <c r="AL25" s="21">
        <v>14</v>
      </c>
      <c r="AM25" s="16">
        <f t="shared" ref="AM25" si="355">AL25/AL$34</f>
        <v>0.14141414141414141</v>
      </c>
      <c r="AN25" s="21">
        <v>15</v>
      </c>
      <c r="AO25" s="16">
        <f t="shared" ref="AO25" si="356">AN25/AN$34</f>
        <v>0.16483516483516483</v>
      </c>
      <c r="AP25" s="21">
        <v>12</v>
      </c>
      <c r="AQ25" s="16">
        <f t="shared" ref="AQ25" si="357">AP25/AP$34</f>
        <v>9.375E-2</v>
      </c>
      <c r="AR25" s="21">
        <v>14</v>
      </c>
      <c r="AS25" s="16">
        <f t="shared" ref="AS25" si="358">AR25/AR$34</f>
        <v>0.11764705882352941</v>
      </c>
      <c r="AT25" s="21">
        <v>7</v>
      </c>
      <c r="AU25" s="16">
        <f t="shared" ref="AU25" si="359">AT25/AT$34</f>
        <v>6.9306930693069313E-2</v>
      </c>
      <c r="AV25">
        <f t="shared" si="22"/>
        <v>440</v>
      </c>
      <c r="AW25" s="65">
        <f t="shared" si="23"/>
        <v>0.14066496163682865</v>
      </c>
    </row>
    <row r="26" spans="1:49" x14ac:dyDescent="0.25">
      <c r="A26" s="6" t="s">
        <v>10</v>
      </c>
      <c r="B26" s="15">
        <v>14</v>
      </c>
      <c r="C26" s="16">
        <f t="shared" si="0"/>
        <v>0.10687022900763359</v>
      </c>
      <c r="D26" s="15">
        <v>24</v>
      </c>
      <c r="E26" s="16">
        <f t="shared" si="0"/>
        <v>0.13636363636363635</v>
      </c>
      <c r="F26" s="15">
        <v>29</v>
      </c>
      <c r="G26" s="16">
        <f t="shared" ref="G26" si="360">F26/F$34</f>
        <v>0.14077669902912621</v>
      </c>
      <c r="H26" s="17">
        <v>27</v>
      </c>
      <c r="I26" s="16">
        <f t="shared" ref="I26" si="361">H26/H$34</f>
        <v>0.16875000000000001</v>
      </c>
      <c r="J26" s="17">
        <v>24</v>
      </c>
      <c r="K26" s="16">
        <f t="shared" ref="K26" si="362">J26/J$34</f>
        <v>0.14285714285714285</v>
      </c>
      <c r="L26" s="17">
        <v>24</v>
      </c>
      <c r="M26" s="16">
        <f t="shared" ref="M26" si="363">L26/L$34</f>
        <v>0.16216216216216217</v>
      </c>
      <c r="N26" s="17">
        <v>10</v>
      </c>
      <c r="O26" s="16">
        <f t="shared" ref="O26" si="364">N26/N$34</f>
        <v>0.2857142857142857</v>
      </c>
      <c r="P26" s="17">
        <v>14</v>
      </c>
      <c r="Q26" s="16">
        <f t="shared" ref="Q26" si="365">P26/P$34</f>
        <v>0.10606060606060606</v>
      </c>
      <c r="R26" s="17">
        <v>15</v>
      </c>
      <c r="S26" s="16">
        <f t="shared" ref="S26" si="366">R26/R$34</f>
        <v>0.10638297872340426</v>
      </c>
      <c r="T26" s="17">
        <v>21</v>
      </c>
      <c r="U26" s="16">
        <f t="shared" ref="U26" si="367">T26/T$34</f>
        <v>0.13548387096774195</v>
      </c>
      <c r="V26" s="17">
        <v>22</v>
      </c>
      <c r="W26" s="16">
        <f t="shared" ref="W26" si="368">V26/V$34</f>
        <v>0.13750000000000001</v>
      </c>
      <c r="X26" s="17">
        <v>16</v>
      </c>
      <c r="Y26" s="16">
        <f t="shared" ref="Y26" si="369">X26/X$34</f>
        <v>9.5238095238095233E-2</v>
      </c>
      <c r="Z26" s="17">
        <v>25</v>
      </c>
      <c r="AA26" s="16">
        <f t="shared" ref="AA26" si="370">Z26/Z$34</f>
        <v>0.14705882352941177</v>
      </c>
      <c r="AB26" s="17">
        <v>24</v>
      </c>
      <c r="AC26" s="16">
        <f t="shared" ref="AC26" si="371">AB26/AB$34</f>
        <v>0.14634146341463414</v>
      </c>
      <c r="AD26" s="17">
        <v>24</v>
      </c>
      <c r="AE26" s="16">
        <f t="shared" ref="AE26" si="372">AD26/AD$34</f>
        <v>0.17518248175182483</v>
      </c>
      <c r="AF26" s="21">
        <v>23</v>
      </c>
      <c r="AG26" s="16">
        <f t="shared" ref="AG26" si="373">AF26/AF$34</f>
        <v>0.14374999999999999</v>
      </c>
      <c r="AH26" s="21">
        <v>19</v>
      </c>
      <c r="AI26" s="16">
        <f t="shared" ref="AI26" si="374">AH26/AH$34</f>
        <v>0.18095238095238095</v>
      </c>
      <c r="AJ26" s="21">
        <v>11</v>
      </c>
      <c r="AK26" s="16">
        <f t="shared" ref="AK26" si="375">AJ26/AJ$34</f>
        <v>0.14864864864864866</v>
      </c>
      <c r="AL26" s="21">
        <v>10</v>
      </c>
      <c r="AM26" s="16">
        <f t="shared" ref="AM26" si="376">AL26/AL$34</f>
        <v>0.10101010101010101</v>
      </c>
      <c r="AN26" s="21">
        <v>17</v>
      </c>
      <c r="AO26" s="16">
        <f t="shared" ref="AO26" si="377">AN26/AN$34</f>
        <v>0.18681318681318682</v>
      </c>
      <c r="AP26" s="21">
        <v>12</v>
      </c>
      <c r="AQ26" s="16">
        <f t="shared" ref="AQ26" si="378">AP26/AP$34</f>
        <v>9.375E-2</v>
      </c>
      <c r="AR26" s="21"/>
      <c r="AS26" s="16">
        <f t="shared" ref="AS26" si="379">AR26/AR$34</f>
        <v>0</v>
      </c>
      <c r="AT26" s="21">
        <v>13</v>
      </c>
      <c r="AU26" s="16">
        <f t="shared" ref="AU26" si="380">AT26/AT$34</f>
        <v>0.12871287128712872</v>
      </c>
      <c r="AV26">
        <f t="shared" si="22"/>
        <v>418</v>
      </c>
      <c r="AW26" s="65">
        <f t="shared" si="23"/>
        <v>0.13363171355498721</v>
      </c>
    </row>
    <row r="27" spans="1:49" x14ac:dyDescent="0.25">
      <c r="A27" s="6" t="s">
        <v>15</v>
      </c>
      <c r="B27" s="15"/>
      <c r="C27" s="16">
        <f t="shared" si="0"/>
        <v>0</v>
      </c>
      <c r="D27" s="15"/>
      <c r="E27" s="16">
        <f t="shared" si="0"/>
        <v>0</v>
      </c>
      <c r="F27" s="15"/>
      <c r="G27" s="16">
        <f t="shared" ref="G27" si="381">F27/F$34</f>
        <v>0</v>
      </c>
      <c r="H27" s="17"/>
      <c r="I27" s="16">
        <f t="shared" ref="I27" si="382">H27/H$34</f>
        <v>0</v>
      </c>
      <c r="J27" s="17">
        <v>3</v>
      </c>
      <c r="K27" s="16">
        <f t="shared" ref="K27" si="383">J27/J$34</f>
        <v>1.7857142857142856E-2</v>
      </c>
      <c r="L27" s="17"/>
      <c r="M27" s="16">
        <f t="shared" ref="M27" si="384">L27/L$34</f>
        <v>0</v>
      </c>
      <c r="N27" s="17"/>
      <c r="O27" s="16">
        <f t="shared" ref="O27" si="385">N27/N$34</f>
        <v>0</v>
      </c>
      <c r="P27" s="17"/>
      <c r="Q27" s="16">
        <f t="shared" ref="Q27" si="386">P27/P$34</f>
        <v>0</v>
      </c>
      <c r="R27" s="17">
        <v>7</v>
      </c>
      <c r="S27" s="16">
        <f t="shared" ref="S27" si="387">R27/R$34</f>
        <v>4.9645390070921988E-2</v>
      </c>
      <c r="T27" s="17"/>
      <c r="U27" s="16">
        <f t="shared" ref="U27" si="388">T27/T$34</f>
        <v>0</v>
      </c>
      <c r="V27" s="17"/>
      <c r="W27" s="16">
        <f t="shared" ref="W27" si="389">V27/V$34</f>
        <v>0</v>
      </c>
      <c r="X27" s="17"/>
      <c r="Y27" s="16">
        <f t="shared" ref="Y27" si="390">X27/X$34</f>
        <v>0</v>
      </c>
      <c r="Z27" s="17">
        <v>2</v>
      </c>
      <c r="AA27" s="16">
        <f t="shared" ref="AA27" si="391">Z27/Z$34</f>
        <v>1.1764705882352941E-2</v>
      </c>
      <c r="AB27" s="17"/>
      <c r="AC27" s="16">
        <f t="shared" ref="AC27" si="392">AB27/AB$34</f>
        <v>0</v>
      </c>
      <c r="AD27" s="17"/>
      <c r="AE27" s="16">
        <f t="shared" ref="AE27" si="393">AD27/AD$34</f>
        <v>0</v>
      </c>
      <c r="AF27" s="21"/>
      <c r="AG27" s="16">
        <f t="shared" ref="AG27" si="394">AF27/AF$34</f>
        <v>0</v>
      </c>
      <c r="AH27" s="21"/>
      <c r="AI27" s="16">
        <f t="shared" ref="AI27" si="395">AH27/AH$34</f>
        <v>0</v>
      </c>
      <c r="AJ27" s="21"/>
      <c r="AK27" s="16">
        <f t="shared" ref="AK27" si="396">AJ27/AJ$34</f>
        <v>0</v>
      </c>
      <c r="AL27" s="21"/>
      <c r="AM27" s="16">
        <f t="shared" ref="AM27" si="397">AL27/AL$34</f>
        <v>0</v>
      </c>
      <c r="AN27" s="21"/>
      <c r="AO27" s="16">
        <f t="shared" ref="AO27" si="398">AN27/AN$34</f>
        <v>0</v>
      </c>
      <c r="AP27" s="21"/>
      <c r="AQ27" s="16">
        <f t="shared" ref="AQ27" si="399">AP27/AP$34</f>
        <v>0</v>
      </c>
      <c r="AR27" s="21"/>
      <c r="AS27" s="16">
        <f t="shared" ref="AS27" si="400">AR27/AR$34</f>
        <v>0</v>
      </c>
      <c r="AT27" s="21"/>
      <c r="AU27" s="16">
        <f t="shared" ref="AU27" si="401">AT27/AT$34</f>
        <v>0</v>
      </c>
      <c r="AV27">
        <f t="shared" si="22"/>
        <v>12</v>
      </c>
      <c r="AW27" s="65">
        <f t="shared" si="23"/>
        <v>3.8363171355498722E-3</v>
      </c>
    </row>
    <row r="28" spans="1:49" x14ac:dyDescent="0.25">
      <c r="A28" s="7" t="s">
        <v>1</v>
      </c>
      <c r="B28" s="15">
        <v>7</v>
      </c>
      <c r="C28" s="16">
        <f t="shared" si="0"/>
        <v>5.3435114503816793E-2</v>
      </c>
      <c r="D28" s="15">
        <v>5</v>
      </c>
      <c r="E28" s="16">
        <f t="shared" si="0"/>
        <v>2.8409090909090908E-2</v>
      </c>
      <c r="F28" s="15">
        <v>9</v>
      </c>
      <c r="G28" s="16">
        <f t="shared" ref="G28" si="402">F28/F$34</f>
        <v>4.3689320388349516E-2</v>
      </c>
      <c r="H28" s="17"/>
      <c r="I28" s="16">
        <f t="shared" ref="I28" si="403">H28/H$34</f>
        <v>0</v>
      </c>
      <c r="J28" s="17"/>
      <c r="K28" s="16">
        <f t="shared" ref="K28" si="404">J28/J$34</f>
        <v>0</v>
      </c>
      <c r="L28" s="17"/>
      <c r="M28" s="16">
        <f t="shared" ref="M28" si="405">L28/L$34</f>
        <v>0</v>
      </c>
      <c r="N28" s="17"/>
      <c r="O28" s="16">
        <f t="shared" ref="O28" si="406">N28/N$34</f>
        <v>0</v>
      </c>
      <c r="P28" s="17"/>
      <c r="Q28" s="16">
        <f t="shared" ref="Q28" si="407">P28/P$34</f>
        <v>0</v>
      </c>
      <c r="R28" s="17"/>
      <c r="S28" s="16">
        <f t="shared" ref="S28" si="408">R28/R$34</f>
        <v>0</v>
      </c>
      <c r="T28" s="17">
        <v>7</v>
      </c>
      <c r="U28" s="16">
        <f t="shared" ref="U28" si="409">T28/T$34</f>
        <v>4.5161290322580643E-2</v>
      </c>
      <c r="V28" s="17">
        <v>4</v>
      </c>
      <c r="W28" s="16">
        <f t="shared" ref="W28" si="410">V28/V$34</f>
        <v>2.5000000000000001E-2</v>
      </c>
      <c r="X28" s="17"/>
      <c r="Y28" s="16">
        <f t="shared" ref="Y28" si="411">X28/X$34</f>
        <v>0</v>
      </c>
      <c r="Z28" s="17">
        <v>3</v>
      </c>
      <c r="AA28" s="16">
        <f t="shared" ref="AA28" si="412">Z28/Z$34</f>
        <v>1.7647058823529412E-2</v>
      </c>
      <c r="AB28" s="17">
        <v>4</v>
      </c>
      <c r="AC28" s="16">
        <f t="shared" ref="AC28" si="413">AB28/AB$34</f>
        <v>2.4390243902439025E-2</v>
      </c>
      <c r="AD28" s="17">
        <v>1</v>
      </c>
      <c r="AE28" s="16">
        <f t="shared" ref="AE28" si="414">AD28/AD$34</f>
        <v>7.2992700729927005E-3</v>
      </c>
      <c r="AF28" s="21"/>
      <c r="AG28" s="16">
        <f t="shared" ref="AG28" si="415">AF28/AF$34</f>
        <v>0</v>
      </c>
      <c r="AH28" s="21"/>
      <c r="AI28" s="16">
        <f t="shared" ref="AI28" si="416">AH28/AH$34</f>
        <v>0</v>
      </c>
      <c r="AJ28" s="21"/>
      <c r="AK28" s="16">
        <f t="shared" ref="AK28" si="417">AJ28/AJ$34</f>
        <v>0</v>
      </c>
      <c r="AL28" s="21">
        <v>9</v>
      </c>
      <c r="AM28" s="16">
        <f t="shared" ref="AM28" si="418">AL28/AL$34</f>
        <v>9.0909090909090912E-2</v>
      </c>
      <c r="AN28" s="21">
        <v>2</v>
      </c>
      <c r="AO28" s="16">
        <f t="shared" ref="AO28" si="419">AN28/AN$34</f>
        <v>2.197802197802198E-2</v>
      </c>
      <c r="AP28" s="21">
        <v>2</v>
      </c>
      <c r="AQ28" s="16">
        <f t="shared" ref="AQ28" si="420">AP28/AP$34</f>
        <v>1.5625E-2</v>
      </c>
      <c r="AR28" s="21">
        <v>8</v>
      </c>
      <c r="AS28" s="16">
        <f t="shared" ref="AS28" si="421">AR28/AR$34</f>
        <v>6.7226890756302518E-2</v>
      </c>
      <c r="AT28" s="21">
        <v>3</v>
      </c>
      <c r="AU28" s="16">
        <f t="shared" ref="AU28" si="422">AT28/AT$34</f>
        <v>2.9702970297029702E-2</v>
      </c>
      <c r="AV28">
        <f t="shared" si="22"/>
        <v>64</v>
      </c>
      <c r="AW28" s="65">
        <f t="shared" si="23"/>
        <v>2.0460358056265986E-2</v>
      </c>
    </row>
    <row r="29" spans="1:49" x14ac:dyDescent="0.25">
      <c r="A29" s="4" t="s">
        <v>22</v>
      </c>
      <c r="B29" s="15"/>
      <c r="C29" s="16">
        <f t="shared" si="0"/>
        <v>0</v>
      </c>
      <c r="D29" s="15"/>
      <c r="E29" s="16">
        <f t="shared" si="0"/>
        <v>0</v>
      </c>
      <c r="F29" s="15"/>
      <c r="G29" s="16">
        <f t="shared" ref="G29" si="423">F29/F$34</f>
        <v>0</v>
      </c>
      <c r="H29" s="17"/>
      <c r="I29" s="16">
        <f t="shared" ref="I29" si="424">H29/H$34</f>
        <v>0</v>
      </c>
      <c r="J29" s="17"/>
      <c r="K29" s="16">
        <f t="shared" ref="K29" si="425">J29/J$34</f>
        <v>0</v>
      </c>
      <c r="L29" s="17"/>
      <c r="M29" s="16">
        <f t="shared" ref="M29" si="426">L29/L$34</f>
        <v>0</v>
      </c>
      <c r="N29" s="17"/>
      <c r="O29" s="16">
        <f t="shared" ref="O29" si="427">N29/N$34</f>
        <v>0</v>
      </c>
      <c r="P29" s="17"/>
      <c r="Q29" s="16">
        <f t="shared" ref="Q29" si="428">P29/P$34</f>
        <v>0</v>
      </c>
      <c r="R29" s="17"/>
      <c r="S29" s="16">
        <f t="shared" ref="S29" si="429">R29/R$34</f>
        <v>0</v>
      </c>
      <c r="T29" s="17"/>
      <c r="U29" s="16">
        <f t="shared" ref="U29" si="430">T29/T$34</f>
        <v>0</v>
      </c>
      <c r="V29" s="17"/>
      <c r="W29" s="16">
        <f t="shared" ref="W29" si="431">V29/V$34</f>
        <v>0</v>
      </c>
      <c r="X29" s="17"/>
      <c r="Y29" s="16">
        <f t="shared" ref="Y29" si="432">X29/X$34</f>
        <v>0</v>
      </c>
      <c r="Z29" s="17"/>
      <c r="AA29" s="16">
        <f t="shared" ref="AA29" si="433">Z29/Z$34</f>
        <v>0</v>
      </c>
      <c r="AB29" s="17">
        <v>2</v>
      </c>
      <c r="AC29" s="16">
        <f t="shared" ref="AC29" si="434">AB29/AB$34</f>
        <v>1.2195121951219513E-2</v>
      </c>
      <c r="AD29" s="17"/>
      <c r="AE29" s="16">
        <f t="shared" ref="AE29" si="435">AD29/AD$34</f>
        <v>0</v>
      </c>
      <c r="AF29" s="21"/>
      <c r="AG29" s="16">
        <f t="shared" ref="AG29" si="436">AF29/AF$34</f>
        <v>0</v>
      </c>
      <c r="AH29" s="21"/>
      <c r="AI29" s="16">
        <f t="shared" ref="AI29" si="437">AH29/AH$34</f>
        <v>0</v>
      </c>
      <c r="AJ29" s="21"/>
      <c r="AK29" s="16">
        <f t="shared" ref="AK29" si="438">AJ29/AJ$34</f>
        <v>0</v>
      </c>
      <c r="AL29" s="21"/>
      <c r="AM29" s="16">
        <f t="shared" ref="AM29" si="439">AL29/AL$34</f>
        <v>0</v>
      </c>
      <c r="AN29" s="21"/>
      <c r="AO29" s="16">
        <f t="shared" ref="AO29" si="440">AN29/AN$34</f>
        <v>0</v>
      </c>
      <c r="AP29" s="21"/>
      <c r="AQ29" s="16">
        <f t="shared" ref="AQ29" si="441">AP29/AP$34</f>
        <v>0</v>
      </c>
      <c r="AR29" s="21"/>
      <c r="AS29" s="16">
        <f t="shared" ref="AS29" si="442">AR29/AR$34</f>
        <v>0</v>
      </c>
      <c r="AT29" s="21"/>
      <c r="AU29" s="16">
        <f t="shared" ref="AU29" si="443">AT29/AT$34</f>
        <v>0</v>
      </c>
      <c r="AV29">
        <f t="shared" si="22"/>
        <v>2</v>
      </c>
      <c r="AW29" s="65">
        <f t="shared" si="23"/>
        <v>6.3938618925831207E-4</v>
      </c>
    </row>
    <row r="30" spans="1:49" x14ac:dyDescent="0.25">
      <c r="A30" s="4" t="s">
        <v>9</v>
      </c>
      <c r="B30" s="15"/>
      <c r="C30" s="16">
        <f t="shared" si="0"/>
        <v>0</v>
      </c>
      <c r="D30" s="15"/>
      <c r="E30" s="16">
        <f t="shared" si="0"/>
        <v>0</v>
      </c>
      <c r="F30" s="15"/>
      <c r="G30" s="16">
        <f t="shared" ref="G30" si="444">F30/F$34</f>
        <v>0</v>
      </c>
      <c r="H30" s="17"/>
      <c r="I30" s="16">
        <f t="shared" ref="I30" si="445">H30/H$34</f>
        <v>0</v>
      </c>
      <c r="J30" s="17"/>
      <c r="K30" s="16">
        <f t="shared" ref="K30" si="446">J30/J$34</f>
        <v>0</v>
      </c>
      <c r="L30" s="17"/>
      <c r="M30" s="16">
        <f t="shared" ref="M30" si="447">L30/L$34</f>
        <v>0</v>
      </c>
      <c r="N30" s="17"/>
      <c r="O30" s="16">
        <f t="shared" ref="O30" si="448">N30/N$34</f>
        <v>0</v>
      </c>
      <c r="P30" s="17"/>
      <c r="Q30" s="16">
        <f t="shared" ref="Q30" si="449">P30/P$34</f>
        <v>0</v>
      </c>
      <c r="R30" s="17"/>
      <c r="S30" s="16">
        <f t="shared" ref="S30" si="450">R30/R$34</f>
        <v>0</v>
      </c>
      <c r="T30" s="17"/>
      <c r="U30" s="16">
        <f t="shared" ref="U30" si="451">T30/T$34</f>
        <v>0</v>
      </c>
      <c r="V30" s="17"/>
      <c r="W30" s="16">
        <f t="shared" ref="W30" si="452">V30/V$34</f>
        <v>0</v>
      </c>
      <c r="X30" s="17"/>
      <c r="Y30" s="16">
        <f t="shared" ref="Y30" si="453">X30/X$34</f>
        <v>0</v>
      </c>
      <c r="Z30" s="17"/>
      <c r="AA30" s="16">
        <f t="shared" ref="AA30" si="454">Z30/Z$34</f>
        <v>0</v>
      </c>
      <c r="AB30" s="17">
        <v>2</v>
      </c>
      <c r="AC30" s="16">
        <f t="shared" ref="AC30" si="455">AB30/AB$34</f>
        <v>1.2195121951219513E-2</v>
      </c>
      <c r="AD30" s="17"/>
      <c r="AE30" s="16">
        <f t="shared" ref="AE30" si="456">AD30/AD$34</f>
        <v>0</v>
      </c>
      <c r="AF30" s="21"/>
      <c r="AG30" s="16">
        <f t="shared" ref="AG30" si="457">AF30/AF$34</f>
        <v>0</v>
      </c>
      <c r="AH30" s="21"/>
      <c r="AI30" s="16">
        <f t="shared" ref="AI30" si="458">AH30/AH$34</f>
        <v>0</v>
      </c>
      <c r="AJ30" s="21"/>
      <c r="AK30" s="16">
        <f t="shared" ref="AK30" si="459">AJ30/AJ$34</f>
        <v>0</v>
      </c>
      <c r="AL30" s="21"/>
      <c r="AM30" s="16">
        <f t="shared" ref="AM30" si="460">AL30/AL$34</f>
        <v>0</v>
      </c>
      <c r="AN30" s="21"/>
      <c r="AO30" s="16">
        <f t="shared" ref="AO30" si="461">AN30/AN$34</f>
        <v>0</v>
      </c>
      <c r="AP30" s="21"/>
      <c r="AQ30" s="16">
        <f t="shared" ref="AQ30" si="462">AP30/AP$34</f>
        <v>0</v>
      </c>
      <c r="AR30" s="21">
        <v>1</v>
      </c>
      <c r="AS30" s="16">
        <f t="shared" ref="AS30" si="463">AR30/AR$34</f>
        <v>8.4033613445378148E-3</v>
      </c>
      <c r="AT30" s="21">
        <v>6</v>
      </c>
      <c r="AU30" s="16">
        <f t="shared" ref="AU30" si="464">AT30/AT$34</f>
        <v>5.9405940594059403E-2</v>
      </c>
      <c r="AV30">
        <f t="shared" si="22"/>
        <v>9</v>
      </c>
      <c r="AW30" s="65">
        <f t="shared" si="23"/>
        <v>2.8772378516624042E-3</v>
      </c>
    </row>
    <row r="31" spans="1:49" x14ac:dyDescent="0.25">
      <c r="A31" s="3" t="s">
        <v>5</v>
      </c>
      <c r="B31" s="15"/>
      <c r="C31" s="16">
        <f t="shared" si="0"/>
        <v>0</v>
      </c>
      <c r="D31" s="15"/>
      <c r="E31" s="16">
        <f t="shared" si="0"/>
        <v>0</v>
      </c>
      <c r="F31" s="15"/>
      <c r="G31" s="16">
        <f t="shared" ref="G31" si="465">F31/F$34</f>
        <v>0</v>
      </c>
      <c r="H31" s="17"/>
      <c r="I31" s="16">
        <f t="shared" ref="I31" si="466">H31/H$34</f>
        <v>0</v>
      </c>
      <c r="J31" s="17"/>
      <c r="K31" s="16">
        <f t="shared" ref="K31" si="467">J31/J$34</f>
        <v>0</v>
      </c>
      <c r="L31" s="17"/>
      <c r="M31" s="16">
        <f t="shared" ref="M31" si="468">L31/L$34</f>
        <v>0</v>
      </c>
      <c r="N31" s="17"/>
      <c r="O31" s="16">
        <f t="shared" ref="O31" si="469">N31/N$34</f>
        <v>0</v>
      </c>
      <c r="P31" s="17"/>
      <c r="Q31" s="16">
        <f t="shared" ref="Q31" si="470">P31/P$34</f>
        <v>0</v>
      </c>
      <c r="R31" s="17"/>
      <c r="S31" s="16">
        <f t="shared" ref="S31" si="471">R31/R$34</f>
        <v>0</v>
      </c>
      <c r="T31" s="17"/>
      <c r="U31" s="16">
        <f t="shared" ref="U31" si="472">T31/T$34</f>
        <v>0</v>
      </c>
      <c r="V31" s="17"/>
      <c r="W31" s="16">
        <f t="shared" ref="W31" si="473">V31/V$34</f>
        <v>0</v>
      </c>
      <c r="X31" s="17"/>
      <c r="Y31" s="16">
        <f t="shared" ref="Y31" si="474">X31/X$34</f>
        <v>0</v>
      </c>
      <c r="Z31" s="17"/>
      <c r="AA31" s="16">
        <f t="shared" ref="AA31" si="475">Z31/Z$34</f>
        <v>0</v>
      </c>
      <c r="AB31" s="17"/>
      <c r="AC31" s="16">
        <f t="shared" ref="AC31" si="476">AB31/AB$34</f>
        <v>0</v>
      </c>
      <c r="AD31" s="17"/>
      <c r="AE31" s="16">
        <f t="shared" ref="AE31" si="477">AD31/AD$34</f>
        <v>0</v>
      </c>
      <c r="AF31" s="21"/>
      <c r="AG31" s="16">
        <f t="shared" ref="AG31" si="478">AF31/AF$34</f>
        <v>0</v>
      </c>
      <c r="AH31" s="21"/>
      <c r="AI31" s="16">
        <f t="shared" ref="AI31" si="479">AH31/AH$34</f>
        <v>0</v>
      </c>
      <c r="AJ31" s="21"/>
      <c r="AK31" s="16">
        <f t="shared" ref="AK31" si="480">AJ31/AJ$34</f>
        <v>0</v>
      </c>
      <c r="AL31" s="21"/>
      <c r="AM31" s="16">
        <f t="shared" ref="AM31" si="481">AL31/AL$34</f>
        <v>0</v>
      </c>
      <c r="AN31" s="21"/>
      <c r="AO31" s="16">
        <f t="shared" ref="AO31" si="482">AN31/AN$34</f>
        <v>0</v>
      </c>
      <c r="AP31" s="21"/>
      <c r="AQ31" s="16">
        <f t="shared" ref="AQ31" si="483">AP31/AP$34</f>
        <v>0</v>
      </c>
      <c r="AR31" s="21"/>
      <c r="AS31" s="16">
        <f t="shared" ref="AS31" si="484">AR31/AR$34</f>
        <v>0</v>
      </c>
      <c r="AT31" s="21"/>
      <c r="AU31" s="16">
        <f t="shared" ref="AU31" si="485">AT31/AT$34</f>
        <v>0</v>
      </c>
      <c r="AV31">
        <f t="shared" si="22"/>
        <v>0</v>
      </c>
      <c r="AW31" s="65">
        <f t="shared" si="23"/>
        <v>0</v>
      </c>
    </row>
    <row r="32" spans="1:49" x14ac:dyDescent="0.25">
      <c r="A32" s="8" t="s">
        <v>3</v>
      </c>
      <c r="B32" s="15"/>
      <c r="C32" s="16">
        <f t="shared" si="0"/>
        <v>0</v>
      </c>
      <c r="D32" s="15"/>
      <c r="E32" s="16">
        <f t="shared" si="0"/>
        <v>0</v>
      </c>
      <c r="F32" s="15"/>
      <c r="G32" s="16">
        <f t="shared" ref="G32" si="486">F32/F$34</f>
        <v>0</v>
      </c>
      <c r="H32" s="17"/>
      <c r="I32" s="16">
        <f t="shared" ref="I32" si="487">H32/H$34</f>
        <v>0</v>
      </c>
      <c r="J32" s="17"/>
      <c r="K32" s="16">
        <f t="shared" ref="K32" si="488">J32/J$34</f>
        <v>0</v>
      </c>
      <c r="L32" s="17"/>
      <c r="M32" s="16">
        <f t="shared" ref="M32" si="489">L32/L$34</f>
        <v>0</v>
      </c>
      <c r="N32" s="17"/>
      <c r="O32" s="16">
        <f t="shared" ref="O32" si="490">N32/N$34</f>
        <v>0</v>
      </c>
      <c r="P32" s="17"/>
      <c r="Q32" s="16">
        <f t="shared" ref="Q32" si="491">P32/P$34</f>
        <v>0</v>
      </c>
      <c r="R32" s="17"/>
      <c r="S32" s="16">
        <f t="shared" ref="S32" si="492">R32/R$34</f>
        <v>0</v>
      </c>
      <c r="T32" s="17"/>
      <c r="U32" s="16">
        <f t="shared" ref="U32" si="493">T32/T$34</f>
        <v>0</v>
      </c>
      <c r="V32" s="17"/>
      <c r="W32" s="16">
        <f t="shared" ref="W32" si="494">V32/V$34</f>
        <v>0</v>
      </c>
      <c r="X32" s="17"/>
      <c r="Y32" s="16">
        <f t="shared" ref="Y32" si="495">X32/X$34</f>
        <v>0</v>
      </c>
      <c r="Z32" s="17"/>
      <c r="AA32" s="16">
        <f t="shared" ref="AA32" si="496">Z32/Z$34</f>
        <v>0</v>
      </c>
      <c r="AB32" s="17"/>
      <c r="AC32" s="16">
        <f t="shared" ref="AC32" si="497">AB32/AB$34</f>
        <v>0</v>
      </c>
      <c r="AD32" s="17"/>
      <c r="AE32" s="16">
        <f t="shared" ref="AE32" si="498">AD32/AD$34</f>
        <v>0</v>
      </c>
      <c r="AF32" s="21"/>
      <c r="AG32" s="16">
        <f t="shared" ref="AG32" si="499">AF32/AF$34</f>
        <v>0</v>
      </c>
      <c r="AH32" s="21"/>
      <c r="AI32" s="16">
        <f t="shared" ref="AI32" si="500">AH32/AH$34</f>
        <v>0</v>
      </c>
      <c r="AJ32" s="21"/>
      <c r="AK32" s="16">
        <f t="shared" ref="AK32" si="501">AJ32/AJ$34</f>
        <v>0</v>
      </c>
      <c r="AL32" s="21"/>
      <c r="AM32" s="16">
        <f t="shared" ref="AM32" si="502">AL32/AL$34</f>
        <v>0</v>
      </c>
      <c r="AN32" s="21"/>
      <c r="AO32" s="16">
        <f t="shared" ref="AO32" si="503">AN32/AN$34</f>
        <v>0</v>
      </c>
      <c r="AP32" s="21"/>
      <c r="AQ32" s="16">
        <f t="shared" ref="AQ32" si="504">AP32/AP$34</f>
        <v>0</v>
      </c>
      <c r="AR32" s="21"/>
      <c r="AS32" s="16">
        <f t="shared" ref="AS32" si="505">AR32/AR$34</f>
        <v>0</v>
      </c>
      <c r="AT32" s="21"/>
      <c r="AU32" s="16">
        <f t="shared" ref="AU32" si="506">AT32/AT$34</f>
        <v>0</v>
      </c>
      <c r="AV32">
        <f t="shared" si="22"/>
        <v>0</v>
      </c>
      <c r="AW32" s="65">
        <f t="shared" si="23"/>
        <v>0</v>
      </c>
    </row>
    <row r="33" spans="1:48" s="12" customFormat="1" x14ac:dyDescent="0.25">
      <c r="A33" s="11" t="s">
        <v>33</v>
      </c>
      <c r="B33" s="18">
        <v>31</v>
      </c>
      <c r="C33" s="19"/>
      <c r="D33" s="18">
        <v>36</v>
      </c>
      <c r="E33" s="19"/>
      <c r="F33" s="18">
        <v>43</v>
      </c>
      <c r="G33" s="19"/>
      <c r="H33" s="18">
        <v>38</v>
      </c>
      <c r="I33" s="19"/>
      <c r="J33" s="18">
        <v>34</v>
      </c>
      <c r="K33" s="19"/>
      <c r="L33" s="18">
        <v>38</v>
      </c>
      <c r="M33" s="19"/>
      <c r="N33" s="18">
        <v>24</v>
      </c>
      <c r="O33" s="19"/>
      <c r="P33" s="18">
        <v>35</v>
      </c>
      <c r="Q33" s="19"/>
      <c r="R33" s="18">
        <v>36</v>
      </c>
      <c r="S33" s="19"/>
      <c r="T33" s="18">
        <v>40</v>
      </c>
      <c r="U33" s="19"/>
      <c r="V33" s="18">
        <v>41</v>
      </c>
      <c r="W33" s="19"/>
      <c r="X33" s="18">
        <v>44</v>
      </c>
      <c r="Y33" s="19"/>
      <c r="Z33" s="18">
        <v>41</v>
      </c>
      <c r="AA33" s="19"/>
      <c r="AB33" s="18">
        <v>46</v>
      </c>
      <c r="AC33" s="19"/>
      <c r="AD33" s="18">
        <v>47</v>
      </c>
      <c r="AE33" s="19"/>
      <c r="AF33" s="18">
        <v>45</v>
      </c>
      <c r="AG33" s="19"/>
      <c r="AH33" s="18">
        <v>47</v>
      </c>
      <c r="AI33" s="19"/>
      <c r="AJ33" s="18">
        <v>41</v>
      </c>
      <c r="AK33" s="19"/>
      <c r="AL33" s="18">
        <v>42</v>
      </c>
      <c r="AM33" s="19"/>
      <c r="AN33" s="18">
        <v>40</v>
      </c>
      <c r="AO33" s="19"/>
      <c r="AP33" s="18">
        <v>47</v>
      </c>
      <c r="AQ33" s="19"/>
      <c r="AR33" s="18">
        <v>30</v>
      </c>
      <c r="AS33" s="19"/>
      <c r="AT33" s="18">
        <v>22</v>
      </c>
      <c r="AU33" s="19"/>
      <c r="AV33" s="80">
        <f>SUM(AV8:AV32)</f>
        <v>3128</v>
      </c>
    </row>
    <row r="34" spans="1:48" s="12" customFormat="1" x14ac:dyDescent="0.25">
      <c r="A34" s="81" t="s">
        <v>38</v>
      </c>
      <c r="B34" s="18">
        <f>SUM(B8:B32)</f>
        <v>131</v>
      </c>
      <c r="C34" s="19"/>
      <c r="D34" s="18">
        <f>SUM(D8:D32)</f>
        <v>176</v>
      </c>
      <c r="E34" s="19"/>
      <c r="F34" s="18">
        <f>SUM(F8:F32)</f>
        <v>206</v>
      </c>
      <c r="G34" s="19"/>
      <c r="H34" s="18">
        <f>SUM(H8:H32)</f>
        <v>160</v>
      </c>
      <c r="I34" s="19"/>
      <c r="J34" s="18">
        <f>SUM(J8:J32)</f>
        <v>168</v>
      </c>
      <c r="K34" s="19"/>
      <c r="L34" s="18">
        <f>SUM(L8:L32)</f>
        <v>148</v>
      </c>
      <c r="M34" s="19"/>
      <c r="N34" s="18">
        <f>SUM(N8:N32)</f>
        <v>35</v>
      </c>
      <c r="O34" s="19"/>
      <c r="P34" s="18">
        <f>SUM(P8:P32)</f>
        <v>132</v>
      </c>
      <c r="Q34" s="19"/>
      <c r="R34" s="18">
        <f>SUM(R8:R32)</f>
        <v>141</v>
      </c>
      <c r="S34" s="19"/>
      <c r="T34" s="18">
        <f>SUM(T8:T32)</f>
        <v>155</v>
      </c>
      <c r="U34" s="19"/>
      <c r="V34" s="18">
        <f>SUM(V8:V32)</f>
        <v>160</v>
      </c>
      <c r="W34" s="19"/>
      <c r="X34" s="18">
        <f>SUM(X8:X32)</f>
        <v>168</v>
      </c>
      <c r="Y34" s="19"/>
      <c r="Z34" s="18">
        <f>SUM(Z8:Z32)</f>
        <v>170</v>
      </c>
      <c r="AA34" s="19"/>
      <c r="AB34" s="18">
        <f>SUM(AB8:AB32)</f>
        <v>164</v>
      </c>
      <c r="AC34" s="19"/>
      <c r="AD34" s="18">
        <f>SUM(AD8:AD32)</f>
        <v>137</v>
      </c>
      <c r="AE34" s="19"/>
      <c r="AF34" s="18">
        <f>SUM(AF8:AF32)</f>
        <v>160</v>
      </c>
      <c r="AG34" s="19"/>
      <c r="AH34" s="18">
        <f>SUM(AH8:AH32)</f>
        <v>105</v>
      </c>
      <c r="AI34" s="19"/>
      <c r="AJ34" s="18">
        <f>SUM(AJ8:AJ32)</f>
        <v>74</v>
      </c>
      <c r="AK34" s="19"/>
      <c r="AL34" s="18">
        <f>SUM(AL8:AL32)</f>
        <v>99</v>
      </c>
      <c r="AM34" s="19"/>
      <c r="AN34" s="18">
        <f>SUM(AN8:AN32)</f>
        <v>91</v>
      </c>
      <c r="AO34" s="18"/>
      <c r="AP34" s="18">
        <f>SUM(AP8:AP32)</f>
        <v>128</v>
      </c>
      <c r="AQ34" s="19"/>
      <c r="AR34" s="18">
        <f>SUM(AR8:AR32)</f>
        <v>119</v>
      </c>
      <c r="AS34" s="19"/>
      <c r="AT34" s="18">
        <f>SUM(AT8:AT32)</f>
        <v>101</v>
      </c>
      <c r="AU34" s="19"/>
      <c r="AV34" s="18">
        <f>SUM(AV8:AV32)</f>
        <v>3128</v>
      </c>
    </row>
    <row r="35" spans="1:48" x14ac:dyDescent="0.25">
      <c r="A35" t="s">
        <v>35</v>
      </c>
      <c r="AV35">
        <f>AVERAGE(AV8:AV32)</f>
        <v>125.12</v>
      </c>
    </row>
    <row r="36" spans="1:48" x14ac:dyDescent="0.25">
      <c r="A36" t="s">
        <v>34</v>
      </c>
      <c r="AV36">
        <f>MEDIAN(AV8:AV32)</f>
        <v>16</v>
      </c>
    </row>
    <row r="37" spans="1:48" x14ac:dyDescent="0.25">
      <c r="A37" t="s">
        <v>36</v>
      </c>
      <c r="AV37">
        <f>_xlfn.STDEV.S(AV8:AV32)</f>
        <v>162.50854336516178</v>
      </c>
    </row>
    <row r="38" spans="1:48" x14ac:dyDescent="0.25">
      <c r="AV38" s="65"/>
    </row>
    <row r="39" spans="1:48" ht="15" customHeight="1" x14ac:dyDescent="0.25">
      <c r="A39" s="29" t="s">
        <v>0</v>
      </c>
      <c r="B39" s="28" t="s">
        <v>29</v>
      </c>
      <c r="C39" s="26" t="s">
        <v>30</v>
      </c>
      <c r="D39" t="s">
        <v>31</v>
      </c>
      <c r="AU39" s="66"/>
    </row>
    <row r="40" spans="1:48" x14ac:dyDescent="0.25">
      <c r="A40" s="1" t="s">
        <v>14</v>
      </c>
      <c r="B40" s="24">
        <f>MAX(B8,D8,F8,H8,J8,L8,N8,P8,R8,T8,V8,X8,Z8,AB8,AD8,AF8,AH8,AJ8,AL8,AN8,AP8,AR8,AT8)-MIN(B8,D8,F8,H8,J8,L8,N8,P8,R8,T8,V8,X8,Z8,AB8,AD8,AF8,AH8,AJ8,AL8,AN8,AP8,AR8,AT8)</f>
        <v>4</v>
      </c>
      <c r="C40" s="25">
        <f>_xlfn.VAR.S(B8,D8,F8,H8,J8,L8,N8,P8,R8,T8,V8,X8,Z8,AB8,AD8,AF8,AH8,AJ8,AL8,AN8,AP8,AR8,AT8)</f>
        <v>2.3000000000000007</v>
      </c>
      <c r="D40" s="14">
        <f>_xlfn.STDEV.S(B8,D8,F8,H8,J8,L8,N8,P8,R8,T8,V8,X8,Z8,AB8,AD8,AF8,AH8,AJ8,AL8,AN8,AP8,AR8,AT8)</f>
        <v>1.5165750888103104</v>
      </c>
      <c r="E40" s="14"/>
      <c r="F40" s="6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4"/>
      <c r="AG40" s="14"/>
      <c r="AH40" s="14"/>
      <c r="AI40" s="14"/>
      <c r="AJ40" s="14"/>
      <c r="AK40" s="14"/>
      <c r="AL40" s="14"/>
      <c r="AM40" s="14"/>
      <c r="AN40" s="14"/>
      <c r="AO40" s="14"/>
      <c r="AP40" s="14"/>
      <c r="AQ40" s="14"/>
      <c r="AR40" s="14"/>
      <c r="AS40" s="14"/>
      <c r="AT40" s="14"/>
      <c r="AU40" s="66"/>
    </row>
    <row r="41" spans="1:48" x14ac:dyDescent="0.25">
      <c r="A41" s="1" t="s">
        <v>13</v>
      </c>
      <c r="B41" s="24">
        <f>MAX(B9,D9,F9,H9,J9,L9,N9,P9,R9,T9,V9,X9,Z9,AB9,AD9,AF9,AH9,AJ9,AL9,AN9,AP9,AR9,AT9)-MIN(B9,D9,F9,H9,J9,L9,N9,P9,R9,T9,V9,X9,Z9,AB9,AD9,AF9,AH9,AJ9,AL9,AN9,AP9,AR9,AT9)</f>
        <v>3</v>
      </c>
      <c r="C41" s="25">
        <f>_xlfn.VAR.S(B9,D9,F9,H9,J9,L9,N9,P9,R9,T9,V9,X9,Z9,AB9,AD9,AF9,AH9,AJ9,AL9,AN9,AP9,AR9,AT9)</f>
        <v>2.25</v>
      </c>
      <c r="D41" s="14">
        <f>_xlfn.STDEV.S(B9,D9,F9,H9,J9,L9,N9,P9,R9,T9,V9,X9,Z9,AB9,AD9,AF9,AH9,AJ9,AL9,AN9,AP9,AR9,AT9)</f>
        <v>1.5</v>
      </c>
      <c r="E41" s="14"/>
      <c r="F41" s="64"/>
      <c r="G41" s="14"/>
      <c r="H41" s="14"/>
      <c r="I41" s="14"/>
      <c r="J41" s="14"/>
      <c r="K41" s="14"/>
      <c r="L41" s="14"/>
      <c r="M41" s="14"/>
      <c r="N41" s="14"/>
      <c r="O41" s="14"/>
      <c r="P41" s="14"/>
      <c r="Q41" s="14"/>
      <c r="R41" s="14"/>
      <c r="S41" s="14"/>
      <c r="T41" s="14"/>
      <c r="U41" s="14"/>
      <c r="V41" s="14"/>
      <c r="W41" s="14"/>
      <c r="X41" s="14"/>
      <c r="Y41" s="14"/>
      <c r="Z41" s="14"/>
      <c r="AA41" s="14"/>
      <c r="AB41" s="14"/>
      <c r="AC41" s="14"/>
      <c r="AD41" s="14"/>
      <c r="AE41" s="14"/>
      <c r="AF41" s="14"/>
      <c r="AG41" s="14"/>
      <c r="AH41" s="14"/>
      <c r="AI41" s="14"/>
      <c r="AJ41" s="14"/>
      <c r="AK41" s="14"/>
      <c r="AL41" s="14"/>
      <c r="AM41" s="14"/>
      <c r="AN41" s="14"/>
      <c r="AO41" s="14"/>
      <c r="AP41" s="14"/>
      <c r="AQ41" s="14"/>
      <c r="AR41" s="14"/>
      <c r="AS41" s="14"/>
      <c r="AT41" s="14"/>
      <c r="AU41" s="66"/>
    </row>
    <row r="42" spans="1:48" x14ac:dyDescent="0.25">
      <c r="A42" s="5" t="s">
        <v>2</v>
      </c>
      <c r="B42" s="24">
        <f>MAX(B10,D10,F10,H10,J10,L10,N10,P10,R10,T10,V10,X10,Z10,AB10,AD10,AF10,AH10,AJ10,AL10,AN10,AP10,AR10,AT10)-MIN(B10,D10,F10,H10,J10,L10,N10,P10,R10,T10,V10,X10,Z10,AB10,AD10,AF10,AH10,AJ10,AL10,AN10,AP10,AR10,AT10)</f>
        <v>17</v>
      </c>
      <c r="C42" s="25">
        <f>_xlfn.VAR.S(B10,D10,F10,H10,J10,L10,N10,P10,R10,T10,V10,X10,Z10,AB10,AD10,AF10,AH10,AJ10,AL10,AN10,AP10,AR10,AT10)</f>
        <v>19.662500000000001</v>
      </c>
      <c r="D42" s="14">
        <f>_xlfn.STDEV.S(B10,D10,F10,H10,J10,L10,N10,P10,R10,T10,V10,X10,Z10,AB10,AD10,AF10,AH10,AJ10,AL10,AN10,AP10,AR10,AT10)</f>
        <v>4.4342417615642029</v>
      </c>
      <c r="E42" s="14"/>
      <c r="F42" s="6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14"/>
      <c r="AG42" s="14"/>
      <c r="AH42" s="14"/>
      <c r="AI42" s="14"/>
      <c r="AJ42" s="14"/>
      <c r="AK42" s="14"/>
      <c r="AL42" s="14"/>
      <c r="AM42" s="14"/>
      <c r="AN42" s="14"/>
      <c r="AO42" s="14"/>
      <c r="AP42" s="14"/>
      <c r="AQ42" s="14"/>
      <c r="AR42" s="14"/>
      <c r="AS42" s="14"/>
      <c r="AT42" s="14"/>
      <c r="AU42" s="66"/>
    </row>
    <row r="43" spans="1:48" x14ac:dyDescent="0.25">
      <c r="A43" s="45" t="s">
        <v>11</v>
      </c>
      <c r="B43" s="46">
        <f>MAX(B12,D12,F12,H12,J12,L12,N12,P12,R12,T12,V12,X12,Z12,AB12,AD12,AF12,AH12,AJ12,AL12,AN12,AP12,AR12,AT12)-MIN(B12,D12,F12,H12,J12,L12,N12,P12,R12,T12,V12,X12,Z12,AB12,AD12,AF12,AH12,AJ12,AL12,AN12,AP12,AR12,AT12)</f>
        <v>17</v>
      </c>
      <c r="C43" s="47">
        <f>_xlfn.VAR.S(B12,D12,F12,H12,J12,L12,N12,P12,R12,T12,V12,X12,Z12,AB12,AD12,AF12,AH12,AJ12,AL12,AN12,AP12,AR12,AT12)</f>
        <v>24.695652173913004</v>
      </c>
      <c r="D43" s="48">
        <f>_xlfn.STDEV.S(B12,D12,F12,H12,J12,L12,N12,P12,R12,T12,V12,X12,Z12,AB12,AD12,AF12,AH12,AJ12,AL12,AN12,AP12,AR12,AT12)</f>
        <v>4.9694720216450561</v>
      </c>
      <c r="E43" s="14"/>
      <c r="F43" s="64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  <c r="AF43" s="14"/>
      <c r="AG43" s="14"/>
      <c r="AH43" s="14"/>
      <c r="AI43" s="14"/>
      <c r="AJ43" s="14"/>
      <c r="AK43" s="14"/>
      <c r="AL43" s="14"/>
      <c r="AM43" s="14"/>
      <c r="AN43" s="14"/>
      <c r="AO43" s="14"/>
      <c r="AP43" s="14"/>
      <c r="AQ43" s="14"/>
      <c r="AR43" s="14"/>
      <c r="AS43" s="14"/>
      <c r="AT43" s="14"/>
      <c r="AU43" s="66"/>
    </row>
    <row r="44" spans="1:48" x14ac:dyDescent="0.25">
      <c r="A44" s="37" t="s">
        <v>7</v>
      </c>
      <c r="B44" s="38">
        <f>MAX(B13,D13,F13,H13,J13,L13,N13,P13,R13,T13,V13,X13,Z13,AB13,AD13,AF13,AH13,AJ13,AL13,AN13,AP13,AR13,AT13)-MIN(B13,D13,F13,H13,J13,L13,N13,P13,R13,T13,V13,X13,Z13,AB13,AD13,AF13,AH13,AJ13,AL13,AN13,AP13,AR13,AT13)</f>
        <v>19</v>
      </c>
      <c r="C44" s="39">
        <f>_xlfn.VAR.S(B13,D13,F13,H13,J13,L13,N13,P13,R13,T13,V13,X13,Z13,AB13,AD13,AF13,AH13,AJ13,AL13,AN13,AP13,AR13,AT13)</f>
        <v>20.848484848484855</v>
      </c>
      <c r="D44" s="40">
        <f>_xlfn.STDEV.S(B13,D13,F13,H13,J13,L13,N13,P13,R13,T13,V13,X13,Z13,AB13,AD13,AF13,AH13,AJ13,AL13,AN13,AP13,AR13,AT13)</f>
        <v>4.5660141095363311</v>
      </c>
      <c r="E44" s="14"/>
      <c r="F44" s="64"/>
      <c r="G44" s="14"/>
      <c r="H44" s="14"/>
      <c r="I44" s="14"/>
      <c r="J44" s="14"/>
      <c r="K44" s="14"/>
      <c r="L44" s="14"/>
      <c r="M44" s="14"/>
      <c r="N44" s="14"/>
      <c r="O44" s="14"/>
      <c r="P44" s="14"/>
      <c r="Q44" s="14"/>
      <c r="R44" s="14"/>
      <c r="S44" s="14"/>
      <c r="T44" s="14"/>
      <c r="U44" s="14"/>
      <c r="V44" s="14"/>
      <c r="W44" s="14"/>
      <c r="X44" s="14"/>
      <c r="Y44" s="14"/>
      <c r="Z44" s="14"/>
      <c r="AA44" s="14"/>
      <c r="AB44" s="14"/>
      <c r="AC44" s="14"/>
      <c r="AD44" s="14"/>
      <c r="AE44" s="14"/>
      <c r="AF44" s="14"/>
      <c r="AG44" s="14"/>
      <c r="AH44" s="14"/>
      <c r="AI44" s="14"/>
      <c r="AJ44" s="14"/>
      <c r="AK44" s="14"/>
      <c r="AL44" s="14"/>
      <c r="AM44" s="14"/>
      <c r="AN44" s="14"/>
      <c r="AO44" s="14"/>
      <c r="AP44" s="14"/>
      <c r="AQ44" s="14"/>
      <c r="AR44" s="14"/>
      <c r="AS44" s="14"/>
      <c r="AT44" s="14"/>
      <c r="AU44" s="66"/>
    </row>
    <row r="45" spans="1:48" x14ac:dyDescent="0.25">
      <c r="A45" s="2" t="s">
        <v>16</v>
      </c>
      <c r="B45" s="24">
        <f>MAX(B14,D14,F14,H14,J14,L14,N14,P14,R14,T14,V14,X14,Z14,AB14,AD14,AF14,AH14,AJ14,AL14,AN14,AP14,AR14,AT14)-MIN(B14,D14,F14,H14,J14,L14,N14,P14,R14,T14,V14,X14,Z14,AB14,AD14,AF14,AH14,AJ14,AL14,AN14,AP14,AR14,AT14)</f>
        <v>14</v>
      </c>
      <c r="C45" s="25">
        <f>_xlfn.VAR.S(B14,D14,F14,H14,J14,L14,N14,P14,R14,T14,V14,X14,Z14,AB14,AD14,AF14,AH14,AJ14,AL14,AN14,AP14,AR14,AT14)</f>
        <v>11.764705882352942</v>
      </c>
      <c r="D45" s="14">
        <f>_xlfn.STDEV.S(B14,D14,F14,H14,J14,L14,N14,P14,R14,T14,V14,X14,Z14,AB14,AD14,AF14,AH14,AJ14,AL14,AN14,AP14,AR14,AT14)</f>
        <v>3.4299717028501768</v>
      </c>
      <c r="E45" s="14"/>
      <c r="F45" s="64"/>
      <c r="G45" s="14"/>
      <c r="H45" s="14"/>
      <c r="I45" s="14"/>
      <c r="J45" s="14"/>
      <c r="K45" s="14"/>
      <c r="L45" s="14"/>
      <c r="M45" s="14"/>
      <c r="N45" s="14"/>
      <c r="O45" s="14"/>
      <c r="P45" s="14"/>
      <c r="Q45" s="14"/>
      <c r="R45" s="14"/>
      <c r="S45" s="14"/>
      <c r="T45" s="14"/>
      <c r="U45" s="14"/>
      <c r="V45" s="14"/>
      <c r="W45" s="14"/>
      <c r="X45" s="14"/>
      <c r="Y45" s="14"/>
      <c r="Z45" s="14"/>
      <c r="AA45" s="14"/>
      <c r="AB45" s="14"/>
      <c r="AC45" s="14"/>
      <c r="AD45" s="14"/>
      <c r="AE45" s="14"/>
      <c r="AF45" s="14"/>
      <c r="AG45" s="14"/>
      <c r="AH45" s="14"/>
      <c r="AI45" s="14"/>
      <c r="AJ45" s="14"/>
      <c r="AK45" s="14"/>
      <c r="AL45" s="14"/>
      <c r="AM45" s="14"/>
      <c r="AN45" s="14"/>
      <c r="AO45" s="14"/>
      <c r="AP45" s="14"/>
      <c r="AQ45" s="14"/>
      <c r="AR45" s="14"/>
      <c r="AS45" s="14"/>
      <c r="AT45" s="14"/>
    </row>
    <row r="46" spans="1:48" x14ac:dyDescent="0.25">
      <c r="A46" s="5" t="s">
        <v>19</v>
      </c>
      <c r="B46" s="24">
        <f>MAX(B15,D15,F15,H15,J15,L15,N15,P15,R15,T15,V15,X15,Z15,AB15,AD15,AF15,AH15,AJ15,AL15,AN15,AP15,AR15,AT15)-MIN(B15,D15,F15,H15,J15,L15,N15,P15,R15,T15,V15,X15,Z15,AB15,AD15,AF15,AH15,AJ15,AL15,AN15,AP15,AR15,AT15)</f>
        <v>5</v>
      </c>
      <c r="C46" s="25">
        <f>_xlfn.VAR.S(B15,D15,F15,H15,J15,L15,N15,P15,R15,T15,V15,X15,Z15,AB15,AD15,AF15,AH15,AJ15,AL15,AN15,AP15,AR15,AT15)</f>
        <v>3.4666666666666672</v>
      </c>
      <c r="D46" s="14">
        <f>_xlfn.STDEV.S(B15,D15,F15,H15,J15,L15,N15,P15,R15,T15,V15,X15,Z15,AB15,AD15,AF15,AH15,AJ15,AL15,AN15,AP15,AR15,AT15)</f>
        <v>1.8618986725025257</v>
      </c>
      <c r="E46" s="14"/>
      <c r="F46" s="64"/>
      <c r="G46" s="14"/>
      <c r="H46" s="14"/>
      <c r="I46" s="14"/>
      <c r="J46" s="14"/>
      <c r="K46" s="14"/>
      <c r="L46" s="14"/>
      <c r="M46" s="14"/>
      <c r="N46" s="14"/>
      <c r="O46" s="14"/>
      <c r="P46" s="14"/>
      <c r="Q46" s="14"/>
      <c r="R46" s="14"/>
      <c r="S46" s="14"/>
      <c r="T46" s="14"/>
      <c r="U46" s="14"/>
      <c r="V46" s="14"/>
      <c r="W46" s="14"/>
      <c r="X46" s="14"/>
      <c r="Y46" s="14"/>
      <c r="Z46" s="14"/>
      <c r="AA46" s="14"/>
      <c r="AB46" s="14"/>
      <c r="AC46" s="14"/>
      <c r="AD46" s="14"/>
      <c r="AE46" s="14"/>
      <c r="AF46" s="14"/>
      <c r="AG46" s="14"/>
      <c r="AH46" s="14"/>
      <c r="AI46" s="14"/>
      <c r="AJ46" s="14"/>
      <c r="AK46" s="14"/>
      <c r="AL46" s="14"/>
      <c r="AM46" s="14"/>
      <c r="AN46" s="14"/>
      <c r="AO46" s="14"/>
      <c r="AP46" s="14"/>
      <c r="AQ46" s="14"/>
      <c r="AR46" s="14"/>
      <c r="AS46" s="14"/>
      <c r="AT46" s="14"/>
    </row>
    <row r="47" spans="1:48" ht="30" x14ac:dyDescent="0.25">
      <c r="A47" s="1" t="s">
        <v>12</v>
      </c>
      <c r="B47" s="24">
        <f>MAX(B18,D18,F18,H18,J18,L18,N18,P18,R18,T18,V18,X18,Z18,AB18,AD18,AF18,AH18,AJ18,AL18,AN18,AP18,AR18,AT18)-MIN(B18,D18,F18,H18,J18,L18,N18,P18,R18,T18,V18,X18,Z18,AB18,AD18,AF18,AH18,AJ18,AL18,AN18,AP18,AR18,AT18)</f>
        <v>10</v>
      </c>
      <c r="C47" s="25">
        <f>_xlfn.VAR.S(B18,D18,F18,H18,J18,L18,N18,P18,R18,T18,V18,X18,Z18,AB18,AD18,AF18,AH18,AJ18,AL18,AN18,AP18,AR18,AT18)</f>
        <v>9.1238095238095251</v>
      </c>
      <c r="D47" s="14">
        <f>_xlfn.STDEV.S(B18,D18,F18,H18,J18,L18,N18,P18,R18,T18,V18,X18,Z18,AB18,AD18,AF18,AH18,AJ18,AL18,AN18,AP18,AR18,AT18)</f>
        <v>3.0205644379502194</v>
      </c>
      <c r="E47" s="14"/>
      <c r="F47" s="64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14"/>
      <c r="AG47" s="14"/>
      <c r="AH47" s="14"/>
      <c r="AI47" s="14"/>
      <c r="AJ47" s="14"/>
      <c r="AK47" s="14"/>
      <c r="AL47" s="14"/>
      <c r="AM47" s="14"/>
      <c r="AN47" s="14"/>
      <c r="AO47" s="14"/>
      <c r="AP47" s="14"/>
      <c r="AQ47" s="14"/>
      <c r="AR47" s="14"/>
      <c r="AS47" s="14"/>
      <c r="AT47" s="14"/>
    </row>
    <row r="48" spans="1:48" x14ac:dyDescent="0.25">
      <c r="A48" s="1" t="s">
        <v>25</v>
      </c>
      <c r="B48" s="24">
        <f>MAX(B19,D19,F19,H19,J19,L19,N19,P19,R19,T19,V19,X19,Z19,AB19,AD19,AF19,AH19,AJ19,AL19,AN19,AP19,AR19,AT19)-MIN(B19,D19,F19,H19,J19,L19,N19,P19,R19,T19,V19,X19,Z19,AB19,AD19,AF19,AH19,AJ19,AL19,AN19,AP19,AR19,AT19)</f>
        <v>11</v>
      </c>
      <c r="C48" s="25">
        <f>_xlfn.VAR.S(B19,D19,F19,H19,J19,L19,N19,P19,R19,T19,V19,X19,Z19,AB19,AD19,AF19,AH19,AJ19,AL19,AN19,AP19,AR19,AT19)</f>
        <v>9.5571428571428676</v>
      </c>
      <c r="D48" s="14">
        <f>_xlfn.STDEV.S(B19,D19,F19,H19,J19,L19,N19,P19,R19,T19,V19,X19,Z19,AB19,AD19,AF19,AH19,AJ19,AL19,AN19,AP19,AR19,AT19)</f>
        <v>3.0914628992020701</v>
      </c>
      <c r="E48" s="14"/>
      <c r="F48" s="64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14"/>
      <c r="AA48" s="14"/>
      <c r="AB48" s="14"/>
      <c r="AC48" s="14"/>
      <c r="AD48" s="14"/>
      <c r="AE48" s="14"/>
      <c r="AF48" s="14"/>
      <c r="AG48" s="14"/>
      <c r="AH48" s="14"/>
      <c r="AI48" s="14"/>
      <c r="AJ48" s="14"/>
      <c r="AK48" s="14"/>
      <c r="AL48" s="14"/>
      <c r="AM48" s="14"/>
      <c r="AN48" s="14"/>
      <c r="AO48" s="14"/>
      <c r="AP48" s="14"/>
      <c r="AQ48" s="14"/>
      <c r="AR48" s="14"/>
      <c r="AS48" s="14"/>
      <c r="AT48" s="14"/>
    </row>
    <row r="49" spans="1:46" x14ac:dyDescent="0.25">
      <c r="A49" s="41" t="s">
        <v>24</v>
      </c>
      <c r="B49" s="42">
        <f>MAX(B20,D20,F20,H20,J20,L20,N20,P20,R20,T20,V20,X20,Z20,AB20,AD20,AF20,AH20,AJ20,AL20,AN20,AP20,AR20,AT20)-MIN(B20,D20,F20,H20,J20,L20,N20,P20,R20,T20,V20,X20,Z20,AB20,AD20,AF20,AH20,AJ20,AL20,AN20,AP20,AR20,AT20)</f>
        <v>18</v>
      </c>
      <c r="C49" s="43">
        <f>_xlfn.VAR.S(B20,D20,F20,H20,J20,L20,N20,P20,R20,T20,V20,X20,Z20,AB20,AD20,AF20,AH20,AJ20,AL20,AN20,AP20,AR20,AT20)</f>
        <v>22.694805194805191</v>
      </c>
      <c r="D49" s="44">
        <f>_xlfn.STDEV.S(B20,D20,F20,H20,J20,L20,N20,P20,R20,T20,V20,X20,Z20,AB20,AD20,AF20,AH20,AJ20,AL20,AN20,AP20,AR20,AT20)</f>
        <v>4.7639065056742238</v>
      </c>
      <c r="E49" s="14"/>
      <c r="F49" s="64"/>
      <c r="G49" s="14"/>
      <c r="H49" s="14"/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4"/>
      <c r="W49" s="14"/>
      <c r="X49" s="14"/>
      <c r="Y49" s="14"/>
      <c r="Z49" s="14"/>
      <c r="AA49" s="14"/>
      <c r="AB49" s="14"/>
      <c r="AC49" s="14"/>
      <c r="AD49" s="14"/>
      <c r="AE49" s="14"/>
      <c r="AF49" s="14"/>
      <c r="AG49" s="14"/>
      <c r="AH49" s="14"/>
      <c r="AI49" s="14"/>
      <c r="AJ49" s="14"/>
      <c r="AK49" s="14"/>
      <c r="AL49" s="14"/>
      <c r="AM49" s="14"/>
      <c r="AN49" s="14"/>
      <c r="AO49" s="14"/>
      <c r="AP49" s="14"/>
      <c r="AQ49" s="14"/>
      <c r="AR49" s="14"/>
      <c r="AS49" s="14"/>
      <c r="AT49" s="14"/>
    </row>
    <row r="50" spans="1:46" ht="30" x14ac:dyDescent="0.25">
      <c r="A50" s="2" t="s">
        <v>18</v>
      </c>
      <c r="B50" s="24">
        <f>MAX(B21,D21,F21,H21,J21,L21,N21,P21,R21,T21,V21,X21,Z21,AB21,AD21,AF21,AH21,AJ21,AL21,AN21,AP21,AR21,AT21)-MIN(B21,D21,F21,H21,J21,L21,N21,P21,R21,T21,V21,X21,Z21,AB21,AD21,AF21,AH21,AJ21,AL21,AN21,AP21,AR21,AT21)</f>
        <v>11</v>
      </c>
      <c r="C50" s="25">
        <f>_xlfn.VAR.S(B21,D21,F21,H21,J21,L21,N21,P21,R21,T21,V21,X21,Z21,AB21,AD21,AF21,AH21,AJ21,AL21,AN21,AP21,AR21,AT21)</f>
        <v>10.363636363636363</v>
      </c>
      <c r="D50" s="14">
        <f>_xlfn.STDEV.S(B21,D21,F21,H21,J21,L21,N21,P21,R21,T21,V21,X21,Z21,AB21,AD21,AF21,AH21,AJ21,AL21,AN21,AP21,AR21,AT21)</f>
        <v>3.2192602199319587</v>
      </c>
      <c r="E50" s="14"/>
      <c r="F50" s="64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  <c r="AF50" s="14"/>
      <c r="AG50" s="14"/>
      <c r="AH50" s="14"/>
      <c r="AI50" s="14"/>
      <c r="AJ50" s="14"/>
      <c r="AK50" s="14"/>
      <c r="AL50" s="14"/>
      <c r="AM50" s="14"/>
      <c r="AN50" s="14"/>
      <c r="AO50" s="14"/>
      <c r="AP50" s="14"/>
      <c r="AQ50" s="14"/>
      <c r="AR50" s="14"/>
      <c r="AS50" s="14"/>
      <c r="AT50" s="14"/>
    </row>
    <row r="51" spans="1:46" x14ac:dyDescent="0.25">
      <c r="A51" s="4" t="s">
        <v>23</v>
      </c>
      <c r="B51" s="24">
        <f>MAX(B24,D24,F24,H24,J24,L24,N24,P24,R24,T24,V24,X24,Z24,AB24,AD24,AF24,AH24,AJ24,AL24,AN24,AP24,AR24,AT24)-MIN(B24,D24,F24,H24,J24,L24,N24,P24,R24,T24,V24,X24,Z24,AB24,AD24,AF24,AH24,AJ24,AL24,AN24,AP24,AR24,AT24)</f>
        <v>6</v>
      </c>
      <c r="C51" s="25">
        <f>_xlfn.VAR.S(B24,D24,F24,H24,J24,L24,N24,P24,R24,T24,V24,X24,Z24,AB24,AD24,AF24,AH24,AJ24,AL24,AN24,AP24,AR24,AT24)</f>
        <v>3.2545454545454531</v>
      </c>
      <c r="D51" s="14">
        <f>_xlfn.STDEV.S(B24,D24,F24,H24,J24,L24,N24,P24,R24,T24,V24,X24,Z24,AB24,AD24,AF24,AH24,AJ24,AL24,AN24,AP24,AR24,AT24)</f>
        <v>1.8040358795061291</v>
      </c>
      <c r="E51" s="14"/>
      <c r="F51" s="64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4"/>
      <c r="AF51" s="14"/>
      <c r="AG51" s="14"/>
      <c r="AH51" s="14"/>
      <c r="AI51" s="14"/>
      <c r="AJ51" s="14"/>
      <c r="AK51" s="14"/>
      <c r="AL51" s="14"/>
      <c r="AM51" s="14"/>
      <c r="AN51" s="14"/>
      <c r="AO51" s="14"/>
      <c r="AP51" s="14"/>
      <c r="AQ51" s="14"/>
      <c r="AR51" s="14"/>
      <c r="AS51" s="14"/>
      <c r="AT51" s="14"/>
    </row>
    <row r="52" spans="1:46" x14ac:dyDescent="0.25">
      <c r="A52" s="33" t="s">
        <v>21</v>
      </c>
      <c r="B52" s="34">
        <f>MAX(B25,D25,F25,H25,J25,L25,N25,P25,R25,T25,V25,X25,Z25,AB25,AD25,AF25,AH25,AJ25,AL25,AN25,AP25,AR25,AT25)-MIN(B25,D25,F25,H25,J25,L25,N25,P25,R25,T25,V25,X25,Z25,AB25,AD25,AF25,AH25,AJ25,AL25,AN25,AP25,AR25,AT25)</f>
        <v>20</v>
      </c>
      <c r="C52" s="35">
        <f>_xlfn.VAR.S(B25,D25,F25,H25,J25,L25,N25,P25,R25,T25,V25,X25,Z25,AB25,AD25,AF25,AH25,AJ25,AL25,AN25,AP25,AR25,AT25)</f>
        <v>28.482213438735183</v>
      </c>
      <c r="D52" s="36">
        <f>_xlfn.STDEV.S(B25,D25,F25,H25,J25,L25,N25,P25,R25,T25,V25,X25,Z25,AB25,AD25,AF25,AH25,AJ25,AL25,AN25,AP25,AR25,AT25)</f>
        <v>5.3368730019305488</v>
      </c>
      <c r="E52" s="14"/>
      <c r="F52" s="64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14"/>
      <c r="AA52" s="14"/>
      <c r="AB52" s="14"/>
      <c r="AC52" s="14"/>
      <c r="AD52" s="14"/>
      <c r="AE52" s="14"/>
      <c r="AF52" s="14"/>
      <c r="AG52" s="14"/>
      <c r="AH52" s="14"/>
      <c r="AI52" s="14"/>
      <c r="AJ52" s="14"/>
      <c r="AK52" s="14"/>
      <c r="AL52" s="14"/>
      <c r="AM52" s="14"/>
      <c r="AN52" s="14"/>
      <c r="AO52" s="14"/>
      <c r="AP52" s="14"/>
      <c r="AQ52" s="14"/>
      <c r="AR52" s="14"/>
      <c r="AS52" s="14"/>
      <c r="AT52" s="14"/>
    </row>
    <row r="53" spans="1:46" x14ac:dyDescent="0.25">
      <c r="A53" s="6" t="s">
        <v>10</v>
      </c>
      <c r="B53" s="24">
        <f>MAX(B26,D26,F26,H26,J26,L26,N26,P26,R26,T26,V26,X26,Z26,AB26,AD26,AF26,AH26,AJ26,AL26,AN26,AP26,AR26,AT26)-MIN(B26,D26,F26,H26,J26,L26,N26,P26,R26,T26,V26,X26,Z26,AB26,AD26,AF26,AH26,AJ26,AL26,AN26,AP26,AR26,AT26)</f>
        <v>19</v>
      </c>
      <c r="C53" s="25">
        <f>_xlfn.VAR.S(B26,D26,F26,H26,J26,L26,N26,P26,R26,T26,V26,X26,Z26,AB26,AD26,AF26,AH26,AJ26,AL26,AN26,AP26,AR26,AT26)</f>
        <v>35.428571428571431</v>
      </c>
      <c r="D53" s="14">
        <f>_xlfn.STDEV.S(B26,D26,F26,H26,J26,L26,N26,P26,R26,T26,V26,X26,Z26,AB26,AD26,AF26,AH26,AJ26,AL26,AN26,AP26,AR26,AT26)</f>
        <v>5.9521904731427595</v>
      </c>
      <c r="E53" s="14"/>
      <c r="F53" s="64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  <c r="U53" s="14"/>
      <c r="V53" s="14"/>
      <c r="W53" s="14"/>
      <c r="X53" s="14"/>
      <c r="Y53" s="14"/>
      <c r="Z53" s="14"/>
      <c r="AA53" s="14"/>
      <c r="AB53" s="14"/>
      <c r="AC53" s="14"/>
      <c r="AD53" s="14"/>
      <c r="AE53" s="14"/>
      <c r="AF53" s="14"/>
      <c r="AG53" s="14"/>
      <c r="AH53" s="14"/>
      <c r="AI53" s="14"/>
      <c r="AJ53" s="14"/>
      <c r="AK53" s="14"/>
      <c r="AL53" s="14"/>
      <c r="AM53" s="14"/>
      <c r="AN53" s="14"/>
      <c r="AO53" s="14"/>
      <c r="AP53" s="14"/>
      <c r="AQ53" s="14"/>
      <c r="AR53" s="14"/>
      <c r="AS53" s="14"/>
      <c r="AT53" s="14"/>
    </row>
    <row r="54" spans="1:46" x14ac:dyDescent="0.25">
      <c r="A54" s="6" t="s">
        <v>15</v>
      </c>
      <c r="B54" s="24">
        <f>MAX(B27,D27,F27,H27,J27,L27,N27,P27,R27,T27,V27,X27,Z27,AB27,AD27,AF27,AH27,AJ27,AL27,AN27,AP27,AR27,AT27)-MIN(B27,D27,F27,H27,J27,L27,N27,P27,R27,T27,V27,X27,Z27,AB27,AD27,AF27,AH27,AJ27,AL27,AN27,AP27,AR27,AT27)</f>
        <v>5</v>
      </c>
      <c r="C54" s="25">
        <f>_xlfn.VAR.S(B27,D27,F27,H27,J27,L27,N27,P27,R27,T27,V27,X27,Z27,AB27,AD27,AF27,AH27,AJ27,AL27,AN27,AP27,AR27,AT27)</f>
        <v>7</v>
      </c>
      <c r="D54" s="14">
        <f>_xlfn.STDEV.S(B27,D27,F27,H27,J27,L27,N27,P27,R27,T27,V27,X27,Z27,AB27,AD27,AF27,AH27,AJ27,AL27,AN27,AP27,AR27,AT27)</f>
        <v>2.6457513110645907</v>
      </c>
      <c r="E54" s="14"/>
      <c r="F54" s="64"/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4"/>
      <c r="W54" s="14"/>
      <c r="X54" s="14"/>
      <c r="Y54" s="14"/>
      <c r="Z54" s="14"/>
      <c r="AA54" s="14"/>
      <c r="AB54" s="14"/>
      <c r="AC54" s="14"/>
      <c r="AD54" s="14"/>
      <c r="AE54" s="14"/>
      <c r="AF54" s="14"/>
      <c r="AG54" s="14"/>
      <c r="AH54" s="14"/>
      <c r="AI54" s="14"/>
      <c r="AJ54" s="14"/>
      <c r="AK54" s="14"/>
      <c r="AL54" s="14"/>
      <c r="AM54" s="14"/>
      <c r="AN54" s="14"/>
      <c r="AO54" s="14"/>
      <c r="AP54" s="14"/>
      <c r="AQ54" s="14"/>
      <c r="AR54" s="14"/>
      <c r="AS54" s="14"/>
      <c r="AT54" s="14"/>
    </row>
    <row r="55" spans="1:46" x14ac:dyDescent="0.25">
      <c r="A55" s="7" t="s">
        <v>1</v>
      </c>
      <c r="B55" s="24">
        <f>MAX(B28,D28,F28,H28,J28,L28,N28,P28,R28,T28,V28,X28,Z28,AB28,AD28,AF28,AH28,AJ28,AL28,AN28,AP28,AR28,AT28)-MIN(B28,D28,F28,H28,J28,L28,N28,P28,R28,T28,V28,X28,Z28,AB28,AD28,AF28,AH28,AJ28,AL28,AN28,AP28,AR28,AT28)</f>
        <v>8</v>
      </c>
      <c r="C55" s="25">
        <f>_xlfn.VAR.S(B28,D28,F28,H28,J28,L28,N28,P28,R28,T28,V28,X28,Z28,AB28,AD28,AF28,AH28,AJ28,AL28,AN28,AP28,AR28,AT28)</f>
        <v>7.7435897435897418</v>
      </c>
      <c r="D55" s="14">
        <f>_xlfn.STDEV.S(B28,D28,F28,H28,J28,L28,N28,P28,R28,T28,V28,X28,Z28,AB28,AD28,AF28,AH28,AJ28,AL28,AN28,AP28,AR28,AT28)</f>
        <v>2.7827306272059</v>
      </c>
      <c r="E55" s="14"/>
      <c r="F55" s="64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/>
      <c r="AA55" s="14"/>
      <c r="AB55" s="14"/>
      <c r="AC55" s="14"/>
      <c r="AD55" s="14"/>
      <c r="AE55" s="14"/>
      <c r="AF55" s="14"/>
      <c r="AG55" s="14"/>
      <c r="AH55" s="14"/>
      <c r="AI55" s="14"/>
      <c r="AJ55" s="14"/>
      <c r="AK55" s="14"/>
      <c r="AL55" s="14"/>
      <c r="AM55" s="14"/>
      <c r="AN55" s="14"/>
      <c r="AO55" s="14"/>
      <c r="AP55" s="14"/>
      <c r="AQ55" s="14"/>
      <c r="AR55" s="14"/>
      <c r="AS55" s="14"/>
      <c r="AT55" s="14"/>
    </row>
    <row r="56" spans="1:46" x14ac:dyDescent="0.25">
      <c r="A56" s="4" t="s">
        <v>9</v>
      </c>
      <c r="B56" s="24">
        <f>MAX(B30,D30,F30,H30,J30,L30,N30,P30,R30,T30,V30,X30,Z30,AB30,AD30,AF30,AH30,AJ30,AL30,AN30,AP30,AR30,AT30)-MIN(B30,D30,F30,H30,J30,L30,N30,P30,R30,T30,V30,X30,Z30,AB30,AD30,AF30,AH30,AJ30,AL30,AN30,AP30,AR30,AT30)</f>
        <v>5</v>
      </c>
      <c r="C56" s="25">
        <f>_xlfn.VAR.S(B30,D30,F30,H30,J30,L30,N30,P30,R30,T30,V30,X30,Z30,AB30,AD30,AF30,AH30,AJ30,AL30,AN30,AP30,AR30,AT30)</f>
        <v>7</v>
      </c>
      <c r="D56" s="14">
        <f>_xlfn.STDEV.S(B30,D30,F30,H30,J30,L30,N30,P30,R30,T30,V30,X30,Z30,AB30,AD30,AF30,AH30,AJ30,AL30,AN30,AP30,AR30,AT30)</f>
        <v>2.6457513110645907</v>
      </c>
      <c r="E56" s="14"/>
      <c r="F56" s="64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4"/>
      <c r="W56" s="14"/>
      <c r="X56" s="14"/>
      <c r="Y56" s="14"/>
      <c r="Z56" s="14"/>
      <c r="AA56" s="14"/>
      <c r="AB56" s="14"/>
      <c r="AC56" s="14"/>
      <c r="AD56" s="14"/>
      <c r="AE56" s="14"/>
      <c r="AF56" s="14"/>
      <c r="AG56" s="14"/>
      <c r="AH56" s="14"/>
      <c r="AI56" s="14"/>
      <c r="AJ56" s="14"/>
      <c r="AK56" s="14"/>
      <c r="AL56" s="14"/>
      <c r="AM56" s="14"/>
      <c r="AN56" s="14"/>
      <c r="AO56" s="14"/>
      <c r="AP56" s="14"/>
      <c r="AQ56" s="14"/>
      <c r="AR56" s="14"/>
      <c r="AS56" s="14"/>
      <c r="AT56" s="14"/>
    </row>
    <row r="59" spans="1:46" x14ac:dyDescent="0.25">
      <c r="A59" s="29"/>
      <c r="B59" s="28"/>
    </row>
    <row r="60" spans="1:46" x14ac:dyDescent="0.25">
      <c r="A60" s="30"/>
      <c r="B60" s="28"/>
    </row>
    <row r="61" spans="1:46" x14ac:dyDescent="0.25">
      <c r="A61" s="30"/>
      <c r="B61" s="28"/>
    </row>
    <row r="62" spans="1:46" x14ac:dyDescent="0.25">
      <c r="A62" s="27"/>
      <c r="B62" s="28"/>
    </row>
    <row r="63" spans="1:46" x14ac:dyDescent="0.25">
      <c r="A63" s="27"/>
      <c r="B63" s="28"/>
    </row>
    <row r="64" spans="1:46" x14ac:dyDescent="0.25">
      <c r="A64" s="30"/>
      <c r="B64" s="28"/>
    </row>
    <row r="65" spans="1:2" x14ac:dyDescent="0.25">
      <c r="A65" s="30"/>
      <c r="B65" s="28"/>
    </row>
    <row r="66" spans="1:2" x14ac:dyDescent="0.25">
      <c r="A66" s="31"/>
      <c r="B66" s="28"/>
    </row>
    <row r="67" spans="1:2" x14ac:dyDescent="0.25">
      <c r="A67" s="27"/>
      <c r="B67" s="28"/>
    </row>
    <row r="68" spans="1:2" x14ac:dyDescent="0.25">
      <c r="A68" s="27"/>
      <c r="B68" s="28"/>
    </row>
    <row r="69" spans="1:2" x14ac:dyDescent="0.25">
      <c r="A69" s="31"/>
      <c r="B69" s="28"/>
    </row>
    <row r="70" spans="1:2" x14ac:dyDescent="0.25">
      <c r="A70" s="30"/>
      <c r="B70" s="28"/>
    </row>
    <row r="71" spans="1:2" x14ac:dyDescent="0.25">
      <c r="A71" s="30"/>
      <c r="B71" s="28"/>
    </row>
    <row r="72" spans="1:2" x14ac:dyDescent="0.25">
      <c r="A72" s="30"/>
      <c r="B72" s="28"/>
    </row>
    <row r="73" spans="1:2" x14ac:dyDescent="0.25">
      <c r="A73" s="31"/>
      <c r="B73" s="28"/>
    </row>
    <row r="74" spans="1:2" x14ac:dyDescent="0.25">
      <c r="A74" s="32"/>
      <c r="B74" s="28"/>
    </row>
    <row r="75" spans="1:2" x14ac:dyDescent="0.25">
      <c r="A75" s="32"/>
      <c r="B75" s="28"/>
    </row>
    <row r="76" spans="1:2" x14ac:dyDescent="0.25">
      <c r="A76" s="32"/>
      <c r="B76" s="28"/>
    </row>
    <row r="77" spans="1:2" x14ac:dyDescent="0.25">
      <c r="A77" s="27"/>
      <c r="B77" s="28"/>
    </row>
    <row r="78" spans="1:2" x14ac:dyDescent="0.25">
      <c r="A78" s="30"/>
      <c r="B78" s="28"/>
    </row>
    <row r="79" spans="1:2" x14ac:dyDescent="0.25">
      <c r="A79" s="30"/>
      <c r="B79" s="28"/>
    </row>
    <row r="80" spans="1:2" x14ac:dyDescent="0.25">
      <c r="A80" s="31"/>
      <c r="B80" s="28"/>
    </row>
    <row r="81" spans="1:2" x14ac:dyDescent="0.25">
      <c r="A81" s="32"/>
      <c r="B81" s="28"/>
    </row>
    <row r="82" spans="1:2" x14ac:dyDescent="0.25">
      <c r="A82" s="32"/>
      <c r="B82" s="28"/>
    </row>
    <row r="83" spans="1:2" x14ac:dyDescent="0.25">
      <c r="A83" s="27"/>
      <c r="B83" s="28"/>
    </row>
    <row r="84" spans="1:2" x14ac:dyDescent="0.25">
      <c r="A84" s="27"/>
      <c r="B84" s="28"/>
    </row>
  </sheetData>
  <sortState ref="A38:AY55">
    <sortCondition descending="1" ref="AW8"/>
  </sortState>
  <mergeCells count="28">
    <mergeCell ref="B2:G3"/>
    <mergeCell ref="AT6:AU6"/>
    <mergeCell ref="A5:A7"/>
    <mergeCell ref="AJ6:AK6"/>
    <mergeCell ref="AL6:AM6"/>
    <mergeCell ref="AN6:AO6"/>
    <mergeCell ref="AP6:AQ6"/>
    <mergeCell ref="AR6:AS6"/>
    <mergeCell ref="AF5:AU5"/>
    <mergeCell ref="B6:C6"/>
    <mergeCell ref="D6:E6"/>
    <mergeCell ref="F6:G6"/>
    <mergeCell ref="H6:I6"/>
    <mergeCell ref="J6:K6"/>
    <mergeCell ref="L6:M6"/>
    <mergeCell ref="N6:O6"/>
    <mergeCell ref="B5:F5"/>
    <mergeCell ref="H5:AD5"/>
    <mergeCell ref="AF6:AG6"/>
    <mergeCell ref="AH6:AI6"/>
    <mergeCell ref="Z6:AA6"/>
    <mergeCell ref="AB6:AC6"/>
    <mergeCell ref="AD6:AE6"/>
    <mergeCell ref="P6:Q6"/>
    <mergeCell ref="R6:S6"/>
    <mergeCell ref="T6:U6"/>
    <mergeCell ref="V6:W6"/>
    <mergeCell ref="X6:Y6"/>
  </mergeCells>
  <conditionalFormatting sqref="A8:A34">
    <cfRule type="duplicateValues" dxfId="17" priority="8"/>
  </conditionalFormatting>
  <conditionalFormatting sqref="A8:A25">
    <cfRule type="duplicateValues" dxfId="16" priority="188"/>
  </conditionalFormatting>
  <conditionalFormatting sqref="A8:A29">
    <cfRule type="duplicateValues" dxfId="15" priority="192"/>
  </conditionalFormatting>
  <conditionalFormatting sqref="A60:A84">
    <cfRule type="duplicateValues" dxfId="14" priority="2"/>
  </conditionalFormatting>
  <conditionalFormatting sqref="A60:A77">
    <cfRule type="duplicateValues" dxfId="13" priority="3"/>
  </conditionalFormatting>
  <conditionalFormatting sqref="A60:A81">
    <cfRule type="duplicateValues" dxfId="12" priority="4"/>
  </conditionalFormatting>
  <conditionalFormatting sqref="A40:A56">
    <cfRule type="duplicateValues" dxfId="11" priority="204"/>
  </conditionalFormatting>
  <conditionalFormatting sqref="A40:A52">
    <cfRule type="duplicateValues" dxfId="10" priority="205"/>
  </conditionalFormatting>
  <conditionalFormatting sqref="A40:A55">
    <cfRule type="duplicateValues" dxfId="9" priority="209"/>
  </conditionalFormatting>
  <conditionalFormatting sqref="AW8:AW3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33"/>
  <sheetViews>
    <sheetView view="pageLayout" zoomScaleNormal="100" workbookViewId="0">
      <selection activeCell="B2" sqref="B2:G3"/>
    </sheetView>
  </sheetViews>
  <sheetFormatPr baseColWidth="10" defaultRowHeight="15" x14ac:dyDescent="0.25"/>
  <cols>
    <col min="1" max="1" width="33.85546875" bestFit="1" customWidth="1"/>
    <col min="2" max="2" width="4.85546875" bestFit="1" customWidth="1"/>
    <col min="3" max="3" width="4.5703125" bestFit="1" customWidth="1"/>
    <col min="4" max="4" width="4.85546875" bestFit="1" customWidth="1"/>
    <col min="5" max="5" width="4.5703125" bestFit="1" customWidth="1"/>
    <col min="6" max="6" width="4.85546875" bestFit="1" customWidth="1"/>
    <col min="7" max="7" width="4.5703125" bestFit="1" customWidth="1"/>
  </cols>
  <sheetData>
    <row r="2" spans="1:7" x14ac:dyDescent="0.25">
      <c r="B2" s="71" t="s">
        <v>32</v>
      </c>
      <c r="C2" s="71"/>
      <c r="D2" s="71"/>
      <c r="E2" s="71"/>
      <c r="F2" s="71"/>
      <c r="G2" s="71"/>
    </row>
    <row r="3" spans="1:7" ht="37.5" customHeight="1" x14ac:dyDescent="0.25">
      <c r="B3" s="71"/>
      <c r="C3" s="71"/>
      <c r="D3" s="71"/>
      <c r="E3" s="71"/>
      <c r="F3" s="71"/>
      <c r="G3" s="71"/>
    </row>
    <row r="4" spans="1:7" x14ac:dyDescent="0.25">
      <c r="B4" s="25"/>
      <c r="C4" s="25"/>
      <c r="D4" s="25"/>
      <c r="E4" s="25"/>
      <c r="F4" s="25"/>
      <c r="G4" s="25"/>
    </row>
    <row r="5" spans="1:7" x14ac:dyDescent="0.25">
      <c r="A5" s="72" t="s">
        <v>0</v>
      </c>
      <c r="B5" s="67">
        <v>2017</v>
      </c>
      <c r="C5" s="67"/>
      <c r="D5" s="67"/>
      <c r="E5" s="67"/>
      <c r="F5" s="67"/>
      <c r="G5" s="10"/>
    </row>
    <row r="6" spans="1:7" x14ac:dyDescent="0.25">
      <c r="A6" s="72"/>
      <c r="B6" s="75">
        <v>43009</v>
      </c>
      <c r="C6" s="75"/>
      <c r="D6" s="75">
        <v>43040</v>
      </c>
      <c r="E6" s="75"/>
      <c r="F6" s="75">
        <v>43070</v>
      </c>
      <c r="G6" s="75"/>
    </row>
    <row r="7" spans="1:7" x14ac:dyDescent="0.25">
      <c r="A7" s="73"/>
      <c r="B7" s="13" t="s">
        <v>27</v>
      </c>
      <c r="C7" s="13" t="s">
        <v>28</v>
      </c>
      <c r="D7" s="13" t="s">
        <v>27</v>
      </c>
      <c r="E7" s="13" t="s">
        <v>28</v>
      </c>
      <c r="F7" s="13" t="s">
        <v>27</v>
      </c>
      <c r="G7" s="13" t="s">
        <v>28</v>
      </c>
    </row>
    <row r="8" spans="1:7" x14ac:dyDescent="0.25">
      <c r="A8" s="1" t="s">
        <v>14</v>
      </c>
      <c r="B8" s="15"/>
      <c r="C8" s="16">
        <f>B8/$B$33</f>
        <v>0</v>
      </c>
      <c r="D8" s="15"/>
      <c r="E8" s="16">
        <f>D8/$D$33</f>
        <v>0</v>
      </c>
      <c r="F8" s="15"/>
      <c r="G8" s="16">
        <f>F8/$F$33</f>
        <v>0</v>
      </c>
    </row>
    <row r="9" spans="1:7" x14ac:dyDescent="0.25">
      <c r="A9" s="1" t="s">
        <v>13</v>
      </c>
      <c r="B9" s="15"/>
      <c r="C9" s="16">
        <f t="shared" ref="C9:C32" si="0">B9/$B$33</f>
        <v>0</v>
      </c>
      <c r="D9" s="15">
        <v>4</v>
      </c>
      <c r="E9" s="16">
        <f t="shared" ref="E9:E32" si="1">D9/$D$33</f>
        <v>0.1111111111111111</v>
      </c>
      <c r="F9" s="15"/>
      <c r="G9" s="16">
        <f t="shared" ref="G9:G32" si="2">F9/$F$33</f>
        <v>0</v>
      </c>
    </row>
    <row r="10" spans="1:7" x14ac:dyDescent="0.25">
      <c r="A10" s="5" t="s">
        <v>2</v>
      </c>
      <c r="B10" s="15">
        <v>11</v>
      </c>
      <c r="C10" s="16">
        <f t="shared" si="0"/>
        <v>0.35483870967741937</v>
      </c>
      <c r="D10" s="15">
        <v>18</v>
      </c>
      <c r="E10" s="16">
        <f t="shared" si="1"/>
        <v>0.5</v>
      </c>
      <c r="F10" s="15">
        <v>26</v>
      </c>
      <c r="G10" s="16">
        <f t="shared" si="2"/>
        <v>0.60465116279069764</v>
      </c>
    </row>
    <row r="11" spans="1:7" x14ac:dyDescent="0.25">
      <c r="A11" s="5" t="s">
        <v>20</v>
      </c>
      <c r="B11" s="15"/>
      <c r="C11" s="16">
        <f t="shared" si="0"/>
        <v>0</v>
      </c>
      <c r="D11" s="15"/>
      <c r="E11" s="16">
        <f t="shared" si="1"/>
        <v>0</v>
      </c>
      <c r="F11" s="15"/>
      <c r="G11" s="16">
        <f t="shared" si="2"/>
        <v>0</v>
      </c>
    </row>
    <row r="12" spans="1:7" x14ac:dyDescent="0.25">
      <c r="A12" s="1" t="s">
        <v>11</v>
      </c>
      <c r="B12" s="15">
        <v>12</v>
      </c>
      <c r="C12" s="16">
        <f t="shared" si="0"/>
        <v>0.38709677419354838</v>
      </c>
      <c r="D12" s="15">
        <v>16</v>
      </c>
      <c r="E12" s="16">
        <f t="shared" si="1"/>
        <v>0.44444444444444442</v>
      </c>
      <c r="F12" s="15">
        <v>29</v>
      </c>
      <c r="G12" s="16">
        <f t="shared" si="2"/>
        <v>0.67441860465116277</v>
      </c>
    </row>
    <row r="13" spans="1:7" x14ac:dyDescent="0.25">
      <c r="A13" s="1" t="s">
        <v>7</v>
      </c>
      <c r="B13" s="15">
        <v>13</v>
      </c>
      <c r="C13" s="16">
        <f t="shared" si="0"/>
        <v>0.41935483870967744</v>
      </c>
      <c r="D13" s="15">
        <v>16</v>
      </c>
      <c r="E13" s="16">
        <f t="shared" si="1"/>
        <v>0.44444444444444442</v>
      </c>
      <c r="F13" s="15">
        <v>13</v>
      </c>
      <c r="G13" s="16">
        <f t="shared" si="2"/>
        <v>0.30232558139534882</v>
      </c>
    </row>
    <row r="14" spans="1:7" x14ac:dyDescent="0.25">
      <c r="A14" s="2" t="s">
        <v>16</v>
      </c>
      <c r="B14" s="15">
        <v>10</v>
      </c>
      <c r="C14" s="16">
        <f t="shared" si="0"/>
        <v>0.32258064516129031</v>
      </c>
      <c r="D14" s="15">
        <v>13</v>
      </c>
      <c r="E14" s="16">
        <f t="shared" si="1"/>
        <v>0.3611111111111111</v>
      </c>
      <c r="F14" s="15">
        <v>24</v>
      </c>
      <c r="G14" s="16">
        <f t="shared" si="2"/>
        <v>0.55813953488372092</v>
      </c>
    </row>
    <row r="15" spans="1:7" x14ac:dyDescent="0.25">
      <c r="A15" s="5" t="s">
        <v>19</v>
      </c>
      <c r="B15" s="15"/>
      <c r="C15" s="16">
        <f t="shared" si="0"/>
        <v>0</v>
      </c>
      <c r="D15" s="15">
        <v>3</v>
      </c>
      <c r="E15" s="16">
        <f t="shared" si="1"/>
        <v>8.3333333333333329E-2</v>
      </c>
      <c r="F15" s="15"/>
      <c r="G15" s="16">
        <f t="shared" si="2"/>
        <v>0</v>
      </c>
    </row>
    <row r="16" spans="1:7" x14ac:dyDescent="0.25">
      <c r="A16" s="5" t="s">
        <v>6</v>
      </c>
      <c r="B16" s="15"/>
      <c r="C16" s="16">
        <f t="shared" si="0"/>
        <v>0</v>
      </c>
      <c r="D16" s="15"/>
      <c r="E16" s="16">
        <f t="shared" si="1"/>
        <v>0</v>
      </c>
      <c r="F16" s="15"/>
      <c r="G16" s="16">
        <f t="shared" si="2"/>
        <v>0</v>
      </c>
    </row>
    <row r="17" spans="1:7" x14ac:dyDescent="0.25">
      <c r="A17" s="2" t="s">
        <v>17</v>
      </c>
      <c r="B17" s="15"/>
      <c r="C17" s="16">
        <f t="shared" si="0"/>
        <v>0</v>
      </c>
      <c r="D17" s="15"/>
      <c r="E17" s="16">
        <f t="shared" si="1"/>
        <v>0</v>
      </c>
      <c r="F17" s="15"/>
      <c r="G17" s="16">
        <f t="shared" si="2"/>
        <v>0</v>
      </c>
    </row>
    <row r="18" spans="1:7" ht="30" x14ac:dyDescent="0.25">
      <c r="A18" s="1" t="s">
        <v>12</v>
      </c>
      <c r="B18" s="15">
        <v>9</v>
      </c>
      <c r="C18" s="16">
        <f t="shared" si="0"/>
        <v>0.29032258064516131</v>
      </c>
      <c r="D18" s="15">
        <v>11</v>
      </c>
      <c r="E18" s="16">
        <f t="shared" si="1"/>
        <v>0.30555555555555558</v>
      </c>
      <c r="F18" s="15">
        <v>7</v>
      </c>
      <c r="G18" s="16">
        <f t="shared" si="2"/>
        <v>0.16279069767441862</v>
      </c>
    </row>
    <row r="19" spans="1:7" x14ac:dyDescent="0.25">
      <c r="A19" s="1" t="s">
        <v>25</v>
      </c>
      <c r="B19" s="15">
        <v>13</v>
      </c>
      <c r="C19" s="16">
        <f t="shared" si="0"/>
        <v>0.41935483870967744</v>
      </c>
      <c r="D19" s="15">
        <v>15</v>
      </c>
      <c r="E19" s="16">
        <f t="shared" si="1"/>
        <v>0.41666666666666669</v>
      </c>
      <c r="F19" s="15">
        <v>19</v>
      </c>
      <c r="G19" s="16">
        <f t="shared" si="2"/>
        <v>0.44186046511627908</v>
      </c>
    </row>
    <row r="20" spans="1:7" x14ac:dyDescent="0.25">
      <c r="A20" s="1" t="s">
        <v>24</v>
      </c>
      <c r="B20" s="15">
        <v>16</v>
      </c>
      <c r="C20" s="16">
        <f t="shared" si="0"/>
        <v>0.5161290322580645</v>
      </c>
      <c r="D20" s="15">
        <v>20</v>
      </c>
      <c r="E20" s="16">
        <f t="shared" si="1"/>
        <v>0.55555555555555558</v>
      </c>
      <c r="F20" s="15">
        <v>13</v>
      </c>
      <c r="G20" s="16">
        <f t="shared" si="2"/>
        <v>0.30232558139534882</v>
      </c>
    </row>
    <row r="21" spans="1:7" ht="30" x14ac:dyDescent="0.25">
      <c r="A21" s="2" t="s">
        <v>18</v>
      </c>
      <c r="B21" s="15">
        <v>7</v>
      </c>
      <c r="C21" s="16">
        <f t="shared" si="0"/>
        <v>0.22580645161290322</v>
      </c>
      <c r="D21" s="15">
        <v>9</v>
      </c>
      <c r="E21" s="16">
        <f t="shared" si="1"/>
        <v>0.25</v>
      </c>
      <c r="F21" s="15">
        <v>12</v>
      </c>
      <c r="G21" s="16">
        <f t="shared" si="2"/>
        <v>0.27906976744186046</v>
      </c>
    </row>
    <row r="22" spans="1:7" x14ac:dyDescent="0.25">
      <c r="A22" s="4" t="s">
        <v>4</v>
      </c>
      <c r="B22" s="15"/>
      <c r="C22" s="16">
        <f t="shared" si="0"/>
        <v>0</v>
      </c>
      <c r="D22" s="15"/>
      <c r="E22" s="16">
        <f t="shared" si="1"/>
        <v>0</v>
      </c>
      <c r="F22" s="15"/>
      <c r="G22" s="16">
        <f t="shared" si="2"/>
        <v>0</v>
      </c>
    </row>
    <row r="23" spans="1:7" ht="30" x14ac:dyDescent="0.25">
      <c r="A23" s="4" t="s">
        <v>8</v>
      </c>
      <c r="B23" s="15"/>
      <c r="C23" s="16">
        <f t="shared" si="0"/>
        <v>0</v>
      </c>
      <c r="D23" s="15"/>
      <c r="E23" s="16">
        <f t="shared" si="1"/>
        <v>0</v>
      </c>
      <c r="F23" s="15"/>
      <c r="G23" s="16">
        <f t="shared" si="2"/>
        <v>0</v>
      </c>
    </row>
    <row r="24" spans="1:7" x14ac:dyDescent="0.25">
      <c r="A24" s="4" t="s">
        <v>23</v>
      </c>
      <c r="B24" s="15"/>
      <c r="C24" s="16">
        <f t="shared" si="0"/>
        <v>0</v>
      </c>
      <c r="D24" s="15"/>
      <c r="E24" s="16">
        <f t="shared" si="1"/>
        <v>0</v>
      </c>
      <c r="F24" s="15"/>
      <c r="G24" s="16">
        <f t="shared" si="2"/>
        <v>0</v>
      </c>
    </row>
    <row r="25" spans="1:7" x14ac:dyDescent="0.25">
      <c r="A25" s="3" t="s">
        <v>21</v>
      </c>
      <c r="B25" s="15">
        <v>19</v>
      </c>
      <c r="C25" s="16">
        <f t="shared" si="0"/>
        <v>0.61290322580645162</v>
      </c>
      <c r="D25" s="15">
        <v>22</v>
      </c>
      <c r="E25" s="16">
        <f t="shared" si="1"/>
        <v>0.61111111111111116</v>
      </c>
      <c r="F25" s="15">
        <v>25</v>
      </c>
      <c r="G25" s="16">
        <f t="shared" si="2"/>
        <v>0.58139534883720934</v>
      </c>
    </row>
    <row r="26" spans="1:7" x14ac:dyDescent="0.25">
      <c r="A26" s="6" t="s">
        <v>10</v>
      </c>
      <c r="B26" s="15">
        <v>14</v>
      </c>
      <c r="C26" s="16">
        <f t="shared" si="0"/>
        <v>0.45161290322580644</v>
      </c>
      <c r="D26" s="15">
        <v>24</v>
      </c>
      <c r="E26" s="16">
        <f t="shared" si="1"/>
        <v>0.66666666666666663</v>
      </c>
      <c r="F26" s="15">
        <v>29</v>
      </c>
      <c r="G26" s="16">
        <f t="shared" si="2"/>
        <v>0.67441860465116277</v>
      </c>
    </row>
    <row r="27" spans="1:7" x14ac:dyDescent="0.25">
      <c r="A27" s="6" t="s">
        <v>15</v>
      </c>
      <c r="B27" s="15"/>
      <c r="C27" s="16">
        <f t="shared" si="0"/>
        <v>0</v>
      </c>
      <c r="D27" s="15"/>
      <c r="E27" s="16">
        <f t="shared" si="1"/>
        <v>0</v>
      </c>
      <c r="F27" s="15"/>
      <c r="G27" s="16">
        <f t="shared" si="2"/>
        <v>0</v>
      </c>
    </row>
    <row r="28" spans="1:7" x14ac:dyDescent="0.25">
      <c r="A28" s="7" t="s">
        <v>1</v>
      </c>
      <c r="B28" s="15">
        <v>7</v>
      </c>
      <c r="C28" s="16">
        <f t="shared" si="0"/>
        <v>0.22580645161290322</v>
      </c>
      <c r="D28" s="15">
        <v>5</v>
      </c>
      <c r="E28" s="16">
        <f t="shared" si="1"/>
        <v>0.1388888888888889</v>
      </c>
      <c r="F28" s="15">
        <v>9</v>
      </c>
      <c r="G28" s="16">
        <f t="shared" si="2"/>
        <v>0.20930232558139536</v>
      </c>
    </row>
    <row r="29" spans="1:7" x14ac:dyDescent="0.25">
      <c r="A29" s="4" t="s">
        <v>22</v>
      </c>
      <c r="B29" s="15"/>
      <c r="C29" s="16">
        <f t="shared" si="0"/>
        <v>0</v>
      </c>
      <c r="D29" s="15"/>
      <c r="E29" s="16">
        <f t="shared" si="1"/>
        <v>0</v>
      </c>
      <c r="F29" s="15"/>
      <c r="G29" s="16">
        <f t="shared" si="2"/>
        <v>0</v>
      </c>
    </row>
    <row r="30" spans="1:7" x14ac:dyDescent="0.25">
      <c r="A30" s="4" t="s">
        <v>9</v>
      </c>
      <c r="B30" s="15"/>
      <c r="C30" s="16">
        <f t="shared" si="0"/>
        <v>0</v>
      </c>
      <c r="D30" s="15"/>
      <c r="E30" s="16">
        <f t="shared" si="1"/>
        <v>0</v>
      </c>
      <c r="F30" s="15"/>
      <c r="G30" s="16">
        <f t="shared" si="2"/>
        <v>0</v>
      </c>
    </row>
    <row r="31" spans="1:7" x14ac:dyDescent="0.25">
      <c r="A31" s="3" t="s">
        <v>5</v>
      </c>
      <c r="B31" s="15"/>
      <c r="C31" s="16">
        <f t="shared" si="0"/>
        <v>0</v>
      </c>
      <c r="D31" s="15"/>
      <c r="E31" s="16">
        <f t="shared" si="1"/>
        <v>0</v>
      </c>
      <c r="F31" s="15"/>
      <c r="G31" s="16">
        <f t="shared" si="2"/>
        <v>0</v>
      </c>
    </row>
    <row r="32" spans="1:7" x14ac:dyDescent="0.25">
      <c r="A32" s="8" t="s">
        <v>3</v>
      </c>
      <c r="B32" s="15"/>
      <c r="C32" s="16">
        <f t="shared" si="0"/>
        <v>0</v>
      </c>
      <c r="D32" s="15"/>
      <c r="E32" s="16">
        <f t="shared" si="1"/>
        <v>0</v>
      </c>
      <c r="F32" s="15"/>
      <c r="G32" s="16">
        <f t="shared" si="2"/>
        <v>0</v>
      </c>
    </row>
    <row r="33" spans="1:7" x14ac:dyDescent="0.25">
      <c r="A33" s="11" t="s">
        <v>33</v>
      </c>
      <c r="B33" s="18">
        <v>31</v>
      </c>
      <c r="C33" s="19">
        <f>AVERAGE(C8:C32)</f>
        <v>0.16903225806451613</v>
      </c>
      <c r="D33" s="18">
        <v>36</v>
      </c>
      <c r="E33" s="19">
        <f>AVERAGE(E8:E32)</f>
        <v>0.19555555555555559</v>
      </c>
      <c r="F33" s="18">
        <v>43</v>
      </c>
      <c r="G33" s="19">
        <f>AVERAGE(G8:G32)</f>
        <v>0.1916279069767442</v>
      </c>
    </row>
  </sheetData>
  <mergeCells count="6">
    <mergeCell ref="B2:G3"/>
    <mergeCell ref="A5:A7"/>
    <mergeCell ref="B5:F5"/>
    <mergeCell ref="B6:C6"/>
    <mergeCell ref="D6:E6"/>
    <mergeCell ref="F6:G6"/>
  </mergeCells>
  <conditionalFormatting sqref="A8:A33">
    <cfRule type="duplicateValues" dxfId="8" priority="1"/>
  </conditionalFormatting>
  <conditionalFormatting sqref="A8:A25">
    <cfRule type="duplicateValues" dxfId="7" priority="2"/>
  </conditionalFormatting>
  <conditionalFormatting sqref="A8:A29">
    <cfRule type="duplicateValues" dxfId="6" priority="3"/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Y33"/>
  <sheetViews>
    <sheetView view="pageLayout" zoomScaleNormal="100" workbookViewId="0">
      <selection activeCell="B3" sqref="B3:Y4"/>
    </sheetView>
  </sheetViews>
  <sheetFormatPr baseColWidth="10" defaultRowHeight="15" x14ac:dyDescent="0.25"/>
  <cols>
    <col min="1" max="1" width="24.7109375" customWidth="1"/>
    <col min="2" max="2" width="5" bestFit="1" customWidth="1"/>
    <col min="3" max="3" width="5.5703125" bestFit="1" customWidth="1"/>
    <col min="4" max="4" width="5" bestFit="1" customWidth="1"/>
    <col min="5" max="5" width="4.5703125" bestFit="1" customWidth="1"/>
    <col min="6" max="6" width="5" bestFit="1" customWidth="1"/>
    <col min="7" max="7" width="4.5703125" bestFit="1" customWidth="1"/>
    <col min="8" max="8" width="5" bestFit="1" customWidth="1"/>
    <col min="9" max="9" width="4.5703125" bestFit="1" customWidth="1"/>
    <col min="10" max="10" width="5" bestFit="1" customWidth="1"/>
    <col min="11" max="11" width="4.5703125" bestFit="1" customWidth="1"/>
    <col min="12" max="12" width="5" bestFit="1" customWidth="1"/>
    <col min="13" max="13" width="4.5703125" bestFit="1" customWidth="1"/>
    <col min="14" max="14" width="5" bestFit="1" customWidth="1"/>
    <col min="15" max="15" width="4.5703125" bestFit="1" customWidth="1"/>
    <col min="16" max="16" width="5" bestFit="1" customWidth="1"/>
    <col min="17" max="17" width="4.5703125" bestFit="1" customWidth="1"/>
    <col min="18" max="18" width="5" bestFit="1" customWidth="1"/>
    <col min="19" max="19" width="5.5703125" bestFit="1" customWidth="1"/>
    <col min="20" max="20" width="5" bestFit="1" customWidth="1"/>
    <col min="21" max="21" width="4.5703125" bestFit="1" customWidth="1"/>
    <col min="22" max="22" width="5" bestFit="1" customWidth="1"/>
    <col min="23" max="23" width="4.5703125" bestFit="1" customWidth="1"/>
    <col min="24" max="24" width="5" bestFit="1" customWidth="1"/>
    <col min="25" max="25" width="4.5703125" bestFit="1" customWidth="1"/>
  </cols>
  <sheetData>
    <row r="3" spans="1:25" ht="15" customHeight="1" x14ac:dyDescent="0.25">
      <c r="B3" s="71" t="s">
        <v>32</v>
      </c>
      <c r="C3" s="71"/>
      <c r="D3" s="71"/>
      <c r="E3" s="71"/>
      <c r="F3" s="71"/>
      <c r="G3" s="71"/>
      <c r="H3" s="71"/>
      <c r="I3" s="71"/>
      <c r="J3" s="71"/>
      <c r="K3" s="71"/>
      <c r="L3" s="71"/>
      <c r="M3" s="71"/>
      <c r="N3" s="71"/>
      <c r="O3" s="71"/>
      <c r="P3" s="71"/>
      <c r="Q3" s="71"/>
      <c r="R3" s="71"/>
      <c r="S3" s="71"/>
      <c r="T3" s="71"/>
      <c r="U3" s="71"/>
      <c r="V3" s="71"/>
      <c r="W3" s="71"/>
      <c r="X3" s="71"/>
      <c r="Y3" s="71"/>
    </row>
    <row r="4" spans="1:25" ht="15" customHeight="1" x14ac:dyDescent="0.25">
      <c r="B4" s="78"/>
      <c r="C4" s="78"/>
      <c r="D4" s="78"/>
      <c r="E4" s="78"/>
      <c r="F4" s="78"/>
      <c r="G4" s="78"/>
      <c r="H4" s="78"/>
      <c r="I4" s="78"/>
      <c r="J4" s="78"/>
      <c r="K4" s="78"/>
      <c r="L4" s="78"/>
      <c r="M4" s="78"/>
      <c r="N4" s="78"/>
      <c r="O4" s="78"/>
      <c r="P4" s="78"/>
      <c r="Q4" s="78"/>
      <c r="R4" s="78"/>
      <c r="S4" s="78"/>
      <c r="T4" s="78"/>
      <c r="U4" s="78"/>
      <c r="V4" s="78"/>
      <c r="W4" s="78"/>
      <c r="X4" s="78"/>
      <c r="Y4" s="78"/>
    </row>
    <row r="5" spans="1:25" x14ac:dyDescent="0.25">
      <c r="A5" s="72" t="s">
        <v>0</v>
      </c>
      <c r="B5" s="76">
        <v>2018</v>
      </c>
      <c r="C5" s="76"/>
      <c r="D5" s="76"/>
      <c r="E5" s="76"/>
      <c r="F5" s="76"/>
      <c r="G5" s="76"/>
      <c r="H5" s="76"/>
      <c r="I5" s="76"/>
      <c r="J5" s="76"/>
      <c r="K5" s="76"/>
      <c r="L5" s="76"/>
      <c r="M5" s="76"/>
      <c r="N5" s="76"/>
      <c r="O5" s="76"/>
      <c r="P5" s="76"/>
      <c r="Q5" s="76"/>
      <c r="R5" s="76"/>
      <c r="S5" s="76"/>
      <c r="T5" s="76"/>
      <c r="U5" s="76"/>
      <c r="V5" s="76"/>
      <c r="W5" s="76"/>
      <c r="X5" s="76"/>
      <c r="Y5" s="58"/>
    </row>
    <row r="6" spans="1:25" x14ac:dyDescent="0.25">
      <c r="A6" s="72"/>
      <c r="B6" s="77">
        <v>43101</v>
      </c>
      <c r="C6" s="77"/>
      <c r="D6" s="77">
        <v>43132</v>
      </c>
      <c r="E6" s="77"/>
      <c r="F6" s="77">
        <v>43160</v>
      </c>
      <c r="G6" s="77"/>
      <c r="H6" s="77">
        <v>43191</v>
      </c>
      <c r="I6" s="77"/>
      <c r="J6" s="77">
        <v>43221</v>
      </c>
      <c r="K6" s="77"/>
      <c r="L6" s="77">
        <v>43252</v>
      </c>
      <c r="M6" s="77"/>
      <c r="N6" s="77">
        <v>43282</v>
      </c>
      <c r="O6" s="77"/>
      <c r="P6" s="77">
        <v>43313</v>
      </c>
      <c r="Q6" s="77"/>
      <c r="R6" s="77">
        <v>43344</v>
      </c>
      <c r="S6" s="77"/>
      <c r="T6" s="77">
        <v>43374</v>
      </c>
      <c r="U6" s="77"/>
      <c r="V6" s="77">
        <v>43405</v>
      </c>
      <c r="W6" s="77"/>
      <c r="X6" s="77">
        <v>43435</v>
      </c>
      <c r="Y6" s="77"/>
    </row>
    <row r="7" spans="1:25" x14ac:dyDescent="0.25">
      <c r="A7" s="73"/>
      <c r="B7" s="59" t="s">
        <v>27</v>
      </c>
      <c r="C7" s="59" t="s">
        <v>28</v>
      </c>
      <c r="D7" s="59" t="s">
        <v>27</v>
      </c>
      <c r="E7" s="59" t="s">
        <v>28</v>
      </c>
      <c r="F7" s="59" t="s">
        <v>27</v>
      </c>
      <c r="G7" s="59" t="s">
        <v>28</v>
      </c>
      <c r="H7" s="59" t="s">
        <v>27</v>
      </c>
      <c r="I7" s="59" t="s">
        <v>28</v>
      </c>
      <c r="J7" s="59" t="s">
        <v>27</v>
      </c>
      <c r="K7" s="59" t="s">
        <v>28</v>
      </c>
      <c r="L7" s="59" t="s">
        <v>27</v>
      </c>
      <c r="M7" s="59" t="s">
        <v>28</v>
      </c>
      <c r="N7" s="59" t="s">
        <v>27</v>
      </c>
      <c r="O7" s="59" t="s">
        <v>28</v>
      </c>
      <c r="P7" s="59" t="s">
        <v>27</v>
      </c>
      <c r="Q7" s="59" t="s">
        <v>28</v>
      </c>
      <c r="R7" s="59" t="s">
        <v>27</v>
      </c>
      <c r="S7" s="59" t="s">
        <v>28</v>
      </c>
      <c r="T7" s="59" t="s">
        <v>27</v>
      </c>
      <c r="U7" s="59" t="s">
        <v>28</v>
      </c>
      <c r="V7" s="59" t="s">
        <v>27</v>
      </c>
      <c r="W7" s="59" t="s">
        <v>28</v>
      </c>
      <c r="X7" s="59" t="s">
        <v>27</v>
      </c>
      <c r="Y7" s="59" t="s">
        <v>28</v>
      </c>
    </row>
    <row r="8" spans="1:25" ht="30" x14ac:dyDescent="0.25">
      <c r="A8" s="49" t="s">
        <v>14</v>
      </c>
      <c r="B8" s="60"/>
      <c r="C8" s="61">
        <f>B8/$B$33</f>
        <v>0</v>
      </c>
      <c r="D8" s="60"/>
      <c r="E8" s="61">
        <f>D8/$D$33</f>
        <v>0</v>
      </c>
      <c r="F8" s="60">
        <v>3</v>
      </c>
      <c r="G8" s="61">
        <f>F8/$F$33</f>
        <v>7.8947368421052627E-2</v>
      </c>
      <c r="H8" s="60"/>
      <c r="I8" s="61">
        <f>H8/$H$33</f>
        <v>0</v>
      </c>
      <c r="J8" s="60"/>
      <c r="K8" s="61">
        <f>J8/$J$33</f>
        <v>0</v>
      </c>
      <c r="L8" s="60"/>
      <c r="M8" s="61">
        <f>L8/$L$33</f>
        <v>0</v>
      </c>
      <c r="N8" s="60">
        <v>2</v>
      </c>
      <c r="O8" s="61">
        <f>N8/$N$33</f>
        <v>0.05</v>
      </c>
      <c r="P8" s="60">
        <v>2</v>
      </c>
      <c r="Q8" s="61">
        <f>P8/$P$33</f>
        <v>4.878048780487805E-2</v>
      </c>
      <c r="R8" s="60">
        <v>5</v>
      </c>
      <c r="S8" s="61">
        <f>R8/$R$33</f>
        <v>0.11363636363636363</v>
      </c>
      <c r="T8" s="60"/>
      <c r="U8" s="61">
        <f>T8/$T$33</f>
        <v>0</v>
      </c>
      <c r="V8" s="60"/>
      <c r="W8" s="61">
        <f>V8/$V$33</f>
        <v>0</v>
      </c>
      <c r="X8" s="60">
        <v>1</v>
      </c>
      <c r="Y8" s="61">
        <f>X8/$X$33</f>
        <v>2.1276595744680851E-2</v>
      </c>
    </row>
    <row r="9" spans="1:25" ht="30" x14ac:dyDescent="0.25">
      <c r="A9" s="49" t="s">
        <v>13</v>
      </c>
      <c r="B9" s="60"/>
      <c r="C9" s="61">
        <f t="shared" ref="C9:C32" si="0">B9/$B$33</f>
        <v>0</v>
      </c>
      <c r="D9" s="60"/>
      <c r="E9" s="61">
        <f t="shared" ref="E9:E32" si="1">D9/$D$33</f>
        <v>0</v>
      </c>
      <c r="F9" s="60"/>
      <c r="G9" s="61">
        <f t="shared" ref="G9:G32" si="2">F9/$F$33</f>
        <v>0</v>
      </c>
      <c r="H9" s="60"/>
      <c r="I9" s="61">
        <f t="shared" ref="I9:I32" si="3">H9/$H$33</f>
        <v>0</v>
      </c>
      <c r="J9" s="60"/>
      <c r="K9" s="61">
        <f t="shared" ref="K9:K32" si="4">J9/$J$33</f>
        <v>0</v>
      </c>
      <c r="L9" s="60"/>
      <c r="M9" s="61">
        <f t="shared" ref="M9:M32" si="5">L9/$L$33</f>
        <v>0</v>
      </c>
      <c r="N9" s="60"/>
      <c r="O9" s="61">
        <f t="shared" ref="O9:O32" si="6">N9/$N$33</f>
        <v>0</v>
      </c>
      <c r="P9" s="60"/>
      <c r="Q9" s="61">
        <f t="shared" ref="Q9:Q32" si="7">P9/$P$33</f>
        <v>0</v>
      </c>
      <c r="R9" s="60"/>
      <c r="S9" s="61">
        <f t="shared" ref="S9:S32" si="8">R9/$R$33</f>
        <v>0</v>
      </c>
      <c r="T9" s="60"/>
      <c r="U9" s="61">
        <f t="shared" ref="U9:U32" si="9">T9/$T$33</f>
        <v>0</v>
      </c>
      <c r="V9" s="60">
        <v>3</v>
      </c>
      <c r="W9" s="61">
        <f t="shared" ref="W9:W32" si="10">V9/$V$33</f>
        <v>6.5217391304347824E-2</v>
      </c>
      <c r="X9" s="60"/>
      <c r="Y9" s="61">
        <f t="shared" ref="Y9:Y32" si="11">X9/$X$33</f>
        <v>0</v>
      </c>
    </row>
    <row r="10" spans="1:25" x14ac:dyDescent="0.25">
      <c r="A10" s="50" t="s">
        <v>2</v>
      </c>
      <c r="B10" s="60">
        <v>20</v>
      </c>
      <c r="C10" s="61">
        <f t="shared" si="0"/>
        <v>0.52631578947368418</v>
      </c>
      <c r="D10" s="60">
        <v>18</v>
      </c>
      <c r="E10" s="61">
        <f t="shared" si="1"/>
        <v>0.52941176470588236</v>
      </c>
      <c r="F10" s="60"/>
      <c r="G10" s="61">
        <f t="shared" si="2"/>
        <v>0</v>
      </c>
      <c r="H10" s="60"/>
      <c r="I10" s="61">
        <f t="shared" si="3"/>
        <v>0</v>
      </c>
      <c r="J10" s="60">
        <v>22</v>
      </c>
      <c r="K10" s="61">
        <f t="shared" si="4"/>
        <v>0.62857142857142856</v>
      </c>
      <c r="L10" s="60">
        <v>21</v>
      </c>
      <c r="M10" s="61">
        <f t="shared" si="5"/>
        <v>0.58333333333333337</v>
      </c>
      <c r="N10" s="60">
        <v>20</v>
      </c>
      <c r="O10" s="61">
        <f t="shared" si="6"/>
        <v>0.5</v>
      </c>
      <c r="P10" s="60">
        <v>16</v>
      </c>
      <c r="Q10" s="61">
        <f t="shared" si="7"/>
        <v>0.3902439024390244</v>
      </c>
      <c r="R10" s="60">
        <v>21</v>
      </c>
      <c r="S10" s="61">
        <f t="shared" si="8"/>
        <v>0.47727272727272729</v>
      </c>
      <c r="T10" s="60">
        <v>19</v>
      </c>
      <c r="U10" s="61">
        <f t="shared" si="9"/>
        <v>0.46341463414634149</v>
      </c>
      <c r="V10" s="60">
        <v>16</v>
      </c>
      <c r="W10" s="61">
        <f t="shared" si="10"/>
        <v>0.34782608695652173</v>
      </c>
      <c r="X10" s="60">
        <v>15</v>
      </c>
      <c r="Y10" s="61">
        <f t="shared" si="11"/>
        <v>0.31914893617021278</v>
      </c>
    </row>
    <row r="11" spans="1:25" x14ac:dyDescent="0.25">
      <c r="A11" s="50" t="s">
        <v>20</v>
      </c>
      <c r="B11" s="60"/>
      <c r="C11" s="61">
        <f t="shared" si="0"/>
        <v>0</v>
      </c>
      <c r="D11" s="60"/>
      <c r="E11" s="61">
        <f t="shared" si="1"/>
        <v>0</v>
      </c>
      <c r="F11" s="60"/>
      <c r="G11" s="61">
        <f t="shared" si="2"/>
        <v>0</v>
      </c>
      <c r="H11" s="60"/>
      <c r="I11" s="61">
        <f t="shared" si="3"/>
        <v>0</v>
      </c>
      <c r="J11" s="60"/>
      <c r="K11" s="61">
        <f t="shared" si="4"/>
        <v>0</v>
      </c>
      <c r="L11" s="60"/>
      <c r="M11" s="61">
        <f t="shared" si="5"/>
        <v>0</v>
      </c>
      <c r="N11" s="60"/>
      <c r="O11" s="61">
        <f t="shared" si="6"/>
        <v>0</v>
      </c>
      <c r="P11" s="60"/>
      <c r="Q11" s="61">
        <f t="shared" si="7"/>
        <v>0</v>
      </c>
      <c r="R11" s="60"/>
      <c r="S11" s="61">
        <f t="shared" si="8"/>
        <v>0</v>
      </c>
      <c r="T11" s="60"/>
      <c r="U11" s="61">
        <f t="shared" si="9"/>
        <v>0</v>
      </c>
      <c r="V11" s="60"/>
      <c r="W11" s="61">
        <f t="shared" si="10"/>
        <v>0</v>
      </c>
      <c r="X11" s="60"/>
      <c r="Y11" s="61">
        <f t="shared" si="11"/>
        <v>0</v>
      </c>
    </row>
    <row r="12" spans="1:25" ht="30" x14ac:dyDescent="0.25">
      <c r="A12" s="49" t="s">
        <v>11</v>
      </c>
      <c r="B12" s="60">
        <v>19</v>
      </c>
      <c r="C12" s="61">
        <f t="shared" si="0"/>
        <v>0.5</v>
      </c>
      <c r="D12" s="60">
        <v>21</v>
      </c>
      <c r="E12" s="61">
        <f t="shared" si="1"/>
        <v>0.61764705882352944</v>
      </c>
      <c r="F12" s="60">
        <v>23</v>
      </c>
      <c r="G12" s="61">
        <f t="shared" si="2"/>
        <v>0.60526315789473684</v>
      </c>
      <c r="H12" s="60">
        <v>13</v>
      </c>
      <c r="I12" s="61">
        <f t="shared" si="3"/>
        <v>0.54166666666666663</v>
      </c>
      <c r="J12" s="60">
        <v>22</v>
      </c>
      <c r="K12" s="61">
        <f t="shared" si="4"/>
        <v>0.62857142857142856</v>
      </c>
      <c r="L12" s="60">
        <v>19</v>
      </c>
      <c r="M12" s="61">
        <f t="shared" si="5"/>
        <v>0.52777777777777779</v>
      </c>
      <c r="N12" s="60">
        <v>17</v>
      </c>
      <c r="O12" s="61">
        <f t="shared" si="6"/>
        <v>0.42499999999999999</v>
      </c>
      <c r="P12" s="60">
        <v>24</v>
      </c>
      <c r="Q12" s="61">
        <f t="shared" si="7"/>
        <v>0.58536585365853655</v>
      </c>
      <c r="R12" s="60">
        <v>27</v>
      </c>
      <c r="S12" s="61">
        <f t="shared" si="8"/>
        <v>0.61363636363636365</v>
      </c>
      <c r="T12" s="60">
        <v>23</v>
      </c>
      <c r="U12" s="61">
        <f t="shared" si="9"/>
        <v>0.56097560975609762</v>
      </c>
      <c r="V12" s="60">
        <v>21</v>
      </c>
      <c r="W12" s="61">
        <f t="shared" si="10"/>
        <v>0.45652173913043476</v>
      </c>
      <c r="X12" s="60">
        <v>23</v>
      </c>
      <c r="Y12" s="61">
        <f t="shared" si="11"/>
        <v>0.48936170212765956</v>
      </c>
    </row>
    <row r="13" spans="1:25" ht="30" x14ac:dyDescent="0.25">
      <c r="A13" s="49" t="s">
        <v>7</v>
      </c>
      <c r="B13" s="60">
        <v>10</v>
      </c>
      <c r="C13" s="61">
        <f t="shared" si="0"/>
        <v>0.26315789473684209</v>
      </c>
      <c r="D13" s="60">
        <v>12</v>
      </c>
      <c r="E13" s="61">
        <f t="shared" si="1"/>
        <v>0.35294117647058826</v>
      </c>
      <c r="F13" s="60">
        <v>14</v>
      </c>
      <c r="G13" s="61">
        <f t="shared" si="2"/>
        <v>0.36842105263157893</v>
      </c>
      <c r="H13" s="60"/>
      <c r="I13" s="61">
        <f t="shared" si="3"/>
        <v>0</v>
      </c>
      <c r="J13" s="60">
        <v>11</v>
      </c>
      <c r="K13" s="61">
        <f t="shared" si="4"/>
        <v>0.31428571428571428</v>
      </c>
      <c r="L13" s="60">
        <v>17</v>
      </c>
      <c r="M13" s="61">
        <f t="shared" si="5"/>
        <v>0.47222222222222221</v>
      </c>
      <c r="N13" s="60">
        <v>13</v>
      </c>
      <c r="O13" s="61">
        <f t="shared" si="6"/>
        <v>0.32500000000000001</v>
      </c>
      <c r="P13" s="60">
        <v>23</v>
      </c>
      <c r="Q13" s="61">
        <f t="shared" si="7"/>
        <v>0.56097560975609762</v>
      </c>
      <c r="R13" s="60">
        <v>20</v>
      </c>
      <c r="S13" s="61">
        <f t="shared" si="8"/>
        <v>0.45454545454545453</v>
      </c>
      <c r="T13" s="60">
        <v>22</v>
      </c>
      <c r="U13" s="61">
        <f t="shared" si="9"/>
        <v>0.53658536585365857</v>
      </c>
      <c r="V13" s="60">
        <v>19</v>
      </c>
      <c r="W13" s="61">
        <f t="shared" si="10"/>
        <v>0.41304347826086957</v>
      </c>
      <c r="X13" s="60">
        <v>13</v>
      </c>
      <c r="Y13" s="61">
        <f t="shared" si="11"/>
        <v>0.27659574468085107</v>
      </c>
    </row>
    <row r="14" spans="1:25" ht="30" x14ac:dyDescent="0.25">
      <c r="A14" s="51" t="s">
        <v>16</v>
      </c>
      <c r="B14" s="60">
        <v>16</v>
      </c>
      <c r="C14" s="61">
        <f t="shared" si="0"/>
        <v>0.42105263157894735</v>
      </c>
      <c r="D14" s="60">
        <v>10</v>
      </c>
      <c r="E14" s="61">
        <f t="shared" si="1"/>
        <v>0.29411764705882354</v>
      </c>
      <c r="F14" s="60">
        <v>17</v>
      </c>
      <c r="G14" s="61">
        <f t="shared" si="2"/>
        <v>0.44736842105263158</v>
      </c>
      <c r="H14" s="60"/>
      <c r="I14" s="61">
        <f t="shared" si="3"/>
        <v>0</v>
      </c>
      <c r="J14" s="60">
        <v>13</v>
      </c>
      <c r="K14" s="61">
        <f t="shared" si="4"/>
        <v>0.37142857142857144</v>
      </c>
      <c r="L14" s="60">
        <v>10</v>
      </c>
      <c r="M14" s="61">
        <f t="shared" si="5"/>
        <v>0.27777777777777779</v>
      </c>
      <c r="N14" s="60"/>
      <c r="O14" s="61">
        <f t="shared" si="6"/>
        <v>0</v>
      </c>
      <c r="P14" s="60">
        <v>14</v>
      </c>
      <c r="Q14" s="61">
        <f t="shared" si="7"/>
        <v>0.34146341463414637</v>
      </c>
      <c r="R14" s="60">
        <v>12</v>
      </c>
      <c r="S14" s="61">
        <f t="shared" si="8"/>
        <v>0.27272727272727271</v>
      </c>
      <c r="T14" s="60"/>
      <c r="U14" s="61">
        <f t="shared" si="9"/>
        <v>0</v>
      </c>
      <c r="V14" s="60">
        <v>15</v>
      </c>
      <c r="W14" s="61">
        <f t="shared" si="10"/>
        <v>0.32608695652173914</v>
      </c>
      <c r="X14" s="60">
        <v>11</v>
      </c>
      <c r="Y14" s="61">
        <f t="shared" si="11"/>
        <v>0.23404255319148937</v>
      </c>
    </row>
    <row r="15" spans="1:25" x14ac:dyDescent="0.25">
      <c r="A15" s="50" t="s">
        <v>19</v>
      </c>
      <c r="B15" s="60"/>
      <c r="C15" s="61">
        <f t="shared" si="0"/>
        <v>0</v>
      </c>
      <c r="D15" s="60"/>
      <c r="E15" s="61">
        <f t="shared" si="1"/>
        <v>0</v>
      </c>
      <c r="F15" s="60">
        <v>6</v>
      </c>
      <c r="G15" s="61">
        <f t="shared" si="2"/>
        <v>0.15789473684210525</v>
      </c>
      <c r="H15" s="60"/>
      <c r="I15" s="61">
        <f t="shared" si="3"/>
        <v>0</v>
      </c>
      <c r="J15" s="60"/>
      <c r="K15" s="61">
        <f t="shared" si="4"/>
        <v>0</v>
      </c>
      <c r="L15" s="60"/>
      <c r="M15" s="61">
        <f t="shared" si="5"/>
        <v>0</v>
      </c>
      <c r="N15" s="60">
        <v>3</v>
      </c>
      <c r="O15" s="61">
        <f t="shared" si="6"/>
        <v>7.4999999999999997E-2</v>
      </c>
      <c r="P15" s="60"/>
      <c r="Q15" s="61">
        <f t="shared" si="7"/>
        <v>0</v>
      </c>
      <c r="R15" s="60">
        <v>2</v>
      </c>
      <c r="S15" s="61">
        <f t="shared" si="8"/>
        <v>4.5454545454545456E-2</v>
      </c>
      <c r="T15" s="60">
        <v>1</v>
      </c>
      <c r="U15" s="61">
        <f t="shared" si="9"/>
        <v>2.4390243902439025E-2</v>
      </c>
      <c r="V15" s="60"/>
      <c r="W15" s="61">
        <f t="shared" si="10"/>
        <v>0</v>
      </c>
      <c r="X15" s="60">
        <v>1</v>
      </c>
      <c r="Y15" s="61">
        <f t="shared" si="11"/>
        <v>2.1276595744680851E-2</v>
      </c>
    </row>
    <row r="16" spans="1:25" x14ac:dyDescent="0.25">
      <c r="A16" s="50" t="s">
        <v>6</v>
      </c>
      <c r="B16" s="60"/>
      <c r="C16" s="61">
        <f t="shared" si="0"/>
        <v>0</v>
      </c>
      <c r="D16" s="60"/>
      <c r="E16" s="61">
        <f t="shared" si="1"/>
        <v>0</v>
      </c>
      <c r="F16" s="60"/>
      <c r="G16" s="61">
        <f t="shared" si="2"/>
        <v>0</v>
      </c>
      <c r="H16" s="60"/>
      <c r="I16" s="61">
        <f t="shared" si="3"/>
        <v>0</v>
      </c>
      <c r="J16" s="60"/>
      <c r="K16" s="61">
        <f t="shared" si="4"/>
        <v>0</v>
      </c>
      <c r="L16" s="60"/>
      <c r="M16" s="61">
        <f t="shared" si="5"/>
        <v>0</v>
      </c>
      <c r="N16" s="60"/>
      <c r="O16" s="61">
        <f t="shared" si="6"/>
        <v>0</v>
      </c>
      <c r="P16" s="60"/>
      <c r="Q16" s="61">
        <f t="shared" si="7"/>
        <v>0</v>
      </c>
      <c r="R16" s="60"/>
      <c r="S16" s="61">
        <f t="shared" si="8"/>
        <v>0</v>
      </c>
      <c r="T16" s="60"/>
      <c r="U16" s="61">
        <f t="shared" si="9"/>
        <v>0</v>
      </c>
      <c r="V16" s="60"/>
      <c r="W16" s="61">
        <f t="shared" si="10"/>
        <v>0</v>
      </c>
      <c r="X16" s="60"/>
      <c r="Y16" s="61">
        <f t="shared" si="11"/>
        <v>0</v>
      </c>
    </row>
    <row r="17" spans="1:25" x14ac:dyDescent="0.25">
      <c r="A17" s="51" t="s">
        <v>17</v>
      </c>
      <c r="B17" s="60"/>
      <c r="C17" s="61">
        <f t="shared" si="0"/>
        <v>0</v>
      </c>
      <c r="D17" s="60"/>
      <c r="E17" s="61">
        <f t="shared" si="1"/>
        <v>0</v>
      </c>
      <c r="F17" s="60"/>
      <c r="G17" s="61">
        <f t="shared" si="2"/>
        <v>0</v>
      </c>
      <c r="H17" s="60"/>
      <c r="I17" s="61">
        <f t="shared" si="3"/>
        <v>0</v>
      </c>
      <c r="J17" s="60"/>
      <c r="K17" s="61">
        <f t="shared" si="4"/>
        <v>0</v>
      </c>
      <c r="L17" s="60"/>
      <c r="M17" s="61">
        <f t="shared" si="5"/>
        <v>0</v>
      </c>
      <c r="N17" s="60">
        <v>6</v>
      </c>
      <c r="O17" s="61">
        <f t="shared" si="6"/>
        <v>0.15</v>
      </c>
      <c r="P17" s="60"/>
      <c r="Q17" s="61">
        <f t="shared" si="7"/>
        <v>0</v>
      </c>
      <c r="R17" s="60"/>
      <c r="S17" s="61">
        <f t="shared" si="8"/>
        <v>0</v>
      </c>
      <c r="T17" s="60"/>
      <c r="U17" s="61">
        <f t="shared" si="9"/>
        <v>0</v>
      </c>
      <c r="V17" s="60"/>
      <c r="W17" s="61">
        <f t="shared" si="10"/>
        <v>0</v>
      </c>
      <c r="X17" s="60"/>
      <c r="Y17" s="61">
        <f t="shared" si="11"/>
        <v>0</v>
      </c>
    </row>
    <row r="18" spans="1:25" ht="30" x14ac:dyDescent="0.25">
      <c r="A18" s="49" t="s">
        <v>12</v>
      </c>
      <c r="B18" s="60">
        <v>9</v>
      </c>
      <c r="C18" s="61">
        <f t="shared" si="0"/>
        <v>0.23684210526315788</v>
      </c>
      <c r="D18" s="60">
        <v>10</v>
      </c>
      <c r="E18" s="61">
        <f t="shared" si="1"/>
        <v>0.29411764705882354</v>
      </c>
      <c r="F18" s="60">
        <v>6</v>
      </c>
      <c r="G18" s="61">
        <f t="shared" si="2"/>
        <v>0.15789473684210525</v>
      </c>
      <c r="H18" s="60"/>
      <c r="I18" s="61">
        <f t="shared" si="3"/>
        <v>0</v>
      </c>
      <c r="J18" s="60">
        <v>9</v>
      </c>
      <c r="K18" s="61">
        <f t="shared" si="4"/>
        <v>0.25714285714285712</v>
      </c>
      <c r="L18" s="60">
        <v>12</v>
      </c>
      <c r="M18" s="61">
        <f t="shared" si="5"/>
        <v>0.33333333333333331</v>
      </c>
      <c r="N18" s="60">
        <v>8</v>
      </c>
      <c r="O18" s="61">
        <f t="shared" si="6"/>
        <v>0.2</v>
      </c>
      <c r="P18" s="60"/>
      <c r="Q18" s="61">
        <f t="shared" si="7"/>
        <v>0</v>
      </c>
      <c r="R18" s="60">
        <v>7</v>
      </c>
      <c r="S18" s="61">
        <f t="shared" si="8"/>
        <v>0.15909090909090909</v>
      </c>
      <c r="T18" s="60">
        <v>5</v>
      </c>
      <c r="U18" s="61">
        <f t="shared" si="9"/>
        <v>0.12195121951219512</v>
      </c>
      <c r="V18" s="60">
        <v>4</v>
      </c>
      <c r="W18" s="61">
        <f t="shared" si="10"/>
        <v>8.6956521739130432E-2</v>
      </c>
      <c r="X18" s="60"/>
      <c r="Y18" s="61">
        <f t="shared" si="11"/>
        <v>0</v>
      </c>
    </row>
    <row r="19" spans="1:25" x14ac:dyDescent="0.25">
      <c r="A19" s="49" t="s">
        <v>25</v>
      </c>
      <c r="B19" s="60">
        <v>12</v>
      </c>
      <c r="C19" s="61">
        <f t="shared" si="0"/>
        <v>0.31578947368421051</v>
      </c>
      <c r="D19" s="60">
        <v>16</v>
      </c>
      <c r="E19" s="61">
        <f t="shared" si="1"/>
        <v>0.47058823529411764</v>
      </c>
      <c r="F19" s="60">
        <v>10</v>
      </c>
      <c r="G19" s="61">
        <f t="shared" si="2"/>
        <v>0.26315789473684209</v>
      </c>
      <c r="H19" s="60"/>
      <c r="I19" s="61">
        <f t="shared" si="3"/>
        <v>0</v>
      </c>
      <c r="J19" s="60">
        <v>14</v>
      </c>
      <c r="K19" s="61">
        <f t="shared" si="4"/>
        <v>0.4</v>
      </c>
      <c r="L19" s="60">
        <v>10</v>
      </c>
      <c r="M19" s="61">
        <f t="shared" si="5"/>
        <v>0.27777777777777779</v>
      </c>
      <c r="N19" s="60">
        <v>13</v>
      </c>
      <c r="O19" s="61">
        <f t="shared" si="6"/>
        <v>0.32500000000000001</v>
      </c>
      <c r="P19" s="60">
        <v>11</v>
      </c>
      <c r="Q19" s="61">
        <f t="shared" si="7"/>
        <v>0.26829268292682928</v>
      </c>
      <c r="R19" s="60">
        <v>16</v>
      </c>
      <c r="S19" s="61">
        <f t="shared" si="8"/>
        <v>0.36363636363636365</v>
      </c>
      <c r="T19" s="60">
        <v>20</v>
      </c>
      <c r="U19" s="61">
        <f t="shared" si="9"/>
        <v>0.48780487804878048</v>
      </c>
      <c r="V19" s="60">
        <v>18</v>
      </c>
      <c r="W19" s="61">
        <f t="shared" si="10"/>
        <v>0.39130434782608697</v>
      </c>
      <c r="X19" s="60">
        <v>11</v>
      </c>
      <c r="Y19" s="61">
        <f t="shared" si="11"/>
        <v>0.23404255319148937</v>
      </c>
    </row>
    <row r="20" spans="1:25" x14ac:dyDescent="0.25">
      <c r="A20" s="49" t="s">
        <v>24</v>
      </c>
      <c r="B20" s="60">
        <v>9</v>
      </c>
      <c r="C20" s="61">
        <f t="shared" si="0"/>
        <v>0.23684210526315788</v>
      </c>
      <c r="D20" s="60">
        <v>10</v>
      </c>
      <c r="E20" s="61">
        <f t="shared" si="1"/>
        <v>0.29411764705882354</v>
      </c>
      <c r="F20" s="60">
        <v>14</v>
      </c>
      <c r="G20" s="61">
        <f t="shared" si="2"/>
        <v>0.36842105263157893</v>
      </c>
      <c r="H20" s="60"/>
      <c r="I20" s="61">
        <f t="shared" si="3"/>
        <v>0</v>
      </c>
      <c r="J20" s="60">
        <v>11</v>
      </c>
      <c r="K20" s="61">
        <f t="shared" si="4"/>
        <v>0.31428571428571428</v>
      </c>
      <c r="L20" s="60">
        <v>9</v>
      </c>
      <c r="M20" s="61">
        <f t="shared" si="5"/>
        <v>0.25</v>
      </c>
      <c r="N20" s="60">
        <v>16</v>
      </c>
      <c r="O20" s="61">
        <f t="shared" si="6"/>
        <v>0.4</v>
      </c>
      <c r="P20" s="60">
        <v>20</v>
      </c>
      <c r="Q20" s="61">
        <f t="shared" si="7"/>
        <v>0.48780487804878048</v>
      </c>
      <c r="R20" s="60">
        <v>16</v>
      </c>
      <c r="S20" s="61">
        <f t="shared" si="8"/>
        <v>0.36363636363636365</v>
      </c>
      <c r="T20" s="60">
        <v>13</v>
      </c>
      <c r="U20" s="61">
        <f t="shared" si="9"/>
        <v>0.31707317073170732</v>
      </c>
      <c r="V20" s="60">
        <v>8</v>
      </c>
      <c r="W20" s="61">
        <f t="shared" si="10"/>
        <v>0.17391304347826086</v>
      </c>
      <c r="X20" s="60">
        <v>11</v>
      </c>
      <c r="Y20" s="61">
        <f t="shared" si="11"/>
        <v>0.23404255319148937</v>
      </c>
    </row>
    <row r="21" spans="1:25" ht="30" x14ac:dyDescent="0.25">
      <c r="A21" s="51" t="s">
        <v>18</v>
      </c>
      <c r="B21" s="60">
        <v>14</v>
      </c>
      <c r="C21" s="61">
        <f t="shared" si="0"/>
        <v>0.36842105263157893</v>
      </c>
      <c r="D21" s="60">
        <v>12</v>
      </c>
      <c r="E21" s="61">
        <f t="shared" si="1"/>
        <v>0.35294117647058826</v>
      </c>
      <c r="F21" s="60">
        <v>8</v>
      </c>
      <c r="G21" s="61">
        <f t="shared" si="2"/>
        <v>0.21052631578947367</v>
      </c>
      <c r="H21" s="60"/>
      <c r="I21" s="61">
        <f t="shared" si="3"/>
        <v>0</v>
      </c>
      <c r="J21" s="60"/>
      <c r="K21" s="61">
        <f t="shared" si="4"/>
        <v>0</v>
      </c>
      <c r="L21" s="60"/>
      <c r="M21" s="61">
        <f t="shared" si="5"/>
        <v>0</v>
      </c>
      <c r="N21" s="60">
        <v>5</v>
      </c>
      <c r="O21" s="61">
        <f t="shared" si="6"/>
        <v>0.125</v>
      </c>
      <c r="P21" s="60"/>
      <c r="Q21" s="61">
        <f t="shared" si="7"/>
        <v>0</v>
      </c>
      <c r="R21" s="60"/>
      <c r="S21" s="61">
        <f t="shared" si="8"/>
        <v>0</v>
      </c>
      <c r="T21" s="60">
        <v>7</v>
      </c>
      <c r="U21" s="61">
        <f t="shared" si="9"/>
        <v>0.17073170731707318</v>
      </c>
      <c r="V21" s="60">
        <v>3</v>
      </c>
      <c r="W21" s="61">
        <f t="shared" si="10"/>
        <v>6.5217391304347824E-2</v>
      </c>
      <c r="X21" s="60"/>
      <c r="Y21" s="61">
        <f t="shared" si="11"/>
        <v>0</v>
      </c>
    </row>
    <row r="22" spans="1:25" ht="30" x14ac:dyDescent="0.25">
      <c r="A22" s="52" t="s">
        <v>4</v>
      </c>
      <c r="B22" s="60"/>
      <c r="C22" s="61">
        <f t="shared" si="0"/>
        <v>0</v>
      </c>
      <c r="D22" s="60"/>
      <c r="E22" s="61">
        <f t="shared" si="1"/>
        <v>0</v>
      </c>
      <c r="F22" s="60"/>
      <c r="G22" s="61">
        <f t="shared" si="2"/>
        <v>0</v>
      </c>
      <c r="H22" s="60"/>
      <c r="I22" s="61">
        <f t="shared" si="3"/>
        <v>0</v>
      </c>
      <c r="J22" s="60"/>
      <c r="K22" s="61">
        <f t="shared" si="4"/>
        <v>0</v>
      </c>
      <c r="L22" s="60"/>
      <c r="M22" s="61">
        <f t="shared" si="5"/>
        <v>0</v>
      </c>
      <c r="N22" s="60"/>
      <c r="O22" s="61">
        <f t="shared" si="6"/>
        <v>0</v>
      </c>
      <c r="P22" s="60"/>
      <c r="Q22" s="61">
        <f t="shared" si="7"/>
        <v>0</v>
      </c>
      <c r="R22" s="60"/>
      <c r="S22" s="61">
        <f t="shared" si="8"/>
        <v>0</v>
      </c>
      <c r="T22" s="60"/>
      <c r="U22" s="61">
        <f t="shared" si="9"/>
        <v>0</v>
      </c>
      <c r="V22" s="60"/>
      <c r="W22" s="61">
        <f t="shared" si="10"/>
        <v>0</v>
      </c>
      <c r="X22" s="60"/>
      <c r="Y22" s="61">
        <f t="shared" si="11"/>
        <v>0</v>
      </c>
    </row>
    <row r="23" spans="1:25" ht="45" x14ac:dyDescent="0.25">
      <c r="A23" s="52" t="s">
        <v>8</v>
      </c>
      <c r="B23" s="60"/>
      <c r="C23" s="61">
        <f t="shared" si="0"/>
        <v>0</v>
      </c>
      <c r="D23" s="60"/>
      <c r="E23" s="61">
        <f t="shared" si="1"/>
        <v>0</v>
      </c>
      <c r="F23" s="60"/>
      <c r="G23" s="61">
        <f t="shared" si="2"/>
        <v>0</v>
      </c>
      <c r="H23" s="60"/>
      <c r="I23" s="61">
        <f t="shared" si="3"/>
        <v>0</v>
      </c>
      <c r="J23" s="60"/>
      <c r="K23" s="61">
        <f t="shared" si="4"/>
        <v>0</v>
      </c>
      <c r="L23" s="60"/>
      <c r="M23" s="61">
        <f t="shared" si="5"/>
        <v>0</v>
      </c>
      <c r="N23" s="60"/>
      <c r="O23" s="61">
        <f t="shared" si="6"/>
        <v>0</v>
      </c>
      <c r="P23" s="60">
        <v>3</v>
      </c>
      <c r="Q23" s="61">
        <f t="shared" si="7"/>
        <v>7.3170731707317069E-2</v>
      </c>
      <c r="R23" s="60"/>
      <c r="S23" s="61">
        <f t="shared" si="8"/>
        <v>0</v>
      </c>
      <c r="T23" s="60"/>
      <c r="U23" s="61">
        <f t="shared" si="9"/>
        <v>0</v>
      </c>
      <c r="V23" s="60"/>
      <c r="W23" s="61">
        <f t="shared" si="10"/>
        <v>0</v>
      </c>
      <c r="X23" s="60"/>
      <c r="Y23" s="61">
        <f t="shared" si="11"/>
        <v>0</v>
      </c>
    </row>
    <row r="24" spans="1:25" ht="30" x14ac:dyDescent="0.25">
      <c r="A24" s="52" t="s">
        <v>23</v>
      </c>
      <c r="B24" s="60"/>
      <c r="C24" s="61">
        <f t="shared" si="0"/>
        <v>0</v>
      </c>
      <c r="D24" s="60">
        <v>5</v>
      </c>
      <c r="E24" s="61">
        <f t="shared" si="1"/>
        <v>0.14705882352941177</v>
      </c>
      <c r="F24" s="60"/>
      <c r="G24" s="61">
        <f t="shared" si="2"/>
        <v>0</v>
      </c>
      <c r="H24" s="60"/>
      <c r="I24" s="61">
        <f t="shared" si="3"/>
        <v>0</v>
      </c>
      <c r="J24" s="60"/>
      <c r="K24" s="61">
        <f t="shared" si="4"/>
        <v>0</v>
      </c>
      <c r="L24" s="60"/>
      <c r="M24" s="61">
        <f t="shared" si="5"/>
        <v>0</v>
      </c>
      <c r="N24" s="60"/>
      <c r="O24" s="61">
        <f t="shared" si="6"/>
        <v>0</v>
      </c>
      <c r="P24" s="60"/>
      <c r="Q24" s="61">
        <f t="shared" si="7"/>
        <v>0</v>
      </c>
      <c r="R24" s="60">
        <v>6</v>
      </c>
      <c r="S24" s="61">
        <f t="shared" si="8"/>
        <v>0.13636363636363635</v>
      </c>
      <c r="T24" s="60">
        <v>7</v>
      </c>
      <c r="U24" s="61">
        <f t="shared" si="9"/>
        <v>0.17073170731707318</v>
      </c>
      <c r="V24" s="60">
        <v>3</v>
      </c>
      <c r="W24" s="61">
        <f t="shared" si="10"/>
        <v>6.5217391304347824E-2</v>
      </c>
      <c r="X24" s="60">
        <v>1</v>
      </c>
      <c r="Y24" s="61">
        <f t="shared" si="11"/>
        <v>2.1276595744680851E-2</v>
      </c>
    </row>
    <row r="25" spans="1:25" x14ac:dyDescent="0.25">
      <c r="A25" s="53" t="s">
        <v>21</v>
      </c>
      <c r="B25" s="60">
        <v>24</v>
      </c>
      <c r="C25" s="61">
        <f t="shared" si="0"/>
        <v>0.63157894736842102</v>
      </c>
      <c r="D25" s="60">
        <v>27</v>
      </c>
      <c r="E25" s="61">
        <f t="shared" si="1"/>
        <v>0.79411764705882348</v>
      </c>
      <c r="F25" s="60">
        <v>23</v>
      </c>
      <c r="G25" s="61">
        <f t="shared" si="2"/>
        <v>0.60526315789473684</v>
      </c>
      <c r="H25" s="60">
        <v>12</v>
      </c>
      <c r="I25" s="61">
        <f t="shared" si="3"/>
        <v>0.5</v>
      </c>
      <c r="J25" s="60">
        <v>16</v>
      </c>
      <c r="K25" s="61">
        <f t="shared" si="4"/>
        <v>0.45714285714285713</v>
      </c>
      <c r="L25" s="60">
        <v>21</v>
      </c>
      <c r="M25" s="61">
        <f t="shared" si="5"/>
        <v>0.58333333333333337</v>
      </c>
      <c r="N25" s="60">
        <v>24</v>
      </c>
      <c r="O25" s="61">
        <f t="shared" si="6"/>
        <v>0.6</v>
      </c>
      <c r="P25" s="60">
        <v>21</v>
      </c>
      <c r="Q25" s="61">
        <f t="shared" si="7"/>
        <v>0.51219512195121952</v>
      </c>
      <c r="R25" s="60">
        <v>20</v>
      </c>
      <c r="S25" s="61">
        <f t="shared" si="8"/>
        <v>0.45454545454545453</v>
      </c>
      <c r="T25" s="60">
        <v>23</v>
      </c>
      <c r="U25" s="61">
        <f t="shared" si="9"/>
        <v>0.56097560975609762</v>
      </c>
      <c r="V25" s="60">
        <v>22</v>
      </c>
      <c r="W25" s="61">
        <f t="shared" si="10"/>
        <v>0.47826086956521741</v>
      </c>
      <c r="X25" s="60">
        <v>25</v>
      </c>
      <c r="Y25" s="61">
        <f t="shared" si="11"/>
        <v>0.53191489361702127</v>
      </c>
    </row>
    <row r="26" spans="1:25" x14ac:dyDescent="0.25">
      <c r="A26" s="54" t="s">
        <v>10</v>
      </c>
      <c r="B26" s="60">
        <v>27</v>
      </c>
      <c r="C26" s="61">
        <f t="shared" si="0"/>
        <v>0.71052631578947367</v>
      </c>
      <c r="D26" s="60">
        <v>24</v>
      </c>
      <c r="E26" s="61">
        <f t="shared" si="1"/>
        <v>0.70588235294117652</v>
      </c>
      <c r="F26" s="60">
        <v>24</v>
      </c>
      <c r="G26" s="61">
        <f t="shared" si="2"/>
        <v>0.63157894736842102</v>
      </c>
      <c r="H26" s="60">
        <v>10</v>
      </c>
      <c r="I26" s="61">
        <f t="shared" si="3"/>
        <v>0.41666666666666669</v>
      </c>
      <c r="J26" s="60">
        <v>14</v>
      </c>
      <c r="K26" s="61">
        <f t="shared" si="4"/>
        <v>0.4</v>
      </c>
      <c r="L26" s="60">
        <v>15</v>
      </c>
      <c r="M26" s="61">
        <f t="shared" si="5"/>
        <v>0.41666666666666669</v>
      </c>
      <c r="N26" s="60">
        <v>21</v>
      </c>
      <c r="O26" s="61">
        <f t="shared" si="6"/>
        <v>0.52500000000000002</v>
      </c>
      <c r="P26" s="60">
        <v>22</v>
      </c>
      <c r="Q26" s="61">
        <f t="shared" si="7"/>
        <v>0.53658536585365857</v>
      </c>
      <c r="R26" s="60">
        <v>16</v>
      </c>
      <c r="S26" s="61">
        <f t="shared" si="8"/>
        <v>0.36363636363636365</v>
      </c>
      <c r="T26" s="60">
        <v>25</v>
      </c>
      <c r="U26" s="61">
        <f t="shared" si="9"/>
        <v>0.6097560975609756</v>
      </c>
      <c r="V26" s="60">
        <v>24</v>
      </c>
      <c r="W26" s="61">
        <f t="shared" si="10"/>
        <v>0.52173913043478259</v>
      </c>
      <c r="X26" s="60">
        <v>24</v>
      </c>
      <c r="Y26" s="61">
        <f t="shared" si="11"/>
        <v>0.51063829787234039</v>
      </c>
    </row>
    <row r="27" spans="1:25" x14ac:dyDescent="0.25">
      <c r="A27" s="54" t="s">
        <v>15</v>
      </c>
      <c r="B27" s="60"/>
      <c r="C27" s="61">
        <f t="shared" si="0"/>
        <v>0</v>
      </c>
      <c r="D27" s="60">
        <v>3</v>
      </c>
      <c r="E27" s="61">
        <f t="shared" si="1"/>
        <v>8.8235294117647065E-2</v>
      </c>
      <c r="F27" s="60"/>
      <c r="G27" s="61">
        <f t="shared" si="2"/>
        <v>0</v>
      </c>
      <c r="H27" s="60"/>
      <c r="I27" s="61">
        <f t="shared" si="3"/>
        <v>0</v>
      </c>
      <c r="J27" s="60"/>
      <c r="K27" s="61">
        <f t="shared" si="4"/>
        <v>0</v>
      </c>
      <c r="L27" s="60">
        <v>7</v>
      </c>
      <c r="M27" s="61">
        <f t="shared" si="5"/>
        <v>0.19444444444444445</v>
      </c>
      <c r="N27" s="60"/>
      <c r="O27" s="61">
        <f t="shared" si="6"/>
        <v>0</v>
      </c>
      <c r="P27" s="60"/>
      <c r="Q27" s="61">
        <f t="shared" si="7"/>
        <v>0</v>
      </c>
      <c r="R27" s="60"/>
      <c r="S27" s="61">
        <f t="shared" si="8"/>
        <v>0</v>
      </c>
      <c r="T27" s="60">
        <v>2</v>
      </c>
      <c r="U27" s="61">
        <f t="shared" si="9"/>
        <v>4.878048780487805E-2</v>
      </c>
      <c r="V27" s="60"/>
      <c r="W27" s="61">
        <f t="shared" si="10"/>
        <v>0</v>
      </c>
      <c r="X27" s="60"/>
      <c r="Y27" s="61">
        <f t="shared" si="11"/>
        <v>0</v>
      </c>
    </row>
    <row r="28" spans="1:25" x14ac:dyDescent="0.25">
      <c r="A28" s="55" t="s">
        <v>1</v>
      </c>
      <c r="B28" s="60"/>
      <c r="C28" s="61">
        <f t="shared" si="0"/>
        <v>0</v>
      </c>
      <c r="D28" s="60"/>
      <c r="E28" s="61">
        <f t="shared" si="1"/>
        <v>0</v>
      </c>
      <c r="F28" s="60"/>
      <c r="G28" s="61">
        <f t="shared" si="2"/>
        <v>0</v>
      </c>
      <c r="H28" s="60"/>
      <c r="I28" s="61">
        <f t="shared" si="3"/>
        <v>0</v>
      </c>
      <c r="J28" s="60"/>
      <c r="K28" s="61">
        <f t="shared" si="4"/>
        <v>0</v>
      </c>
      <c r="L28" s="60"/>
      <c r="M28" s="61">
        <f t="shared" si="5"/>
        <v>0</v>
      </c>
      <c r="N28" s="60">
        <v>7</v>
      </c>
      <c r="O28" s="61">
        <f t="shared" si="6"/>
        <v>0.17499999999999999</v>
      </c>
      <c r="P28" s="60">
        <v>4</v>
      </c>
      <c r="Q28" s="61">
        <f t="shared" si="7"/>
        <v>9.7560975609756101E-2</v>
      </c>
      <c r="R28" s="60"/>
      <c r="S28" s="61">
        <f t="shared" si="8"/>
        <v>0</v>
      </c>
      <c r="T28" s="60">
        <v>3</v>
      </c>
      <c r="U28" s="61">
        <f t="shared" si="9"/>
        <v>7.3170731707317069E-2</v>
      </c>
      <c r="V28" s="60">
        <v>4</v>
      </c>
      <c r="W28" s="61">
        <f t="shared" si="10"/>
        <v>8.6956521739130432E-2</v>
      </c>
      <c r="X28" s="60">
        <v>1</v>
      </c>
      <c r="Y28" s="61">
        <f t="shared" si="11"/>
        <v>2.1276595744680851E-2</v>
      </c>
    </row>
    <row r="29" spans="1:25" x14ac:dyDescent="0.25">
      <c r="A29" s="52" t="s">
        <v>22</v>
      </c>
      <c r="B29" s="60"/>
      <c r="C29" s="61">
        <f t="shared" si="0"/>
        <v>0</v>
      </c>
      <c r="D29" s="60"/>
      <c r="E29" s="61">
        <f t="shared" si="1"/>
        <v>0</v>
      </c>
      <c r="F29" s="60"/>
      <c r="G29" s="61">
        <f t="shared" si="2"/>
        <v>0</v>
      </c>
      <c r="H29" s="60"/>
      <c r="I29" s="61">
        <f t="shared" si="3"/>
        <v>0</v>
      </c>
      <c r="J29" s="60"/>
      <c r="K29" s="61">
        <f t="shared" si="4"/>
        <v>0</v>
      </c>
      <c r="L29" s="60"/>
      <c r="M29" s="61">
        <f t="shared" si="5"/>
        <v>0</v>
      </c>
      <c r="N29" s="60"/>
      <c r="O29" s="61">
        <f t="shared" si="6"/>
        <v>0</v>
      </c>
      <c r="P29" s="60"/>
      <c r="Q29" s="61">
        <f t="shared" si="7"/>
        <v>0</v>
      </c>
      <c r="R29" s="60"/>
      <c r="S29" s="61">
        <f t="shared" si="8"/>
        <v>0</v>
      </c>
      <c r="T29" s="60"/>
      <c r="U29" s="61">
        <f t="shared" si="9"/>
        <v>0</v>
      </c>
      <c r="V29" s="60">
        <v>2</v>
      </c>
      <c r="W29" s="61">
        <f t="shared" si="10"/>
        <v>4.3478260869565216E-2</v>
      </c>
      <c r="X29" s="60"/>
      <c r="Y29" s="61">
        <f t="shared" si="11"/>
        <v>0</v>
      </c>
    </row>
    <row r="30" spans="1:25" x14ac:dyDescent="0.25">
      <c r="A30" s="52" t="s">
        <v>9</v>
      </c>
      <c r="B30" s="60"/>
      <c r="C30" s="61">
        <f t="shared" si="0"/>
        <v>0</v>
      </c>
      <c r="D30" s="60"/>
      <c r="E30" s="61">
        <f t="shared" si="1"/>
        <v>0</v>
      </c>
      <c r="F30" s="60"/>
      <c r="G30" s="61">
        <f t="shared" si="2"/>
        <v>0</v>
      </c>
      <c r="H30" s="60"/>
      <c r="I30" s="61">
        <f t="shared" si="3"/>
        <v>0</v>
      </c>
      <c r="J30" s="60"/>
      <c r="K30" s="61">
        <f t="shared" si="4"/>
        <v>0</v>
      </c>
      <c r="L30" s="60"/>
      <c r="M30" s="61">
        <f t="shared" si="5"/>
        <v>0</v>
      </c>
      <c r="N30" s="60"/>
      <c r="O30" s="61">
        <f t="shared" si="6"/>
        <v>0</v>
      </c>
      <c r="P30" s="60"/>
      <c r="Q30" s="61">
        <f t="shared" si="7"/>
        <v>0</v>
      </c>
      <c r="R30" s="60"/>
      <c r="S30" s="61">
        <f t="shared" si="8"/>
        <v>0</v>
      </c>
      <c r="T30" s="60"/>
      <c r="U30" s="61">
        <f t="shared" si="9"/>
        <v>0</v>
      </c>
      <c r="V30" s="60">
        <v>2</v>
      </c>
      <c r="W30" s="61">
        <f t="shared" si="10"/>
        <v>4.3478260869565216E-2</v>
      </c>
      <c r="X30" s="60"/>
      <c r="Y30" s="61">
        <f t="shared" si="11"/>
        <v>0</v>
      </c>
    </row>
    <row r="31" spans="1:25" x14ac:dyDescent="0.25">
      <c r="A31" s="53" t="s">
        <v>5</v>
      </c>
      <c r="B31" s="60"/>
      <c r="C31" s="61">
        <f t="shared" si="0"/>
        <v>0</v>
      </c>
      <c r="D31" s="60"/>
      <c r="E31" s="61">
        <f t="shared" si="1"/>
        <v>0</v>
      </c>
      <c r="F31" s="60"/>
      <c r="G31" s="61">
        <f t="shared" si="2"/>
        <v>0</v>
      </c>
      <c r="H31" s="60"/>
      <c r="I31" s="61">
        <f t="shared" si="3"/>
        <v>0</v>
      </c>
      <c r="J31" s="60"/>
      <c r="K31" s="61">
        <f t="shared" si="4"/>
        <v>0</v>
      </c>
      <c r="L31" s="60"/>
      <c r="M31" s="61">
        <f t="shared" si="5"/>
        <v>0</v>
      </c>
      <c r="N31" s="60"/>
      <c r="O31" s="61">
        <f t="shared" si="6"/>
        <v>0</v>
      </c>
      <c r="P31" s="60"/>
      <c r="Q31" s="61">
        <f t="shared" si="7"/>
        <v>0</v>
      </c>
      <c r="R31" s="60"/>
      <c r="S31" s="61">
        <f t="shared" si="8"/>
        <v>0</v>
      </c>
      <c r="T31" s="60"/>
      <c r="U31" s="61">
        <f t="shared" si="9"/>
        <v>0</v>
      </c>
      <c r="V31" s="60"/>
      <c r="W31" s="61">
        <f t="shared" si="10"/>
        <v>0</v>
      </c>
      <c r="X31" s="60"/>
      <c r="Y31" s="61">
        <f t="shared" si="11"/>
        <v>0</v>
      </c>
    </row>
    <row r="32" spans="1:25" x14ac:dyDescent="0.25">
      <c r="A32" s="56" t="s">
        <v>3</v>
      </c>
      <c r="B32" s="60"/>
      <c r="C32" s="61">
        <f t="shared" si="0"/>
        <v>0</v>
      </c>
      <c r="D32" s="60"/>
      <c r="E32" s="61">
        <f t="shared" si="1"/>
        <v>0</v>
      </c>
      <c r="F32" s="60"/>
      <c r="G32" s="61">
        <f t="shared" si="2"/>
        <v>0</v>
      </c>
      <c r="H32" s="60"/>
      <c r="I32" s="61">
        <f t="shared" si="3"/>
        <v>0</v>
      </c>
      <c r="J32" s="60"/>
      <c r="K32" s="61">
        <f t="shared" si="4"/>
        <v>0</v>
      </c>
      <c r="L32" s="60"/>
      <c r="M32" s="61">
        <f t="shared" si="5"/>
        <v>0</v>
      </c>
      <c r="N32" s="60"/>
      <c r="O32" s="61">
        <f t="shared" si="6"/>
        <v>0</v>
      </c>
      <c r="P32" s="60"/>
      <c r="Q32" s="61">
        <f t="shared" si="7"/>
        <v>0</v>
      </c>
      <c r="R32" s="60"/>
      <c r="S32" s="61">
        <f t="shared" si="8"/>
        <v>0</v>
      </c>
      <c r="T32" s="60"/>
      <c r="U32" s="61">
        <f t="shared" si="9"/>
        <v>0</v>
      </c>
      <c r="V32" s="60"/>
      <c r="W32" s="61">
        <f t="shared" si="10"/>
        <v>0</v>
      </c>
      <c r="X32" s="60"/>
      <c r="Y32" s="61">
        <f t="shared" si="11"/>
        <v>0</v>
      </c>
    </row>
    <row r="33" spans="1:25" x14ac:dyDescent="0.25">
      <c r="A33" s="57" t="s">
        <v>33</v>
      </c>
      <c r="B33" s="62">
        <v>38</v>
      </c>
      <c r="C33" s="63">
        <f>AVERAGE(C8:C32)</f>
        <v>0.16842105263157894</v>
      </c>
      <c r="D33" s="62">
        <v>34</v>
      </c>
      <c r="E33" s="63">
        <f>AVERAGE(E8:E32)</f>
        <v>0.19764705882352943</v>
      </c>
      <c r="F33" s="62">
        <v>38</v>
      </c>
      <c r="G33" s="63">
        <f>AVERAGE(G8:G32)</f>
        <v>0.15578947368421051</v>
      </c>
      <c r="H33" s="62">
        <v>24</v>
      </c>
      <c r="I33" s="63">
        <f>AVERAGE(I8:I32)</f>
        <v>5.8333333333333327E-2</v>
      </c>
      <c r="J33" s="62">
        <v>35</v>
      </c>
      <c r="K33" s="63">
        <f>AVERAGE(K8:K32)</f>
        <v>0.15085714285714288</v>
      </c>
      <c r="L33" s="62">
        <v>36</v>
      </c>
      <c r="M33" s="63">
        <f>AVERAGE(M8:M32)</f>
        <v>0.15666666666666668</v>
      </c>
      <c r="N33" s="62">
        <v>40</v>
      </c>
      <c r="O33" s="63">
        <f>AVERAGE(O8:O32)</f>
        <v>0.15499999999999997</v>
      </c>
      <c r="P33" s="62">
        <v>41</v>
      </c>
      <c r="Q33" s="63">
        <f>AVERAGE(Q8:Q32)</f>
        <v>0.15609756097560978</v>
      </c>
      <c r="R33" s="62">
        <v>44</v>
      </c>
      <c r="S33" s="63">
        <f>AVERAGE(S8:S32)</f>
        <v>0.15272727272727274</v>
      </c>
      <c r="T33" s="62">
        <v>41</v>
      </c>
      <c r="U33" s="63">
        <f>AVERAGE(U8:U32)</f>
        <v>0.16585365853658537</v>
      </c>
      <c r="V33" s="62">
        <v>46</v>
      </c>
      <c r="W33" s="63">
        <f>AVERAGE(W8:W32)</f>
        <v>0.14260869565217391</v>
      </c>
      <c r="X33" s="62">
        <v>47</v>
      </c>
      <c r="Y33" s="63">
        <f>AVERAGE(Y8:Y32)</f>
        <v>0.11659574468085106</v>
      </c>
    </row>
  </sheetData>
  <mergeCells count="15">
    <mergeCell ref="B3:Y4"/>
    <mergeCell ref="A5:A7"/>
    <mergeCell ref="B5:X5"/>
    <mergeCell ref="B6:C6"/>
    <mergeCell ref="D6:E6"/>
    <mergeCell ref="F6:G6"/>
    <mergeCell ref="H6:I6"/>
    <mergeCell ref="J6:K6"/>
    <mergeCell ref="L6:M6"/>
    <mergeCell ref="N6:O6"/>
    <mergeCell ref="P6:Q6"/>
    <mergeCell ref="R6:S6"/>
    <mergeCell ref="T6:U6"/>
    <mergeCell ref="V6:W6"/>
    <mergeCell ref="X6:Y6"/>
  </mergeCells>
  <conditionalFormatting sqref="A8:A33">
    <cfRule type="duplicateValues" dxfId="5" priority="1"/>
  </conditionalFormatting>
  <conditionalFormatting sqref="A8:A25">
    <cfRule type="duplicateValues" dxfId="4" priority="2"/>
  </conditionalFormatting>
  <conditionalFormatting sqref="A8:A29">
    <cfRule type="duplicateValues" dxfId="3" priority="3"/>
  </conditionalFormatting>
  <pageMargins left="0.25" right="0.25" top="0.75" bottom="0.75" header="0.3" footer="0.3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0"/>
  <sheetViews>
    <sheetView view="pageLayout" zoomScaleNormal="100" workbookViewId="0">
      <selection activeCell="S8" sqref="S8"/>
    </sheetView>
  </sheetViews>
  <sheetFormatPr baseColWidth="10" defaultRowHeight="15" x14ac:dyDescent="0.25"/>
  <cols>
    <col min="1" max="1" width="33.85546875" bestFit="1" customWidth="1"/>
    <col min="2" max="2" width="5" bestFit="1" customWidth="1"/>
    <col min="3" max="3" width="4.5703125" bestFit="1" customWidth="1"/>
    <col min="4" max="4" width="5" bestFit="1" customWidth="1"/>
    <col min="5" max="5" width="4.5703125" bestFit="1" customWidth="1"/>
    <col min="6" max="6" width="5" bestFit="1" customWidth="1"/>
    <col min="7" max="7" width="4.5703125" bestFit="1" customWidth="1"/>
    <col min="8" max="8" width="5" bestFit="1" customWidth="1"/>
    <col min="9" max="9" width="4.5703125" bestFit="1" customWidth="1"/>
    <col min="10" max="10" width="5" bestFit="1" customWidth="1"/>
    <col min="11" max="11" width="4.5703125" bestFit="1" customWidth="1"/>
    <col min="12" max="12" width="5" bestFit="1" customWidth="1"/>
    <col min="13" max="13" width="4.5703125" bestFit="1" customWidth="1"/>
    <col min="14" max="14" width="5" bestFit="1" customWidth="1"/>
    <col min="15" max="15" width="4.5703125" bestFit="1" customWidth="1"/>
    <col min="16" max="16" width="5" bestFit="1" customWidth="1"/>
    <col min="17" max="17" width="4.5703125" bestFit="1" customWidth="1"/>
  </cols>
  <sheetData>
    <row r="1" spans="1:17" x14ac:dyDescent="0.25">
      <c r="A1" s="79" t="s">
        <v>32</v>
      </c>
      <c r="B1" s="79"/>
      <c r="C1" s="79"/>
      <c r="D1" s="79"/>
      <c r="E1" s="79"/>
      <c r="F1" s="79"/>
      <c r="G1" s="79"/>
      <c r="H1" s="79"/>
      <c r="I1" s="79"/>
      <c r="J1" s="79"/>
      <c r="K1" s="79"/>
      <c r="L1" s="79"/>
      <c r="M1" s="79"/>
      <c r="N1" s="79"/>
      <c r="O1" s="79"/>
      <c r="P1" s="79"/>
      <c r="Q1" s="79"/>
    </row>
    <row r="2" spans="1:17" x14ac:dyDescent="0.25">
      <c r="A2" s="72" t="s">
        <v>0</v>
      </c>
      <c r="B2" s="74">
        <v>2019</v>
      </c>
      <c r="C2" s="74"/>
      <c r="D2" s="74"/>
      <c r="E2" s="74"/>
      <c r="F2" s="74"/>
      <c r="G2" s="74"/>
      <c r="H2" s="74"/>
      <c r="I2" s="74"/>
      <c r="J2" s="74"/>
      <c r="K2" s="74"/>
      <c r="L2" s="74"/>
      <c r="M2" s="74"/>
      <c r="N2" s="74"/>
      <c r="O2" s="74"/>
      <c r="P2" s="74"/>
      <c r="Q2" s="74"/>
    </row>
    <row r="3" spans="1:17" x14ac:dyDescent="0.25">
      <c r="A3" s="72"/>
      <c r="B3" s="69">
        <v>43466</v>
      </c>
      <c r="C3" s="69"/>
      <c r="D3" s="69">
        <v>43497</v>
      </c>
      <c r="E3" s="69"/>
      <c r="F3" s="69">
        <v>43525</v>
      </c>
      <c r="G3" s="69"/>
      <c r="H3" s="69">
        <v>43556</v>
      </c>
      <c r="I3" s="69"/>
      <c r="J3" s="69">
        <v>43586</v>
      </c>
      <c r="K3" s="69"/>
      <c r="L3" s="69">
        <v>43617</v>
      </c>
      <c r="M3" s="69"/>
      <c r="N3" s="69">
        <v>43647</v>
      </c>
      <c r="O3" s="69"/>
      <c r="P3" s="69">
        <v>43678</v>
      </c>
      <c r="Q3" s="69"/>
    </row>
    <row r="4" spans="1:17" x14ac:dyDescent="0.25">
      <c r="A4" s="73"/>
      <c r="B4" s="13" t="s">
        <v>27</v>
      </c>
      <c r="C4" s="13" t="s">
        <v>28</v>
      </c>
      <c r="D4" s="13" t="s">
        <v>27</v>
      </c>
      <c r="E4" s="13" t="s">
        <v>28</v>
      </c>
      <c r="F4" s="13" t="s">
        <v>27</v>
      </c>
      <c r="G4" s="13" t="s">
        <v>28</v>
      </c>
      <c r="H4" s="13" t="s">
        <v>27</v>
      </c>
      <c r="I4" s="13" t="s">
        <v>28</v>
      </c>
      <c r="J4" s="13" t="s">
        <v>27</v>
      </c>
      <c r="K4" s="13" t="s">
        <v>28</v>
      </c>
      <c r="L4" s="13" t="s">
        <v>27</v>
      </c>
      <c r="M4" s="13" t="s">
        <v>28</v>
      </c>
      <c r="N4" s="13" t="s">
        <v>27</v>
      </c>
      <c r="O4" s="13" t="s">
        <v>28</v>
      </c>
      <c r="P4" s="13" t="s">
        <v>27</v>
      </c>
      <c r="Q4" s="13" t="s">
        <v>28</v>
      </c>
    </row>
    <row r="5" spans="1:17" x14ac:dyDescent="0.25">
      <c r="A5" s="1" t="s">
        <v>14</v>
      </c>
      <c r="B5" s="20"/>
      <c r="C5" s="16">
        <f>B5/$B$30</f>
        <v>0</v>
      </c>
      <c r="D5" s="20"/>
      <c r="E5" s="16">
        <f>D5/$D$30</f>
        <v>0</v>
      </c>
      <c r="F5" s="21"/>
      <c r="G5" s="16">
        <f>F5/$F$30</f>
        <v>0</v>
      </c>
      <c r="H5" s="21"/>
      <c r="I5" s="16">
        <f>H5/$H$30</f>
        <v>0</v>
      </c>
      <c r="J5" s="21"/>
      <c r="K5" s="16">
        <f>J5/$J$30</f>
        <v>0</v>
      </c>
      <c r="L5" s="21"/>
      <c r="M5" s="16">
        <f>L5/$L$30</f>
        <v>0</v>
      </c>
      <c r="N5" s="21"/>
      <c r="O5" s="16">
        <f>N5/$N$30</f>
        <v>0</v>
      </c>
      <c r="P5" s="21"/>
      <c r="Q5" s="16">
        <f>P5/$P$30</f>
        <v>0</v>
      </c>
    </row>
    <row r="6" spans="1:17" x14ac:dyDescent="0.25">
      <c r="A6" s="1" t="s">
        <v>13</v>
      </c>
      <c r="B6" s="21">
        <v>1</v>
      </c>
      <c r="C6" s="16">
        <f t="shared" ref="C6:C29" si="0">B6/$B$30</f>
        <v>2.2222222222222223E-2</v>
      </c>
      <c r="D6" s="21"/>
      <c r="E6" s="16">
        <f t="shared" ref="E6:E29" si="1">D6/$D$30</f>
        <v>0</v>
      </c>
      <c r="F6" s="21">
        <v>1</v>
      </c>
      <c r="G6" s="16">
        <f t="shared" ref="G6:G29" si="2">F6/$F$30</f>
        <v>2.4390243902439025E-2</v>
      </c>
      <c r="H6" s="21"/>
      <c r="I6" s="16">
        <f t="shared" ref="I6:I29" si="3">H6/$H$30</f>
        <v>0</v>
      </c>
      <c r="J6" s="21"/>
      <c r="K6" s="16">
        <f t="shared" ref="K6:K29" si="4">J6/$J$30</f>
        <v>0</v>
      </c>
      <c r="L6" s="21"/>
      <c r="M6" s="16">
        <f t="shared" ref="M6:M29" si="5">L6/$L$30</f>
        <v>0</v>
      </c>
      <c r="N6" s="21"/>
      <c r="O6" s="16">
        <f t="shared" ref="O6:O29" si="6">N6/$N$30</f>
        <v>0</v>
      </c>
      <c r="P6" s="21"/>
      <c r="Q6" s="16">
        <f t="shared" ref="Q6:Q29" si="7">P6/$P$30</f>
        <v>0</v>
      </c>
    </row>
    <row r="7" spans="1:17" x14ac:dyDescent="0.25">
      <c r="A7" s="5" t="s">
        <v>2</v>
      </c>
      <c r="B7" s="21">
        <v>22</v>
      </c>
      <c r="C7" s="16">
        <f t="shared" si="0"/>
        <v>0.48888888888888887</v>
      </c>
      <c r="D7" s="21"/>
      <c r="E7" s="16">
        <f t="shared" si="1"/>
        <v>0</v>
      </c>
      <c r="F7" s="21"/>
      <c r="G7" s="16">
        <f t="shared" si="2"/>
        <v>0</v>
      </c>
      <c r="H7" s="21"/>
      <c r="I7" s="16">
        <f t="shared" si="3"/>
        <v>0</v>
      </c>
      <c r="J7" s="21"/>
      <c r="K7" s="16">
        <f t="shared" si="4"/>
        <v>0</v>
      </c>
      <c r="L7" s="21">
        <v>13</v>
      </c>
      <c r="M7" s="16">
        <f t="shared" si="5"/>
        <v>0.27659574468085107</v>
      </c>
      <c r="N7" s="21">
        <v>9</v>
      </c>
      <c r="O7" s="16">
        <f t="shared" si="6"/>
        <v>0.3</v>
      </c>
      <c r="P7" s="21"/>
      <c r="Q7" s="16">
        <f t="shared" si="7"/>
        <v>0</v>
      </c>
    </row>
    <row r="8" spans="1:17" x14ac:dyDescent="0.25">
      <c r="A8" s="5" t="s">
        <v>20</v>
      </c>
      <c r="B8" s="21"/>
      <c r="C8" s="16">
        <f t="shared" si="0"/>
        <v>0</v>
      </c>
      <c r="D8" s="21"/>
      <c r="E8" s="16">
        <f t="shared" si="1"/>
        <v>0</v>
      </c>
      <c r="F8" s="21"/>
      <c r="G8" s="16">
        <f t="shared" si="2"/>
        <v>0</v>
      </c>
      <c r="H8" s="21"/>
      <c r="I8" s="16">
        <f t="shared" si="3"/>
        <v>0</v>
      </c>
      <c r="J8" s="21"/>
      <c r="K8" s="16">
        <f t="shared" si="4"/>
        <v>0</v>
      </c>
      <c r="L8" s="21"/>
      <c r="M8" s="16">
        <f t="shared" si="5"/>
        <v>0</v>
      </c>
      <c r="N8" s="21"/>
      <c r="O8" s="16">
        <f t="shared" si="6"/>
        <v>0</v>
      </c>
      <c r="P8" s="21"/>
      <c r="Q8" s="16">
        <f t="shared" si="7"/>
        <v>0</v>
      </c>
    </row>
    <row r="9" spans="1:17" x14ac:dyDescent="0.25">
      <c r="A9" s="1" t="s">
        <v>11</v>
      </c>
      <c r="B9" s="21">
        <v>26</v>
      </c>
      <c r="C9" s="16">
        <f t="shared" si="0"/>
        <v>0.57777777777777772</v>
      </c>
      <c r="D9" s="21">
        <v>26</v>
      </c>
      <c r="E9" s="16">
        <f t="shared" si="1"/>
        <v>0.55319148936170215</v>
      </c>
      <c r="F9" s="21">
        <v>22</v>
      </c>
      <c r="G9" s="16">
        <f t="shared" si="2"/>
        <v>0.53658536585365857</v>
      </c>
      <c r="H9" s="21">
        <v>25</v>
      </c>
      <c r="I9" s="16">
        <f t="shared" si="3"/>
        <v>0.59523809523809523</v>
      </c>
      <c r="J9" s="21">
        <v>21</v>
      </c>
      <c r="K9" s="16">
        <f t="shared" si="4"/>
        <v>0.52500000000000002</v>
      </c>
      <c r="L9" s="21">
        <v>25</v>
      </c>
      <c r="M9" s="16">
        <f t="shared" si="5"/>
        <v>0.53191489361702127</v>
      </c>
      <c r="N9" s="21">
        <v>13</v>
      </c>
      <c r="O9" s="16">
        <f t="shared" si="6"/>
        <v>0.43333333333333335</v>
      </c>
      <c r="P9" s="21">
        <v>12</v>
      </c>
      <c r="Q9" s="16">
        <f t="shared" si="7"/>
        <v>0.54545454545454541</v>
      </c>
    </row>
    <row r="10" spans="1:17" x14ac:dyDescent="0.25">
      <c r="A10" s="1" t="s">
        <v>7</v>
      </c>
      <c r="B10" s="21">
        <v>25</v>
      </c>
      <c r="C10" s="16">
        <f t="shared" si="0"/>
        <v>0.55555555555555558</v>
      </c>
      <c r="D10" s="21">
        <v>17</v>
      </c>
      <c r="E10" s="16">
        <f t="shared" si="1"/>
        <v>0.36170212765957449</v>
      </c>
      <c r="F10" s="21">
        <v>12</v>
      </c>
      <c r="G10" s="16">
        <f t="shared" si="2"/>
        <v>0.29268292682926828</v>
      </c>
      <c r="H10" s="21">
        <v>15</v>
      </c>
      <c r="I10" s="16">
        <f t="shared" si="3"/>
        <v>0.35714285714285715</v>
      </c>
      <c r="J10" s="21">
        <v>6</v>
      </c>
      <c r="K10" s="16">
        <f t="shared" si="4"/>
        <v>0.15</v>
      </c>
      <c r="L10" s="21">
        <v>11</v>
      </c>
      <c r="M10" s="16">
        <f t="shared" si="5"/>
        <v>0.23404255319148937</v>
      </c>
      <c r="N10" s="21">
        <v>16</v>
      </c>
      <c r="O10" s="16">
        <f t="shared" si="6"/>
        <v>0.53333333333333333</v>
      </c>
      <c r="P10" s="21">
        <v>14</v>
      </c>
      <c r="Q10" s="16">
        <f t="shared" si="7"/>
        <v>0.63636363636363635</v>
      </c>
    </row>
    <row r="11" spans="1:17" x14ac:dyDescent="0.25">
      <c r="A11" s="2" t="s">
        <v>16</v>
      </c>
      <c r="B11" s="21">
        <v>12</v>
      </c>
      <c r="C11" s="16">
        <f t="shared" si="0"/>
        <v>0.26666666666666666</v>
      </c>
      <c r="D11" s="21"/>
      <c r="E11" s="16">
        <f t="shared" si="1"/>
        <v>0</v>
      </c>
      <c r="F11" s="21"/>
      <c r="G11" s="16">
        <f t="shared" si="2"/>
        <v>0</v>
      </c>
      <c r="H11" s="21">
        <v>10</v>
      </c>
      <c r="I11" s="16">
        <f t="shared" si="3"/>
        <v>0.23809523809523808</v>
      </c>
      <c r="J11" s="21">
        <v>13</v>
      </c>
      <c r="K11" s="16">
        <f t="shared" si="4"/>
        <v>0.32500000000000001</v>
      </c>
      <c r="L11" s="21">
        <v>14</v>
      </c>
      <c r="M11" s="16">
        <f t="shared" si="5"/>
        <v>0.2978723404255319</v>
      </c>
      <c r="N11" s="21">
        <v>11</v>
      </c>
      <c r="O11" s="16">
        <f t="shared" si="6"/>
        <v>0.36666666666666664</v>
      </c>
      <c r="P11" s="21">
        <v>15</v>
      </c>
      <c r="Q11" s="16">
        <f t="shared" si="7"/>
        <v>0.68181818181818177</v>
      </c>
    </row>
    <row r="12" spans="1:17" x14ac:dyDescent="0.25">
      <c r="A12" s="5" t="s">
        <v>19</v>
      </c>
      <c r="B12" s="21"/>
      <c r="C12" s="16">
        <f t="shared" si="0"/>
        <v>0</v>
      </c>
      <c r="D12" s="21"/>
      <c r="E12" s="16">
        <f t="shared" si="1"/>
        <v>0</v>
      </c>
      <c r="F12" s="21"/>
      <c r="G12" s="16">
        <f t="shared" si="2"/>
        <v>0</v>
      </c>
      <c r="H12" s="21"/>
      <c r="I12" s="16">
        <f t="shared" si="3"/>
        <v>0</v>
      </c>
      <c r="J12" s="21"/>
      <c r="K12" s="16">
        <f t="shared" si="4"/>
        <v>0</v>
      </c>
      <c r="L12" s="21"/>
      <c r="M12" s="16">
        <f t="shared" si="5"/>
        <v>0</v>
      </c>
      <c r="N12" s="21"/>
      <c r="O12" s="16">
        <f t="shared" si="6"/>
        <v>0</v>
      </c>
      <c r="P12" s="21"/>
      <c r="Q12" s="16">
        <f t="shared" si="7"/>
        <v>0</v>
      </c>
    </row>
    <row r="13" spans="1:17" x14ac:dyDescent="0.25">
      <c r="A13" s="5" t="s">
        <v>6</v>
      </c>
      <c r="B13" s="21"/>
      <c r="C13" s="16">
        <f t="shared" si="0"/>
        <v>0</v>
      </c>
      <c r="D13" s="21"/>
      <c r="E13" s="16">
        <f t="shared" si="1"/>
        <v>0</v>
      </c>
      <c r="F13" s="21"/>
      <c r="G13" s="16">
        <f t="shared" si="2"/>
        <v>0</v>
      </c>
      <c r="H13" s="21"/>
      <c r="I13" s="16">
        <f t="shared" si="3"/>
        <v>0</v>
      </c>
      <c r="J13" s="21"/>
      <c r="K13" s="16">
        <f t="shared" si="4"/>
        <v>0</v>
      </c>
      <c r="L13" s="21"/>
      <c r="M13" s="16">
        <f t="shared" si="5"/>
        <v>0</v>
      </c>
      <c r="N13" s="21"/>
      <c r="O13" s="16">
        <f t="shared" si="6"/>
        <v>0</v>
      </c>
      <c r="P13" s="21"/>
      <c r="Q13" s="16">
        <f t="shared" si="7"/>
        <v>0</v>
      </c>
    </row>
    <row r="14" spans="1:17" x14ac:dyDescent="0.25">
      <c r="A14" s="2" t="s">
        <v>17</v>
      </c>
      <c r="B14" s="21"/>
      <c r="C14" s="16">
        <f t="shared" si="0"/>
        <v>0</v>
      </c>
      <c r="D14" s="21"/>
      <c r="E14" s="16">
        <f t="shared" si="1"/>
        <v>0</v>
      </c>
      <c r="F14" s="21"/>
      <c r="G14" s="16">
        <f t="shared" si="2"/>
        <v>0</v>
      </c>
      <c r="H14" s="21"/>
      <c r="I14" s="16">
        <f t="shared" si="3"/>
        <v>0</v>
      </c>
      <c r="J14" s="21"/>
      <c r="K14" s="16">
        <f t="shared" si="4"/>
        <v>0</v>
      </c>
      <c r="L14" s="21"/>
      <c r="M14" s="16">
        <f t="shared" si="5"/>
        <v>0</v>
      </c>
      <c r="N14" s="21"/>
      <c r="O14" s="16">
        <f t="shared" si="6"/>
        <v>0</v>
      </c>
      <c r="P14" s="21"/>
      <c r="Q14" s="16">
        <f t="shared" si="7"/>
        <v>0</v>
      </c>
    </row>
    <row r="15" spans="1:17" ht="30" x14ac:dyDescent="0.25">
      <c r="A15" s="1" t="s">
        <v>12</v>
      </c>
      <c r="B15" s="21"/>
      <c r="C15" s="16">
        <f t="shared" si="0"/>
        <v>0</v>
      </c>
      <c r="D15" s="21"/>
      <c r="E15" s="16">
        <f t="shared" si="1"/>
        <v>0</v>
      </c>
      <c r="F15" s="21"/>
      <c r="G15" s="16">
        <f t="shared" si="2"/>
        <v>0</v>
      </c>
      <c r="H15" s="21">
        <v>2</v>
      </c>
      <c r="I15" s="16">
        <f t="shared" si="3"/>
        <v>4.7619047619047616E-2</v>
      </c>
      <c r="J15" s="21"/>
      <c r="K15" s="16">
        <f t="shared" si="4"/>
        <v>0</v>
      </c>
      <c r="L15" s="21">
        <v>2</v>
      </c>
      <c r="M15" s="16">
        <f t="shared" si="5"/>
        <v>4.2553191489361701E-2</v>
      </c>
      <c r="N15" s="21">
        <v>6</v>
      </c>
      <c r="O15" s="16">
        <f t="shared" si="6"/>
        <v>0.2</v>
      </c>
      <c r="P15" s="21"/>
      <c r="Q15" s="16">
        <f t="shared" si="7"/>
        <v>0</v>
      </c>
    </row>
    <row r="16" spans="1:17" x14ac:dyDescent="0.25">
      <c r="A16" s="1" t="s">
        <v>25</v>
      </c>
      <c r="B16" s="21"/>
      <c r="C16" s="16">
        <f t="shared" si="0"/>
        <v>0</v>
      </c>
      <c r="D16" s="21">
        <v>10</v>
      </c>
      <c r="E16" s="16">
        <f t="shared" si="1"/>
        <v>0.21276595744680851</v>
      </c>
      <c r="F16" s="21">
        <v>9</v>
      </c>
      <c r="G16" s="16">
        <f t="shared" si="2"/>
        <v>0.21951219512195122</v>
      </c>
      <c r="H16" s="21">
        <v>12</v>
      </c>
      <c r="I16" s="16">
        <f t="shared" si="3"/>
        <v>0.2857142857142857</v>
      </c>
      <c r="J16" s="21">
        <v>11</v>
      </c>
      <c r="K16" s="16">
        <f t="shared" si="4"/>
        <v>0.27500000000000002</v>
      </c>
      <c r="L16" s="21">
        <v>15</v>
      </c>
      <c r="M16" s="16">
        <f t="shared" si="5"/>
        <v>0.31914893617021278</v>
      </c>
      <c r="N16" s="21">
        <v>13</v>
      </c>
      <c r="O16" s="16">
        <f t="shared" si="6"/>
        <v>0.43333333333333335</v>
      </c>
      <c r="P16" s="21">
        <v>14</v>
      </c>
      <c r="Q16" s="16">
        <f t="shared" si="7"/>
        <v>0.63636363636363635</v>
      </c>
    </row>
    <row r="17" spans="1:17" x14ac:dyDescent="0.25">
      <c r="A17" s="1" t="s">
        <v>24</v>
      </c>
      <c r="B17" s="21">
        <v>14</v>
      </c>
      <c r="C17" s="16">
        <f t="shared" si="0"/>
        <v>0.31111111111111112</v>
      </c>
      <c r="D17" s="21">
        <v>12</v>
      </c>
      <c r="E17" s="16">
        <f t="shared" si="1"/>
        <v>0.25531914893617019</v>
      </c>
      <c r="F17" s="21">
        <v>6</v>
      </c>
      <c r="G17" s="16">
        <f t="shared" si="2"/>
        <v>0.14634146341463414</v>
      </c>
      <c r="H17" s="21">
        <v>2</v>
      </c>
      <c r="I17" s="16">
        <f t="shared" si="3"/>
        <v>4.7619047619047616E-2</v>
      </c>
      <c r="J17" s="21">
        <v>4</v>
      </c>
      <c r="K17" s="16">
        <f t="shared" si="4"/>
        <v>0.1</v>
      </c>
      <c r="L17" s="21">
        <v>7</v>
      </c>
      <c r="M17" s="16">
        <f t="shared" si="5"/>
        <v>0.14893617021276595</v>
      </c>
      <c r="N17" s="21">
        <v>17</v>
      </c>
      <c r="O17" s="16">
        <f t="shared" si="6"/>
        <v>0.56666666666666665</v>
      </c>
      <c r="P17" s="21">
        <v>13</v>
      </c>
      <c r="Q17" s="16">
        <f t="shared" si="7"/>
        <v>0.59090909090909094</v>
      </c>
    </row>
    <row r="18" spans="1:17" ht="30" x14ac:dyDescent="0.25">
      <c r="A18" s="2" t="s">
        <v>18</v>
      </c>
      <c r="B18" s="21">
        <v>10</v>
      </c>
      <c r="C18" s="16">
        <f t="shared" si="0"/>
        <v>0.22222222222222221</v>
      </c>
      <c r="D18" s="21"/>
      <c r="E18" s="16">
        <f t="shared" si="1"/>
        <v>0</v>
      </c>
      <c r="F18" s="21"/>
      <c r="G18" s="16">
        <f t="shared" si="2"/>
        <v>0</v>
      </c>
      <c r="H18" s="21"/>
      <c r="I18" s="16">
        <f t="shared" si="3"/>
        <v>0</v>
      </c>
      <c r="J18" s="21"/>
      <c r="K18" s="16">
        <f t="shared" si="4"/>
        <v>0</v>
      </c>
      <c r="L18" s="21">
        <v>12</v>
      </c>
      <c r="M18" s="16">
        <f t="shared" si="5"/>
        <v>0.25531914893617019</v>
      </c>
      <c r="N18" s="21">
        <v>9</v>
      </c>
      <c r="O18" s="16">
        <f t="shared" si="6"/>
        <v>0.3</v>
      </c>
      <c r="P18" s="21"/>
      <c r="Q18" s="16">
        <f t="shared" si="7"/>
        <v>0</v>
      </c>
    </row>
    <row r="19" spans="1:17" x14ac:dyDescent="0.25">
      <c r="A19" s="4" t="s">
        <v>4</v>
      </c>
      <c r="B19" s="21"/>
      <c r="C19" s="16">
        <f t="shared" si="0"/>
        <v>0</v>
      </c>
      <c r="D19" s="21"/>
      <c r="E19" s="16">
        <f t="shared" si="1"/>
        <v>0</v>
      </c>
      <c r="F19" s="21"/>
      <c r="G19" s="16">
        <f t="shared" si="2"/>
        <v>0</v>
      </c>
      <c r="H19" s="21"/>
      <c r="I19" s="16">
        <f t="shared" si="3"/>
        <v>0</v>
      </c>
      <c r="J19" s="21"/>
      <c r="K19" s="16">
        <f t="shared" si="4"/>
        <v>0</v>
      </c>
      <c r="L19" s="21"/>
      <c r="M19" s="16">
        <f t="shared" si="5"/>
        <v>0</v>
      </c>
      <c r="N19" s="21"/>
      <c r="O19" s="16">
        <f t="shared" si="6"/>
        <v>0</v>
      </c>
      <c r="P19" s="21"/>
      <c r="Q19" s="16">
        <f t="shared" si="7"/>
        <v>0</v>
      </c>
    </row>
    <row r="20" spans="1:17" ht="30" x14ac:dyDescent="0.25">
      <c r="A20" s="4" t="s">
        <v>8</v>
      </c>
      <c r="B20" s="21"/>
      <c r="C20" s="16">
        <f t="shared" si="0"/>
        <v>0</v>
      </c>
      <c r="D20" s="21"/>
      <c r="E20" s="16">
        <f t="shared" si="1"/>
        <v>0</v>
      </c>
      <c r="F20" s="21"/>
      <c r="G20" s="16">
        <f t="shared" si="2"/>
        <v>0</v>
      </c>
      <c r="H20" s="21"/>
      <c r="I20" s="16">
        <f t="shared" si="3"/>
        <v>0</v>
      </c>
      <c r="J20" s="21"/>
      <c r="K20" s="16">
        <f t="shared" si="4"/>
        <v>0</v>
      </c>
      <c r="L20" s="21"/>
      <c r="M20" s="16">
        <f t="shared" si="5"/>
        <v>0</v>
      </c>
      <c r="N20" s="21"/>
      <c r="O20" s="16">
        <f t="shared" si="6"/>
        <v>0</v>
      </c>
      <c r="P20" s="21"/>
      <c r="Q20" s="16">
        <f t="shared" si="7"/>
        <v>0</v>
      </c>
    </row>
    <row r="21" spans="1:17" x14ac:dyDescent="0.25">
      <c r="A21" s="4" t="s">
        <v>23</v>
      </c>
      <c r="B21" s="21">
        <v>3</v>
      </c>
      <c r="C21" s="16">
        <f t="shared" si="0"/>
        <v>6.6666666666666666E-2</v>
      </c>
      <c r="D21" s="21">
        <v>4</v>
      </c>
      <c r="E21" s="16">
        <f t="shared" si="1"/>
        <v>8.5106382978723402E-2</v>
      </c>
      <c r="F21" s="21"/>
      <c r="G21" s="16">
        <f t="shared" si="2"/>
        <v>0</v>
      </c>
      <c r="H21" s="21"/>
      <c r="I21" s="16">
        <f t="shared" si="3"/>
        <v>0</v>
      </c>
      <c r="J21" s="21">
        <v>2</v>
      </c>
      <c r="K21" s="16">
        <f t="shared" si="4"/>
        <v>0.05</v>
      </c>
      <c r="L21" s="21">
        <v>3</v>
      </c>
      <c r="M21" s="16">
        <f t="shared" si="5"/>
        <v>6.3829787234042548E-2</v>
      </c>
      <c r="N21" s="21">
        <v>2</v>
      </c>
      <c r="O21" s="16">
        <f t="shared" si="6"/>
        <v>6.6666666666666666E-2</v>
      </c>
      <c r="P21" s="21">
        <v>4</v>
      </c>
      <c r="Q21" s="16">
        <f t="shared" si="7"/>
        <v>0.18181818181818182</v>
      </c>
    </row>
    <row r="22" spans="1:17" x14ac:dyDescent="0.25">
      <c r="A22" s="3" t="s">
        <v>21</v>
      </c>
      <c r="B22" s="21">
        <v>24</v>
      </c>
      <c r="C22" s="16">
        <f t="shared" si="0"/>
        <v>0.53333333333333333</v>
      </c>
      <c r="D22" s="21">
        <v>17</v>
      </c>
      <c r="E22" s="16">
        <f t="shared" si="1"/>
        <v>0.36170212765957449</v>
      </c>
      <c r="F22" s="21">
        <v>13</v>
      </c>
      <c r="G22" s="16">
        <f t="shared" si="2"/>
        <v>0.31707317073170732</v>
      </c>
      <c r="H22" s="21">
        <v>14</v>
      </c>
      <c r="I22" s="16">
        <f t="shared" si="3"/>
        <v>0.33333333333333331</v>
      </c>
      <c r="J22" s="21">
        <v>15</v>
      </c>
      <c r="K22" s="16">
        <f t="shared" si="4"/>
        <v>0.375</v>
      </c>
      <c r="L22" s="21">
        <v>12</v>
      </c>
      <c r="M22" s="16">
        <f t="shared" si="5"/>
        <v>0.25531914893617019</v>
      </c>
      <c r="N22" s="21">
        <v>14</v>
      </c>
      <c r="O22" s="16">
        <f t="shared" si="6"/>
        <v>0.46666666666666667</v>
      </c>
      <c r="P22" s="21">
        <v>7</v>
      </c>
      <c r="Q22" s="16">
        <f t="shared" si="7"/>
        <v>0.31818181818181818</v>
      </c>
    </row>
    <row r="23" spans="1:17" x14ac:dyDescent="0.25">
      <c r="A23" s="6" t="s">
        <v>10</v>
      </c>
      <c r="B23" s="21">
        <v>23</v>
      </c>
      <c r="C23" s="16">
        <f t="shared" si="0"/>
        <v>0.51111111111111107</v>
      </c>
      <c r="D23" s="21">
        <v>19</v>
      </c>
      <c r="E23" s="16">
        <f t="shared" si="1"/>
        <v>0.40425531914893614</v>
      </c>
      <c r="F23" s="21">
        <v>11</v>
      </c>
      <c r="G23" s="16">
        <f t="shared" si="2"/>
        <v>0.26829268292682928</v>
      </c>
      <c r="H23" s="21">
        <v>10</v>
      </c>
      <c r="I23" s="16">
        <f t="shared" si="3"/>
        <v>0.23809523809523808</v>
      </c>
      <c r="J23" s="21">
        <v>17</v>
      </c>
      <c r="K23" s="16">
        <f t="shared" si="4"/>
        <v>0.42499999999999999</v>
      </c>
      <c r="L23" s="21">
        <v>12</v>
      </c>
      <c r="M23" s="16">
        <f t="shared" si="5"/>
        <v>0.25531914893617019</v>
      </c>
      <c r="N23" s="21"/>
      <c r="O23" s="16">
        <f t="shared" si="6"/>
        <v>0</v>
      </c>
      <c r="P23" s="21">
        <v>13</v>
      </c>
      <c r="Q23" s="16">
        <f t="shared" si="7"/>
        <v>0.59090909090909094</v>
      </c>
    </row>
    <row r="24" spans="1:17" x14ac:dyDescent="0.25">
      <c r="A24" s="6" t="s">
        <v>15</v>
      </c>
      <c r="B24" s="21"/>
      <c r="C24" s="16">
        <f t="shared" si="0"/>
        <v>0</v>
      </c>
      <c r="D24" s="21"/>
      <c r="E24" s="16">
        <f t="shared" si="1"/>
        <v>0</v>
      </c>
      <c r="F24" s="21"/>
      <c r="G24" s="16">
        <f t="shared" si="2"/>
        <v>0</v>
      </c>
      <c r="H24" s="21"/>
      <c r="I24" s="16">
        <f t="shared" si="3"/>
        <v>0</v>
      </c>
      <c r="J24" s="21"/>
      <c r="K24" s="16">
        <f t="shared" si="4"/>
        <v>0</v>
      </c>
      <c r="L24" s="21"/>
      <c r="M24" s="16">
        <f t="shared" si="5"/>
        <v>0</v>
      </c>
      <c r="N24" s="21"/>
      <c r="O24" s="16">
        <f t="shared" si="6"/>
        <v>0</v>
      </c>
      <c r="P24" s="21"/>
      <c r="Q24" s="16">
        <f t="shared" si="7"/>
        <v>0</v>
      </c>
    </row>
    <row r="25" spans="1:17" x14ac:dyDescent="0.25">
      <c r="A25" s="7" t="s">
        <v>1</v>
      </c>
      <c r="B25" s="21"/>
      <c r="C25" s="16">
        <f t="shared" si="0"/>
        <v>0</v>
      </c>
      <c r="D25" s="21"/>
      <c r="E25" s="16">
        <f t="shared" si="1"/>
        <v>0</v>
      </c>
      <c r="F25" s="21"/>
      <c r="G25" s="16">
        <f t="shared" si="2"/>
        <v>0</v>
      </c>
      <c r="H25" s="21">
        <v>9</v>
      </c>
      <c r="I25" s="16">
        <f t="shared" si="3"/>
        <v>0.21428571428571427</v>
      </c>
      <c r="J25" s="21">
        <v>2</v>
      </c>
      <c r="K25" s="16">
        <f t="shared" si="4"/>
        <v>0.05</v>
      </c>
      <c r="L25" s="21">
        <v>2</v>
      </c>
      <c r="M25" s="16">
        <f t="shared" si="5"/>
        <v>4.2553191489361701E-2</v>
      </c>
      <c r="N25" s="21">
        <v>8</v>
      </c>
      <c r="O25" s="16">
        <f t="shared" si="6"/>
        <v>0.26666666666666666</v>
      </c>
      <c r="P25" s="21">
        <v>3</v>
      </c>
      <c r="Q25" s="16">
        <f t="shared" si="7"/>
        <v>0.13636363636363635</v>
      </c>
    </row>
    <row r="26" spans="1:17" x14ac:dyDescent="0.25">
      <c r="A26" s="4" t="s">
        <v>22</v>
      </c>
      <c r="B26" s="21"/>
      <c r="C26" s="16">
        <f t="shared" si="0"/>
        <v>0</v>
      </c>
      <c r="D26" s="21"/>
      <c r="E26" s="16">
        <f t="shared" si="1"/>
        <v>0</v>
      </c>
      <c r="F26" s="21"/>
      <c r="G26" s="16">
        <f t="shared" si="2"/>
        <v>0</v>
      </c>
      <c r="H26" s="21"/>
      <c r="I26" s="16">
        <f t="shared" si="3"/>
        <v>0</v>
      </c>
      <c r="J26" s="21"/>
      <c r="K26" s="16">
        <f t="shared" si="4"/>
        <v>0</v>
      </c>
      <c r="L26" s="21"/>
      <c r="M26" s="16">
        <f t="shared" si="5"/>
        <v>0</v>
      </c>
      <c r="N26" s="21"/>
      <c r="O26" s="16">
        <f t="shared" si="6"/>
        <v>0</v>
      </c>
      <c r="P26" s="21"/>
      <c r="Q26" s="16">
        <f t="shared" si="7"/>
        <v>0</v>
      </c>
    </row>
    <row r="27" spans="1:17" x14ac:dyDescent="0.25">
      <c r="A27" s="4" t="s">
        <v>9</v>
      </c>
      <c r="B27" s="21"/>
      <c r="C27" s="16">
        <f t="shared" si="0"/>
        <v>0</v>
      </c>
      <c r="D27" s="21"/>
      <c r="E27" s="16">
        <f t="shared" si="1"/>
        <v>0</v>
      </c>
      <c r="F27" s="21"/>
      <c r="G27" s="16">
        <f t="shared" si="2"/>
        <v>0</v>
      </c>
      <c r="H27" s="21"/>
      <c r="I27" s="16">
        <f t="shared" si="3"/>
        <v>0</v>
      </c>
      <c r="J27" s="21"/>
      <c r="K27" s="16">
        <f t="shared" si="4"/>
        <v>0</v>
      </c>
      <c r="L27" s="21"/>
      <c r="M27" s="16">
        <f t="shared" si="5"/>
        <v>0</v>
      </c>
      <c r="N27" s="21">
        <v>1</v>
      </c>
      <c r="O27" s="16">
        <f t="shared" si="6"/>
        <v>3.3333333333333333E-2</v>
      </c>
      <c r="P27" s="21">
        <v>6</v>
      </c>
      <c r="Q27" s="16">
        <f t="shared" si="7"/>
        <v>0.27272727272727271</v>
      </c>
    </row>
    <row r="28" spans="1:17" x14ac:dyDescent="0.25">
      <c r="A28" s="3" t="s">
        <v>5</v>
      </c>
      <c r="B28" s="21"/>
      <c r="C28" s="16">
        <f t="shared" si="0"/>
        <v>0</v>
      </c>
      <c r="D28" s="21"/>
      <c r="E28" s="16">
        <f t="shared" si="1"/>
        <v>0</v>
      </c>
      <c r="F28" s="21"/>
      <c r="G28" s="16">
        <f t="shared" si="2"/>
        <v>0</v>
      </c>
      <c r="H28" s="21"/>
      <c r="I28" s="16">
        <f t="shared" si="3"/>
        <v>0</v>
      </c>
      <c r="J28" s="21"/>
      <c r="K28" s="16">
        <f t="shared" si="4"/>
        <v>0</v>
      </c>
      <c r="L28" s="21"/>
      <c r="M28" s="16">
        <f t="shared" si="5"/>
        <v>0</v>
      </c>
      <c r="N28" s="21"/>
      <c r="O28" s="16">
        <f t="shared" si="6"/>
        <v>0</v>
      </c>
      <c r="P28" s="21"/>
      <c r="Q28" s="16">
        <f t="shared" si="7"/>
        <v>0</v>
      </c>
    </row>
    <row r="29" spans="1:17" x14ac:dyDescent="0.25">
      <c r="A29" s="8" t="s">
        <v>3</v>
      </c>
      <c r="B29" s="21"/>
      <c r="C29" s="16">
        <f t="shared" si="0"/>
        <v>0</v>
      </c>
      <c r="D29" s="21"/>
      <c r="E29" s="16">
        <f t="shared" si="1"/>
        <v>0</v>
      </c>
      <c r="F29" s="21"/>
      <c r="G29" s="16">
        <f t="shared" si="2"/>
        <v>0</v>
      </c>
      <c r="H29" s="21"/>
      <c r="I29" s="16">
        <f t="shared" si="3"/>
        <v>0</v>
      </c>
      <c r="J29" s="21"/>
      <c r="K29" s="16">
        <f t="shared" si="4"/>
        <v>0</v>
      </c>
      <c r="L29" s="21"/>
      <c r="M29" s="16">
        <f t="shared" si="5"/>
        <v>0</v>
      </c>
      <c r="N29" s="21"/>
      <c r="O29" s="16">
        <f t="shared" si="6"/>
        <v>0</v>
      </c>
      <c r="P29" s="21"/>
      <c r="Q29" s="16">
        <f t="shared" si="7"/>
        <v>0</v>
      </c>
    </row>
    <row r="30" spans="1:17" x14ac:dyDescent="0.25">
      <c r="A30" s="11" t="s">
        <v>33</v>
      </c>
      <c r="B30" s="18">
        <v>45</v>
      </c>
      <c r="C30" s="19">
        <f>AVERAGE(C5:C29)</f>
        <v>0.14222222222222222</v>
      </c>
      <c r="D30" s="18">
        <v>47</v>
      </c>
      <c r="E30" s="19">
        <f>AVERAGE(E5:E29)</f>
        <v>8.9361702127659565E-2</v>
      </c>
      <c r="F30" s="18">
        <v>41</v>
      </c>
      <c r="G30" s="19">
        <f>AVERAGE(G5:G29)</f>
        <v>7.2195121951219521E-2</v>
      </c>
      <c r="H30" s="18">
        <v>42</v>
      </c>
      <c r="I30" s="19">
        <f>AVERAGE(I5:I29)</f>
        <v>9.4285714285714292E-2</v>
      </c>
      <c r="J30" s="18">
        <v>40</v>
      </c>
      <c r="K30" s="19">
        <f>AVERAGE(K5:K29)</f>
        <v>9.0999999999999998E-2</v>
      </c>
      <c r="L30" s="18">
        <v>47</v>
      </c>
      <c r="M30" s="19">
        <f>AVERAGE(M5:M29)</f>
        <v>0.10893617021276596</v>
      </c>
      <c r="N30" s="18">
        <v>30</v>
      </c>
      <c r="O30" s="19">
        <f>AVERAGE(O5:O29)</f>
        <v>0.15866666666666665</v>
      </c>
      <c r="P30" s="18">
        <v>22</v>
      </c>
      <c r="Q30" s="19">
        <f>AVERAGE(Q5:Q29)</f>
        <v>0.18363636363636363</v>
      </c>
    </row>
  </sheetData>
  <mergeCells count="11">
    <mergeCell ref="A1:Q1"/>
    <mergeCell ref="A2:A4"/>
    <mergeCell ref="B2:Q2"/>
    <mergeCell ref="B3:C3"/>
    <mergeCell ref="D3:E3"/>
    <mergeCell ref="F3:G3"/>
    <mergeCell ref="H3:I3"/>
    <mergeCell ref="J3:K3"/>
    <mergeCell ref="L3:M3"/>
    <mergeCell ref="N3:O3"/>
    <mergeCell ref="P3:Q3"/>
  </mergeCells>
  <conditionalFormatting sqref="A5:A30">
    <cfRule type="duplicateValues" dxfId="2" priority="1"/>
  </conditionalFormatting>
  <conditionalFormatting sqref="A5:A22">
    <cfRule type="duplicateValues" dxfId="1" priority="2"/>
  </conditionalFormatting>
  <conditionalFormatting sqref="A5:A26">
    <cfRule type="duplicateValues" dxfId="0" priority="3"/>
  </conditionalFormatting>
  <pageMargins left="0.25" right="0.25" top="0.75" bottom="0.75" header="0.3" footer="0.3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X46"/>
  <sheetViews>
    <sheetView tabSelected="1" topLeftCell="A19" zoomScale="85" zoomScaleNormal="85" workbookViewId="0">
      <selection activeCell="Y38" sqref="Y38"/>
    </sheetView>
  </sheetViews>
  <sheetFormatPr baseColWidth="10" defaultRowHeight="15" x14ac:dyDescent="0.25"/>
  <cols>
    <col min="1" max="1" width="18.85546875" customWidth="1"/>
  </cols>
  <sheetData>
    <row r="2" spans="1:2" x14ac:dyDescent="0.25">
      <c r="A2" t="s">
        <v>11</v>
      </c>
      <c r="B2" s="65">
        <v>0.15313299232736574</v>
      </c>
    </row>
    <row r="3" spans="1:2" x14ac:dyDescent="0.25">
      <c r="A3" t="s">
        <v>21</v>
      </c>
      <c r="B3" s="65">
        <v>0.14066496163682865</v>
      </c>
    </row>
    <row r="4" spans="1:2" x14ac:dyDescent="0.25">
      <c r="A4" t="s">
        <v>10</v>
      </c>
      <c r="B4" s="65">
        <v>0.13363171355498721</v>
      </c>
    </row>
    <row r="5" spans="1:2" x14ac:dyDescent="0.25">
      <c r="A5" t="s">
        <v>7</v>
      </c>
      <c r="B5" s="65">
        <v>0.10613810741687979</v>
      </c>
    </row>
    <row r="6" spans="1:2" x14ac:dyDescent="0.25">
      <c r="A6" t="s">
        <v>2</v>
      </c>
      <c r="B6" s="65">
        <v>9.1751918158567772E-2</v>
      </c>
    </row>
    <row r="7" spans="1:2" x14ac:dyDescent="0.25">
      <c r="A7" t="s">
        <v>25</v>
      </c>
      <c r="B7" s="65">
        <v>9.0153452685421992E-2</v>
      </c>
    </row>
    <row r="8" spans="1:2" x14ac:dyDescent="0.25">
      <c r="A8" t="s">
        <v>24</v>
      </c>
      <c r="B8" s="65">
        <v>8.3439897698209725E-2</v>
      </c>
    </row>
    <row r="9" spans="1:2" x14ac:dyDescent="0.25">
      <c r="A9" t="s">
        <v>16</v>
      </c>
      <c r="B9" s="65">
        <v>7.6726342710997444E-2</v>
      </c>
    </row>
    <row r="10" spans="1:2" x14ac:dyDescent="0.25">
      <c r="A10" t="s">
        <v>18</v>
      </c>
      <c r="B10" s="65">
        <v>3.4526854219948847E-2</v>
      </c>
    </row>
    <row r="11" spans="1:2" x14ac:dyDescent="0.25">
      <c r="A11" t="s">
        <v>12</v>
      </c>
      <c r="B11" s="65">
        <v>3.4207161125319692E-2</v>
      </c>
    </row>
    <row r="12" spans="1:2" x14ac:dyDescent="0.25">
      <c r="A12" t="s">
        <v>1</v>
      </c>
      <c r="B12" s="65">
        <v>2.0460358056265986E-2</v>
      </c>
    </row>
    <row r="13" spans="1:2" x14ac:dyDescent="0.25">
      <c r="A13" t="s">
        <v>23</v>
      </c>
      <c r="B13" s="65">
        <v>1.278772378516624E-2</v>
      </c>
    </row>
    <row r="14" spans="1:2" x14ac:dyDescent="0.25">
      <c r="A14" t="s">
        <v>19</v>
      </c>
      <c r="B14" s="65">
        <v>5.1150895140664966E-3</v>
      </c>
    </row>
    <row r="15" spans="1:2" x14ac:dyDescent="0.25">
      <c r="A15" t="s">
        <v>14</v>
      </c>
      <c r="B15" s="65">
        <v>4.1560102301790285E-3</v>
      </c>
    </row>
    <row r="16" spans="1:2" x14ac:dyDescent="0.25">
      <c r="A16" t="s">
        <v>15</v>
      </c>
      <c r="B16" s="65">
        <v>3.8363171355498722E-3</v>
      </c>
    </row>
    <row r="17" spans="1:2" x14ac:dyDescent="0.25">
      <c r="A17" t="s">
        <v>13</v>
      </c>
      <c r="B17" s="65">
        <v>2.8772378516624042E-3</v>
      </c>
    </row>
    <row r="18" spans="1:2" x14ac:dyDescent="0.25">
      <c r="A18" t="s">
        <v>9</v>
      </c>
      <c r="B18" s="65">
        <v>2.8772378516624042E-3</v>
      </c>
    </row>
    <row r="19" spans="1:2" x14ac:dyDescent="0.25">
      <c r="A19" t="s">
        <v>17</v>
      </c>
      <c r="B19" s="65">
        <v>1.9181585677749361E-3</v>
      </c>
    </row>
    <row r="20" spans="1:2" x14ac:dyDescent="0.25">
      <c r="A20" t="s">
        <v>8</v>
      </c>
      <c r="B20" s="65">
        <v>9.5907928388746806E-4</v>
      </c>
    </row>
    <row r="21" spans="1:2" x14ac:dyDescent="0.25">
      <c r="A21" t="s">
        <v>22</v>
      </c>
      <c r="B21" s="65">
        <v>6.3938618925831207E-4</v>
      </c>
    </row>
    <row r="22" spans="1:2" x14ac:dyDescent="0.25">
      <c r="A22" t="s">
        <v>20</v>
      </c>
      <c r="B22" s="65">
        <v>0</v>
      </c>
    </row>
    <row r="23" spans="1:2" x14ac:dyDescent="0.25">
      <c r="A23" t="s">
        <v>6</v>
      </c>
      <c r="B23" s="65">
        <v>0</v>
      </c>
    </row>
    <row r="24" spans="1:2" x14ac:dyDescent="0.25">
      <c r="A24" t="s">
        <v>4</v>
      </c>
      <c r="B24" s="65">
        <v>0</v>
      </c>
    </row>
    <row r="25" spans="1:2" x14ac:dyDescent="0.25">
      <c r="A25" t="s">
        <v>5</v>
      </c>
      <c r="B25" s="65">
        <v>0</v>
      </c>
    </row>
    <row r="26" spans="1:2" x14ac:dyDescent="0.25">
      <c r="A26" t="s">
        <v>3</v>
      </c>
      <c r="B26" s="65">
        <v>0</v>
      </c>
    </row>
    <row r="37" spans="1:24" x14ac:dyDescent="0.25">
      <c r="B37">
        <v>3</v>
      </c>
      <c r="C37">
        <v>5</v>
      </c>
      <c r="D37">
        <v>7</v>
      </c>
      <c r="E37">
        <v>9</v>
      </c>
      <c r="F37">
        <v>11</v>
      </c>
      <c r="G37">
        <v>13</v>
      </c>
      <c r="H37">
        <v>15</v>
      </c>
      <c r="I37">
        <v>17</v>
      </c>
      <c r="J37">
        <v>19</v>
      </c>
      <c r="K37">
        <v>21</v>
      </c>
      <c r="L37">
        <v>23</v>
      </c>
      <c r="M37">
        <v>25</v>
      </c>
      <c r="N37">
        <v>27</v>
      </c>
      <c r="O37">
        <v>29</v>
      </c>
      <c r="P37">
        <v>31</v>
      </c>
      <c r="Q37">
        <v>33</v>
      </c>
      <c r="R37">
        <v>35</v>
      </c>
      <c r="S37">
        <v>37</v>
      </c>
      <c r="T37">
        <v>39</v>
      </c>
      <c r="U37">
        <v>41</v>
      </c>
      <c r="V37">
        <v>43</v>
      </c>
      <c r="W37">
        <v>45</v>
      </c>
      <c r="X37">
        <v>47</v>
      </c>
    </row>
    <row r="38" spans="1:24" x14ac:dyDescent="0.25">
      <c r="B38" s="82">
        <v>43009</v>
      </c>
      <c r="C38" s="82">
        <v>43040</v>
      </c>
      <c r="D38" s="82">
        <v>43070</v>
      </c>
      <c r="E38" s="82">
        <v>43101</v>
      </c>
      <c r="F38" s="82">
        <v>43132</v>
      </c>
      <c r="G38" s="82">
        <v>43160</v>
      </c>
      <c r="H38" s="82">
        <v>43191</v>
      </c>
      <c r="I38" s="82">
        <v>43221</v>
      </c>
      <c r="J38" s="82">
        <v>43252</v>
      </c>
      <c r="K38" s="82">
        <v>43282</v>
      </c>
      <c r="L38" s="82">
        <v>43313</v>
      </c>
      <c r="M38" s="82">
        <v>43344</v>
      </c>
      <c r="N38" s="82">
        <v>43374</v>
      </c>
      <c r="O38" s="82">
        <v>43405</v>
      </c>
      <c r="P38" s="82">
        <v>43435</v>
      </c>
      <c r="Q38" s="82">
        <v>43466</v>
      </c>
      <c r="R38" s="82">
        <v>43497</v>
      </c>
      <c r="S38" s="82">
        <v>43525</v>
      </c>
      <c r="T38" s="82">
        <v>43556</v>
      </c>
      <c r="U38" s="82">
        <v>43586</v>
      </c>
      <c r="V38" s="82">
        <v>43617</v>
      </c>
      <c r="W38" s="82">
        <v>43647</v>
      </c>
      <c r="X38" s="82">
        <v>43678</v>
      </c>
    </row>
    <row r="39" spans="1:24" x14ac:dyDescent="0.25">
      <c r="A39" t="s">
        <v>11</v>
      </c>
      <c r="B39" s="65">
        <f>VLOOKUP($A39,'VOC Global'!$A$8:$AU$32,B$37,0)</f>
        <v>9.1603053435114504E-2</v>
      </c>
      <c r="C39" s="65">
        <f>VLOOKUP($A39,'VOC Global'!$A$8:$AU$32,C$37,0)</f>
        <v>9.0909090909090912E-2</v>
      </c>
      <c r="D39" s="65">
        <f>VLOOKUP($A39,'VOC Global'!$A$8:$AU$32,D$37,0)</f>
        <v>0.14077669902912621</v>
      </c>
      <c r="E39" s="65">
        <f>VLOOKUP($A39,'VOC Global'!$A$8:$AU$32,E$37,0)</f>
        <v>0.11874999999999999</v>
      </c>
      <c r="F39" s="65">
        <f>VLOOKUP($A39,'VOC Global'!$A$8:$AU$32,F$37,0)</f>
        <v>0.125</v>
      </c>
      <c r="G39" s="65">
        <f>VLOOKUP($A39,'VOC Global'!$A$8:$AU$32,G$37,0)</f>
        <v>0.1554054054054054</v>
      </c>
      <c r="H39" s="65">
        <f>VLOOKUP($A39,'VOC Global'!$A$8:$AU$32,H$37,0)</f>
        <v>0.37142857142857144</v>
      </c>
      <c r="I39" s="65">
        <f>VLOOKUP($A39,'VOC Global'!$A$8:$AU$32,I$37,0)</f>
        <v>0.16666666666666666</v>
      </c>
      <c r="J39" s="65">
        <f>VLOOKUP($A39,'VOC Global'!$A$8:$AU$32,J$37,0)</f>
        <v>0.13475177304964539</v>
      </c>
      <c r="K39" s="65">
        <f>VLOOKUP($A39,'VOC Global'!$A$8:$AU$32,K$37,0)</f>
        <v>0.10967741935483871</v>
      </c>
      <c r="L39" s="65">
        <f>VLOOKUP($A39,'VOC Global'!$A$8:$AU$32,L$37,0)</f>
        <v>0.15</v>
      </c>
      <c r="M39" s="65">
        <f>VLOOKUP($A39,'VOC Global'!$A$8:$AU$32,M$37,0)</f>
        <v>0.16071428571428573</v>
      </c>
      <c r="N39" s="65">
        <f>VLOOKUP($A39,'VOC Global'!$A$8:$AU$32,N$37,0)</f>
        <v>0.13529411764705881</v>
      </c>
      <c r="O39" s="65">
        <f>VLOOKUP($A39,'VOC Global'!$A$8:$AU$32,O$37,0)</f>
        <v>0.12804878048780488</v>
      </c>
      <c r="P39" s="65">
        <f>VLOOKUP($A39,'VOC Global'!$A$8:$AU$32,P$37,0)</f>
        <v>0.16788321167883211</v>
      </c>
      <c r="Q39" s="65">
        <f>VLOOKUP($A39,'VOC Global'!$A$8:$AU$32,Q$37,0)</f>
        <v>0.16250000000000001</v>
      </c>
      <c r="R39" s="65">
        <f>VLOOKUP($A39,'VOC Global'!$A$8:$AU$32,R$37,0)</f>
        <v>0.24761904761904763</v>
      </c>
      <c r="S39" s="65">
        <f>VLOOKUP($A39,'VOC Global'!$A$8:$AU$32,S$37,0)</f>
        <v>0.29729729729729731</v>
      </c>
      <c r="T39" s="65">
        <f>VLOOKUP($A39,'VOC Global'!$A$8:$AU$32,T$37,0)</f>
        <v>0.25252525252525254</v>
      </c>
      <c r="U39" s="65">
        <f>VLOOKUP($A39,'VOC Global'!$A$8:$AU$32,U$37,0)</f>
        <v>0.23076923076923078</v>
      </c>
      <c r="V39" s="65">
        <f>VLOOKUP($A39,'VOC Global'!$A$8:$AU$32,V$37,0)</f>
        <v>0.1953125</v>
      </c>
      <c r="W39" s="65">
        <f>VLOOKUP($A39,'VOC Global'!$A$8:$AU$32,W$37,0)</f>
        <v>0.1092436974789916</v>
      </c>
      <c r="X39" s="65">
        <f>VLOOKUP($A39,'VOC Global'!$A$8:$AU$32,X$37,0)</f>
        <v>0.11881188118811881</v>
      </c>
    </row>
    <row r="40" spans="1:24" x14ac:dyDescent="0.25">
      <c r="A40" t="s">
        <v>21</v>
      </c>
      <c r="B40" s="65">
        <f>VLOOKUP($A40,'VOC Global'!$A$8:$AU$32,B$37,0)</f>
        <v>0.14503816793893129</v>
      </c>
      <c r="C40" s="65">
        <f>VLOOKUP($A40,'VOC Global'!$A$8:$AU$32,C$37,0)</f>
        <v>0.125</v>
      </c>
      <c r="D40" s="65">
        <f>VLOOKUP($A40,'VOC Global'!$A$8:$AU$32,D$37,0)</f>
        <v>0.12135922330097088</v>
      </c>
      <c r="E40" s="65">
        <f>VLOOKUP($A40,'VOC Global'!$A$8:$AU$32,E$37,0)</f>
        <v>0.15</v>
      </c>
      <c r="F40" s="65">
        <f>VLOOKUP($A40,'VOC Global'!$A$8:$AU$32,F$37,0)</f>
        <v>0.16071428571428573</v>
      </c>
      <c r="G40" s="65">
        <f>VLOOKUP($A40,'VOC Global'!$A$8:$AU$32,G$37,0)</f>
        <v>0.1554054054054054</v>
      </c>
      <c r="H40" s="65">
        <f>VLOOKUP($A40,'VOC Global'!$A$8:$AU$32,H$37,0)</f>
        <v>0.34285714285714286</v>
      </c>
      <c r="I40" s="65">
        <f>VLOOKUP($A40,'VOC Global'!$A$8:$AU$32,I$37,0)</f>
        <v>0.12121212121212122</v>
      </c>
      <c r="J40" s="65">
        <f>VLOOKUP($A40,'VOC Global'!$A$8:$AU$32,J$37,0)</f>
        <v>0.14893617021276595</v>
      </c>
      <c r="K40" s="65">
        <f>VLOOKUP($A40,'VOC Global'!$A$8:$AU$32,K$37,0)</f>
        <v>0.15483870967741936</v>
      </c>
      <c r="L40" s="65">
        <f>VLOOKUP($A40,'VOC Global'!$A$8:$AU$32,L$37,0)</f>
        <v>0.13125000000000001</v>
      </c>
      <c r="M40" s="65">
        <f>VLOOKUP($A40,'VOC Global'!$A$8:$AU$32,M$37,0)</f>
        <v>0.11904761904761904</v>
      </c>
      <c r="N40" s="65">
        <f>VLOOKUP($A40,'VOC Global'!$A$8:$AU$32,N$37,0)</f>
        <v>0.13529411764705881</v>
      </c>
      <c r="O40" s="65">
        <f>VLOOKUP($A40,'VOC Global'!$A$8:$AU$32,O$37,0)</f>
        <v>0.13414634146341464</v>
      </c>
      <c r="P40" s="65">
        <f>VLOOKUP($A40,'VOC Global'!$A$8:$AU$32,P$37,0)</f>
        <v>0.18248175182481752</v>
      </c>
      <c r="Q40" s="65">
        <f>VLOOKUP($A40,'VOC Global'!$A$8:$AU$32,Q$37,0)</f>
        <v>0.15</v>
      </c>
      <c r="R40" s="65">
        <f>VLOOKUP($A40,'VOC Global'!$A$8:$AU$32,R$37,0)</f>
        <v>0.16190476190476191</v>
      </c>
      <c r="S40" s="65">
        <f>VLOOKUP($A40,'VOC Global'!$A$8:$AU$32,S$37,0)</f>
        <v>0.17567567567567569</v>
      </c>
      <c r="T40" s="65">
        <f>VLOOKUP($A40,'VOC Global'!$A$8:$AU$32,T$37,0)</f>
        <v>0.14141414141414141</v>
      </c>
      <c r="U40" s="65">
        <f>VLOOKUP($A40,'VOC Global'!$A$8:$AU$32,U$37,0)</f>
        <v>0.16483516483516483</v>
      </c>
      <c r="V40" s="65">
        <f>VLOOKUP($A40,'VOC Global'!$A$8:$AU$32,V$37,0)</f>
        <v>9.375E-2</v>
      </c>
      <c r="W40" s="65">
        <f>VLOOKUP($A40,'VOC Global'!$A$8:$AU$32,W$37,0)</f>
        <v>0.11764705882352941</v>
      </c>
      <c r="X40" s="65">
        <f>VLOOKUP($A40,'VOC Global'!$A$8:$AU$32,X$37,0)</f>
        <v>6.9306930693069313E-2</v>
      </c>
    </row>
    <row r="41" spans="1:24" x14ac:dyDescent="0.25">
      <c r="A41" t="s">
        <v>10</v>
      </c>
      <c r="B41" s="65">
        <f>VLOOKUP($A41,'VOC Global'!$A$8:$AU$32,B$37,0)</f>
        <v>0.10687022900763359</v>
      </c>
      <c r="C41" s="65">
        <f>VLOOKUP($A41,'VOC Global'!$A$8:$AU$32,C$37,0)</f>
        <v>0.13636363636363635</v>
      </c>
      <c r="D41" s="65">
        <f>VLOOKUP($A41,'VOC Global'!$A$8:$AU$32,D$37,0)</f>
        <v>0.14077669902912621</v>
      </c>
      <c r="E41" s="65">
        <f>VLOOKUP($A41,'VOC Global'!$A$8:$AU$32,E$37,0)</f>
        <v>0.16875000000000001</v>
      </c>
      <c r="F41" s="65">
        <f>VLOOKUP($A41,'VOC Global'!$A$8:$AU$32,F$37,0)</f>
        <v>0.14285714285714285</v>
      </c>
      <c r="G41" s="65">
        <f>VLOOKUP($A41,'VOC Global'!$A$8:$AU$32,G$37,0)</f>
        <v>0.16216216216216217</v>
      </c>
      <c r="H41" s="65">
        <f>VLOOKUP($A41,'VOC Global'!$A$8:$AU$32,H$37,0)</f>
        <v>0.2857142857142857</v>
      </c>
      <c r="I41" s="65">
        <f>VLOOKUP($A41,'VOC Global'!$A$8:$AU$32,I$37,0)</f>
        <v>0.10606060606060606</v>
      </c>
      <c r="J41" s="65">
        <f>VLOOKUP($A41,'VOC Global'!$A$8:$AU$32,J$37,0)</f>
        <v>0.10638297872340426</v>
      </c>
      <c r="K41" s="65">
        <f>VLOOKUP($A41,'VOC Global'!$A$8:$AU$32,K$37,0)</f>
        <v>0.13548387096774195</v>
      </c>
      <c r="L41" s="65">
        <f>VLOOKUP($A41,'VOC Global'!$A$8:$AU$32,L$37,0)</f>
        <v>0.13750000000000001</v>
      </c>
      <c r="M41" s="65">
        <f>VLOOKUP($A41,'VOC Global'!$A$8:$AU$32,M$37,0)</f>
        <v>9.5238095238095233E-2</v>
      </c>
      <c r="N41" s="65">
        <f>VLOOKUP($A41,'VOC Global'!$A$8:$AU$32,N$37,0)</f>
        <v>0.14705882352941177</v>
      </c>
      <c r="O41" s="65">
        <f>VLOOKUP($A41,'VOC Global'!$A$8:$AU$32,O$37,0)</f>
        <v>0.14634146341463414</v>
      </c>
      <c r="P41" s="65">
        <f>VLOOKUP($A41,'VOC Global'!$A$8:$AU$32,P$37,0)</f>
        <v>0.17518248175182483</v>
      </c>
      <c r="Q41" s="65">
        <f>VLOOKUP($A41,'VOC Global'!$A$8:$AU$32,Q$37,0)</f>
        <v>0.14374999999999999</v>
      </c>
      <c r="R41" s="65">
        <f>VLOOKUP($A41,'VOC Global'!$A$8:$AU$32,R$37,0)</f>
        <v>0.18095238095238095</v>
      </c>
      <c r="S41" s="65">
        <f>VLOOKUP($A41,'VOC Global'!$A$8:$AU$32,S$37,0)</f>
        <v>0.14864864864864866</v>
      </c>
      <c r="T41" s="65">
        <f>VLOOKUP($A41,'VOC Global'!$A$8:$AU$32,T$37,0)</f>
        <v>0.10101010101010101</v>
      </c>
      <c r="U41" s="65">
        <f>VLOOKUP($A41,'VOC Global'!$A$8:$AU$32,U$37,0)</f>
        <v>0.18681318681318682</v>
      </c>
      <c r="V41" s="65">
        <f>VLOOKUP($A41,'VOC Global'!$A$8:$AU$32,V$37,0)</f>
        <v>9.375E-2</v>
      </c>
      <c r="W41" s="65">
        <f>VLOOKUP($A41,'VOC Global'!$A$8:$AU$32,W$37,0)</f>
        <v>0</v>
      </c>
      <c r="X41" s="65">
        <f>VLOOKUP($A41,'VOC Global'!$A$8:$AU$32,X$37,0)</f>
        <v>0.12871287128712872</v>
      </c>
    </row>
    <row r="42" spans="1:24" x14ac:dyDescent="0.25">
      <c r="A42" t="s">
        <v>7</v>
      </c>
      <c r="B42" s="65">
        <f>VLOOKUP($A42,'VOC Global'!$A$8:$AU$32,B$37,0)</f>
        <v>9.9236641221374045E-2</v>
      </c>
      <c r="C42" s="65">
        <f>VLOOKUP($A42,'VOC Global'!$A$8:$AU$32,C$37,0)</f>
        <v>9.0909090909090912E-2</v>
      </c>
      <c r="D42" s="65">
        <f>VLOOKUP($A42,'VOC Global'!$A$8:$AU$32,D$37,0)</f>
        <v>6.3106796116504854E-2</v>
      </c>
      <c r="E42" s="65">
        <f>VLOOKUP($A42,'VOC Global'!$A$8:$AU$32,E$37,0)</f>
        <v>6.25E-2</v>
      </c>
      <c r="F42" s="65">
        <f>VLOOKUP($A42,'VOC Global'!$A$8:$AU$32,F$37,0)</f>
        <v>7.1428571428571425E-2</v>
      </c>
      <c r="G42" s="65">
        <f>VLOOKUP($A42,'VOC Global'!$A$8:$AU$32,G$37,0)</f>
        <v>9.45945945945946E-2</v>
      </c>
      <c r="H42" s="65">
        <f>VLOOKUP($A42,'VOC Global'!$A$8:$AU$32,H$37,0)</f>
        <v>0</v>
      </c>
      <c r="I42" s="65">
        <f>VLOOKUP($A42,'VOC Global'!$A$8:$AU$32,I$37,0)</f>
        <v>8.3333333333333329E-2</v>
      </c>
      <c r="J42" s="65">
        <f>VLOOKUP($A42,'VOC Global'!$A$8:$AU$32,J$37,0)</f>
        <v>0.12056737588652482</v>
      </c>
      <c r="K42" s="65">
        <f>VLOOKUP($A42,'VOC Global'!$A$8:$AU$32,K$37,0)</f>
        <v>8.387096774193549E-2</v>
      </c>
      <c r="L42" s="65">
        <f>VLOOKUP($A42,'VOC Global'!$A$8:$AU$32,L$37,0)</f>
        <v>0.14374999999999999</v>
      </c>
      <c r="M42" s="65">
        <f>VLOOKUP($A42,'VOC Global'!$A$8:$AU$32,M$37,0)</f>
        <v>0.11904761904761904</v>
      </c>
      <c r="N42" s="65">
        <f>VLOOKUP($A42,'VOC Global'!$A$8:$AU$32,N$37,0)</f>
        <v>0.12941176470588237</v>
      </c>
      <c r="O42" s="65">
        <f>VLOOKUP($A42,'VOC Global'!$A$8:$AU$32,O$37,0)</f>
        <v>0.11585365853658537</v>
      </c>
      <c r="P42" s="65">
        <f>VLOOKUP($A42,'VOC Global'!$A$8:$AU$32,P$37,0)</f>
        <v>9.4890510948905105E-2</v>
      </c>
      <c r="Q42" s="65">
        <f>VLOOKUP($A42,'VOC Global'!$A$8:$AU$32,Q$37,0)</f>
        <v>0.15625</v>
      </c>
      <c r="R42" s="65">
        <f>VLOOKUP($A42,'VOC Global'!$A$8:$AU$32,R$37,0)</f>
        <v>0.16190476190476191</v>
      </c>
      <c r="S42" s="65">
        <f>VLOOKUP($A42,'VOC Global'!$A$8:$AU$32,S$37,0)</f>
        <v>0.16216216216216217</v>
      </c>
      <c r="T42" s="65">
        <f>VLOOKUP($A42,'VOC Global'!$A$8:$AU$32,T$37,0)</f>
        <v>0.15151515151515152</v>
      </c>
      <c r="U42" s="65">
        <f>VLOOKUP($A42,'VOC Global'!$A$8:$AU$32,U$37,0)</f>
        <v>6.5934065934065936E-2</v>
      </c>
      <c r="V42" s="65">
        <f>VLOOKUP($A42,'VOC Global'!$A$8:$AU$32,V$37,0)</f>
        <v>8.59375E-2</v>
      </c>
      <c r="W42" s="65">
        <f>VLOOKUP($A42,'VOC Global'!$A$8:$AU$32,W$37,0)</f>
        <v>0.13445378151260504</v>
      </c>
      <c r="X42" s="65">
        <f>VLOOKUP($A42,'VOC Global'!$A$8:$AU$32,X$37,0)</f>
        <v>0.13861386138613863</v>
      </c>
    </row>
    <row r="43" spans="1:24" x14ac:dyDescent="0.25">
      <c r="A43" t="s">
        <v>2</v>
      </c>
      <c r="B43" s="65">
        <f>VLOOKUP($A43,'VOC Global'!$A$8:$AU$32,B$37,0)</f>
        <v>8.3969465648854963E-2</v>
      </c>
      <c r="C43" s="65">
        <f>VLOOKUP($A43,'VOC Global'!$A$8:$AU$32,C$37,0)</f>
        <v>0.10227272727272728</v>
      </c>
      <c r="D43" s="65">
        <f>VLOOKUP($A43,'VOC Global'!$A$8:$AU$32,D$37,0)</f>
        <v>0.12621359223300971</v>
      </c>
      <c r="E43" s="65">
        <f>VLOOKUP($A43,'VOC Global'!$A$8:$AU$32,E$37,0)</f>
        <v>0.125</v>
      </c>
      <c r="F43" s="65">
        <f>VLOOKUP($A43,'VOC Global'!$A$8:$AU$32,F$37,0)</f>
        <v>0.10714285714285714</v>
      </c>
      <c r="G43" s="65">
        <f>VLOOKUP($A43,'VOC Global'!$A$8:$AU$32,G$37,0)</f>
        <v>0</v>
      </c>
      <c r="H43" s="65">
        <f>VLOOKUP($A43,'VOC Global'!$A$8:$AU$32,H$37,0)</f>
        <v>0</v>
      </c>
      <c r="I43" s="65">
        <f>VLOOKUP($A43,'VOC Global'!$A$8:$AU$32,I$37,0)</f>
        <v>0.16666666666666666</v>
      </c>
      <c r="J43" s="65">
        <f>VLOOKUP($A43,'VOC Global'!$A$8:$AU$32,J$37,0)</f>
        <v>0.14893617021276595</v>
      </c>
      <c r="K43" s="65">
        <f>VLOOKUP($A43,'VOC Global'!$A$8:$AU$32,K$37,0)</f>
        <v>0.12903225806451613</v>
      </c>
      <c r="L43" s="65">
        <f>VLOOKUP($A43,'VOC Global'!$A$8:$AU$32,L$37,0)</f>
        <v>0.1</v>
      </c>
      <c r="M43" s="65">
        <f>VLOOKUP($A43,'VOC Global'!$A$8:$AU$32,M$37,0)</f>
        <v>0.125</v>
      </c>
      <c r="N43" s="65">
        <f>VLOOKUP($A43,'VOC Global'!$A$8:$AU$32,N$37,0)</f>
        <v>0.11176470588235295</v>
      </c>
      <c r="O43" s="65">
        <f>VLOOKUP($A43,'VOC Global'!$A$8:$AU$32,O$37,0)</f>
        <v>9.7560975609756101E-2</v>
      </c>
      <c r="P43" s="65">
        <f>VLOOKUP($A43,'VOC Global'!$A$8:$AU$32,P$37,0)</f>
        <v>0.10948905109489052</v>
      </c>
      <c r="Q43" s="65">
        <f>VLOOKUP($A43,'VOC Global'!$A$8:$AU$32,Q$37,0)</f>
        <v>0.13750000000000001</v>
      </c>
      <c r="R43" s="65">
        <f>VLOOKUP($A43,'VOC Global'!$A$8:$AU$32,R$37,0)</f>
        <v>0</v>
      </c>
      <c r="S43" s="65">
        <f>VLOOKUP($A43,'VOC Global'!$A$8:$AU$32,S$37,0)</f>
        <v>0</v>
      </c>
      <c r="T43" s="65">
        <f>VLOOKUP($A43,'VOC Global'!$A$8:$AU$32,T$37,0)</f>
        <v>0</v>
      </c>
      <c r="U43" s="65">
        <f>VLOOKUP($A43,'VOC Global'!$A$8:$AU$32,U$37,0)</f>
        <v>0</v>
      </c>
      <c r="V43" s="65">
        <f>VLOOKUP($A43,'VOC Global'!$A$8:$AU$32,V$37,0)</f>
        <v>0.1015625</v>
      </c>
      <c r="W43" s="65">
        <f>VLOOKUP($A43,'VOC Global'!$A$8:$AU$32,W$37,0)</f>
        <v>7.5630252100840331E-2</v>
      </c>
      <c r="X43" s="65">
        <f>VLOOKUP($A43,'VOC Global'!$A$8:$AU$32,X$37,0)</f>
        <v>0</v>
      </c>
    </row>
    <row r="44" spans="1:24" x14ac:dyDescent="0.25">
      <c r="A44" t="s">
        <v>25</v>
      </c>
      <c r="B44" s="65">
        <f>VLOOKUP($A44,'VOC Global'!$A$8:$AU$32,B$37,0)</f>
        <v>9.9236641221374045E-2</v>
      </c>
      <c r="C44" s="65">
        <f>VLOOKUP($A44,'VOC Global'!$A$8:$AU$32,C$37,0)</f>
        <v>8.5227272727272721E-2</v>
      </c>
      <c r="D44" s="65">
        <f>VLOOKUP($A44,'VOC Global'!$A$8:$AU$32,D$37,0)</f>
        <v>9.2233009708737865E-2</v>
      </c>
      <c r="E44" s="65">
        <f>VLOOKUP($A44,'VOC Global'!$A$8:$AU$32,E$37,0)</f>
        <v>7.4999999999999997E-2</v>
      </c>
      <c r="F44" s="65">
        <f>VLOOKUP($A44,'VOC Global'!$A$8:$AU$32,F$37,0)</f>
        <v>9.5238095238095233E-2</v>
      </c>
      <c r="G44" s="65">
        <f>VLOOKUP($A44,'VOC Global'!$A$8:$AU$32,G$37,0)</f>
        <v>6.7567567567567571E-2</v>
      </c>
      <c r="H44" s="65">
        <f>VLOOKUP($A44,'VOC Global'!$A$8:$AU$32,H$37,0)</f>
        <v>0</v>
      </c>
      <c r="I44" s="65">
        <f>VLOOKUP($A44,'VOC Global'!$A$8:$AU$32,I$37,0)</f>
        <v>0.10606060606060606</v>
      </c>
      <c r="J44" s="65">
        <f>VLOOKUP($A44,'VOC Global'!$A$8:$AU$32,J$37,0)</f>
        <v>7.0921985815602842E-2</v>
      </c>
      <c r="K44" s="65">
        <f>VLOOKUP($A44,'VOC Global'!$A$8:$AU$32,K$37,0)</f>
        <v>8.387096774193549E-2</v>
      </c>
      <c r="L44" s="65">
        <f>VLOOKUP($A44,'VOC Global'!$A$8:$AU$32,L$37,0)</f>
        <v>6.8750000000000006E-2</v>
      </c>
      <c r="M44" s="65">
        <f>VLOOKUP($A44,'VOC Global'!$A$8:$AU$32,M$37,0)</f>
        <v>9.5238095238095233E-2</v>
      </c>
      <c r="N44" s="65">
        <f>VLOOKUP($A44,'VOC Global'!$A$8:$AU$32,N$37,0)</f>
        <v>0.11764705882352941</v>
      </c>
      <c r="O44" s="65">
        <f>VLOOKUP($A44,'VOC Global'!$A$8:$AU$32,O$37,0)</f>
        <v>0.10975609756097561</v>
      </c>
      <c r="P44" s="65">
        <f>VLOOKUP($A44,'VOC Global'!$A$8:$AU$32,P$37,0)</f>
        <v>8.0291970802919707E-2</v>
      </c>
      <c r="Q44" s="65">
        <f>VLOOKUP($A44,'VOC Global'!$A$8:$AU$32,Q$37,0)</f>
        <v>0</v>
      </c>
      <c r="R44" s="65">
        <f>VLOOKUP($A44,'VOC Global'!$A$8:$AU$32,R$37,0)</f>
        <v>9.5238095238095233E-2</v>
      </c>
      <c r="S44" s="65">
        <f>VLOOKUP($A44,'VOC Global'!$A$8:$AU$32,S$37,0)</f>
        <v>0.12162162162162163</v>
      </c>
      <c r="T44" s="65">
        <f>VLOOKUP($A44,'VOC Global'!$A$8:$AU$32,T$37,0)</f>
        <v>0.12121212121212122</v>
      </c>
      <c r="U44" s="65">
        <f>VLOOKUP($A44,'VOC Global'!$A$8:$AU$32,U$37,0)</f>
        <v>0.12087912087912088</v>
      </c>
      <c r="V44" s="65">
        <f>VLOOKUP($A44,'VOC Global'!$A$8:$AU$32,V$37,0)</f>
        <v>0.1171875</v>
      </c>
      <c r="W44" s="65">
        <f>VLOOKUP($A44,'VOC Global'!$A$8:$AU$32,W$37,0)</f>
        <v>0.1092436974789916</v>
      </c>
      <c r="X44" s="65">
        <f>VLOOKUP($A44,'VOC Global'!$A$8:$AU$32,X$37,0)</f>
        <v>0.13861386138613863</v>
      </c>
    </row>
    <row r="45" spans="1:24" x14ac:dyDescent="0.25">
      <c r="A45" t="s">
        <v>24</v>
      </c>
      <c r="B45" s="65">
        <f>VLOOKUP($A45,'VOC Global'!$A$8:$AU$32,B$37,0)</f>
        <v>0.12213740458015267</v>
      </c>
      <c r="C45" s="65">
        <f>VLOOKUP($A45,'VOC Global'!$A$8:$AU$32,C$37,0)</f>
        <v>0.11363636363636363</v>
      </c>
      <c r="D45" s="65">
        <f>VLOOKUP($A45,'VOC Global'!$A$8:$AU$32,D$37,0)</f>
        <v>6.3106796116504854E-2</v>
      </c>
      <c r="E45" s="65">
        <f>VLOOKUP($A45,'VOC Global'!$A$8:$AU$32,E$37,0)</f>
        <v>5.6250000000000001E-2</v>
      </c>
      <c r="F45" s="65">
        <f>VLOOKUP($A45,'VOC Global'!$A$8:$AU$32,F$37,0)</f>
        <v>5.9523809523809521E-2</v>
      </c>
      <c r="G45" s="65">
        <f>VLOOKUP($A45,'VOC Global'!$A$8:$AU$32,G$37,0)</f>
        <v>9.45945945945946E-2</v>
      </c>
      <c r="H45" s="65">
        <f>VLOOKUP($A45,'VOC Global'!$A$8:$AU$32,H$37,0)</f>
        <v>0</v>
      </c>
      <c r="I45" s="65">
        <f>VLOOKUP($A45,'VOC Global'!$A$8:$AU$32,I$37,0)</f>
        <v>8.3333333333333329E-2</v>
      </c>
      <c r="J45" s="65">
        <f>VLOOKUP($A45,'VOC Global'!$A$8:$AU$32,J$37,0)</f>
        <v>6.3829787234042548E-2</v>
      </c>
      <c r="K45" s="65">
        <f>VLOOKUP($A45,'VOC Global'!$A$8:$AU$32,K$37,0)</f>
        <v>0.1032258064516129</v>
      </c>
      <c r="L45" s="65">
        <f>VLOOKUP($A45,'VOC Global'!$A$8:$AU$32,L$37,0)</f>
        <v>0.125</v>
      </c>
      <c r="M45" s="65">
        <f>VLOOKUP($A45,'VOC Global'!$A$8:$AU$32,M$37,0)</f>
        <v>9.5238095238095233E-2</v>
      </c>
      <c r="N45" s="65">
        <f>VLOOKUP($A45,'VOC Global'!$A$8:$AU$32,N$37,0)</f>
        <v>7.6470588235294124E-2</v>
      </c>
      <c r="O45" s="65">
        <f>VLOOKUP($A45,'VOC Global'!$A$8:$AU$32,O$37,0)</f>
        <v>4.878048780487805E-2</v>
      </c>
      <c r="P45" s="65">
        <f>VLOOKUP($A45,'VOC Global'!$A$8:$AU$32,P$37,0)</f>
        <v>8.0291970802919707E-2</v>
      </c>
      <c r="Q45" s="65">
        <f>VLOOKUP($A45,'VOC Global'!$A$8:$AU$32,Q$37,0)</f>
        <v>8.7499999999999994E-2</v>
      </c>
      <c r="R45" s="65">
        <f>VLOOKUP($A45,'VOC Global'!$A$8:$AU$32,R$37,0)</f>
        <v>0.11428571428571428</v>
      </c>
      <c r="S45" s="65">
        <f>VLOOKUP($A45,'VOC Global'!$A$8:$AU$32,S$37,0)</f>
        <v>8.1081081081081086E-2</v>
      </c>
      <c r="T45" s="65">
        <f>VLOOKUP($A45,'VOC Global'!$A$8:$AU$32,T$37,0)</f>
        <v>2.0202020202020204E-2</v>
      </c>
      <c r="U45" s="65">
        <f>VLOOKUP($A45,'VOC Global'!$A$8:$AU$32,U$37,0)</f>
        <v>4.3956043956043959E-2</v>
      </c>
      <c r="V45" s="65">
        <f>VLOOKUP($A45,'VOC Global'!$A$8:$AU$32,V$37,0)</f>
        <v>5.46875E-2</v>
      </c>
      <c r="W45" s="65">
        <f>VLOOKUP($A45,'VOC Global'!$A$8:$AU$32,W$37,0)</f>
        <v>0.14285714285714285</v>
      </c>
      <c r="X45" s="65">
        <f>VLOOKUP($A45,'VOC Global'!$A$8:$AU$32,X$37,0)</f>
        <v>0.12871287128712872</v>
      </c>
    </row>
    <row r="46" spans="1:24" x14ac:dyDescent="0.25">
      <c r="A46" t="s">
        <v>16</v>
      </c>
      <c r="B46" s="65">
        <f>VLOOKUP($A46,'VOC Global'!$A$8:$AU$32,B$37,0)</f>
        <v>7.6335877862595422E-2</v>
      </c>
      <c r="C46" s="65">
        <f>VLOOKUP($A46,'VOC Global'!$A$8:$AU$32,C$37,0)</f>
        <v>7.3863636363636367E-2</v>
      </c>
      <c r="D46" s="65">
        <f>VLOOKUP($A46,'VOC Global'!$A$8:$AU$32,D$37,0)</f>
        <v>0.11650485436893204</v>
      </c>
      <c r="E46" s="65">
        <f>VLOOKUP($A46,'VOC Global'!$A$8:$AU$32,E$37,0)</f>
        <v>0.1</v>
      </c>
      <c r="F46" s="65">
        <f>VLOOKUP($A46,'VOC Global'!$A$8:$AU$32,F$37,0)</f>
        <v>5.9523809523809521E-2</v>
      </c>
      <c r="G46" s="65">
        <f>VLOOKUP($A46,'VOC Global'!$A$8:$AU$32,G$37,0)</f>
        <v>0.11486486486486487</v>
      </c>
      <c r="H46" s="65">
        <f>VLOOKUP($A46,'VOC Global'!$A$8:$AU$32,H$37,0)</f>
        <v>0</v>
      </c>
      <c r="I46" s="65">
        <f>VLOOKUP($A46,'VOC Global'!$A$8:$AU$32,I$37,0)</f>
        <v>9.8484848484848481E-2</v>
      </c>
      <c r="J46" s="65">
        <f>VLOOKUP($A46,'VOC Global'!$A$8:$AU$32,J$37,0)</f>
        <v>7.0921985815602842E-2</v>
      </c>
      <c r="K46" s="65">
        <f>VLOOKUP($A46,'VOC Global'!$A$8:$AU$32,K$37,0)</f>
        <v>0</v>
      </c>
      <c r="L46" s="65">
        <f>VLOOKUP($A46,'VOC Global'!$A$8:$AU$32,L$37,0)</f>
        <v>8.7499999999999994E-2</v>
      </c>
      <c r="M46" s="65">
        <f>VLOOKUP($A46,'VOC Global'!$A$8:$AU$32,M$37,0)</f>
        <v>7.1428571428571425E-2</v>
      </c>
      <c r="N46" s="65">
        <f>VLOOKUP($A46,'VOC Global'!$A$8:$AU$32,N$37,0)</f>
        <v>0</v>
      </c>
      <c r="O46" s="65">
        <f>VLOOKUP($A46,'VOC Global'!$A$8:$AU$32,O$37,0)</f>
        <v>9.1463414634146339E-2</v>
      </c>
      <c r="P46" s="65">
        <f>VLOOKUP($A46,'VOC Global'!$A$8:$AU$32,P$37,0)</f>
        <v>8.0291970802919707E-2</v>
      </c>
      <c r="Q46" s="65">
        <f>VLOOKUP($A46,'VOC Global'!$A$8:$AU$32,Q$37,0)</f>
        <v>7.4999999999999997E-2</v>
      </c>
      <c r="R46" s="65">
        <f>VLOOKUP($A46,'VOC Global'!$A$8:$AU$32,R$37,0)</f>
        <v>0</v>
      </c>
      <c r="S46" s="65">
        <f>VLOOKUP($A46,'VOC Global'!$A$8:$AU$32,S$37,0)</f>
        <v>0</v>
      </c>
      <c r="T46" s="65">
        <f>VLOOKUP($A46,'VOC Global'!$A$8:$AU$32,T$37,0)</f>
        <v>0.10101010101010101</v>
      </c>
      <c r="U46" s="65">
        <f>VLOOKUP($A46,'VOC Global'!$A$8:$AU$32,U$37,0)</f>
        <v>0.14285714285714285</v>
      </c>
      <c r="V46" s="65">
        <f>VLOOKUP($A46,'VOC Global'!$A$8:$AU$32,V$37,0)</f>
        <v>0.109375</v>
      </c>
      <c r="W46" s="65">
        <f>VLOOKUP($A46,'VOC Global'!$A$8:$AU$32,W$37,0)</f>
        <v>9.2436974789915971E-2</v>
      </c>
      <c r="X46" s="65">
        <f>VLOOKUP($A46,'VOC Global'!$A$8:$AU$32,X$37,0)</f>
        <v>0.14851485148514851</v>
      </c>
    </row>
  </sheetData>
  <sortState ref="A2:B26">
    <sortCondition descending="1" ref="B2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VOC Global</vt:lpstr>
      <vt:lpstr>VOC 2017</vt:lpstr>
      <vt:lpstr>VOC 2018</vt:lpstr>
      <vt:lpstr>VOC 2019</vt:lpstr>
      <vt:lpstr>Repartition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Formation</dc:creator>
  <cp:lastModifiedBy>GRANSARD Cyrille</cp:lastModifiedBy>
  <dcterms:created xsi:type="dcterms:W3CDTF">2019-12-03T09:36:17Z</dcterms:created>
  <dcterms:modified xsi:type="dcterms:W3CDTF">2019-12-23T12:56:27Z</dcterms:modified>
</cp:coreProperties>
</file>