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.moustahssin\Desktop\"/>
    </mc:Choice>
  </mc:AlternateContent>
  <xr:revisionPtr revIDLastSave="0" documentId="13_ncr:1_{A9E95820-6097-4B9C-81C7-CB3CDBDF0A90}" xr6:coauthVersionLast="47" xr6:coauthVersionMax="47" xr10:uidLastSave="{00000000-0000-0000-0000-000000000000}"/>
  <bookViews>
    <workbookView xWindow="-108" yWindow="-108" windowWidth="23256" windowHeight="12456" activeTab="2" xr2:uid="{6FF3B6D9-A467-4470-86A7-A8B84A784C2F}"/>
  </bookViews>
  <sheets>
    <sheet name="Dispatch mail" sheetId="6" r:id="rId1"/>
    <sheet name="Paramétrage" sheetId="4" r:id="rId2"/>
    <sheet name="18.04" sheetId="16" r:id="rId3"/>
  </sheets>
  <definedNames>
    <definedName name="_xlnm._FilterDatabase" localSheetId="2" hidden="1">'18.04'!$A$2:$AJ$21</definedName>
    <definedName name="_xlnm._FilterDatabase" localSheetId="1" hidden="1">Paramétrage!$A$1:$I$20</definedName>
    <definedName name="LST_SITES" localSheetId="2">T_MAIL_DISPATCH[Sites]</definedName>
    <definedName name="LST_SITES">T_MAIL_DISPATCH[Sites]</definedName>
    <definedName name="SITE_DISPATCH" localSheetId="2">'18.04'!$E$1</definedName>
    <definedName name="SITE_DISPATCH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" i="16" l="1"/>
  <c r="K5" i="16"/>
  <c r="K9" i="16"/>
  <c r="K10" i="16"/>
  <c r="K12" i="16"/>
  <c r="K16" i="16"/>
  <c r="K17" i="16"/>
  <c r="K21" i="16"/>
  <c r="F3" i="16"/>
  <c r="AG3" i="16" s="1"/>
  <c r="G3" i="16"/>
  <c r="H3" i="16"/>
  <c r="I3" i="16"/>
  <c r="J3" i="16"/>
  <c r="K3" i="16"/>
  <c r="L3" i="16"/>
  <c r="L19" i="16"/>
  <c r="K19" i="16"/>
  <c r="J19" i="16"/>
  <c r="I19" i="16"/>
  <c r="H19" i="16"/>
  <c r="G19" i="16"/>
  <c r="F19" i="16"/>
  <c r="T19" i="16" s="1"/>
  <c r="L18" i="16"/>
  <c r="K18" i="16"/>
  <c r="J18" i="16"/>
  <c r="I18" i="16"/>
  <c r="H18" i="16"/>
  <c r="G18" i="16"/>
  <c r="F18" i="16"/>
  <c r="L17" i="16"/>
  <c r="J17" i="16"/>
  <c r="I17" i="16"/>
  <c r="H17" i="16"/>
  <c r="G17" i="16"/>
  <c r="F17" i="16"/>
  <c r="L16" i="16"/>
  <c r="J16" i="16"/>
  <c r="I16" i="16"/>
  <c r="H16" i="16"/>
  <c r="G16" i="16"/>
  <c r="F16" i="16"/>
  <c r="L15" i="16"/>
  <c r="K15" i="16"/>
  <c r="J15" i="16"/>
  <c r="I15" i="16"/>
  <c r="H15" i="16"/>
  <c r="G15" i="16"/>
  <c r="F15" i="16"/>
  <c r="T15" i="16" s="1"/>
  <c r="L14" i="16"/>
  <c r="K14" i="16"/>
  <c r="J14" i="16"/>
  <c r="I14" i="16"/>
  <c r="H14" i="16"/>
  <c r="G14" i="16"/>
  <c r="F14" i="16"/>
  <c r="AG14" i="16" s="1"/>
  <c r="L9" i="16"/>
  <c r="J9" i="16"/>
  <c r="I9" i="16"/>
  <c r="H9" i="16"/>
  <c r="G9" i="16"/>
  <c r="F9" i="16"/>
  <c r="L21" i="16"/>
  <c r="J21" i="16"/>
  <c r="I21" i="16"/>
  <c r="H21" i="16"/>
  <c r="G21" i="16"/>
  <c r="F21" i="16"/>
  <c r="T21" i="16" s="1"/>
  <c r="L11" i="16"/>
  <c r="K11" i="16"/>
  <c r="J11" i="16"/>
  <c r="I11" i="16"/>
  <c r="H11" i="16"/>
  <c r="G11" i="16"/>
  <c r="F11" i="16"/>
  <c r="AG11" i="16" s="1"/>
  <c r="L13" i="16"/>
  <c r="K13" i="16"/>
  <c r="J13" i="16"/>
  <c r="I13" i="16"/>
  <c r="H13" i="16"/>
  <c r="G13" i="16"/>
  <c r="F13" i="16"/>
  <c r="AG13" i="16" s="1"/>
  <c r="L12" i="16"/>
  <c r="J12" i="16"/>
  <c r="I12" i="16"/>
  <c r="H12" i="16"/>
  <c r="G12" i="16"/>
  <c r="F12" i="16"/>
  <c r="AG12" i="16" s="1"/>
  <c r="L10" i="16"/>
  <c r="J10" i="16"/>
  <c r="I10" i="16"/>
  <c r="H10" i="16"/>
  <c r="G10" i="16"/>
  <c r="F10" i="16"/>
  <c r="AG10" i="16" s="1"/>
  <c r="L20" i="16"/>
  <c r="K20" i="16"/>
  <c r="J20" i="16"/>
  <c r="I20" i="16"/>
  <c r="H20" i="16"/>
  <c r="G20" i="16"/>
  <c r="F20" i="16"/>
  <c r="T20" i="16" s="1"/>
  <c r="L8" i="16"/>
  <c r="K8" i="16"/>
  <c r="J8" i="16"/>
  <c r="I8" i="16"/>
  <c r="H8" i="16"/>
  <c r="G8" i="16"/>
  <c r="F8" i="16"/>
  <c r="AG8" i="16" s="1"/>
  <c r="L7" i="16"/>
  <c r="K7" i="16"/>
  <c r="J7" i="16"/>
  <c r="I7" i="16"/>
  <c r="H7" i="16"/>
  <c r="G7" i="16"/>
  <c r="F7" i="16"/>
  <c r="AG7" i="16" s="1"/>
  <c r="L6" i="16"/>
  <c r="K6" i="16"/>
  <c r="J6" i="16"/>
  <c r="I6" i="16"/>
  <c r="H6" i="16"/>
  <c r="G6" i="16"/>
  <c r="F6" i="16"/>
  <c r="T6" i="16" s="1"/>
  <c r="L5" i="16"/>
  <c r="J5" i="16"/>
  <c r="I5" i="16"/>
  <c r="H5" i="16"/>
  <c r="G5" i="16"/>
  <c r="F5" i="16"/>
  <c r="AG5" i="16" s="1"/>
  <c r="L4" i="16"/>
  <c r="J4" i="16"/>
  <c r="I4" i="16"/>
  <c r="H4" i="16"/>
  <c r="G4" i="16"/>
  <c r="F4" i="16"/>
  <c r="AG4" i="16" s="1"/>
  <c r="T9" i="16" l="1"/>
  <c r="AG20" i="16"/>
  <c r="T11" i="16"/>
  <c r="T7" i="16"/>
  <c r="AG21" i="16"/>
  <c r="T17" i="16"/>
  <c r="T16" i="16"/>
  <c r="T18" i="16"/>
  <c r="T14" i="16"/>
  <c r="T10" i="16"/>
  <c r="T13" i="16"/>
  <c r="T5" i="16"/>
  <c r="AG15" i="16"/>
  <c r="T3" i="16"/>
  <c r="T12" i="16"/>
  <c r="AG18" i="16"/>
  <c r="AG9" i="16"/>
  <c r="AG6" i="16"/>
  <c r="T8" i="16"/>
  <c r="T4" i="16"/>
  <c r="AG16" i="16"/>
  <c r="AG17" i="16"/>
  <c r="AG19" i="1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C1" authorId="0" shapeId="0" xr:uid="{778F01EA-ECC7-4059-837B-DE5DB3B540B0}">
      <text>
        <r>
          <rPr>
            <b/>
            <sz val="9"/>
            <color indexed="81"/>
            <rFont val="Tahoma"/>
            <family val="2"/>
          </rPr>
          <t>Si plusieurs destinataires, les séparer par ; sivi d'un espace.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<sst xmlns="http://schemas.openxmlformats.org/spreadsheetml/2006/main" count="206" uniqueCount="98">
  <si>
    <t>Nom du produit</t>
  </si>
  <si>
    <t>Agadir</t>
  </si>
  <si>
    <t>Marrakech</t>
  </si>
  <si>
    <t>Tanger</t>
  </si>
  <si>
    <t>Rabat</t>
  </si>
  <si>
    <t>PCB</t>
  </si>
  <si>
    <t>HUB</t>
  </si>
  <si>
    <t>Fes</t>
  </si>
  <si>
    <t>Oujda</t>
  </si>
  <si>
    <t>WH12201</t>
  </si>
  <si>
    <t>NatBox CON 385ml Almond UK/TN</t>
  </si>
  <si>
    <t>WH12801</t>
  </si>
  <si>
    <t>GLATT DEFRISANT NORMAL  84GR</t>
  </si>
  <si>
    <t>WH13209</t>
  </si>
  <si>
    <t>GLISS SHAMP BIOTECH 400ML</t>
  </si>
  <si>
    <t>Code Article</t>
  </si>
  <si>
    <t>Stock actuel</t>
  </si>
  <si>
    <t xml:space="preserve">Stock après rapatriement </t>
  </si>
  <si>
    <t>Commentaire</t>
  </si>
  <si>
    <t>S000001</t>
  </si>
  <si>
    <t>S000002</t>
  </si>
  <si>
    <t>S000003</t>
  </si>
  <si>
    <t>S000004</t>
  </si>
  <si>
    <t>S000005</t>
  </si>
  <si>
    <t>S000006</t>
  </si>
  <si>
    <t>S000007</t>
  </si>
  <si>
    <t>Total général</t>
  </si>
  <si>
    <t>Stock après dispatch</t>
  </si>
  <si>
    <t>MEAD</t>
  </si>
  <si>
    <t>Dedeouanement</t>
  </si>
  <si>
    <t>Classification</t>
  </si>
  <si>
    <t>Forcast Avril</t>
  </si>
  <si>
    <t>Réception Prevus</t>
  </si>
  <si>
    <t>STOCK</t>
  </si>
  <si>
    <t>Sites</t>
  </si>
  <si>
    <t>Colonne Dispatch</t>
  </si>
  <si>
    <t>Destinataires du mail</t>
  </si>
  <si>
    <t>Copies du mail</t>
  </si>
  <si>
    <t>M</t>
  </si>
  <si>
    <t>N</t>
  </si>
  <si>
    <t>O</t>
  </si>
  <si>
    <t>P</t>
  </si>
  <si>
    <t>Q</t>
  </si>
  <si>
    <t>Agadir@outlook.com</t>
  </si>
  <si>
    <t>R</t>
  </si>
  <si>
    <t>m.abdennour@emid.ma</t>
  </si>
  <si>
    <t>a.elkaryani@emid.ma</t>
  </si>
  <si>
    <t>m.elyazidi@emid.ma</t>
  </si>
  <si>
    <t>a.taleb@emid.ma; m.bouabdellah@emid.ma</t>
  </si>
  <si>
    <t>k.aitalla@emid.ma</t>
  </si>
  <si>
    <t>i.elkarbali@emid.ma</t>
  </si>
  <si>
    <t>Somme ventes 2022</t>
  </si>
  <si>
    <t>Numéro d'article</t>
  </si>
  <si>
    <t>Dispatch</t>
  </si>
  <si>
    <t>Rapatriement</t>
  </si>
  <si>
    <t>Brand</t>
  </si>
  <si>
    <t>Henkel</t>
  </si>
  <si>
    <t>J&amp;J</t>
  </si>
  <si>
    <t>A</t>
  </si>
  <si>
    <t>B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</si>
  <si>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</si>
  <si>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</si>
  <si>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</si>
  <si>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</si>
  <si>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</si>
  <si>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</si>
  <si>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</si>
  <si>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</si>
  <si>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</si>
  <si>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</si>
  <si>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</si>
  <si>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</si>
  <si>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</si>
  <si>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</si>
  <si>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</si>
  <si>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</si>
  <si>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</si>
  <si>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</si>
  <si>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</si>
  <si>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WH11</t>
  </si>
  <si>
    <t>WH12</t>
  </si>
  <si>
    <t>WH13</t>
  </si>
  <si>
    <t>WH14</t>
  </si>
  <si>
    <t>WH15</t>
  </si>
  <si>
    <t>WH16</t>
  </si>
  <si>
    <t>WJ060</t>
  </si>
  <si>
    <t>WJ061</t>
  </si>
  <si>
    <t>WJ062</t>
  </si>
  <si>
    <t>WJ063</t>
  </si>
  <si>
    <t>WJ064</t>
  </si>
  <si>
    <t>WJ065</t>
  </si>
  <si>
    <t>WJ066</t>
  </si>
  <si>
    <t>WJ067</t>
  </si>
  <si>
    <t>WJ068</t>
  </si>
  <si>
    <t>WJ069</t>
  </si>
  <si>
    <t>WJ070</t>
  </si>
  <si>
    <t>WJ071</t>
  </si>
  <si>
    <t>WJ072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</si>
</sst>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000000"/>
      <name val="Abad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7" fillId="0" borderId="0" applyNumberFormat="0" applyFill="0" applyBorder="0" applyAlignment="0" applyProtection="0"/>
  </cellStyleXfs>
  <cellXfs count="4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5" borderId="0" xfId="0" applyFont="1" applyFill="1" applyAlignment="1">
      <alignment horizontal="center" wrapText="1"/>
    </xf>
    <xf numFmtId="0" fontId="1" fillId="2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3" borderId="0" xfId="0" applyFont="1" applyFill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0" fillId="0" borderId="10" xfId="0" applyBorder="1" applyAlignment="1">
      <alignment horizontal="center"/>
    </xf>
    <xf numFmtId="0" fontId="1" fillId="4" borderId="3" xfId="0" applyFont="1" applyFill="1" applyBorder="1" applyAlignment="1">
      <alignment vertical="center"/>
    </xf>
    <xf numFmtId="0" fontId="1" fillId="4" borderId="2" xfId="0" applyFont="1" applyFill="1" applyBorder="1" applyAlignment="1">
      <alignment vertical="center"/>
    </xf>
    <xf numFmtId="14" fontId="1" fillId="4" borderId="2" xfId="0" applyNumberFormat="1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" fillId="7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indent="1"/>
    </xf>
    <xf numFmtId="0" fontId="0" fillId="0" borderId="1" xfId="0" applyBorder="1" applyAlignment="1">
      <alignment horizontal="right" indent="1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vertical="center"/>
    </xf>
    <xf numFmtId="0" fontId="7" fillId="0" borderId="0" xfId="2"/>
    <xf numFmtId="0" fontId="1" fillId="2" borderId="5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left" vertical="center" indent="1"/>
    </xf>
    <xf numFmtId="0" fontId="1" fillId="2" borderId="8" xfId="0" applyFont="1" applyFill="1" applyBorder="1" applyAlignment="1">
      <alignment vertical="center"/>
    </xf>
    <xf numFmtId="14" fontId="1" fillId="2" borderId="2" xfId="0" applyNumberFormat="1" applyFont="1" applyFill="1" applyBorder="1" applyAlignment="1">
      <alignment horizontal="left" vertical="center"/>
    </xf>
    <xf numFmtId="14" fontId="1" fillId="2" borderId="5" xfId="0" applyNumberFormat="1" applyFont="1" applyFill="1" applyBorder="1" applyAlignment="1">
      <alignment vertical="center"/>
    </xf>
    <xf numFmtId="0" fontId="0" fillId="6" borderId="0" xfId="0" applyFill="1" applyAlignment="1">
      <alignment vertical="center"/>
    </xf>
    <xf numFmtId="0" fontId="1" fillId="5" borderId="11" xfId="0" applyFont="1" applyFill="1" applyBorder="1" applyAlignment="1">
      <alignment vertical="center" wrapText="1"/>
    </xf>
    <xf numFmtId="0" fontId="1" fillId="5" borderId="12" xfId="0" applyFont="1" applyFill="1" applyBorder="1" applyAlignment="1">
      <alignment vertical="center" wrapText="1"/>
    </xf>
    <xf numFmtId="0" fontId="1" fillId="5" borderId="0" xfId="0" applyFont="1" applyFill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right" vertical="center" indent="1"/>
    </xf>
    <xf numFmtId="0" fontId="0" fillId="0" borderId="1" xfId="0" applyFill="1" applyBorder="1"/>
  </cellXfs>
  <cellStyles count="3">
    <cellStyle name="Lien hypertexte" xfId="2" builtinId="8"/>
    <cellStyle name="Normal" xfId="0" builtinId="0"/>
    <cellStyle name="Normal 3" xfId="1" xr:uid="{68415370-55E5-4CEA-A854-218C4FFB6CFD}"/>
  </cellStyles>
  <dxfs count="5">
    <dxf>
      <font>
        <color rgb="FF9C0006"/>
      </font>
      <fill>
        <patternFill>
          <bgColor rgb="FFFFC7CE"/>
        </patternFill>
      </fill>
    </dxf>
    <dxf>
      <numFmt numFmtId="0" formatCode="General"/>
    </dxf>
    <dxf>
      <fill>
        <patternFill patternType="none">
          <fgColor indexed="64"/>
          <bgColor indexed="65"/>
        </patternFill>
      </fill>
    </dxf>
    <dxf>
      <alignment horizont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60960</xdr:colOff>
          <xdr:row>0</xdr:row>
          <xdr:rowOff>15240</xdr:rowOff>
        </xdr:from>
        <xdr:to>
          <xdr:col>1</xdr:col>
          <xdr:colOff>1554480</xdr:colOff>
          <xdr:row>0</xdr:row>
          <xdr:rowOff>373380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8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badi"/>
                </a:rPr>
                <a:t>Copier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91440</xdr:colOff>
          <xdr:row>0</xdr:row>
          <xdr:rowOff>76200</xdr:rowOff>
        </xdr:from>
        <xdr:to>
          <xdr:col>16</xdr:col>
          <xdr:colOff>30480</xdr:colOff>
          <xdr:row>0</xdr:row>
          <xdr:rowOff>358140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8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Mail de dispatch pour le site =&gt;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E9C788-37EC-4F63-821A-E8B40E0E8F5A}" name="T_MAIL_DISPATCH" displayName="T_MAIL_DISPATCH" ref="A1:D7" totalsRowShown="0" headerRowDxfId="4">
  <autoFilter ref="A1:D7" xr:uid="{CCEEC2D0-788B-43B2-B9DD-52357AA17E10}"/>
  <tableColumns count="4">
    <tableColumn id="1" xr3:uid="{51BBFF56-A921-4D0C-A100-7960B9B4857B}" name="Sites"/>
    <tableColumn id="4" xr3:uid="{794FF704-A082-4926-BF38-DA5DA90AC3C0}" name="Colonne Dispatch" dataDxfId="3"/>
    <tableColumn id="2" xr3:uid="{1795C078-D46A-4677-A7C8-66BD0A351CB9}" name="Destinataires du mail" dataDxfId="2"/>
    <tableColumn id="3" xr3:uid="{C941FF3E-82F6-4C57-89F0-F2590EFB4F42}" name="Copies du mail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a.elkaryani@emid.ma" TargetMode="External"/><Relationship Id="rId7" Type="http://schemas.openxmlformats.org/officeDocument/2006/relationships/hyperlink" Target="mailto:i.elkarbali@emid.ma" TargetMode="External"/><Relationship Id="rId2" Type="http://schemas.openxmlformats.org/officeDocument/2006/relationships/hyperlink" Target="mailto:a.taleb@emid.ma;" TargetMode="External"/><Relationship Id="rId1" Type="http://schemas.openxmlformats.org/officeDocument/2006/relationships/hyperlink" Target="mailto:m.abdennour@emid.ma" TargetMode="External"/><Relationship Id="rId6" Type="http://schemas.openxmlformats.org/officeDocument/2006/relationships/hyperlink" Target="mailto:k.aitalla@emid.ma" TargetMode="External"/><Relationship Id="rId11" Type="http://schemas.openxmlformats.org/officeDocument/2006/relationships/comments" Target="../comments1.xml"/><Relationship Id="rId5" Type="http://schemas.openxmlformats.org/officeDocument/2006/relationships/hyperlink" Target="mailto:a.taleb@emid.ma;" TargetMode="External"/><Relationship Id="rId10" Type="http://schemas.openxmlformats.org/officeDocument/2006/relationships/table" Target="../tables/table1.xml"/><Relationship Id="rId4" Type="http://schemas.openxmlformats.org/officeDocument/2006/relationships/hyperlink" Target="mailto:m.elyazidi@emid.ma" TargetMode="External"/><Relationship Id="rId9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C25482-A801-4BAD-9279-CF90ED356874}">
  <sheetPr codeName="Feuil4"/>
  <dimension ref="A1:J7"/>
  <sheetViews>
    <sheetView workbookViewId="0">
      <selection activeCell="J1" sqref="J1"/>
    </sheetView>
  </sheetViews>
  <sheetFormatPr baseColWidth="10" defaultRowHeight="14.4" x14ac:dyDescent="0.3"/>
  <cols>
    <col min="1" max="1" width="17.44140625" customWidth="1"/>
    <col min="2" max="2" width="15.109375" style="3" customWidth="1"/>
    <col min="3" max="3" width="28.5546875" customWidth="1"/>
    <col min="4" max="4" width="38.109375" bestFit="1" customWidth="1"/>
    <col min="7" max="7" width="15.5546875" customWidth="1"/>
    <col min="8" max="8" width="16.6640625" style="27" customWidth="1"/>
    <col min="9" max="9" width="24.33203125" style="27" customWidth="1"/>
    <col min="10" max="10" width="12.6640625" style="28" customWidth="1"/>
  </cols>
  <sheetData>
    <row r="1" spans="1:10" s="25" customFormat="1" ht="27.75" customHeight="1" x14ac:dyDescent="0.3">
      <c r="A1" s="24" t="s">
        <v>34</v>
      </c>
      <c r="B1" s="24" t="s">
        <v>35</v>
      </c>
      <c r="C1" s="24" t="s">
        <v>36</v>
      </c>
      <c r="D1" s="24" t="s">
        <v>37</v>
      </c>
      <c r="H1" s="26" t="s">
        <v>15</v>
      </c>
      <c r="I1" s="26" t="s">
        <v>0</v>
      </c>
      <c r="J1" s="26" t="s">
        <v>7</v>
      </c>
    </row>
    <row r="2" spans="1:10" x14ac:dyDescent="0.3">
      <c r="A2" t="s">
        <v>4</v>
      </c>
      <c r="B2" s="3" t="s">
        <v>38</v>
      </c>
      <c r="C2" s="31" t="s">
        <v>45</v>
      </c>
      <c r="D2" s="31" t="s">
        <v>48</v>
      </c>
      <c r="H2" s="27" t="s">
        <v>9</v>
      </c>
      <c r="I2" s="27" t="s">
        <v>10</v>
      </c>
      <c r="J2" s="28">
        <v>55</v>
      </c>
    </row>
    <row r="3" spans="1:10" x14ac:dyDescent="0.3">
      <c r="A3" t="s">
        <v>7</v>
      </c>
      <c r="B3" s="3" t="s">
        <v>39</v>
      </c>
      <c r="C3" s="31" t="s">
        <v>46</v>
      </c>
      <c r="D3" s="31" t="s">
        <v>48</v>
      </c>
      <c r="H3" s="27" t="s">
        <v>11</v>
      </c>
      <c r="I3" s="27" t="s">
        <v>12</v>
      </c>
      <c r="J3" s="28">
        <v>55</v>
      </c>
    </row>
    <row r="4" spans="1:10" x14ac:dyDescent="0.3">
      <c r="A4" t="s">
        <v>3</v>
      </c>
      <c r="B4" s="3" t="s">
        <v>40</v>
      </c>
      <c r="C4" s="31" t="s">
        <v>47</v>
      </c>
      <c r="D4" s="31" t="s">
        <v>48</v>
      </c>
      <c r="H4" s="27" t="s">
        <v>13</v>
      </c>
      <c r="I4" s="27" t="s">
        <v>14</v>
      </c>
      <c r="J4" s="28">
        <v>55</v>
      </c>
    </row>
    <row r="5" spans="1:10" x14ac:dyDescent="0.3">
      <c r="A5" t="s">
        <v>2</v>
      </c>
      <c r="B5" s="3" t="s">
        <v>41</v>
      </c>
      <c r="C5" s="31" t="s">
        <v>49</v>
      </c>
      <c r="D5" s="31" t="s">
        <v>48</v>
      </c>
    </row>
    <row r="6" spans="1:10" x14ac:dyDescent="0.3">
      <c r="A6" t="s">
        <v>1</v>
      </c>
      <c r="B6" s="3" t="s">
        <v>42</v>
      </c>
      <c r="C6" t="s">
        <v>43</v>
      </c>
      <c r="D6" s="31" t="s">
        <v>48</v>
      </c>
    </row>
    <row r="7" spans="1:10" x14ac:dyDescent="0.3">
      <c r="A7" t="s">
        <v>8</v>
      </c>
      <c r="B7" s="3" t="s">
        <v>44</v>
      </c>
      <c r="C7" s="31" t="s">
        <v>50</v>
      </c>
      <c r="D7" s="31" t="s">
        <v>48</v>
      </c>
    </row>
  </sheetData>
  <hyperlinks>
    <hyperlink ref="C2" r:id="rId1" xr:uid="{C4952C7B-8690-4439-BE89-46CB2D7B0FD7}"/>
    <hyperlink ref="D2" r:id="rId2" display="a.taleb@emid.ma; " xr:uid="{908063B1-497C-4F4B-906F-A9374A7C7C72}"/>
    <hyperlink ref="C3" r:id="rId3" xr:uid="{68C502B8-C14A-4F10-8DCC-18E908267323}"/>
    <hyperlink ref="C4" r:id="rId4" xr:uid="{A021FDAF-BF75-4ECE-AAD8-1187E80FC11F}"/>
    <hyperlink ref="D3:D7" r:id="rId5" display="a.taleb@emid.ma; " xr:uid="{15F7B26F-2A0C-4F8E-B073-4F72C3CF6C63}"/>
    <hyperlink ref="C5" r:id="rId6" xr:uid="{E8E4888D-4D47-4503-9FB4-6C14EE96AA03}"/>
    <hyperlink ref="C7" r:id="rId7" xr:uid="{9DF6059A-8594-498A-A586-58C35BDE3C64}"/>
  </hyperlinks>
  <pageMargins left="0.7" right="0.7" top="0.75" bottom="0.75" header="0.3" footer="0.3"/>
  <pageSetup paperSize="9" orientation="portrait" r:id="rId8"/>
  <legacyDrawing r:id="rId9"/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E8203C-9EC5-415D-9765-666D1431E88A}">
  <sheetPr codeName="Feuil3"/>
  <dimension ref="A1:J20"/>
  <sheetViews>
    <sheetView workbookViewId="0">
      <selection activeCell="B23" sqref="B23"/>
    </sheetView>
  </sheetViews>
  <sheetFormatPr baseColWidth="10" defaultRowHeight="14.4" x14ac:dyDescent="0.3"/>
  <cols>
    <col min="1" max="1" width="14.6640625" bestFit="1" customWidth="1"/>
    <col min="2" max="2" width="61.5546875" bestFit="1" customWidth="1"/>
    <col min="3" max="3" width="8" bestFit="1" customWidth="1"/>
    <col min="4" max="9" width="7.88671875" bestFit="1" customWidth="1"/>
  </cols>
  <sheetData>
    <row r="1" spans="1:10" x14ac:dyDescent="0.3">
      <c r="A1" t="s">
        <v>52</v>
      </c>
      <c r="B1" t="s">
        <v>0</v>
      </c>
      <c r="C1" t="s">
        <v>19</v>
      </c>
      <c r="D1" t="s">
        <v>20</v>
      </c>
      <c r="E1" t="s">
        <v>21</v>
      </c>
      <c r="F1" t="s">
        <v>22</v>
      </c>
      <c r="G1" t="s">
        <v>23</v>
      </c>
      <c r="H1" t="s">
        <v>24</v>
      </c>
      <c r="I1" t="s">
        <v>25</v>
      </c>
      <c r="J1" t="s">
        <v>26</v>
      </c>
    </row>
    <row r="2" spans="1:10" x14ac:dyDescent="0.3">
      <c r="A2" s="1" t="s">
        <v>79</v>
      </c>
      <c r="B2" s="1" t="s">
        <v>60</v>
      </c>
      <c r="C2">
        <v>34</v>
      </c>
      <c r="D2">
        <v>72</v>
      </c>
      <c r="E2">
        <v>64</v>
      </c>
      <c r="F2">
        <v>14</v>
      </c>
      <c r="G2">
        <v>9</v>
      </c>
      <c r="H2">
        <v>92</v>
      </c>
      <c r="I2">
        <v>16</v>
      </c>
      <c r="J2">
        <v>6</v>
      </c>
    </row>
    <row r="3" spans="1:10" x14ac:dyDescent="0.3">
      <c r="A3" s="1" t="s">
        <v>80</v>
      </c>
      <c r="B3" s="1" t="s">
        <v>61</v>
      </c>
      <c r="C3">
        <v>36</v>
      </c>
      <c r="D3">
        <v>10</v>
      </c>
      <c r="E3">
        <v>24</v>
      </c>
      <c r="F3">
        <v>73</v>
      </c>
      <c r="G3">
        <v>82</v>
      </c>
      <c r="H3">
        <v>70</v>
      </c>
      <c r="I3">
        <v>66</v>
      </c>
      <c r="J3">
        <v>2</v>
      </c>
    </row>
    <row r="4" spans="1:10" x14ac:dyDescent="0.3">
      <c r="A4" s="1" t="s">
        <v>81</v>
      </c>
      <c r="B4" s="1" t="s">
        <v>62</v>
      </c>
      <c r="C4">
        <v>85</v>
      </c>
      <c r="D4">
        <v>36</v>
      </c>
      <c r="E4">
        <v>19</v>
      </c>
      <c r="F4">
        <v>33</v>
      </c>
      <c r="G4">
        <v>25</v>
      </c>
      <c r="H4">
        <v>1</v>
      </c>
      <c r="I4">
        <v>2</v>
      </c>
      <c r="J4">
        <v>1</v>
      </c>
    </row>
    <row r="5" spans="1:10" x14ac:dyDescent="0.3">
      <c r="A5" s="1" t="s">
        <v>82</v>
      </c>
      <c r="B5" s="1" t="s">
        <v>63</v>
      </c>
      <c r="C5">
        <v>89</v>
      </c>
      <c r="D5">
        <v>79</v>
      </c>
      <c r="E5">
        <v>90</v>
      </c>
      <c r="F5">
        <v>66</v>
      </c>
      <c r="G5">
        <v>96</v>
      </c>
      <c r="H5">
        <v>86</v>
      </c>
      <c r="I5">
        <v>10</v>
      </c>
      <c r="J5">
        <v>87</v>
      </c>
    </row>
    <row r="6" spans="1:10" x14ac:dyDescent="0.3">
      <c r="A6" s="1" t="s">
        <v>83</v>
      </c>
      <c r="B6" s="1" t="s">
        <v>64</v>
      </c>
      <c r="C6">
        <v>29</v>
      </c>
      <c r="D6">
        <v>36</v>
      </c>
      <c r="E6">
        <v>8</v>
      </c>
      <c r="F6">
        <v>65</v>
      </c>
      <c r="G6">
        <v>55</v>
      </c>
      <c r="H6">
        <v>75</v>
      </c>
      <c r="I6">
        <v>91</v>
      </c>
      <c r="J6">
        <v>56</v>
      </c>
    </row>
    <row r="7" spans="1:10" x14ac:dyDescent="0.3">
      <c r="A7" s="1" t="s">
        <v>84</v>
      </c>
      <c r="B7" s="1" t="s">
        <v>65</v>
      </c>
      <c r="C7">
        <v>39</v>
      </c>
      <c r="D7">
        <v>58</v>
      </c>
      <c r="E7">
        <v>7</v>
      </c>
      <c r="F7">
        <v>36</v>
      </c>
      <c r="G7">
        <v>12</v>
      </c>
      <c r="H7">
        <v>19</v>
      </c>
      <c r="I7">
        <v>20</v>
      </c>
      <c r="J7">
        <v>29</v>
      </c>
    </row>
    <row r="8" spans="1:10" x14ac:dyDescent="0.3">
      <c r="A8" s="1" t="s">
        <v>85</v>
      </c>
      <c r="B8" s="1" t="s">
        <v>66</v>
      </c>
      <c r="C8">
        <v>21</v>
      </c>
      <c r="D8">
        <v>80</v>
      </c>
      <c r="E8">
        <v>31</v>
      </c>
      <c r="F8">
        <v>82</v>
      </c>
      <c r="G8">
        <v>82</v>
      </c>
      <c r="H8">
        <v>72</v>
      </c>
      <c r="I8">
        <v>92</v>
      </c>
      <c r="J8">
        <v>19</v>
      </c>
    </row>
    <row r="9" spans="1:10" x14ac:dyDescent="0.3">
      <c r="A9" s="1" t="s">
        <v>86</v>
      </c>
      <c r="B9" s="1" t="s">
        <v>67</v>
      </c>
      <c r="C9">
        <v>21</v>
      </c>
      <c r="D9">
        <v>2</v>
      </c>
      <c r="E9">
        <v>51</v>
      </c>
      <c r="F9">
        <v>41</v>
      </c>
      <c r="G9">
        <v>46</v>
      </c>
      <c r="H9">
        <v>80</v>
      </c>
      <c r="I9">
        <v>97</v>
      </c>
      <c r="J9">
        <v>28</v>
      </c>
    </row>
    <row r="10" spans="1:10" x14ac:dyDescent="0.3">
      <c r="A10" s="1" t="s">
        <v>87</v>
      </c>
      <c r="B10" s="1" t="s">
        <v>68</v>
      </c>
      <c r="C10">
        <v>6</v>
      </c>
      <c r="D10">
        <v>89</v>
      </c>
      <c r="E10">
        <v>41</v>
      </c>
      <c r="F10">
        <v>52</v>
      </c>
      <c r="G10">
        <v>26</v>
      </c>
      <c r="H10">
        <v>22</v>
      </c>
      <c r="I10">
        <v>56</v>
      </c>
      <c r="J10">
        <v>46</v>
      </c>
    </row>
    <row r="11" spans="1:10" x14ac:dyDescent="0.3">
      <c r="A11" s="1" t="s">
        <v>88</v>
      </c>
      <c r="B11" s="1" t="s">
        <v>69</v>
      </c>
      <c r="C11">
        <v>80</v>
      </c>
      <c r="D11">
        <v>91</v>
      </c>
      <c r="E11">
        <v>88</v>
      </c>
      <c r="F11">
        <v>33</v>
      </c>
      <c r="G11">
        <v>81</v>
      </c>
      <c r="H11">
        <v>85</v>
      </c>
      <c r="I11">
        <v>5</v>
      </c>
      <c r="J11">
        <v>87</v>
      </c>
    </row>
    <row r="12" spans="1:10" x14ac:dyDescent="0.3">
      <c r="A12" s="1" t="s">
        <v>89</v>
      </c>
      <c r="B12" s="1" t="s">
        <v>70</v>
      </c>
      <c r="C12">
        <v>97</v>
      </c>
      <c r="D12">
        <v>77</v>
      </c>
      <c r="E12">
        <v>95</v>
      </c>
      <c r="F12">
        <v>85</v>
      </c>
      <c r="G12">
        <v>18</v>
      </c>
      <c r="H12">
        <v>67</v>
      </c>
      <c r="I12">
        <v>86</v>
      </c>
      <c r="J12">
        <v>34</v>
      </c>
    </row>
    <row r="13" spans="1:10" x14ac:dyDescent="0.3">
      <c r="A13" s="1" t="s">
        <v>90</v>
      </c>
      <c r="B13" s="1" t="s">
        <v>71</v>
      </c>
      <c r="C13">
        <v>33</v>
      </c>
      <c r="D13">
        <v>33</v>
      </c>
      <c r="E13">
        <v>98</v>
      </c>
      <c r="F13">
        <v>43</v>
      </c>
      <c r="G13">
        <v>7</v>
      </c>
      <c r="H13">
        <v>36</v>
      </c>
      <c r="I13">
        <v>25</v>
      </c>
      <c r="J13">
        <v>44</v>
      </c>
    </row>
    <row r="14" spans="1:10" x14ac:dyDescent="0.3">
      <c r="A14" s="1" t="s">
        <v>91</v>
      </c>
      <c r="B14" s="1" t="s">
        <v>72</v>
      </c>
      <c r="C14">
        <v>51</v>
      </c>
      <c r="D14">
        <v>59</v>
      </c>
      <c r="E14">
        <v>100</v>
      </c>
      <c r="F14">
        <v>25</v>
      </c>
      <c r="G14">
        <v>15</v>
      </c>
      <c r="H14">
        <v>39</v>
      </c>
      <c r="I14">
        <v>26</v>
      </c>
      <c r="J14">
        <v>41</v>
      </c>
    </row>
    <row r="15" spans="1:10" x14ac:dyDescent="0.3">
      <c r="A15" s="1" t="s">
        <v>92</v>
      </c>
      <c r="B15" s="1" t="s">
        <v>73</v>
      </c>
      <c r="C15">
        <v>92</v>
      </c>
      <c r="D15">
        <v>2</v>
      </c>
      <c r="E15">
        <v>93</v>
      </c>
      <c r="F15">
        <v>62</v>
      </c>
      <c r="G15">
        <v>82</v>
      </c>
      <c r="H15">
        <v>34</v>
      </c>
      <c r="I15">
        <v>48</v>
      </c>
      <c r="J15">
        <v>56</v>
      </c>
    </row>
    <row r="16" spans="1:10" x14ac:dyDescent="0.3">
      <c r="A16" s="1" t="s">
        <v>93</v>
      </c>
      <c r="B16" s="1" t="s">
        <v>74</v>
      </c>
      <c r="C16">
        <v>60</v>
      </c>
      <c r="D16">
        <v>31</v>
      </c>
      <c r="E16">
        <v>60</v>
      </c>
      <c r="F16">
        <v>24</v>
      </c>
      <c r="G16">
        <v>54</v>
      </c>
      <c r="H16">
        <v>87</v>
      </c>
      <c r="I16">
        <v>44</v>
      </c>
      <c r="J16">
        <v>21</v>
      </c>
    </row>
    <row r="17" spans="1:10" x14ac:dyDescent="0.3">
      <c r="A17" s="1" t="s">
        <v>94</v>
      </c>
      <c r="B17" s="1" t="s">
        <v>75</v>
      </c>
      <c r="C17">
        <v>12</v>
      </c>
      <c r="D17">
        <v>58</v>
      </c>
      <c r="E17">
        <v>75</v>
      </c>
      <c r="F17">
        <v>8</v>
      </c>
      <c r="G17">
        <v>3</v>
      </c>
      <c r="H17">
        <v>22</v>
      </c>
      <c r="I17">
        <v>84</v>
      </c>
      <c r="J17">
        <v>29</v>
      </c>
    </row>
    <row r="18" spans="1:10" x14ac:dyDescent="0.3">
      <c r="A18" s="1" t="s">
        <v>95</v>
      </c>
      <c r="B18" s="1" t="s">
        <v>76</v>
      </c>
      <c r="C18">
        <v>92</v>
      </c>
      <c r="D18">
        <v>23</v>
      </c>
      <c r="E18">
        <v>67</v>
      </c>
      <c r="F18">
        <v>51</v>
      </c>
      <c r="G18">
        <v>38</v>
      </c>
      <c r="H18">
        <v>83</v>
      </c>
      <c r="I18">
        <v>27</v>
      </c>
      <c r="J18">
        <v>88</v>
      </c>
    </row>
    <row r="19" spans="1:10" x14ac:dyDescent="0.3">
      <c r="A19" s="1" t="s">
        <v>96</v>
      </c>
      <c r="B19" s="1" t="s">
        <v>77</v>
      </c>
      <c r="C19">
        <v>42</v>
      </c>
      <c r="D19">
        <v>61</v>
      </c>
      <c r="E19">
        <v>93</v>
      </c>
      <c r="F19">
        <v>43</v>
      </c>
      <c r="G19">
        <v>27</v>
      </c>
      <c r="H19">
        <v>7</v>
      </c>
      <c r="I19">
        <v>61</v>
      </c>
      <c r="J19">
        <v>36</v>
      </c>
    </row>
    <row r="20" spans="1:10" x14ac:dyDescent="0.3">
      <c r="A20" s="1" t="s">
        <v>97</v>
      </c>
      <c r="B20" s="1" t="s">
        <v>78</v>
      </c>
      <c r="C20">
        <v>23</v>
      </c>
      <c r="D20">
        <v>42</v>
      </c>
      <c r="E20">
        <v>80</v>
      </c>
      <c r="F20">
        <v>80</v>
      </c>
      <c r="G20">
        <v>49</v>
      </c>
      <c r="H20">
        <v>9</v>
      </c>
      <c r="I20">
        <v>88</v>
      </c>
      <c r="J20">
        <v>58</v>
      </c>
    </row>
  </sheetData>
  <autoFilter ref="A1:I20" xr:uid="{99E8203C-9EC5-415D-9765-666D1431E88A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4287AF-515E-4003-85A5-4383B7BBDDDB}">
  <sheetPr codeName="Feuil9"/>
  <dimension ref="A1:AJ21"/>
  <sheetViews>
    <sheetView tabSelected="1" zoomScale="70" zoomScaleNormal="70" workbookViewId="0">
      <pane xSplit="5" ySplit="2" topLeftCell="F3" activePane="bottomRight" state="frozen"/>
      <selection pane="topRight" activeCell="C1" sqref="C1"/>
      <selection pane="bottomLeft" activeCell="A3" sqref="A3"/>
      <selection pane="bottomRight" activeCell="Y23" sqref="Y23"/>
    </sheetView>
  </sheetViews>
  <sheetFormatPr baseColWidth="10" defaultRowHeight="14.4" x14ac:dyDescent="0.3"/>
  <cols>
    <col min="1" max="1" width="4.21875" customWidth="1"/>
    <col min="2" max="2" width="23.5546875" customWidth="1"/>
    <col min="3" max="3" width="2.77734375" customWidth="1"/>
    <col min="4" max="4" width="4.21875" customWidth="1"/>
    <col min="5" max="5" width="43.109375" customWidth="1"/>
    <col min="6" max="6" width="12.77734375" customWidth="1"/>
    <col min="7" max="7" width="11.5546875" customWidth="1"/>
    <col min="8" max="9" width="9.21875" customWidth="1"/>
    <col min="10" max="10" width="13.21875" customWidth="1"/>
    <col min="11" max="11" width="9" customWidth="1"/>
    <col min="12" max="12" width="9.5546875" customWidth="1"/>
    <col min="13" max="13" width="12.77734375" customWidth="1"/>
    <col min="14" max="14" width="11.5546875" customWidth="1"/>
    <col min="15" max="15" width="9.77734375" customWidth="1"/>
    <col min="16" max="16" width="9.5546875" customWidth="1"/>
    <col min="17" max="17" width="9.88671875" customWidth="1"/>
    <col min="18" max="18" width="9.44140625" customWidth="1"/>
    <col min="19" max="19" width="13.21875" customWidth="1"/>
    <col min="20" max="20" width="12.77734375" customWidth="1"/>
    <col min="21" max="26" width="10" customWidth="1"/>
    <col min="27" max="27" width="11.5546875" customWidth="1"/>
    <col min="28" max="28" width="9.77734375" customWidth="1"/>
    <col min="29" max="29" width="9.5546875" customWidth="1"/>
    <col min="30" max="30" width="13.33203125" customWidth="1"/>
    <col min="31" max="31" width="9.44140625" customWidth="1"/>
    <col min="32" max="32" width="10" customWidth="1"/>
    <col min="33" max="33" width="12.77734375" customWidth="1"/>
    <col min="34" max="35" width="16.21875" customWidth="1"/>
  </cols>
  <sheetData>
    <row r="1" spans="1:36" s="13" customFormat="1" ht="31.8" customHeight="1" thickBot="1" x14ac:dyDescent="0.35">
      <c r="E1" s="29" t="s">
        <v>4</v>
      </c>
      <c r="F1" s="11" t="s">
        <v>16</v>
      </c>
      <c r="G1" s="20"/>
      <c r="H1" s="21"/>
      <c r="I1" s="23" t="s">
        <v>33</v>
      </c>
      <c r="J1" s="22">
        <v>45034</v>
      </c>
      <c r="K1" s="21"/>
      <c r="L1" s="21"/>
      <c r="M1" s="38" t="s">
        <v>31</v>
      </c>
      <c r="N1" s="30"/>
      <c r="O1" s="30"/>
      <c r="P1" s="30"/>
      <c r="Q1" s="30"/>
      <c r="R1" s="33" t="s">
        <v>53</v>
      </c>
      <c r="S1" s="36">
        <v>45034</v>
      </c>
      <c r="T1" s="12" t="s">
        <v>27</v>
      </c>
      <c r="U1" s="41" t="s">
        <v>51</v>
      </c>
      <c r="V1" s="42"/>
      <c r="W1" s="42"/>
      <c r="X1" s="42"/>
      <c r="Y1" s="42"/>
      <c r="Z1" s="43"/>
      <c r="AA1" s="34"/>
      <c r="AB1" s="44" t="s">
        <v>54</v>
      </c>
      <c r="AC1" s="44"/>
      <c r="AD1" s="35">
        <v>45034</v>
      </c>
      <c r="AE1" s="30"/>
      <c r="AF1" s="32"/>
      <c r="AG1" s="12" t="s">
        <v>17</v>
      </c>
      <c r="AH1" s="40" t="s">
        <v>32</v>
      </c>
      <c r="AI1" s="40"/>
      <c r="AJ1" s="37" t="s">
        <v>18</v>
      </c>
    </row>
    <row r="2" spans="1:36" x14ac:dyDescent="0.3">
      <c r="A2" s="14" t="s">
        <v>55</v>
      </c>
      <c r="B2" s="14" t="s">
        <v>15</v>
      </c>
      <c r="C2" s="14" t="s">
        <v>30</v>
      </c>
      <c r="D2" s="14" t="s">
        <v>5</v>
      </c>
      <c r="E2" s="14" t="s">
        <v>0</v>
      </c>
      <c r="F2" s="4" t="s">
        <v>6</v>
      </c>
      <c r="G2" s="2" t="s">
        <v>4</v>
      </c>
      <c r="H2" s="2" t="s">
        <v>7</v>
      </c>
      <c r="I2" s="2" t="s">
        <v>3</v>
      </c>
      <c r="J2" s="2" t="s">
        <v>2</v>
      </c>
      <c r="K2" s="2" t="s">
        <v>1</v>
      </c>
      <c r="L2" s="19" t="s">
        <v>8</v>
      </c>
      <c r="M2" s="39"/>
      <c r="N2" s="9" t="s">
        <v>4</v>
      </c>
      <c r="O2" s="2" t="s">
        <v>7</v>
      </c>
      <c r="P2" s="2" t="s">
        <v>3</v>
      </c>
      <c r="Q2" s="2" t="s">
        <v>2</v>
      </c>
      <c r="R2" s="2" t="s">
        <v>1</v>
      </c>
      <c r="S2" s="8" t="s">
        <v>8</v>
      </c>
      <c r="T2" s="10" t="s">
        <v>6</v>
      </c>
      <c r="U2" s="16" t="s">
        <v>4</v>
      </c>
      <c r="V2" s="2" t="s">
        <v>7</v>
      </c>
      <c r="W2" s="2" t="s">
        <v>3</v>
      </c>
      <c r="X2" s="2" t="s">
        <v>2</v>
      </c>
      <c r="Y2" s="2" t="s">
        <v>1</v>
      </c>
      <c r="Z2" s="8" t="s">
        <v>8</v>
      </c>
      <c r="AA2" s="16" t="s">
        <v>4</v>
      </c>
      <c r="AB2" s="2" t="s">
        <v>7</v>
      </c>
      <c r="AC2" s="2" t="s">
        <v>3</v>
      </c>
      <c r="AD2" s="2" t="s">
        <v>2</v>
      </c>
      <c r="AE2" s="2" t="s">
        <v>1</v>
      </c>
      <c r="AF2" s="8" t="s">
        <v>8</v>
      </c>
      <c r="AG2" s="10" t="s">
        <v>6</v>
      </c>
      <c r="AH2" s="18" t="s">
        <v>28</v>
      </c>
      <c r="AI2" s="18" t="s">
        <v>29</v>
      </c>
      <c r="AJ2" s="37"/>
    </row>
    <row r="3" spans="1:36" x14ac:dyDescent="0.3">
      <c r="A3" s="1" t="s">
        <v>56</v>
      </c>
      <c r="B3" s="1" t="s">
        <v>79</v>
      </c>
      <c r="C3" s="1" t="s">
        <v>58</v>
      </c>
      <c r="D3" s="1"/>
      <c r="E3" s="1" t="s">
        <v>60</v>
      </c>
      <c r="F3" s="5">
        <f>VLOOKUP(B3,Paramétrage!A:I,3,0)</f>
        <v>34</v>
      </c>
      <c r="G3" s="5">
        <f>VLOOKUP(B3,Paramétrage!A:I,4,0)</f>
        <v>72</v>
      </c>
      <c r="H3" s="5">
        <f>VLOOKUP(B3,Paramétrage!A:I,5,0)</f>
        <v>64</v>
      </c>
      <c r="I3" s="5">
        <f>VLOOKUP(B3,Paramétrage!A:I,6,0)</f>
        <v>14</v>
      </c>
      <c r="J3" s="5">
        <f>VLOOKUP(B3,Paramétrage!A:I,7,0)</f>
        <v>9</v>
      </c>
      <c r="K3" s="5">
        <f>VLOOKUP(B3,Paramétrage!A:I,8,0)</f>
        <v>92</v>
      </c>
      <c r="L3" s="7">
        <f>VLOOKUP(B3,Paramétrage!A:I,9,0)</f>
        <v>16</v>
      </c>
      <c r="M3" s="15"/>
      <c r="N3" s="17"/>
      <c r="O3" s="5"/>
      <c r="P3" s="5"/>
      <c r="Q3" s="5"/>
      <c r="R3" s="5"/>
      <c r="S3" s="7"/>
      <c r="T3" s="6">
        <f t="shared" ref="T3:T8" si="0">F3-(N3+O3+P3+Q3+R3+S3)</f>
        <v>34</v>
      </c>
      <c r="U3" s="17"/>
      <c r="V3" s="5"/>
      <c r="W3" s="5"/>
      <c r="X3" s="5"/>
      <c r="Y3" s="5"/>
      <c r="Z3" s="7"/>
      <c r="AA3" s="17"/>
      <c r="AB3" s="5"/>
      <c r="AC3" s="5"/>
      <c r="AD3" s="5"/>
      <c r="AE3" s="5"/>
      <c r="AF3" s="7"/>
      <c r="AG3" s="15">
        <f t="shared" ref="AG3:AG8" si="1">F3+AA3+AB3+AC3+AD3+AE3+AF3</f>
        <v>34</v>
      </c>
      <c r="AH3" s="5"/>
      <c r="AI3" s="5"/>
    </row>
    <row r="4" spans="1:36" x14ac:dyDescent="0.3">
      <c r="A4" s="1" t="s">
        <v>56</v>
      </c>
      <c r="B4" s="1" t="s">
        <v>80</v>
      </c>
      <c r="C4" s="1" t="s">
        <v>58</v>
      </c>
      <c r="D4" s="1"/>
      <c r="E4" s="1" t="s">
        <v>61</v>
      </c>
      <c r="F4" s="5">
        <f>VLOOKUP(B4,Paramétrage!A:I,3,0)</f>
        <v>36</v>
      </c>
      <c r="G4" s="5">
        <f>VLOOKUP(B4,Paramétrage!A:I,4,0)</f>
        <v>10</v>
      </c>
      <c r="H4" s="5">
        <f>VLOOKUP(B4,Paramétrage!A:I,5,0)</f>
        <v>24</v>
      </c>
      <c r="I4" s="5">
        <f>VLOOKUP(B4,Paramétrage!A:I,6,0)</f>
        <v>73</v>
      </c>
      <c r="J4" s="5">
        <f>VLOOKUP(B4,Paramétrage!A:I,7,0)</f>
        <v>82</v>
      </c>
      <c r="K4" s="5">
        <f>VLOOKUP(B4,Paramétrage!A:I,8,0)</f>
        <v>70</v>
      </c>
      <c r="L4" s="7">
        <f>VLOOKUP(B4,Paramétrage!A:I,9,0)</f>
        <v>66</v>
      </c>
      <c r="M4" s="15"/>
      <c r="N4" s="17"/>
      <c r="O4" s="5"/>
      <c r="P4" s="5"/>
      <c r="Q4" s="5"/>
      <c r="R4" s="5"/>
      <c r="S4" s="7"/>
      <c r="T4" s="6">
        <f t="shared" si="0"/>
        <v>36</v>
      </c>
      <c r="U4" s="17"/>
      <c r="V4" s="5"/>
      <c r="W4" s="5"/>
      <c r="X4" s="5"/>
      <c r="Y4" s="5"/>
      <c r="Z4" s="7"/>
      <c r="AA4" s="17"/>
      <c r="AB4" s="5"/>
      <c r="AC4" s="5"/>
      <c r="AD4" s="5"/>
      <c r="AE4" s="5"/>
      <c r="AF4" s="7"/>
      <c r="AG4" s="15">
        <f t="shared" si="1"/>
        <v>36</v>
      </c>
      <c r="AH4" s="5"/>
      <c r="AI4" s="5"/>
    </row>
    <row r="5" spans="1:36" x14ac:dyDescent="0.3">
      <c r="A5" s="1" t="s">
        <v>56</v>
      </c>
      <c r="B5" s="1" t="s">
        <v>81</v>
      </c>
      <c r="C5" s="1" t="s">
        <v>58</v>
      </c>
      <c r="D5" s="1"/>
      <c r="E5" s="1" t="s">
        <v>62</v>
      </c>
      <c r="F5" s="5">
        <f>VLOOKUP(B5,Paramétrage!A:I,3,0)</f>
        <v>85</v>
      </c>
      <c r="G5" s="5">
        <f>VLOOKUP(B5,Paramétrage!A:I,4,0)</f>
        <v>36</v>
      </c>
      <c r="H5" s="5">
        <f>VLOOKUP(B5,Paramétrage!A:I,5,0)</f>
        <v>19</v>
      </c>
      <c r="I5" s="5">
        <f>VLOOKUP(B5,Paramétrage!A:I,6,0)</f>
        <v>33</v>
      </c>
      <c r="J5" s="5">
        <f>VLOOKUP(B5,Paramétrage!A:I,7,0)</f>
        <v>25</v>
      </c>
      <c r="K5" s="5">
        <f>VLOOKUP(B5,Paramétrage!A:I,8,0)</f>
        <v>1</v>
      </c>
      <c r="L5" s="7">
        <f>VLOOKUP(B5,Paramétrage!A:I,9,0)</f>
        <v>2</v>
      </c>
      <c r="M5" s="15"/>
      <c r="N5" s="17"/>
      <c r="O5" s="5"/>
      <c r="P5" s="5"/>
      <c r="Q5" s="5"/>
      <c r="R5" s="5"/>
      <c r="S5" s="7"/>
      <c r="T5" s="6">
        <f t="shared" si="0"/>
        <v>85</v>
      </c>
      <c r="U5" s="17"/>
      <c r="V5" s="5"/>
      <c r="W5" s="5"/>
      <c r="X5" s="5"/>
      <c r="Y5" s="5"/>
      <c r="Z5" s="7"/>
      <c r="AA5" s="17"/>
      <c r="AB5" s="5"/>
      <c r="AC5" s="5"/>
      <c r="AD5" s="5"/>
      <c r="AE5" s="5"/>
      <c r="AF5" s="7"/>
      <c r="AG5" s="15">
        <f t="shared" si="1"/>
        <v>85</v>
      </c>
      <c r="AH5" s="5"/>
      <c r="AI5" s="5"/>
    </row>
    <row r="6" spans="1:36" x14ac:dyDescent="0.3">
      <c r="A6" s="1" t="s">
        <v>56</v>
      </c>
      <c r="B6" s="1" t="s">
        <v>82</v>
      </c>
      <c r="C6" s="1" t="s">
        <v>59</v>
      </c>
      <c r="D6" s="1"/>
      <c r="E6" s="1" t="s">
        <v>63</v>
      </c>
      <c r="F6" s="5">
        <f>VLOOKUP(B6,Paramétrage!A:I,3,0)</f>
        <v>89</v>
      </c>
      <c r="G6" s="5">
        <f>VLOOKUP(B6,Paramétrage!A:I,4,0)</f>
        <v>79</v>
      </c>
      <c r="H6" s="5">
        <f>VLOOKUP(B6,Paramétrage!A:I,5,0)</f>
        <v>90</v>
      </c>
      <c r="I6" s="5">
        <f>VLOOKUP(B6,Paramétrage!A:I,6,0)</f>
        <v>66</v>
      </c>
      <c r="J6" s="5">
        <f>VLOOKUP(B6,Paramétrage!A:I,7,0)</f>
        <v>96</v>
      </c>
      <c r="K6" s="5">
        <f>VLOOKUP(B6,Paramétrage!A:I,8,0)</f>
        <v>86</v>
      </c>
      <c r="L6" s="7">
        <f>VLOOKUP(B6,Paramétrage!A:I,9,0)</f>
        <v>10</v>
      </c>
      <c r="M6" s="15"/>
      <c r="N6" s="17"/>
      <c r="O6" s="5"/>
      <c r="P6" s="5"/>
      <c r="Q6" s="5"/>
      <c r="R6" s="5"/>
      <c r="S6" s="7"/>
      <c r="T6" s="6">
        <f t="shared" si="0"/>
        <v>89</v>
      </c>
      <c r="U6" s="17"/>
      <c r="V6" s="5"/>
      <c r="W6" s="5"/>
      <c r="X6" s="5"/>
      <c r="Y6" s="5"/>
      <c r="Z6" s="7"/>
      <c r="AA6" s="17"/>
      <c r="AB6" s="5"/>
      <c r="AC6" s="5"/>
      <c r="AD6" s="5"/>
      <c r="AE6" s="5"/>
      <c r="AF6" s="7"/>
      <c r="AG6" s="15">
        <f t="shared" si="1"/>
        <v>89</v>
      </c>
      <c r="AH6" s="5"/>
      <c r="AI6" s="5"/>
    </row>
    <row r="7" spans="1:36" x14ac:dyDescent="0.3">
      <c r="A7" s="1" t="s">
        <v>56</v>
      </c>
      <c r="B7" s="1" t="s">
        <v>83</v>
      </c>
      <c r="C7" s="1" t="s">
        <v>58</v>
      </c>
      <c r="D7" s="1"/>
      <c r="E7" s="1" t="s">
        <v>64</v>
      </c>
      <c r="F7" s="5">
        <f>VLOOKUP(B7,Paramétrage!A:I,3,0)</f>
        <v>29</v>
      </c>
      <c r="G7" s="5">
        <f>VLOOKUP(B7,Paramétrage!A:I,4,0)</f>
        <v>36</v>
      </c>
      <c r="H7" s="5">
        <f>VLOOKUP(B7,Paramétrage!A:I,5,0)</f>
        <v>8</v>
      </c>
      <c r="I7" s="5">
        <f>VLOOKUP(B7,Paramétrage!A:I,6,0)</f>
        <v>65</v>
      </c>
      <c r="J7" s="5">
        <f>VLOOKUP(B7,Paramétrage!A:I,7,0)</f>
        <v>55</v>
      </c>
      <c r="K7" s="5">
        <f>VLOOKUP(B7,Paramétrage!A:I,8,0)</f>
        <v>75</v>
      </c>
      <c r="L7" s="7">
        <f>VLOOKUP(B7,Paramétrage!A:I,9,0)</f>
        <v>91</v>
      </c>
      <c r="M7" s="15"/>
      <c r="N7" s="17"/>
      <c r="O7" s="5"/>
      <c r="P7" s="5"/>
      <c r="Q7" s="5"/>
      <c r="R7" s="5"/>
      <c r="S7" s="7"/>
      <c r="T7" s="6">
        <f t="shared" si="0"/>
        <v>29</v>
      </c>
      <c r="U7" s="17"/>
      <c r="V7" s="5"/>
      <c r="W7" s="5"/>
      <c r="X7" s="5"/>
      <c r="Y7" s="5"/>
      <c r="Z7" s="7"/>
      <c r="AA7" s="17"/>
      <c r="AB7" s="5"/>
      <c r="AC7" s="5"/>
      <c r="AD7" s="5"/>
      <c r="AE7" s="5"/>
      <c r="AF7" s="7"/>
      <c r="AG7" s="15">
        <f t="shared" si="1"/>
        <v>29</v>
      </c>
      <c r="AH7" s="5"/>
      <c r="AI7" s="5"/>
    </row>
    <row r="8" spans="1:36" x14ac:dyDescent="0.3">
      <c r="A8" s="1" t="s">
        <v>56</v>
      </c>
      <c r="B8" s="1" t="s">
        <v>84</v>
      </c>
      <c r="C8" s="1" t="s">
        <v>58</v>
      </c>
      <c r="D8" s="1"/>
      <c r="E8" s="1" t="s">
        <v>65</v>
      </c>
      <c r="F8" s="5">
        <f>VLOOKUP(B8,Paramétrage!A:I,3,0)</f>
        <v>39</v>
      </c>
      <c r="G8" s="5">
        <f>VLOOKUP(B8,Paramétrage!A:I,4,0)</f>
        <v>58</v>
      </c>
      <c r="H8" s="5">
        <f>VLOOKUP(B8,Paramétrage!A:I,5,0)</f>
        <v>7</v>
      </c>
      <c r="I8" s="5">
        <f>VLOOKUP(B8,Paramétrage!A:I,6,0)</f>
        <v>36</v>
      </c>
      <c r="J8" s="5">
        <f>VLOOKUP(B8,Paramétrage!A:I,7,0)</f>
        <v>12</v>
      </c>
      <c r="K8" s="5">
        <f>VLOOKUP(B8,Paramétrage!A:I,8,0)</f>
        <v>19</v>
      </c>
      <c r="L8" s="7">
        <f>VLOOKUP(B8,Paramétrage!A:I,9,0)</f>
        <v>20</v>
      </c>
      <c r="M8" s="15"/>
      <c r="N8" s="17"/>
      <c r="O8" s="5"/>
      <c r="P8" s="5"/>
      <c r="Q8" s="5"/>
      <c r="R8" s="5"/>
      <c r="S8" s="7"/>
      <c r="T8" s="6">
        <f t="shared" si="0"/>
        <v>39</v>
      </c>
      <c r="U8" s="17"/>
      <c r="V8" s="5"/>
      <c r="W8" s="5"/>
      <c r="X8" s="5"/>
      <c r="Y8" s="5"/>
      <c r="Z8" s="7"/>
      <c r="AA8" s="17"/>
      <c r="AB8" s="5"/>
      <c r="AC8" s="5"/>
      <c r="AD8" s="5"/>
      <c r="AE8" s="5"/>
      <c r="AF8" s="7"/>
      <c r="AG8" s="15">
        <f t="shared" si="1"/>
        <v>39</v>
      </c>
      <c r="AH8" s="5"/>
      <c r="AI8" s="5"/>
    </row>
    <row r="9" spans="1:36" x14ac:dyDescent="0.3">
      <c r="A9" s="1" t="s">
        <v>57</v>
      </c>
      <c r="B9" s="1" t="s">
        <v>85</v>
      </c>
      <c r="C9" s="1" t="s">
        <v>58</v>
      </c>
      <c r="D9" s="1">
        <v>12</v>
      </c>
      <c r="E9" s="1" t="s">
        <v>66</v>
      </c>
      <c r="F9" s="5">
        <f>VLOOKUP(B9,Paramétrage!A:I,3,0)</f>
        <v>21</v>
      </c>
      <c r="G9" s="5">
        <f>VLOOKUP(B9,Paramétrage!A:I,4,0)</f>
        <v>80</v>
      </c>
      <c r="H9" s="5">
        <f>VLOOKUP(B9,Paramétrage!A:I,5,0)</f>
        <v>31</v>
      </c>
      <c r="I9" s="5">
        <f>VLOOKUP(B9,Paramétrage!A:I,6,0)</f>
        <v>82</v>
      </c>
      <c r="J9" s="5">
        <f>VLOOKUP(B9,Paramétrage!A:I,7,0)</f>
        <v>82</v>
      </c>
      <c r="K9" s="5">
        <f>VLOOKUP(B9,Paramétrage!A:I,8,0)</f>
        <v>72</v>
      </c>
      <c r="L9" s="7">
        <f>VLOOKUP(B9,Paramétrage!A:I,9,0)</f>
        <v>92</v>
      </c>
      <c r="M9" s="15"/>
      <c r="N9" s="17"/>
      <c r="O9" s="5"/>
      <c r="P9" s="5"/>
      <c r="Q9" s="5"/>
      <c r="R9" s="5"/>
      <c r="S9" s="7"/>
      <c r="T9" s="6">
        <f t="shared" ref="T9:T21" si="2">F9-(N9+O9+P9+Q9+R9+S9)</f>
        <v>21</v>
      </c>
      <c r="U9" s="17"/>
      <c r="V9" s="5"/>
      <c r="W9" s="5"/>
      <c r="X9" s="5"/>
      <c r="Y9" s="5"/>
      <c r="Z9" s="7"/>
      <c r="AA9" s="17"/>
      <c r="AB9" s="5"/>
      <c r="AC9" s="5"/>
      <c r="AD9" s="5"/>
      <c r="AE9" s="5"/>
      <c r="AF9" s="7"/>
      <c r="AG9" s="15">
        <f t="shared" ref="AG9:AG21" si="3">F9+AA9+AB9+AC9+AD9+AE9+AF9</f>
        <v>21</v>
      </c>
      <c r="AH9" s="5"/>
      <c r="AI9" s="5"/>
    </row>
    <row r="10" spans="1:36" x14ac:dyDescent="0.3">
      <c r="A10" s="1" t="s">
        <v>57</v>
      </c>
      <c r="B10" s="1" t="s">
        <v>86</v>
      </c>
      <c r="C10" s="1" t="s">
        <v>58</v>
      </c>
      <c r="D10" s="1">
        <v>12</v>
      </c>
      <c r="E10" s="1" t="s">
        <v>67</v>
      </c>
      <c r="F10" s="5">
        <f>VLOOKUP(B10,Paramétrage!A:I,3,0)</f>
        <v>21</v>
      </c>
      <c r="G10" s="5">
        <f>VLOOKUP(B10,Paramétrage!A:I,4,0)</f>
        <v>2</v>
      </c>
      <c r="H10" s="5">
        <f>VLOOKUP(B10,Paramétrage!A:I,5,0)</f>
        <v>51</v>
      </c>
      <c r="I10" s="5">
        <f>VLOOKUP(B10,Paramétrage!A:I,6,0)</f>
        <v>41</v>
      </c>
      <c r="J10" s="5">
        <f>VLOOKUP(B10,Paramétrage!A:I,7,0)</f>
        <v>46</v>
      </c>
      <c r="K10" s="5">
        <f>VLOOKUP(B10,Paramétrage!A:I,8,0)</f>
        <v>80</v>
      </c>
      <c r="L10" s="7">
        <f>VLOOKUP(B10,Paramétrage!A:I,9,0)</f>
        <v>97</v>
      </c>
      <c r="M10" s="15"/>
      <c r="N10" s="17"/>
      <c r="O10" s="5"/>
      <c r="P10" s="5"/>
      <c r="Q10" s="5"/>
      <c r="R10" s="5"/>
      <c r="S10" s="7"/>
      <c r="T10" s="6">
        <f t="shared" si="2"/>
        <v>21</v>
      </c>
      <c r="U10" s="17"/>
      <c r="V10" s="5"/>
      <c r="W10" s="5"/>
      <c r="X10" s="5"/>
      <c r="Y10" s="5"/>
      <c r="Z10" s="7"/>
      <c r="AA10" s="17"/>
      <c r="AB10" s="5"/>
      <c r="AC10" s="5"/>
      <c r="AD10" s="5"/>
      <c r="AE10" s="5"/>
      <c r="AF10" s="7"/>
      <c r="AG10" s="15">
        <f t="shared" si="3"/>
        <v>21</v>
      </c>
      <c r="AH10" s="5"/>
      <c r="AI10" s="5"/>
    </row>
    <row r="11" spans="1:36" x14ac:dyDescent="0.3">
      <c r="A11" s="1" t="s">
        <v>57</v>
      </c>
      <c r="B11" s="1" t="s">
        <v>87</v>
      </c>
      <c r="C11" s="1" t="s">
        <v>58</v>
      </c>
      <c r="D11" s="1">
        <v>48</v>
      </c>
      <c r="E11" s="1" t="s">
        <v>68</v>
      </c>
      <c r="F11" s="5">
        <f>VLOOKUP(B11,Paramétrage!A:I,3,0)</f>
        <v>6</v>
      </c>
      <c r="G11" s="5">
        <f>VLOOKUP(B11,Paramétrage!A:I,4,0)</f>
        <v>89</v>
      </c>
      <c r="H11" s="5">
        <f>VLOOKUP(B11,Paramétrage!A:I,5,0)</f>
        <v>41</v>
      </c>
      <c r="I11" s="5">
        <f>VLOOKUP(B11,Paramétrage!A:I,6,0)</f>
        <v>52</v>
      </c>
      <c r="J11" s="5">
        <f>VLOOKUP(B11,Paramétrage!A:I,7,0)</f>
        <v>26</v>
      </c>
      <c r="K11" s="5">
        <f>VLOOKUP(B11,Paramétrage!A:I,8,0)</f>
        <v>22</v>
      </c>
      <c r="L11" s="7">
        <f>VLOOKUP(B11,Paramétrage!A:I,9,0)</f>
        <v>56</v>
      </c>
      <c r="M11" s="15"/>
      <c r="N11" s="17"/>
      <c r="O11" s="5"/>
      <c r="P11" s="5"/>
      <c r="Q11" s="5"/>
      <c r="R11" s="5"/>
      <c r="S11" s="7"/>
      <c r="T11" s="6">
        <f t="shared" si="2"/>
        <v>6</v>
      </c>
      <c r="U11" s="17"/>
      <c r="V11" s="5"/>
      <c r="W11" s="5"/>
      <c r="X11" s="5"/>
      <c r="Y11" s="5"/>
      <c r="Z11" s="7"/>
      <c r="AA11" s="17"/>
      <c r="AB11" s="5"/>
      <c r="AC11" s="5"/>
      <c r="AD11" s="5"/>
      <c r="AE11" s="5"/>
      <c r="AF11" s="7"/>
      <c r="AG11" s="15">
        <f t="shared" si="3"/>
        <v>6</v>
      </c>
      <c r="AH11" s="5"/>
      <c r="AI11" s="5"/>
    </row>
    <row r="12" spans="1:36" x14ac:dyDescent="0.3">
      <c r="A12" s="1" t="s">
        <v>57</v>
      </c>
      <c r="B12" s="1" t="s">
        <v>88</v>
      </c>
      <c r="C12" s="1" t="s">
        <v>58</v>
      </c>
      <c r="D12" s="45">
        <v>6</v>
      </c>
      <c r="E12" s="1" t="s">
        <v>69</v>
      </c>
      <c r="F12" s="5">
        <f>VLOOKUP(B12,Paramétrage!A:I,3,0)</f>
        <v>80</v>
      </c>
      <c r="G12" s="5">
        <f>VLOOKUP(B12,Paramétrage!A:I,4,0)</f>
        <v>91</v>
      </c>
      <c r="H12" s="5">
        <f>VLOOKUP(B12,Paramétrage!A:I,5,0)</f>
        <v>88</v>
      </c>
      <c r="I12" s="5">
        <f>VLOOKUP(B12,Paramétrage!A:I,6,0)</f>
        <v>33</v>
      </c>
      <c r="J12" s="5">
        <f>VLOOKUP(B12,Paramétrage!A:I,7,0)</f>
        <v>81</v>
      </c>
      <c r="K12" s="5">
        <f>VLOOKUP(B12,Paramétrage!A:I,8,0)</f>
        <v>85</v>
      </c>
      <c r="L12" s="7">
        <f>VLOOKUP(B12,Paramétrage!A:I,9,0)</f>
        <v>5</v>
      </c>
      <c r="M12" s="15"/>
      <c r="N12" s="17"/>
      <c r="O12" s="5"/>
      <c r="P12" s="5"/>
      <c r="Q12" s="5"/>
      <c r="R12" s="5"/>
      <c r="S12" s="7"/>
      <c r="T12" s="6">
        <f t="shared" si="2"/>
        <v>80</v>
      </c>
      <c r="U12" s="17"/>
      <c r="V12" s="5"/>
      <c r="W12" s="5"/>
      <c r="X12" s="5"/>
      <c r="Y12" s="5"/>
      <c r="Z12" s="7"/>
      <c r="AA12" s="17"/>
      <c r="AB12" s="5"/>
      <c r="AC12" s="5"/>
      <c r="AD12" s="5"/>
      <c r="AE12" s="5"/>
      <c r="AF12" s="7"/>
      <c r="AG12" s="15">
        <f t="shared" si="3"/>
        <v>80</v>
      </c>
      <c r="AH12" s="5"/>
      <c r="AI12" s="5"/>
    </row>
    <row r="13" spans="1:36" x14ac:dyDescent="0.3">
      <c r="A13" s="1" t="s">
        <v>57</v>
      </c>
      <c r="B13" s="1" t="s">
        <v>89</v>
      </c>
      <c r="C13" s="1" t="s">
        <v>58</v>
      </c>
      <c r="D13" s="45">
        <v>48</v>
      </c>
      <c r="E13" s="1" t="s">
        <v>70</v>
      </c>
      <c r="F13" s="5">
        <f>VLOOKUP(B13,Paramétrage!A:I,3,0)</f>
        <v>97</v>
      </c>
      <c r="G13" s="5">
        <f>VLOOKUP(B13,Paramétrage!A:I,4,0)</f>
        <v>77</v>
      </c>
      <c r="H13" s="5">
        <f>VLOOKUP(B13,Paramétrage!A:I,5,0)</f>
        <v>95</v>
      </c>
      <c r="I13" s="5">
        <f>VLOOKUP(B13,Paramétrage!A:I,6,0)</f>
        <v>85</v>
      </c>
      <c r="J13" s="5">
        <f>VLOOKUP(B13,Paramétrage!A:I,7,0)</f>
        <v>18</v>
      </c>
      <c r="K13" s="5">
        <f>VLOOKUP(B13,Paramétrage!A:I,8,0)</f>
        <v>67</v>
      </c>
      <c r="L13" s="7">
        <f>VLOOKUP(B13,Paramétrage!A:I,9,0)</f>
        <v>86</v>
      </c>
      <c r="M13" s="15"/>
      <c r="N13" s="17"/>
      <c r="O13" s="5"/>
      <c r="P13" s="5"/>
      <c r="Q13" s="5"/>
      <c r="R13" s="5"/>
      <c r="S13" s="7"/>
      <c r="T13" s="6">
        <f t="shared" si="2"/>
        <v>97</v>
      </c>
      <c r="U13" s="17"/>
      <c r="V13" s="5"/>
      <c r="W13" s="5"/>
      <c r="X13" s="5"/>
      <c r="Y13" s="5"/>
      <c r="Z13" s="7"/>
      <c r="AA13" s="17"/>
      <c r="AB13" s="5"/>
      <c r="AC13" s="5"/>
      <c r="AD13" s="5"/>
      <c r="AE13" s="5"/>
      <c r="AF13" s="7"/>
      <c r="AG13" s="15">
        <f t="shared" si="3"/>
        <v>97</v>
      </c>
      <c r="AH13" s="5"/>
      <c r="AI13" s="5"/>
    </row>
    <row r="14" spans="1:36" x14ac:dyDescent="0.3">
      <c r="A14" s="1" t="s">
        <v>57</v>
      </c>
      <c r="B14" s="1" t="s">
        <v>90</v>
      </c>
      <c r="C14" s="1" t="s">
        <v>58</v>
      </c>
      <c r="D14" s="45"/>
      <c r="E14" s="1" t="s">
        <v>71</v>
      </c>
      <c r="F14" s="5">
        <f>VLOOKUP(B14,Paramétrage!A:I,3,0)</f>
        <v>33</v>
      </c>
      <c r="G14" s="5">
        <f>VLOOKUP(B14,Paramétrage!A:I,4,0)</f>
        <v>33</v>
      </c>
      <c r="H14" s="5">
        <f>VLOOKUP(B14,Paramétrage!A:I,5,0)</f>
        <v>98</v>
      </c>
      <c r="I14" s="5">
        <f>VLOOKUP(B14,Paramétrage!A:I,6,0)</f>
        <v>43</v>
      </c>
      <c r="J14" s="5">
        <f>VLOOKUP(B14,Paramétrage!A:I,7,0)</f>
        <v>7</v>
      </c>
      <c r="K14" s="5">
        <f>VLOOKUP(B14,Paramétrage!A:I,8,0)</f>
        <v>36</v>
      </c>
      <c r="L14" s="7">
        <f>VLOOKUP(B14,Paramétrage!A:I,9,0)</f>
        <v>25</v>
      </c>
      <c r="M14" s="15"/>
      <c r="N14" s="17"/>
      <c r="O14" s="5"/>
      <c r="P14" s="5"/>
      <c r="Q14" s="5"/>
      <c r="R14" s="5"/>
      <c r="S14" s="7"/>
      <c r="T14" s="6">
        <f t="shared" si="2"/>
        <v>33</v>
      </c>
      <c r="U14" s="17"/>
      <c r="V14" s="5"/>
      <c r="W14" s="5"/>
      <c r="X14" s="5"/>
      <c r="Y14" s="5"/>
      <c r="Z14" s="7"/>
      <c r="AA14" s="17"/>
      <c r="AB14" s="5"/>
      <c r="AC14" s="5"/>
      <c r="AD14" s="5"/>
      <c r="AE14" s="5"/>
      <c r="AF14" s="7"/>
      <c r="AG14" s="15">
        <f t="shared" si="3"/>
        <v>33</v>
      </c>
      <c r="AH14" s="5"/>
      <c r="AI14" s="5"/>
    </row>
    <row r="15" spans="1:36" x14ac:dyDescent="0.3">
      <c r="A15" s="1" t="s">
        <v>57</v>
      </c>
      <c r="B15" s="1" t="s">
        <v>91</v>
      </c>
      <c r="C15" s="1" t="s">
        <v>58</v>
      </c>
      <c r="D15" s="45"/>
      <c r="E15" s="1" t="s">
        <v>72</v>
      </c>
      <c r="F15" s="5">
        <f>VLOOKUP(B15,Paramétrage!A:I,3,0)</f>
        <v>51</v>
      </c>
      <c r="G15" s="5">
        <f>VLOOKUP(B15,Paramétrage!A:I,4,0)</f>
        <v>59</v>
      </c>
      <c r="H15" s="5">
        <f>VLOOKUP(B15,Paramétrage!A:I,5,0)</f>
        <v>100</v>
      </c>
      <c r="I15" s="5">
        <f>VLOOKUP(B15,Paramétrage!A:I,6,0)</f>
        <v>25</v>
      </c>
      <c r="J15" s="5">
        <f>VLOOKUP(B15,Paramétrage!A:I,7,0)</f>
        <v>15</v>
      </c>
      <c r="K15" s="5">
        <f>VLOOKUP(B15,Paramétrage!A:I,8,0)</f>
        <v>39</v>
      </c>
      <c r="L15" s="7">
        <f>VLOOKUP(B15,Paramétrage!A:I,9,0)</f>
        <v>26</v>
      </c>
      <c r="M15" s="15"/>
      <c r="N15" s="17"/>
      <c r="O15" s="5"/>
      <c r="P15" s="5"/>
      <c r="Q15" s="5"/>
      <c r="R15" s="5"/>
      <c r="S15" s="7"/>
      <c r="T15" s="6">
        <f t="shared" si="2"/>
        <v>51</v>
      </c>
      <c r="U15" s="17"/>
      <c r="V15" s="5"/>
      <c r="W15" s="5"/>
      <c r="X15" s="5"/>
      <c r="Y15" s="5"/>
      <c r="Z15" s="7"/>
      <c r="AA15" s="17"/>
      <c r="AB15" s="5"/>
      <c r="AC15" s="5"/>
      <c r="AD15" s="5"/>
      <c r="AE15" s="5"/>
      <c r="AF15" s="7"/>
      <c r="AG15" s="15">
        <f t="shared" si="3"/>
        <v>51</v>
      </c>
      <c r="AH15" s="5"/>
      <c r="AI15" s="5"/>
    </row>
    <row r="16" spans="1:36" x14ac:dyDescent="0.3">
      <c r="A16" s="1" t="s">
        <v>57</v>
      </c>
      <c r="B16" s="1" t="s">
        <v>92</v>
      </c>
      <c r="C16" s="1" t="s">
        <v>58</v>
      </c>
      <c r="D16" s="45"/>
      <c r="E16" s="1" t="s">
        <v>73</v>
      </c>
      <c r="F16" s="5">
        <f>VLOOKUP(B16,Paramétrage!A:I,3,0)</f>
        <v>92</v>
      </c>
      <c r="G16" s="5">
        <f>VLOOKUP(B16,Paramétrage!A:I,4,0)</f>
        <v>2</v>
      </c>
      <c r="H16" s="5">
        <f>VLOOKUP(B16,Paramétrage!A:I,5,0)</f>
        <v>93</v>
      </c>
      <c r="I16" s="5">
        <f>VLOOKUP(B16,Paramétrage!A:I,6,0)</f>
        <v>62</v>
      </c>
      <c r="J16" s="5">
        <f>VLOOKUP(B16,Paramétrage!A:I,7,0)</f>
        <v>82</v>
      </c>
      <c r="K16" s="5">
        <f>VLOOKUP(B16,Paramétrage!A:I,8,0)</f>
        <v>34</v>
      </c>
      <c r="L16" s="7">
        <f>VLOOKUP(B16,Paramétrage!A:I,9,0)</f>
        <v>48</v>
      </c>
      <c r="M16" s="15"/>
      <c r="N16" s="17"/>
      <c r="O16" s="5"/>
      <c r="P16" s="5"/>
      <c r="Q16" s="5"/>
      <c r="R16" s="5"/>
      <c r="S16" s="7"/>
      <c r="T16" s="6">
        <f t="shared" si="2"/>
        <v>92</v>
      </c>
      <c r="U16" s="17"/>
      <c r="V16" s="5"/>
      <c r="W16" s="5"/>
      <c r="X16" s="5"/>
      <c r="Y16" s="5"/>
      <c r="Z16" s="7"/>
      <c r="AA16" s="17"/>
      <c r="AB16" s="5"/>
      <c r="AC16" s="5"/>
      <c r="AD16" s="5"/>
      <c r="AE16" s="5"/>
      <c r="AF16" s="7"/>
      <c r="AG16" s="15">
        <f t="shared" si="3"/>
        <v>92</v>
      </c>
      <c r="AH16" s="5"/>
      <c r="AI16" s="5"/>
    </row>
    <row r="17" spans="1:35" x14ac:dyDescent="0.3">
      <c r="A17" s="1" t="s">
        <v>57</v>
      </c>
      <c r="B17" s="1" t="s">
        <v>93</v>
      </c>
      <c r="C17" s="1" t="s">
        <v>58</v>
      </c>
      <c r="D17" s="45"/>
      <c r="E17" s="1" t="s">
        <v>74</v>
      </c>
      <c r="F17" s="5">
        <f>VLOOKUP(B17,Paramétrage!A:I,3,0)</f>
        <v>60</v>
      </c>
      <c r="G17" s="5">
        <f>VLOOKUP(B17,Paramétrage!A:I,4,0)</f>
        <v>31</v>
      </c>
      <c r="H17" s="5">
        <f>VLOOKUP(B17,Paramétrage!A:I,5,0)</f>
        <v>60</v>
      </c>
      <c r="I17" s="5">
        <f>VLOOKUP(B17,Paramétrage!A:I,6,0)</f>
        <v>24</v>
      </c>
      <c r="J17" s="5">
        <f>VLOOKUP(B17,Paramétrage!A:I,7,0)</f>
        <v>54</v>
      </c>
      <c r="K17" s="5">
        <f>VLOOKUP(B17,Paramétrage!A:I,8,0)</f>
        <v>87</v>
      </c>
      <c r="L17" s="7">
        <f>VLOOKUP(B17,Paramétrage!A:I,9,0)</f>
        <v>44</v>
      </c>
      <c r="M17" s="15"/>
      <c r="N17" s="17"/>
      <c r="O17" s="5"/>
      <c r="P17" s="5"/>
      <c r="Q17" s="5"/>
      <c r="R17" s="5"/>
      <c r="S17" s="7"/>
      <c r="T17" s="6">
        <f t="shared" si="2"/>
        <v>60</v>
      </c>
      <c r="U17" s="17"/>
      <c r="V17" s="5"/>
      <c r="W17" s="5"/>
      <c r="X17" s="5"/>
      <c r="Y17" s="5"/>
      <c r="Z17" s="7"/>
      <c r="AA17" s="17"/>
      <c r="AB17" s="5"/>
      <c r="AC17" s="5"/>
      <c r="AD17" s="5"/>
      <c r="AE17" s="5"/>
      <c r="AF17" s="7"/>
      <c r="AG17" s="15">
        <f t="shared" si="3"/>
        <v>60</v>
      </c>
      <c r="AH17" s="5"/>
      <c r="AI17" s="5"/>
    </row>
    <row r="18" spans="1:35" x14ac:dyDescent="0.3">
      <c r="A18" s="1" t="s">
        <v>57</v>
      </c>
      <c r="B18" s="1" t="s">
        <v>94</v>
      </c>
      <c r="C18" s="1" t="s">
        <v>58</v>
      </c>
      <c r="D18" s="45"/>
      <c r="E18" s="1" t="s">
        <v>75</v>
      </c>
      <c r="F18" s="5">
        <f>VLOOKUP(B18,Paramétrage!A:I,3,0)</f>
        <v>12</v>
      </c>
      <c r="G18" s="5">
        <f>VLOOKUP(B18,Paramétrage!A:I,4,0)</f>
        <v>58</v>
      </c>
      <c r="H18" s="5">
        <f>VLOOKUP(B18,Paramétrage!A:I,5,0)</f>
        <v>75</v>
      </c>
      <c r="I18" s="5">
        <f>VLOOKUP(B18,Paramétrage!A:I,6,0)</f>
        <v>8</v>
      </c>
      <c r="J18" s="5">
        <f>VLOOKUP(B18,Paramétrage!A:I,7,0)</f>
        <v>3</v>
      </c>
      <c r="K18" s="5">
        <f>VLOOKUP(B18,Paramétrage!A:I,8,0)</f>
        <v>22</v>
      </c>
      <c r="L18" s="7">
        <f>VLOOKUP(B18,Paramétrage!A:I,9,0)</f>
        <v>84</v>
      </c>
      <c r="M18" s="15"/>
      <c r="N18" s="17"/>
      <c r="O18" s="5"/>
      <c r="P18" s="5"/>
      <c r="Q18" s="5"/>
      <c r="R18" s="5"/>
      <c r="S18" s="7"/>
      <c r="T18" s="6">
        <f t="shared" si="2"/>
        <v>12</v>
      </c>
      <c r="U18" s="17"/>
      <c r="V18" s="5"/>
      <c r="W18" s="5"/>
      <c r="X18" s="5"/>
      <c r="Y18" s="5"/>
      <c r="Z18" s="7"/>
      <c r="AA18" s="17"/>
      <c r="AB18" s="5"/>
      <c r="AC18" s="5"/>
      <c r="AD18" s="5"/>
      <c r="AE18" s="5"/>
      <c r="AF18" s="7"/>
      <c r="AG18" s="15">
        <f t="shared" si="3"/>
        <v>12</v>
      </c>
      <c r="AH18" s="5"/>
      <c r="AI18" s="5"/>
    </row>
    <row r="19" spans="1:35" x14ac:dyDescent="0.3">
      <c r="A19" s="1" t="s">
        <v>57</v>
      </c>
      <c r="B19" s="1" t="s">
        <v>95</v>
      </c>
      <c r="C19" s="1" t="s">
        <v>58</v>
      </c>
      <c r="D19" s="45"/>
      <c r="E19" s="1" t="s">
        <v>76</v>
      </c>
      <c r="F19" s="5">
        <f>VLOOKUP(B19,Paramétrage!A:I,3,0)</f>
        <v>92</v>
      </c>
      <c r="G19" s="5">
        <f>VLOOKUP(B19,Paramétrage!A:I,4,0)</f>
        <v>23</v>
      </c>
      <c r="H19" s="5">
        <f>VLOOKUP(B19,Paramétrage!A:I,5,0)</f>
        <v>67</v>
      </c>
      <c r="I19" s="5">
        <f>VLOOKUP(B19,Paramétrage!A:I,6,0)</f>
        <v>51</v>
      </c>
      <c r="J19" s="5">
        <f>VLOOKUP(B19,Paramétrage!A:I,7,0)</f>
        <v>38</v>
      </c>
      <c r="K19" s="5">
        <f>VLOOKUP(B19,Paramétrage!A:I,8,0)</f>
        <v>83</v>
      </c>
      <c r="L19" s="7">
        <f>VLOOKUP(B19,Paramétrage!A:I,9,0)</f>
        <v>27</v>
      </c>
      <c r="M19" s="15"/>
      <c r="N19" s="17"/>
      <c r="O19" s="5"/>
      <c r="P19" s="5"/>
      <c r="Q19" s="5"/>
      <c r="R19" s="5"/>
      <c r="S19" s="7"/>
      <c r="T19" s="6">
        <f t="shared" si="2"/>
        <v>92</v>
      </c>
      <c r="U19" s="17"/>
      <c r="V19" s="5"/>
      <c r="W19" s="5"/>
      <c r="X19" s="5"/>
      <c r="Y19" s="5"/>
      <c r="Z19" s="7"/>
      <c r="AA19" s="17"/>
      <c r="AB19" s="5"/>
      <c r="AC19" s="5"/>
      <c r="AD19" s="5"/>
      <c r="AE19" s="5"/>
      <c r="AF19" s="7"/>
      <c r="AG19" s="15">
        <f t="shared" si="3"/>
        <v>92</v>
      </c>
      <c r="AH19" s="5"/>
      <c r="AI19" s="5"/>
    </row>
    <row r="20" spans="1:35" x14ac:dyDescent="0.3">
      <c r="A20" s="1" t="s">
        <v>57</v>
      </c>
      <c r="B20" s="1" t="s">
        <v>96</v>
      </c>
      <c r="C20" s="1" t="s">
        <v>58</v>
      </c>
      <c r="D20" s="1">
        <v>6</v>
      </c>
      <c r="E20" s="1" t="s">
        <v>77</v>
      </c>
      <c r="F20" s="5">
        <f>VLOOKUP(B20,Paramétrage!A:I,3,0)</f>
        <v>42</v>
      </c>
      <c r="G20" s="5">
        <f>VLOOKUP(B20,Paramétrage!A:I,4,0)</f>
        <v>61</v>
      </c>
      <c r="H20" s="5">
        <f>VLOOKUP(B20,Paramétrage!A:I,5,0)</f>
        <v>93</v>
      </c>
      <c r="I20" s="5">
        <f>VLOOKUP(B20,Paramétrage!A:I,6,0)</f>
        <v>43</v>
      </c>
      <c r="J20" s="5">
        <f>VLOOKUP(B20,Paramétrage!A:I,7,0)</f>
        <v>27</v>
      </c>
      <c r="K20" s="5">
        <f>VLOOKUP(B20,Paramétrage!A:I,8,0)</f>
        <v>7</v>
      </c>
      <c r="L20" s="7">
        <f>VLOOKUP(B20,Paramétrage!A:I,9,0)</f>
        <v>61</v>
      </c>
      <c r="M20" s="15"/>
      <c r="N20" s="17"/>
      <c r="O20" s="5"/>
      <c r="P20" s="5"/>
      <c r="Q20" s="5"/>
      <c r="R20" s="5"/>
      <c r="S20" s="7"/>
      <c r="T20" s="6">
        <f t="shared" si="2"/>
        <v>42</v>
      </c>
      <c r="U20" s="17"/>
      <c r="V20" s="5"/>
      <c r="W20" s="5"/>
      <c r="X20" s="5"/>
      <c r="Y20" s="5"/>
      <c r="Z20" s="7"/>
      <c r="AA20" s="17"/>
      <c r="AB20" s="5"/>
      <c r="AC20" s="5"/>
      <c r="AD20" s="5"/>
      <c r="AE20" s="5"/>
      <c r="AF20" s="7"/>
      <c r="AG20" s="15">
        <f t="shared" si="3"/>
        <v>42</v>
      </c>
      <c r="AH20" s="5"/>
      <c r="AI20" s="5"/>
    </row>
    <row r="21" spans="1:35" x14ac:dyDescent="0.3">
      <c r="A21" s="1" t="s">
        <v>57</v>
      </c>
      <c r="B21" s="1" t="s">
        <v>97</v>
      </c>
      <c r="C21" s="1" t="s">
        <v>58</v>
      </c>
      <c r="D21" s="1">
        <v>6</v>
      </c>
      <c r="E21" s="1" t="s">
        <v>78</v>
      </c>
      <c r="F21" s="5">
        <f>VLOOKUP(B21,Paramétrage!A:I,3,0)</f>
        <v>23</v>
      </c>
      <c r="G21" s="5">
        <f>VLOOKUP(B21,Paramétrage!A:I,4,0)</f>
        <v>42</v>
      </c>
      <c r="H21" s="5">
        <f>VLOOKUP(B21,Paramétrage!A:I,5,0)</f>
        <v>80</v>
      </c>
      <c r="I21" s="5">
        <f>VLOOKUP(B21,Paramétrage!A:I,6,0)</f>
        <v>80</v>
      </c>
      <c r="J21" s="5">
        <f>VLOOKUP(B21,Paramétrage!A:I,7,0)</f>
        <v>49</v>
      </c>
      <c r="K21" s="5">
        <f>VLOOKUP(B21,Paramétrage!A:I,8,0)</f>
        <v>9</v>
      </c>
      <c r="L21" s="7">
        <f>VLOOKUP(B21,Paramétrage!A:I,9,0)</f>
        <v>88</v>
      </c>
      <c r="M21" s="15"/>
      <c r="N21" s="17"/>
      <c r="O21" s="5"/>
      <c r="P21" s="5"/>
      <c r="Q21" s="5"/>
      <c r="R21" s="5"/>
      <c r="S21" s="7"/>
      <c r="T21" s="6">
        <f t="shared" si="2"/>
        <v>23</v>
      </c>
      <c r="U21" s="17"/>
      <c r="V21" s="5"/>
      <c r="W21" s="5"/>
      <c r="X21" s="5"/>
      <c r="Y21" s="5"/>
      <c r="Z21" s="7"/>
      <c r="AA21" s="17"/>
      <c r="AB21" s="5"/>
      <c r="AC21" s="5"/>
      <c r="AD21" s="5"/>
      <c r="AE21" s="5"/>
      <c r="AF21" s="7"/>
      <c r="AG21" s="15">
        <f t="shared" si="3"/>
        <v>23</v>
      </c>
      <c r="AH21" s="5"/>
      <c r="AI21" s="5"/>
    </row>
  </sheetData>
  <autoFilter ref="A2:AJ21" xr:uid="{FA4287AF-515E-4003-85A5-4383B7BBDDDB}">
    <sortState xmlns:xlrd2="http://schemas.microsoft.com/office/spreadsheetml/2017/richdata2" ref="A20:AJ21">
      <sortCondition ref="F2:F21"/>
    </sortState>
  </autoFilter>
  <mergeCells count="3">
    <mergeCell ref="U1:Z1"/>
    <mergeCell ref="AB1:AC1"/>
    <mergeCell ref="AH1:AI1"/>
  </mergeCells>
  <phoneticPr fontId="8" type="noConversion"/>
  <conditionalFormatting sqref="F3:L21">
    <cfRule type="cellIs" dxfId="0" priority="1" operator="equal">
      <formula>0</formula>
    </cfRule>
  </conditionalFormatting>
  <dataValidations count="1">
    <dataValidation type="list" showInputMessage="1" showErrorMessage="1" sqref="E1" xr:uid="{8359283A-F1B7-4173-9146-6EC3312323C7}">
      <formula1>LST_SITES</formula1>
    </dataValidation>
  </dataValidations>
  <printOptions horizontalCentered="1" verticalCentered="1"/>
  <pageMargins left="0" right="0" top="0" bottom="0" header="0" footer="0"/>
  <pageSetup paperSize="9" orientation="landscape" r:id="rId1"/>
  <headerFooter>
    <oddHeader>&amp;LAyoub&amp;C&amp;T&amp;D&amp;R55551184561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CopierDerniereFeuille">
                <anchor moveWithCells="1" sizeWithCells="1">
                  <from>
                    <xdr:col>1</xdr:col>
                    <xdr:colOff>60960</xdr:colOff>
                    <xdr:row>0</xdr:row>
                    <xdr:rowOff>15240</xdr:rowOff>
                  </from>
                  <to>
                    <xdr:col>1</xdr:col>
                    <xdr:colOff>1554480</xdr:colOff>
                    <xdr:row>0</xdr:row>
                    <xdr:rowOff>373380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DispatchParMail">
                <anchor moveWithCells="1" sizeWithCells="1">
                  <from>
                    <xdr:col>13</xdr:col>
                    <xdr:colOff>91440</xdr:colOff>
                    <xdr:row>0</xdr:row>
                    <xdr:rowOff>76200</xdr:rowOff>
                  </from>
                  <to>
                    <xdr:col>16</xdr:col>
                    <xdr:colOff>30480</xdr:colOff>
                    <xdr:row>0</xdr:row>
                    <xdr:rowOff>358140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Dispatch mail</vt:lpstr>
      <vt:lpstr>Paramétrage</vt:lpstr>
      <vt:lpstr>18.04</vt:lpstr>
      <vt:lpstr>'18.04'!LST_SITES</vt:lpstr>
      <vt:lpstr>LST_SITES</vt:lpstr>
      <vt:lpstr>'18.04'!SITE_DISPATCH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Ayoub MOUSTAHSSIN</dc:creator>
  <cp:lastModifiedBy>Ayoub MOUSTAHSSIN</cp:lastModifiedBy>
  <cp:lastPrinted>2023-04-11T10:30:08Z</cp:lastPrinted>
  <dcterms:created xsi:type="dcterms:W3CDTF">2023-04-07T11:07:18Z</dcterms:created>
  <dcterms:modified xsi:type="dcterms:W3CDTF">2023-04-19T09:44:52Z</dcterms:modified>
</cp:coreProperties>
</file>