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USTAHSSIN\Desktop\"/>
    </mc:Choice>
  </mc:AlternateContent>
  <xr:revisionPtr revIDLastSave="0" documentId="13_ncr:1_{58956569-5BE5-4309-BA0F-F8B0DB81634B}" xr6:coauthVersionLast="47" xr6:coauthVersionMax="47" xr10:uidLastSave="{00000000-0000-0000-0000-000000000000}"/>
  <bookViews>
    <workbookView xWindow="-108" yWindow="-108" windowWidth="23256" windowHeight="12576" firstSheet="1" activeTab="2" xr2:uid="{D5FE5C21-7031-4375-A519-967222DA0696}"/>
  </bookViews>
  <sheets>
    <sheet name="Suivi des chargement" sheetId="2" state="hidden" r:id="rId1"/>
    <sheet name="Archive" sheetId="8" r:id="rId2"/>
    <sheet name="01.10.2022" sheetId="9" r:id="rId3"/>
    <sheet name="02.10.2022" sheetId="40" r:id="rId4"/>
  </sheets>
  <definedNames>
    <definedName name="ACIMA">#REF!</definedName>
    <definedName name="ALQODS">#REF!</definedName>
    <definedName name="AMKADIS">#REF!</definedName>
    <definedName name="ASSWAK_ASSALAM">#REF!</definedName>
    <definedName name="BARISE">#REF!</definedName>
    <definedName name="BAYOUD">#REF!</definedName>
    <definedName name="BENREDOUAN">#REF!</definedName>
    <definedName name="BIM">#REF!</definedName>
    <definedName name="BOUDRARI">#REF!</definedName>
    <definedName name="CONAFRANS">#REF!</definedName>
    <definedName name="conv">#REF!</definedName>
    <definedName name="DEPOT">#REF!</definedName>
    <definedName name="El_MOUAK">#REF!</definedName>
    <definedName name="ENNASR">#REF!</definedName>
    <definedName name="GMS">#REF!</definedName>
    <definedName name="GOLD_STAR_DISTRIBUTION">#REF!</definedName>
    <definedName name="GROS">#REF!</definedName>
    <definedName name="HASSAN_ARBA">#REF!</definedName>
    <definedName name="JASMINE">#REF!</definedName>
    <definedName name="KIHRA">#REF!</definedName>
    <definedName name="LABEL_VIE">#REF!</definedName>
    <definedName name="LDF">#REF!</definedName>
    <definedName name="livgros">#REF!</definedName>
    <definedName name="MARJANE">#REF!</definedName>
    <definedName name="MAXI_LV">#REF!</definedName>
    <definedName name="MOBAM">#REF!</definedName>
    <definedName name="MOSSAID">#REF!</definedName>
    <definedName name="OUATASSI">#REF!</definedName>
    <definedName name="OUDKHISS">#REF!</definedName>
    <definedName name="SAMAAOUI">#REF!</definedName>
    <definedName name="SHOP">#REF!</definedName>
    <definedName name="SJN">#REF!</definedName>
    <definedName name="SLASU_TRANS">#REF!</definedName>
    <definedName name="SOUGRATI">#REF!</definedName>
    <definedName name="STDF">#REF!</definedName>
    <definedName name="STE_AFODIS">#REF!</definedName>
    <definedName name="STE_DIFFUSION">#REF!</definedName>
    <definedName name="STE_MARKRAFT">#REF!</definedName>
    <definedName name="STE_WAHMANI">#REF!</definedName>
    <definedName name="tarif">#REF!</definedName>
    <definedName name="trajet">#REF!</definedName>
    <definedName name="type">#REF!</definedName>
    <definedName name="vendetail">#REF!</definedName>
    <definedName name="WAHID_HICHAM">#REF!</definedName>
    <definedName name="ZDAALI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91" i="40" l="1"/>
  <c r="J90" i="40"/>
  <c r="I90" i="40"/>
  <c r="K90" i="40" s="1"/>
  <c r="D90" i="40"/>
  <c r="C90" i="40"/>
  <c r="K89" i="40"/>
  <c r="J89" i="40"/>
  <c r="I89" i="40"/>
  <c r="D89" i="40"/>
  <c r="C89" i="40"/>
  <c r="J88" i="40"/>
  <c r="I88" i="40"/>
  <c r="K88" i="40" s="1"/>
  <c r="D88" i="40"/>
  <c r="C88" i="40"/>
  <c r="J87" i="40"/>
  <c r="I87" i="40"/>
  <c r="K87" i="40" s="1"/>
  <c r="D87" i="40"/>
  <c r="C87" i="40"/>
  <c r="J86" i="40"/>
  <c r="I86" i="40"/>
  <c r="K86" i="40" s="1"/>
  <c r="D86" i="40"/>
  <c r="C86" i="40"/>
  <c r="J85" i="40"/>
  <c r="I85" i="40"/>
  <c r="K85" i="40" s="1"/>
  <c r="D85" i="40"/>
  <c r="C85" i="40"/>
  <c r="K84" i="40"/>
  <c r="J84" i="40"/>
  <c r="I84" i="40"/>
  <c r="D84" i="40"/>
  <c r="C84" i="40"/>
  <c r="J83" i="40"/>
  <c r="I83" i="40"/>
  <c r="K83" i="40" s="1"/>
  <c r="D83" i="40"/>
  <c r="C83" i="40"/>
  <c r="J82" i="40"/>
  <c r="I82" i="40"/>
  <c r="K82" i="40" s="1"/>
  <c r="D82" i="40"/>
  <c r="C82" i="40"/>
  <c r="K81" i="40"/>
  <c r="J81" i="40"/>
  <c r="I81" i="40"/>
  <c r="D81" i="40"/>
  <c r="C81" i="40"/>
  <c r="J80" i="40"/>
  <c r="I80" i="40"/>
  <c r="K80" i="40" s="1"/>
  <c r="D80" i="40"/>
  <c r="C80" i="40"/>
  <c r="J79" i="40"/>
  <c r="I79" i="40"/>
  <c r="K79" i="40" s="1"/>
  <c r="D79" i="40"/>
  <c r="C79" i="40"/>
  <c r="J78" i="40"/>
  <c r="I78" i="40"/>
  <c r="K78" i="40" s="1"/>
  <c r="D78" i="40"/>
  <c r="C78" i="40"/>
  <c r="J77" i="40"/>
  <c r="I77" i="40"/>
  <c r="K77" i="40" s="1"/>
  <c r="D77" i="40"/>
  <c r="C77" i="40"/>
  <c r="K76" i="40"/>
  <c r="J76" i="40"/>
  <c r="I76" i="40"/>
  <c r="D76" i="40"/>
  <c r="C76" i="40"/>
  <c r="E72" i="40"/>
  <c r="J71" i="40"/>
  <c r="I71" i="40"/>
  <c r="K71" i="40" s="1"/>
  <c r="D71" i="40"/>
  <c r="C71" i="40"/>
  <c r="J70" i="40"/>
  <c r="I70" i="40"/>
  <c r="K70" i="40" s="1"/>
  <c r="D70" i="40"/>
  <c r="C70" i="40"/>
  <c r="K69" i="40"/>
  <c r="J69" i="40"/>
  <c r="I69" i="40"/>
  <c r="D69" i="40"/>
  <c r="C69" i="40"/>
  <c r="J68" i="40"/>
  <c r="I68" i="40"/>
  <c r="K68" i="40" s="1"/>
  <c r="D68" i="40"/>
  <c r="C68" i="40"/>
  <c r="J67" i="40"/>
  <c r="I67" i="40"/>
  <c r="K67" i="40" s="1"/>
  <c r="D67" i="40"/>
  <c r="C67" i="40"/>
  <c r="K66" i="40"/>
  <c r="J66" i="40"/>
  <c r="I66" i="40"/>
  <c r="D66" i="40"/>
  <c r="C66" i="40"/>
  <c r="J65" i="40"/>
  <c r="I65" i="40"/>
  <c r="K65" i="40" s="1"/>
  <c r="D65" i="40"/>
  <c r="C65" i="40"/>
  <c r="J64" i="40"/>
  <c r="I64" i="40"/>
  <c r="K64" i="40" s="1"/>
  <c r="D64" i="40"/>
  <c r="C64" i="40"/>
  <c r="J63" i="40"/>
  <c r="I63" i="40"/>
  <c r="K63" i="40" s="1"/>
  <c r="D63" i="40"/>
  <c r="C63" i="40"/>
  <c r="J62" i="40"/>
  <c r="I62" i="40"/>
  <c r="K62" i="40" s="1"/>
  <c r="D62" i="40"/>
  <c r="C62" i="40"/>
  <c r="K61" i="40"/>
  <c r="J61" i="40"/>
  <c r="I61" i="40"/>
  <c r="D61" i="40"/>
  <c r="C61" i="40"/>
  <c r="J60" i="40"/>
  <c r="I60" i="40"/>
  <c r="K60" i="40" s="1"/>
  <c r="D60" i="40"/>
  <c r="C60" i="40"/>
  <c r="K59" i="40"/>
  <c r="J59" i="40"/>
  <c r="I59" i="40"/>
  <c r="D59" i="40"/>
  <c r="C59" i="40"/>
  <c r="K58" i="40"/>
  <c r="J58" i="40"/>
  <c r="I58" i="40"/>
  <c r="D58" i="40"/>
  <c r="C58" i="40"/>
  <c r="J57" i="40"/>
  <c r="I57" i="40"/>
  <c r="K57" i="40" s="1"/>
  <c r="D57" i="40"/>
  <c r="C57" i="40"/>
  <c r="J56" i="40"/>
  <c r="I56" i="40"/>
  <c r="K56" i="40" s="1"/>
  <c r="D56" i="40"/>
  <c r="C56" i="40"/>
  <c r="J55" i="40"/>
  <c r="I55" i="40"/>
  <c r="K55" i="40" s="1"/>
  <c r="D55" i="40"/>
  <c r="C55" i="40"/>
  <c r="J54" i="40"/>
  <c r="I54" i="40"/>
  <c r="K54" i="40" s="1"/>
  <c r="D54" i="40"/>
  <c r="C54" i="40"/>
  <c r="K53" i="40"/>
  <c r="J53" i="40"/>
  <c r="I53" i="40"/>
  <c r="D53" i="40"/>
  <c r="C53" i="40"/>
  <c r="J52" i="40"/>
  <c r="I52" i="40"/>
  <c r="K52" i="40" s="1"/>
  <c r="D52" i="40"/>
  <c r="C52" i="40"/>
  <c r="K51" i="40"/>
  <c r="J51" i="40"/>
  <c r="I51" i="40"/>
  <c r="D51" i="40"/>
  <c r="C51" i="40"/>
  <c r="K50" i="40"/>
  <c r="J50" i="40"/>
  <c r="I50" i="40"/>
  <c r="D50" i="40"/>
  <c r="C50" i="40"/>
  <c r="J49" i="40"/>
  <c r="I49" i="40"/>
  <c r="K49" i="40" s="1"/>
  <c r="D49" i="40"/>
  <c r="C49" i="40"/>
  <c r="E42" i="40"/>
  <c r="J41" i="40"/>
  <c r="I41" i="40"/>
  <c r="H41" i="40"/>
  <c r="G41" i="40"/>
  <c r="D41" i="40"/>
  <c r="C41" i="40"/>
  <c r="F41" i="40" s="1"/>
  <c r="J40" i="40"/>
  <c r="I40" i="40"/>
  <c r="H40" i="40"/>
  <c r="G40" i="40"/>
  <c r="F40" i="40"/>
  <c r="D40" i="40"/>
  <c r="C40" i="40"/>
  <c r="J39" i="40"/>
  <c r="I39" i="40"/>
  <c r="H39" i="40"/>
  <c r="G39" i="40"/>
  <c r="F39" i="40"/>
  <c r="D39" i="40"/>
  <c r="C39" i="40"/>
  <c r="J38" i="40"/>
  <c r="I38" i="40"/>
  <c r="H38" i="40"/>
  <c r="G38" i="40"/>
  <c r="D38" i="40"/>
  <c r="C38" i="40"/>
  <c r="F38" i="40" s="1"/>
  <c r="J37" i="40"/>
  <c r="I37" i="40"/>
  <c r="H37" i="40"/>
  <c r="G37" i="40"/>
  <c r="D37" i="40"/>
  <c r="C37" i="40"/>
  <c r="F37" i="40" s="1"/>
  <c r="J36" i="40"/>
  <c r="I36" i="40"/>
  <c r="H36" i="40"/>
  <c r="G36" i="40"/>
  <c r="D36" i="40"/>
  <c r="C36" i="40"/>
  <c r="F36" i="40" s="1"/>
  <c r="J35" i="40"/>
  <c r="I35" i="40"/>
  <c r="H35" i="40"/>
  <c r="G35" i="40"/>
  <c r="D35" i="40"/>
  <c r="C35" i="40"/>
  <c r="F35" i="40" s="1"/>
  <c r="J34" i="40"/>
  <c r="I34" i="40"/>
  <c r="H34" i="40"/>
  <c r="G34" i="40"/>
  <c r="F34" i="40"/>
  <c r="D34" i="40"/>
  <c r="C34" i="40"/>
  <c r="J33" i="40"/>
  <c r="I33" i="40"/>
  <c r="H33" i="40"/>
  <c r="G33" i="40"/>
  <c r="D33" i="40"/>
  <c r="C33" i="40"/>
  <c r="F33" i="40" s="1"/>
  <c r="J32" i="40"/>
  <c r="I32" i="40"/>
  <c r="H32" i="40"/>
  <c r="G32" i="40"/>
  <c r="F32" i="40"/>
  <c r="D32" i="40"/>
  <c r="C32" i="40"/>
  <c r="J31" i="40"/>
  <c r="I31" i="40"/>
  <c r="H31" i="40"/>
  <c r="G31" i="40"/>
  <c r="F31" i="40"/>
  <c r="D31" i="40"/>
  <c r="C31" i="40"/>
  <c r="J30" i="40"/>
  <c r="I30" i="40"/>
  <c r="H30" i="40"/>
  <c r="G30" i="40"/>
  <c r="D30" i="40"/>
  <c r="C30" i="40"/>
  <c r="F30" i="40" s="1"/>
  <c r="J29" i="40"/>
  <c r="I29" i="40"/>
  <c r="H29" i="40"/>
  <c r="G29" i="40"/>
  <c r="D29" i="40"/>
  <c r="C29" i="40"/>
  <c r="F29" i="40" s="1"/>
  <c r="J28" i="40"/>
  <c r="I28" i="40"/>
  <c r="H28" i="40"/>
  <c r="G28" i="40"/>
  <c r="D28" i="40"/>
  <c r="C28" i="40"/>
  <c r="F28" i="40" s="1"/>
  <c r="J27" i="40"/>
  <c r="I27" i="40"/>
  <c r="H27" i="40"/>
  <c r="G27" i="40"/>
  <c r="D27" i="40"/>
  <c r="C27" i="40"/>
  <c r="F27" i="40" s="1"/>
  <c r="E23" i="40"/>
  <c r="E43" i="40" s="1"/>
  <c r="E91" i="9"/>
  <c r="J90" i="9"/>
  <c r="I90" i="9"/>
  <c r="K90" i="9" s="1"/>
  <c r="D90" i="9"/>
  <c r="C90" i="9"/>
  <c r="J89" i="9"/>
  <c r="I89" i="9"/>
  <c r="K89" i="9" s="1"/>
  <c r="D89" i="9"/>
  <c r="C89" i="9"/>
  <c r="J88" i="9"/>
  <c r="I88" i="9"/>
  <c r="K88" i="9" s="1"/>
  <c r="D88" i="9"/>
  <c r="C88" i="9"/>
  <c r="J87" i="9"/>
  <c r="I87" i="9"/>
  <c r="K87" i="9" s="1"/>
  <c r="D87" i="9"/>
  <c r="C87" i="9"/>
  <c r="J86" i="9"/>
  <c r="I86" i="9"/>
  <c r="K86" i="9" s="1"/>
  <c r="D86" i="9"/>
  <c r="C86" i="9"/>
  <c r="J85" i="9"/>
  <c r="I85" i="9"/>
  <c r="K85" i="9" s="1"/>
  <c r="D85" i="9"/>
  <c r="C85" i="9"/>
  <c r="J84" i="9"/>
  <c r="I84" i="9"/>
  <c r="K84" i="9" s="1"/>
  <c r="D84" i="9"/>
  <c r="C84" i="9"/>
  <c r="J83" i="9"/>
  <c r="I83" i="9"/>
  <c r="K83" i="9" s="1"/>
  <c r="D83" i="9"/>
  <c r="C83" i="9"/>
  <c r="J82" i="9"/>
  <c r="I82" i="9"/>
  <c r="K82" i="9" s="1"/>
  <c r="D82" i="9"/>
  <c r="C82" i="9"/>
  <c r="J81" i="9"/>
  <c r="I81" i="9"/>
  <c r="K81" i="9" s="1"/>
  <c r="D81" i="9"/>
  <c r="C81" i="9"/>
  <c r="J80" i="9"/>
  <c r="I80" i="9"/>
  <c r="K80" i="9" s="1"/>
  <c r="D80" i="9"/>
  <c r="C80" i="9"/>
  <c r="J79" i="9"/>
  <c r="I79" i="9"/>
  <c r="K79" i="9" s="1"/>
  <c r="D79" i="9"/>
  <c r="C79" i="9"/>
  <c r="J78" i="9"/>
  <c r="I78" i="9"/>
  <c r="K78" i="9" s="1"/>
  <c r="D78" i="9"/>
  <c r="C78" i="9"/>
  <c r="J77" i="9"/>
  <c r="I77" i="9"/>
  <c r="K77" i="9" s="1"/>
  <c r="D77" i="9"/>
  <c r="C77" i="9"/>
  <c r="E72" i="9"/>
  <c r="J71" i="9"/>
  <c r="I71" i="9"/>
  <c r="K71" i="9" s="1"/>
  <c r="D71" i="9"/>
  <c r="C71" i="9"/>
  <c r="J70" i="9"/>
  <c r="I70" i="9"/>
  <c r="K70" i="9" s="1"/>
  <c r="D70" i="9"/>
  <c r="C70" i="9"/>
  <c r="J69" i="9"/>
  <c r="I69" i="9"/>
  <c r="K69" i="9" s="1"/>
  <c r="D69" i="9"/>
  <c r="C69" i="9"/>
  <c r="J68" i="9"/>
  <c r="I68" i="9"/>
  <c r="K68" i="9" s="1"/>
  <c r="D68" i="9"/>
  <c r="C68" i="9"/>
  <c r="J67" i="9"/>
  <c r="I67" i="9"/>
  <c r="K67" i="9" s="1"/>
  <c r="D67" i="9"/>
  <c r="C67" i="9"/>
  <c r="J66" i="9"/>
  <c r="I66" i="9"/>
  <c r="K66" i="9" s="1"/>
  <c r="D66" i="9"/>
  <c r="C66" i="9"/>
  <c r="J65" i="9"/>
  <c r="I65" i="9"/>
  <c r="K65" i="9" s="1"/>
  <c r="D65" i="9"/>
  <c r="C65" i="9"/>
  <c r="J64" i="9"/>
  <c r="I64" i="9"/>
  <c r="K64" i="9" s="1"/>
  <c r="D64" i="9"/>
  <c r="C64" i="9"/>
  <c r="J63" i="9"/>
  <c r="I63" i="9"/>
  <c r="K63" i="9" s="1"/>
  <c r="D63" i="9"/>
  <c r="C63" i="9"/>
  <c r="J62" i="9"/>
  <c r="I62" i="9"/>
  <c r="K62" i="9" s="1"/>
  <c r="D62" i="9"/>
  <c r="C62" i="9"/>
  <c r="J61" i="9"/>
  <c r="I61" i="9"/>
  <c r="K61" i="9" s="1"/>
  <c r="D61" i="9"/>
  <c r="C61" i="9"/>
  <c r="J60" i="9"/>
  <c r="I60" i="9"/>
  <c r="K60" i="9" s="1"/>
  <c r="D60" i="9"/>
  <c r="C60" i="9"/>
  <c r="J59" i="9"/>
  <c r="I59" i="9"/>
  <c r="K59" i="9" s="1"/>
  <c r="D59" i="9"/>
  <c r="C59" i="9"/>
  <c r="J58" i="9"/>
  <c r="I58" i="9"/>
  <c r="K58" i="9" s="1"/>
  <c r="D58" i="9"/>
  <c r="C58" i="9"/>
  <c r="J57" i="9"/>
  <c r="I57" i="9"/>
  <c r="K57" i="9" s="1"/>
  <c r="D57" i="9"/>
  <c r="C57" i="9"/>
  <c r="J56" i="9"/>
  <c r="I56" i="9"/>
  <c r="K56" i="9" s="1"/>
  <c r="D56" i="9"/>
  <c r="C56" i="9"/>
  <c r="J55" i="9"/>
  <c r="I55" i="9"/>
  <c r="K55" i="9" s="1"/>
  <c r="D55" i="9"/>
  <c r="C55" i="9"/>
  <c r="J54" i="9"/>
  <c r="I54" i="9"/>
  <c r="K54" i="9" s="1"/>
  <c r="D54" i="9"/>
  <c r="C54" i="9"/>
  <c r="J53" i="9"/>
  <c r="I53" i="9"/>
  <c r="K53" i="9" s="1"/>
  <c r="D53" i="9"/>
  <c r="C53" i="9"/>
  <c r="J52" i="9"/>
  <c r="I52" i="9"/>
  <c r="K52" i="9" s="1"/>
  <c r="D52" i="9"/>
  <c r="C52" i="9"/>
  <c r="J51" i="9"/>
  <c r="I51" i="9"/>
  <c r="K51" i="9" s="1"/>
  <c r="D51" i="9"/>
  <c r="C51" i="9"/>
  <c r="J50" i="9"/>
  <c r="I50" i="9"/>
  <c r="K50" i="9" s="1"/>
  <c r="D50" i="9"/>
  <c r="C50" i="9"/>
  <c r="J49" i="9"/>
  <c r="I49" i="9"/>
  <c r="K49" i="9" s="1"/>
  <c r="D49" i="9"/>
  <c r="C49" i="9"/>
  <c r="E42" i="9"/>
  <c r="J41" i="9"/>
  <c r="I41" i="9"/>
  <c r="H41" i="9"/>
  <c r="G41" i="9"/>
  <c r="D41" i="9"/>
  <c r="C41" i="9"/>
  <c r="F41" i="9" s="1"/>
  <c r="J40" i="9"/>
  <c r="I40" i="9"/>
  <c r="H40" i="9"/>
  <c r="G40" i="9"/>
  <c r="D40" i="9"/>
  <c r="C40" i="9"/>
  <c r="F40" i="9" s="1"/>
  <c r="J39" i="9"/>
  <c r="I39" i="9"/>
  <c r="H39" i="9"/>
  <c r="G39" i="9"/>
  <c r="D39" i="9"/>
  <c r="C39" i="9"/>
  <c r="F39" i="9" s="1"/>
  <c r="J38" i="9"/>
  <c r="I38" i="9"/>
  <c r="H38" i="9"/>
  <c r="G38" i="9"/>
  <c r="D38" i="9"/>
  <c r="C38" i="9"/>
  <c r="F38" i="9" s="1"/>
  <c r="J37" i="9"/>
  <c r="I37" i="9"/>
  <c r="H37" i="9"/>
  <c r="G37" i="9"/>
  <c r="D37" i="9"/>
  <c r="C37" i="9"/>
  <c r="F37" i="9" s="1"/>
  <c r="J36" i="9"/>
  <c r="I36" i="9"/>
  <c r="H36" i="9"/>
  <c r="G36" i="9"/>
  <c r="D36" i="9"/>
  <c r="C36" i="9"/>
  <c r="F36" i="9" s="1"/>
  <c r="J35" i="9"/>
  <c r="I35" i="9"/>
  <c r="H35" i="9"/>
  <c r="G35" i="9"/>
  <c r="D35" i="9"/>
  <c r="C35" i="9"/>
  <c r="F35" i="9" s="1"/>
  <c r="J34" i="9"/>
  <c r="I34" i="9"/>
  <c r="H34" i="9"/>
  <c r="G34" i="9"/>
  <c r="D34" i="9"/>
  <c r="C34" i="9"/>
  <c r="F34" i="9" s="1"/>
  <c r="J33" i="9"/>
  <c r="I33" i="9"/>
  <c r="H33" i="9"/>
  <c r="G33" i="9"/>
  <c r="D33" i="9"/>
  <c r="C33" i="9"/>
  <c r="F33" i="9" s="1"/>
  <c r="J32" i="9"/>
  <c r="I32" i="9"/>
  <c r="H32" i="9"/>
  <c r="G32" i="9"/>
  <c r="D32" i="9"/>
  <c r="C32" i="9"/>
  <c r="F32" i="9" s="1"/>
  <c r="J31" i="9"/>
  <c r="I31" i="9"/>
  <c r="H31" i="9"/>
  <c r="G31" i="9"/>
  <c r="D31" i="9"/>
  <c r="C31" i="9"/>
  <c r="F31" i="9" s="1"/>
  <c r="J30" i="9"/>
  <c r="I30" i="9"/>
  <c r="H30" i="9"/>
  <c r="G30" i="9"/>
  <c r="D30" i="9"/>
  <c r="C30" i="9"/>
  <c r="F30" i="9" s="1"/>
  <c r="J29" i="9"/>
  <c r="I29" i="9"/>
  <c r="H29" i="9"/>
  <c r="G29" i="9"/>
  <c r="D29" i="9"/>
  <c r="C29" i="9"/>
  <c r="F29" i="9" s="1"/>
  <c r="J28" i="9"/>
  <c r="I28" i="9"/>
  <c r="H28" i="9"/>
  <c r="G28" i="9"/>
  <c r="D28" i="9"/>
  <c r="C28" i="9"/>
  <c r="F28" i="9" s="1"/>
  <c r="F27" i="9"/>
  <c r="E23" i="9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I71" i="2"/>
  <c r="K71" i="2" s="1"/>
  <c r="I48" i="2"/>
  <c r="K48" i="2" s="1"/>
  <c r="I49" i="2"/>
  <c r="K49" i="2" s="1"/>
  <c r="I50" i="2"/>
  <c r="K50" i="2" s="1"/>
  <c r="I51" i="2"/>
  <c r="K51" i="2" s="1"/>
  <c r="I52" i="2"/>
  <c r="K52" i="2" s="1"/>
  <c r="I53" i="2"/>
  <c r="K53" i="2" s="1"/>
  <c r="I54" i="2"/>
  <c r="K54" i="2" s="1"/>
  <c r="I55" i="2"/>
  <c r="K55" i="2" s="1"/>
  <c r="I56" i="2"/>
  <c r="K56" i="2" s="1"/>
  <c r="I57" i="2"/>
  <c r="K57" i="2" s="1"/>
  <c r="I58" i="2"/>
  <c r="K58" i="2" s="1"/>
  <c r="I59" i="2"/>
  <c r="K59" i="2" s="1"/>
  <c r="I60" i="2"/>
  <c r="K60" i="2" s="1"/>
  <c r="I61" i="2"/>
  <c r="K61" i="2" s="1"/>
  <c r="I62" i="2"/>
  <c r="K62" i="2" s="1"/>
  <c r="I63" i="2"/>
  <c r="K63" i="2" s="1"/>
  <c r="I64" i="2"/>
  <c r="K64" i="2" s="1"/>
  <c r="I65" i="2"/>
  <c r="K65" i="2" s="1"/>
  <c r="I66" i="2"/>
  <c r="K66" i="2" s="1"/>
  <c r="I67" i="2"/>
  <c r="K67" i="2" s="1"/>
  <c r="I68" i="2"/>
  <c r="K68" i="2" s="1"/>
  <c r="I69" i="2"/>
  <c r="K69" i="2" s="1"/>
  <c r="I70" i="2"/>
  <c r="K70" i="2" s="1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D17" i="2"/>
  <c r="E43" i="9" l="1"/>
  <c r="E94" i="40"/>
  <c r="G5" i="40" s="1"/>
  <c r="E94" i="9"/>
  <c r="G5" i="9" s="1"/>
  <c r="E23" i="2"/>
  <c r="E42" i="2"/>
  <c r="E72" i="2"/>
  <c r="E91" i="2"/>
  <c r="C77" i="2"/>
  <c r="D77" i="2"/>
  <c r="I77" i="2"/>
  <c r="K77" i="2" s="1"/>
  <c r="J77" i="2"/>
  <c r="C78" i="2"/>
  <c r="D78" i="2"/>
  <c r="I78" i="2"/>
  <c r="K78" i="2" s="1"/>
  <c r="J78" i="2"/>
  <c r="C79" i="2"/>
  <c r="D79" i="2"/>
  <c r="I79" i="2"/>
  <c r="K79" i="2" s="1"/>
  <c r="J79" i="2"/>
  <c r="C80" i="2"/>
  <c r="D80" i="2"/>
  <c r="I80" i="2"/>
  <c r="K80" i="2" s="1"/>
  <c r="J80" i="2"/>
  <c r="C81" i="2"/>
  <c r="D81" i="2"/>
  <c r="I81" i="2"/>
  <c r="K81" i="2" s="1"/>
  <c r="J81" i="2"/>
  <c r="C82" i="2"/>
  <c r="D82" i="2"/>
  <c r="I82" i="2"/>
  <c r="K82" i="2" s="1"/>
  <c r="J82" i="2"/>
  <c r="C83" i="2"/>
  <c r="D83" i="2"/>
  <c r="I83" i="2"/>
  <c r="K83" i="2" s="1"/>
  <c r="J83" i="2"/>
  <c r="C84" i="2"/>
  <c r="D84" i="2"/>
  <c r="I84" i="2"/>
  <c r="K84" i="2" s="1"/>
  <c r="J84" i="2"/>
  <c r="C85" i="2"/>
  <c r="D85" i="2"/>
  <c r="I85" i="2"/>
  <c r="K85" i="2" s="1"/>
  <c r="J85" i="2"/>
  <c r="C86" i="2"/>
  <c r="D86" i="2"/>
  <c r="I86" i="2"/>
  <c r="K86" i="2" s="1"/>
  <c r="J86" i="2"/>
  <c r="C87" i="2"/>
  <c r="D87" i="2"/>
  <c r="I87" i="2"/>
  <c r="K87" i="2" s="1"/>
  <c r="J87" i="2"/>
  <c r="C88" i="2"/>
  <c r="D88" i="2"/>
  <c r="I88" i="2"/>
  <c r="K88" i="2" s="1"/>
  <c r="J88" i="2"/>
  <c r="C89" i="2"/>
  <c r="D89" i="2"/>
  <c r="I89" i="2"/>
  <c r="K89" i="2" s="1"/>
  <c r="J89" i="2"/>
  <c r="C90" i="2"/>
  <c r="D90" i="2"/>
  <c r="I90" i="2"/>
  <c r="K90" i="2" s="1"/>
  <c r="J90" i="2"/>
  <c r="C76" i="2"/>
  <c r="D76" i="2"/>
  <c r="J76" i="2"/>
  <c r="I76" i="2"/>
  <c r="K76" i="2" s="1"/>
  <c r="C47" i="2"/>
  <c r="D47" i="2"/>
  <c r="I47" i="2"/>
  <c r="K47" i="2" s="1"/>
  <c r="J47" i="2"/>
  <c r="G6" i="40" l="1"/>
  <c r="D6" i="40"/>
  <c r="G7" i="40"/>
  <c r="G7" i="9"/>
  <c r="G6" i="9"/>
  <c r="D6" i="9"/>
  <c r="E43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27" i="2"/>
  <c r="C28" i="2"/>
  <c r="F28" i="2" s="1"/>
  <c r="C29" i="2"/>
  <c r="F29" i="2" s="1"/>
  <c r="C30" i="2"/>
  <c r="F30" i="2" s="1"/>
  <c r="C31" i="2"/>
  <c r="F31" i="2" s="1"/>
  <c r="C32" i="2"/>
  <c r="F32" i="2" s="1"/>
  <c r="C33" i="2"/>
  <c r="F33" i="2" s="1"/>
  <c r="C34" i="2"/>
  <c r="F34" i="2" s="1"/>
  <c r="C35" i="2"/>
  <c r="F35" i="2" s="1"/>
  <c r="C36" i="2"/>
  <c r="F36" i="2" s="1"/>
  <c r="C37" i="2"/>
  <c r="F37" i="2" s="1"/>
  <c r="C38" i="2"/>
  <c r="F38" i="2" s="1"/>
  <c r="C39" i="2"/>
  <c r="F39" i="2" s="1"/>
  <c r="C40" i="2"/>
  <c r="F40" i="2" s="1"/>
  <c r="C41" i="2"/>
  <c r="F41" i="2" s="1"/>
  <c r="C27" i="2"/>
  <c r="F27" i="2" s="1"/>
  <c r="G14" i="2" l="1"/>
  <c r="J14" i="2" s="1"/>
  <c r="G15" i="2"/>
  <c r="J15" i="2" s="1"/>
  <c r="G16" i="2"/>
  <c r="H16" i="2" s="1"/>
  <c r="K16" i="2" s="1"/>
  <c r="G17" i="2"/>
  <c r="H17" i="2" s="1"/>
  <c r="K17" i="2" s="1"/>
  <c r="G18" i="2"/>
  <c r="H18" i="2" s="1"/>
  <c r="K18" i="2" s="1"/>
  <c r="G19" i="2"/>
  <c r="H19" i="2" s="1"/>
  <c r="K19" i="2" s="1"/>
  <c r="G20" i="2"/>
  <c r="H20" i="2" s="1"/>
  <c r="I20" i="2" s="1"/>
  <c r="G21" i="2"/>
  <c r="H21" i="2" s="1"/>
  <c r="G22" i="2"/>
  <c r="J22" i="2" s="1"/>
  <c r="G13" i="2"/>
  <c r="H13" i="2" s="1"/>
  <c r="K13" i="2" s="1"/>
  <c r="D22" i="2"/>
  <c r="D14" i="2"/>
  <c r="D15" i="2"/>
  <c r="D16" i="2"/>
  <c r="D18" i="2"/>
  <c r="D19" i="2"/>
  <c r="D20" i="2"/>
  <c r="D21" i="2"/>
  <c r="D13" i="2"/>
  <c r="C14" i="2"/>
  <c r="C15" i="2"/>
  <c r="C16" i="2"/>
  <c r="C17" i="2"/>
  <c r="C18" i="2"/>
  <c r="C19" i="2"/>
  <c r="C20" i="2"/>
  <c r="C21" i="2"/>
  <c r="C22" i="2"/>
  <c r="C13" i="2"/>
  <c r="J21" i="2" l="1"/>
  <c r="J16" i="2"/>
  <c r="J20" i="2"/>
  <c r="I21" i="2"/>
  <c r="K21" i="2"/>
  <c r="H22" i="2"/>
  <c r="K20" i="2"/>
  <c r="J13" i="2"/>
  <c r="H14" i="2"/>
  <c r="J18" i="2"/>
  <c r="I17" i="2"/>
  <c r="I16" i="2"/>
  <c r="I19" i="2"/>
  <c r="I18" i="2"/>
  <c r="H15" i="2"/>
  <c r="K15" i="2" s="1"/>
  <c r="J19" i="2"/>
  <c r="J17" i="2"/>
  <c r="I13" i="2"/>
  <c r="I22" i="2" l="1"/>
  <c r="K22" i="2"/>
  <c r="I14" i="2"/>
  <c r="K14" i="2"/>
  <c r="I15" i="2"/>
  <c r="E94" i="2" l="1"/>
  <c r="G5" i="2" l="1"/>
  <c r="G6" i="2"/>
  <c r="G7" i="2"/>
  <c r="D6" i="2"/>
</calcChain>
</file>

<file path=xl/sharedStrings.xml><?xml version="1.0" encoding="utf-8"?>
<sst xmlns="http://schemas.openxmlformats.org/spreadsheetml/2006/main" count="550" uniqueCount="124">
  <si>
    <t>TOTAL :: VENDEUR :: GROS</t>
  </si>
  <si>
    <t>TOTAL :: VENDEUR :: DETAIL</t>
  </si>
  <si>
    <t xml:space="preserve">Client </t>
  </si>
  <si>
    <t xml:space="preserve">Type de client </t>
  </si>
  <si>
    <t xml:space="preserve">Valeur Commande </t>
  </si>
  <si>
    <t xml:space="preserve">Chauffeur </t>
  </si>
  <si>
    <t xml:space="preserve">Origine </t>
  </si>
  <si>
    <t>N°</t>
  </si>
  <si>
    <t xml:space="preserve">Déstinantion </t>
  </si>
  <si>
    <t xml:space="preserve">Prix de location </t>
  </si>
  <si>
    <t xml:space="preserve">Affectation </t>
  </si>
  <si>
    <t xml:space="preserve">Matricule </t>
  </si>
  <si>
    <t>CASABLANCA</t>
  </si>
  <si>
    <t>RABAT</t>
  </si>
  <si>
    <t>Gros</t>
  </si>
  <si>
    <t>GMS</t>
  </si>
  <si>
    <t>Voy-Gros-001</t>
  </si>
  <si>
    <t>Voy-Gros-002</t>
  </si>
  <si>
    <t>Voy-Gros-003</t>
  </si>
  <si>
    <t>Voy-Gros-004</t>
  </si>
  <si>
    <t>Voy-Gros-005</t>
  </si>
  <si>
    <t>Voy-Gros-006</t>
  </si>
  <si>
    <t>Voy-Gros-007</t>
  </si>
  <si>
    <t>Voy-Gros-008</t>
  </si>
  <si>
    <t>Voy-Gros-009</t>
  </si>
  <si>
    <t>Voy-Gros-010</t>
  </si>
  <si>
    <t>Suivi des chargement</t>
  </si>
  <si>
    <t>Voy-Detail-001</t>
  </si>
  <si>
    <t>Voy-Detail-002</t>
  </si>
  <si>
    <t>Voy-Detail-003</t>
  </si>
  <si>
    <t>Voy-Detail-004</t>
  </si>
  <si>
    <t>Voy-Detail-005</t>
  </si>
  <si>
    <t>Voy-Detail-006</t>
  </si>
  <si>
    <t>Voy-Detail-007</t>
  </si>
  <si>
    <t>Voy-Detail-008</t>
  </si>
  <si>
    <t>Voy-Detail-009</t>
  </si>
  <si>
    <t>Voy-Detail-010</t>
  </si>
  <si>
    <t>Voy-Detail-011</t>
  </si>
  <si>
    <t>Voy-Detail-012</t>
  </si>
  <si>
    <t>Voy-Detail-013</t>
  </si>
  <si>
    <t>Voy-Detail-014</t>
  </si>
  <si>
    <t>Voy-Detail-015</t>
  </si>
  <si>
    <t>TOTAL :: DEPOTS + DEPOSITAIRES</t>
  </si>
  <si>
    <t>Voy-Convo-001</t>
  </si>
  <si>
    <t>Voy-Convo-002</t>
  </si>
  <si>
    <t>Voy-Convo-003</t>
  </si>
  <si>
    <t>Voy-Convo-004</t>
  </si>
  <si>
    <t>Voy-Convo-005</t>
  </si>
  <si>
    <t>Voy-Convo-006</t>
  </si>
  <si>
    <t>Voy-Convo-007</t>
  </si>
  <si>
    <t>Voy-Convo-008</t>
  </si>
  <si>
    <t>Voy-Convo-009</t>
  </si>
  <si>
    <t>Voy-Convo-010</t>
  </si>
  <si>
    <t>Voy-Convo-011</t>
  </si>
  <si>
    <t>Voy-Convo-012</t>
  </si>
  <si>
    <t>Voy-Convo-013</t>
  </si>
  <si>
    <t>Voy-Convo-014</t>
  </si>
  <si>
    <t>Voy-Convo-015</t>
  </si>
  <si>
    <t>Company</t>
  </si>
  <si>
    <t>Commercial</t>
  </si>
  <si>
    <t>Region</t>
  </si>
  <si>
    <t>Voy-GMS-001</t>
  </si>
  <si>
    <t>Voy-GMS-002</t>
  </si>
  <si>
    <t>Voy-GMS-003</t>
  </si>
  <si>
    <t>Voy-GMS-004</t>
  </si>
  <si>
    <t>Voy-GMS-005</t>
  </si>
  <si>
    <t>Voy-GMS-006</t>
  </si>
  <si>
    <t>Voy-GMS-007</t>
  </si>
  <si>
    <t>Voy-GMS-008</t>
  </si>
  <si>
    <t>Voy-GMS-009</t>
  </si>
  <si>
    <t>Voy-GMS-010</t>
  </si>
  <si>
    <t>Voy-GMS-011</t>
  </si>
  <si>
    <t>Voy-GMS-012</t>
  </si>
  <si>
    <t>Voy-GMS-013</t>
  </si>
  <si>
    <t>Voy-GMS-014</t>
  </si>
  <si>
    <t>Voy-GMS-015</t>
  </si>
  <si>
    <t>TOTAL :: GMS</t>
  </si>
  <si>
    <t>TOTAL</t>
  </si>
  <si>
    <t>Secteur</t>
  </si>
  <si>
    <t>Marque</t>
  </si>
  <si>
    <t xml:space="preserve">TOTAL :: GROS + DETAIL      </t>
  </si>
  <si>
    <t>Date</t>
  </si>
  <si>
    <t>GROS/DETAIL</t>
  </si>
  <si>
    <t>DEPOTS/DEPOSITAIRES</t>
  </si>
  <si>
    <t>Performence du jour</t>
  </si>
  <si>
    <t>Voy-Convo-016</t>
  </si>
  <si>
    <t>Voy-Convo-017</t>
  </si>
  <si>
    <t>Voy-Convo-018</t>
  </si>
  <si>
    <t>Voy-Convo-019</t>
  </si>
  <si>
    <t>Voy-Convo-020</t>
  </si>
  <si>
    <t>Voy-Convo-021</t>
  </si>
  <si>
    <t>Voy-Convo-022</t>
  </si>
  <si>
    <t>Voy-Convo-023</t>
  </si>
  <si>
    <t>Voy-Convo-024</t>
  </si>
  <si>
    <t>Voy-Convo-025</t>
  </si>
  <si>
    <t>NIKE</t>
  </si>
  <si>
    <t>GROSSISTE</t>
  </si>
  <si>
    <t>MAROC</t>
  </si>
  <si>
    <t>Jean</t>
  </si>
  <si>
    <t>PROPRE</t>
  </si>
  <si>
    <t>ww126578</t>
  </si>
  <si>
    <t>ADIDAS</t>
  </si>
  <si>
    <t>LEO</t>
  </si>
  <si>
    <t>LOCATION</t>
  </si>
  <si>
    <t>WW987456</t>
  </si>
  <si>
    <t>Décathlon</t>
  </si>
  <si>
    <t>Rabat &amp; region</t>
  </si>
  <si>
    <t>Central</t>
  </si>
  <si>
    <t>Mitsibushi</t>
  </si>
  <si>
    <t>LEADER SNEAKERS</t>
  </si>
  <si>
    <t>SHIP TO</t>
  </si>
  <si>
    <t>TOP MARQUE</t>
  </si>
  <si>
    <t>LOCATION LONGU DUREE</t>
  </si>
  <si>
    <t>AMINE</t>
  </si>
  <si>
    <t>WW98745</t>
  </si>
  <si>
    <t>Carrefour</t>
  </si>
  <si>
    <t>Distribution</t>
  </si>
  <si>
    <t>LOCATION TRAJET</t>
  </si>
  <si>
    <t>Emily</t>
  </si>
  <si>
    <t>WW47582</t>
  </si>
  <si>
    <t>ALO</t>
  </si>
  <si>
    <t>PUMA</t>
  </si>
  <si>
    <t>Regional</t>
  </si>
  <si>
    <t>LEADER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</si>
</sst>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Dhs&quot;"/>
    <numFmt numFmtId="166" formatCode="0.00&quot; Dhs&quot;"/>
    <numFmt numFmtId="167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FFFF00"/>
      <name val="Calibri"/>
      <family val="2"/>
      <scheme val="minor"/>
    </font>
    <font>
      <sz val="10"/>
      <name val="Arial"/>
      <family val="2"/>
    </font>
    <font>
      <b/>
      <sz val="11"/>
      <color theme="1"/>
      <name val="Abadi"/>
      <family val="2"/>
    </font>
    <font>
      <b/>
      <sz val="12"/>
      <color theme="1"/>
      <name val="Abadi"/>
      <family val="2"/>
    </font>
    <font>
      <sz val="11"/>
      <color theme="1"/>
      <name val="Abadi"/>
      <family val="2"/>
    </font>
    <font>
      <b/>
      <u/>
      <sz val="18"/>
      <color theme="1"/>
      <name val="Abad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993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6" fillId="0" borderId="0"/>
    <xf numFmtId="167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5" xfId="0" applyBorder="1"/>
    <xf numFmtId="0" fontId="0" fillId="4" borderId="1" xfId="0" applyFill="1" applyBorder="1"/>
    <xf numFmtId="164" fontId="0" fillId="4" borderId="1" xfId="0" applyNumberFormat="1" applyFill="1" applyBorder="1"/>
    <xf numFmtId="0" fontId="3" fillId="5" borderId="1" xfId="0" applyFont="1" applyFill="1" applyBorder="1"/>
    <xf numFmtId="164" fontId="5" fillId="6" borderId="1" xfId="0" applyNumberFormat="1" applyFont="1" applyFill="1" applyBorder="1"/>
    <xf numFmtId="164" fontId="5" fillId="6" borderId="0" xfId="0" applyNumberFormat="1" applyFont="1" applyFill="1" applyBorder="1"/>
    <xf numFmtId="166" fontId="0" fillId="4" borderId="1" xfId="0" applyNumberFormat="1" applyFill="1" applyBorder="1"/>
    <xf numFmtId="0" fontId="3" fillId="5" borderId="1" xfId="0" applyFont="1" applyFill="1" applyBorder="1" applyAlignment="1">
      <alignment horizontal="center"/>
    </xf>
    <xf numFmtId="0" fontId="0" fillId="4" borderId="1" xfId="0" applyFill="1" applyBorder="1" applyProtection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0" fillId="0" borderId="8" xfId="0" applyBorder="1"/>
    <xf numFmtId="0" fontId="0" fillId="0" borderId="1" xfId="0" applyBorder="1"/>
    <xf numFmtId="0" fontId="8" fillId="5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8" borderId="0" xfId="0" applyFill="1"/>
    <xf numFmtId="164" fontId="9" fillId="8" borderId="0" xfId="0" applyNumberFormat="1" applyFont="1" applyFill="1" applyAlignment="1">
      <alignment horizontal="center" vertical="center"/>
    </xf>
    <xf numFmtId="0" fontId="4" fillId="8" borderId="0" xfId="0" applyFont="1" applyFill="1"/>
    <xf numFmtId="14" fontId="4" fillId="8" borderId="0" xfId="0" applyNumberFormat="1" applyFont="1" applyFill="1"/>
    <xf numFmtId="14" fontId="0" fillId="8" borderId="0" xfId="0" applyNumberFormat="1" applyFill="1"/>
    <xf numFmtId="0" fontId="3" fillId="9" borderId="0" xfId="0" applyFont="1" applyFill="1" applyAlignment="1"/>
    <xf numFmtId="0" fontId="3" fillId="10" borderId="0" xfId="0" applyFont="1" applyFill="1" applyAlignment="1">
      <alignment horizontal="right"/>
    </xf>
    <xf numFmtId="0" fontId="3" fillId="2" borderId="0" xfId="0" applyFont="1" applyFill="1" applyAlignment="1"/>
    <xf numFmtId="9" fontId="4" fillId="8" borderId="0" xfId="1" applyFont="1" applyFill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10" fillId="7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14" fontId="0" fillId="0" borderId="1" xfId="0" applyNumberFormat="1" applyBorder="1"/>
  </cellXfs>
  <cellStyles count="4">
    <cellStyle name="Milliers 2" xfId="3" xr:uid="{B5C9D742-4D66-469F-BAB3-CD1D36F70A97}"/>
    <cellStyle name="Normal" xfId="0" builtinId="0"/>
    <cellStyle name="Normal 2" xfId="2" xr:uid="{E9667632-924F-4144-A6E8-2ECB2A64A266}"/>
    <cellStyle name="Pourcentage" xfId="1" builtinId="5"/>
  </cellStyles>
  <dxfs count="0"/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1770158477025714E-3"/>
          <c:y val="0"/>
          <c:w val="0.86165445695870291"/>
          <c:h val="1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033-4098-A1A6-C5141B77CED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033-4098-A1A6-C5141B77CED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033-4098-A1A6-C5141B77CED5}"/>
              </c:ext>
            </c:extLst>
          </c:dPt>
          <c:val>
            <c:numRef>
              <c:f>('Suivi des chargement'!$E$43,'Suivi des chargement'!$E$72,'Suivi des chargement'!$E$91)</c:f>
              <c:numCache>
                <c:formatCode>#,##0.00" Dhs"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80-41D6-B129-0F57F4E5FD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82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1770158477025714E-3"/>
          <c:y val="0"/>
          <c:w val="0.86165445695870291"/>
          <c:h val="1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933-4022-BB64-58AABBD2500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933-4022-BB64-58AABBD2500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933-4022-BB64-58AABBD2500D}"/>
              </c:ext>
            </c:extLst>
          </c:dPt>
          <c:val>
            <c:numRef>
              <c:f>('01.10.2022'!$E$43,'01.10.2022'!$E$72,'01.10.2022'!$E$91)</c:f>
              <c:numCache>
                <c:formatCode>#,##0.00" Dhs"</c:formatCode>
                <c:ptCount val="3"/>
                <c:pt idx="0">
                  <c:v>1750</c:v>
                </c:pt>
                <c:pt idx="1">
                  <c:v>14300</c:v>
                </c:pt>
                <c:pt idx="2">
                  <c:v>4520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933-4022-BB64-58AABBD250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82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1770158477025714E-3"/>
          <c:y val="0"/>
          <c:w val="0.86165445695870291"/>
          <c:h val="1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B65-4F29-9DA0-9142DC07261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B65-4F29-9DA0-9142DC07261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B65-4F29-9DA0-9142DC07261A}"/>
              </c:ext>
            </c:extLst>
          </c:dPt>
          <c:val>
            <c:numRef>
              <c:f>('02.10.2022'!$E$43,'02.10.2022'!$E$72,'02.10.2022'!$E$91)</c:f>
              <c:numCache>
                <c:formatCode>#,##0.00" Dhs"</c:formatCode>
                <c:ptCount val="3"/>
                <c:pt idx="0">
                  <c:v>1520</c:v>
                </c:pt>
                <c:pt idx="1">
                  <c:v>17800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B65-4F29-9DA0-9142DC07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82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693420</xdr:colOff>
      <xdr:row>1</xdr:row>
      <xdr:rowOff>198120</xdr:rowOff>
    </xdr:from>
    <xdr:to>
      <xdr:col>4</xdr:col>
      <xdr:colOff>609600</xdr:colOff>
      <xdr:row>10</xdr:row>
      <xdr:rowOff>22860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693420</xdr:colOff>
      <xdr:row>1</xdr:row>
      <xdr:rowOff>198120</xdr:rowOff>
    </xdr:from>
    <xdr:to>
      <xdr:col>4</xdr:col>
      <xdr:colOff>609600</xdr:colOff>
      <xdr:row>10</xdr:row>
      <xdr:rowOff>22860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EE798F8-84D6-4EDD-AA9F-0B24FC1260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693420</xdr:colOff>
      <xdr:row>1</xdr:row>
      <xdr:rowOff>198120</xdr:rowOff>
    </xdr:from>
    <xdr:to>
      <xdr:col>4</xdr:col>
      <xdr:colOff>609600</xdr:colOff>
      <xdr:row>10</xdr:row>
      <xdr:rowOff>22860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80BF4E4-6D71-4965-86B5-402547AAD7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48145-3938-46C3-A566-62B96BAEC575}">
  <sheetPr codeName="Feuil11"/>
  <dimension ref="A1:K94"/>
  <sheetViews>
    <sheetView zoomScaleNormal="100" workbookViewId="0">
      <selection activeCell="G41" sqref="G41"/>
    </sheetView>
  </sheetViews>
  <sheetFormatPr baseColWidth="10" defaultRowHeight="14.4" x14ac:dyDescent="0.3"/>
  <cols>
    <col min="1" max="1" width="13.6640625" bestFit="1" customWidth="1"/>
    <col min="2" max="2" width="14" customWidth="1"/>
    <col min="3" max="4" width="15.44140625" customWidth="1"/>
    <col min="5" max="5" width="19" bestFit="1" customWidth="1"/>
    <col min="6" max="6" width="22.88671875" bestFit="1" customWidth="1"/>
    <col min="7" max="11" width="19.5546875" customWidth="1"/>
  </cols>
  <sheetData>
    <row r="1" spans="1:11" ht="30" customHeight="1" x14ac:dyDescent="0.3">
      <c r="A1" s="38" t="s">
        <v>26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18" x14ac:dyDescent="0.35">
      <c r="A2" s="41" t="s">
        <v>84</v>
      </c>
      <c r="B2" s="42"/>
      <c r="C2" s="43"/>
      <c r="D2" s="18"/>
      <c r="E2" s="18"/>
      <c r="F2" s="18"/>
      <c r="G2" s="18"/>
      <c r="H2" s="18"/>
      <c r="I2" s="18"/>
      <c r="J2" s="18"/>
      <c r="K2" s="18"/>
    </row>
    <row r="3" spans="1:11" ht="18" x14ac:dyDescent="0.35">
      <c r="A3" s="20"/>
      <c r="B3" s="21"/>
      <c r="C3" s="18"/>
      <c r="D3" s="18"/>
      <c r="E3" s="18"/>
      <c r="F3" s="18"/>
      <c r="G3" s="18"/>
      <c r="H3" s="18"/>
      <c r="I3" s="18"/>
      <c r="J3" s="18"/>
      <c r="K3" s="18"/>
    </row>
    <row r="4" spans="1:11" ht="18" x14ac:dyDescent="0.35">
      <c r="A4" s="20"/>
      <c r="B4" s="21"/>
      <c r="C4" s="18"/>
      <c r="D4" s="18"/>
      <c r="E4" s="18"/>
      <c r="F4" s="18"/>
      <c r="G4" s="18"/>
      <c r="H4" s="18"/>
      <c r="I4" s="18"/>
      <c r="J4" s="18"/>
      <c r="K4" s="18"/>
    </row>
    <row r="5" spans="1:11" ht="18" x14ac:dyDescent="0.35">
      <c r="A5" s="20"/>
      <c r="B5" s="21"/>
      <c r="C5" s="18"/>
      <c r="D5" s="18"/>
      <c r="E5" s="18"/>
      <c r="F5" s="23" t="s">
        <v>82</v>
      </c>
      <c r="G5" s="26" t="str">
        <f>IFERROR(E43/E94,"")</f>
        <v/>
      </c>
      <c r="H5" s="18"/>
      <c r="I5" s="18"/>
      <c r="J5" s="18"/>
      <c r="K5" s="18"/>
    </row>
    <row r="6" spans="1:11" ht="18" x14ac:dyDescent="0.35">
      <c r="A6" s="20"/>
      <c r="B6" s="21"/>
      <c r="C6" s="18"/>
      <c r="D6" s="19">
        <f>E94</f>
        <v>0</v>
      </c>
      <c r="E6" s="18"/>
      <c r="F6" s="24" t="s">
        <v>83</v>
      </c>
      <c r="G6" s="26" t="str">
        <f>IFERROR(E72/E94,"")</f>
        <v/>
      </c>
      <c r="H6" s="18"/>
      <c r="I6" s="18"/>
      <c r="J6" s="18"/>
      <c r="K6" s="18"/>
    </row>
    <row r="7" spans="1:11" ht="18" x14ac:dyDescent="0.35">
      <c r="A7" s="20"/>
      <c r="B7" s="21"/>
      <c r="C7" s="18"/>
      <c r="D7" s="18"/>
      <c r="E7" s="18"/>
      <c r="F7" s="25" t="s">
        <v>15</v>
      </c>
      <c r="G7" s="26" t="str">
        <f>IFERROR(E91/E94,"")</f>
        <v/>
      </c>
      <c r="H7" s="18"/>
      <c r="I7" s="18"/>
      <c r="J7" s="18"/>
      <c r="K7" s="18"/>
    </row>
    <row r="8" spans="1:11" ht="18" x14ac:dyDescent="0.35">
      <c r="A8" s="20"/>
      <c r="B8" s="21"/>
      <c r="C8" s="18"/>
      <c r="D8" s="18"/>
      <c r="E8" s="18"/>
      <c r="F8" s="18"/>
      <c r="G8" s="18"/>
      <c r="H8" s="18"/>
      <c r="I8" s="18"/>
      <c r="J8" s="18"/>
      <c r="K8" s="18"/>
    </row>
    <row r="9" spans="1:11" x14ac:dyDescent="0.3">
      <c r="A9" s="18"/>
      <c r="B9" s="18"/>
      <c r="C9" s="18"/>
      <c r="D9" s="18"/>
      <c r="E9" s="18"/>
      <c r="F9" s="18"/>
      <c r="G9" s="22"/>
      <c r="H9" s="22"/>
      <c r="I9" s="18"/>
      <c r="J9" s="18"/>
      <c r="K9" s="18"/>
    </row>
    <row r="10" spans="1:11" x14ac:dyDescent="0.3">
      <c r="A10" s="18"/>
      <c r="B10" s="18"/>
      <c r="C10" s="18"/>
      <c r="D10" s="18"/>
      <c r="E10" s="18"/>
      <c r="F10" s="18"/>
      <c r="G10" s="22"/>
      <c r="H10" s="22"/>
      <c r="I10" s="18"/>
      <c r="J10" s="18"/>
      <c r="K10" s="18"/>
    </row>
    <row r="11" spans="1:11" ht="15.6" x14ac:dyDescent="0.3">
      <c r="A11" s="18"/>
      <c r="B11" s="18"/>
      <c r="C11" s="18"/>
      <c r="D11" s="18"/>
      <c r="E11" s="18"/>
      <c r="F11" s="18"/>
      <c r="G11" s="35" t="s">
        <v>10</v>
      </c>
      <c r="H11" s="36"/>
      <c r="I11" s="36"/>
      <c r="J11" s="36"/>
      <c r="K11" s="37"/>
    </row>
    <row r="12" spans="1:11" ht="15.6" x14ac:dyDescent="0.3">
      <c r="A12" s="4" t="s">
        <v>7</v>
      </c>
      <c r="B12" s="4" t="s">
        <v>2</v>
      </c>
      <c r="C12" s="4" t="s">
        <v>3</v>
      </c>
      <c r="D12" s="4" t="s">
        <v>60</v>
      </c>
      <c r="E12" s="4" t="s">
        <v>4</v>
      </c>
      <c r="F12" s="4" t="s">
        <v>8</v>
      </c>
      <c r="G12" s="4" t="s">
        <v>5</v>
      </c>
      <c r="H12" s="4" t="s">
        <v>58</v>
      </c>
      <c r="I12" s="4" t="s">
        <v>6</v>
      </c>
      <c r="J12" s="4" t="s">
        <v>11</v>
      </c>
      <c r="K12" s="4" t="s">
        <v>9</v>
      </c>
    </row>
    <row r="13" spans="1:11" x14ac:dyDescent="0.3">
      <c r="A13" s="2" t="s">
        <v>16</v>
      </c>
      <c r="B13" s="2"/>
      <c r="C13" s="2" t="str">
        <f t="shared" ref="C13:C22" si="0">IFERROR(VLOOKUP(B13,type,2,0),"")</f>
        <v/>
      </c>
      <c r="D13" s="2" t="str">
        <f t="shared" ref="D13:D22" si="1">IFERROR(VLOOKUP(B13,type,3,0),"")</f>
        <v/>
      </c>
      <c r="E13" s="3"/>
      <c r="F13" s="2"/>
      <c r="G13" s="2" t="str">
        <f>IF(B13="EL BOUDRARI Ali","KHALIL TAOUFIK",IF(B13="BAYOUD KAMAL", "DOKALI BOUCHAIB",IF(B13="SOUGRATI ADIL","ASSOLI MUSTAPHA",IF(B13="BARISE Hassan","BARISE HASSAN",""))))</f>
        <v/>
      </c>
      <c r="H13" s="2" t="str">
        <f t="shared" ref="H13:H22" si="2">IFERROR(VLOOKUP(G13,livgros,2,0),"")</f>
        <v/>
      </c>
      <c r="I13" s="2" t="str">
        <f>H13</f>
        <v/>
      </c>
      <c r="J13" s="2" t="str">
        <f t="shared" ref="J13:J22" si="3">IFERROR(VLOOKUP(G13,livgros,3,0),"")</f>
        <v/>
      </c>
      <c r="K13" s="2" t="str">
        <f t="shared" ref="K13:K22" si="4">IFERROR(IF(H13="Location Trajet",VLOOKUP(F13,tarif,2,0),""),"")</f>
        <v/>
      </c>
    </row>
    <row r="14" spans="1:11" x14ac:dyDescent="0.3">
      <c r="A14" s="2" t="s">
        <v>17</v>
      </c>
      <c r="B14" s="2"/>
      <c r="C14" s="2" t="str">
        <f t="shared" si="0"/>
        <v/>
      </c>
      <c r="D14" s="2" t="str">
        <f t="shared" si="1"/>
        <v/>
      </c>
      <c r="E14" s="3"/>
      <c r="F14" s="2"/>
      <c r="G14" s="2" t="str">
        <f t="shared" ref="G14:G22" si="5">IF(B14="EL BOUDRARI Ali","KHALIL TAOUFIK",IF(B14="BAYOUD KAMAL", "DOKALI BOUCHAIB",IF(B14="SOUGRATI ADIL","ASSOLI MUSTAPHA",IF(B14="BARISE Hassan","BARISE HASSAN",""))))</f>
        <v/>
      </c>
      <c r="H14" s="2" t="str">
        <f t="shared" si="2"/>
        <v/>
      </c>
      <c r="I14" s="2" t="str">
        <f t="shared" ref="I14:I22" si="6">H14</f>
        <v/>
      </c>
      <c r="J14" s="2" t="str">
        <f t="shared" si="3"/>
        <v/>
      </c>
      <c r="K14" s="2" t="str">
        <f t="shared" si="4"/>
        <v/>
      </c>
    </row>
    <row r="15" spans="1:11" x14ac:dyDescent="0.3">
      <c r="A15" s="2" t="s">
        <v>18</v>
      </c>
      <c r="B15" s="2"/>
      <c r="C15" s="2" t="str">
        <f t="shared" si="0"/>
        <v/>
      </c>
      <c r="D15" s="2" t="str">
        <f t="shared" si="1"/>
        <v/>
      </c>
      <c r="E15" s="3"/>
      <c r="F15" s="2"/>
      <c r="G15" s="2" t="str">
        <f t="shared" si="5"/>
        <v/>
      </c>
      <c r="H15" s="2" t="str">
        <f t="shared" si="2"/>
        <v/>
      </c>
      <c r="I15" s="2" t="str">
        <f t="shared" si="6"/>
        <v/>
      </c>
      <c r="J15" s="2" t="str">
        <f t="shared" si="3"/>
        <v/>
      </c>
      <c r="K15" s="2" t="str">
        <f t="shared" si="4"/>
        <v/>
      </c>
    </row>
    <row r="16" spans="1:11" x14ac:dyDescent="0.3">
      <c r="A16" s="2" t="s">
        <v>19</v>
      </c>
      <c r="B16" s="2"/>
      <c r="C16" s="2" t="str">
        <f t="shared" si="0"/>
        <v/>
      </c>
      <c r="D16" s="2" t="str">
        <f t="shared" si="1"/>
        <v/>
      </c>
      <c r="E16" s="3"/>
      <c r="F16" s="2"/>
      <c r="G16" s="2" t="str">
        <f t="shared" si="5"/>
        <v/>
      </c>
      <c r="H16" s="2" t="str">
        <f t="shared" si="2"/>
        <v/>
      </c>
      <c r="I16" s="2" t="str">
        <f t="shared" si="6"/>
        <v/>
      </c>
      <c r="J16" s="2" t="str">
        <f t="shared" si="3"/>
        <v/>
      </c>
      <c r="K16" s="2" t="str">
        <f t="shared" si="4"/>
        <v/>
      </c>
    </row>
    <row r="17" spans="1:11" x14ac:dyDescent="0.3">
      <c r="A17" s="2" t="s">
        <v>20</v>
      </c>
      <c r="B17" s="2"/>
      <c r="C17" s="2" t="str">
        <f t="shared" si="0"/>
        <v/>
      </c>
      <c r="D17" s="2" t="str">
        <f>IFERROR(VLOOKUP(B17,type,3,0),"")</f>
        <v/>
      </c>
      <c r="E17" s="3"/>
      <c r="F17" s="2"/>
      <c r="G17" s="2" t="str">
        <f t="shared" si="5"/>
        <v/>
      </c>
      <c r="H17" s="2" t="str">
        <f t="shared" si="2"/>
        <v/>
      </c>
      <c r="I17" s="2" t="str">
        <f t="shared" si="6"/>
        <v/>
      </c>
      <c r="J17" s="2" t="str">
        <f t="shared" si="3"/>
        <v/>
      </c>
      <c r="K17" s="2" t="str">
        <f t="shared" si="4"/>
        <v/>
      </c>
    </row>
    <row r="18" spans="1:11" x14ac:dyDescent="0.3">
      <c r="A18" s="2" t="s">
        <v>21</v>
      </c>
      <c r="B18" s="2"/>
      <c r="C18" s="2" t="str">
        <f t="shared" si="0"/>
        <v/>
      </c>
      <c r="D18" s="2" t="str">
        <f t="shared" si="1"/>
        <v/>
      </c>
      <c r="E18" s="3"/>
      <c r="F18" s="2"/>
      <c r="G18" s="2" t="str">
        <f t="shared" si="5"/>
        <v/>
      </c>
      <c r="H18" s="2" t="str">
        <f t="shared" si="2"/>
        <v/>
      </c>
      <c r="I18" s="2" t="str">
        <f t="shared" si="6"/>
        <v/>
      </c>
      <c r="J18" s="2" t="str">
        <f t="shared" si="3"/>
        <v/>
      </c>
      <c r="K18" s="2" t="str">
        <f t="shared" si="4"/>
        <v/>
      </c>
    </row>
    <row r="19" spans="1:11" x14ac:dyDescent="0.3">
      <c r="A19" s="2" t="s">
        <v>22</v>
      </c>
      <c r="B19" s="2"/>
      <c r="C19" s="2" t="str">
        <f t="shared" si="0"/>
        <v/>
      </c>
      <c r="D19" s="2" t="str">
        <f t="shared" si="1"/>
        <v/>
      </c>
      <c r="E19" s="3"/>
      <c r="F19" s="2"/>
      <c r="G19" s="2" t="str">
        <f t="shared" si="5"/>
        <v/>
      </c>
      <c r="H19" s="2" t="str">
        <f t="shared" si="2"/>
        <v/>
      </c>
      <c r="I19" s="2" t="str">
        <f t="shared" si="6"/>
        <v/>
      </c>
      <c r="J19" s="2" t="str">
        <f t="shared" si="3"/>
        <v/>
      </c>
      <c r="K19" s="2" t="str">
        <f t="shared" si="4"/>
        <v/>
      </c>
    </row>
    <row r="20" spans="1:11" x14ac:dyDescent="0.3">
      <c r="A20" s="2" t="s">
        <v>23</v>
      </c>
      <c r="B20" s="2"/>
      <c r="C20" s="2" t="str">
        <f t="shared" si="0"/>
        <v/>
      </c>
      <c r="D20" s="2" t="str">
        <f t="shared" si="1"/>
        <v/>
      </c>
      <c r="E20" s="3"/>
      <c r="F20" s="2"/>
      <c r="G20" s="2" t="str">
        <f t="shared" si="5"/>
        <v/>
      </c>
      <c r="H20" s="2" t="str">
        <f t="shared" si="2"/>
        <v/>
      </c>
      <c r="I20" s="2" t="str">
        <f t="shared" si="6"/>
        <v/>
      </c>
      <c r="J20" s="2" t="str">
        <f t="shared" si="3"/>
        <v/>
      </c>
      <c r="K20" s="2" t="str">
        <f t="shared" si="4"/>
        <v/>
      </c>
    </row>
    <row r="21" spans="1:11" x14ac:dyDescent="0.3">
      <c r="A21" s="2" t="s">
        <v>24</v>
      </c>
      <c r="B21" s="2"/>
      <c r="C21" s="2" t="str">
        <f t="shared" si="0"/>
        <v/>
      </c>
      <c r="D21" s="2" t="str">
        <f t="shared" si="1"/>
        <v/>
      </c>
      <c r="E21" s="3"/>
      <c r="F21" s="2"/>
      <c r="G21" s="2" t="str">
        <f t="shared" si="5"/>
        <v/>
      </c>
      <c r="H21" s="2" t="str">
        <f t="shared" si="2"/>
        <v/>
      </c>
      <c r="I21" s="2" t="str">
        <f t="shared" si="6"/>
        <v/>
      </c>
      <c r="J21" s="2" t="str">
        <f t="shared" si="3"/>
        <v/>
      </c>
      <c r="K21" s="2" t="str">
        <f t="shared" si="4"/>
        <v/>
      </c>
    </row>
    <row r="22" spans="1:11" x14ac:dyDescent="0.3">
      <c r="A22" s="2" t="s">
        <v>25</v>
      </c>
      <c r="B22" s="2"/>
      <c r="C22" s="2" t="str">
        <f t="shared" si="0"/>
        <v/>
      </c>
      <c r="D22" s="2" t="str">
        <f t="shared" si="1"/>
        <v/>
      </c>
      <c r="E22" s="3"/>
      <c r="F22" s="2"/>
      <c r="G22" s="2" t="str">
        <f t="shared" si="5"/>
        <v/>
      </c>
      <c r="H22" s="2" t="str">
        <f t="shared" si="2"/>
        <v/>
      </c>
      <c r="I22" s="2" t="str">
        <f t="shared" si="6"/>
        <v/>
      </c>
      <c r="J22" s="2" t="str">
        <f t="shared" si="3"/>
        <v/>
      </c>
      <c r="K22" s="2" t="str">
        <f t="shared" si="4"/>
        <v/>
      </c>
    </row>
    <row r="23" spans="1:11" ht="21" x14ac:dyDescent="0.4">
      <c r="A23" s="39" t="s">
        <v>0</v>
      </c>
      <c r="B23" s="39"/>
      <c r="C23" s="39"/>
      <c r="D23" s="11"/>
      <c r="E23" s="5">
        <f>SUM(E13:E22)</f>
        <v>0</v>
      </c>
    </row>
    <row r="24" spans="1:11" ht="6.6" customHeight="1" thickBot="1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16.2" thickTop="1" x14ac:dyDescent="0.3">
      <c r="G25" s="32" t="s">
        <v>10</v>
      </c>
      <c r="H25" s="33"/>
      <c r="I25" s="33"/>
      <c r="J25" s="33"/>
    </row>
    <row r="26" spans="1:11" ht="15.6" x14ac:dyDescent="0.3">
      <c r="A26" s="4" t="s">
        <v>7</v>
      </c>
      <c r="B26" s="4" t="s">
        <v>59</v>
      </c>
      <c r="C26" s="4" t="s">
        <v>78</v>
      </c>
      <c r="D26" s="4" t="s">
        <v>60</v>
      </c>
      <c r="E26" s="4" t="s">
        <v>4</v>
      </c>
      <c r="F26" s="4" t="s">
        <v>8</v>
      </c>
      <c r="G26" s="4" t="s">
        <v>5</v>
      </c>
      <c r="H26" s="4" t="s">
        <v>58</v>
      </c>
      <c r="I26" s="4" t="s">
        <v>79</v>
      </c>
      <c r="J26" s="4" t="s">
        <v>11</v>
      </c>
    </row>
    <row r="27" spans="1:11" x14ac:dyDescent="0.3">
      <c r="A27" s="2" t="s">
        <v>27</v>
      </c>
      <c r="B27" s="2"/>
      <c r="C27" s="2" t="str">
        <f t="shared" ref="C27:C41" si="7">IFERROR(VLOOKUP(B27,vendetail,3,0),"")</f>
        <v/>
      </c>
      <c r="D27" s="2" t="str">
        <f t="shared" ref="D27:D41" si="8">IFERROR(VLOOKUP(B27,vendetail,2,0),"")</f>
        <v/>
      </c>
      <c r="E27" s="3"/>
      <c r="F27" s="2" t="str">
        <f>C27</f>
        <v/>
      </c>
      <c r="G27" s="2" t="str">
        <f t="shared" ref="G27:G41" si="9">IFERROR(VLOOKUP(B27,vendetail,4,0),"")</f>
        <v/>
      </c>
      <c r="H27" s="2" t="str">
        <f t="shared" ref="H27:H41" si="10">IFERROR(IF(COUNTIF(vendetail,B27),"LDF",""),"")</f>
        <v/>
      </c>
      <c r="I27" s="2" t="str">
        <f t="shared" ref="I27:I41" si="11">IFERROR(VLOOKUP(B27,vendetail,6,0),"")</f>
        <v/>
      </c>
      <c r="J27" s="2" t="str">
        <f t="shared" ref="J27:J41" si="12">IFERROR(VLOOKUP(B27,vendetail,5,0),"")</f>
        <v/>
      </c>
    </row>
    <row r="28" spans="1:11" x14ac:dyDescent="0.3">
      <c r="A28" s="2" t="s">
        <v>28</v>
      </c>
      <c r="B28" s="2"/>
      <c r="C28" s="2" t="str">
        <f t="shared" si="7"/>
        <v/>
      </c>
      <c r="D28" s="2" t="str">
        <f t="shared" si="8"/>
        <v/>
      </c>
      <c r="E28" s="3"/>
      <c r="F28" s="2" t="str">
        <f t="shared" ref="F28:F41" si="13">C28</f>
        <v/>
      </c>
      <c r="G28" s="2" t="str">
        <f t="shared" si="9"/>
        <v/>
      </c>
      <c r="H28" s="2" t="str">
        <f t="shared" si="10"/>
        <v/>
      </c>
      <c r="I28" s="2" t="str">
        <f t="shared" si="11"/>
        <v/>
      </c>
      <c r="J28" s="2" t="str">
        <f t="shared" si="12"/>
        <v/>
      </c>
    </row>
    <row r="29" spans="1:11" x14ac:dyDescent="0.3">
      <c r="A29" s="2" t="s">
        <v>29</v>
      </c>
      <c r="B29" s="2"/>
      <c r="C29" s="2" t="str">
        <f t="shared" si="7"/>
        <v/>
      </c>
      <c r="D29" s="2" t="str">
        <f t="shared" si="8"/>
        <v/>
      </c>
      <c r="E29" s="3"/>
      <c r="F29" s="2" t="str">
        <f t="shared" si="13"/>
        <v/>
      </c>
      <c r="G29" s="2" t="str">
        <f t="shared" si="9"/>
        <v/>
      </c>
      <c r="H29" s="2" t="str">
        <f t="shared" si="10"/>
        <v/>
      </c>
      <c r="I29" s="2" t="str">
        <f t="shared" si="11"/>
        <v/>
      </c>
      <c r="J29" s="2" t="str">
        <f t="shared" si="12"/>
        <v/>
      </c>
    </row>
    <row r="30" spans="1:11" x14ac:dyDescent="0.3">
      <c r="A30" s="2" t="s">
        <v>30</v>
      </c>
      <c r="B30" s="2"/>
      <c r="C30" s="2" t="str">
        <f t="shared" si="7"/>
        <v/>
      </c>
      <c r="D30" s="2" t="str">
        <f t="shared" si="8"/>
        <v/>
      </c>
      <c r="E30" s="3"/>
      <c r="F30" s="2" t="str">
        <f t="shared" si="13"/>
        <v/>
      </c>
      <c r="G30" s="2" t="str">
        <f t="shared" si="9"/>
        <v/>
      </c>
      <c r="H30" s="2" t="str">
        <f t="shared" si="10"/>
        <v/>
      </c>
      <c r="I30" s="2" t="str">
        <f t="shared" si="11"/>
        <v/>
      </c>
      <c r="J30" s="2" t="str">
        <f t="shared" si="12"/>
        <v/>
      </c>
    </row>
    <row r="31" spans="1:11" x14ac:dyDescent="0.3">
      <c r="A31" s="2" t="s">
        <v>31</v>
      </c>
      <c r="B31" s="2"/>
      <c r="C31" s="2" t="str">
        <f t="shared" si="7"/>
        <v/>
      </c>
      <c r="D31" s="2" t="str">
        <f t="shared" si="8"/>
        <v/>
      </c>
      <c r="E31" s="3"/>
      <c r="F31" s="2" t="str">
        <f t="shared" si="13"/>
        <v/>
      </c>
      <c r="G31" s="2" t="str">
        <f t="shared" si="9"/>
        <v/>
      </c>
      <c r="H31" s="2" t="str">
        <f t="shared" si="10"/>
        <v/>
      </c>
      <c r="I31" s="2" t="str">
        <f t="shared" si="11"/>
        <v/>
      </c>
      <c r="J31" s="2" t="str">
        <f t="shared" si="12"/>
        <v/>
      </c>
    </row>
    <row r="32" spans="1:11" x14ac:dyDescent="0.3">
      <c r="A32" s="2" t="s">
        <v>32</v>
      </c>
      <c r="B32" s="2"/>
      <c r="C32" s="2" t="str">
        <f t="shared" si="7"/>
        <v/>
      </c>
      <c r="D32" s="2" t="str">
        <f t="shared" si="8"/>
        <v/>
      </c>
      <c r="E32" s="3"/>
      <c r="F32" s="2" t="str">
        <f t="shared" si="13"/>
        <v/>
      </c>
      <c r="G32" s="2" t="str">
        <f t="shared" si="9"/>
        <v/>
      </c>
      <c r="H32" s="2" t="str">
        <f t="shared" si="10"/>
        <v/>
      </c>
      <c r="I32" s="2" t="str">
        <f t="shared" si="11"/>
        <v/>
      </c>
      <c r="J32" s="2" t="str">
        <f t="shared" si="12"/>
        <v/>
      </c>
    </row>
    <row r="33" spans="1:11" x14ac:dyDescent="0.3">
      <c r="A33" s="2" t="s">
        <v>33</v>
      </c>
      <c r="B33" s="2"/>
      <c r="C33" s="2" t="str">
        <f t="shared" si="7"/>
        <v/>
      </c>
      <c r="D33" s="2" t="str">
        <f t="shared" si="8"/>
        <v/>
      </c>
      <c r="E33" s="3"/>
      <c r="F33" s="2" t="str">
        <f t="shared" si="13"/>
        <v/>
      </c>
      <c r="G33" s="2" t="str">
        <f t="shared" si="9"/>
        <v/>
      </c>
      <c r="H33" s="2" t="str">
        <f t="shared" si="10"/>
        <v/>
      </c>
      <c r="I33" s="2" t="str">
        <f t="shared" si="11"/>
        <v/>
      </c>
      <c r="J33" s="2" t="str">
        <f t="shared" si="12"/>
        <v/>
      </c>
    </row>
    <row r="34" spans="1:11" x14ac:dyDescent="0.3">
      <c r="A34" s="2" t="s">
        <v>34</v>
      </c>
      <c r="B34" s="2"/>
      <c r="C34" s="2" t="str">
        <f t="shared" si="7"/>
        <v/>
      </c>
      <c r="D34" s="2" t="str">
        <f t="shared" si="8"/>
        <v/>
      </c>
      <c r="E34" s="3"/>
      <c r="F34" s="2" t="str">
        <f t="shared" si="13"/>
        <v/>
      </c>
      <c r="G34" s="2" t="str">
        <f t="shared" si="9"/>
        <v/>
      </c>
      <c r="H34" s="2" t="str">
        <f t="shared" si="10"/>
        <v/>
      </c>
      <c r="I34" s="2" t="str">
        <f t="shared" si="11"/>
        <v/>
      </c>
      <c r="J34" s="2" t="str">
        <f t="shared" si="12"/>
        <v/>
      </c>
    </row>
    <row r="35" spans="1:11" x14ac:dyDescent="0.3">
      <c r="A35" s="2" t="s">
        <v>35</v>
      </c>
      <c r="B35" s="2"/>
      <c r="C35" s="2" t="str">
        <f t="shared" si="7"/>
        <v/>
      </c>
      <c r="D35" s="2" t="str">
        <f t="shared" si="8"/>
        <v/>
      </c>
      <c r="E35" s="3"/>
      <c r="F35" s="2" t="str">
        <f t="shared" si="13"/>
        <v/>
      </c>
      <c r="G35" s="2" t="str">
        <f t="shared" si="9"/>
        <v/>
      </c>
      <c r="H35" s="2" t="str">
        <f t="shared" si="10"/>
        <v/>
      </c>
      <c r="I35" s="2" t="str">
        <f t="shared" si="11"/>
        <v/>
      </c>
      <c r="J35" s="2" t="str">
        <f t="shared" si="12"/>
        <v/>
      </c>
    </row>
    <row r="36" spans="1:11" x14ac:dyDescent="0.3">
      <c r="A36" s="2" t="s">
        <v>36</v>
      </c>
      <c r="B36" s="2"/>
      <c r="C36" s="2" t="str">
        <f t="shared" si="7"/>
        <v/>
      </c>
      <c r="D36" s="2" t="str">
        <f t="shared" si="8"/>
        <v/>
      </c>
      <c r="E36" s="3"/>
      <c r="F36" s="2" t="str">
        <f t="shared" si="13"/>
        <v/>
      </c>
      <c r="G36" s="2" t="str">
        <f t="shared" si="9"/>
        <v/>
      </c>
      <c r="H36" s="2" t="str">
        <f t="shared" si="10"/>
        <v/>
      </c>
      <c r="I36" s="2" t="str">
        <f t="shared" si="11"/>
        <v/>
      </c>
      <c r="J36" s="2" t="str">
        <f t="shared" si="12"/>
        <v/>
      </c>
    </row>
    <row r="37" spans="1:11" x14ac:dyDescent="0.3">
      <c r="A37" s="2" t="s">
        <v>37</v>
      </c>
      <c r="B37" s="2"/>
      <c r="C37" s="2" t="str">
        <f t="shared" si="7"/>
        <v/>
      </c>
      <c r="D37" s="2" t="str">
        <f t="shared" si="8"/>
        <v/>
      </c>
      <c r="E37" s="3"/>
      <c r="F37" s="2" t="str">
        <f t="shared" si="13"/>
        <v/>
      </c>
      <c r="G37" s="2" t="str">
        <f t="shared" si="9"/>
        <v/>
      </c>
      <c r="H37" s="2" t="str">
        <f t="shared" si="10"/>
        <v/>
      </c>
      <c r="I37" s="2" t="str">
        <f t="shared" si="11"/>
        <v/>
      </c>
      <c r="J37" s="2" t="str">
        <f t="shared" si="12"/>
        <v/>
      </c>
    </row>
    <row r="38" spans="1:11" x14ac:dyDescent="0.3">
      <c r="A38" s="2" t="s">
        <v>38</v>
      </c>
      <c r="B38" s="2"/>
      <c r="C38" s="2" t="str">
        <f t="shared" si="7"/>
        <v/>
      </c>
      <c r="D38" s="2" t="str">
        <f t="shared" si="8"/>
        <v/>
      </c>
      <c r="E38" s="3"/>
      <c r="F38" s="2" t="str">
        <f t="shared" si="13"/>
        <v/>
      </c>
      <c r="G38" s="2" t="str">
        <f t="shared" si="9"/>
        <v/>
      </c>
      <c r="H38" s="2" t="str">
        <f t="shared" si="10"/>
        <v/>
      </c>
      <c r="I38" s="2" t="str">
        <f t="shared" si="11"/>
        <v/>
      </c>
      <c r="J38" s="2" t="str">
        <f t="shared" si="12"/>
        <v/>
      </c>
    </row>
    <row r="39" spans="1:11" x14ac:dyDescent="0.3">
      <c r="A39" s="2" t="s">
        <v>39</v>
      </c>
      <c r="B39" s="2"/>
      <c r="C39" s="2" t="str">
        <f t="shared" si="7"/>
        <v/>
      </c>
      <c r="D39" s="2" t="str">
        <f t="shared" si="8"/>
        <v/>
      </c>
      <c r="E39" s="3"/>
      <c r="F39" s="2" t="str">
        <f t="shared" si="13"/>
        <v/>
      </c>
      <c r="G39" s="2" t="str">
        <f t="shared" si="9"/>
        <v/>
      </c>
      <c r="H39" s="2" t="str">
        <f t="shared" si="10"/>
        <v/>
      </c>
      <c r="I39" s="2" t="str">
        <f t="shared" si="11"/>
        <v/>
      </c>
      <c r="J39" s="2" t="str">
        <f t="shared" si="12"/>
        <v/>
      </c>
    </row>
    <row r="40" spans="1:11" x14ac:dyDescent="0.3">
      <c r="A40" s="2" t="s">
        <v>40</v>
      </c>
      <c r="B40" s="2"/>
      <c r="C40" s="2" t="str">
        <f t="shared" si="7"/>
        <v/>
      </c>
      <c r="D40" s="2" t="str">
        <f t="shared" si="8"/>
        <v/>
      </c>
      <c r="E40" s="3"/>
      <c r="F40" s="2" t="str">
        <f t="shared" si="13"/>
        <v/>
      </c>
      <c r="G40" s="2" t="str">
        <f t="shared" si="9"/>
        <v/>
      </c>
      <c r="H40" s="2" t="str">
        <f t="shared" si="10"/>
        <v/>
      </c>
      <c r="I40" s="2" t="str">
        <f t="shared" si="11"/>
        <v/>
      </c>
      <c r="J40" s="2" t="str">
        <f t="shared" si="12"/>
        <v/>
      </c>
    </row>
    <row r="41" spans="1:11" x14ac:dyDescent="0.3">
      <c r="A41" s="2" t="s">
        <v>41</v>
      </c>
      <c r="B41" s="2"/>
      <c r="C41" s="2" t="str">
        <f t="shared" si="7"/>
        <v/>
      </c>
      <c r="D41" s="2" t="str">
        <f t="shared" si="8"/>
        <v/>
      </c>
      <c r="E41" s="3"/>
      <c r="F41" s="2" t="str">
        <f t="shared" si="13"/>
        <v/>
      </c>
      <c r="G41" s="2" t="str">
        <f t="shared" si="9"/>
        <v/>
      </c>
      <c r="H41" s="2" t="str">
        <f t="shared" si="10"/>
        <v/>
      </c>
      <c r="I41" s="2" t="str">
        <f t="shared" si="11"/>
        <v/>
      </c>
      <c r="J41" s="2" t="str">
        <f t="shared" si="12"/>
        <v/>
      </c>
    </row>
    <row r="42" spans="1:11" ht="21" x14ac:dyDescent="0.4">
      <c r="A42" s="39" t="s">
        <v>1</v>
      </c>
      <c r="B42" s="39"/>
      <c r="C42" s="39"/>
      <c r="D42" s="11"/>
      <c r="E42" s="5">
        <f>SUM(E27:E41)</f>
        <v>0</v>
      </c>
    </row>
    <row r="43" spans="1:11" ht="21" x14ac:dyDescent="0.4">
      <c r="A43" s="34" t="s">
        <v>80</v>
      </c>
      <c r="B43" s="34"/>
      <c r="C43" s="34"/>
      <c r="D43" s="13"/>
      <c r="E43" s="6">
        <f>E42+E23</f>
        <v>0</v>
      </c>
    </row>
    <row r="44" spans="1:11" ht="6.6" customHeight="1" thickBo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16.2" thickTop="1" x14ac:dyDescent="0.3">
      <c r="G45" s="35" t="s">
        <v>10</v>
      </c>
      <c r="H45" s="36"/>
      <c r="I45" s="36"/>
      <c r="J45" s="36"/>
      <c r="K45" s="37"/>
    </row>
    <row r="46" spans="1:11" ht="15.6" x14ac:dyDescent="0.3">
      <c r="A46" s="8" t="s">
        <v>7</v>
      </c>
      <c r="B46" s="8" t="s">
        <v>2</v>
      </c>
      <c r="C46" s="8" t="s">
        <v>3</v>
      </c>
      <c r="D46" s="4" t="s">
        <v>60</v>
      </c>
      <c r="E46" s="8" t="s">
        <v>4</v>
      </c>
      <c r="F46" s="8" t="s">
        <v>8</v>
      </c>
      <c r="G46" s="8" t="s">
        <v>58</v>
      </c>
      <c r="H46" s="8" t="s">
        <v>5</v>
      </c>
      <c r="I46" s="8" t="s">
        <v>6</v>
      </c>
      <c r="J46" s="8" t="s">
        <v>11</v>
      </c>
      <c r="K46" s="8" t="s">
        <v>9</v>
      </c>
    </row>
    <row r="47" spans="1:11" x14ac:dyDescent="0.3">
      <c r="A47" s="2" t="s">
        <v>43</v>
      </c>
      <c r="B47" s="2"/>
      <c r="C47" s="2" t="str">
        <f t="shared" ref="C47:C71" si="14">IFERROR(VLOOKUP(B47,type,2,0),"")</f>
        <v/>
      </c>
      <c r="D47" s="2" t="str">
        <f t="shared" ref="D47:D71" si="15">IFERROR(VLOOKUP(B47,type,3,0),"")</f>
        <v/>
      </c>
      <c r="E47" s="3"/>
      <c r="F47" s="2"/>
      <c r="G47" s="2"/>
      <c r="H47" s="2"/>
      <c r="I47" s="2" t="str">
        <f t="shared" ref="I47:I71" si="16">IFERROR(VLOOKUP(G47,trajet,2,0),"")</f>
        <v/>
      </c>
      <c r="J47" s="2" t="str">
        <f t="shared" ref="J47:J71" si="17">IFERROR(VLOOKUP(H47,conv,2,0),"")</f>
        <v/>
      </c>
      <c r="K47" s="7" t="str">
        <f t="shared" ref="K47:K71" si="18">IFERROR(IF(I47="Location Trajet",VLOOKUP(F47,tarif,2,0),""),"")</f>
        <v/>
      </c>
    </row>
    <row r="48" spans="1:11" x14ac:dyDescent="0.3">
      <c r="A48" s="2" t="s">
        <v>44</v>
      </c>
      <c r="B48" s="2"/>
      <c r="C48" s="2" t="str">
        <f t="shared" si="14"/>
        <v/>
      </c>
      <c r="D48" s="2" t="str">
        <f t="shared" si="15"/>
        <v/>
      </c>
      <c r="E48" s="3"/>
      <c r="F48" s="2"/>
      <c r="G48" s="2"/>
      <c r="H48" s="2"/>
      <c r="I48" s="2" t="str">
        <f t="shared" si="16"/>
        <v/>
      </c>
      <c r="J48" s="2" t="str">
        <f t="shared" si="17"/>
        <v/>
      </c>
      <c r="K48" s="7" t="str">
        <f t="shared" si="18"/>
        <v/>
      </c>
    </row>
    <row r="49" spans="1:11" x14ac:dyDescent="0.3">
      <c r="A49" s="2" t="s">
        <v>45</v>
      </c>
      <c r="B49" s="2"/>
      <c r="C49" s="2" t="str">
        <f t="shared" si="14"/>
        <v/>
      </c>
      <c r="D49" s="2" t="str">
        <f t="shared" si="15"/>
        <v/>
      </c>
      <c r="E49" s="3"/>
      <c r="F49" s="2"/>
      <c r="G49" s="2"/>
      <c r="H49" s="2"/>
      <c r="I49" s="2" t="str">
        <f t="shared" si="16"/>
        <v/>
      </c>
      <c r="J49" s="2" t="str">
        <f t="shared" si="17"/>
        <v/>
      </c>
      <c r="K49" s="7" t="str">
        <f t="shared" si="18"/>
        <v/>
      </c>
    </row>
    <row r="50" spans="1:11" x14ac:dyDescent="0.3">
      <c r="A50" s="2" t="s">
        <v>46</v>
      </c>
      <c r="B50" s="2"/>
      <c r="C50" s="2" t="str">
        <f t="shared" si="14"/>
        <v/>
      </c>
      <c r="D50" s="2" t="str">
        <f t="shared" si="15"/>
        <v/>
      </c>
      <c r="E50" s="3"/>
      <c r="F50" s="2"/>
      <c r="G50" s="2"/>
      <c r="H50" s="2"/>
      <c r="I50" s="2" t="str">
        <f t="shared" si="16"/>
        <v/>
      </c>
      <c r="J50" s="2" t="str">
        <f t="shared" si="17"/>
        <v/>
      </c>
      <c r="K50" s="7" t="str">
        <f t="shared" si="18"/>
        <v/>
      </c>
    </row>
    <row r="51" spans="1:11" x14ac:dyDescent="0.3">
      <c r="A51" s="2" t="s">
        <v>47</v>
      </c>
      <c r="B51" s="2"/>
      <c r="C51" s="2" t="str">
        <f t="shared" si="14"/>
        <v/>
      </c>
      <c r="D51" s="2" t="str">
        <f t="shared" si="15"/>
        <v/>
      </c>
      <c r="E51" s="3"/>
      <c r="F51" s="2"/>
      <c r="G51" s="2"/>
      <c r="H51" s="2"/>
      <c r="I51" s="2" t="str">
        <f t="shared" si="16"/>
        <v/>
      </c>
      <c r="J51" s="2" t="str">
        <f t="shared" si="17"/>
        <v/>
      </c>
      <c r="K51" s="7" t="str">
        <f t="shared" si="18"/>
        <v/>
      </c>
    </row>
    <row r="52" spans="1:11" x14ac:dyDescent="0.3">
      <c r="A52" s="2" t="s">
        <v>48</v>
      </c>
      <c r="B52" s="2"/>
      <c r="C52" s="2" t="str">
        <f t="shared" si="14"/>
        <v/>
      </c>
      <c r="D52" s="2" t="str">
        <f t="shared" si="15"/>
        <v/>
      </c>
      <c r="E52" s="3"/>
      <c r="F52" s="2"/>
      <c r="G52" s="2"/>
      <c r="H52" s="2"/>
      <c r="I52" s="2" t="str">
        <f t="shared" si="16"/>
        <v/>
      </c>
      <c r="J52" s="2" t="str">
        <f t="shared" si="17"/>
        <v/>
      </c>
      <c r="K52" s="7" t="str">
        <f t="shared" si="18"/>
        <v/>
      </c>
    </row>
    <row r="53" spans="1:11" x14ac:dyDescent="0.3">
      <c r="A53" s="2" t="s">
        <v>49</v>
      </c>
      <c r="B53" s="2"/>
      <c r="C53" s="2" t="str">
        <f t="shared" si="14"/>
        <v/>
      </c>
      <c r="D53" s="2" t="str">
        <f t="shared" si="15"/>
        <v/>
      </c>
      <c r="E53" s="3"/>
      <c r="F53" s="2"/>
      <c r="G53" s="2"/>
      <c r="H53" s="2"/>
      <c r="I53" s="2" t="str">
        <f t="shared" si="16"/>
        <v/>
      </c>
      <c r="J53" s="2" t="str">
        <f t="shared" si="17"/>
        <v/>
      </c>
      <c r="K53" s="7" t="str">
        <f t="shared" si="18"/>
        <v/>
      </c>
    </row>
    <row r="54" spans="1:11" x14ac:dyDescent="0.3">
      <c r="A54" s="2" t="s">
        <v>50</v>
      </c>
      <c r="B54" s="2"/>
      <c r="C54" s="2" t="str">
        <f t="shared" si="14"/>
        <v/>
      </c>
      <c r="D54" s="2" t="str">
        <f t="shared" si="15"/>
        <v/>
      </c>
      <c r="E54" s="3"/>
      <c r="F54" s="2"/>
      <c r="G54" s="2"/>
      <c r="H54" s="2"/>
      <c r="I54" s="2" t="str">
        <f t="shared" si="16"/>
        <v/>
      </c>
      <c r="J54" s="2" t="str">
        <f t="shared" si="17"/>
        <v/>
      </c>
      <c r="K54" s="7" t="str">
        <f t="shared" si="18"/>
        <v/>
      </c>
    </row>
    <row r="55" spans="1:11" x14ac:dyDescent="0.3">
      <c r="A55" s="2" t="s">
        <v>51</v>
      </c>
      <c r="B55" s="2"/>
      <c r="C55" s="2" t="str">
        <f t="shared" si="14"/>
        <v/>
      </c>
      <c r="D55" s="2" t="str">
        <f t="shared" si="15"/>
        <v/>
      </c>
      <c r="E55" s="3"/>
      <c r="F55" s="2"/>
      <c r="G55" s="2"/>
      <c r="H55" s="2"/>
      <c r="I55" s="2" t="str">
        <f t="shared" si="16"/>
        <v/>
      </c>
      <c r="J55" s="2" t="str">
        <f t="shared" si="17"/>
        <v/>
      </c>
      <c r="K55" s="7" t="str">
        <f t="shared" si="18"/>
        <v/>
      </c>
    </row>
    <row r="56" spans="1:11" x14ac:dyDescent="0.3">
      <c r="A56" s="2" t="s">
        <v>52</v>
      </c>
      <c r="B56" s="2"/>
      <c r="C56" s="2" t="str">
        <f t="shared" si="14"/>
        <v/>
      </c>
      <c r="D56" s="2" t="str">
        <f t="shared" si="15"/>
        <v/>
      </c>
      <c r="E56" s="3"/>
      <c r="F56" s="2"/>
      <c r="G56" s="2"/>
      <c r="H56" s="2"/>
      <c r="I56" s="2" t="str">
        <f t="shared" si="16"/>
        <v/>
      </c>
      <c r="J56" s="2" t="str">
        <f t="shared" si="17"/>
        <v/>
      </c>
      <c r="K56" s="7" t="str">
        <f t="shared" si="18"/>
        <v/>
      </c>
    </row>
    <row r="57" spans="1:11" x14ac:dyDescent="0.3">
      <c r="A57" s="2" t="s">
        <v>53</v>
      </c>
      <c r="B57" s="2"/>
      <c r="C57" s="2" t="str">
        <f t="shared" si="14"/>
        <v/>
      </c>
      <c r="D57" s="2" t="str">
        <f t="shared" si="15"/>
        <v/>
      </c>
      <c r="E57" s="3"/>
      <c r="F57" s="2"/>
      <c r="G57" s="2"/>
      <c r="H57" s="2"/>
      <c r="I57" s="2" t="str">
        <f t="shared" si="16"/>
        <v/>
      </c>
      <c r="J57" s="2" t="str">
        <f t="shared" si="17"/>
        <v/>
      </c>
      <c r="K57" s="7" t="str">
        <f t="shared" si="18"/>
        <v/>
      </c>
    </row>
    <row r="58" spans="1:11" x14ac:dyDescent="0.3">
      <c r="A58" s="2" t="s">
        <v>54</v>
      </c>
      <c r="B58" s="2"/>
      <c r="C58" s="2" t="str">
        <f t="shared" si="14"/>
        <v/>
      </c>
      <c r="D58" s="2" t="str">
        <f t="shared" si="15"/>
        <v/>
      </c>
      <c r="E58" s="3"/>
      <c r="F58" s="2"/>
      <c r="G58" s="2"/>
      <c r="H58" s="2"/>
      <c r="I58" s="2" t="str">
        <f t="shared" si="16"/>
        <v/>
      </c>
      <c r="J58" s="2" t="str">
        <f t="shared" si="17"/>
        <v/>
      </c>
      <c r="K58" s="7" t="str">
        <f t="shared" si="18"/>
        <v/>
      </c>
    </row>
    <row r="59" spans="1:11" x14ac:dyDescent="0.3">
      <c r="A59" s="2" t="s">
        <v>55</v>
      </c>
      <c r="B59" s="2"/>
      <c r="C59" s="2" t="str">
        <f t="shared" si="14"/>
        <v/>
      </c>
      <c r="D59" s="2" t="str">
        <f t="shared" si="15"/>
        <v/>
      </c>
      <c r="E59" s="3"/>
      <c r="F59" s="2"/>
      <c r="G59" s="2"/>
      <c r="H59" s="2"/>
      <c r="I59" s="2" t="str">
        <f t="shared" si="16"/>
        <v/>
      </c>
      <c r="J59" s="2" t="str">
        <f t="shared" si="17"/>
        <v/>
      </c>
      <c r="K59" s="7" t="str">
        <f t="shared" si="18"/>
        <v/>
      </c>
    </row>
    <row r="60" spans="1:11" x14ac:dyDescent="0.3">
      <c r="A60" s="2" t="s">
        <v>56</v>
      </c>
      <c r="B60" s="2"/>
      <c r="C60" s="2" t="str">
        <f t="shared" si="14"/>
        <v/>
      </c>
      <c r="D60" s="2" t="str">
        <f t="shared" si="15"/>
        <v/>
      </c>
      <c r="E60" s="3"/>
      <c r="F60" s="2"/>
      <c r="G60" s="2"/>
      <c r="H60" s="2"/>
      <c r="I60" s="2" t="str">
        <f t="shared" si="16"/>
        <v/>
      </c>
      <c r="J60" s="2" t="str">
        <f t="shared" si="17"/>
        <v/>
      </c>
      <c r="K60" s="7" t="str">
        <f t="shared" si="18"/>
        <v/>
      </c>
    </row>
    <row r="61" spans="1:11" x14ac:dyDescent="0.3">
      <c r="A61" s="2" t="s">
        <v>57</v>
      </c>
      <c r="B61" s="2"/>
      <c r="C61" s="2" t="str">
        <f t="shared" si="14"/>
        <v/>
      </c>
      <c r="D61" s="2" t="str">
        <f t="shared" si="15"/>
        <v/>
      </c>
      <c r="E61" s="3"/>
      <c r="F61" s="2"/>
      <c r="G61" s="2"/>
      <c r="H61" s="2"/>
      <c r="I61" s="2" t="str">
        <f t="shared" si="16"/>
        <v/>
      </c>
      <c r="J61" s="2" t="str">
        <f t="shared" si="17"/>
        <v/>
      </c>
      <c r="K61" s="7" t="str">
        <f t="shared" si="18"/>
        <v/>
      </c>
    </row>
    <row r="62" spans="1:11" x14ac:dyDescent="0.3">
      <c r="A62" s="2" t="s">
        <v>85</v>
      </c>
      <c r="B62" s="2"/>
      <c r="C62" s="2" t="str">
        <f t="shared" si="14"/>
        <v/>
      </c>
      <c r="D62" s="2" t="str">
        <f t="shared" si="15"/>
        <v/>
      </c>
      <c r="E62" s="3"/>
      <c r="F62" s="2"/>
      <c r="G62" s="2"/>
      <c r="H62" s="2"/>
      <c r="I62" s="2" t="str">
        <f t="shared" si="16"/>
        <v/>
      </c>
      <c r="J62" s="2" t="str">
        <f t="shared" si="17"/>
        <v/>
      </c>
      <c r="K62" s="7" t="str">
        <f t="shared" si="18"/>
        <v/>
      </c>
    </row>
    <row r="63" spans="1:11" x14ac:dyDescent="0.3">
      <c r="A63" s="2" t="s">
        <v>86</v>
      </c>
      <c r="B63" s="2"/>
      <c r="C63" s="2" t="str">
        <f t="shared" si="14"/>
        <v/>
      </c>
      <c r="D63" s="2" t="str">
        <f t="shared" si="15"/>
        <v/>
      </c>
      <c r="E63" s="3"/>
      <c r="F63" s="2"/>
      <c r="G63" s="2"/>
      <c r="H63" s="2"/>
      <c r="I63" s="2" t="str">
        <f t="shared" si="16"/>
        <v/>
      </c>
      <c r="J63" s="2" t="str">
        <f t="shared" si="17"/>
        <v/>
      </c>
      <c r="K63" s="7" t="str">
        <f t="shared" si="18"/>
        <v/>
      </c>
    </row>
    <row r="64" spans="1:11" x14ac:dyDescent="0.3">
      <c r="A64" s="2" t="s">
        <v>87</v>
      </c>
      <c r="B64" s="2"/>
      <c r="C64" s="2" t="str">
        <f t="shared" si="14"/>
        <v/>
      </c>
      <c r="D64" s="2" t="str">
        <f t="shared" si="15"/>
        <v/>
      </c>
      <c r="E64" s="3"/>
      <c r="F64" s="2"/>
      <c r="G64" s="2"/>
      <c r="H64" s="2"/>
      <c r="I64" s="2" t="str">
        <f t="shared" si="16"/>
        <v/>
      </c>
      <c r="J64" s="2" t="str">
        <f t="shared" si="17"/>
        <v/>
      </c>
      <c r="K64" s="7" t="str">
        <f t="shared" si="18"/>
        <v/>
      </c>
    </row>
    <row r="65" spans="1:11" x14ac:dyDescent="0.3">
      <c r="A65" s="2" t="s">
        <v>88</v>
      </c>
      <c r="B65" s="2"/>
      <c r="C65" s="2" t="str">
        <f t="shared" si="14"/>
        <v/>
      </c>
      <c r="D65" s="2" t="str">
        <f t="shared" si="15"/>
        <v/>
      </c>
      <c r="E65" s="3"/>
      <c r="F65" s="2"/>
      <c r="G65" s="2"/>
      <c r="H65" s="2"/>
      <c r="I65" s="2" t="str">
        <f t="shared" si="16"/>
        <v/>
      </c>
      <c r="J65" s="2" t="str">
        <f t="shared" si="17"/>
        <v/>
      </c>
      <c r="K65" s="7" t="str">
        <f t="shared" si="18"/>
        <v/>
      </c>
    </row>
    <row r="66" spans="1:11" x14ac:dyDescent="0.3">
      <c r="A66" s="2" t="s">
        <v>89</v>
      </c>
      <c r="B66" s="2"/>
      <c r="C66" s="2" t="str">
        <f t="shared" si="14"/>
        <v/>
      </c>
      <c r="D66" s="2" t="str">
        <f t="shared" si="15"/>
        <v/>
      </c>
      <c r="E66" s="3"/>
      <c r="F66" s="2"/>
      <c r="G66" s="2"/>
      <c r="H66" s="2"/>
      <c r="I66" s="2" t="str">
        <f t="shared" si="16"/>
        <v/>
      </c>
      <c r="J66" s="2" t="str">
        <f t="shared" si="17"/>
        <v/>
      </c>
      <c r="K66" s="7" t="str">
        <f t="shared" si="18"/>
        <v/>
      </c>
    </row>
    <row r="67" spans="1:11" x14ac:dyDescent="0.3">
      <c r="A67" s="2" t="s">
        <v>90</v>
      </c>
      <c r="B67" s="2"/>
      <c r="C67" s="2" t="str">
        <f t="shared" si="14"/>
        <v/>
      </c>
      <c r="D67" s="2" t="str">
        <f t="shared" si="15"/>
        <v/>
      </c>
      <c r="E67" s="3"/>
      <c r="F67" s="2"/>
      <c r="G67" s="2"/>
      <c r="H67" s="2"/>
      <c r="I67" s="2" t="str">
        <f t="shared" si="16"/>
        <v/>
      </c>
      <c r="J67" s="2" t="str">
        <f t="shared" si="17"/>
        <v/>
      </c>
      <c r="K67" s="7" t="str">
        <f t="shared" si="18"/>
        <v/>
      </c>
    </row>
    <row r="68" spans="1:11" x14ac:dyDescent="0.3">
      <c r="A68" s="2" t="s">
        <v>91</v>
      </c>
      <c r="B68" s="2"/>
      <c r="C68" s="2" t="str">
        <f t="shared" si="14"/>
        <v/>
      </c>
      <c r="D68" s="2" t="str">
        <f t="shared" si="15"/>
        <v/>
      </c>
      <c r="E68" s="3"/>
      <c r="F68" s="2"/>
      <c r="G68" s="2"/>
      <c r="H68" s="2"/>
      <c r="I68" s="2" t="str">
        <f t="shared" si="16"/>
        <v/>
      </c>
      <c r="J68" s="2" t="str">
        <f t="shared" si="17"/>
        <v/>
      </c>
      <c r="K68" s="7" t="str">
        <f t="shared" si="18"/>
        <v/>
      </c>
    </row>
    <row r="69" spans="1:11" x14ac:dyDescent="0.3">
      <c r="A69" s="2" t="s">
        <v>92</v>
      </c>
      <c r="B69" s="2"/>
      <c r="C69" s="2" t="str">
        <f t="shared" si="14"/>
        <v/>
      </c>
      <c r="D69" s="2" t="str">
        <f t="shared" si="15"/>
        <v/>
      </c>
      <c r="E69" s="3"/>
      <c r="F69" s="2"/>
      <c r="G69" s="2"/>
      <c r="H69" s="2"/>
      <c r="I69" s="2" t="str">
        <f t="shared" si="16"/>
        <v/>
      </c>
      <c r="J69" s="2" t="str">
        <f t="shared" si="17"/>
        <v/>
      </c>
      <c r="K69" s="7" t="str">
        <f t="shared" si="18"/>
        <v/>
      </c>
    </row>
    <row r="70" spans="1:11" x14ac:dyDescent="0.3">
      <c r="A70" s="2" t="s">
        <v>93</v>
      </c>
      <c r="B70" s="2"/>
      <c r="C70" s="2" t="str">
        <f t="shared" si="14"/>
        <v/>
      </c>
      <c r="D70" s="2" t="str">
        <f t="shared" si="15"/>
        <v/>
      </c>
      <c r="E70" s="3"/>
      <c r="F70" s="2"/>
      <c r="G70" s="2"/>
      <c r="H70" s="2"/>
      <c r="I70" s="2" t="str">
        <f t="shared" si="16"/>
        <v/>
      </c>
      <c r="J70" s="2" t="str">
        <f t="shared" si="17"/>
        <v/>
      </c>
      <c r="K70" s="7" t="str">
        <f t="shared" si="18"/>
        <v/>
      </c>
    </row>
    <row r="71" spans="1:11" x14ac:dyDescent="0.3">
      <c r="A71" s="2" t="s">
        <v>94</v>
      </c>
      <c r="B71" s="2"/>
      <c r="C71" s="2" t="str">
        <f t="shared" si="14"/>
        <v/>
      </c>
      <c r="D71" s="2" t="str">
        <f t="shared" si="15"/>
        <v/>
      </c>
      <c r="E71" s="3"/>
      <c r="F71" s="2"/>
      <c r="G71" s="2"/>
      <c r="H71" s="2"/>
      <c r="I71" s="2" t="str">
        <f t="shared" si="16"/>
        <v/>
      </c>
      <c r="J71" s="2" t="str">
        <f t="shared" si="17"/>
        <v/>
      </c>
      <c r="K71" s="7" t="str">
        <f t="shared" si="18"/>
        <v/>
      </c>
    </row>
    <row r="72" spans="1:11" ht="21" x14ac:dyDescent="0.4">
      <c r="A72" s="31" t="s">
        <v>42</v>
      </c>
      <c r="B72" s="31"/>
      <c r="C72" s="31"/>
      <c r="D72" s="10"/>
      <c r="E72" s="5">
        <f>SUM(E47:E71)</f>
        <v>0</v>
      </c>
    </row>
    <row r="73" spans="1:11" ht="8.4" customHeight="1" thickBot="1" x14ac:dyDescent="0.35"/>
    <row r="74" spans="1:11" ht="16.2" thickTop="1" x14ac:dyDescent="0.3">
      <c r="A74" s="14"/>
      <c r="B74" s="14"/>
      <c r="C74" s="14"/>
      <c r="D74" s="14"/>
      <c r="E74" s="14"/>
      <c r="F74" s="14"/>
      <c r="G74" s="32" t="s">
        <v>10</v>
      </c>
      <c r="H74" s="33"/>
      <c r="I74" s="33"/>
      <c r="J74" s="33"/>
      <c r="K74" s="40"/>
    </row>
    <row r="75" spans="1:11" ht="15.6" x14ac:dyDescent="0.3">
      <c r="A75" s="8" t="s">
        <v>7</v>
      </c>
      <c r="B75" s="8" t="s">
        <v>2</v>
      </c>
      <c r="C75" s="8" t="s">
        <v>3</v>
      </c>
      <c r="D75" s="4" t="s">
        <v>60</v>
      </c>
      <c r="E75" s="8" t="s">
        <v>4</v>
      </c>
      <c r="F75" s="8" t="s">
        <v>8</v>
      </c>
      <c r="G75" s="8" t="s">
        <v>58</v>
      </c>
      <c r="H75" s="8" t="s">
        <v>5</v>
      </c>
      <c r="I75" s="8" t="s">
        <v>6</v>
      </c>
      <c r="J75" s="8" t="s">
        <v>11</v>
      </c>
      <c r="K75" s="8" t="s">
        <v>9</v>
      </c>
    </row>
    <row r="76" spans="1:11" x14ac:dyDescent="0.3">
      <c r="A76" s="2" t="s">
        <v>61</v>
      </c>
      <c r="B76" s="2"/>
      <c r="C76" s="2" t="str">
        <f t="shared" ref="C76:C90" si="19">IFERROR(VLOOKUP(B76,GMS,2,0),"")</f>
        <v/>
      </c>
      <c r="D76" s="2" t="str">
        <f t="shared" ref="D76:D90" si="20">IFERROR(VLOOKUP(B76,type,3,0),"")</f>
        <v/>
      </c>
      <c r="E76" s="3"/>
      <c r="F76" s="2"/>
      <c r="G76" s="2"/>
      <c r="H76" s="2"/>
      <c r="I76" s="2" t="str">
        <f t="shared" ref="I76:I90" si="21">IFERROR(VLOOKUP(G76,trajet,2,0),"")</f>
        <v/>
      </c>
      <c r="J76" s="9" t="str">
        <f t="shared" ref="J76:J90" si="22">IFERROR(VLOOKUP(H76,conv,2,0),"")</f>
        <v/>
      </c>
      <c r="K76" s="7" t="str">
        <f t="shared" ref="K76:K90" si="23">IFERROR(IF(I76="Location Trajet",VLOOKUP(F76,tarif,2,0),""),"")</f>
        <v/>
      </c>
    </row>
    <row r="77" spans="1:11" x14ac:dyDescent="0.3">
      <c r="A77" s="2" t="s">
        <v>62</v>
      </c>
      <c r="B77" s="2"/>
      <c r="C77" s="2" t="str">
        <f t="shared" si="19"/>
        <v/>
      </c>
      <c r="D77" s="2" t="str">
        <f t="shared" si="20"/>
        <v/>
      </c>
      <c r="E77" s="3"/>
      <c r="F77" s="2"/>
      <c r="G77" s="2"/>
      <c r="H77" s="2"/>
      <c r="I77" s="2" t="str">
        <f t="shared" si="21"/>
        <v/>
      </c>
      <c r="J77" s="9" t="str">
        <f t="shared" si="22"/>
        <v/>
      </c>
      <c r="K77" s="7" t="str">
        <f t="shared" si="23"/>
        <v/>
      </c>
    </row>
    <row r="78" spans="1:11" x14ac:dyDescent="0.3">
      <c r="A78" s="2" t="s">
        <v>63</v>
      </c>
      <c r="B78" s="2"/>
      <c r="C78" s="2" t="str">
        <f t="shared" si="19"/>
        <v/>
      </c>
      <c r="D78" s="2" t="str">
        <f t="shared" si="20"/>
        <v/>
      </c>
      <c r="E78" s="3"/>
      <c r="F78" s="2"/>
      <c r="G78" s="2"/>
      <c r="H78" s="2"/>
      <c r="I78" s="2" t="str">
        <f t="shared" si="21"/>
        <v/>
      </c>
      <c r="J78" s="9" t="str">
        <f t="shared" si="22"/>
        <v/>
      </c>
      <c r="K78" s="7" t="str">
        <f t="shared" si="23"/>
        <v/>
      </c>
    </row>
    <row r="79" spans="1:11" x14ac:dyDescent="0.3">
      <c r="A79" s="2" t="s">
        <v>64</v>
      </c>
      <c r="B79" s="2"/>
      <c r="C79" s="2" t="str">
        <f t="shared" si="19"/>
        <v/>
      </c>
      <c r="D79" s="2" t="str">
        <f t="shared" si="20"/>
        <v/>
      </c>
      <c r="E79" s="3"/>
      <c r="F79" s="2"/>
      <c r="G79" s="2"/>
      <c r="H79" s="2"/>
      <c r="I79" s="2" t="str">
        <f t="shared" si="21"/>
        <v/>
      </c>
      <c r="J79" s="9" t="str">
        <f t="shared" si="22"/>
        <v/>
      </c>
      <c r="K79" s="7" t="str">
        <f t="shared" si="23"/>
        <v/>
      </c>
    </row>
    <row r="80" spans="1:11" x14ac:dyDescent="0.3">
      <c r="A80" s="2" t="s">
        <v>65</v>
      </c>
      <c r="B80" s="2"/>
      <c r="C80" s="2" t="str">
        <f t="shared" si="19"/>
        <v/>
      </c>
      <c r="D80" s="2" t="str">
        <f t="shared" si="20"/>
        <v/>
      </c>
      <c r="E80" s="3"/>
      <c r="F80" s="2"/>
      <c r="G80" s="2"/>
      <c r="H80" s="2"/>
      <c r="I80" s="2" t="str">
        <f t="shared" si="21"/>
        <v/>
      </c>
      <c r="J80" s="9" t="str">
        <f t="shared" si="22"/>
        <v/>
      </c>
      <c r="K80" s="7" t="str">
        <f t="shared" si="23"/>
        <v/>
      </c>
    </row>
    <row r="81" spans="1:11" x14ac:dyDescent="0.3">
      <c r="A81" s="2" t="s">
        <v>66</v>
      </c>
      <c r="B81" s="2"/>
      <c r="C81" s="2" t="str">
        <f t="shared" si="19"/>
        <v/>
      </c>
      <c r="D81" s="2" t="str">
        <f t="shared" si="20"/>
        <v/>
      </c>
      <c r="E81" s="3"/>
      <c r="F81" s="2"/>
      <c r="G81" s="2"/>
      <c r="H81" s="2"/>
      <c r="I81" s="2" t="str">
        <f t="shared" si="21"/>
        <v/>
      </c>
      <c r="J81" s="9" t="str">
        <f t="shared" si="22"/>
        <v/>
      </c>
      <c r="K81" s="7" t="str">
        <f t="shared" si="23"/>
        <v/>
      </c>
    </row>
    <row r="82" spans="1:11" x14ac:dyDescent="0.3">
      <c r="A82" s="2" t="s">
        <v>67</v>
      </c>
      <c r="B82" s="2"/>
      <c r="C82" s="2" t="str">
        <f t="shared" si="19"/>
        <v/>
      </c>
      <c r="D82" s="2" t="str">
        <f t="shared" si="20"/>
        <v/>
      </c>
      <c r="E82" s="3"/>
      <c r="F82" s="2"/>
      <c r="G82" s="2"/>
      <c r="H82" s="2"/>
      <c r="I82" s="2" t="str">
        <f t="shared" si="21"/>
        <v/>
      </c>
      <c r="J82" s="9" t="str">
        <f t="shared" si="22"/>
        <v/>
      </c>
      <c r="K82" s="7" t="str">
        <f t="shared" si="23"/>
        <v/>
      </c>
    </row>
    <row r="83" spans="1:11" x14ac:dyDescent="0.3">
      <c r="A83" s="2" t="s">
        <v>68</v>
      </c>
      <c r="B83" s="2"/>
      <c r="C83" s="2" t="str">
        <f t="shared" si="19"/>
        <v/>
      </c>
      <c r="D83" s="2" t="str">
        <f t="shared" si="20"/>
        <v/>
      </c>
      <c r="E83" s="3"/>
      <c r="F83" s="2"/>
      <c r="G83" s="2"/>
      <c r="H83" s="2"/>
      <c r="I83" s="2" t="str">
        <f t="shared" si="21"/>
        <v/>
      </c>
      <c r="J83" s="9" t="str">
        <f t="shared" si="22"/>
        <v/>
      </c>
      <c r="K83" s="7" t="str">
        <f t="shared" si="23"/>
        <v/>
      </c>
    </row>
    <row r="84" spans="1:11" x14ac:dyDescent="0.3">
      <c r="A84" s="2" t="s">
        <v>69</v>
      </c>
      <c r="B84" s="2"/>
      <c r="C84" s="2" t="str">
        <f t="shared" si="19"/>
        <v/>
      </c>
      <c r="D84" s="2" t="str">
        <f t="shared" si="20"/>
        <v/>
      </c>
      <c r="E84" s="3"/>
      <c r="F84" s="2"/>
      <c r="G84" s="2"/>
      <c r="H84" s="2"/>
      <c r="I84" s="2" t="str">
        <f t="shared" si="21"/>
        <v/>
      </c>
      <c r="J84" s="9" t="str">
        <f t="shared" si="22"/>
        <v/>
      </c>
      <c r="K84" s="7" t="str">
        <f t="shared" si="23"/>
        <v/>
      </c>
    </row>
    <row r="85" spans="1:11" x14ac:dyDescent="0.3">
      <c r="A85" s="2" t="s">
        <v>70</v>
      </c>
      <c r="B85" s="2"/>
      <c r="C85" s="2" t="str">
        <f t="shared" si="19"/>
        <v/>
      </c>
      <c r="D85" s="2" t="str">
        <f t="shared" si="20"/>
        <v/>
      </c>
      <c r="E85" s="3"/>
      <c r="F85" s="2"/>
      <c r="G85" s="2"/>
      <c r="H85" s="2"/>
      <c r="I85" s="2" t="str">
        <f t="shared" si="21"/>
        <v/>
      </c>
      <c r="J85" s="9" t="str">
        <f t="shared" si="22"/>
        <v/>
      </c>
      <c r="K85" s="7" t="str">
        <f t="shared" si="23"/>
        <v/>
      </c>
    </row>
    <row r="86" spans="1:11" x14ac:dyDescent="0.3">
      <c r="A86" s="2" t="s">
        <v>71</v>
      </c>
      <c r="B86" s="2"/>
      <c r="C86" s="2" t="str">
        <f t="shared" si="19"/>
        <v/>
      </c>
      <c r="D86" s="2" t="str">
        <f t="shared" si="20"/>
        <v/>
      </c>
      <c r="E86" s="3"/>
      <c r="F86" s="2"/>
      <c r="G86" s="2"/>
      <c r="H86" s="2"/>
      <c r="I86" s="2" t="str">
        <f t="shared" si="21"/>
        <v/>
      </c>
      <c r="J86" s="9" t="str">
        <f t="shared" si="22"/>
        <v/>
      </c>
      <c r="K86" s="7" t="str">
        <f t="shared" si="23"/>
        <v/>
      </c>
    </row>
    <row r="87" spans="1:11" x14ac:dyDescent="0.3">
      <c r="A87" s="2" t="s">
        <v>72</v>
      </c>
      <c r="B87" s="2"/>
      <c r="C87" s="2" t="str">
        <f t="shared" si="19"/>
        <v/>
      </c>
      <c r="D87" s="2" t="str">
        <f t="shared" si="20"/>
        <v/>
      </c>
      <c r="E87" s="3"/>
      <c r="F87" s="2"/>
      <c r="G87" s="2"/>
      <c r="H87" s="2"/>
      <c r="I87" s="2" t="str">
        <f t="shared" si="21"/>
        <v/>
      </c>
      <c r="J87" s="9" t="str">
        <f t="shared" si="22"/>
        <v/>
      </c>
      <c r="K87" s="7" t="str">
        <f t="shared" si="23"/>
        <v/>
      </c>
    </row>
    <row r="88" spans="1:11" x14ac:dyDescent="0.3">
      <c r="A88" s="2" t="s">
        <v>73</v>
      </c>
      <c r="B88" s="2"/>
      <c r="C88" s="2" t="str">
        <f t="shared" si="19"/>
        <v/>
      </c>
      <c r="D88" s="2" t="str">
        <f t="shared" si="20"/>
        <v/>
      </c>
      <c r="E88" s="3"/>
      <c r="F88" s="2"/>
      <c r="G88" s="2"/>
      <c r="H88" s="2"/>
      <c r="I88" s="2" t="str">
        <f t="shared" si="21"/>
        <v/>
      </c>
      <c r="J88" s="9" t="str">
        <f t="shared" si="22"/>
        <v/>
      </c>
      <c r="K88" s="7" t="str">
        <f t="shared" si="23"/>
        <v/>
      </c>
    </row>
    <row r="89" spans="1:11" x14ac:dyDescent="0.3">
      <c r="A89" s="2" t="s">
        <v>74</v>
      </c>
      <c r="B89" s="2"/>
      <c r="C89" s="2" t="str">
        <f t="shared" si="19"/>
        <v/>
      </c>
      <c r="D89" s="2" t="str">
        <f t="shared" si="20"/>
        <v/>
      </c>
      <c r="E89" s="3"/>
      <c r="F89" s="2"/>
      <c r="G89" s="2"/>
      <c r="H89" s="2"/>
      <c r="I89" s="2" t="str">
        <f t="shared" si="21"/>
        <v/>
      </c>
      <c r="J89" s="9" t="str">
        <f t="shared" si="22"/>
        <v/>
      </c>
      <c r="K89" s="7" t="str">
        <f t="shared" si="23"/>
        <v/>
      </c>
    </row>
    <row r="90" spans="1:11" x14ac:dyDescent="0.3">
      <c r="A90" s="2" t="s">
        <v>75</v>
      </c>
      <c r="B90" s="2"/>
      <c r="C90" s="2" t="str">
        <f t="shared" si="19"/>
        <v/>
      </c>
      <c r="D90" s="2" t="str">
        <f t="shared" si="20"/>
        <v/>
      </c>
      <c r="E90" s="3"/>
      <c r="F90" s="2"/>
      <c r="G90" s="2"/>
      <c r="H90" s="2"/>
      <c r="I90" s="2" t="str">
        <f t="shared" si="21"/>
        <v/>
      </c>
      <c r="J90" s="9" t="str">
        <f t="shared" si="22"/>
        <v/>
      </c>
      <c r="K90" s="7" t="str">
        <f t="shared" si="23"/>
        <v/>
      </c>
    </row>
    <row r="91" spans="1:11" ht="21" x14ac:dyDescent="0.4">
      <c r="A91" s="31" t="s">
        <v>76</v>
      </c>
      <c r="B91" s="31"/>
      <c r="C91" s="31"/>
      <c r="D91" s="12"/>
      <c r="E91" s="5">
        <f>SUM(E76:E90)</f>
        <v>0</v>
      </c>
    </row>
    <row r="94" spans="1:11" ht="21" x14ac:dyDescent="0.4">
      <c r="A94" s="31" t="s">
        <v>77</v>
      </c>
      <c r="B94" s="31"/>
      <c r="C94" s="31"/>
      <c r="D94" s="12"/>
      <c r="E94" s="5">
        <f>SUM(E43,E72,E91)</f>
        <v>0</v>
      </c>
    </row>
  </sheetData>
  <mergeCells count="12">
    <mergeCell ref="A1:K1"/>
    <mergeCell ref="G11:K11"/>
    <mergeCell ref="A23:C23"/>
    <mergeCell ref="A42:C42"/>
    <mergeCell ref="G74:K74"/>
    <mergeCell ref="A2:C2"/>
    <mergeCell ref="A91:C91"/>
    <mergeCell ref="A94:C94"/>
    <mergeCell ref="G25:J25"/>
    <mergeCell ref="A72:C72"/>
    <mergeCell ref="A43:C43"/>
    <mergeCell ref="G45:K45"/>
  </mergeCells>
  <phoneticPr fontId="2" type="noConversion"/>
  <dataValidations count="3">
    <dataValidation type="list" allowBlank="1" showInputMessage="1" showErrorMessage="1" sqref="B13:B22" xr:uid="{E48CEBD5-8805-4B58-9416-99F3024AFC39}">
      <formula1>GROS</formula1>
    </dataValidation>
    <dataValidation type="list" allowBlank="1" showInputMessage="1" showErrorMessage="1" sqref="F76:F90 F47:F71" xr:uid="{9CE92264-A7A5-40CA-8EA0-351DB2D002D8}">
      <formula1>INDIRECT(B47)</formula1>
    </dataValidation>
    <dataValidation type="list" allowBlank="1" showInputMessage="1" showErrorMessage="1" sqref="H76:H90 H47:H71" xr:uid="{2E49E993-8194-44B2-9721-98F5DA16D9E8}">
      <formula1>INDIRECT(G47)</formula1>
    </dataValidation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42DD41D-8281-4FFB-9E92-CD9E3EF2ACAE}">
          <x14:formula1>
            <xm:f>#REF!</xm:f>
          </x14:formula1>
          <xm:sqref>B27:B41</xm:sqref>
        </x14:dataValidation>
        <x14:dataValidation type="list" allowBlank="1" showInputMessage="1" showErrorMessage="1" xr:uid="{619922F3-58C4-490E-B01E-419B287278DB}">
          <x14:formula1>
            <xm:f>#REF!</xm:f>
          </x14:formula1>
          <xm:sqref>F13:F22</xm:sqref>
        </x14:dataValidation>
        <x14:dataValidation type="list" allowBlank="1" showInputMessage="1" showErrorMessage="1" xr:uid="{A5B0E05A-2EFD-4704-A1F5-530076E00B2F}">
          <x14:formula1>
            <xm:f>#REF!</xm:f>
          </x14:formula1>
          <xm:sqref>B47:B71</xm:sqref>
        </x14:dataValidation>
        <x14:dataValidation type="list" allowBlank="1" showInputMessage="1" showErrorMessage="1" xr:uid="{124CD586-1BAA-4A36-8CEE-99A4BA835E2A}">
          <x14:formula1>
            <xm:f>#REF!</xm:f>
          </x14:formula1>
          <xm:sqref>G76:G90 G47:G71</xm:sqref>
        </x14:dataValidation>
        <x14:dataValidation type="list" allowBlank="1" showInputMessage="1" showErrorMessage="1" xr:uid="{15DEAC1B-4EB3-40C1-AF66-27678EB15824}">
          <x14:formula1>
            <xm:f>#REF!</xm:f>
          </x14:formula1>
          <xm:sqref>B76:B90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C8420-583A-4542-818F-3A642B75E4CA}">
  <sheetPr codeName="Feuil2">
    <tabColor rgb="FFFF0000"/>
  </sheetPr>
  <dimension ref="A1:L11"/>
  <sheetViews>
    <sheetView workbookViewId="0">
      <selection activeCell="B25" sqref="B25"/>
    </sheetView>
  </sheetViews>
  <sheetFormatPr baseColWidth="10" defaultColWidth="17.77734375" defaultRowHeight="14.4" x14ac:dyDescent="0.3"/>
  <sheetData>
    <row r="1" spans="1:12" s="17" customFormat="1" ht="15.6" x14ac:dyDescent="0.3">
      <c r="A1" s="16" t="s">
        <v>81</v>
      </c>
      <c r="B1" s="4" t="s">
        <v>7</v>
      </c>
      <c r="C1" s="4" t="s">
        <v>2</v>
      </c>
      <c r="D1" s="4" t="s">
        <v>3</v>
      </c>
      <c r="E1" s="4" t="s">
        <v>60</v>
      </c>
      <c r="F1" s="4" t="s">
        <v>4</v>
      </c>
      <c r="G1" s="4" t="s">
        <v>8</v>
      </c>
      <c r="H1" s="4" t="s">
        <v>5</v>
      </c>
      <c r="I1" s="4" t="s">
        <v>58</v>
      </c>
      <c r="J1" s="4" t="s">
        <v>6</v>
      </c>
      <c r="K1" s="4" t="s">
        <v>11</v>
      </c>
      <c r="L1" s="4" t="s">
        <v>9</v>
      </c>
    </row>
    <row r="2" spans="1:12" x14ac:dyDescent="0.3">
      <c r="A2" s="44">
        <v>44835</v>
      </c>
      <c r="B2" s="15" t="s">
        <v>16</v>
      </c>
      <c r="C2" s="15" t="s">
        <v>95</v>
      </c>
      <c r="D2" s="15" t="s">
        <v>96</v>
      </c>
      <c r="E2" s="15" t="s">
        <v>97</v>
      </c>
      <c r="F2" s="15">
        <v>450</v>
      </c>
      <c r="G2" s="15" t="s">
        <v>13</v>
      </c>
      <c r="H2" s="15" t="s">
        <v>98</v>
      </c>
      <c r="I2" s="15" t="s">
        <v>99</v>
      </c>
      <c r="J2" s="15" t="s">
        <v>99</v>
      </c>
      <c r="K2" s="15" t="s">
        <v>100</v>
      </c>
      <c r="L2" s="15">
        <v>2300</v>
      </c>
    </row>
    <row r="3" spans="1:12" x14ac:dyDescent="0.3">
      <c r="A3" s="44">
        <v>44835</v>
      </c>
      <c r="B3" s="15" t="s">
        <v>17</v>
      </c>
      <c r="C3" s="15" t="s">
        <v>101</v>
      </c>
      <c r="D3" s="15" t="s">
        <v>96</v>
      </c>
      <c r="E3" s="15" t="s">
        <v>97</v>
      </c>
      <c r="F3" s="15">
        <v>650</v>
      </c>
      <c r="G3" s="15" t="s">
        <v>12</v>
      </c>
      <c r="H3" s="15" t="s">
        <v>102</v>
      </c>
      <c r="I3" s="15" t="s">
        <v>103</v>
      </c>
      <c r="J3" s="15" t="s">
        <v>103</v>
      </c>
      <c r="K3" s="15" t="s">
        <v>104</v>
      </c>
      <c r="L3" s="15">
        <v>3300</v>
      </c>
    </row>
    <row r="4" spans="1:12" x14ac:dyDescent="0.3">
      <c r="A4" s="44">
        <v>44835</v>
      </c>
      <c r="B4" s="15" t="s">
        <v>27</v>
      </c>
      <c r="C4" s="15" t="s">
        <v>105</v>
      </c>
      <c r="D4" s="15" t="s">
        <v>106</v>
      </c>
      <c r="E4" s="15" t="s">
        <v>107</v>
      </c>
      <c r="F4" s="15">
        <v>650</v>
      </c>
      <c r="G4" s="15" t="s">
        <v>106</v>
      </c>
      <c r="H4" s="15" t="s">
        <v>102</v>
      </c>
      <c r="I4" s="15" t="s">
        <v>103</v>
      </c>
      <c r="J4" s="15" t="s">
        <v>108</v>
      </c>
      <c r="K4" s="15" t="s">
        <v>104</v>
      </c>
      <c r="L4" s="15"/>
    </row>
    <row r="5" spans="1:12" x14ac:dyDescent="0.3">
      <c r="A5" s="44">
        <v>44835</v>
      </c>
      <c r="B5" s="15" t="s">
        <v>43</v>
      </c>
      <c r="C5" s="15" t="s">
        <v>109</v>
      </c>
      <c r="D5" s="15" t="s">
        <v>110</v>
      </c>
      <c r="E5" s="15" t="s">
        <v>97</v>
      </c>
      <c r="F5" s="15">
        <v>6500</v>
      </c>
      <c r="G5" s="15" t="s">
        <v>12</v>
      </c>
      <c r="H5" s="15" t="s">
        <v>99</v>
      </c>
      <c r="I5" s="15" t="s">
        <v>98</v>
      </c>
      <c r="J5" s="15" t="s">
        <v>99</v>
      </c>
      <c r="K5" s="15" t="s">
        <v>100</v>
      </c>
      <c r="L5" s="15">
        <v>9045</v>
      </c>
    </row>
    <row r="6" spans="1:12" x14ac:dyDescent="0.3">
      <c r="A6" s="44">
        <v>44835</v>
      </c>
      <c r="B6" s="15" t="s">
        <v>44</v>
      </c>
      <c r="C6" s="15" t="s">
        <v>111</v>
      </c>
      <c r="D6" s="15" t="s">
        <v>14</v>
      </c>
      <c r="E6" s="15" t="s">
        <v>97</v>
      </c>
      <c r="F6" s="15">
        <v>7800</v>
      </c>
      <c r="G6" s="15" t="s">
        <v>13</v>
      </c>
      <c r="H6" s="15" t="s">
        <v>112</v>
      </c>
      <c r="I6" s="15" t="s">
        <v>113</v>
      </c>
      <c r="J6" s="15" t="s">
        <v>103</v>
      </c>
      <c r="K6" s="15" t="s">
        <v>114</v>
      </c>
      <c r="L6" s="15">
        <v>11000</v>
      </c>
    </row>
    <row r="7" spans="1:12" x14ac:dyDescent="0.3">
      <c r="A7" s="44">
        <v>44835</v>
      </c>
      <c r="B7" s="15" t="s">
        <v>61</v>
      </c>
      <c r="C7" s="15" t="s">
        <v>115</v>
      </c>
      <c r="D7" s="15" t="s">
        <v>116</v>
      </c>
      <c r="E7" s="15" t="s">
        <v>12</v>
      </c>
      <c r="F7" s="15">
        <v>4520</v>
      </c>
      <c r="G7" s="15" t="s">
        <v>12</v>
      </c>
      <c r="H7" s="15" t="s">
        <v>117</v>
      </c>
      <c r="I7" s="15" t="s">
        <v>118</v>
      </c>
      <c r="J7" s="15" t="s">
        <v>103</v>
      </c>
      <c r="K7" s="15" t="s">
        <v>119</v>
      </c>
      <c r="L7" s="15">
        <v>1000</v>
      </c>
    </row>
    <row r="8" spans="1:12" x14ac:dyDescent="0.3">
      <c r="A8" s="44">
        <v>44836</v>
      </c>
      <c r="B8" s="15" t="s">
        <v>16</v>
      </c>
      <c r="C8" s="15" t="s">
        <v>120</v>
      </c>
      <c r="D8" s="15" t="s">
        <v>122</v>
      </c>
      <c r="E8" s="15" t="s">
        <v>97</v>
      </c>
      <c r="F8" s="15">
        <v>870</v>
      </c>
      <c r="G8" s="15" t="s">
        <v>13</v>
      </c>
      <c r="H8" s="15" t="s">
        <v>98</v>
      </c>
      <c r="I8" s="15" t="s">
        <v>99</v>
      </c>
      <c r="J8" s="15" t="s">
        <v>99</v>
      </c>
      <c r="K8" s="15" t="s">
        <v>100</v>
      </c>
      <c r="L8" s="15">
        <v>3200</v>
      </c>
    </row>
    <row r="9" spans="1:12" x14ac:dyDescent="0.3">
      <c r="A9" s="44">
        <v>44836</v>
      </c>
      <c r="B9" s="15" t="s">
        <v>17</v>
      </c>
      <c r="C9" s="15" t="s">
        <v>121</v>
      </c>
      <c r="D9" s="15" t="s">
        <v>96</v>
      </c>
      <c r="E9" s="15" t="s">
        <v>97</v>
      </c>
      <c r="F9" s="15">
        <v>650</v>
      </c>
      <c r="G9" s="15" t="s">
        <v>12</v>
      </c>
      <c r="H9" s="15" t="s">
        <v>102</v>
      </c>
      <c r="I9" s="15" t="s">
        <v>103</v>
      </c>
      <c r="J9" s="15" t="s">
        <v>103</v>
      </c>
      <c r="K9" s="15" t="s">
        <v>104</v>
      </c>
      <c r="L9" s="15">
        <v>3300</v>
      </c>
    </row>
    <row r="10" spans="1:12" x14ac:dyDescent="0.3">
      <c r="A10" s="44">
        <v>44836</v>
      </c>
      <c r="B10" s="15" t="s">
        <v>43</v>
      </c>
      <c r="C10" s="15" t="s">
        <v>123</v>
      </c>
      <c r="D10" s="15" t="s">
        <v>110</v>
      </c>
      <c r="E10" s="15" t="s">
        <v>97</v>
      </c>
      <c r="F10" s="15">
        <v>10000</v>
      </c>
      <c r="G10" s="15" t="s">
        <v>12</v>
      </c>
      <c r="H10" s="15" t="s">
        <v>99</v>
      </c>
      <c r="I10" s="15" t="s">
        <v>98</v>
      </c>
      <c r="J10" s="15" t="s">
        <v>99</v>
      </c>
      <c r="K10" s="15" t="s">
        <v>100</v>
      </c>
      <c r="L10" s="15">
        <v>9045</v>
      </c>
    </row>
    <row r="11" spans="1:12" x14ac:dyDescent="0.3">
      <c r="A11" s="44">
        <v>44836</v>
      </c>
      <c r="B11" s="15" t="s">
        <v>44</v>
      </c>
      <c r="C11" s="15" t="s">
        <v>111</v>
      </c>
      <c r="D11" s="15" t="s">
        <v>14</v>
      </c>
      <c r="E11" s="15" t="s">
        <v>97</v>
      </c>
      <c r="F11" s="15">
        <v>7800</v>
      </c>
      <c r="G11" s="15" t="s">
        <v>13</v>
      </c>
      <c r="H11" s="15" t="s">
        <v>112</v>
      </c>
      <c r="I11" s="15" t="s">
        <v>113</v>
      </c>
      <c r="J11" s="15" t="s">
        <v>103</v>
      </c>
      <c r="K11" s="15" t="s">
        <v>114</v>
      </c>
      <c r="L11" s="15">
        <v>11000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C7097-54C4-436E-89D0-578F7E8B8810}">
  <sheetPr codeName="Feuil12"/>
  <dimension ref="A1:K94"/>
  <sheetViews>
    <sheetView tabSelected="1" zoomScaleNormal="100" workbookViewId="0">
      <selection activeCell="C53" sqref="C53"/>
    </sheetView>
  </sheetViews>
  <sheetFormatPr baseColWidth="10" defaultRowHeight="14.4" x14ac:dyDescent="0.3"/>
  <cols>
    <col min="1" max="1" width="13.6640625" bestFit="1" customWidth="1"/>
    <col min="2" max="2" width="14" customWidth="1"/>
    <col min="3" max="4" width="15.44140625" customWidth="1"/>
    <col min="5" max="5" width="19" bestFit="1" customWidth="1"/>
    <col min="6" max="6" width="22.88671875" bestFit="1" customWidth="1"/>
    <col min="7" max="11" width="19.5546875" customWidth="1"/>
  </cols>
  <sheetData>
    <row r="1" spans="1:11" ht="30" customHeight="1" x14ac:dyDescent="0.3">
      <c r="A1" s="38" t="s">
        <v>26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18" x14ac:dyDescent="0.35">
      <c r="A2" s="41" t="s">
        <v>84</v>
      </c>
      <c r="B2" s="42"/>
      <c r="C2" s="43"/>
      <c r="D2" s="18"/>
      <c r="E2" s="18"/>
      <c r="F2" s="18"/>
      <c r="G2" s="18"/>
      <c r="H2" s="18"/>
      <c r="I2" s="18"/>
      <c r="J2" s="18"/>
      <c r="K2" s="18"/>
    </row>
    <row r="3" spans="1:11" ht="18" x14ac:dyDescent="0.35">
      <c r="A3" s="20"/>
      <c r="B3" s="21"/>
      <c r="C3" s="18"/>
      <c r="D3" s="18"/>
      <c r="E3" s="18"/>
      <c r="F3" s="18"/>
      <c r="G3" s="18"/>
      <c r="H3" s="18"/>
      <c r="I3" s="18"/>
      <c r="J3" s="18"/>
      <c r="K3" s="18"/>
    </row>
    <row r="4" spans="1:11" ht="18" x14ac:dyDescent="0.35">
      <c r="A4" s="20"/>
      <c r="B4" s="21"/>
      <c r="C4" s="18"/>
      <c r="D4" s="18"/>
      <c r="E4" s="18"/>
      <c r="F4" s="18"/>
      <c r="G4" s="18"/>
      <c r="H4" s="18"/>
      <c r="I4" s="18"/>
      <c r="J4" s="18"/>
      <c r="K4" s="18"/>
    </row>
    <row r="5" spans="1:11" ht="18" x14ac:dyDescent="0.35">
      <c r="A5" s="20"/>
      <c r="B5" s="21"/>
      <c r="C5" s="18"/>
      <c r="D5" s="18"/>
      <c r="E5" s="18"/>
      <c r="F5" s="23" t="s">
        <v>82</v>
      </c>
      <c r="G5" s="26">
        <f>IFERROR(E43/E94,"")</f>
        <v>8.5075352455031603E-2</v>
      </c>
      <c r="H5" s="18"/>
      <c r="I5" s="18"/>
      <c r="J5" s="18"/>
      <c r="K5" s="18"/>
    </row>
    <row r="6" spans="1:11" ht="18" x14ac:dyDescent="0.35">
      <c r="A6" s="20"/>
      <c r="B6" s="21"/>
      <c r="C6" s="18"/>
      <c r="D6" s="19">
        <f>E94</f>
        <v>20570</v>
      </c>
      <c r="E6" s="18"/>
      <c r="F6" s="24" t="s">
        <v>83</v>
      </c>
      <c r="G6" s="26">
        <f>IFERROR(E72/E94,"")</f>
        <v>0.69518716577540107</v>
      </c>
      <c r="H6" s="18"/>
      <c r="I6" s="18"/>
      <c r="J6" s="18"/>
      <c r="K6" s="18"/>
    </row>
    <row r="7" spans="1:11" ht="18" x14ac:dyDescent="0.35">
      <c r="A7" s="20"/>
      <c r="B7" s="21"/>
      <c r="C7" s="18"/>
      <c r="D7" s="18"/>
      <c r="E7" s="18"/>
      <c r="F7" s="25" t="s">
        <v>15</v>
      </c>
      <c r="G7" s="26">
        <f>IFERROR(E91/E94,"")</f>
        <v>0.21973748176956734</v>
      </c>
      <c r="H7" s="18"/>
      <c r="I7" s="18"/>
      <c r="J7" s="18"/>
      <c r="K7" s="18"/>
    </row>
    <row r="8" spans="1:11" ht="18" x14ac:dyDescent="0.35">
      <c r="A8" s="20"/>
      <c r="B8" s="21"/>
      <c r="C8" s="18"/>
      <c r="D8" s="18"/>
      <c r="E8" s="18"/>
      <c r="F8" s="18"/>
      <c r="G8" s="18"/>
      <c r="H8" s="18"/>
      <c r="I8" s="18"/>
      <c r="J8" s="18"/>
      <c r="K8" s="18"/>
    </row>
    <row r="9" spans="1:11" x14ac:dyDescent="0.3">
      <c r="A9" s="18"/>
      <c r="B9" s="18"/>
      <c r="C9" s="18"/>
      <c r="D9" s="18"/>
      <c r="E9" s="18"/>
      <c r="F9" s="18"/>
      <c r="G9" s="22"/>
      <c r="H9" s="22"/>
      <c r="I9" s="18"/>
      <c r="J9" s="18"/>
      <c r="K9" s="18"/>
    </row>
    <row r="10" spans="1:11" x14ac:dyDescent="0.3">
      <c r="A10" s="18"/>
      <c r="B10" s="18"/>
      <c r="C10" s="18"/>
      <c r="D10" s="18"/>
      <c r="E10" s="18"/>
      <c r="F10" s="18"/>
      <c r="G10" s="22"/>
      <c r="H10" s="22"/>
      <c r="I10" s="18"/>
      <c r="J10" s="18"/>
      <c r="K10" s="18"/>
    </row>
    <row r="11" spans="1:11" ht="15.6" x14ac:dyDescent="0.3">
      <c r="A11" s="18"/>
      <c r="B11" s="18"/>
      <c r="C11" s="18"/>
      <c r="D11" s="18"/>
      <c r="E11" s="18"/>
      <c r="F11" s="18"/>
      <c r="G11" s="35" t="s">
        <v>10</v>
      </c>
      <c r="H11" s="36"/>
      <c r="I11" s="36"/>
      <c r="J11" s="36"/>
      <c r="K11" s="37"/>
    </row>
    <row r="12" spans="1:11" ht="15.6" x14ac:dyDescent="0.3">
      <c r="A12" s="4" t="s">
        <v>7</v>
      </c>
      <c r="B12" s="4" t="s">
        <v>2</v>
      </c>
      <c r="C12" s="4" t="s">
        <v>3</v>
      </c>
      <c r="D12" s="4" t="s">
        <v>60</v>
      </c>
      <c r="E12" s="4" t="s">
        <v>4</v>
      </c>
      <c r="F12" s="4" t="s">
        <v>8</v>
      </c>
      <c r="G12" s="4" t="s">
        <v>5</v>
      </c>
      <c r="H12" s="4" t="s">
        <v>58</v>
      </c>
      <c r="I12" s="4" t="s">
        <v>6</v>
      </c>
      <c r="J12" s="4" t="s">
        <v>11</v>
      </c>
      <c r="K12" s="4" t="s">
        <v>9</v>
      </c>
    </row>
    <row r="13" spans="1:11" x14ac:dyDescent="0.3">
      <c r="A13" s="2" t="s">
        <v>16</v>
      </c>
      <c r="B13" s="2" t="s">
        <v>95</v>
      </c>
      <c r="C13" s="2" t="s">
        <v>96</v>
      </c>
      <c r="D13" s="2" t="s">
        <v>97</v>
      </c>
      <c r="E13" s="3">
        <v>450</v>
      </c>
      <c r="F13" s="2" t="s">
        <v>13</v>
      </c>
      <c r="G13" s="2" t="s">
        <v>98</v>
      </c>
      <c r="H13" s="2" t="s">
        <v>99</v>
      </c>
      <c r="I13" s="2" t="s">
        <v>99</v>
      </c>
      <c r="J13" s="2" t="s">
        <v>100</v>
      </c>
      <c r="K13" s="2">
        <v>2300</v>
      </c>
    </row>
    <row r="14" spans="1:11" x14ac:dyDescent="0.3">
      <c r="A14" s="2" t="s">
        <v>17</v>
      </c>
      <c r="B14" s="2" t="s">
        <v>101</v>
      </c>
      <c r="C14" s="2" t="s">
        <v>96</v>
      </c>
      <c r="D14" s="2" t="s">
        <v>97</v>
      </c>
      <c r="E14" s="3">
        <v>650</v>
      </c>
      <c r="F14" s="2" t="s">
        <v>12</v>
      </c>
      <c r="G14" s="2" t="s">
        <v>102</v>
      </c>
      <c r="H14" s="2" t="s">
        <v>103</v>
      </c>
      <c r="I14" s="2" t="s">
        <v>103</v>
      </c>
      <c r="J14" s="2" t="s">
        <v>104</v>
      </c>
      <c r="K14" s="2">
        <v>3300</v>
      </c>
    </row>
    <row r="15" spans="1:11" x14ac:dyDescent="0.3">
      <c r="A15" s="2" t="s">
        <v>18</v>
      </c>
      <c r="B15" s="2"/>
      <c r="C15" s="2"/>
      <c r="D15" s="2"/>
      <c r="E15" s="3"/>
      <c r="F15" s="2"/>
      <c r="G15" s="2"/>
      <c r="H15" s="2"/>
      <c r="I15" s="2"/>
      <c r="J15" s="2"/>
      <c r="K15" s="2"/>
    </row>
    <row r="16" spans="1:11" x14ac:dyDescent="0.3">
      <c r="A16" s="2" t="s">
        <v>19</v>
      </c>
      <c r="B16" s="2"/>
      <c r="C16" s="2"/>
      <c r="D16" s="2"/>
      <c r="E16" s="3"/>
      <c r="F16" s="2"/>
      <c r="G16" s="2"/>
      <c r="H16" s="2"/>
      <c r="I16" s="2"/>
      <c r="J16" s="2"/>
      <c r="K16" s="2"/>
    </row>
    <row r="17" spans="1:11" x14ac:dyDescent="0.3">
      <c r="A17" s="2" t="s">
        <v>20</v>
      </c>
      <c r="B17" s="2"/>
      <c r="C17" s="2"/>
      <c r="D17" s="2"/>
      <c r="E17" s="3"/>
      <c r="F17" s="2"/>
      <c r="G17" s="2"/>
      <c r="H17" s="2"/>
      <c r="I17" s="2"/>
      <c r="J17" s="2"/>
      <c r="K17" s="2"/>
    </row>
    <row r="18" spans="1:11" x14ac:dyDescent="0.3">
      <c r="A18" s="2" t="s">
        <v>21</v>
      </c>
      <c r="B18" s="2"/>
      <c r="C18" s="2"/>
      <c r="D18" s="2"/>
      <c r="E18" s="3"/>
      <c r="F18" s="2"/>
      <c r="G18" s="2"/>
      <c r="H18" s="2"/>
      <c r="I18" s="2"/>
      <c r="J18" s="2"/>
      <c r="K18" s="2"/>
    </row>
    <row r="19" spans="1:11" x14ac:dyDescent="0.3">
      <c r="A19" s="2" t="s">
        <v>22</v>
      </c>
      <c r="B19" s="2"/>
      <c r="C19" s="2"/>
      <c r="D19" s="2"/>
      <c r="E19" s="3"/>
      <c r="F19" s="2"/>
      <c r="G19" s="2"/>
      <c r="H19" s="2"/>
      <c r="I19" s="2"/>
      <c r="J19" s="2"/>
      <c r="K19" s="2"/>
    </row>
    <row r="20" spans="1:11" x14ac:dyDescent="0.3">
      <c r="A20" s="2" t="s">
        <v>23</v>
      </c>
      <c r="B20" s="2"/>
      <c r="C20" s="2"/>
      <c r="D20" s="2"/>
      <c r="E20" s="3"/>
      <c r="F20" s="2"/>
      <c r="G20" s="2"/>
      <c r="H20" s="2"/>
      <c r="I20" s="2"/>
      <c r="J20" s="2"/>
      <c r="K20" s="2"/>
    </row>
    <row r="21" spans="1:11" x14ac:dyDescent="0.3">
      <c r="A21" s="2" t="s">
        <v>24</v>
      </c>
      <c r="B21" s="2"/>
      <c r="C21" s="2"/>
      <c r="D21" s="2"/>
      <c r="E21" s="3"/>
      <c r="F21" s="2"/>
      <c r="G21" s="2"/>
      <c r="H21" s="2"/>
      <c r="I21" s="2"/>
      <c r="J21" s="2"/>
      <c r="K21" s="2"/>
    </row>
    <row r="22" spans="1:11" x14ac:dyDescent="0.3">
      <c r="A22" s="2" t="s">
        <v>25</v>
      </c>
      <c r="B22" s="2"/>
      <c r="C22" s="2"/>
      <c r="D22" s="2"/>
      <c r="E22" s="3"/>
      <c r="F22" s="2"/>
      <c r="G22" s="2"/>
      <c r="H22" s="2"/>
      <c r="I22" s="2"/>
      <c r="J22" s="2"/>
      <c r="K22" s="2"/>
    </row>
    <row r="23" spans="1:11" ht="21" x14ac:dyDescent="0.4">
      <c r="A23" s="39" t="s">
        <v>0</v>
      </c>
      <c r="B23" s="39"/>
      <c r="C23" s="39"/>
      <c r="D23" s="28"/>
      <c r="E23" s="5">
        <f>SUM(E13:E22)</f>
        <v>1100</v>
      </c>
    </row>
    <row r="24" spans="1:11" ht="6.6" customHeight="1" thickBot="1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16.2" thickTop="1" x14ac:dyDescent="0.3">
      <c r="G25" s="32" t="s">
        <v>10</v>
      </c>
      <c r="H25" s="33"/>
      <c r="I25" s="33"/>
      <c r="J25" s="33"/>
    </row>
    <row r="26" spans="1:11" ht="15.6" x14ac:dyDescent="0.3">
      <c r="A26" s="4" t="s">
        <v>7</v>
      </c>
      <c r="B26" s="4" t="s">
        <v>59</v>
      </c>
      <c r="C26" s="4" t="s">
        <v>78</v>
      </c>
      <c r="D26" s="4" t="s">
        <v>60</v>
      </c>
      <c r="E26" s="4" t="s">
        <v>4</v>
      </c>
      <c r="F26" s="4" t="s">
        <v>8</v>
      </c>
      <c r="G26" s="4" t="s">
        <v>5</v>
      </c>
      <c r="H26" s="4" t="s">
        <v>58</v>
      </c>
      <c r="I26" s="4" t="s">
        <v>79</v>
      </c>
      <c r="J26" s="4" t="s">
        <v>11</v>
      </c>
    </row>
    <row r="27" spans="1:11" x14ac:dyDescent="0.3">
      <c r="A27" s="2" t="s">
        <v>27</v>
      </c>
      <c r="B27" s="2" t="s">
        <v>105</v>
      </c>
      <c r="C27" s="2" t="s">
        <v>106</v>
      </c>
      <c r="D27" s="2" t="s">
        <v>107</v>
      </c>
      <c r="E27" s="3">
        <v>650</v>
      </c>
      <c r="F27" s="2" t="str">
        <f>C27</f>
        <v>Rabat &amp; region</v>
      </c>
      <c r="G27" s="2" t="s">
        <v>102</v>
      </c>
      <c r="H27" s="2" t="s">
        <v>103</v>
      </c>
      <c r="I27" s="2" t="s">
        <v>108</v>
      </c>
      <c r="J27" s="2" t="s">
        <v>104</v>
      </c>
    </row>
    <row r="28" spans="1:11" x14ac:dyDescent="0.3">
      <c r="A28" s="2" t="s">
        <v>28</v>
      </c>
      <c r="B28" s="2"/>
      <c r="C28" s="2" t="str">
        <f t="shared" ref="C27:C41" si="0">IFERROR(VLOOKUP(B28,vendetail,3,0),"")</f>
        <v/>
      </c>
      <c r="D28" s="2" t="str">
        <f t="shared" ref="D27:D41" si="1">IFERROR(VLOOKUP(B28,vendetail,2,0),"")</f>
        <v/>
      </c>
      <c r="E28" s="3"/>
      <c r="F28" s="2" t="str">
        <f t="shared" ref="F28:F41" si="2">C28</f>
        <v/>
      </c>
      <c r="G28" s="2" t="str">
        <f t="shared" ref="G27:G41" si="3">IFERROR(VLOOKUP(B28,vendetail,4,0),"")</f>
        <v/>
      </c>
      <c r="H28" s="2" t="str">
        <f t="shared" ref="H27:H41" si="4">IFERROR(IF(COUNTIF(vendetail,B28),"LDF",""),"")</f>
        <v/>
      </c>
      <c r="I28" s="2" t="str">
        <f t="shared" ref="I27:I41" si="5">IFERROR(VLOOKUP(B28,vendetail,6,0),"")</f>
        <v/>
      </c>
      <c r="J28" s="2" t="str">
        <f t="shared" ref="J27:J41" si="6">IFERROR(VLOOKUP(B28,vendetail,5,0),"")</f>
        <v/>
      </c>
    </row>
    <row r="29" spans="1:11" x14ac:dyDescent="0.3">
      <c r="A29" s="2" t="s">
        <v>29</v>
      </c>
      <c r="B29" s="2"/>
      <c r="C29" s="2" t="str">
        <f t="shared" si="0"/>
        <v/>
      </c>
      <c r="D29" s="2" t="str">
        <f t="shared" si="1"/>
        <v/>
      </c>
      <c r="E29" s="3"/>
      <c r="F29" s="2" t="str">
        <f t="shared" si="2"/>
        <v/>
      </c>
      <c r="G29" s="2" t="str">
        <f t="shared" si="3"/>
        <v/>
      </c>
      <c r="H29" s="2" t="str">
        <f t="shared" si="4"/>
        <v/>
      </c>
      <c r="I29" s="2" t="str">
        <f t="shared" si="5"/>
        <v/>
      </c>
      <c r="J29" s="2" t="str">
        <f t="shared" si="6"/>
        <v/>
      </c>
    </row>
    <row r="30" spans="1:11" x14ac:dyDescent="0.3">
      <c r="A30" s="2" t="s">
        <v>30</v>
      </c>
      <c r="B30" s="2"/>
      <c r="C30" s="2" t="str">
        <f t="shared" si="0"/>
        <v/>
      </c>
      <c r="D30" s="2" t="str">
        <f t="shared" si="1"/>
        <v/>
      </c>
      <c r="E30" s="3"/>
      <c r="F30" s="2" t="str">
        <f t="shared" si="2"/>
        <v/>
      </c>
      <c r="G30" s="2" t="str">
        <f t="shared" si="3"/>
        <v/>
      </c>
      <c r="H30" s="2" t="str">
        <f t="shared" si="4"/>
        <v/>
      </c>
      <c r="I30" s="2" t="str">
        <f t="shared" si="5"/>
        <v/>
      </c>
      <c r="J30" s="2" t="str">
        <f t="shared" si="6"/>
        <v/>
      </c>
    </row>
    <row r="31" spans="1:11" x14ac:dyDescent="0.3">
      <c r="A31" s="2" t="s">
        <v>31</v>
      </c>
      <c r="B31" s="2"/>
      <c r="C31" s="2" t="str">
        <f t="shared" si="0"/>
        <v/>
      </c>
      <c r="D31" s="2" t="str">
        <f t="shared" si="1"/>
        <v/>
      </c>
      <c r="E31" s="3"/>
      <c r="F31" s="2" t="str">
        <f t="shared" si="2"/>
        <v/>
      </c>
      <c r="G31" s="2" t="str">
        <f t="shared" si="3"/>
        <v/>
      </c>
      <c r="H31" s="2" t="str">
        <f t="shared" si="4"/>
        <v/>
      </c>
      <c r="I31" s="2" t="str">
        <f t="shared" si="5"/>
        <v/>
      </c>
      <c r="J31" s="2" t="str">
        <f t="shared" si="6"/>
        <v/>
      </c>
    </row>
    <row r="32" spans="1:11" x14ac:dyDescent="0.3">
      <c r="A32" s="2" t="s">
        <v>32</v>
      </c>
      <c r="B32" s="2"/>
      <c r="C32" s="2" t="str">
        <f t="shared" si="0"/>
        <v/>
      </c>
      <c r="D32" s="2" t="str">
        <f t="shared" si="1"/>
        <v/>
      </c>
      <c r="E32" s="3"/>
      <c r="F32" s="2" t="str">
        <f t="shared" si="2"/>
        <v/>
      </c>
      <c r="G32" s="2" t="str">
        <f t="shared" si="3"/>
        <v/>
      </c>
      <c r="H32" s="2" t="str">
        <f t="shared" si="4"/>
        <v/>
      </c>
      <c r="I32" s="2" t="str">
        <f t="shared" si="5"/>
        <v/>
      </c>
      <c r="J32" s="2" t="str">
        <f t="shared" si="6"/>
        <v/>
      </c>
    </row>
    <row r="33" spans="1:11" x14ac:dyDescent="0.3">
      <c r="A33" s="2" t="s">
        <v>33</v>
      </c>
      <c r="B33" s="2"/>
      <c r="C33" s="2" t="str">
        <f t="shared" si="0"/>
        <v/>
      </c>
      <c r="D33" s="2" t="str">
        <f t="shared" si="1"/>
        <v/>
      </c>
      <c r="E33" s="3"/>
      <c r="F33" s="2" t="str">
        <f t="shared" si="2"/>
        <v/>
      </c>
      <c r="G33" s="2" t="str">
        <f t="shared" si="3"/>
        <v/>
      </c>
      <c r="H33" s="2" t="str">
        <f t="shared" si="4"/>
        <v/>
      </c>
      <c r="I33" s="2" t="str">
        <f t="shared" si="5"/>
        <v/>
      </c>
      <c r="J33" s="2" t="str">
        <f t="shared" si="6"/>
        <v/>
      </c>
    </row>
    <row r="34" spans="1:11" x14ac:dyDescent="0.3">
      <c r="A34" s="2" t="s">
        <v>34</v>
      </c>
      <c r="B34" s="2"/>
      <c r="C34" s="2" t="str">
        <f t="shared" si="0"/>
        <v/>
      </c>
      <c r="D34" s="2" t="str">
        <f t="shared" si="1"/>
        <v/>
      </c>
      <c r="E34" s="3"/>
      <c r="F34" s="2" t="str">
        <f t="shared" si="2"/>
        <v/>
      </c>
      <c r="G34" s="2" t="str">
        <f t="shared" si="3"/>
        <v/>
      </c>
      <c r="H34" s="2" t="str">
        <f t="shared" si="4"/>
        <v/>
      </c>
      <c r="I34" s="2" t="str">
        <f t="shared" si="5"/>
        <v/>
      </c>
      <c r="J34" s="2" t="str">
        <f t="shared" si="6"/>
        <v/>
      </c>
    </row>
    <row r="35" spans="1:11" x14ac:dyDescent="0.3">
      <c r="A35" s="2" t="s">
        <v>35</v>
      </c>
      <c r="B35" s="2"/>
      <c r="C35" s="2" t="str">
        <f t="shared" si="0"/>
        <v/>
      </c>
      <c r="D35" s="2" t="str">
        <f t="shared" si="1"/>
        <v/>
      </c>
      <c r="E35" s="3"/>
      <c r="F35" s="2" t="str">
        <f t="shared" si="2"/>
        <v/>
      </c>
      <c r="G35" s="2" t="str">
        <f t="shared" si="3"/>
        <v/>
      </c>
      <c r="H35" s="2" t="str">
        <f t="shared" si="4"/>
        <v/>
      </c>
      <c r="I35" s="2" t="str">
        <f t="shared" si="5"/>
        <v/>
      </c>
      <c r="J35" s="2" t="str">
        <f t="shared" si="6"/>
        <v/>
      </c>
    </row>
    <row r="36" spans="1:11" x14ac:dyDescent="0.3">
      <c r="A36" s="2" t="s">
        <v>36</v>
      </c>
      <c r="B36" s="2"/>
      <c r="C36" s="2" t="str">
        <f t="shared" si="0"/>
        <v/>
      </c>
      <c r="D36" s="2" t="str">
        <f t="shared" si="1"/>
        <v/>
      </c>
      <c r="E36" s="3"/>
      <c r="F36" s="2" t="str">
        <f t="shared" si="2"/>
        <v/>
      </c>
      <c r="G36" s="2" t="str">
        <f t="shared" si="3"/>
        <v/>
      </c>
      <c r="H36" s="2" t="str">
        <f t="shared" si="4"/>
        <v/>
      </c>
      <c r="I36" s="2" t="str">
        <f t="shared" si="5"/>
        <v/>
      </c>
      <c r="J36" s="2" t="str">
        <f t="shared" si="6"/>
        <v/>
      </c>
    </row>
    <row r="37" spans="1:11" x14ac:dyDescent="0.3">
      <c r="A37" s="2" t="s">
        <v>37</v>
      </c>
      <c r="B37" s="2"/>
      <c r="C37" s="2" t="str">
        <f t="shared" si="0"/>
        <v/>
      </c>
      <c r="D37" s="2" t="str">
        <f t="shared" si="1"/>
        <v/>
      </c>
      <c r="E37" s="3"/>
      <c r="F37" s="2" t="str">
        <f t="shared" si="2"/>
        <v/>
      </c>
      <c r="G37" s="2" t="str">
        <f t="shared" si="3"/>
        <v/>
      </c>
      <c r="H37" s="2" t="str">
        <f t="shared" si="4"/>
        <v/>
      </c>
      <c r="I37" s="2" t="str">
        <f t="shared" si="5"/>
        <v/>
      </c>
      <c r="J37" s="2" t="str">
        <f t="shared" si="6"/>
        <v/>
      </c>
    </row>
    <row r="38" spans="1:11" x14ac:dyDescent="0.3">
      <c r="A38" s="2" t="s">
        <v>38</v>
      </c>
      <c r="B38" s="2"/>
      <c r="C38" s="2" t="str">
        <f t="shared" si="0"/>
        <v/>
      </c>
      <c r="D38" s="2" t="str">
        <f t="shared" si="1"/>
        <v/>
      </c>
      <c r="E38" s="3"/>
      <c r="F38" s="2" t="str">
        <f t="shared" si="2"/>
        <v/>
      </c>
      <c r="G38" s="2" t="str">
        <f t="shared" si="3"/>
        <v/>
      </c>
      <c r="H38" s="2" t="str">
        <f t="shared" si="4"/>
        <v/>
      </c>
      <c r="I38" s="2" t="str">
        <f t="shared" si="5"/>
        <v/>
      </c>
      <c r="J38" s="2" t="str">
        <f t="shared" si="6"/>
        <v/>
      </c>
    </row>
    <row r="39" spans="1:11" x14ac:dyDescent="0.3">
      <c r="A39" s="2" t="s">
        <v>39</v>
      </c>
      <c r="B39" s="2"/>
      <c r="C39" s="2" t="str">
        <f t="shared" si="0"/>
        <v/>
      </c>
      <c r="D39" s="2" t="str">
        <f t="shared" si="1"/>
        <v/>
      </c>
      <c r="E39" s="3"/>
      <c r="F39" s="2" t="str">
        <f t="shared" si="2"/>
        <v/>
      </c>
      <c r="G39" s="2" t="str">
        <f t="shared" si="3"/>
        <v/>
      </c>
      <c r="H39" s="2" t="str">
        <f t="shared" si="4"/>
        <v/>
      </c>
      <c r="I39" s="2" t="str">
        <f t="shared" si="5"/>
        <v/>
      </c>
      <c r="J39" s="2" t="str">
        <f t="shared" si="6"/>
        <v/>
      </c>
    </row>
    <row r="40" spans="1:11" x14ac:dyDescent="0.3">
      <c r="A40" s="2" t="s">
        <v>40</v>
      </c>
      <c r="B40" s="2"/>
      <c r="C40" s="2" t="str">
        <f t="shared" si="0"/>
        <v/>
      </c>
      <c r="D40" s="2" t="str">
        <f t="shared" si="1"/>
        <v/>
      </c>
      <c r="E40" s="3"/>
      <c r="F40" s="2" t="str">
        <f t="shared" si="2"/>
        <v/>
      </c>
      <c r="G40" s="2" t="str">
        <f t="shared" si="3"/>
        <v/>
      </c>
      <c r="H40" s="2" t="str">
        <f t="shared" si="4"/>
        <v/>
      </c>
      <c r="I40" s="2" t="str">
        <f t="shared" si="5"/>
        <v/>
      </c>
      <c r="J40" s="2" t="str">
        <f t="shared" si="6"/>
        <v/>
      </c>
    </row>
    <row r="41" spans="1:11" x14ac:dyDescent="0.3">
      <c r="A41" s="2" t="s">
        <v>41</v>
      </c>
      <c r="B41" s="2"/>
      <c r="C41" s="2" t="str">
        <f t="shared" si="0"/>
        <v/>
      </c>
      <c r="D41" s="2" t="str">
        <f t="shared" si="1"/>
        <v/>
      </c>
      <c r="E41" s="3"/>
      <c r="F41" s="2" t="str">
        <f t="shared" si="2"/>
        <v/>
      </c>
      <c r="G41" s="2" t="str">
        <f t="shared" si="3"/>
        <v/>
      </c>
      <c r="H41" s="2" t="str">
        <f t="shared" si="4"/>
        <v/>
      </c>
      <c r="I41" s="2" t="str">
        <f t="shared" si="5"/>
        <v/>
      </c>
      <c r="J41" s="2" t="str">
        <f t="shared" si="6"/>
        <v/>
      </c>
    </row>
    <row r="42" spans="1:11" ht="21" x14ac:dyDescent="0.4">
      <c r="A42" s="39" t="s">
        <v>1</v>
      </c>
      <c r="B42" s="39"/>
      <c r="C42" s="39"/>
      <c r="D42" s="28"/>
      <c r="E42" s="5">
        <f>SUM(E27:E41)</f>
        <v>650</v>
      </c>
    </row>
    <row r="43" spans="1:11" ht="21" x14ac:dyDescent="0.4">
      <c r="A43" s="34" t="s">
        <v>80</v>
      </c>
      <c r="B43" s="34"/>
      <c r="C43" s="34"/>
      <c r="D43" s="13"/>
      <c r="E43" s="6">
        <f>E42+E23</f>
        <v>1750</v>
      </c>
    </row>
    <row r="44" spans="1:11" ht="6.6" customHeight="1" thickBo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16.2" thickTop="1" x14ac:dyDescent="0.3">
      <c r="G45" s="35" t="s">
        <v>10</v>
      </c>
      <c r="H45" s="36"/>
      <c r="I45" s="36"/>
      <c r="J45" s="36"/>
      <c r="K45" s="37"/>
    </row>
    <row r="46" spans="1:11" ht="15.6" x14ac:dyDescent="0.3">
      <c r="A46" s="8" t="s">
        <v>7</v>
      </c>
      <c r="B46" s="8" t="s">
        <v>2</v>
      </c>
      <c r="C46" s="8" t="s">
        <v>3</v>
      </c>
      <c r="D46" s="4" t="s">
        <v>60</v>
      </c>
      <c r="E46" s="8" t="s">
        <v>4</v>
      </c>
      <c r="F46" s="8" t="s">
        <v>8</v>
      </c>
      <c r="G46" s="8" t="s">
        <v>58</v>
      </c>
      <c r="H46" s="8" t="s">
        <v>5</v>
      </c>
      <c r="I46" s="8" t="s">
        <v>6</v>
      </c>
      <c r="J46" s="8" t="s">
        <v>11</v>
      </c>
      <c r="K46" s="8" t="s">
        <v>9</v>
      </c>
    </row>
    <row r="47" spans="1:11" x14ac:dyDescent="0.3">
      <c r="A47" s="2" t="s">
        <v>43</v>
      </c>
      <c r="B47" s="2" t="s">
        <v>109</v>
      </c>
      <c r="C47" s="2" t="s">
        <v>110</v>
      </c>
      <c r="D47" s="2" t="s">
        <v>97</v>
      </c>
      <c r="E47" s="3">
        <v>6500</v>
      </c>
      <c r="F47" s="2" t="s">
        <v>12</v>
      </c>
      <c r="G47" s="2" t="s">
        <v>99</v>
      </c>
      <c r="H47" s="2" t="s">
        <v>98</v>
      </c>
      <c r="I47" s="2" t="s">
        <v>99</v>
      </c>
      <c r="J47" s="2" t="s">
        <v>100</v>
      </c>
      <c r="K47" s="7">
        <v>9045</v>
      </c>
    </row>
    <row r="48" spans="1:11" x14ac:dyDescent="0.3">
      <c r="A48" s="2" t="s">
        <v>44</v>
      </c>
      <c r="B48" s="2" t="s">
        <v>111</v>
      </c>
      <c r="C48" s="2" t="s">
        <v>14</v>
      </c>
      <c r="D48" s="2" t="s">
        <v>97</v>
      </c>
      <c r="E48" s="3">
        <v>7800</v>
      </c>
      <c r="F48" s="2" t="s">
        <v>13</v>
      </c>
      <c r="G48" s="2" t="s">
        <v>112</v>
      </c>
      <c r="H48" s="2" t="s">
        <v>113</v>
      </c>
      <c r="I48" s="2" t="s">
        <v>103</v>
      </c>
      <c r="J48" s="2" t="s">
        <v>114</v>
      </c>
      <c r="K48" s="7">
        <v>11000</v>
      </c>
    </row>
    <row r="49" spans="1:11" x14ac:dyDescent="0.3">
      <c r="A49" s="2" t="s">
        <v>45</v>
      </c>
      <c r="B49" s="2"/>
      <c r="C49" s="2" t="str">
        <f t="shared" ref="C47:C71" si="7">IFERROR(VLOOKUP(B49,type,2,0),"")</f>
        <v/>
      </c>
      <c r="D49" s="2" t="str">
        <f t="shared" ref="D47:D71" si="8">IFERROR(VLOOKUP(B49,type,3,0),"")</f>
        <v/>
      </c>
      <c r="E49" s="3"/>
      <c r="F49" s="2"/>
      <c r="G49" s="2"/>
      <c r="H49" s="2"/>
      <c r="I49" s="2" t="str">
        <f t="shared" ref="I47:I71" si="9">IFERROR(VLOOKUP(G49,trajet,2,0),"")</f>
        <v/>
      </c>
      <c r="J49" s="2" t="str">
        <f t="shared" ref="J47:J71" si="10">IFERROR(VLOOKUP(H49,conv,2,0),"")</f>
        <v/>
      </c>
      <c r="K49" s="7" t="str">
        <f t="shared" ref="K47:K71" si="11">IFERROR(IF(I49="Location Trajet",VLOOKUP(F49,tarif,2,0),""),"")</f>
        <v/>
      </c>
    </row>
    <row r="50" spans="1:11" x14ac:dyDescent="0.3">
      <c r="A50" s="2" t="s">
        <v>46</v>
      </c>
      <c r="B50" s="2"/>
      <c r="C50" s="2" t="str">
        <f t="shared" si="7"/>
        <v/>
      </c>
      <c r="D50" s="2" t="str">
        <f t="shared" si="8"/>
        <v/>
      </c>
      <c r="E50" s="3"/>
      <c r="F50" s="2"/>
      <c r="G50" s="2"/>
      <c r="H50" s="2"/>
      <c r="I50" s="2" t="str">
        <f t="shared" si="9"/>
        <v/>
      </c>
      <c r="J50" s="2" t="str">
        <f t="shared" si="10"/>
        <v/>
      </c>
      <c r="K50" s="7" t="str">
        <f t="shared" si="11"/>
        <v/>
      </c>
    </row>
    <row r="51" spans="1:11" x14ac:dyDescent="0.3">
      <c r="A51" s="2" t="s">
        <v>47</v>
      </c>
      <c r="B51" s="2"/>
      <c r="C51" s="2" t="str">
        <f t="shared" si="7"/>
        <v/>
      </c>
      <c r="D51" s="2" t="str">
        <f t="shared" si="8"/>
        <v/>
      </c>
      <c r="E51" s="3"/>
      <c r="F51" s="2"/>
      <c r="G51" s="2"/>
      <c r="H51" s="2"/>
      <c r="I51" s="2" t="str">
        <f t="shared" si="9"/>
        <v/>
      </c>
      <c r="J51" s="2" t="str">
        <f t="shared" si="10"/>
        <v/>
      </c>
      <c r="K51" s="7" t="str">
        <f t="shared" si="11"/>
        <v/>
      </c>
    </row>
    <row r="52" spans="1:11" x14ac:dyDescent="0.3">
      <c r="A52" s="2" t="s">
        <v>48</v>
      </c>
      <c r="B52" s="2"/>
      <c r="C52" s="2" t="str">
        <f t="shared" si="7"/>
        <v/>
      </c>
      <c r="D52" s="2" t="str">
        <f t="shared" si="8"/>
        <v/>
      </c>
      <c r="E52" s="3"/>
      <c r="F52" s="2"/>
      <c r="G52" s="2"/>
      <c r="H52" s="2"/>
      <c r="I52" s="2" t="str">
        <f t="shared" si="9"/>
        <v/>
      </c>
      <c r="J52" s="2" t="str">
        <f t="shared" si="10"/>
        <v/>
      </c>
      <c r="K52" s="7" t="str">
        <f t="shared" si="11"/>
        <v/>
      </c>
    </row>
    <row r="53" spans="1:11" x14ac:dyDescent="0.3">
      <c r="A53" s="2" t="s">
        <v>49</v>
      </c>
      <c r="B53" s="2"/>
      <c r="C53" s="2" t="str">
        <f t="shared" si="7"/>
        <v/>
      </c>
      <c r="D53" s="2" t="str">
        <f t="shared" si="8"/>
        <v/>
      </c>
      <c r="E53" s="3"/>
      <c r="F53" s="2"/>
      <c r="G53" s="2"/>
      <c r="H53" s="2"/>
      <c r="I53" s="2" t="str">
        <f t="shared" si="9"/>
        <v/>
      </c>
      <c r="J53" s="2" t="str">
        <f t="shared" si="10"/>
        <v/>
      </c>
      <c r="K53" s="7" t="str">
        <f t="shared" si="11"/>
        <v/>
      </c>
    </row>
    <row r="54" spans="1:11" x14ac:dyDescent="0.3">
      <c r="A54" s="2" t="s">
        <v>50</v>
      </c>
      <c r="B54" s="2"/>
      <c r="C54" s="2" t="str">
        <f t="shared" si="7"/>
        <v/>
      </c>
      <c r="D54" s="2" t="str">
        <f t="shared" si="8"/>
        <v/>
      </c>
      <c r="E54" s="3"/>
      <c r="F54" s="2"/>
      <c r="G54" s="2"/>
      <c r="H54" s="2"/>
      <c r="I54" s="2" t="str">
        <f t="shared" si="9"/>
        <v/>
      </c>
      <c r="J54" s="2" t="str">
        <f t="shared" si="10"/>
        <v/>
      </c>
      <c r="K54" s="7" t="str">
        <f t="shared" si="11"/>
        <v/>
      </c>
    </row>
    <row r="55" spans="1:11" x14ac:dyDescent="0.3">
      <c r="A55" s="2" t="s">
        <v>51</v>
      </c>
      <c r="B55" s="2"/>
      <c r="C55" s="2" t="str">
        <f t="shared" si="7"/>
        <v/>
      </c>
      <c r="D55" s="2" t="str">
        <f t="shared" si="8"/>
        <v/>
      </c>
      <c r="E55" s="3"/>
      <c r="F55" s="2"/>
      <c r="G55" s="2"/>
      <c r="H55" s="2"/>
      <c r="I55" s="2" t="str">
        <f t="shared" si="9"/>
        <v/>
      </c>
      <c r="J55" s="2" t="str">
        <f t="shared" si="10"/>
        <v/>
      </c>
      <c r="K55" s="7" t="str">
        <f t="shared" si="11"/>
        <v/>
      </c>
    </row>
    <row r="56" spans="1:11" x14ac:dyDescent="0.3">
      <c r="A56" s="2" t="s">
        <v>52</v>
      </c>
      <c r="B56" s="2"/>
      <c r="C56" s="2" t="str">
        <f t="shared" si="7"/>
        <v/>
      </c>
      <c r="D56" s="2" t="str">
        <f t="shared" si="8"/>
        <v/>
      </c>
      <c r="E56" s="3"/>
      <c r="F56" s="2"/>
      <c r="G56" s="2"/>
      <c r="H56" s="2"/>
      <c r="I56" s="2" t="str">
        <f t="shared" si="9"/>
        <v/>
      </c>
      <c r="J56" s="2" t="str">
        <f t="shared" si="10"/>
        <v/>
      </c>
      <c r="K56" s="7" t="str">
        <f t="shared" si="11"/>
        <v/>
      </c>
    </row>
    <row r="57" spans="1:11" x14ac:dyDescent="0.3">
      <c r="A57" s="2" t="s">
        <v>53</v>
      </c>
      <c r="B57" s="2"/>
      <c r="C57" s="2" t="str">
        <f t="shared" si="7"/>
        <v/>
      </c>
      <c r="D57" s="2" t="str">
        <f t="shared" si="8"/>
        <v/>
      </c>
      <c r="E57" s="3"/>
      <c r="F57" s="2"/>
      <c r="G57" s="2"/>
      <c r="H57" s="2"/>
      <c r="I57" s="2" t="str">
        <f t="shared" si="9"/>
        <v/>
      </c>
      <c r="J57" s="2" t="str">
        <f t="shared" si="10"/>
        <v/>
      </c>
      <c r="K57" s="7" t="str">
        <f t="shared" si="11"/>
        <v/>
      </c>
    </row>
    <row r="58" spans="1:11" x14ac:dyDescent="0.3">
      <c r="A58" s="2" t="s">
        <v>54</v>
      </c>
      <c r="B58" s="2"/>
      <c r="C58" s="2" t="str">
        <f t="shared" si="7"/>
        <v/>
      </c>
      <c r="D58" s="2" t="str">
        <f t="shared" si="8"/>
        <v/>
      </c>
      <c r="E58" s="3"/>
      <c r="F58" s="2"/>
      <c r="G58" s="2"/>
      <c r="H58" s="2"/>
      <c r="I58" s="2" t="str">
        <f t="shared" si="9"/>
        <v/>
      </c>
      <c r="J58" s="2" t="str">
        <f t="shared" si="10"/>
        <v/>
      </c>
      <c r="K58" s="7" t="str">
        <f t="shared" si="11"/>
        <v/>
      </c>
    </row>
    <row r="59" spans="1:11" x14ac:dyDescent="0.3">
      <c r="A59" s="2" t="s">
        <v>55</v>
      </c>
      <c r="B59" s="2"/>
      <c r="C59" s="2" t="str">
        <f t="shared" si="7"/>
        <v/>
      </c>
      <c r="D59" s="2" t="str">
        <f t="shared" si="8"/>
        <v/>
      </c>
      <c r="E59" s="3"/>
      <c r="F59" s="2"/>
      <c r="G59" s="2"/>
      <c r="H59" s="2"/>
      <c r="I59" s="2" t="str">
        <f t="shared" si="9"/>
        <v/>
      </c>
      <c r="J59" s="2" t="str">
        <f t="shared" si="10"/>
        <v/>
      </c>
      <c r="K59" s="7" t="str">
        <f t="shared" si="11"/>
        <v/>
      </c>
    </row>
    <row r="60" spans="1:11" x14ac:dyDescent="0.3">
      <c r="A60" s="2" t="s">
        <v>56</v>
      </c>
      <c r="B60" s="2"/>
      <c r="C60" s="2" t="str">
        <f t="shared" si="7"/>
        <v/>
      </c>
      <c r="D60" s="2" t="str">
        <f t="shared" si="8"/>
        <v/>
      </c>
      <c r="E60" s="3"/>
      <c r="F60" s="2"/>
      <c r="G60" s="2"/>
      <c r="H60" s="2"/>
      <c r="I60" s="2" t="str">
        <f t="shared" si="9"/>
        <v/>
      </c>
      <c r="J60" s="2" t="str">
        <f t="shared" si="10"/>
        <v/>
      </c>
      <c r="K60" s="7" t="str">
        <f t="shared" si="11"/>
        <v/>
      </c>
    </row>
    <row r="61" spans="1:11" x14ac:dyDescent="0.3">
      <c r="A61" s="2" t="s">
        <v>57</v>
      </c>
      <c r="B61" s="2"/>
      <c r="C61" s="2" t="str">
        <f t="shared" si="7"/>
        <v/>
      </c>
      <c r="D61" s="2" t="str">
        <f t="shared" si="8"/>
        <v/>
      </c>
      <c r="E61" s="3"/>
      <c r="F61" s="2"/>
      <c r="G61" s="2"/>
      <c r="H61" s="2"/>
      <c r="I61" s="2" t="str">
        <f t="shared" si="9"/>
        <v/>
      </c>
      <c r="J61" s="2" t="str">
        <f t="shared" si="10"/>
        <v/>
      </c>
      <c r="K61" s="7" t="str">
        <f t="shared" si="11"/>
        <v/>
      </c>
    </row>
    <row r="62" spans="1:11" x14ac:dyDescent="0.3">
      <c r="A62" s="2" t="s">
        <v>85</v>
      </c>
      <c r="B62" s="2"/>
      <c r="C62" s="2" t="str">
        <f t="shared" si="7"/>
        <v/>
      </c>
      <c r="D62" s="2" t="str">
        <f t="shared" si="8"/>
        <v/>
      </c>
      <c r="E62" s="3"/>
      <c r="F62" s="2"/>
      <c r="G62" s="2"/>
      <c r="H62" s="2"/>
      <c r="I62" s="2" t="str">
        <f t="shared" si="9"/>
        <v/>
      </c>
      <c r="J62" s="2" t="str">
        <f t="shared" si="10"/>
        <v/>
      </c>
      <c r="K62" s="7" t="str">
        <f t="shared" si="11"/>
        <v/>
      </c>
    </row>
    <row r="63" spans="1:11" x14ac:dyDescent="0.3">
      <c r="A63" s="2" t="s">
        <v>86</v>
      </c>
      <c r="B63" s="2"/>
      <c r="C63" s="2" t="str">
        <f t="shared" si="7"/>
        <v/>
      </c>
      <c r="D63" s="2" t="str">
        <f t="shared" si="8"/>
        <v/>
      </c>
      <c r="E63" s="3"/>
      <c r="F63" s="2"/>
      <c r="G63" s="2"/>
      <c r="H63" s="2"/>
      <c r="I63" s="2" t="str">
        <f t="shared" si="9"/>
        <v/>
      </c>
      <c r="J63" s="2" t="str">
        <f t="shared" si="10"/>
        <v/>
      </c>
      <c r="K63" s="7" t="str">
        <f t="shared" si="11"/>
        <v/>
      </c>
    </row>
    <row r="64" spans="1:11" x14ac:dyDescent="0.3">
      <c r="A64" s="2" t="s">
        <v>87</v>
      </c>
      <c r="B64" s="2"/>
      <c r="C64" s="2" t="str">
        <f t="shared" si="7"/>
        <v/>
      </c>
      <c r="D64" s="2" t="str">
        <f t="shared" si="8"/>
        <v/>
      </c>
      <c r="E64" s="3"/>
      <c r="F64" s="2"/>
      <c r="G64" s="2"/>
      <c r="H64" s="2"/>
      <c r="I64" s="2" t="str">
        <f t="shared" si="9"/>
        <v/>
      </c>
      <c r="J64" s="2" t="str">
        <f t="shared" si="10"/>
        <v/>
      </c>
      <c r="K64" s="7" t="str">
        <f t="shared" si="11"/>
        <v/>
      </c>
    </row>
    <row r="65" spans="1:11" x14ac:dyDescent="0.3">
      <c r="A65" s="2" t="s">
        <v>88</v>
      </c>
      <c r="B65" s="2"/>
      <c r="C65" s="2" t="str">
        <f t="shared" si="7"/>
        <v/>
      </c>
      <c r="D65" s="2" t="str">
        <f t="shared" si="8"/>
        <v/>
      </c>
      <c r="E65" s="3"/>
      <c r="F65" s="2"/>
      <c r="G65" s="2"/>
      <c r="H65" s="2"/>
      <c r="I65" s="2" t="str">
        <f t="shared" si="9"/>
        <v/>
      </c>
      <c r="J65" s="2" t="str">
        <f t="shared" si="10"/>
        <v/>
      </c>
      <c r="K65" s="7" t="str">
        <f t="shared" si="11"/>
        <v/>
      </c>
    </row>
    <row r="66" spans="1:11" x14ac:dyDescent="0.3">
      <c r="A66" s="2" t="s">
        <v>89</v>
      </c>
      <c r="B66" s="2"/>
      <c r="C66" s="2" t="str">
        <f t="shared" si="7"/>
        <v/>
      </c>
      <c r="D66" s="2" t="str">
        <f t="shared" si="8"/>
        <v/>
      </c>
      <c r="E66" s="3"/>
      <c r="F66" s="2"/>
      <c r="G66" s="2"/>
      <c r="H66" s="2"/>
      <c r="I66" s="2" t="str">
        <f t="shared" si="9"/>
        <v/>
      </c>
      <c r="J66" s="2" t="str">
        <f t="shared" si="10"/>
        <v/>
      </c>
      <c r="K66" s="7" t="str">
        <f t="shared" si="11"/>
        <v/>
      </c>
    </row>
    <row r="67" spans="1:11" x14ac:dyDescent="0.3">
      <c r="A67" s="2" t="s">
        <v>90</v>
      </c>
      <c r="B67" s="2"/>
      <c r="C67" s="2" t="str">
        <f t="shared" si="7"/>
        <v/>
      </c>
      <c r="D67" s="2" t="str">
        <f t="shared" si="8"/>
        <v/>
      </c>
      <c r="E67" s="3"/>
      <c r="F67" s="2"/>
      <c r="G67" s="2"/>
      <c r="H67" s="2"/>
      <c r="I67" s="2" t="str">
        <f t="shared" si="9"/>
        <v/>
      </c>
      <c r="J67" s="2" t="str">
        <f t="shared" si="10"/>
        <v/>
      </c>
      <c r="K67" s="7" t="str">
        <f t="shared" si="11"/>
        <v/>
      </c>
    </row>
    <row r="68" spans="1:11" x14ac:dyDescent="0.3">
      <c r="A68" s="2" t="s">
        <v>91</v>
      </c>
      <c r="B68" s="2"/>
      <c r="C68" s="2" t="str">
        <f t="shared" si="7"/>
        <v/>
      </c>
      <c r="D68" s="2" t="str">
        <f t="shared" si="8"/>
        <v/>
      </c>
      <c r="E68" s="3"/>
      <c r="F68" s="2"/>
      <c r="G68" s="2"/>
      <c r="H68" s="2"/>
      <c r="I68" s="2" t="str">
        <f t="shared" si="9"/>
        <v/>
      </c>
      <c r="J68" s="2" t="str">
        <f t="shared" si="10"/>
        <v/>
      </c>
      <c r="K68" s="7" t="str">
        <f t="shared" si="11"/>
        <v/>
      </c>
    </row>
    <row r="69" spans="1:11" x14ac:dyDescent="0.3">
      <c r="A69" s="2" t="s">
        <v>92</v>
      </c>
      <c r="B69" s="2"/>
      <c r="C69" s="2" t="str">
        <f t="shared" si="7"/>
        <v/>
      </c>
      <c r="D69" s="2" t="str">
        <f t="shared" si="8"/>
        <v/>
      </c>
      <c r="E69" s="3"/>
      <c r="F69" s="2"/>
      <c r="G69" s="2"/>
      <c r="H69" s="2"/>
      <c r="I69" s="2" t="str">
        <f t="shared" si="9"/>
        <v/>
      </c>
      <c r="J69" s="2" t="str">
        <f t="shared" si="10"/>
        <v/>
      </c>
      <c r="K69" s="7" t="str">
        <f t="shared" si="11"/>
        <v/>
      </c>
    </row>
    <row r="70" spans="1:11" x14ac:dyDescent="0.3">
      <c r="A70" s="2" t="s">
        <v>93</v>
      </c>
      <c r="B70" s="2"/>
      <c r="C70" s="2" t="str">
        <f t="shared" si="7"/>
        <v/>
      </c>
      <c r="D70" s="2" t="str">
        <f t="shared" si="8"/>
        <v/>
      </c>
      <c r="E70" s="3"/>
      <c r="F70" s="2"/>
      <c r="G70" s="2"/>
      <c r="H70" s="2"/>
      <c r="I70" s="2" t="str">
        <f t="shared" si="9"/>
        <v/>
      </c>
      <c r="J70" s="2" t="str">
        <f t="shared" si="10"/>
        <v/>
      </c>
      <c r="K70" s="7" t="str">
        <f t="shared" si="11"/>
        <v/>
      </c>
    </row>
    <row r="71" spans="1:11" x14ac:dyDescent="0.3">
      <c r="A71" s="2" t="s">
        <v>94</v>
      </c>
      <c r="B71" s="2"/>
      <c r="C71" s="2" t="str">
        <f t="shared" si="7"/>
        <v/>
      </c>
      <c r="D71" s="2" t="str">
        <f t="shared" si="8"/>
        <v/>
      </c>
      <c r="E71" s="3"/>
      <c r="F71" s="2"/>
      <c r="G71" s="2"/>
      <c r="H71" s="2"/>
      <c r="I71" s="2" t="str">
        <f t="shared" si="9"/>
        <v/>
      </c>
      <c r="J71" s="2" t="str">
        <f t="shared" si="10"/>
        <v/>
      </c>
      <c r="K71" s="7" t="str">
        <f t="shared" si="11"/>
        <v/>
      </c>
    </row>
    <row r="72" spans="1:11" ht="21" x14ac:dyDescent="0.4">
      <c r="A72" s="31" t="s">
        <v>42</v>
      </c>
      <c r="B72" s="31"/>
      <c r="C72" s="31"/>
      <c r="D72" s="27"/>
      <c r="E72" s="5">
        <f>SUM(E47:E71)</f>
        <v>14300</v>
      </c>
    </row>
    <row r="73" spans="1:11" ht="8.4" customHeight="1" thickBot="1" x14ac:dyDescent="0.35"/>
    <row r="74" spans="1:11" ht="16.2" thickTop="1" x14ac:dyDescent="0.3">
      <c r="A74" s="14"/>
      <c r="B74" s="14"/>
      <c r="C74" s="14"/>
      <c r="D74" s="14"/>
      <c r="E74" s="14"/>
      <c r="F74" s="14"/>
      <c r="G74" s="32" t="s">
        <v>10</v>
      </c>
      <c r="H74" s="33"/>
      <c r="I74" s="33"/>
      <c r="J74" s="33"/>
      <c r="K74" s="40"/>
    </row>
    <row r="75" spans="1:11" ht="15.6" x14ac:dyDescent="0.3">
      <c r="A75" s="8" t="s">
        <v>7</v>
      </c>
      <c r="B75" s="8" t="s">
        <v>2</v>
      </c>
      <c r="C75" s="8" t="s">
        <v>3</v>
      </c>
      <c r="D75" s="4" t="s">
        <v>60</v>
      </c>
      <c r="E75" s="8" t="s">
        <v>4</v>
      </c>
      <c r="F75" s="8" t="s">
        <v>8</v>
      </c>
      <c r="G75" s="8" t="s">
        <v>58</v>
      </c>
      <c r="H75" s="8" t="s">
        <v>5</v>
      </c>
      <c r="I75" s="8" t="s">
        <v>6</v>
      </c>
      <c r="J75" s="8" t="s">
        <v>11</v>
      </c>
      <c r="K75" s="8" t="s">
        <v>9</v>
      </c>
    </row>
    <row r="76" spans="1:11" x14ac:dyDescent="0.3">
      <c r="A76" s="2" t="s">
        <v>61</v>
      </c>
      <c r="B76" s="2" t="s">
        <v>115</v>
      </c>
      <c r="C76" s="2" t="s">
        <v>116</v>
      </c>
      <c r="D76" s="2" t="s">
        <v>12</v>
      </c>
      <c r="E76" s="3">
        <v>4520</v>
      </c>
      <c r="F76" s="2" t="s">
        <v>12</v>
      </c>
      <c r="G76" s="2" t="s">
        <v>117</v>
      </c>
      <c r="H76" s="2" t="s">
        <v>118</v>
      </c>
      <c r="I76" s="2" t="s">
        <v>103</v>
      </c>
      <c r="J76" s="9" t="s">
        <v>119</v>
      </c>
      <c r="K76" s="7">
        <v>1000</v>
      </c>
    </row>
    <row r="77" spans="1:11" x14ac:dyDescent="0.3">
      <c r="A77" s="2" t="s">
        <v>62</v>
      </c>
      <c r="B77" s="2"/>
      <c r="C77" s="2" t="str">
        <f t="shared" ref="C76:C90" si="12">IFERROR(VLOOKUP(B77,GMS,2,0),"")</f>
        <v/>
      </c>
      <c r="D77" s="2" t="str">
        <f t="shared" ref="D76:D90" si="13">IFERROR(VLOOKUP(B77,type,3,0),"")</f>
        <v/>
      </c>
      <c r="E77" s="3"/>
      <c r="F77" s="2"/>
      <c r="G77" s="2"/>
      <c r="H77" s="2"/>
      <c r="I77" s="2" t="str">
        <f t="shared" ref="I76:I90" si="14">IFERROR(VLOOKUP(G77,trajet,2,0),"")</f>
        <v/>
      </c>
      <c r="J77" s="9" t="str">
        <f t="shared" ref="J76:J90" si="15">IFERROR(VLOOKUP(H77,conv,2,0),"")</f>
        <v/>
      </c>
      <c r="K77" s="7" t="str">
        <f t="shared" ref="K76:K90" si="16">IFERROR(IF(I77="Location Trajet",VLOOKUP(F77,tarif,2,0),""),"")</f>
        <v/>
      </c>
    </row>
    <row r="78" spans="1:11" x14ac:dyDescent="0.3">
      <c r="A78" s="2" t="s">
        <v>63</v>
      </c>
      <c r="B78" s="2"/>
      <c r="C78" s="2" t="str">
        <f t="shared" si="12"/>
        <v/>
      </c>
      <c r="D78" s="2" t="str">
        <f t="shared" si="13"/>
        <v/>
      </c>
      <c r="E78" s="3"/>
      <c r="F78" s="2"/>
      <c r="G78" s="2"/>
      <c r="H78" s="2"/>
      <c r="I78" s="2" t="str">
        <f t="shared" si="14"/>
        <v/>
      </c>
      <c r="J78" s="9" t="str">
        <f t="shared" si="15"/>
        <v/>
      </c>
      <c r="K78" s="7" t="str">
        <f t="shared" si="16"/>
        <v/>
      </c>
    </row>
    <row r="79" spans="1:11" x14ac:dyDescent="0.3">
      <c r="A79" s="2" t="s">
        <v>64</v>
      </c>
      <c r="B79" s="2"/>
      <c r="C79" s="2" t="str">
        <f t="shared" si="12"/>
        <v/>
      </c>
      <c r="D79" s="2" t="str">
        <f t="shared" si="13"/>
        <v/>
      </c>
      <c r="E79" s="3"/>
      <c r="F79" s="2"/>
      <c r="G79" s="2"/>
      <c r="H79" s="2"/>
      <c r="I79" s="2" t="str">
        <f t="shared" si="14"/>
        <v/>
      </c>
      <c r="J79" s="9" t="str">
        <f t="shared" si="15"/>
        <v/>
      </c>
      <c r="K79" s="7" t="str">
        <f t="shared" si="16"/>
        <v/>
      </c>
    </row>
    <row r="80" spans="1:11" x14ac:dyDescent="0.3">
      <c r="A80" s="2" t="s">
        <v>65</v>
      </c>
      <c r="B80" s="2"/>
      <c r="C80" s="2" t="str">
        <f t="shared" si="12"/>
        <v/>
      </c>
      <c r="D80" s="2" t="str">
        <f t="shared" si="13"/>
        <v/>
      </c>
      <c r="E80" s="3"/>
      <c r="F80" s="2"/>
      <c r="G80" s="2"/>
      <c r="H80" s="2"/>
      <c r="I80" s="2" t="str">
        <f t="shared" si="14"/>
        <v/>
      </c>
      <c r="J80" s="9" t="str">
        <f t="shared" si="15"/>
        <v/>
      </c>
      <c r="K80" s="7" t="str">
        <f t="shared" si="16"/>
        <v/>
      </c>
    </row>
    <row r="81" spans="1:11" x14ac:dyDescent="0.3">
      <c r="A81" s="2" t="s">
        <v>66</v>
      </c>
      <c r="B81" s="2"/>
      <c r="C81" s="2" t="str">
        <f t="shared" si="12"/>
        <v/>
      </c>
      <c r="D81" s="2" t="str">
        <f t="shared" si="13"/>
        <v/>
      </c>
      <c r="E81" s="3"/>
      <c r="F81" s="2"/>
      <c r="G81" s="2"/>
      <c r="H81" s="2"/>
      <c r="I81" s="2" t="str">
        <f t="shared" si="14"/>
        <v/>
      </c>
      <c r="J81" s="9" t="str">
        <f t="shared" si="15"/>
        <v/>
      </c>
      <c r="K81" s="7" t="str">
        <f t="shared" si="16"/>
        <v/>
      </c>
    </row>
    <row r="82" spans="1:11" x14ac:dyDescent="0.3">
      <c r="A82" s="2" t="s">
        <v>67</v>
      </c>
      <c r="B82" s="2"/>
      <c r="C82" s="2" t="str">
        <f t="shared" si="12"/>
        <v/>
      </c>
      <c r="D82" s="2" t="str">
        <f t="shared" si="13"/>
        <v/>
      </c>
      <c r="E82" s="3"/>
      <c r="F82" s="2"/>
      <c r="G82" s="2"/>
      <c r="H82" s="2"/>
      <c r="I82" s="2" t="str">
        <f t="shared" si="14"/>
        <v/>
      </c>
      <c r="J82" s="9" t="str">
        <f t="shared" si="15"/>
        <v/>
      </c>
      <c r="K82" s="7" t="str">
        <f t="shared" si="16"/>
        <v/>
      </c>
    </row>
    <row r="83" spans="1:11" x14ac:dyDescent="0.3">
      <c r="A83" s="2" t="s">
        <v>68</v>
      </c>
      <c r="B83" s="2"/>
      <c r="C83" s="2" t="str">
        <f t="shared" si="12"/>
        <v/>
      </c>
      <c r="D83" s="2" t="str">
        <f t="shared" si="13"/>
        <v/>
      </c>
      <c r="E83" s="3"/>
      <c r="F83" s="2"/>
      <c r="G83" s="2"/>
      <c r="H83" s="2"/>
      <c r="I83" s="2" t="str">
        <f t="shared" si="14"/>
        <v/>
      </c>
      <c r="J83" s="9" t="str">
        <f t="shared" si="15"/>
        <v/>
      </c>
      <c r="K83" s="7" t="str">
        <f t="shared" si="16"/>
        <v/>
      </c>
    </row>
    <row r="84" spans="1:11" x14ac:dyDescent="0.3">
      <c r="A84" s="2" t="s">
        <v>69</v>
      </c>
      <c r="B84" s="2"/>
      <c r="C84" s="2" t="str">
        <f t="shared" si="12"/>
        <v/>
      </c>
      <c r="D84" s="2" t="str">
        <f t="shared" si="13"/>
        <v/>
      </c>
      <c r="E84" s="3"/>
      <c r="F84" s="2"/>
      <c r="G84" s="2"/>
      <c r="H84" s="2"/>
      <c r="I84" s="2" t="str">
        <f t="shared" si="14"/>
        <v/>
      </c>
      <c r="J84" s="9" t="str">
        <f t="shared" si="15"/>
        <v/>
      </c>
      <c r="K84" s="7" t="str">
        <f t="shared" si="16"/>
        <v/>
      </c>
    </row>
    <row r="85" spans="1:11" x14ac:dyDescent="0.3">
      <c r="A85" s="2" t="s">
        <v>70</v>
      </c>
      <c r="B85" s="2"/>
      <c r="C85" s="2" t="str">
        <f t="shared" si="12"/>
        <v/>
      </c>
      <c r="D85" s="2" t="str">
        <f t="shared" si="13"/>
        <v/>
      </c>
      <c r="E85" s="3"/>
      <c r="F85" s="2"/>
      <c r="G85" s="2"/>
      <c r="H85" s="2"/>
      <c r="I85" s="2" t="str">
        <f t="shared" si="14"/>
        <v/>
      </c>
      <c r="J85" s="9" t="str">
        <f t="shared" si="15"/>
        <v/>
      </c>
      <c r="K85" s="7" t="str">
        <f t="shared" si="16"/>
        <v/>
      </c>
    </row>
    <row r="86" spans="1:11" x14ac:dyDescent="0.3">
      <c r="A86" s="2" t="s">
        <v>71</v>
      </c>
      <c r="B86" s="2"/>
      <c r="C86" s="2" t="str">
        <f t="shared" si="12"/>
        <v/>
      </c>
      <c r="D86" s="2" t="str">
        <f t="shared" si="13"/>
        <v/>
      </c>
      <c r="E86" s="3"/>
      <c r="F86" s="2"/>
      <c r="G86" s="2"/>
      <c r="H86" s="2"/>
      <c r="I86" s="2" t="str">
        <f t="shared" si="14"/>
        <v/>
      </c>
      <c r="J86" s="9" t="str">
        <f t="shared" si="15"/>
        <v/>
      </c>
      <c r="K86" s="7" t="str">
        <f t="shared" si="16"/>
        <v/>
      </c>
    </row>
    <row r="87" spans="1:11" x14ac:dyDescent="0.3">
      <c r="A87" s="2" t="s">
        <v>72</v>
      </c>
      <c r="B87" s="2"/>
      <c r="C87" s="2" t="str">
        <f t="shared" si="12"/>
        <v/>
      </c>
      <c r="D87" s="2" t="str">
        <f t="shared" si="13"/>
        <v/>
      </c>
      <c r="E87" s="3"/>
      <c r="F87" s="2"/>
      <c r="G87" s="2"/>
      <c r="H87" s="2"/>
      <c r="I87" s="2" t="str">
        <f t="shared" si="14"/>
        <v/>
      </c>
      <c r="J87" s="9" t="str">
        <f t="shared" si="15"/>
        <v/>
      </c>
      <c r="K87" s="7" t="str">
        <f t="shared" si="16"/>
        <v/>
      </c>
    </row>
    <row r="88" spans="1:11" x14ac:dyDescent="0.3">
      <c r="A88" s="2" t="s">
        <v>73</v>
      </c>
      <c r="B88" s="2"/>
      <c r="C88" s="2" t="str">
        <f t="shared" si="12"/>
        <v/>
      </c>
      <c r="D88" s="2" t="str">
        <f t="shared" si="13"/>
        <v/>
      </c>
      <c r="E88" s="3"/>
      <c r="F88" s="2"/>
      <c r="G88" s="2"/>
      <c r="H88" s="2"/>
      <c r="I88" s="2" t="str">
        <f t="shared" si="14"/>
        <v/>
      </c>
      <c r="J88" s="9" t="str">
        <f t="shared" si="15"/>
        <v/>
      </c>
      <c r="K88" s="7" t="str">
        <f t="shared" si="16"/>
        <v/>
      </c>
    </row>
    <row r="89" spans="1:11" x14ac:dyDescent="0.3">
      <c r="A89" s="2" t="s">
        <v>74</v>
      </c>
      <c r="B89" s="2"/>
      <c r="C89" s="2" t="str">
        <f t="shared" si="12"/>
        <v/>
      </c>
      <c r="D89" s="2" t="str">
        <f t="shared" si="13"/>
        <v/>
      </c>
      <c r="E89" s="3"/>
      <c r="F89" s="2"/>
      <c r="G89" s="2"/>
      <c r="H89" s="2"/>
      <c r="I89" s="2" t="str">
        <f t="shared" si="14"/>
        <v/>
      </c>
      <c r="J89" s="9" t="str">
        <f t="shared" si="15"/>
        <v/>
      </c>
      <c r="K89" s="7" t="str">
        <f t="shared" si="16"/>
        <v/>
      </c>
    </row>
    <row r="90" spans="1:11" x14ac:dyDescent="0.3">
      <c r="A90" s="2" t="s">
        <v>75</v>
      </c>
      <c r="B90" s="2"/>
      <c r="C90" s="2" t="str">
        <f t="shared" si="12"/>
        <v/>
      </c>
      <c r="D90" s="2" t="str">
        <f t="shared" si="13"/>
        <v/>
      </c>
      <c r="E90" s="3"/>
      <c r="F90" s="2"/>
      <c r="G90" s="2"/>
      <c r="H90" s="2"/>
      <c r="I90" s="2" t="str">
        <f t="shared" si="14"/>
        <v/>
      </c>
      <c r="J90" s="9" t="str">
        <f t="shared" si="15"/>
        <v/>
      </c>
      <c r="K90" s="7" t="str">
        <f t="shared" si="16"/>
        <v/>
      </c>
    </row>
    <row r="91" spans="1:11" ht="21" x14ac:dyDescent="0.4">
      <c r="A91" s="31" t="s">
        <v>76</v>
      </c>
      <c r="B91" s="31"/>
      <c r="C91" s="31"/>
      <c r="D91" s="27"/>
      <c r="E91" s="5">
        <f>SUM(E76:E90)</f>
        <v>4520</v>
      </c>
    </row>
    <row r="94" spans="1:11" ht="21" x14ac:dyDescent="0.4">
      <c r="A94" s="31" t="s">
        <v>77</v>
      </c>
      <c r="B94" s="31"/>
      <c r="C94" s="31"/>
      <c r="D94" s="27"/>
      <c r="E94" s="5">
        <f>SUM(E43,E72,E91)</f>
        <v>20570</v>
      </c>
    </row>
  </sheetData>
  <mergeCells count="12">
    <mergeCell ref="A94:C94"/>
    <mergeCell ref="A1:K1"/>
    <mergeCell ref="A2:C2"/>
    <mergeCell ref="G11:K11"/>
    <mergeCell ref="A23:C23"/>
    <mergeCell ref="G25:J25"/>
    <mergeCell ref="A42:C42"/>
    <mergeCell ref="A43:C43"/>
    <mergeCell ref="G45:K45"/>
    <mergeCell ref="A72:C72"/>
    <mergeCell ref="G74:K74"/>
    <mergeCell ref="A91:C9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DDF1D-C7F4-4C04-B377-26424ACC3CEF}">
  <dimension ref="A1:K94"/>
  <sheetViews>
    <sheetView topLeftCell="A31" zoomScaleNormal="100" workbookViewId="0">
      <selection activeCell="A47" sqref="A47:K48"/>
    </sheetView>
  </sheetViews>
  <sheetFormatPr baseColWidth="10" defaultRowHeight="14.4" x14ac:dyDescent="0.3"/>
  <cols>
    <col min="1" max="1" width="13.6640625" bestFit="1" customWidth="1"/>
    <col min="2" max="2" width="14" customWidth="1"/>
    <col min="3" max="4" width="15.44140625" customWidth="1"/>
    <col min="5" max="5" width="19" bestFit="1" customWidth="1"/>
    <col min="6" max="6" width="22.88671875" bestFit="1" customWidth="1"/>
    <col min="7" max="11" width="19.5546875" customWidth="1"/>
  </cols>
  <sheetData>
    <row r="1" spans="1:11" ht="30" customHeight="1" x14ac:dyDescent="0.3">
      <c r="A1" s="38" t="s">
        <v>26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18" x14ac:dyDescent="0.35">
      <c r="A2" s="41" t="s">
        <v>84</v>
      </c>
      <c r="B2" s="42"/>
      <c r="C2" s="43"/>
      <c r="D2" s="18"/>
      <c r="E2" s="18"/>
      <c r="F2" s="18"/>
      <c r="G2" s="18"/>
      <c r="H2" s="18"/>
      <c r="I2" s="18"/>
      <c r="J2" s="18"/>
      <c r="K2" s="18"/>
    </row>
    <row r="3" spans="1:11" ht="18" x14ac:dyDescent="0.35">
      <c r="A3" s="20"/>
      <c r="B3" s="21"/>
      <c r="C3" s="18"/>
      <c r="D3" s="18"/>
      <c r="E3" s="18"/>
      <c r="F3" s="18"/>
      <c r="G3" s="18"/>
      <c r="H3" s="18"/>
      <c r="I3" s="18"/>
      <c r="J3" s="18"/>
      <c r="K3" s="18"/>
    </row>
    <row r="4" spans="1:11" ht="18" x14ac:dyDescent="0.35">
      <c r="A4" s="20"/>
      <c r="B4" s="21"/>
      <c r="C4" s="18"/>
      <c r="D4" s="18"/>
      <c r="E4" s="18"/>
      <c r="F4" s="18"/>
      <c r="G4" s="18"/>
      <c r="H4" s="18"/>
      <c r="I4" s="18"/>
      <c r="J4" s="18"/>
      <c r="K4" s="18"/>
    </row>
    <row r="5" spans="1:11" ht="18" x14ac:dyDescent="0.35">
      <c r="A5" s="20"/>
      <c r="B5" s="21"/>
      <c r="C5" s="18"/>
      <c r="D5" s="18"/>
      <c r="E5" s="18"/>
      <c r="F5" s="23" t="s">
        <v>82</v>
      </c>
      <c r="G5" s="26">
        <f>IFERROR(E43/E94,"")</f>
        <v>7.8674948240165632E-2</v>
      </c>
      <c r="H5" s="18"/>
      <c r="I5" s="18"/>
      <c r="J5" s="18"/>
      <c r="K5" s="18"/>
    </row>
    <row r="6" spans="1:11" ht="18" x14ac:dyDescent="0.35">
      <c r="A6" s="20"/>
      <c r="B6" s="21"/>
      <c r="C6" s="18"/>
      <c r="D6" s="19">
        <f>E94</f>
        <v>19320</v>
      </c>
      <c r="E6" s="18"/>
      <c r="F6" s="24" t="s">
        <v>83</v>
      </c>
      <c r="G6" s="26">
        <f>IFERROR(E72/E94,"")</f>
        <v>0.92132505175983437</v>
      </c>
      <c r="H6" s="18"/>
      <c r="I6" s="18"/>
      <c r="J6" s="18"/>
      <c r="K6" s="18"/>
    </row>
    <row r="7" spans="1:11" ht="18" x14ac:dyDescent="0.35">
      <c r="A7" s="20"/>
      <c r="B7" s="21"/>
      <c r="C7" s="18"/>
      <c r="D7" s="18"/>
      <c r="E7" s="18"/>
      <c r="F7" s="25" t="s">
        <v>15</v>
      </c>
      <c r="G7" s="26">
        <f>IFERROR(E91/E94,"")</f>
        <v>0</v>
      </c>
      <c r="H7" s="18"/>
      <c r="I7" s="18"/>
      <c r="J7" s="18"/>
      <c r="K7" s="18"/>
    </row>
    <row r="8" spans="1:11" ht="18" x14ac:dyDescent="0.35">
      <c r="A8" s="20"/>
      <c r="B8" s="21"/>
      <c r="C8" s="18"/>
      <c r="D8" s="18"/>
      <c r="E8" s="18"/>
      <c r="F8" s="18"/>
      <c r="G8" s="18"/>
      <c r="H8" s="18"/>
      <c r="I8" s="18"/>
      <c r="J8" s="18"/>
      <c r="K8" s="18"/>
    </row>
    <row r="9" spans="1:11" x14ac:dyDescent="0.3">
      <c r="A9" s="18"/>
      <c r="B9" s="18"/>
      <c r="C9" s="18"/>
      <c r="D9" s="18"/>
      <c r="E9" s="18"/>
      <c r="F9" s="18"/>
      <c r="G9" s="22"/>
      <c r="H9" s="22"/>
      <c r="I9" s="18"/>
      <c r="J9" s="18"/>
      <c r="K9" s="18"/>
    </row>
    <row r="10" spans="1:11" x14ac:dyDescent="0.3">
      <c r="A10" s="18"/>
      <c r="B10" s="18"/>
      <c r="C10" s="18"/>
      <c r="D10" s="18"/>
      <c r="E10" s="18"/>
      <c r="F10" s="18"/>
      <c r="G10" s="22"/>
      <c r="H10" s="22"/>
      <c r="I10" s="18"/>
      <c r="J10" s="18"/>
      <c r="K10" s="18"/>
    </row>
    <row r="11" spans="1:11" ht="15.6" x14ac:dyDescent="0.3">
      <c r="A11" s="18"/>
      <c r="B11" s="18"/>
      <c r="C11" s="18"/>
      <c r="D11" s="18"/>
      <c r="E11" s="18"/>
      <c r="F11" s="18"/>
      <c r="G11" s="35" t="s">
        <v>10</v>
      </c>
      <c r="H11" s="36"/>
      <c r="I11" s="36"/>
      <c r="J11" s="36"/>
      <c r="K11" s="37"/>
    </row>
    <row r="12" spans="1:11" ht="15.6" x14ac:dyDescent="0.3">
      <c r="A12" s="4" t="s">
        <v>7</v>
      </c>
      <c r="B12" s="4" t="s">
        <v>2</v>
      </c>
      <c r="C12" s="4" t="s">
        <v>3</v>
      </c>
      <c r="D12" s="4" t="s">
        <v>60</v>
      </c>
      <c r="E12" s="4" t="s">
        <v>4</v>
      </c>
      <c r="F12" s="4" t="s">
        <v>8</v>
      </c>
      <c r="G12" s="4" t="s">
        <v>5</v>
      </c>
      <c r="H12" s="4" t="s">
        <v>58</v>
      </c>
      <c r="I12" s="4" t="s">
        <v>6</v>
      </c>
      <c r="J12" s="4" t="s">
        <v>11</v>
      </c>
      <c r="K12" s="4" t="s">
        <v>9</v>
      </c>
    </row>
    <row r="13" spans="1:11" x14ac:dyDescent="0.3">
      <c r="A13" s="2" t="s">
        <v>16</v>
      </c>
      <c r="B13" s="2" t="s">
        <v>120</v>
      </c>
      <c r="C13" s="2" t="s">
        <v>122</v>
      </c>
      <c r="D13" s="2" t="s">
        <v>97</v>
      </c>
      <c r="E13" s="3">
        <v>870</v>
      </c>
      <c r="F13" s="2" t="s">
        <v>13</v>
      </c>
      <c r="G13" s="2" t="s">
        <v>98</v>
      </c>
      <c r="H13" s="2" t="s">
        <v>99</v>
      </c>
      <c r="I13" s="2" t="s">
        <v>99</v>
      </c>
      <c r="J13" s="2" t="s">
        <v>100</v>
      </c>
      <c r="K13" s="2">
        <v>3200</v>
      </c>
    </row>
    <row r="14" spans="1:11" x14ac:dyDescent="0.3">
      <c r="A14" s="2" t="s">
        <v>17</v>
      </c>
      <c r="B14" s="2" t="s">
        <v>121</v>
      </c>
      <c r="C14" s="2" t="s">
        <v>96</v>
      </c>
      <c r="D14" s="2" t="s">
        <v>97</v>
      </c>
      <c r="E14" s="3">
        <v>650</v>
      </c>
      <c r="F14" s="2" t="s">
        <v>12</v>
      </c>
      <c r="G14" s="2" t="s">
        <v>102</v>
      </c>
      <c r="H14" s="2" t="s">
        <v>103</v>
      </c>
      <c r="I14" s="2" t="s">
        <v>103</v>
      </c>
      <c r="J14" s="2" t="s">
        <v>104</v>
      </c>
      <c r="K14" s="2">
        <v>3300</v>
      </c>
    </row>
    <row r="15" spans="1:11" x14ac:dyDescent="0.3">
      <c r="A15" s="2" t="s">
        <v>18</v>
      </c>
      <c r="B15" s="2"/>
      <c r="C15" s="2"/>
      <c r="D15" s="2"/>
      <c r="E15" s="3"/>
      <c r="F15" s="2"/>
      <c r="G15" s="2"/>
      <c r="H15" s="2"/>
      <c r="I15" s="2"/>
      <c r="J15" s="2"/>
      <c r="K15" s="2"/>
    </row>
    <row r="16" spans="1:11" x14ac:dyDescent="0.3">
      <c r="A16" s="2" t="s">
        <v>19</v>
      </c>
      <c r="B16" s="2"/>
      <c r="C16" s="2"/>
      <c r="D16" s="2"/>
      <c r="E16" s="3"/>
      <c r="F16" s="2"/>
      <c r="G16" s="2"/>
      <c r="H16" s="2"/>
      <c r="I16" s="2"/>
      <c r="J16" s="2"/>
      <c r="K16" s="2"/>
    </row>
    <row r="17" spans="1:11" x14ac:dyDescent="0.3">
      <c r="A17" s="2" t="s">
        <v>20</v>
      </c>
      <c r="B17" s="2"/>
      <c r="C17" s="2"/>
      <c r="D17" s="2"/>
      <c r="E17" s="3"/>
      <c r="F17" s="2"/>
      <c r="G17" s="2"/>
      <c r="H17" s="2"/>
      <c r="I17" s="2"/>
      <c r="J17" s="2"/>
      <c r="K17" s="2"/>
    </row>
    <row r="18" spans="1:11" x14ac:dyDescent="0.3">
      <c r="A18" s="2" t="s">
        <v>21</v>
      </c>
      <c r="B18" s="2"/>
      <c r="C18" s="2"/>
      <c r="D18" s="2"/>
      <c r="E18" s="3"/>
      <c r="F18" s="2"/>
      <c r="G18" s="2"/>
      <c r="H18" s="2"/>
      <c r="I18" s="2"/>
      <c r="J18" s="2"/>
      <c r="K18" s="2"/>
    </row>
    <row r="19" spans="1:11" x14ac:dyDescent="0.3">
      <c r="A19" s="2" t="s">
        <v>22</v>
      </c>
      <c r="B19" s="2"/>
      <c r="C19" s="2"/>
      <c r="D19" s="2"/>
      <c r="E19" s="3"/>
      <c r="F19" s="2"/>
      <c r="G19" s="2"/>
      <c r="H19" s="2"/>
      <c r="I19" s="2"/>
      <c r="J19" s="2"/>
      <c r="K19" s="2"/>
    </row>
    <row r="20" spans="1:11" x14ac:dyDescent="0.3">
      <c r="A20" s="2" t="s">
        <v>23</v>
      </c>
      <c r="B20" s="2"/>
      <c r="C20" s="2"/>
      <c r="D20" s="2"/>
      <c r="E20" s="3"/>
      <c r="F20" s="2"/>
      <c r="G20" s="2"/>
      <c r="H20" s="2"/>
      <c r="I20" s="2"/>
      <c r="J20" s="2"/>
      <c r="K20" s="2"/>
    </row>
    <row r="21" spans="1:11" x14ac:dyDescent="0.3">
      <c r="A21" s="2" t="s">
        <v>24</v>
      </c>
      <c r="B21" s="2"/>
      <c r="C21" s="2"/>
      <c r="D21" s="2"/>
      <c r="E21" s="3"/>
      <c r="F21" s="2"/>
      <c r="G21" s="2"/>
      <c r="H21" s="2"/>
      <c r="I21" s="2"/>
      <c r="J21" s="2"/>
      <c r="K21" s="2"/>
    </row>
    <row r="22" spans="1:11" x14ac:dyDescent="0.3">
      <c r="A22" s="2" t="s">
        <v>25</v>
      </c>
      <c r="B22" s="2"/>
      <c r="C22" s="2"/>
      <c r="D22" s="2"/>
      <c r="E22" s="3"/>
      <c r="F22" s="2"/>
      <c r="G22" s="2"/>
      <c r="H22" s="2"/>
      <c r="I22" s="2"/>
      <c r="J22" s="2"/>
      <c r="K22" s="2"/>
    </row>
    <row r="23" spans="1:11" ht="21" x14ac:dyDescent="0.4">
      <c r="A23" s="39" t="s">
        <v>0</v>
      </c>
      <c r="B23" s="39"/>
      <c r="C23" s="39"/>
      <c r="D23" s="29"/>
      <c r="E23" s="5">
        <f>SUM(E13:E22)</f>
        <v>1520</v>
      </c>
    </row>
    <row r="24" spans="1:11" ht="6.6" customHeight="1" thickBot="1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16.2" thickTop="1" x14ac:dyDescent="0.3">
      <c r="G25" s="32" t="s">
        <v>10</v>
      </c>
      <c r="H25" s="33"/>
      <c r="I25" s="33"/>
      <c r="J25" s="33"/>
    </row>
    <row r="26" spans="1:11" ht="15.6" x14ac:dyDescent="0.3">
      <c r="A26" s="4" t="s">
        <v>7</v>
      </c>
      <c r="B26" s="4" t="s">
        <v>59</v>
      </c>
      <c r="C26" s="4" t="s">
        <v>78</v>
      </c>
      <c r="D26" s="4" t="s">
        <v>60</v>
      </c>
      <c r="E26" s="4" t="s">
        <v>4</v>
      </c>
      <c r="F26" s="4" t="s">
        <v>8</v>
      </c>
      <c r="G26" s="4" t="s">
        <v>5</v>
      </c>
      <c r="H26" s="4" t="s">
        <v>58</v>
      </c>
      <c r="I26" s="4" t="s">
        <v>79</v>
      </c>
      <c r="J26" s="4" t="s">
        <v>11</v>
      </c>
    </row>
    <row r="27" spans="1:11" x14ac:dyDescent="0.3">
      <c r="A27" s="2" t="s">
        <v>27</v>
      </c>
      <c r="B27" s="2"/>
      <c r="C27" s="2" t="str">
        <f t="shared" ref="C27:C41" si="0">IFERROR(VLOOKUP(B27,vendetail,3,0),"")</f>
        <v/>
      </c>
      <c r="D27" s="2" t="str">
        <f t="shared" ref="D27:D41" si="1">IFERROR(VLOOKUP(B27,vendetail,2,0),"")</f>
        <v/>
      </c>
      <c r="E27" s="3"/>
      <c r="F27" s="2" t="str">
        <f>C27</f>
        <v/>
      </c>
      <c r="G27" s="2" t="str">
        <f t="shared" ref="G27:G41" si="2">IFERROR(VLOOKUP(B27,vendetail,4,0),"")</f>
        <v/>
      </c>
      <c r="H27" s="2" t="str">
        <f t="shared" ref="H27:H41" si="3">IFERROR(IF(COUNTIF(vendetail,B27),"LDF",""),"")</f>
        <v/>
      </c>
      <c r="I27" s="2" t="str">
        <f t="shared" ref="I27:I41" si="4">IFERROR(VLOOKUP(B27,vendetail,6,0),"")</f>
        <v/>
      </c>
      <c r="J27" s="2" t="str">
        <f t="shared" ref="J27:J41" si="5">IFERROR(VLOOKUP(B27,vendetail,5,0),"")</f>
        <v/>
      </c>
    </row>
    <row r="28" spans="1:11" x14ac:dyDescent="0.3">
      <c r="A28" s="2" t="s">
        <v>28</v>
      </c>
      <c r="B28" s="2"/>
      <c r="C28" s="2" t="str">
        <f t="shared" si="0"/>
        <v/>
      </c>
      <c r="D28" s="2" t="str">
        <f t="shared" si="1"/>
        <v/>
      </c>
      <c r="E28" s="3"/>
      <c r="F28" s="2" t="str">
        <f t="shared" ref="F28:F41" si="6">C28</f>
        <v/>
      </c>
      <c r="G28" s="2" t="str">
        <f t="shared" si="2"/>
        <v/>
      </c>
      <c r="H28" s="2" t="str">
        <f t="shared" si="3"/>
        <v/>
      </c>
      <c r="I28" s="2" t="str">
        <f t="shared" si="4"/>
        <v/>
      </c>
      <c r="J28" s="2" t="str">
        <f t="shared" si="5"/>
        <v/>
      </c>
    </row>
    <row r="29" spans="1:11" x14ac:dyDescent="0.3">
      <c r="A29" s="2" t="s">
        <v>29</v>
      </c>
      <c r="B29" s="2"/>
      <c r="C29" s="2" t="str">
        <f t="shared" si="0"/>
        <v/>
      </c>
      <c r="D29" s="2" t="str">
        <f t="shared" si="1"/>
        <v/>
      </c>
      <c r="E29" s="3"/>
      <c r="F29" s="2" t="str">
        <f t="shared" si="6"/>
        <v/>
      </c>
      <c r="G29" s="2" t="str">
        <f t="shared" si="2"/>
        <v/>
      </c>
      <c r="H29" s="2" t="str">
        <f t="shared" si="3"/>
        <v/>
      </c>
      <c r="I29" s="2" t="str">
        <f t="shared" si="4"/>
        <v/>
      </c>
      <c r="J29" s="2" t="str">
        <f t="shared" si="5"/>
        <v/>
      </c>
    </row>
    <row r="30" spans="1:11" x14ac:dyDescent="0.3">
      <c r="A30" s="2" t="s">
        <v>30</v>
      </c>
      <c r="B30" s="2"/>
      <c r="C30" s="2" t="str">
        <f t="shared" si="0"/>
        <v/>
      </c>
      <c r="D30" s="2" t="str">
        <f t="shared" si="1"/>
        <v/>
      </c>
      <c r="E30" s="3"/>
      <c r="F30" s="2" t="str">
        <f t="shared" si="6"/>
        <v/>
      </c>
      <c r="G30" s="2" t="str">
        <f t="shared" si="2"/>
        <v/>
      </c>
      <c r="H30" s="2" t="str">
        <f t="shared" si="3"/>
        <v/>
      </c>
      <c r="I30" s="2" t="str">
        <f t="shared" si="4"/>
        <v/>
      </c>
      <c r="J30" s="2" t="str">
        <f t="shared" si="5"/>
        <v/>
      </c>
    </row>
    <row r="31" spans="1:11" x14ac:dyDescent="0.3">
      <c r="A31" s="2" t="s">
        <v>31</v>
      </c>
      <c r="B31" s="2"/>
      <c r="C31" s="2" t="str">
        <f t="shared" si="0"/>
        <v/>
      </c>
      <c r="D31" s="2" t="str">
        <f t="shared" si="1"/>
        <v/>
      </c>
      <c r="E31" s="3"/>
      <c r="F31" s="2" t="str">
        <f t="shared" si="6"/>
        <v/>
      </c>
      <c r="G31" s="2" t="str">
        <f t="shared" si="2"/>
        <v/>
      </c>
      <c r="H31" s="2" t="str">
        <f t="shared" si="3"/>
        <v/>
      </c>
      <c r="I31" s="2" t="str">
        <f t="shared" si="4"/>
        <v/>
      </c>
      <c r="J31" s="2" t="str">
        <f t="shared" si="5"/>
        <v/>
      </c>
    </row>
    <row r="32" spans="1:11" x14ac:dyDescent="0.3">
      <c r="A32" s="2" t="s">
        <v>32</v>
      </c>
      <c r="B32" s="2"/>
      <c r="C32" s="2" t="str">
        <f t="shared" si="0"/>
        <v/>
      </c>
      <c r="D32" s="2" t="str">
        <f t="shared" si="1"/>
        <v/>
      </c>
      <c r="E32" s="3"/>
      <c r="F32" s="2" t="str">
        <f t="shared" si="6"/>
        <v/>
      </c>
      <c r="G32" s="2" t="str">
        <f t="shared" si="2"/>
        <v/>
      </c>
      <c r="H32" s="2" t="str">
        <f t="shared" si="3"/>
        <v/>
      </c>
      <c r="I32" s="2" t="str">
        <f t="shared" si="4"/>
        <v/>
      </c>
      <c r="J32" s="2" t="str">
        <f t="shared" si="5"/>
        <v/>
      </c>
    </row>
    <row r="33" spans="1:11" x14ac:dyDescent="0.3">
      <c r="A33" s="2" t="s">
        <v>33</v>
      </c>
      <c r="B33" s="2"/>
      <c r="C33" s="2" t="str">
        <f t="shared" si="0"/>
        <v/>
      </c>
      <c r="D33" s="2" t="str">
        <f t="shared" si="1"/>
        <v/>
      </c>
      <c r="E33" s="3"/>
      <c r="F33" s="2" t="str">
        <f t="shared" si="6"/>
        <v/>
      </c>
      <c r="G33" s="2" t="str">
        <f t="shared" si="2"/>
        <v/>
      </c>
      <c r="H33" s="2" t="str">
        <f t="shared" si="3"/>
        <v/>
      </c>
      <c r="I33" s="2" t="str">
        <f t="shared" si="4"/>
        <v/>
      </c>
      <c r="J33" s="2" t="str">
        <f t="shared" si="5"/>
        <v/>
      </c>
    </row>
    <row r="34" spans="1:11" x14ac:dyDescent="0.3">
      <c r="A34" s="2" t="s">
        <v>34</v>
      </c>
      <c r="B34" s="2"/>
      <c r="C34" s="2" t="str">
        <f t="shared" si="0"/>
        <v/>
      </c>
      <c r="D34" s="2" t="str">
        <f t="shared" si="1"/>
        <v/>
      </c>
      <c r="E34" s="3"/>
      <c r="F34" s="2" t="str">
        <f t="shared" si="6"/>
        <v/>
      </c>
      <c r="G34" s="2" t="str">
        <f t="shared" si="2"/>
        <v/>
      </c>
      <c r="H34" s="2" t="str">
        <f t="shared" si="3"/>
        <v/>
      </c>
      <c r="I34" s="2" t="str">
        <f t="shared" si="4"/>
        <v/>
      </c>
      <c r="J34" s="2" t="str">
        <f t="shared" si="5"/>
        <v/>
      </c>
    </row>
    <row r="35" spans="1:11" x14ac:dyDescent="0.3">
      <c r="A35" s="2" t="s">
        <v>35</v>
      </c>
      <c r="B35" s="2"/>
      <c r="C35" s="2" t="str">
        <f t="shared" si="0"/>
        <v/>
      </c>
      <c r="D35" s="2" t="str">
        <f t="shared" si="1"/>
        <v/>
      </c>
      <c r="E35" s="3"/>
      <c r="F35" s="2" t="str">
        <f t="shared" si="6"/>
        <v/>
      </c>
      <c r="G35" s="2" t="str">
        <f t="shared" si="2"/>
        <v/>
      </c>
      <c r="H35" s="2" t="str">
        <f t="shared" si="3"/>
        <v/>
      </c>
      <c r="I35" s="2" t="str">
        <f t="shared" si="4"/>
        <v/>
      </c>
      <c r="J35" s="2" t="str">
        <f t="shared" si="5"/>
        <v/>
      </c>
    </row>
    <row r="36" spans="1:11" x14ac:dyDescent="0.3">
      <c r="A36" s="2" t="s">
        <v>36</v>
      </c>
      <c r="B36" s="2"/>
      <c r="C36" s="2" t="str">
        <f t="shared" si="0"/>
        <v/>
      </c>
      <c r="D36" s="2" t="str">
        <f t="shared" si="1"/>
        <v/>
      </c>
      <c r="E36" s="3"/>
      <c r="F36" s="2" t="str">
        <f t="shared" si="6"/>
        <v/>
      </c>
      <c r="G36" s="2" t="str">
        <f t="shared" si="2"/>
        <v/>
      </c>
      <c r="H36" s="2" t="str">
        <f t="shared" si="3"/>
        <v/>
      </c>
      <c r="I36" s="2" t="str">
        <f t="shared" si="4"/>
        <v/>
      </c>
      <c r="J36" s="2" t="str">
        <f t="shared" si="5"/>
        <v/>
      </c>
    </row>
    <row r="37" spans="1:11" x14ac:dyDescent="0.3">
      <c r="A37" s="2" t="s">
        <v>37</v>
      </c>
      <c r="B37" s="2"/>
      <c r="C37" s="2" t="str">
        <f t="shared" si="0"/>
        <v/>
      </c>
      <c r="D37" s="2" t="str">
        <f t="shared" si="1"/>
        <v/>
      </c>
      <c r="E37" s="3"/>
      <c r="F37" s="2" t="str">
        <f t="shared" si="6"/>
        <v/>
      </c>
      <c r="G37" s="2" t="str">
        <f t="shared" si="2"/>
        <v/>
      </c>
      <c r="H37" s="2" t="str">
        <f t="shared" si="3"/>
        <v/>
      </c>
      <c r="I37" s="2" t="str">
        <f t="shared" si="4"/>
        <v/>
      </c>
      <c r="J37" s="2" t="str">
        <f t="shared" si="5"/>
        <v/>
      </c>
    </row>
    <row r="38" spans="1:11" x14ac:dyDescent="0.3">
      <c r="A38" s="2" t="s">
        <v>38</v>
      </c>
      <c r="B38" s="2"/>
      <c r="C38" s="2" t="str">
        <f t="shared" si="0"/>
        <v/>
      </c>
      <c r="D38" s="2" t="str">
        <f t="shared" si="1"/>
        <v/>
      </c>
      <c r="E38" s="3"/>
      <c r="F38" s="2" t="str">
        <f t="shared" si="6"/>
        <v/>
      </c>
      <c r="G38" s="2" t="str">
        <f t="shared" si="2"/>
        <v/>
      </c>
      <c r="H38" s="2" t="str">
        <f t="shared" si="3"/>
        <v/>
      </c>
      <c r="I38" s="2" t="str">
        <f t="shared" si="4"/>
        <v/>
      </c>
      <c r="J38" s="2" t="str">
        <f t="shared" si="5"/>
        <v/>
      </c>
    </row>
    <row r="39" spans="1:11" x14ac:dyDescent="0.3">
      <c r="A39" s="2" t="s">
        <v>39</v>
      </c>
      <c r="B39" s="2"/>
      <c r="C39" s="2" t="str">
        <f t="shared" si="0"/>
        <v/>
      </c>
      <c r="D39" s="2" t="str">
        <f t="shared" si="1"/>
        <v/>
      </c>
      <c r="E39" s="3"/>
      <c r="F39" s="2" t="str">
        <f t="shared" si="6"/>
        <v/>
      </c>
      <c r="G39" s="2" t="str">
        <f t="shared" si="2"/>
        <v/>
      </c>
      <c r="H39" s="2" t="str">
        <f t="shared" si="3"/>
        <v/>
      </c>
      <c r="I39" s="2" t="str">
        <f t="shared" si="4"/>
        <v/>
      </c>
      <c r="J39" s="2" t="str">
        <f t="shared" si="5"/>
        <v/>
      </c>
    </row>
    <row r="40" spans="1:11" x14ac:dyDescent="0.3">
      <c r="A40" s="2" t="s">
        <v>40</v>
      </c>
      <c r="B40" s="2"/>
      <c r="C40" s="2" t="str">
        <f t="shared" si="0"/>
        <v/>
      </c>
      <c r="D40" s="2" t="str">
        <f t="shared" si="1"/>
        <v/>
      </c>
      <c r="E40" s="3"/>
      <c r="F40" s="2" t="str">
        <f t="shared" si="6"/>
        <v/>
      </c>
      <c r="G40" s="2" t="str">
        <f t="shared" si="2"/>
        <v/>
      </c>
      <c r="H40" s="2" t="str">
        <f t="shared" si="3"/>
        <v/>
      </c>
      <c r="I40" s="2" t="str">
        <f t="shared" si="4"/>
        <v/>
      </c>
      <c r="J40" s="2" t="str">
        <f t="shared" si="5"/>
        <v/>
      </c>
    </row>
    <row r="41" spans="1:11" x14ac:dyDescent="0.3">
      <c r="A41" s="2" t="s">
        <v>41</v>
      </c>
      <c r="B41" s="2"/>
      <c r="C41" s="2" t="str">
        <f t="shared" si="0"/>
        <v/>
      </c>
      <c r="D41" s="2" t="str">
        <f t="shared" si="1"/>
        <v/>
      </c>
      <c r="E41" s="3"/>
      <c r="F41" s="2" t="str">
        <f t="shared" si="6"/>
        <v/>
      </c>
      <c r="G41" s="2" t="str">
        <f t="shared" si="2"/>
        <v/>
      </c>
      <c r="H41" s="2" t="str">
        <f t="shared" si="3"/>
        <v/>
      </c>
      <c r="I41" s="2" t="str">
        <f t="shared" si="4"/>
        <v/>
      </c>
      <c r="J41" s="2" t="str">
        <f t="shared" si="5"/>
        <v/>
      </c>
    </row>
    <row r="42" spans="1:11" ht="21" x14ac:dyDescent="0.4">
      <c r="A42" s="39" t="s">
        <v>1</v>
      </c>
      <c r="B42" s="39"/>
      <c r="C42" s="39"/>
      <c r="D42" s="29"/>
      <c r="E42" s="5">
        <f>SUM(E27:E41)</f>
        <v>0</v>
      </c>
    </row>
    <row r="43" spans="1:11" ht="21" x14ac:dyDescent="0.4">
      <c r="A43" s="34" t="s">
        <v>80</v>
      </c>
      <c r="B43" s="34"/>
      <c r="C43" s="34"/>
      <c r="D43" s="13"/>
      <c r="E43" s="6">
        <f>E42+E23</f>
        <v>1520</v>
      </c>
    </row>
    <row r="44" spans="1:11" ht="6.6" customHeight="1" thickBo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16.2" thickTop="1" x14ac:dyDescent="0.3">
      <c r="G45" s="35" t="s">
        <v>10</v>
      </c>
      <c r="H45" s="36"/>
      <c r="I45" s="36"/>
      <c r="J45" s="36"/>
      <c r="K45" s="37"/>
    </row>
    <row r="46" spans="1:11" ht="15.6" x14ac:dyDescent="0.3">
      <c r="A46" s="8" t="s">
        <v>7</v>
      </c>
      <c r="B46" s="8" t="s">
        <v>2</v>
      </c>
      <c r="C46" s="8" t="s">
        <v>3</v>
      </c>
      <c r="D46" s="4" t="s">
        <v>60</v>
      </c>
      <c r="E46" s="8" t="s">
        <v>4</v>
      </c>
      <c r="F46" s="8" t="s">
        <v>8</v>
      </c>
      <c r="G46" s="8" t="s">
        <v>58</v>
      </c>
      <c r="H46" s="8" t="s">
        <v>5</v>
      </c>
      <c r="I46" s="8" t="s">
        <v>6</v>
      </c>
      <c r="J46" s="8" t="s">
        <v>11</v>
      </c>
      <c r="K46" s="8" t="s">
        <v>9</v>
      </c>
    </row>
    <row r="47" spans="1:11" x14ac:dyDescent="0.3">
      <c r="A47" s="2" t="s">
        <v>43</v>
      </c>
      <c r="B47" s="2" t="s">
        <v>123</v>
      </c>
      <c r="C47" s="2" t="s">
        <v>110</v>
      </c>
      <c r="D47" s="2" t="s">
        <v>97</v>
      </c>
      <c r="E47" s="3">
        <v>10000</v>
      </c>
      <c r="F47" s="2" t="s">
        <v>12</v>
      </c>
      <c r="G47" s="2" t="s">
        <v>99</v>
      </c>
      <c r="H47" s="2" t="s">
        <v>98</v>
      </c>
      <c r="I47" s="2" t="s">
        <v>99</v>
      </c>
      <c r="J47" s="2" t="s">
        <v>100</v>
      </c>
      <c r="K47" s="7">
        <v>9045</v>
      </c>
    </row>
    <row r="48" spans="1:11" x14ac:dyDescent="0.3">
      <c r="A48" s="2" t="s">
        <v>44</v>
      </c>
      <c r="B48" s="2" t="s">
        <v>111</v>
      </c>
      <c r="C48" s="2" t="s">
        <v>14</v>
      </c>
      <c r="D48" s="2" t="s">
        <v>97</v>
      </c>
      <c r="E48" s="3">
        <v>7800</v>
      </c>
      <c r="F48" s="2" t="s">
        <v>13</v>
      </c>
      <c r="G48" s="2" t="s">
        <v>112</v>
      </c>
      <c r="H48" s="2" t="s">
        <v>113</v>
      </c>
      <c r="I48" s="2" t="s">
        <v>103</v>
      </c>
      <c r="J48" s="2" t="s">
        <v>114</v>
      </c>
      <c r="K48" s="7">
        <v>11000</v>
      </c>
    </row>
    <row r="49" spans="1:11" x14ac:dyDescent="0.3">
      <c r="A49" s="2" t="s">
        <v>45</v>
      </c>
      <c r="B49" s="2"/>
      <c r="C49" s="2" t="str">
        <f t="shared" ref="C47:C71" si="7">IFERROR(VLOOKUP(B49,type,2,0),"")</f>
        <v/>
      </c>
      <c r="D49" s="2" t="str">
        <f t="shared" ref="D47:D71" si="8">IFERROR(VLOOKUP(B49,type,3,0),"")</f>
        <v/>
      </c>
      <c r="E49" s="3"/>
      <c r="F49" s="2"/>
      <c r="G49" s="2"/>
      <c r="H49" s="2"/>
      <c r="I49" s="2" t="str">
        <f t="shared" ref="I47:I71" si="9">IFERROR(VLOOKUP(G49,trajet,2,0),"")</f>
        <v/>
      </c>
      <c r="J49" s="2" t="str">
        <f t="shared" ref="J47:J71" si="10">IFERROR(VLOOKUP(H49,conv,2,0),"")</f>
        <v/>
      </c>
      <c r="K49" s="7" t="str">
        <f t="shared" ref="K47:K71" si="11">IFERROR(IF(I49="Location Trajet",VLOOKUP(F49,tarif,2,0),""),"")</f>
        <v/>
      </c>
    </row>
    <row r="50" spans="1:11" x14ac:dyDescent="0.3">
      <c r="A50" s="2" t="s">
        <v>46</v>
      </c>
      <c r="B50" s="2"/>
      <c r="C50" s="2" t="str">
        <f t="shared" si="7"/>
        <v/>
      </c>
      <c r="D50" s="2" t="str">
        <f t="shared" si="8"/>
        <v/>
      </c>
      <c r="E50" s="3"/>
      <c r="F50" s="2"/>
      <c r="G50" s="2"/>
      <c r="H50" s="2"/>
      <c r="I50" s="2" t="str">
        <f t="shared" si="9"/>
        <v/>
      </c>
      <c r="J50" s="2" t="str">
        <f t="shared" si="10"/>
        <v/>
      </c>
      <c r="K50" s="7" t="str">
        <f t="shared" si="11"/>
        <v/>
      </c>
    </row>
    <row r="51" spans="1:11" x14ac:dyDescent="0.3">
      <c r="A51" s="2" t="s">
        <v>47</v>
      </c>
      <c r="B51" s="2"/>
      <c r="C51" s="2" t="str">
        <f t="shared" si="7"/>
        <v/>
      </c>
      <c r="D51" s="2" t="str">
        <f t="shared" si="8"/>
        <v/>
      </c>
      <c r="E51" s="3"/>
      <c r="F51" s="2"/>
      <c r="G51" s="2"/>
      <c r="H51" s="2"/>
      <c r="I51" s="2" t="str">
        <f t="shared" si="9"/>
        <v/>
      </c>
      <c r="J51" s="2" t="str">
        <f t="shared" si="10"/>
        <v/>
      </c>
      <c r="K51" s="7" t="str">
        <f t="shared" si="11"/>
        <v/>
      </c>
    </row>
    <row r="52" spans="1:11" x14ac:dyDescent="0.3">
      <c r="A52" s="2" t="s">
        <v>48</v>
      </c>
      <c r="B52" s="2"/>
      <c r="C52" s="2" t="str">
        <f t="shared" si="7"/>
        <v/>
      </c>
      <c r="D52" s="2" t="str">
        <f t="shared" si="8"/>
        <v/>
      </c>
      <c r="E52" s="3"/>
      <c r="F52" s="2"/>
      <c r="G52" s="2"/>
      <c r="H52" s="2"/>
      <c r="I52" s="2" t="str">
        <f t="shared" si="9"/>
        <v/>
      </c>
      <c r="J52" s="2" t="str">
        <f t="shared" si="10"/>
        <v/>
      </c>
      <c r="K52" s="7" t="str">
        <f t="shared" si="11"/>
        <v/>
      </c>
    </row>
    <row r="53" spans="1:11" x14ac:dyDescent="0.3">
      <c r="A53" s="2" t="s">
        <v>49</v>
      </c>
      <c r="B53" s="2"/>
      <c r="C53" s="2" t="str">
        <f t="shared" si="7"/>
        <v/>
      </c>
      <c r="D53" s="2" t="str">
        <f t="shared" si="8"/>
        <v/>
      </c>
      <c r="E53" s="3"/>
      <c r="F53" s="2"/>
      <c r="G53" s="2"/>
      <c r="H53" s="2"/>
      <c r="I53" s="2" t="str">
        <f t="shared" si="9"/>
        <v/>
      </c>
      <c r="J53" s="2" t="str">
        <f t="shared" si="10"/>
        <v/>
      </c>
      <c r="K53" s="7" t="str">
        <f t="shared" si="11"/>
        <v/>
      </c>
    </row>
    <row r="54" spans="1:11" x14ac:dyDescent="0.3">
      <c r="A54" s="2" t="s">
        <v>50</v>
      </c>
      <c r="B54" s="2"/>
      <c r="C54" s="2" t="str">
        <f t="shared" si="7"/>
        <v/>
      </c>
      <c r="D54" s="2" t="str">
        <f t="shared" si="8"/>
        <v/>
      </c>
      <c r="E54" s="3"/>
      <c r="F54" s="2"/>
      <c r="G54" s="2"/>
      <c r="H54" s="2"/>
      <c r="I54" s="2" t="str">
        <f t="shared" si="9"/>
        <v/>
      </c>
      <c r="J54" s="2" t="str">
        <f t="shared" si="10"/>
        <v/>
      </c>
      <c r="K54" s="7" t="str">
        <f t="shared" si="11"/>
        <v/>
      </c>
    </row>
    <row r="55" spans="1:11" x14ac:dyDescent="0.3">
      <c r="A55" s="2" t="s">
        <v>51</v>
      </c>
      <c r="B55" s="2"/>
      <c r="C55" s="2" t="str">
        <f t="shared" si="7"/>
        <v/>
      </c>
      <c r="D55" s="2" t="str">
        <f t="shared" si="8"/>
        <v/>
      </c>
      <c r="E55" s="3"/>
      <c r="F55" s="2"/>
      <c r="G55" s="2"/>
      <c r="H55" s="2"/>
      <c r="I55" s="2" t="str">
        <f t="shared" si="9"/>
        <v/>
      </c>
      <c r="J55" s="2" t="str">
        <f t="shared" si="10"/>
        <v/>
      </c>
      <c r="K55" s="7" t="str">
        <f t="shared" si="11"/>
        <v/>
      </c>
    </row>
    <row r="56" spans="1:11" x14ac:dyDescent="0.3">
      <c r="A56" s="2" t="s">
        <v>52</v>
      </c>
      <c r="B56" s="2"/>
      <c r="C56" s="2" t="str">
        <f t="shared" si="7"/>
        <v/>
      </c>
      <c r="D56" s="2" t="str">
        <f t="shared" si="8"/>
        <v/>
      </c>
      <c r="E56" s="3"/>
      <c r="F56" s="2"/>
      <c r="G56" s="2"/>
      <c r="H56" s="2"/>
      <c r="I56" s="2" t="str">
        <f t="shared" si="9"/>
        <v/>
      </c>
      <c r="J56" s="2" t="str">
        <f t="shared" si="10"/>
        <v/>
      </c>
      <c r="K56" s="7" t="str">
        <f t="shared" si="11"/>
        <v/>
      </c>
    </row>
    <row r="57" spans="1:11" x14ac:dyDescent="0.3">
      <c r="A57" s="2" t="s">
        <v>53</v>
      </c>
      <c r="B57" s="2"/>
      <c r="C57" s="2" t="str">
        <f t="shared" si="7"/>
        <v/>
      </c>
      <c r="D57" s="2" t="str">
        <f t="shared" si="8"/>
        <v/>
      </c>
      <c r="E57" s="3"/>
      <c r="F57" s="2"/>
      <c r="G57" s="2"/>
      <c r="H57" s="2"/>
      <c r="I57" s="2" t="str">
        <f t="shared" si="9"/>
        <v/>
      </c>
      <c r="J57" s="2" t="str">
        <f t="shared" si="10"/>
        <v/>
      </c>
      <c r="K57" s="7" t="str">
        <f t="shared" si="11"/>
        <v/>
      </c>
    </row>
    <row r="58" spans="1:11" x14ac:dyDescent="0.3">
      <c r="A58" s="2" t="s">
        <v>54</v>
      </c>
      <c r="B58" s="2"/>
      <c r="C58" s="2" t="str">
        <f t="shared" si="7"/>
        <v/>
      </c>
      <c r="D58" s="2" t="str">
        <f t="shared" si="8"/>
        <v/>
      </c>
      <c r="E58" s="3"/>
      <c r="F58" s="2"/>
      <c r="G58" s="2"/>
      <c r="H58" s="2"/>
      <c r="I58" s="2" t="str">
        <f t="shared" si="9"/>
        <v/>
      </c>
      <c r="J58" s="2" t="str">
        <f t="shared" si="10"/>
        <v/>
      </c>
      <c r="K58" s="7" t="str">
        <f t="shared" si="11"/>
        <v/>
      </c>
    </row>
    <row r="59" spans="1:11" x14ac:dyDescent="0.3">
      <c r="A59" s="2" t="s">
        <v>55</v>
      </c>
      <c r="B59" s="2"/>
      <c r="C59" s="2" t="str">
        <f t="shared" si="7"/>
        <v/>
      </c>
      <c r="D59" s="2" t="str">
        <f t="shared" si="8"/>
        <v/>
      </c>
      <c r="E59" s="3"/>
      <c r="F59" s="2"/>
      <c r="G59" s="2"/>
      <c r="H59" s="2"/>
      <c r="I59" s="2" t="str">
        <f t="shared" si="9"/>
        <v/>
      </c>
      <c r="J59" s="2" t="str">
        <f t="shared" si="10"/>
        <v/>
      </c>
      <c r="K59" s="7" t="str">
        <f t="shared" si="11"/>
        <v/>
      </c>
    </row>
    <row r="60" spans="1:11" x14ac:dyDescent="0.3">
      <c r="A60" s="2" t="s">
        <v>56</v>
      </c>
      <c r="B60" s="2"/>
      <c r="C60" s="2" t="str">
        <f t="shared" si="7"/>
        <v/>
      </c>
      <c r="D60" s="2" t="str">
        <f t="shared" si="8"/>
        <v/>
      </c>
      <c r="E60" s="3"/>
      <c r="F60" s="2"/>
      <c r="G60" s="2"/>
      <c r="H60" s="2"/>
      <c r="I60" s="2" t="str">
        <f t="shared" si="9"/>
        <v/>
      </c>
      <c r="J60" s="2" t="str">
        <f t="shared" si="10"/>
        <v/>
      </c>
      <c r="K60" s="7" t="str">
        <f t="shared" si="11"/>
        <v/>
      </c>
    </row>
    <row r="61" spans="1:11" x14ac:dyDescent="0.3">
      <c r="A61" s="2" t="s">
        <v>57</v>
      </c>
      <c r="B61" s="2"/>
      <c r="C61" s="2" t="str">
        <f t="shared" si="7"/>
        <v/>
      </c>
      <c r="D61" s="2" t="str">
        <f t="shared" si="8"/>
        <v/>
      </c>
      <c r="E61" s="3"/>
      <c r="F61" s="2"/>
      <c r="G61" s="2"/>
      <c r="H61" s="2"/>
      <c r="I61" s="2" t="str">
        <f t="shared" si="9"/>
        <v/>
      </c>
      <c r="J61" s="2" t="str">
        <f t="shared" si="10"/>
        <v/>
      </c>
      <c r="K61" s="7" t="str">
        <f t="shared" si="11"/>
        <v/>
      </c>
    </row>
    <row r="62" spans="1:11" x14ac:dyDescent="0.3">
      <c r="A62" s="2" t="s">
        <v>85</v>
      </c>
      <c r="B62" s="2"/>
      <c r="C62" s="2" t="str">
        <f t="shared" si="7"/>
        <v/>
      </c>
      <c r="D62" s="2" t="str">
        <f t="shared" si="8"/>
        <v/>
      </c>
      <c r="E62" s="3"/>
      <c r="F62" s="2"/>
      <c r="G62" s="2"/>
      <c r="H62" s="2"/>
      <c r="I62" s="2" t="str">
        <f t="shared" si="9"/>
        <v/>
      </c>
      <c r="J62" s="2" t="str">
        <f t="shared" si="10"/>
        <v/>
      </c>
      <c r="K62" s="7" t="str">
        <f t="shared" si="11"/>
        <v/>
      </c>
    </row>
    <row r="63" spans="1:11" x14ac:dyDescent="0.3">
      <c r="A63" s="2" t="s">
        <v>86</v>
      </c>
      <c r="B63" s="2"/>
      <c r="C63" s="2" t="str">
        <f t="shared" si="7"/>
        <v/>
      </c>
      <c r="D63" s="2" t="str">
        <f t="shared" si="8"/>
        <v/>
      </c>
      <c r="E63" s="3"/>
      <c r="F63" s="2"/>
      <c r="G63" s="2"/>
      <c r="H63" s="2"/>
      <c r="I63" s="2" t="str">
        <f t="shared" si="9"/>
        <v/>
      </c>
      <c r="J63" s="2" t="str">
        <f t="shared" si="10"/>
        <v/>
      </c>
      <c r="K63" s="7" t="str">
        <f t="shared" si="11"/>
        <v/>
      </c>
    </row>
    <row r="64" spans="1:11" x14ac:dyDescent="0.3">
      <c r="A64" s="2" t="s">
        <v>87</v>
      </c>
      <c r="B64" s="2"/>
      <c r="C64" s="2" t="str">
        <f t="shared" si="7"/>
        <v/>
      </c>
      <c r="D64" s="2" t="str">
        <f t="shared" si="8"/>
        <v/>
      </c>
      <c r="E64" s="3"/>
      <c r="F64" s="2"/>
      <c r="G64" s="2"/>
      <c r="H64" s="2"/>
      <c r="I64" s="2" t="str">
        <f t="shared" si="9"/>
        <v/>
      </c>
      <c r="J64" s="2" t="str">
        <f t="shared" si="10"/>
        <v/>
      </c>
      <c r="K64" s="7" t="str">
        <f t="shared" si="11"/>
        <v/>
      </c>
    </row>
    <row r="65" spans="1:11" x14ac:dyDescent="0.3">
      <c r="A65" s="2" t="s">
        <v>88</v>
      </c>
      <c r="B65" s="2"/>
      <c r="C65" s="2" t="str">
        <f t="shared" si="7"/>
        <v/>
      </c>
      <c r="D65" s="2" t="str">
        <f t="shared" si="8"/>
        <v/>
      </c>
      <c r="E65" s="3"/>
      <c r="F65" s="2"/>
      <c r="G65" s="2"/>
      <c r="H65" s="2"/>
      <c r="I65" s="2" t="str">
        <f t="shared" si="9"/>
        <v/>
      </c>
      <c r="J65" s="2" t="str">
        <f t="shared" si="10"/>
        <v/>
      </c>
      <c r="K65" s="7" t="str">
        <f t="shared" si="11"/>
        <v/>
      </c>
    </row>
    <row r="66" spans="1:11" x14ac:dyDescent="0.3">
      <c r="A66" s="2" t="s">
        <v>89</v>
      </c>
      <c r="B66" s="2"/>
      <c r="C66" s="2" t="str">
        <f t="shared" si="7"/>
        <v/>
      </c>
      <c r="D66" s="2" t="str">
        <f t="shared" si="8"/>
        <v/>
      </c>
      <c r="E66" s="3"/>
      <c r="F66" s="2"/>
      <c r="G66" s="2"/>
      <c r="H66" s="2"/>
      <c r="I66" s="2" t="str">
        <f t="shared" si="9"/>
        <v/>
      </c>
      <c r="J66" s="2" t="str">
        <f t="shared" si="10"/>
        <v/>
      </c>
      <c r="K66" s="7" t="str">
        <f t="shared" si="11"/>
        <v/>
      </c>
    </row>
    <row r="67" spans="1:11" x14ac:dyDescent="0.3">
      <c r="A67" s="2" t="s">
        <v>90</v>
      </c>
      <c r="B67" s="2"/>
      <c r="C67" s="2" t="str">
        <f t="shared" si="7"/>
        <v/>
      </c>
      <c r="D67" s="2" t="str">
        <f t="shared" si="8"/>
        <v/>
      </c>
      <c r="E67" s="3"/>
      <c r="F67" s="2"/>
      <c r="G67" s="2"/>
      <c r="H67" s="2"/>
      <c r="I67" s="2" t="str">
        <f t="shared" si="9"/>
        <v/>
      </c>
      <c r="J67" s="2" t="str">
        <f t="shared" si="10"/>
        <v/>
      </c>
      <c r="K67" s="7" t="str">
        <f t="shared" si="11"/>
        <v/>
      </c>
    </row>
    <row r="68" spans="1:11" x14ac:dyDescent="0.3">
      <c r="A68" s="2" t="s">
        <v>91</v>
      </c>
      <c r="B68" s="2"/>
      <c r="C68" s="2" t="str">
        <f t="shared" si="7"/>
        <v/>
      </c>
      <c r="D68" s="2" t="str">
        <f t="shared" si="8"/>
        <v/>
      </c>
      <c r="E68" s="3"/>
      <c r="F68" s="2"/>
      <c r="G68" s="2"/>
      <c r="H68" s="2"/>
      <c r="I68" s="2" t="str">
        <f t="shared" si="9"/>
        <v/>
      </c>
      <c r="J68" s="2" t="str">
        <f t="shared" si="10"/>
        <v/>
      </c>
      <c r="K68" s="7" t="str">
        <f t="shared" si="11"/>
        <v/>
      </c>
    </row>
    <row r="69" spans="1:11" x14ac:dyDescent="0.3">
      <c r="A69" s="2" t="s">
        <v>92</v>
      </c>
      <c r="B69" s="2"/>
      <c r="C69" s="2" t="str">
        <f t="shared" si="7"/>
        <v/>
      </c>
      <c r="D69" s="2" t="str">
        <f t="shared" si="8"/>
        <v/>
      </c>
      <c r="E69" s="3"/>
      <c r="F69" s="2"/>
      <c r="G69" s="2"/>
      <c r="H69" s="2"/>
      <c r="I69" s="2" t="str">
        <f t="shared" si="9"/>
        <v/>
      </c>
      <c r="J69" s="2" t="str">
        <f t="shared" si="10"/>
        <v/>
      </c>
      <c r="K69" s="7" t="str">
        <f t="shared" si="11"/>
        <v/>
      </c>
    </row>
    <row r="70" spans="1:11" x14ac:dyDescent="0.3">
      <c r="A70" s="2" t="s">
        <v>93</v>
      </c>
      <c r="B70" s="2"/>
      <c r="C70" s="2" t="str">
        <f t="shared" si="7"/>
        <v/>
      </c>
      <c r="D70" s="2" t="str">
        <f t="shared" si="8"/>
        <v/>
      </c>
      <c r="E70" s="3"/>
      <c r="F70" s="2"/>
      <c r="G70" s="2"/>
      <c r="H70" s="2"/>
      <c r="I70" s="2" t="str">
        <f t="shared" si="9"/>
        <v/>
      </c>
      <c r="J70" s="2" t="str">
        <f t="shared" si="10"/>
        <v/>
      </c>
      <c r="K70" s="7" t="str">
        <f t="shared" si="11"/>
        <v/>
      </c>
    </row>
    <row r="71" spans="1:11" x14ac:dyDescent="0.3">
      <c r="A71" s="2" t="s">
        <v>94</v>
      </c>
      <c r="B71" s="2"/>
      <c r="C71" s="2" t="str">
        <f t="shared" si="7"/>
        <v/>
      </c>
      <c r="D71" s="2" t="str">
        <f t="shared" si="8"/>
        <v/>
      </c>
      <c r="E71" s="3"/>
      <c r="F71" s="2"/>
      <c r="G71" s="2"/>
      <c r="H71" s="2"/>
      <c r="I71" s="2" t="str">
        <f t="shared" si="9"/>
        <v/>
      </c>
      <c r="J71" s="2" t="str">
        <f t="shared" si="10"/>
        <v/>
      </c>
      <c r="K71" s="7" t="str">
        <f t="shared" si="11"/>
        <v/>
      </c>
    </row>
    <row r="72" spans="1:11" ht="21" x14ac:dyDescent="0.4">
      <c r="A72" s="31" t="s">
        <v>42</v>
      </c>
      <c r="B72" s="31"/>
      <c r="C72" s="31"/>
      <c r="D72" s="30"/>
      <c r="E72" s="5">
        <f>SUM(E47:E71)</f>
        <v>17800</v>
      </c>
    </row>
    <row r="73" spans="1:11" ht="8.4" customHeight="1" thickBot="1" x14ac:dyDescent="0.35"/>
    <row r="74" spans="1:11" ht="16.2" thickTop="1" x14ac:dyDescent="0.3">
      <c r="A74" s="14"/>
      <c r="B74" s="14"/>
      <c r="C74" s="14"/>
      <c r="D74" s="14"/>
      <c r="E74" s="14"/>
      <c r="F74" s="14"/>
      <c r="G74" s="32" t="s">
        <v>10</v>
      </c>
      <c r="H74" s="33"/>
      <c r="I74" s="33"/>
      <c r="J74" s="33"/>
      <c r="K74" s="40"/>
    </row>
    <row r="75" spans="1:11" ht="15.6" x14ac:dyDescent="0.3">
      <c r="A75" s="8" t="s">
        <v>7</v>
      </c>
      <c r="B75" s="8" t="s">
        <v>2</v>
      </c>
      <c r="C75" s="8" t="s">
        <v>3</v>
      </c>
      <c r="D75" s="4" t="s">
        <v>60</v>
      </c>
      <c r="E75" s="8" t="s">
        <v>4</v>
      </c>
      <c r="F75" s="8" t="s">
        <v>8</v>
      </c>
      <c r="G75" s="8" t="s">
        <v>58</v>
      </c>
      <c r="H75" s="8" t="s">
        <v>5</v>
      </c>
      <c r="I75" s="8" t="s">
        <v>6</v>
      </c>
      <c r="J75" s="8" t="s">
        <v>11</v>
      </c>
      <c r="K75" s="8" t="s">
        <v>9</v>
      </c>
    </row>
    <row r="76" spans="1:11" x14ac:dyDescent="0.3">
      <c r="A76" s="2" t="s">
        <v>61</v>
      </c>
      <c r="B76" s="2"/>
      <c r="C76" s="2" t="str">
        <f t="shared" ref="C76:C90" si="12">IFERROR(VLOOKUP(B76,GMS,2,0),"")</f>
        <v/>
      </c>
      <c r="D76" s="2" t="str">
        <f t="shared" ref="D76:D90" si="13">IFERROR(VLOOKUP(B76,type,3,0),"")</f>
        <v/>
      </c>
      <c r="E76" s="3"/>
      <c r="F76" s="2"/>
      <c r="G76" s="2"/>
      <c r="H76" s="2"/>
      <c r="I76" s="2" t="str">
        <f t="shared" ref="I76:I90" si="14">IFERROR(VLOOKUP(G76,trajet,2,0),"")</f>
        <v/>
      </c>
      <c r="J76" s="9" t="str">
        <f t="shared" ref="J76:J90" si="15">IFERROR(VLOOKUP(H76,conv,2,0),"")</f>
        <v/>
      </c>
      <c r="K76" s="7" t="str">
        <f t="shared" ref="K76:K90" si="16">IFERROR(IF(I76="Location Trajet",VLOOKUP(F76,tarif,2,0),""),"")</f>
        <v/>
      </c>
    </row>
    <row r="77" spans="1:11" x14ac:dyDescent="0.3">
      <c r="A77" s="2" t="s">
        <v>62</v>
      </c>
      <c r="B77" s="2"/>
      <c r="C77" s="2" t="str">
        <f t="shared" si="12"/>
        <v/>
      </c>
      <c r="D77" s="2" t="str">
        <f t="shared" si="13"/>
        <v/>
      </c>
      <c r="E77" s="3"/>
      <c r="F77" s="2"/>
      <c r="G77" s="2"/>
      <c r="H77" s="2"/>
      <c r="I77" s="2" t="str">
        <f t="shared" si="14"/>
        <v/>
      </c>
      <c r="J77" s="9" t="str">
        <f t="shared" si="15"/>
        <v/>
      </c>
      <c r="K77" s="7" t="str">
        <f t="shared" si="16"/>
        <v/>
      </c>
    </row>
    <row r="78" spans="1:11" x14ac:dyDescent="0.3">
      <c r="A78" s="2" t="s">
        <v>63</v>
      </c>
      <c r="B78" s="2"/>
      <c r="C78" s="2" t="str">
        <f t="shared" si="12"/>
        <v/>
      </c>
      <c r="D78" s="2" t="str">
        <f t="shared" si="13"/>
        <v/>
      </c>
      <c r="E78" s="3"/>
      <c r="F78" s="2"/>
      <c r="G78" s="2"/>
      <c r="H78" s="2"/>
      <c r="I78" s="2" t="str">
        <f t="shared" si="14"/>
        <v/>
      </c>
      <c r="J78" s="9" t="str">
        <f t="shared" si="15"/>
        <v/>
      </c>
      <c r="K78" s="7" t="str">
        <f t="shared" si="16"/>
        <v/>
      </c>
    </row>
    <row r="79" spans="1:11" x14ac:dyDescent="0.3">
      <c r="A79" s="2" t="s">
        <v>64</v>
      </c>
      <c r="B79" s="2"/>
      <c r="C79" s="2" t="str">
        <f t="shared" si="12"/>
        <v/>
      </c>
      <c r="D79" s="2" t="str">
        <f t="shared" si="13"/>
        <v/>
      </c>
      <c r="E79" s="3"/>
      <c r="F79" s="2"/>
      <c r="G79" s="2"/>
      <c r="H79" s="2"/>
      <c r="I79" s="2" t="str">
        <f t="shared" si="14"/>
        <v/>
      </c>
      <c r="J79" s="9" t="str">
        <f t="shared" si="15"/>
        <v/>
      </c>
      <c r="K79" s="7" t="str">
        <f t="shared" si="16"/>
        <v/>
      </c>
    </row>
    <row r="80" spans="1:11" x14ac:dyDescent="0.3">
      <c r="A80" s="2" t="s">
        <v>65</v>
      </c>
      <c r="B80" s="2"/>
      <c r="C80" s="2" t="str">
        <f t="shared" si="12"/>
        <v/>
      </c>
      <c r="D80" s="2" t="str">
        <f t="shared" si="13"/>
        <v/>
      </c>
      <c r="E80" s="3"/>
      <c r="F80" s="2"/>
      <c r="G80" s="2"/>
      <c r="H80" s="2"/>
      <c r="I80" s="2" t="str">
        <f t="shared" si="14"/>
        <v/>
      </c>
      <c r="J80" s="9" t="str">
        <f t="shared" si="15"/>
        <v/>
      </c>
      <c r="K80" s="7" t="str">
        <f t="shared" si="16"/>
        <v/>
      </c>
    </row>
    <row r="81" spans="1:11" x14ac:dyDescent="0.3">
      <c r="A81" s="2" t="s">
        <v>66</v>
      </c>
      <c r="B81" s="2"/>
      <c r="C81" s="2" t="str">
        <f t="shared" si="12"/>
        <v/>
      </c>
      <c r="D81" s="2" t="str">
        <f t="shared" si="13"/>
        <v/>
      </c>
      <c r="E81" s="3"/>
      <c r="F81" s="2"/>
      <c r="G81" s="2"/>
      <c r="H81" s="2"/>
      <c r="I81" s="2" t="str">
        <f t="shared" si="14"/>
        <v/>
      </c>
      <c r="J81" s="9" t="str">
        <f t="shared" si="15"/>
        <v/>
      </c>
      <c r="K81" s="7" t="str">
        <f t="shared" si="16"/>
        <v/>
      </c>
    </row>
    <row r="82" spans="1:11" x14ac:dyDescent="0.3">
      <c r="A82" s="2" t="s">
        <v>67</v>
      </c>
      <c r="B82" s="2"/>
      <c r="C82" s="2" t="str">
        <f t="shared" si="12"/>
        <v/>
      </c>
      <c r="D82" s="2" t="str">
        <f t="shared" si="13"/>
        <v/>
      </c>
      <c r="E82" s="3"/>
      <c r="F82" s="2"/>
      <c r="G82" s="2"/>
      <c r="H82" s="2"/>
      <c r="I82" s="2" t="str">
        <f t="shared" si="14"/>
        <v/>
      </c>
      <c r="J82" s="9" t="str">
        <f t="shared" si="15"/>
        <v/>
      </c>
      <c r="K82" s="7" t="str">
        <f t="shared" si="16"/>
        <v/>
      </c>
    </row>
    <row r="83" spans="1:11" x14ac:dyDescent="0.3">
      <c r="A83" s="2" t="s">
        <v>68</v>
      </c>
      <c r="B83" s="2"/>
      <c r="C83" s="2" t="str">
        <f t="shared" si="12"/>
        <v/>
      </c>
      <c r="D83" s="2" t="str">
        <f t="shared" si="13"/>
        <v/>
      </c>
      <c r="E83" s="3"/>
      <c r="F83" s="2"/>
      <c r="G83" s="2"/>
      <c r="H83" s="2"/>
      <c r="I83" s="2" t="str">
        <f t="shared" si="14"/>
        <v/>
      </c>
      <c r="J83" s="9" t="str">
        <f t="shared" si="15"/>
        <v/>
      </c>
      <c r="K83" s="7" t="str">
        <f t="shared" si="16"/>
        <v/>
      </c>
    </row>
    <row r="84" spans="1:11" x14ac:dyDescent="0.3">
      <c r="A84" s="2" t="s">
        <v>69</v>
      </c>
      <c r="B84" s="2"/>
      <c r="C84" s="2" t="str">
        <f t="shared" si="12"/>
        <v/>
      </c>
      <c r="D84" s="2" t="str">
        <f t="shared" si="13"/>
        <v/>
      </c>
      <c r="E84" s="3"/>
      <c r="F84" s="2"/>
      <c r="G84" s="2"/>
      <c r="H84" s="2"/>
      <c r="I84" s="2" t="str">
        <f t="shared" si="14"/>
        <v/>
      </c>
      <c r="J84" s="9" t="str">
        <f t="shared" si="15"/>
        <v/>
      </c>
      <c r="K84" s="7" t="str">
        <f t="shared" si="16"/>
        <v/>
      </c>
    </row>
    <row r="85" spans="1:11" x14ac:dyDescent="0.3">
      <c r="A85" s="2" t="s">
        <v>70</v>
      </c>
      <c r="B85" s="2"/>
      <c r="C85" s="2" t="str">
        <f t="shared" si="12"/>
        <v/>
      </c>
      <c r="D85" s="2" t="str">
        <f t="shared" si="13"/>
        <v/>
      </c>
      <c r="E85" s="3"/>
      <c r="F85" s="2"/>
      <c r="G85" s="2"/>
      <c r="H85" s="2"/>
      <c r="I85" s="2" t="str">
        <f t="shared" si="14"/>
        <v/>
      </c>
      <c r="J85" s="9" t="str">
        <f t="shared" si="15"/>
        <v/>
      </c>
      <c r="K85" s="7" t="str">
        <f t="shared" si="16"/>
        <v/>
      </c>
    </row>
    <row r="86" spans="1:11" x14ac:dyDescent="0.3">
      <c r="A86" s="2" t="s">
        <v>71</v>
      </c>
      <c r="B86" s="2"/>
      <c r="C86" s="2" t="str">
        <f t="shared" si="12"/>
        <v/>
      </c>
      <c r="D86" s="2" t="str">
        <f t="shared" si="13"/>
        <v/>
      </c>
      <c r="E86" s="3"/>
      <c r="F86" s="2"/>
      <c r="G86" s="2"/>
      <c r="H86" s="2"/>
      <c r="I86" s="2" t="str">
        <f t="shared" si="14"/>
        <v/>
      </c>
      <c r="J86" s="9" t="str">
        <f t="shared" si="15"/>
        <v/>
      </c>
      <c r="K86" s="7" t="str">
        <f t="shared" si="16"/>
        <v/>
      </c>
    </row>
    <row r="87" spans="1:11" x14ac:dyDescent="0.3">
      <c r="A87" s="2" t="s">
        <v>72</v>
      </c>
      <c r="B87" s="2"/>
      <c r="C87" s="2" t="str">
        <f t="shared" si="12"/>
        <v/>
      </c>
      <c r="D87" s="2" t="str">
        <f t="shared" si="13"/>
        <v/>
      </c>
      <c r="E87" s="3"/>
      <c r="F87" s="2"/>
      <c r="G87" s="2"/>
      <c r="H87" s="2"/>
      <c r="I87" s="2" t="str">
        <f t="shared" si="14"/>
        <v/>
      </c>
      <c r="J87" s="9" t="str">
        <f t="shared" si="15"/>
        <v/>
      </c>
      <c r="K87" s="7" t="str">
        <f t="shared" si="16"/>
        <v/>
      </c>
    </row>
    <row r="88" spans="1:11" x14ac:dyDescent="0.3">
      <c r="A88" s="2" t="s">
        <v>73</v>
      </c>
      <c r="B88" s="2"/>
      <c r="C88" s="2" t="str">
        <f t="shared" si="12"/>
        <v/>
      </c>
      <c r="D88" s="2" t="str">
        <f t="shared" si="13"/>
        <v/>
      </c>
      <c r="E88" s="3"/>
      <c r="F88" s="2"/>
      <c r="G88" s="2"/>
      <c r="H88" s="2"/>
      <c r="I88" s="2" t="str">
        <f t="shared" si="14"/>
        <v/>
      </c>
      <c r="J88" s="9" t="str">
        <f t="shared" si="15"/>
        <v/>
      </c>
      <c r="K88" s="7" t="str">
        <f t="shared" si="16"/>
        <v/>
      </c>
    </row>
    <row r="89" spans="1:11" x14ac:dyDescent="0.3">
      <c r="A89" s="2" t="s">
        <v>74</v>
      </c>
      <c r="B89" s="2"/>
      <c r="C89" s="2" t="str">
        <f t="shared" si="12"/>
        <v/>
      </c>
      <c r="D89" s="2" t="str">
        <f t="shared" si="13"/>
        <v/>
      </c>
      <c r="E89" s="3"/>
      <c r="F89" s="2"/>
      <c r="G89" s="2"/>
      <c r="H89" s="2"/>
      <c r="I89" s="2" t="str">
        <f t="shared" si="14"/>
        <v/>
      </c>
      <c r="J89" s="9" t="str">
        <f t="shared" si="15"/>
        <v/>
      </c>
      <c r="K89" s="7" t="str">
        <f t="shared" si="16"/>
        <v/>
      </c>
    </row>
    <row r="90" spans="1:11" x14ac:dyDescent="0.3">
      <c r="A90" s="2" t="s">
        <v>75</v>
      </c>
      <c r="B90" s="2"/>
      <c r="C90" s="2" t="str">
        <f t="shared" si="12"/>
        <v/>
      </c>
      <c r="D90" s="2" t="str">
        <f t="shared" si="13"/>
        <v/>
      </c>
      <c r="E90" s="3"/>
      <c r="F90" s="2"/>
      <c r="G90" s="2"/>
      <c r="H90" s="2"/>
      <c r="I90" s="2" t="str">
        <f t="shared" si="14"/>
        <v/>
      </c>
      <c r="J90" s="9" t="str">
        <f t="shared" si="15"/>
        <v/>
      </c>
      <c r="K90" s="7" t="str">
        <f t="shared" si="16"/>
        <v/>
      </c>
    </row>
    <row r="91" spans="1:11" ht="21" x14ac:dyDescent="0.4">
      <c r="A91" s="31" t="s">
        <v>76</v>
      </c>
      <c r="B91" s="31"/>
      <c r="C91" s="31"/>
      <c r="D91" s="30"/>
      <c r="E91" s="5">
        <f>SUM(E76:E90)</f>
        <v>0</v>
      </c>
    </row>
    <row r="94" spans="1:11" ht="21" x14ac:dyDescent="0.4">
      <c r="A94" s="31" t="s">
        <v>77</v>
      </c>
      <c r="B94" s="31"/>
      <c r="C94" s="31"/>
      <c r="D94" s="30"/>
      <c r="E94" s="5">
        <f>SUM(E43,E72,E91)</f>
        <v>19320</v>
      </c>
    </row>
  </sheetData>
  <mergeCells count="12">
    <mergeCell ref="A43:C43"/>
    <mergeCell ref="G45:K45"/>
    <mergeCell ref="A72:C72"/>
    <mergeCell ref="G74:K74"/>
    <mergeCell ref="A91:C91"/>
    <mergeCell ref="A94:C94"/>
    <mergeCell ref="A1:K1"/>
    <mergeCell ref="A2:C2"/>
    <mergeCell ref="G11:K11"/>
    <mergeCell ref="A23:C23"/>
    <mergeCell ref="G25:J25"/>
    <mergeCell ref="A42:C4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 des chargement</vt:lpstr>
      <vt:lpstr>Archive</vt:lpstr>
      <vt:lpstr>01.10.2022</vt:lpstr>
      <vt:lpstr>02.10.2022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MOUSTAHSSIN</dc:creator>
  <cp:lastModifiedBy>MOUSTAHSSIN</cp:lastModifiedBy>
  <cp:lastPrinted>2022-07-18T09:50:50Z</cp:lastPrinted>
  <dcterms:created xsi:type="dcterms:W3CDTF">2022-06-16T10:39:35Z</dcterms:created>
  <dcterms:modified xsi:type="dcterms:W3CDTF">2022-10-13T13:55:58Z</dcterms:modified>
</cp:coreProperties>
</file>