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28515" windowHeight="12585" activeTab="2"/>
  </bookViews>
  <sheets>
    <sheet name="BANQUE CPTA MAI" sheetId="5" r:id="rId1"/>
    <sheet name="SAISIE RELEVE MAI" sheetId="4" r:id="rId2"/>
    <sheet name="LETTRAGE" sheetId="7" r:id="rId3"/>
    <sheet name="Rapprochement bancaire" sheetId="6" r:id="rId4"/>
  </sheets>
  <definedNames>
    <definedName name="_xlnm.Print_Titles" localSheetId="0">'BANQUE CPTA MAI'!$7:$7</definedName>
    <definedName name="_xlnm.Print_Area" localSheetId="3">'Rapprochement bancaire'!$A$1:$L$30</definedName>
    <definedName name="_xlnm.Print_Area" localSheetId="1">'SAISIE RELEVE MAI'!$A$1:$I$31</definedName>
  </definedNames>
  <calcPr calcId="145621"/>
</workbook>
</file>

<file path=xl/calcChain.xml><?xml version="1.0" encoding="utf-8"?>
<calcChain xmlns="http://schemas.openxmlformats.org/spreadsheetml/2006/main">
  <c r="I33" i="4" l="1"/>
  <c r="Q23" i="7"/>
  <c r="P23" i="7"/>
  <c r="J9" i="6"/>
  <c r="F19" i="6"/>
  <c r="I31" i="4" l="1"/>
  <c r="F28" i="6"/>
  <c r="I29" i="4"/>
  <c r="H19" i="4"/>
  <c r="H33" i="4"/>
  <c r="M9" i="7"/>
  <c r="J18" i="7"/>
  <c r="I18" i="7"/>
  <c r="J21" i="6"/>
  <c r="J19" i="4"/>
  <c r="K19" i="4"/>
  <c r="H20" i="4"/>
  <c r="J20" i="4"/>
  <c r="K20" i="4"/>
  <c r="H21" i="4"/>
  <c r="J21" i="4"/>
  <c r="K21" i="4"/>
  <c r="I20" i="7" l="1"/>
  <c r="H11" i="4" l="1"/>
  <c r="H12" i="4" s="1"/>
  <c r="I18" i="5" l="1"/>
  <c r="D23" i="4"/>
  <c r="J18" i="5"/>
  <c r="H13" i="4"/>
  <c r="F23" i="4"/>
  <c r="H23" i="4" l="1"/>
  <c r="I20" i="5"/>
  <c r="J6" i="6" s="1"/>
  <c r="J30" i="6" s="1"/>
  <c r="H14" i="4" l="1"/>
  <c r="J11" i="4"/>
  <c r="K11" i="4"/>
  <c r="J12" i="4"/>
  <c r="K12" i="4"/>
  <c r="J13" i="4"/>
  <c r="K13" i="4"/>
  <c r="J15" i="4"/>
  <c r="K15" i="4"/>
  <c r="J16" i="4"/>
  <c r="K16" i="4"/>
  <c r="J17" i="4"/>
  <c r="K17" i="4"/>
  <c r="J18" i="4"/>
  <c r="K18" i="4"/>
  <c r="H25" i="4"/>
  <c r="K14" i="4"/>
  <c r="J14" i="4"/>
  <c r="A9" i="4"/>
  <c r="I19" i="4" s="1"/>
  <c r="I11" i="4" l="1"/>
  <c r="I21" i="4"/>
  <c r="I20" i="4"/>
  <c r="I12" i="4"/>
  <c r="I17" i="4"/>
  <c r="I16" i="4"/>
  <c r="I18" i="4"/>
  <c r="I15" i="4"/>
  <c r="J23" i="4"/>
  <c r="I27" i="4" s="1"/>
  <c r="K35" i="6"/>
  <c r="I13" i="4"/>
  <c r="I14" i="4"/>
  <c r="H15" i="4"/>
  <c r="K23" i="4"/>
  <c r="J31" i="4" l="1"/>
  <c r="H16" i="4"/>
  <c r="H17" i="4" s="1"/>
  <c r="H18" i="4" s="1"/>
  <c r="I23" i="4"/>
  <c r="I25" i="4" s="1"/>
  <c r="J25" i="4" s="1"/>
</calcChain>
</file>

<file path=xl/sharedStrings.xml><?xml version="1.0" encoding="utf-8"?>
<sst xmlns="http://schemas.openxmlformats.org/spreadsheetml/2006/main" count="239" uniqueCount="71">
  <si>
    <t>CREDIT COOPERATIF</t>
  </si>
  <si>
    <t>Solde du jour M-1</t>
  </si>
  <si>
    <t>Solde valeur M-1</t>
  </si>
  <si>
    <t>NON PASSE EN BANQUE</t>
  </si>
  <si>
    <t>DATE</t>
  </si>
  <si>
    <t>LIBELLE</t>
  </si>
  <si>
    <t>DATE VALEUR</t>
  </si>
  <si>
    <t>DEBIT</t>
  </si>
  <si>
    <t>CREDIT</t>
  </si>
  <si>
    <t>SOLDE DU JOUR</t>
  </si>
  <si>
    <t>SOLDE VALEUR</t>
  </si>
  <si>
    <t>Compte</t>
  </si>
  <si>
    <t>N° Pièce</t>
  </si>
  <si>
    <t>X</t>
  </si>
  <si>
    <t xml:space="preserve">SOLDE VALEUR AU </t>
  </si>
  <si>
    <t>ok</t>
  </si>
  <si>
    <t>Sommes non débitées</t>
  </si>
  <si>
    <t>Sommes non créditées</t>
  </si>
  <si>
    <t>SOLDE A LA BANQUE</t>
  </si>
  <si>
    <t xml:space="preserve">Opérations </t>
  </si>
  <si>
    <t>non saisies</t>
  </si>
  <si>
    <t>JOURNAL DE MAI 2018</t>
  </si>
  <si>
    <t>Solde dans nos livres au 30/04/2018</t>
  </si>
  <si>
    <t>Organisme</t>
  </si>
  <si>
    <t>Type comptabilité</t>
  </si>
  <si>
    <t>Exercice</t>
  </si>
  <si>
    <t>Date</t>
  </si>
  <si>
    <t>Journal</t>
  </si>
  <si>
    <t>N° pièce</t>
  </si>
  <si>
    <t>Libellé</t>
  </si>
  <si>
    <t>Débit</t>
  </si>
  <si>
    <t>Crédit</t>
  </si>
  <si>
    <t>GEN</t>
  </si>
  <si>
    <t>2018</t>
  </si>
  <si>
    <t>01/05/2018</t>
  </si>
  <si>
    <t>02/05/2018</t>
  </si>
  <si>
    <t>TOTAUX MOUVEMENTS</t>
  </si>
  <si>
    <t>Solde dans nos livres au 31/05/2018</t>
  </si>
  <si>
    <t>RAPPROCHEMENT BANCAIRE AU 31/05/2018</t>
  </si>
  <si>
    <t>A AJOUTER</t>
  </si>
  <si>
    <t>____________</t>
  </si>
  <si>
    <t>TOTAL</t>
  </si>
  <si>
    <t>A DEDUIRE</t>
  </si>
  <si>
    <t>Solde en banque au 31/05/2018</t>
  </si>
  <si>
    <t xml:space="preserve"> COMPTE COURANT</t>
  </si>
  <si>
    <t>COMPTE 512</t>
  </si>
  <si>
    <t>XXX</t>
  </si>
  <si>
    <t>BQ</t>
  </si>
  <si>
    <t xml:space="preserve">Compte Courant </t>
  </si>
  <si>
    <t>Jounal : BQ</t>
  </si>
  <si>
    <t>REGLEMENT TOTAL</t>
  </si>
  <si>
    <t>REGLEMENT EDF</t>
  </si>
  <si>
    <t>RBT EDF</t>
  </si>
  <si>
    <t>AVOIR GDF</t>
  </si>
  <si>
    <t>VIRT INTERNE LIVRET</t>
  </si>
  <si>
    <t>REGLEMENT TAXES</t>
  </si>
  <si>
    <t>RBT TAXES</t>
  </si>
  <si>
    <t>PAIEMENT CHARGES SOCIAL</t>
  </si>
  <si>
    <t>REGLEMENT CHEQUES CCC BOUYGUES</t>
  </si>
  <si>
    <t xml:space="preserve"> - COMPTE COURANT</t>
  </si>
  <si>
    <t>LETTRAGE</t>
  </si>
  <si>
    <t>A</t>
  </si>
  <si>
    <t>B</t>
  </si>
  <si>
    <t>NON LETTRE</t>
  </si>
  <si>
    <t>C</t>
  </si>
  <si>
    <t>D</t>
  </si>
  <si>
    <t>E</t>
  </si>
  <si>
    <t>F</t>
  </si>
  <si>
    <t>G</t>
  </si>
  <si>
    <t>H</t>
  </si>
  <si>
    <t>CONTRÔLE RELEVE BANQUE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</si>
</sst>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&quot;RAPPROCHEMENT BANCAIRE AU &quot;dd/mm/yyyy"/>
    <numFmt numFmtId="165" formatCode="&quot;ANCIEN SOLDE AU &quot;dd/mm/yyyy"/>
  </numFmts>
  <fonts count="3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FFC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name val="Calibri"/>
      <family val="2"/>
      <scheme val="minor"/>
    </font>
    <font>
      <sz val="9"/>
      <color rgb="FFFF0000"/>
      <name val="Calibri"/>
      <family val="2"/>
      <scheme val="minor"/>
    </font>
    <font>
      <sz val="8"/>
      <name val="Arial"/>
      <family val="2"/>
    </font>
    <font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20"/>
      <color theme="1"/>
      <name val="Cambria"/>
      <family val="1"/>
    </font>
    <font>
      <sz val="20"/>
      <color theme="1"/>
      <name val="Calibri"/>
      <family val="2"/>
    </font>
    <font>
      <sz val="14"/>
      <color theme="1"/>
      <name val="Cambria"/>
      <family val="1"/>
    </font>
    <font>
      <sz val="14"/>
      <color theme="1"/>
      <name val="Calibri"/>
      <family val="2"/>
    </font>
    <font>
      <b/>
      <i/>
      <sz val="12"/>
      <name val="Calibri"/>
      <family val="2"/>
      <scheme val="minor"/>
    </font>
    <font>
      <sz val="12"/>
      <name val="Calibri"/>
      <family val="2"/>
      <scheme val="minor"/>
    </font>
    <font>
      <b/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/>
      <top style="thin">
        <color indexed="8"/>
      </top>
      <bottom style="thin">
        <color indexed="64"/>
      </bottom>
      <diagonal/>
    </border>
    <border>
      <left/>
      <right style="thin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16" fillId="0" borderId="0"/>
    <xf numFmtId="0" fontId="1" fillId="0" borderId="0"/>
  </cellStyleXfs>
  <cellXfs count="122">
    <xf numFmtId="0" fontId="0" fillId="0" borderId="0" xfId="0"/>
    <xf numFmtId="0" fontId="4" fillId="0" borderId="0" xfId="0" applyFont="1" applyAlignment="1">
      <alignment horizontal="center"/>
    </xf>
    <xf numFmtId="4" fontId="4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/>
    <xf numFmtId="0" fontId="2" fillId="0" borderId="0" xfId="0" applyFont="1"/>
    <xf numFmtId="0" fontId="8" fillId="0" borderId="0" xfId="0" applyFont="1"/>
    <xf numFmtId="4" fontId="0" fillId="0" borderId="0" xfId="0" applyNumberFormat="1"/>
    <xf numFmtId="4" fontId="9" fillId="0" borderId="0" xfId="0" applyNumberFormat="1" applyFont="1" applyAlignment="1">
      <alignment horizontal="center"/>
    </xf>
    <xf numFmtId="0" fontId="7" fillId="0" borderId="0" xfId="0" applyFont="1" applyFill="1"/>
    <xf numFmtId="0" fontId="10" fillId="0" borderId="0" xfId="0" applyFont="1" applyAlignment="1">
      <alignment horizontal="center"/>
    </xf>
    <xf numFmtId="0" fontId="11" fillId="0" borderId="0" xfId="0" applyFont="1" applyAlignment="1">
      <alignment horizontal="left"/>
    </xf>
    <xf numFmtId="4" fontId="10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14" fontId="0" fillId="0" borderId="0" xfId="0" applyNumberFormat="1"/>
    <xf numFmtId="0" fontId="7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4" fontId="3" fillId="0" borderId="1" xfId="1" applyNumberFormat="1" applyFont="1" applyBorder="1" applyAlignment="1">
      <alignment horizontal="center"/>
    </xf>
    <xf numFmtId="0" fontId="12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14" fontId="0" fillId="0" borderId="1" xfId="0" applyNumberFormat="1" applyBorder="1" applyAlignment="1">
      <alignment horizontal="left"/>
    </xf>
    <xf numFmtId="4" fontId="7" fillId="0" borderId="0" xfId="0" applyNumberFormat="1" applyFont="1"/>
    <xf numFmtId="4" fontId="7" fillId="0" borderId="0" xfId="0" applyNumberFormat="1" applyFont="1" applyBorder="1"/>
    <xf numFmtId="0" fontId="0" fillId="0" borderId="1" xfId="0" applyBorder="1" applyAlignment="1">
      <alignment horizontal="left"/>
    </xf>
    <xf numFmtId="4" fontId="3" fillId="0" borderId="1" xfId="0" applyNumberFormat="1" applyFont="1" applyBorder="1" applyAlignment="1">
      <alignment horizontal="center"/>
    </xf>
    <xf numFmtId="4" fontId="0" fillId="0" borderId="1" xfId="0" applyNumberFormat="1" applyBorder="1"/>
    <xf numFmtId="4" fontId="3" fillId="2" borderId="1" xfId="0" applyNumberFormat="1" applyFont="1" applyFill="1" applyBorder="1" applyAlignment="1">
      <alignment horizontal="center"/>
    </xf>
    <xf numFmtId="4" fontId="0" fillId="0" borderId="1" xfId="1" applyNumberFormat="1" applyFont="1" applyBorder="1" applyAlignment="1">
      <alignment horizontal="right"/>
    </xf>
    <xf numFmtId="4" fontId="3" fillId="0" borderId="1" xfId="0" applyNumberFormat="1" applyFont="1" applyFill="1" applyBorder="1" applyAlignment="1">
      <alignment horizontal="center"/>
    </xf>
    <xf numFmtId="0" fontId="2" fillId="0" borderId="0" xfId="0" applyFont="1" applyFill="1"/>
    <xf numFmtId="0" fontId="8" fillId="0" borderId="0" xfId="0" applyFont="1" applyFill="1"/>
    <xf numFmtId="4" fontId="7" fillId="0" borderId="2" xfId="0" applyNumberFormat="1" applyFont="1" applyBorder="1"/>
    <xf numFmtId="4" fontId="7" fillId="0" borderId="3" xfId="0" applyNumberFormat="1" applyFont="1" applyBorder="1"/>
    <xf numFmtId="0" fontId="0" fillId="4" borderId="0" xfId="0" applyFill="1"/>
    <xf numFmtId="4" fontId="9" fillId="0" borderId="0" xfId="1" applyNumberFormat="1" applyFont="1"/>
    <xf numFmtId="4" fontId="9" fillId="0" borderId="0" xfId="0" applyNumberFormat="1" applyFont="1"/>
    <xf numFmtId="4" fontId="2" fillId="0" borderId="0" xfId="0" applyNumberFormat="1" applyFont="1"/>
    <xf numFmtId="4" fontId="3" fillId="0" borderId="0" xfId="0" applyNumberFormat="1" applyFont="1" applyAlignment="1">
      <alignment horizontal="center"/>
    </xf>
    <xf numFmtId="4" fontId="0" fillId="5" borderId="4" xfId="0" applyNumberFormat="1" applyFill="1" applyBorder="1"/>
    <xf numFmtId="0" fontId="3" fillId="5" borderId="5" xfId="0" applyFont="1" applyFill="1" applyBorder="1" applyAlignment="1">
      <alignment horizontal="center"/>
    </xf>
    <xf numFmtId="14" fontId="0" fillId="5" borderId="5" xfId="0" applyNumberFormat="1" applyFill="1" applyBorder="1"/>
    <xf numFmtId="4" fontId="3" fillId="5" borderId="6" xfId="0" applyNumberFormat="1" applyFont="1" applyFill="1" applyBorder="1"/>
    <xf numFmtId="4" fontId="15" fillId="0" borderId="0" xfId="0" applyNumberFormat="1" applyFont="1"/>
    <xf numFmtId="4" fontId="0" fillId="0" borderId="7" xfId="0" applyNumberFormat="1" applyBorder="1"/>
    <xf numFmtId="0" fontId="3" fillId="0" borderId="0" xfId="0" applyFont="1" applyBorder="1" applyAlignment="1">
      <alignment horizontal="center"/>
    </xf>
    <xf numFmtId="0" fontId="0" fillId="0" borderId="0" xfId="0" applyBorder="1"/>
    <xf numFmtId="0" fontId="0" fillId="0" borderId="8" xfId="0" applyBorder="1"/>
    <xf numFmtId="4" fontId="0" fillId="0" borderId="8" xfId="0" applyNumberFormat="1" applyBorder="1"/>
    <xf numFmtId="4" fontId="7" fillId="3" borderId="0" xfId="0" applyNumberFormat="1" applyFont="1" applyFill="1" applyBorder="1"/>
    <xf numFmtId="4" fontId="0" fillId="0" borderId="7" xfId="0" applyNumberFormat="1" applyBorder="1" applyAlignment="1"/>
    <xf numFmtId="4" fontId="0" fillId="4" borderId="0" xfId="0" applyNumberFormat="1" applyFill="1" applyBorder="1"/>
    <xf numFmtId="4" fontId="0" fillId="4" borderId="8" xfId="0" applyNumberFormat="1" applyFill="1" applyBorder="1"/>
    <xf numFmtId="4" fontId="0" fillId="0" borderId="9" xfId="0" applyNumberFormat="1" applyBorder="1"/>
    <xf numFmtId="0" fontId="3" fillId="0" borderId="10" xfId="0" applyFont="1" applyBorder="1" applyAlignment="1">
      <alignment horizontal="center"/>
    </xf>
    <xf numFmtId="0" fontId="0" fillId="0" borderId="10" xfId="0" applyBorder="1"/>
    <xf numFmtId="0" fontId="0" fillId="0" borderId="11" xfId="0" applyBorder="1"/>
    <xf numFmtId="14" fontId="0" fillId="0" borderId="0" xfId="0" applyNumberFormat="1" applyFont="1"/>
    <xf numFmtId="164" fontId="17" fillId="0" borderId="0" xfId="0" applyNumberFormat="1" applyFont="1" applyAlignment="1">
      <alignment horizontal="center"/>
    </xf>
    <xf numFmtId="43" fontId="0" fillId="0" borderId="0" xfId="1" applyFont="1"/>
    <xf numFmtId="0" fontId="0" fillId="0" borderId="0" xfId="0" applyFont="1"/>
    <xf numFmtId="0" fontId="18" fillId="0" borderId="0" xfId="0" applyFont="1" applyAlignment="1"/>
    <xf numFmtId="0" fontId="19" fillId="0" borderId="0" xfId="0" applyFont="1" applyAlignment="1">
      <alignment horizontal="center"/>
    </xf>
    <xf numFmtId="0" fontId="20" fillId="0" borderId="0" xfId="0" applyFont="1" applyAlignment="1">
      <alignment vertical="center"/>
    </xf>
    <xf numFmtId="0" fontId="20" fillId="0" borderId="0" xfId="0" applyFont="1"/>
    <xf numFmtId="165" fontId="3" fillId="0" borderId="0" xfId="0" applyNumberFormat="1" applyFont="1" applyBorder="1" applyAlignment="1">
      <alignment vertical="center"/>
    </xf>
    <xf numFmtId="43" fontId="3" fillId="0" borderId="1" xfId="1" applyFont="1" applyBorder="1" applyAlignment="1"/>
    <xf numFmtId="43" fontId="20" fillId="0" borderId="0" xfId="1" applyFont="1"/>
    <xf numFmtId="0" fontId="21" fillId="0" borderId="12" xfId="0" applyFont="1" applyBorder="1" applyAlignment="1">
      <alignment wrapText="1"/>
    </xf>
    <xf numFmtId="43" fontId="21" fillId="0" borderId="13" xfId="1" applyFont="1" applyBorder="1" applyAlignment="1">
      <alignment wrapText="1"/>
    </xf>
    <xf numFmtId="0" fontId="14" fillId="0" borderId="14" xfId="0" applyFont="1" applyBorder="1" applyAlignment="1">
      <alignment horizontal="left"/>
    </xf>
    <xf numFmtId="14" fontId="14" fillId="0" borderId="14" xfId="0" applyNumberFormat="1" applyFont="1" applyBorder="1" applyAlignment="1">
      <alignment horizontal="right"/>
    </xf>
    <xf numFmtId="43" fontId="14" fillId="2" borderId="14" xfId="1" applyFont="1" applyFill="1" applyBorder="1" applyAlignment="1">
      <alignment horizontal="left"/>
    </xf>
    <xf numFmtId="43" fontId="14" fillId="2" borderId="14" xfId="1" applyFont="1" applyFill="1" applyBorder="1" applyAlignment="1">
      <alignment horizontal="right"/>
    </xf>
    <xf numFmtId="43" fontId="14" fillId="0" borderId="14" xfId="1" applyFont="1" applyFill="1" applyBorder="1" applyAlignment="1">
      <alignment horizontal="right"/>
    </xf>
    <xf numFmtId="43" fontId="14" fillId="0" borderId="14" xfId="1" applyFont="1" applyFill="1" applyBorder="1" applyAlignment="1">
      <alignment horizontal="left"/>
    </xf>
    <xf numFmtId="0" fontId="0" fillId="0" borderId="15" xfId="0" applyFont="1" applyBorder="1" applyAlignment="1">
      <alignment horizontal="center"/>
    </xf>
    <xf numFmtId="0" fontId="0" fillId="0" borderId="16" xfId="0" applyFont="1" applyBorder="1" applyAlignment="1">
      <alignment horizontal="center"/>
    </xf>
    <xf numFmtId="43" fontId="0" fillId="2" borderId="1" xfId="1" applyFont="1" applyFill="1" applyBorder="1"/>
    <xf numFmtId="43" fontId="3" fillId="0" borderId="1" xfId="1" applyFont="1" applyBorder="1"/>
    <xf numFmtId="0" fontId="22" fillId="0" borderId="0" xfId="0" applyFont="1" applyAlignment="1">
      <alignment horizontal="center"/>
    </xf>
    <xf numFmtId="0" fontId="23" fillId="0" borderId="0" xfId="0" applyFont="1" applyAlignment="1"/>
    <xf numFmtId="0" fontId="24" fillId="0" borderId="0" xfId="0" applyFont="1" applyAlignment="1">
      <alignment horizontal="center"/>
    </xf>
    <xf numFmtId="0" fontId="25" fillId="0" borderId="0" xfId="0" applyFont="1" applyAlignment="1"/>
    <xf numFmtId="0" fontId="3" fillId="0" borderId="0" xfId="0" applyFont="1" applyBorder="1" applyAlignment="1">
      <alignment horizontal="center"/>
    </xf>
    <xf numFmtId="4" fontId="3" fillId="0" borderId="17" xfId="0" applyNumberFormat="1" applyFont="1" applyBorder="1" applyAlignment="1">
      <alignment horizontal="center"/>
    </xf>
    <xf numFmtId="4" fontId="3" fillId="0" borderId="18" xfId="0" applyNumberFormat="1" applyFont="1" applyBorder="1" applyAlignment="1">
      <alignment horizontal="center"/>
    </xf>
    <xf numFmtId="0" fontId="26" fillId="6" borderId="0" xfId="0" applyFont="1" applyFill="1" applyAlignment="1">
      <alignment horizontal="right"/>
    </xf>
    <xf numFmtId="0" fontId="14" fillId="6" borderId="0" xfId="0" applyFont="1" applyFill="1"/>
    <xf numFmtId="0" fontId="27" fillId="6" borderId="0" xfId="0" applyFont="1" applyFill="1"/>
    <xf numFmtId="4" fontId="28" fillId="6" borderId="0" xfId="0" applyNumberFormat="1" applyFont="1" applyFill="1" applyAlignment="1">
      <alignment horizontal="center"/>
    </xf>
    <xf numFmtId="0" fontId="0" fillId="2" borderId="0" xfId="0" applyFill="1"/>
    <xf numFmtId="0" fontId="26" fillId="2" borderId="0" xfId="0" applyFont="1" applyFill="1" applyAlignment="1">
      <alignment horizontal="right"/>
    </xf>
    <xf numFmtId="0" fontId="14" fillId="2" borderId="0" xfId="0" applyFont="1" applyFill="1"/>
    <xf numFmtId="0" fontId="27" fillId="2" borderId="0" xfId="0" applyFont="1" applyFill="1"/>
    <xf numFmtId="4" fontId="28" fillId="2" borderId="0" xfId="0" applyNumberFormat="1" applyFont="1" applyFill="1" applyAlignment="1">
      <alignment horizontal="center"/>
    </xf>
    <xf numFmtId="14" fontId="29" fillId="2" borderId="0" xfId="0" applyNumberFormat="1" applyFont="1" applyFill="1" applyAlignment="1">
      <alignment horizontal="left"/>
    </xf>
    <xf numFmtId="0" fontId="30" fillId="2" borderId="0" xfId="0" applyFont="1" applyFill="1" applyAlignment="1">
      <alignment horizontal="left"/>
    </xf>
    <xf numFmtId="4" fontId="30" fillId="2" borderId="0" xfId="0" applyNumberFormat="1" applyFont="1" applyFill="1"/>
    <xf numFmtId="0" fontId="15" fillId="2" borderId="0" xfId="0" applyFont="1" applyFill="1"/>
    <xf numFmtId="14" fontId="14" fillId="2" borderId="0" xfId="0" applyNumberFormat="1" applyFont="1" applyFill="1"/>
    <xf numFmtId="4" fontId="3" fillId="0" borderId="0" xfId="0" applyNumberFormat="1" applyFont="1" applyBorder="1"/>
    <xf numFmtId="4" fontId="0" fillId="0" borderId="0" xfId="0" applyNumberFormat="1" applyAlignment="1">
      <alignment horizontal="right"/>
    </xf>
    <xf numFmtId="0" fontId="31" fillId="6" borderId="0" xfId="0" applyFont="1" applyFill="1" applyAlignment="1">
      <alignment horizontal="right"/>
    </xf>
    <xf numFmtId="0" fontId="0" fillId="6" borderId="0" xfId="0" applyFill="1"/>
    <xf numFmtId="4" fontId="3" fillId="6" borderId="0" xfId="0" applyNumberFormat="1" applyFont="1" applyFill="1" applyAlignment="1">
      <alignment horizontal="center"/>
    </xf>
    <xf numFmtId="4" fontId="3" fillId="2" borderId="0" xfId="0" applyNumberFormat="1" applyFont="1" applyFill="1" applyAlignment="1">
      <alignment horizontal="center"/>
    </xf>
    <xf numFmtId="0" fontId="6" fillId="0" borderId="0" xfId="3" applyFont="1"/>
    <xf numFmtId="0" fontId="30" fillId="0" borderId="0" xfId="0" applyFont="1"/>
    <xf numFmtId="0" fontId="3" fillId="0" borderId="0" xfId="0" applyFont="1" applyAlignment="1">
      <alignment horizontal="center"/>
    </xf>
    <xf numFmtId="4" fontId="3" fillId="0" borderId="0" xfId="0" applyNumberFormat="1" applyFont="1"/>
    <xf numFmtId="43" fontId="14" fillId="4" borderId="14" xfId="1" applyFont="1" applyFill="1" applyBorder="1" applyAlignment="1">
      <alignment horizontal="right"/>
    </xf>
    <xf numFmtId="43" fontId="0" fillId="4" borderId="1" xfId="1" applyFont="1" applyFill="1" applyBorder="1" applyAlignment="1">
      <alignment horizontal="right"/>
    </xf>
    <xf numFmtId="43" fontId="0" fillId="0" borderId="1" xfId="1" applyFont="1" applyBorder="1" applyAlignment="1">
      <alignment horizontal="right"/>
    </xf>
    <xf numFmtId="43" fontId="3" fillId="0" borderId="1" xfId="1" applyFont="1" applyBorder="1" applyAlignment="1">
      <alignment horizontal="center"/>
    </xf>
    <xf numFmtId="43" fontId="0" fillId="0" borderId="1" xfId="1" applyFont="1" applyFill="1" applyBorder="1" applyAlignment="1">
      <alignment horizontal="right"/>
    </xf>
    <xf numFmtId="0" fontId="19" fillId="0" borderId="19" xfId="0" applyFont="1" applyBorder="1" applyAlignment="1">
      <alignment horizontal="center"/>
    </xf>
    <xf numFmtId="164" fontId="17" fillId="0" borderId="19" xfId="0" applyNumberFormat="1" applyFont="1" applyBorder="1" applyAlignment="1">
      <alignment horizontal="center"/>
    </xf>
    <xf numFmtId="0" fontId="0" fillId="0" borderId="20" xfId="0" applyFont="1" applyBorder="1" applyAlignment="1">
      <alignment horizontal="center"/>
    </xf>
    <xf numFmtId="0" fontId="0" fillId="0" borderId="21" xfId="0" applyFont="1" applyBorder="1" applyAlignment="1">
      <alignment horizontal="center"/>
    </xf>
    <xf numFmtId="43" fontId="14" fillId="2" borderId="22" xfId="1" applyFont="1" applyFill="1" applyBorder="1" applyAlignment="1">
      <alignment horizontal="right"/>
    </xf>
  </cellXfs>
  <cellStyles count="4">
    <cellStyle name="Milliers" xfId="1" builtinId="3"/>
    <cellStyle name="Normal" xfId="0" builtinId="0"/>
    <cellStyle name="Normal 2" xfId="2"/>
    <cellStyle name="Normal 9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J20"/>
  <sheetViews>
    <sheetView showGridLines="0" zoomScaleNormal="100" workbookViewId="0">
      <selection activeCell="H33" sqref="H33"/>
    </sheetView>
  </sheetViews>
  <sheetFormatPr baseColWidth="10" defaultRowHeight="15" x14ac:dyDescent="0.25"/>
  <cols>
    <col min="1" max="1" width="10.7109375" style="61" customWidth="1"/>
    <col min="2" max="2" width="10.7109375" style="61" hidden="1" customWidth="1"/>
    <col min="3" max="3" width="8.7109375" style="61" customWidth="1"/>
    <col min="4" max="4" width="10.7109375" style="61" bestFit="1" customWidth="1"/>
    <col min="5" max="5" width="6.5703125" style="61" bestFit="1" customWidth="1"/>
    <col min="6" max="6" width="11.7109375" style="61" customWidth="1"/>
    <col min="7" max="7" width="31.85546875" style="61" customWidth="1"/>
    <col min="8" max="8" width="10.7109375" style="61" bestFit="1" customWidth="1"/>
    <col min="9" max="9" width="16.5703125" style="60" customWidth="1"/>
    <col min="10" max="10" width="15.28515625" style="60" customWidth="1"/>
    <col min="11" max="11" width="11.85546875" style="61" bestFit="1" customWidth="1"/>
    <col min="12" max="16384" width="11.42578125" style="61"/>
  </cols>
  <sheetData>
    <row r="1" spans="1:10" ht="26.25" x14ac:dyDescent="0.4">
      <c r="A1" s="58"/>
      <c r="B1" s="59" t="s">
        <v>21</v>
      </c>
      <c r="C1" s="59"/>
      <c r="D1" s="59"/>
      <c r="E1" s="59"/>
      <c r="F1" s="59"/>
      <c r="G1" s="59"/>
      <c r="H1" s="59"/>
    </row>
    <row r="2" spans="1:10" ht="18.75" x14ac:dyDescent="0.3">
      <c r="A2" s="62"/>
      <c r="B2" s="63" t="s">
        <v>44</v>
      </c>
      <c r="C2" s="63"/>
      <c r="D2" s="63"/>
      <c r="E2" s="63"/>
      <c r="F2" s="63"/>
      <c r="G2" s="63"/>
      <c r="H2" s="63"/>
    </row>
    <row r="3" spans="1:10" ht="18.75" x14ac:dyDescent="0.3">
      <c r="A3" s="62"/>
      <c r="B3" s="63" t="s">
        <v>45</v>
      </c>
      <c r="C3" s="63"/>
      <c r="D3" s="63"/>
      <c r="E3" s="63"/>
      <c r="F3" s="63"/>
      <c r="G3" s="63"/>
      <c r="H3" s="63"/>
    </row>
    <row r="5" spans="1:10" s="65" customFormat="1" ht="15.75" x14ac:dyDescent="0.25">
      <c r="A5" s="64"/>
      <c r="B5" s="64"/>
      <c r="G5" s="66" t="s">
        <v>22</v>
      </c>
      <c r="H5" s="66"/>
      <c r="I5" s="67">
        <v>1000</v>
      </c>
      <c r="J5" s="68"/>
    </row>
    <row r="6" spans="1:10" ht="16.5" customHeight="1" x14ac:dyDescent="0.25"/>
    <row r="7" spans="1:10" ht="14.25" customHeight="1" x14ac:dyDescent="0.25">
      <c r="A7" s="69" t="s">
        <v>23</v>
      </c>
      <c r="B7" s="69" t="s">
        <v>24</v>
      </c>
      <c r="C7" s="69" t="s">
        <v>25</v>
      </c>
      <c r="D7" s="69" t="s">
        <v>26</v>
      </c>
      <c r="E7" s="69" t="s">
        <v>27</v>
      </c>
      <c r="F7" s="69" t="s">
        <v>28</v>
      </c>
      <c r="G7" s="69" t="s">
        <v>29</v>
      </c>
      <c r="H7" s="69" t="s">
        <v>11</v>
      </c>
      <c r="I7" s="70" t="s">
        <v>30</v>
      </c>
      <c r="J7" s="70" t="s">
        <v>31</v>
      </c>
    </row>
    <row r="8" spans="1:10" ht="14.25" customHeight="1" x14ac:dyDescent="0.25">
      <c r="A8" s="71" t="s">
        <v>46</v>
      </c>
      <c r="B8" s="71" t="s">
        <v>32</v>
      </c>
      <c r="C8" s="71" t="s">
        <v>33</v>
      </c>
      <c r="D8" s="72" t="s">
        <v>34</v>
      </c>
      <c r="E8" s="71" t="s">
        <v>47</v>
      </c>
      <c r="F8" s="71">
        <v>1</v>
      </c>
      <c r="G8" s="71" t="s">
        <v>50</v>
      </c>
      <c r="H8" s="71">
        <v>512</v>
      </c>
      <c r="I8" s="73"/>
      <c r="J8" s="74">
        <v>75</v>
      </c>
    </row>
    <row r="9" spans="1:10" ht="14.25" customHeight="1" x14ac:dyDescent="0.25">
      <c r="A9" s="71" t="s">
        <v>46</v>
      </c>
      <c r="B9" s="71" t="s">
        <v>32</v>
      </c>
      <c r="C9" s="71" t="s">
        <v>33</v>
      </c>
      <c r="D9" s="72" t="s">
        <v>34</v>
      </c>
      <c r="E9" s="71" t="s">
        <v>47</v>
      </c>
      <c r="F9" s="71">
        <v>2</v>
      </c>
      <c r="G9" s="71" t="s">
        <v>50</v>
      </c>
      <c r="H9" s="71">
        <v>512</v>
      </c>
      <c r="I9" s="74"/>
      <c r="J9" s="73">
        <v>25</v>
      </c>
    </row>
    <row r="10" spans="1:10" ht="14.25" customHeight="1" x14ac:dyDescent="0.25">
      <c r="A10" s="71" t="s">
        <v>46</v>
      </c>
      <c r="B10" s="71" t="s">
        <v>32</v>
      </c>
      <c r="C10" s="71" t="s">
        <v>33</v>
      </c>
      <c r="D10" s="72" t="s">
        <v>34</v>
      </c>
      <c r="E10" s="71" t="s">
        <v>47</v>
      </c>
      <c r="F10" s="71">
        <v>3</v>
      </c>
      <c r="G10" s="71" t="s">
        <v>51</v>
      </c>
      <c r="H10" s="71">
        <v>512</v>
      </c>
      <c r="I10" s="74"/>
      <c r="J10" s="73">
        <v>50</v>
      </c>
    </row>
    <row r="11" spans="1:10" ht="14.25" customHeight="1" x14ac:dyDescent="0.25">
      <c r="A11" s="71" t="s">
        <v>46</v>
      </c>
      <c r="B11" s="71" t="s">
        <v>32</v>
      </c>
      <c r="C11" s="71" t="s">
        <v>33</v>
      </c>
      <c r="D11" s="72" t="s">
        <v>34</v>
      </c>
      <c r="E11" s="71" t="s">
        <v>47</v>
      </c>
      <c r="F11" s="71">
        <v>4</v>
      </c>
      <c r="G11" s="71" t="s">
        <v>52</v>
      </c>
      <c r="H11" s="71">
        <v>512</v>
      </c>
      <c r="I11" s="74"/>
      <c r="J11" s="73">
        <v>-45</v>
      </c>
    </row>
    <row r="12" spans="1:10" ht="14.25" customHeight="1" x14ac:dyDescent="0.25">
      <c r="A12" s="71" t="s">
        <v>46</v>
      </c>
      <c r="B12" s="71" t="s">
        <v>32</v>
      </c>
      <c r="C12" s="71" t="s">
        <v>33</v>
      </c>
      <c r="D12" s="72" t="s">
        <v>34</v>
      </c>
      <c r="E12" s="71" t="s">
        <v>47</v>
      </c>
      <c r="F12" s="71">
        <v>5</v>
      </c>
      <c r="G12" s="71" t="s">
        <v>53</v>
      </c>
      <c r="H12" s="71">
        <v>512</v>
      </c>
      <c r="I12" s="73">
        <v>55</v>
      </c>
      <c r="J12" s="74"/>
    </row>
    <row r="13" spans="1:10" ht="14.25" customHeight="1" x14ac:dyDescent="0.25">
      <c r="A13" s="71" t="s">
        <v>46</v>
      </c>
      <c r="B13" s="71" t="s">
        <v>32</v>
      </c>
      <c r="C13" s="71" t="s">
        <v>33</v>
      </c>
      <c r="D13" s="72" t="s">
        <v>35</v>
      </c>
      <c r="E13" s="71" t="s">
        <v>47</v>
      </c>
      <c r="F13" s="71">
        <v>6</v>
      </c>
      <c r="G13" s="71" t="s">
        <v>55</v>
      </c>
      <c r="H13" s="71">
        <v>512</v>
      </c>
      <c r="I13" s="74"/>
      <c r="J13" s="73">
        <v>4500</v>
      </c>
    </row>
    <row r="14" spans="1:10" ht="14.25" customHeight="1" x14ac:dyDescent="0.25">
      <c r="A14" s="71" t="s">
        <v>46</v>
      </c>
      <c r="B14" s="71" t="s">
        <v>32</v>
      </c>
      <c r="C14" s="71">
        <v>2018</v>
      </c>
      <c r="D14" s="72">
        <v>43225</v>
      </c>
      <c r="E14" s="71" t="s">
        <v>47</v>
      </c>
      <c r="F14" s="71">
        <v>7</v>
      </c>
      <c r="G14" s="71" t="s">
        <v>54</v>
      </c>
      <c r="H14" s="71">
        <v>512</v>
      </c>
      <c r="I14" s="74">
        <v>5000</v>
      </c>
      <c r="J14" s="73"/>
    </row>
    <row r="15" spans="1:10" ht="14.25" customHeight="1" x14ac:dyDescent="0.25">
      <c r="A15" s="71" t="s">
        <v>46</v>
      </c>
      <c r="B15" s="71" t="s">
        <v>32</v>
      </c>
      <c r="C15" s="71">
        <v>2018</v>
      </c>
      <c r="D15" s="72">
        <v>43225</v>
      </c>
      <c r="E15" s="71" t="s">
        <v>47</v>
      </c>
      <c r="F15" s="71">
        <v>8</v>
      </c>
      <c r="G15" s="71" t="s">
        <v>54</v>
      </c>
      <c r="H15" s="71">
        <v>512</v>
      </c>
      <c r="I15" s="74">
        <v>5000</v>
      </c>
      <c r="J15" s="73"/>
    </row>
    <row r="16" spans="1:10" ht="14.25" customHeight="1" x14ac:dyDescent="0.25">
      <c r="A16" s="71" t="s">
        <v>46</v>
      </c>
      <c r="B16" s="71" t="s">
        <v>32</v>
      </c>
      <c r="C16" s="71">
        <v>2018</v>
      </c>
      <c r="D16" s="72">
        <v>43225</v>
      </c>
      <c r="E16" s="71" t="s">
        <v>47</v>
      </c>
      <c r="F16" s="71">
        <v>9</v>
      </c>
      <c r="G16" s="71" t="s">
        <v>58</v>
      </c>
      <c r="H16" s="71">
        <v>512</v>
      </c>
      <c r="I16" s="74"/>
      <c r="J16" s="73">
        <v>100</v>
      </c>
    </row>
    <row r="17" spans="1:10" ht="14.25" customHeight="1" x14ac:dyDescent="0.25">
      <c r="A17" s="71"/>
      <c r="B17" s="71"/>
      <c r="C17" s="71"/>
      <c r="D17" s="72"/>
      <c r="E17" s="71"/>
      <c r="F17" s="71"/>
      <c r="G17" s="71"/>
      <c r="H17" s="71"/>
      <c r="I17" s="75"/>
      <c r="J17" s="76"/>
    </row>
    <row r="18" spans="1:10" x14ac:dyDescent="0.25">
      <c r="G18" s="77" t="s">
        <v>36</v>
      </c>
      <c r="H18" s="78"/>
      <c r="I18" s="79">
        <f>SUM(I8:I17)</f>
        <v>10055</v>
      </c>
      <c r="J18" s="79">
        <f>SUM(J8:J17)</f>
        <v>4705</v>
      </c>
    </row>
    <row r="20" spans="1:10" x14ac:dyDescent="0.25">
      <c r="G20" s="66" t="s">
        <v>37</v>
      </c>
      <c r="I20" s="80">
        <f>+I5+I18-J18</f>
        <v>6350</v>
      </c>
    </row>
  </sheetData>
  <mergeCells count="4">
    <mergeCell ref="B1:H1"/>
    <mergeCell ref="B2:H2"/>
    <mergeCell ref="B3:H3"/>
    <mergeCell ref="G18:H18"/>
  </mergeCells>
  <printOptions horizontalCentered="1"/>
  <pageMargins left="0.19685039370078741" right="0" top="0" bottom="0.39370078740157483" header="0" footer="0.19685039370078741"/>
  <pageSetup paperSize="9" scale="52" fitToWidth="0" orientation="landscape" r:id="rId1"/>
  <headerFooter>
    <oddHeader>&amp;L30/04/2018</oddHeader>
    <oddFooter>&amp;L&amp;Z&amp;F&amp;R&amp;P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M34"/>
  <sheetViews>
    <sheetView zoomScaleNormal="100" workbookViewId="0">
      <selection activeCell="F20" sqref="F20"/>
    </sheetView>
  </sheetViews>
  <sheetFormatPr baseColWidth="10" defaultRowHeight="15" x14ac:dyDescent="0.25"/>
  <cols>
    <col min="1" max="1" width="15.7109375" customWidth="1"/>
    <col min="2" max="2" width="64.7109375" customWidth="1"/>
    <col min="3" max="4" width="15.7109375" customWidth="1"/>
    <col min="5" max="5" width="3.5703125" style="14" bestFit="1" customWidth="1"/>
    <col min="6" max="6" width="15.7109375" style="8" customWidth="1"/>
    <col min="7" max="7" width="2.140625" style="14" bestFit="1" customWidth="1"/>
    <col min="8" max="8" width="15" customWidth="1"/>
    <col min="9" max="9" width="15.7109375" customWidth="1"/>
    <col min="10" max="11" width="15.7109375" style="5" customWidth="1"/>
    <col min="12" max="12" width="11.42578125" style="6"/>
    <col min="13" max="13" width="11.42578125" style="7"/>
  </cols>
  <sheetData>
    <row r="1" spans="1:13" ht="28.5" x14ac:dyDescent="0.45">
      <c r="B1" s="1" t="s">
        <v>0</v>
      </c>
      <c r="C1" s="1"/>
      <c r="D1" s="1"/>
      <c r="E1" s="1"/>
      <c r="F1" s="2"/>
      <c r="G1" s="3"/>
      <c r="H1" s="4" t="s">
        <v>1</v>
      </c>
      <c r="I1" s="4" t="s">
        <v>2</v>
      </c>
    </row>
    <row r="2" spans="1:13" x14ac:dyDescent="0.25">
      <c r="E2"/>
      <c r="G2" s="9"/>
      <c r="H2" s="9">
        <v>1000</v>
      </c>
      <c r="I2" s="9">
        <v>1000</v>
      </c>
      <c r="K2" s="10"/>
    </row>
    <row r="3" spans="1:13" x14ac:dyDescent="0.25">
      <c r="B3" s="11" t="s">
        <v>48</v>
      </c>
      <c r="C3" s="12"/>
      <c r="D3" s="11"/>
      <c r="E3" s="11"/>
      <c r="F3" s="13"/>
    </row>
    <row r="4" spans="1:13" x14ac:dyDescent="0.25">
      <c r="B4" s="11">
        <v>512</v>
      </c>
      <c r="C4" s="11"/>
      <c r="D4" s="11"/>
      <c r="E4" s="11"/>
      <c r="F4" s="13"/>
    </row>
    <row r="5" spans="1:13" x14ac:dyDescent="0.25">
      <c r="B5" s="11" t="s">
        <v>49</v>
      </c>
      <c r="C5" s="11"/>
      <c r="D5" s="11"/>
      <c r="E5" s="11"/>
      <c r="F5" s="13"/>
    </row>
    <row r="9" spans="1:13" x14ac:dyDescent="0.25">
      <c r="A9" s="15">
        <f ca="1">TODAY()</f>
        <v>43319</v>
      </c>
      <c r="J9" s="16" t="s">
        <v>3</v>
      </c>
      <c r="K9" s="16"/>
    </row>
    <row r="10" spans="1:13" x14ac:dyDescent="0.25">
      <c r="A10" s="17" t="s">
        <v>4</v>
      </c>
      <c r="B10" s="17" t="s">
        <v>5</v>
      </c>
      <c r="C10" s="17" t="s">
        <v>6</v>
      </c>
      <c r="D10" s="17" t="s">
        <v>7</v>
      </c>
      <c r="E10" s="17"/>
      <c r="F10" s="18" t="s">
        <v>8</v>
      </c>
      <c r="G10" s="17"/>
      <c r="H10" s="17" t="s">
        <v>9</v>
      </c>
      <c r="I10" s="17" t="s">
        <v>10</v>
      </c>
      <c r="J10" s="19" t="s">
        <v>7</v>
      </c>
      <c r="K10" s="19" t="s">
        <v>8</v>
      </c>
      <c r="L10" s="20" t="s">
        <v>11</v>
      </c>
      <c r="M10" s="21" t="s">
        <v>12</v>
      </c>
    </row>
    <row r="11" spans="1:13" x14ac:dyDescent="0.25">
      <c r="A11" s="72" t="s">
        <v>34</v>
      </c>
      <c r="B11" s="71" t="s">
        <v>50</v>
      </c>
      <c r="C11" s="72">
        <v>43221</v>
      </c>
      <c r="D11" s="73"/>
      <c r="E11" s="74"/>
      <c r="F11" s="74">
        <v>100</v>
      </c>
      <c r="G11" s="28" t="s">
        <v>13</v>
      </c>
      <c r="H11" s="27">
        <f>+H2+D11-F11</f>
        <v>900</v>
      </c>
      <c r="I11" s="27">
        <f ca="1">IF(C11&gt;$A$9,0,D11-F11)</f>
        <v>-100</v>
      </c>
      <c r="J11" s="23">
        <f>IF(E11="X",0,D11)</f>
        <v>0</v>
      </c>
      <c r="K11" s="24">
        <f>IF(G11="X",0,F11)</f>
        <v>0</v>
      </c>
    </row>
    <row r="12" spans="1:13" x14ac:dyDescent="0.25">
      <c r="A12" s="72" t="s">
        <v>34</v>
      </c>
      <c r="B12" s="71" t="s">
        <v>56</v>
      </c>
      <c r="C12" s="72">
        <v>43221</v>
      </c>
      <c r="D12" s="112">
        <v>500</v>
      </c>
      <c r="E12" s="73" t="s">
        <v>13</v>
      </c>
      <c r="F12" s="73"/>
      <c r="G12" s="28"/>
      <c r="H12" s="27">
        <f>+H11+D12-F12</f>
        <v>1400</v>
      </c>
      <c r="I12" s="27">
        <f ca="1">IF(C12&gt;$A$9,0,D12-F12)</f>
        <v>500</v>
      </c>
      <c r="J12" s="23">
        <f>IF(E12="X",0,D12)</f>
        <v>0</v>
      </c>
      <c r="K12" s="24">
        <f>IF(G12="X",0,F12)</f>
        <v>0</v>
      </c>
    </row>
    <row r="13" spans="1:13" x14ac:dyDescent="0.25">
      <c r="A13" s="72" t="s">
        <v>34</v>
      </c>
      <c r="B13" s="71" t="s">
        <v>51</v>
      </c>
      <c r="C13" s="72">
        <v>43221</v>
      </c>
      <c r="D13" s="74"/>
      <c r="E13" s="73"/>
      <c r="F13" s="74">
        <v>50</v>
      </c>
      <c r="G13" s="28" t="s">
        <v>13</v>
      </c>
      <c r="H13" s="27">
        <f>+H12+D13-F13</f>
        <v>1350</v>
      </c>
      <c r="I13" s="27">
        <f ca="1">IF(C13&gt;$A$9,0,D13-F13)</f>
        <v>-50</v>
      </c>
      <c r="J13" s="23">
        <f>IF(E13="X",0,D13)</f>
        <v>0</v>
      </c>
      <c r="K13" s="24">
        <f>IF(G13="X",0,F13)</f>
        <v>0</v>
      </c>
    </row>
    <row r="14" spans="1:13" x14ac:dyDescent="0.25">
      <c r="A14" s="72" t="s">
        <v>34</v>
      </c>
      <c r="B14" s="71" t="s">
        <v>52</v>
      </c>
      <c r="C14" s="72">
        <v>43221</v>
      </c>
      <c r="D14" s="74">
        <v>45</v>
      </c>
      <c r="E14" s="73" t="s">
        <v>13</v>
      </c>
      <c r="F14" s="73"/>
      <c r="G14" s="26" t="s">
        <v>13</v>
      </c>
      <c r="H14" s="27">
        <f>+H13+D14-F14</f>
        <v>1395</v>
      </c>
      <c r="I14" s="27">
        <f t="shared" ref="I14" ca="1" si="0">IF(C14&gt;$A$9,0,D14-F14)</f>
        <v>45</v>
      </c>
      <c r="J14" s="23">
        <f t="shared" ref="J14" si="1">IF(E14="X",0,D14)</f>
        <v>0</v>
      </c>
      <c r="K14" s="24">
        <f t="shared" ref="K14" si="2">IF(G14="X",0,F14)</f>
        <v>0</v>
      </c>
    </row>
    <row r="15" spans="1:13" s="6" customFormat="1" x14ac:dyDescent="0.25">
      <c r="A15" s="72" t="s">
        <v>34</v>
      </c>
      <c r="B15" s="71" t="s">
        <v>53</v>
      </c>
      <c r="C15" s="72">
        <v>43221</v>
      </c>
      <c r="D15" s="74">
        <v>55</v>
      </c>
      <c r="E15" s="74" t="s">
        <v>13</v>
      </c>
      <c r="F15" s="74"/>
      <c r="G15" s="26"/>
      <c r="H15" s="27">
        <f t="shared" ref="H15:H18" si="3">+H14+D15-F15</f>
        <v>1450</v>
      </c>
      <c r="I15" s="27">
        <f ca="1">IF(C15&gt;$A$9,0,D15-F15)</f>
        <v>55</v>
      </c>
      <c r="J15" s="23">
        <f t="shared" ref="J15:J21" si="4">IF(E15="X",0,D15)</f>
        <v>0</v>
      </c>
      <c r="K15" s="24">
        <f t="shared" ref="K15:K21" si="5">IF(G15="X",0,F15)</f>
        <v>0</v>
      </c>
      <c r="M15" s="7"/>
    </row>
    <row r="16" spans="1:13" s="31" customFormat="1" x14ac:dyDescent="0.25">
      <c r="A16" s="72" t="s">
        <v>35</v>
      </c>
      <c r="B16" s="71" t="s">
        <v>55</v>
      </c>
      <c r="C16" s="72">
        <v>43222</v>
      </c>
      <c r="D16" s="73"/>
      <c r="E16" s="73"/>
      <c r="F16" s="74">
        <v>4500</v>
      </c>
      <c r="G16" s="30" t="s">
        <v>13</v>
      </c>
      <c r="H16" s="27">
        <f>+H15+D16-F16</f>
        <v>-3050</v>
      </c>
      <c r="I16" s="27">
        <f ca="1">IF(C16&gt;$A$9,0,D16-F16)</f>
        <v>-4500</v>
      </c>
      <c r="J16" s="23">
        <f t="shared" si="4"/>
        <v>0</v>
      </c>
      <c r="K16" s="24">
        <f t="shared" si="5"/>
        <v>0</v>
      </c>
      <c r="M16" s="32"/>
    </row>
    <row r="17" spans="1:13" s="6" customFormat="1" x14ac:dyDescent="0.25">
      <c r="A17" s="72">
        <v>43225</v>
      </c>
      <c r="B17" s="71" t="s">
        <v>54</v>
      </c>
      <c r="C17" s="72">
        <v>43225</v>
      </c>
      <c r="D17" s="74">
        <v>5000</v>
      </c>
      <c r="E17" s="73" t="s">
        <v>13</v>
      </c>
      <c r="F17" s="73"/>
      <c r="G17" s="26"/>
      <c r="H17" s="27">
        <f t="shared" si="3"/>
        <v>1950</v>
      </c>
      <c r="I17" s="27">
        <f ca="1">IF(C17&gt;$A$9,0,D17-F17)</f>
        <v>5000</v>
      </c>
      <c r="J17" s="23">
        <f t="shared" si="4"/>
        <v>0</v>
      </c>
      <c r="K17" s="24">
        <f t="shared" si="5"/>
        <v>0</v>
      </c>
      <c r="M17" s="7"/>
    </row>
    <row r="18" spans="1:13" s="6" customFormat="1" x14ac:dyDescent="0.25">
      <c r="A18" s="72">
        <v>43225</v>
      </c>
      <c r="B18" s="71" t="s">
        <v>54</v>
      </c>
      <c r="C18" s="72">
        <v>43225</v>
      </c>
      <c r="D18" s="74">
        <v>5000</v>
      </c>
      <c r="E18" s="73" t="s">
        <v>13</v>
      </c>
      <c r="F18" s="73"/>
      <c r="G18" s="26"/>
      <c r="H18" s="27">
        <f t="shared" si="3"/>
        <v>6950</v>
      </c>
      <c r="I18" s="27">
        <f ca="1">IF(C18&gt;$A$9,0,D18-F18)</f>
        <v>5000</v>
      </c>
      <c r="J18" s="23">
        <f t="shared" si="4"/>
        <v>0</v>
      </c>
      <c r="K18" s="24">
        <f t="shared" si="5"/>
        <v>0</v>
      </c>
      <c r="M18" s="7"/>
    </row>
    <row r="19" spans="1:13" s="6" customFormat="1" x14ac:dyDescent="0.25">
      <c r="A19" s="72">
        <v>43250</v>
      </c>
      <c r="B19" s="71" t="s">
        <v>58</v>
      </c>
      <c r="C19" s="72">
        <v>43250</v>
      </c>
      <c r="D19" s="74"/>
      <c r="E19" s="73"/>
      <c r="F19" s="75">
        <v>100</v>
      </c>
      <c r="G19" s="26"/>
      <c r="H19" s="27">
        <f>+H18+D19-F19</f>
        <v>6850</v>
      </c>
      <c r="I19" s="27">
        <f ca="1">IF(C19&gt;$A$9,0,D19-F19)</f>
        <v>-100</v>
      </c>
      <c r="J19" s="23">
        <f t="shared" ref="J19:J21" si="6">IF(E19="X",0,D19)</f>
        <v>0</v>
      </c>
      <c r="K19" s="24">
        <f t="shared" ref="K19:K21" si="7">IF(G19="X",0,F19)</f>
        <v>100</v>
      </c>
      <c r="M19" s="7"/>
    </row>
    <row r="20" spans="1:13" s="6" customFormat="1" x14ac:dyDescent="0.25">
      <c r="A20" s="72">
        <v>43251</v>
      </c>
      <c r="B20" s="25" t="s">
        <v>57</v>
      </c>
      <c r="C20" s="72">
        <v>43236</v>
      </c>
      <c r="D20" s="114"/>
      <c r="E20" s="115"/>
      <c r="F20" s="113">
        <v>2000</v>
      </c>
      <c r="G20" s="26" t="s">
        <v>13</v>
      </c>
      <c r="H20" s="27">
        <f t="shared" ref="H19:H21" si="8">+H19+D20-F20</f>
        <v>4850</v>
      </c>
      <c r="I20" s="27">
        <f t="shared" ref="I19:I21" ca="1" si="9">IF(C20&gt;$A$9,0,D20-F20)</f>
        <v>-2000</v>
      </c>
      <c r="J20" s="23">
        <f t="shared" si="6"/>
        <v>0</v>
      </c>
      <c r="K20" s="24">
        <f t="shared" si="7"/>
        <v>0</v>
      </c>
      <c r="M20" s="7"/>
    </row>
    <row r="21" spans="1:13" s="6" customFormat="1" x14ac:dyDescent="0.25">
      <c r="A21" s="22"/>
      <c r="B21" s="25"/>
      <c r="C21" s="22"/>
      <c r="D21" s="114"/>
      <c r="E21" s="115"/>
      <c r="F21" s="116"/>
      <c r="G21" s="26"/>
      <c r="H21" s="27">
        <f t="shared" si="8"/>
        <v>4850</v>
      </c>
      <c r="I21" s="27">
        <f t="shared" ca="1" si="9"/>
        <v>0</v>
      </c>
      <c r="J21" s="23">
        <f t="shared" si="6"/>
        <v>0</v>
      </c>
      <c r="K21" s="24">
        <f t="shared" si="7"/>
        <v>0</v>
      </c>
      <c r="M21" s="7"/>
    </row>
    <row r="22" spans="1:13" s="6" customFormat="1" ht="15.75" thickBot="1" x14ac:dyDescent="0.3">
      <c r="A22" s="25"/>
      <c r="B22" s="25"/>
      <c r="C22" s="25"/>
      <c r="D22" s="29"/>
      <c r="E22" s="26"/>
      <c r="F22" s="29"/>
      <c r="G22" s="26"/>
      <c r="H22" s="27"/>
      <c r="I22" s="27"/>
      <c r="J22" s="33"/>
      <c r="K22" s="34"/>
      <c r="M22" s="7"/>
    </row>
    <row r="23" spans="1:13" s="6" customFormat="1" ht="15.75" thickTop="1" x14ac:dyDescent="0.25">
      <c r="A23" s="35"/>
      <c r="B23"/>
      <c r="C23"/>
      <c r="D23" s="36">
        <f>SUM(D11:D22)</f>
        <v>10600</v>
      </c>
      <c r="E23" s="9"/>
      <c r="F23" s="36">
        <f>SUM(F11:F22)</f>
        <v>6750</v>
      </c>
      <c r="G23" s="9"/>
      <c r="H23" s="37">
        <f>H2+D23-F23</f>
        <v>4850</v>
      </c>
      <c r="I23" s="37">
        <f ca="1">SUM(I11:I22)</f>
        <v>3850</v>
      </c>
      <c r="J23" s="23">
        <f>SUM(J11:J22)</f>
        <v>0</v>
      </c>
      <c r="K23" s="23">
        <f>SUM(K11:K22)</f>
        <v>100</v>
      </c>
      <c r="M23" s="7"/>
    </row>
    <row r="24" spans="1:13" s="6" customFormat="1" ht="15.75" thickBot="1" x14ac:dyDescent="0.3">
      <c r="A24"/>
      <c r="B24"/>
      <c r="C24"/>
      <c r="F24" s="38"/>
      <c r="G24" s="39"/>
      <c r="H24" s="8"/>
      <c r="I24" s="8"/>
      <c r="J24" s="23"/>
      <c r="K24" s="23"/>
      <c r="M24" s="7"/>
    </row>
    <row r="25" spans="1:13" s="6" customFormat="1" x14ac:dyDescent="0.25">
      <c r="A25"/>
      <c r="B25"/>
      <c r="C25"/>
      <c r="D25"/>
      <c r="E25" s="14"/>
      <c r="F25" s="40" t="s">
        <v>14</v>
      </c>
      <c r="G25" s="41"/>
      <c r="H25" s="42">
        <f ca="1">TODAY()</f>
        <v>43319</v>
      </c>
      <c r="I25" s="43">
        <f ca="1">+I2+I23</f>
        <v>4850</v>
      </c>
      <c r="J25" s="44">
        <f ca="1">+H23-I25</f>
        <v>0</v>
      </c>
      <c r="K25" s="5" t="s">
        <v>15</v>
      </c>
      <c r="M25" s="7"/>
    </row>
    <row r="26" spans="1:13" s="6" customFormat="1" x14ac:dyDescent="0.25">
      <c r="A26"/>
      <c r="B26"/>
      <c r="C26"/>
      <c r="D26"/>
      <c r="E26" s="14"/>
      <c r="F26" s="45"/>
      <c r="G26" s="46"/>
      <c r="H26" s="47"/>
      <c r="I26" s="48"/>
      <c r="J26" s="5"/>
      <c r="K26" s="5"/>
      <c r="M26" s="7"/>
    </row>
    <row r="27" spans="1:13" s="6" customFormat="1" x14ac:dyDescent="0.25">
      <c r="A27"/>
      <c r="B27"/>
      <c r="C27"/>
      <c r="D27"/>
      <c r="E27" s="14"/>
      <c r="F27" s="45" t="s">
        <v>16</v>
      </c>
      <c r="G27" s="46"/>
      <c r="H27" s="47"/>
      <c r="I27" s="49">
        <f>+J23</f>
        <v>0</v>
      </c>
      <c r="J27" s="5"/>
      <c r="K27" s="5"/>
      <c r="M27" s="7"/>
    </row>
    <row r="28" spans="1:13" s="6" customFormat="1" x14ac:dyDescent="0.25">
      <c r="A28"/>
      <c r="B28"/>
      <c r="C28"/>
      <c r="D28"/>
      <c r="E28" s="14"/>
      <c r="F28" s="45"/>
      <c r="G28" s="46"/>
      <c r="H28" s="47"/>
      <c r="I28" s="48"/>
      <c r="J28" s="5"/>
      <c r="K28" s="5"/>
      <c r="M28" s="7"/>
    </row>
    <row r="29" spans="1:13" s="6" customFormat="1" x14ac:dyDescent="0.25">
      <c r="A29"/>
      <c r="B29"/>
      <c r="C29"/>
      <c r="D29"/>
      <c r="E29" s="14"/>
      <c r="F29" s="45" t="s">
        <v>17</v>
      </c>
      <c r="G29" s="46"/>
      <c r="H29" s="47"/>
      <c r="I29" s="49">
        <f>+K23</f>
        <v>100</v>
      </c>
      <c r="J29" s="5"/>
      <c r="K29" s="5"/>
      <c r="M29" s="7"/>
    </row>
    <row r="30" spans="1:13" s="6" customFormat="1" x14ac:dyDescent="0.25">
      <c r="A30"/>
      <c r="B30"/>
      <c r="C30"/>
      <c r="D30"/>
      <c r="E30" s="14"/>
      <c r="F30" s="45"/>
      <c r="G30" s="46"/>
      <c r="H30" s="47"/>
      <c r="I30" s="48"/>
      <c r="J30" s="5"/>
      <c r="K30" s="5"/>
      <c r="M30" s="7"/>
    </row>
    <row r="31" spans="1:13" s="6" customFormat="1" x14ac:dyDescent="0.25">
      <c r="A31"/>
      <c r="B31"/>
      <c r="C31"/>
      <c r="D31"/>
      <c r="E31" s="14"/>
      <c r="F31" s="45" t="s">
        <v>18</v>
      </c>
      <c r="G31" s="46"/>
      <c r="H31" s="50">
        <v>4950</v>
      </c>
      <c r="I31" s="49">
        <f>+H23+I29-I27</f>
        <v>4950</v>
      </c>
      <c r="J31" s="44">
        <f>+I31-H31</f>
        <v>0</v>
      </c>
      <c r="K31" s="5"/>
      <c r="M31" s="7"/>
    </row>
    <row r="32" spans="1:13" s="5" customFormat="1" x14ac:dyDescent="0.25">
      <c r="A32"/>
      <c r="B32"/>
      <c r="C32"/>
      <c r="D32"/>
      <c r="E32" s="14"/>
      <c r="F32" s="45"/>
      <c r="G32" s="46"/>
      <c r="H32" s="47"/>
      <c r="I32" s="48"/>
      <c r="L32" s="6"/>
      <c r="M32" s="7"/>
    </row>
    <row r="33" spans="1:13" s="5" customFormat="1" x14ac:dyDescent="0.25">
      <c r="A33"/>
      <c r="B33"/>
      <c r="C33"/>
      <c r="D33"/>
      <c r="E33" s="14"/>
      <c r="F33" s="51" t="s">
        <v>19</v>
      </c>
      <c r="G33" s="46"/>
      <c r="H33" s="52">
        <f>+D12</f>
        <v>500</v>
      </c>
      <c r="I33" s="53">
        <f>+F20</f>
        <v>2000</v>
      </c>
      <c r="L33" s="6"/>
      <c r="M33" s="7"/>
    </row>
    <row r="34" spans="1:13" s="5" customFormat="1" ht="15.75" thickBot="1" x14ac:dyDescent="0.3">
      <c r="A34"/>
      <c r="B34"/>
      <c r="C34"/>
      <c r="D34"/>
      <c r="E34" s="14"/>
      <c r="F34" s="54" t="s">
        <v>20</v>
      </c>
      <c r="G34" s="55"/>
      <c r="H34" s="56"/>
      <c r="I34" s="57"/>
      <c r="L34" s="6"/>
      <c r="M34" s="7"/>
    </row>
  </sheetData>
  <mergeCells count="1">
    <mergeCell ref="J9:K9"/>
  </mergeCells>
  <pageMargins left="0.23622047244094491" right="0.23622047244094491" top="0.15748031496062992" bottom="0.15748031496062992" header="0.31496062992125984" footer="0.31496062992125984"/>
  <pageSetup paperSize="9" scale="87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6"/>
  </sheetPr>
  <dimension ref="A1:R23"/>
  <sheetViews>
    <sheetView tabSelected="1" workbookViewId="0">
      <selection activeCell="Q20" sqref="Q20"/>
    </sheetView>
  </sheetViews>
  <sheetFormatPr baseColWidth="10" defaultRowHeight="15" x14ac:dyDescent="0.25"/>
  <cols>
    <col min="7" max="7" width="34.28515625" bestFit="1" customWidth="1"/>
    <col min="8" max="8" width="9.42578125" bestFit="1" customWidth="1"/>
    <col min="9" max="9" width="11.85546875" bestFit="1" customWidth="1"/>
    <col min="13" max="13" width="10.7109375" bestFit="1" customWidth="1"/>
    <col min="14" max="14" width="37.28515625" bestFit="1" customWidth="1"/>
    <col min="18" max="18" width="13.140625" bestFit="1" customWidth="1"/>
  </cols>
  <sheetData>
    <row r="1" spans="1:18" ht="28.5" x14ac:dyDescent="0.45">
      <c r="A1" s="58"/>
      <c r="B1" s="118" t="s">
        <v>21</v>
      </c>
      <c r="C1" s="59"/>
      <c r="D1" s="59"/>
      <c r="E1" s="59"/>
      <c r="F1" s="59"/>
      <c r="G1" s="59"/>
      <c r="H1" s="59"/>
      <c r="I1" s="60"/>
      <c r="J1" s="60"/>
      <c r="K1" s="60"/>
      <c r="N1" s="1" t="s">
        <v>0</v>
      </c>
      <c r="O1" s="1"/>
      <c r="P1" s="1"/>
      <c r="Q1" s="2"/>
      <c r="R1" s="2"/>
    </row>
    <row r="2" spans="1:18" ht="18.75" x14ac:dyDescent="0.3">
      <c r="A2" s="62"/>
      <c r="B2" s="117" t="s">
        <v>44</v>
      </c>
      <c r="C2" s="63"/>
      <c r="D2" s="63"/>
      <c r="E2" s="63"/>
      <c r="F2" s="63"/>
      <c r="G2" s="63"/>
      <c r="H2" s="63"/>
      <c r="I2" s="60"/>
      <c r="J2" s="60"/>
      <c r="K2" s="60"/>
      <c r="Q2" s="8"/>
      <c r="R2" s="8"/>
    </row>
    <row r="3" spans="1:18" ht="18.75" x14ac:dyDescent="0.3">
      <c r="A3" s="62"/>
      <c r="B3" s="117" t="s">
        <v>45</v>
      </c>
      <c r="C3" s="63"/>
      <c r="D3" s="63"/>
      <c r="E3" s="63"/>
      <c r="F3" s="63"/>
      <c r="G3" s="63"/>
      <c r="H3" s="63"/>
      <c r="I3" s="60"/>
      <c r="J3" s="60"/>
      <c r="K3" s="60"/>
      <c r="N3" s="11" t="s">
        <v>48</v>
      </c>
      <c r="O3" s="12"/>
      <c r="P3" s="11"/>
      <c r="Q3" s="13"/>
      <c r="R3" s="13"/>
    </row>
    <row r="4" spans="1:18" x14ac:dyDescent="0.25">
      <c r="A4" s="61"/>
      <c r="B4" s="61"/>
      <c r="C4" s="61"/>
      <c r="D4" s="61"/>
      <c r="E4" s="61"/>
      <c r="F4" s="61"/>
      <c r="G4" s="61"/>
      <c r="H4" s="61"/>
      <c r="I4" s="60"/>
      <c r="J4" s="60"/>
      <c r="K4" s="60"/>
      <c r="N4" s="11">
        <v>512</v>
      </c>
      <c r="O4" s="11"/>
      <c r="P4" s="11"/>
      <c r="Q4" s="13"/>
      <c r="R4" s="13"/>
    </row>
    <row r="5" spans="1:18" ht="15.75" x14ac:dyDescent="0.25">
      <c r="A5" s="64"/>
      <c r="B5" s="64"/>
      <c r="C5" s="65"/>
      <c r="D5" s="65"/>
      <c r="E5" s="65"/>
      <c r="F5" s="65"/>
      <c r="G5" s="66" t="s">
        <v>22</v>
      </c>
      <c r="H5" s="66"/>
      <c r="I5" s="67">
        <v>1000</v>
      </c>
      <c r="J5" s="68"/>
      <c r="K5" s="68"/>
      <c r="N5" s="11" t="s">
        <v>49</v>
      </c>
      <c r="O5" s="11"/>
      <c r="P5" s="11"/>
      <c r="Q5" s="13"/>
      <c r="R5" s="13"/>
    </row>
    <row r="6" spans="1:18" x14ac:dyDescent="0.25">
      <c r="A6" s="61"/>
      <c r="B6" s="61"/>
      <c r="C6" s="61"/>
      <c r="D6" s="61"/>
      <c r="E6" s="61"/>
      <c r="F6" s="61"/>
      <c r="G6" s="61"/>
      <c r="H6" s="61"/>
      <c r="I6" s="60"/>
      <c r="J6" s="60"/>
      <c r="K6" s="60"/>
      <c r="Q6" s="8"/>
      <c r="R6" s="8"/>
    </row>
    <row r="7" spans="1:18" ht="26.25" x14ac:dyDescent="0.25">
      <c r="A7" s="69" t="s">
        <v>23</v>
      </c>
      <c r="B7" s="69" t="s">
        <v>24</v>
      </c>
      <c r="C7" s="69" t="s">
        <v>25</v>
      </c>
      <c r="D7" s="69" t="s">
        <v>26</v>
      </c>
      <c r="E7" s="69" t="s">
        <v>27</v>
      </c>
      <c r="F7" s="69" t="s">
        <v>28</v>
      </c>
      <c r="G7" s="69" t="s">
        <v>29</v>
      </c>
      <c r="H7" s="69" t="s">
        <v>11</v>
      </c>
      <c r="I7" s="70" t="s">
        <v>30</v>
      </c>
      <c r="J7" s="70" t="s">
        <v>31</v>
      </c>
      <c r="K7" s="70" t="s">
        <v>60</v>
      </c>
      <c r="Q7" s="8"/>
      <c r="R7" s="8"/>
    </row>
    <row r="8" spans="1:18" x14ac:dyDescent="0.25">
      <c r="A8" s="71" t="s">
        <v>46</v>
      </c>
      <c r="B8" s="71" t="s">
        <v>32</v>
      </c>
      <c r="C8" s="71" t="s">
        <v>33</v>
      </c>
      <c r="D8" s="72" t="s">
        <v>34</v>
      </c>
      <c r="E8" s="71" t="s">
        <v>47</v>
      </c>
      <c r="F8" s="71">
        <v>1</v>
      </c>
      <c r="G8" s="71" t="s">
        <v>50</v>
      </c>
      <c r="H8" s="71">
        <v>512</v>
      </c>
      <c r="I8" s="73"/>
      <c r="J8" s="74">
        <v>75</v>
      </c>
      <c r="K8" s="74" t="s">
        <v>61</v>
      </c>
      <c r="Q8" s="8"/>
      <c r="R8" s="8"/>
    </row>
    <row r="9" spans="1:18" x14ac:dyDescent="0.25">
      <c r="A9" s="71" t="s">
        <v>46</v>
      </c>
      <c r="B9" s="71" t="s">
        <v>32</v>
      </c>
      <c r="C9" s="71" t="s">
        <v>33</v>
      </c>
      <c r="D9" s="72" t="s">
        <v>34</v>
      </c>
      <c r="E9" s="71" t="s">
        <v>47</v>
      </c>
      <c r="F9" s="71">
        <v>2</v>
      </c>
      <c r="G9" s="71" t="s">
        <v>50</v>
      </c>
      <c r="H9" s="71">
        <v>512</v>
      </c>
      <c r="I9" s="74"/>
      <c r="J9" s="73">
        <v>25</v>
      </c>
      <c r="K9" s="74" t="s">
        <v>61</v>
      </c>
      <c r="M9" s="15">
        <f ca="1">TODAY()</f>
        <v>43319</v>
      </c>
      <c r="Q9" s="8"/>
      <c r="R9" s="8"/>
    </row>
    <row r="10" spans="1:18" x14ac:dyDescent="0.25">
      <c r="A10" s="71" t="s">
        <v>46</v>
      </c>
      <c r="B10" s="71" t="s">
        <v>32</v>
      </c>
      <c r="C10" s="71" t="s">
        <v>33</v>
      </c>
      <c r="D10" s="72" t="s">
        <v>34</v>
      </c>
      <c r="E10" s="71" t="s">
        <v>47</v>
      </c>
      <c r="F10" s="71">
        <v>3</v>
      </c>
      <c r="G10" s="71" t="s">
        <v>51</v>
      </c>
      <c r="H10" s="71">
        <v>512</v>
      </c>
      <c r="I10" s="74"/>
      <c r="J10" s="73">
        <v>50</v>
      </c>
      <c r="K10" s="74" t="s">
        <v>62</v>
      </c>
      <c r="M10" s="17" t="s">
        <v>4</v>
      </c>
      <c r="N10" s="17" t="s">
        <v>5</v>
      </c>
      <c r="O10" s="17" t="s">
        <v>6</v>
      </c>
      <c r="P10" s="17" t="s">
        <v>7</v>
      </c>
      <c r="Q10" s="18" t="s">
        <v>8</v>
      </c>
      <c r="R10" s="18" t="s">
        <v>60</v>
      </c>
    </row>
    <row r="11" spans="1:18" x14ac:dyDescent="0.25">
      <c r="A11" s="71" t="s">
        <v>46</v>
      </c>
      <c r="B11" s="71" t="s">
        <v>32</v>
      </c>
      <c r="C11" s="71" t="s">
        <v>33</v>
      </c>
      <c r="D11" s="72" t="s">
        <v>34</v>
      </c>
      <c r="E11" s="71" t="s">
        <v>47</v>
      </c>
      <c r="F11" s="71">
        <v>4</v>
      </c>
      <c r="G11" s="71" t="s">
        <v>52</v>
      </c>
      <c r="H11" s="71">
        <v>512</v>
      </c>
      <c r="I11" s="74"/>
      <c r="J11" s="73">
        <v>-45</v>
      </c>
      <c r="K11" s="74" t="s">
        <v>64</v>
      </c>
      <c r="M11" s="72" t="s">
        <v>34</v>
      </c>
      <c r="N11" s="71" t="s">
        <v>50</v>
      </c>
      <c r="O11" s="72">
        <v>43221</v>
      </c>
      <c r="P11" s="73"/>
      <c r="Q11" s="74">
        <v>100</v>
      </c>
      <c r="R11" s="74" t="s">
        <v>61</v>
      </c>
    </row>
    <row r="12" spans="1:18" x14ac:dyDescent="0.25">
      <c r="A12" s="71" t="s">
        <v>46</v>
      </c>
      <c r="B12" s="71" t="s">
        <v>32</v>
      </c>
      <c r="C12" s="71" t="s">
        <v>33</v>
      </c>
      <c r="D12" s="72" t="s">
        <v>34</v>
      </c>
      <c r="E12" s="71" t="s">
        <v>47</v>
      </c>
      <c r="F12" s="71">
        <v>5</v>
      </c>
      <c r="G12" s="71" t="s">
        <v>53</v>
      </c>
      <c r="H12" s="71">
        <v>512</v>
      </c>
      <c r="I12" s="73">
        <v>55</v>
      </c>
      <c r="J12" s="74"/>
      <c r="K12" s="74" t="s">
        <v>65</v>
      </c>
      <c r="M12" s="72" t="s">
        <v>34</v>
      </c>
      <c r="N12" s="71" t="s">
        <v>56</v>
      </c>
      <c r="O12" s="72">
        <v>43221</v>
      </c>
      <c r="P12" s="112">
        <v>500</v>
      </c>
      <c r="Q12" s="73"/>
      <c r="R12" s="74" t="s">
        <v>63</v>
      </c>
    </row>
    <row r="13" spans="1:18" x14ac:dyDescent="0.25">
      <c r="A13" s="71" t="s">
        <v>46</v>
      </c>
      <c r="B13" s="71" t="s">
        <v>32</v>
      </c>
      <c r="C13" s="71" t="s">
        <v>33</v>
      </c>
      <c r="D13" s="72" t="s">
        <v>35</v>
      </c>
      <c r="E13" s="71" t="s">
        <v>47</v>
      </c>
      <c r="F13" s="71">
        <v>6</v>
      </c>
      <c r="G13" s="71" t="s">
        <v>55</v>
      </c>
      <c r="H13" s="71">
        <v>512</v>
      </c>
      <c r="I13" s="74"/>
      <c r="J13" s="73">
        <v>4500</v>
      </c>
      <c r="K13" s="74" t="s">
        <v>66</v>
      </c>
      <c r="M13" s="72" t="s">
        <v>34</v>
      </c>
      <c r="N13" s="71" t="s">
        <v>51</v>
      </c>
      <c r="O13" s="72">
        <v>43221</v>
      </c>
      <c r="P13" s="74"/>
      <c r="Q13" s="74">
        <v>50</v>
      </c>
      <c r="R13" s="74" t="s">
        <v>62</v>
      </c>
    </row>
    <row r="14" spans="1:18" x14ac:dyDescent="0.25">
      <c r="A14" s="71" t="s">
        <v>46</v>
      </c>
      <c r="B14" s="71" t="s">
        <v>32</v>
      </c>
      <c r="C14" s="71">
        <v>2018</v>
      </c>
      <c r="D14" s="72">
        <v>43225</v>
      </c>
      <c r="E14" s="71" t="s">
        <v>47</v>
      </c>
      <c r="F14" s="71">
        <v>7</v>
      </c>
      <c r="G14" s="71" t="s">
        <v>54</v>
      </c>
      <c r="H14" s="71">
        <v>512</v>
      </c>
      <c r="I14" s="74">
        <v>5000</v>
      </c>
      <c r="J14" s="73"/>
      <c r="K14" s="74" t="s">
        <v>67</v>
      </c>
      <c r="M14" s="72" t="s">
        <v>34</v>
      </c>
      <c r="N14" s="71" t="s">
        <v>52</v>
      </c>
      <c r="O14" s="72">
        <v>43221</v>
      </c>
      <c r="P14" s="74">
        <v>45</v>
      </c>
      <c r="Q14" s="73"/>
      <c r="R14" s="74" t="s">
        <v>64</v>
      </c>
    </row>
    <row r="15" spans="1:18" x14ac:dyDescent="0.25">
      <c r="A15" s="71" t="s">
        <v>46</v>
      </c>
      <c r="B15" s="71" t="s">
        <v>32</v>
      </c>
      <c r="C15" s="71">
        <v>2018</v>
      </c>
      <c r="D15" s="72">
        <v>43225</v>
      </c>
      <c r="E15" s="71" t="s">
        <v>47</v>
      </c>
      <c r="F15" s="71">
        <v>8</v>
      </c>
      <c r="G15" s="71" t="s">
        <v>54</v>
      </c>
      <c r="H15" s="71">
        <v>512</v>
      </c>
      <c r="I15" s="74">
        <v>5000</v>
      </c>
      <c r="J15" s="73"/>
      <c r="K15" s="74" t="s">
        <v>68</v>
      </c>
      <c r="M15" s="72" t="s">
        <v>34</v>
      </c>
      <c r="N15" s="71" t="s">
        <v>53</v>
      </c>
      <c r="O15" s="72">
        <v>43221</v>
      </c>
      <c r="P15" s="74">
        <v>55</v>
      </c>
      <c r="Q15" s="74"/>
      <c r="R15" s="74" t="s">
        <v>65</v>
      </c>
    </row>
    <row r="16" spans="1:18" x14ac:dyDescent="0.25">
      <c r="A16" s="71" t="s">
        <v>46</v>
      </c>
      <c r="B16" s="71" t="s">
        <v>32</v>
      </c>
      <c r="C16" s="71">
        <v>2018</v>
      </c>
      <c r="D16" s="72">
        <v>43225</v>
      </c>
      <c r="E16" s="71" t="s">
        <v>47</v>
      </c>
      <c r="F16" s="71">
        <v>9</v>
      </c>
      <c r="G16" s="71" t="s">
        <v>58</v>
      </c>
      <c r="H16" s="71">
        <v>512</v>
      </c>
      <c r="I16" s="73"/>
      <c r="J16">
        <v>100</v>
      </c>
      <c r="K16" s="121" t="s">
        <v>69</v>
      </c>
      <c r="M16" s="72" t="s">
        <v>35</v>
      </c>
      <c r="N16" s="71" t="s">
        <v>55</v>
      </c>
      <c r="O16" s="72">
        <v>43222</v>
      </c>
      <c r="P16" s="73"/>
      <c r="Q16" s="74">
        <v>4500</v>
      </c>
      <c r="R16" s="74" t="s">
        <v>66</v>
      </c>
    </row>
    <row r="17" spans="1:18" x14ac:dyDescent="0.25">
      <c r="A17" s="71"/>
      <c r="B17" s="71"/>
      <c r="C17" s="71"/>
      <c r="D17" s="72"/>
      <c r="E17" s="71"/>
      <c r="F17" s="71"/>
      <c r="G17" s="71"/>
      <c r="H17" s="71"/>
      <c r="I17" s="75"/>
      <c r="J17" s="76"/>
      <c r="K17" s="74"/>
      <c r="M17" s="72">
        <v>43225</v>
      </c>
      <c r="N17" s="71" t="s">
        <v>54</v>
      </c>
      <c r="O17" s="72">
        <v>43225</v>
      </c>
      <c r="P17" s="74">
        <v>5000</v>
      </c>
      <c r="Q17" s="73"/>
      <c r="R17" s="74" t="s">
        <v>67</v>
      </c>
    </row>
    <row r="18" spans="1:18" x14ac:dyDescent="0.25">
      <c r="A18" s="61"/>
      <c r="B18" s="61"/>
      <c r="C18" s="61"/>
      <c r="D18" s="61"/>
      <c r="E18" s="61"/>
      <c r="F18" s="61"/>
      <c r="G18" s="119" t="s">
        <v>36</v>
      </c>
      <c r="H18" s="120"/>
      <c r="I18" s="79">
        <f>SUM(I8:I17)</f>
        <v>10055</v>
      </c>
      <c r="J18" s="79">
        <f>SUM(J8:J17)</f>
        <v>4705</v>
      </c>
      <c r="K18" s="74"/>
      <c r="M18" s="72">
        <v>43225</v>
      </c>
      <c r="N18" s="71" t="s">
        <v>54</v>
      </c>
      <c r="O18" s="72">
        <v>43225</v>
      </c>
      <c r="P18" s="74">
        <v>5000</v>
      </c>
      <c r="Q18" s="73"/>
      <c r="R18" s="74" t="s">
        <v>68</v>
      </c>
    </row>
    <row r="19" spans="1:18" x14ac:dyDescent="0.25">
      <c r="A19" s="61"/>
      <c r="B19" s="61"/>
      <c r="C19" s="61"/>
      <c r="D19" s="61"/>
      <c r="E19" s="61"/>
      <c r="F19" s="61"/>
      <c r="G19" s="61"/>
      <c r="H19" s="61"/>
      <c r="I19" s="60"/>
      <c r="J19" s="60"/>
      <c r="K19" s="60"/>
      <c r="M19" s="72">
        <v>43250</v>
      </c>
      <c r="N19" s="71" t="s">
        <v>58</v>
      </c>
      <c r="O19" s="72">
        <v>43250</v>
      </c>
      <c r="P19" s="74"/>
      <c r="Q19" s="73">
        <v>100</v>
      </c>
      <c r="R19" s="74" t="s">
        <v>69</v>
      </c>
    </row>
    <row r="20" spans="1:18" x14ac:dyDescent="0.25">
      <c r="A20" s="61"/>
      <c r="B20" s="61"/>
      <c r="C20" s="61"/>
      <c r="D20" s="61"/>
      <c r="E20" s="61"/>
      <c r="F20" s="61"/>
      <c r="G20" s="66" t="s">
        <v>37</v>
      </c>
      <c r="H20" s="61"/>
      <c r="I20" s="80">
        <f>+I5+I18-J18</f>
        <v>6350</v>
      </c>
      <c r="J20" s="60"/>
      <c r="K20" s="60"/>
      <c r="M20" s="72">
        <v>43251</v>
      </c>
      <c r="N20" s="25" t="s">
        <v>57</v>
      </c>
      <c r="O20" s="72">
        <v>43236</v>
      </c>
      <c r="P20" s="114"/>
      <c r="Q20" s="113">
        <v>2000</v>
      </c>
      <c r="R20" s="74" t="s">
        <v>63</v>
      </c>
    </row>
    <row r="21" spans="1:18" x14ac:dyDescent="0.25">
      <c r="M21" s="22"/>
      <c r="N21" s="25"/>
      <c r="O21" s="22"/>
      <c r="P21" s="114"/>
      <c r="Q21" s="116"/>
      <c r="R21" s="74"/>
    </row>
    <row r="22" spans="1:18" x14ac:dyDescent="0.25">
      <c r="M22" s="25"/>
      <c r="N22" s="25"/>
      <c r="O22" s="25"/>
      <c r="P22" s="29"/>
      <c r="Q22" s="29"/>
      <c r="R22" s="74"/>
    </row>
    <row r="23" spans="1:18" x14ac:dyDescent="0.25">
      <c r="M23" s="35"/>
      <c r="P23" s="36">
        <f>SUM(P11:P22)</f>
        <v>10600</v>
      </c>
      <c r="Q23" s="36">
        <f>SUM(Q11:Q22)</f>
        <v>6750</v>
      </c>
      <c r="R23" s="36"/>
    </row>
  </sheetData>
  <mergeCells count="4">
    <mergeCell ref="B1:H1"/>
    <mergeCell ref="B2:H2"/>
    <mergeCell ref="B3:H3"/>
    <mergeCell ref="G18:H18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6"/>
  </sheetPr>
  <dimension ref="A2:M35"/>
  <sheetViews>
    <sheetView showGridLines="0" workbookViewId="0">
      <selection activeCell="E36" sqref="E36"/>
    </sheetView>
  </sheetViews>
  <sheetFormatPr baseColWidth="10" defaultRowHeight="15" x14ac:dyDescent="0.25"/>
  <cols>
    <col min="1" max="1" width="13" bestFit="1" customWidth="1"/>
    <col min="2" max="2" width="3.7109375" customWidth="1"/>
    <col min="3" max="3" width="11.28515625" customWidth="1"/>
    <col min="5" max="5" width="12.140625" customWidth="1"/>
    <col min="6" max="6" width="11" customWidth="1"/>
    <col min="7" max="7" width="12.85546875" customWidth="1"/>
    <col min="9" max="9" width="10.140625" customWidth="1"/>
    <col min="10" max="11" width="12.140625" bestFit="1" customWidth="1"/>
  </cols>
  <sheetData>
    <row r="2" spans="1:13" ht="20.25" customHeight="1" x14ac:dyDescent="0.4">
      <c r="A2" s="81" t="s">
        <v>38</v>
      </c>
      <c r="B2" s="81"/>
      <c r="C2" s="81"/>
      <c r="D2" s="81"/>
      <c r="E2" s="81"/>
      <c r="F2" s="81"/>
      <c r="G2" s="81"/>
      <c r="H2" s="81"/>
      <c r="I2" s="81"/>
      <c r="J2" s="81"/>
      <c r="K2" s="81"/>
      <c r="L2" s="81"/>
      <c r="M2" s="82"/>
    </row>
    <row r="3" spans="1:13" ht="20.25" customHeight="1" x14ac:dyDescent="0.3">
      <c r="A3" s="83" t="s">
        <v>59</v>
      </c>
      <c r="B3" s="83"/>
      <c r="C3" s="83"/>
      <c r="D3" s="83"/>
      <c r="E3" s="83"/>
      <c r="F3" s="83"/>
      <c r="G3" s="83"/>
      <c r="H3" s="83"/>
      <c r="I3" s="83"/>
      <c r="J3" s="83"/>
      <c r="K3" s="83"/>
      <c r="L3" s="83"/>
      <c r="M3" s="84"/>
    </row>
    <row r="4" spans="1:13" ht="20.25" customHeight="1" x14ac:dyDescent="0.3">
      <c r="A4" s="83" t="s">
        <v>45</v>
      </c>
      <c r="B4" s="83"/>
      <c r="C4" s="83"/>
      <c r="D4" s="83"/>
      <c r="E4" s="83"/>
      <c r="F4" s="83"/>
      <c r="G4" s="83"/>
      <c r="H4" s="83"/>
      <c r="I4" s="83"/>
      <c r="J4" s="83"/>
      <c r="K4" s="83"/>
      <c r="L4" s="83"/>
      <c r="M4" s="84"/>
    </row>
    <row r="6" spans="1:13" x14ac:dyDescent="0.25">
      <c r="G6" s="85" t="s">
        <v>37</v>
      </c>
      <c r="H6" s="85"/>
      <c r="I6" s="85"/>
      <c r="J6" s="86">
        <f>+'BANQUE CPTA MAI'!I20</f>
        <v>6350</v>
      </c>
      <c r="K6" s="87"/>
    </row>
    <row r="9" spans="1:13" ht="15.75" x14ac:dyDescent="0.25">
      <c r="A9" s="88" t="s">
        <v>39</v>
      </c>
      <c r="B9" s="88"/>
      <c r="C9" s="89"/>
      <c r="D9" s="89"/>
      <c r="E9" s="89"/>
      <c r="F9" s="89"/>
      <c r="G9" s="89"/>
      <c r="H9" s="89"/>
      <c r="I9" s="90"/>
      <c r="J9" s="91">
        <f>+F19</f>
        <v>600</v>
      </c>
      <c r="K9" s="91"/>
      <c r="L9" s="89"/>
      <c r="M9" s="92"/>
    </row>
    <row r="10" spans="1:13" ht="15.75" x14ac:dyDescent="0.25">
      <c r="A10" s="93"/>
      <c r="B10" s="93"/>
      <c r="C10" s="94"/>
      <c r="D10" s="94"/>
      <c r="E10" s="94"/>
      <c r="F10" s="94"/>
      <c r="G10" s="94"/>
      <c r="H10" s="94"/>
      <c r="I10" s="95"/>
      <c r="J10" s="96"/>
      <c r="K10" s="96"/>
      <c r="L10" s="94"/>
      <c r="M10" s="92"/>
    </row>
    <row r="11" spans="1:13" ht="15.75" x14ac:dyDescent="0.25">
      <c r="A11" s="97"/>
      <c r="B11" s="98"/>
      <c r="D11" s="94"/>
      <c r="E11" s="94"/>
      <c r="F11" s="99"/>
      <c r="G11" s="100"/>
      <c r="H11" s="94"/>
      <c r="I11" s="95"/>
      <c r="J11" s="96"/>
      <c r="K11" s="96"/>
      <c r="L11" s="94"/>
      <c r="M11" s="92"/>
    </row>
    <row r="12" spans="1:13" ht="15.75" x14ac:dyDescent="0.25">
      <c r="A12" s="97" t="s">
        <v>34</v>
      </c>
      <c r="C12" t="s">
        <v>56</v>
      </c>
      <c r="E12" s="94"/>
      <c r="F12" s="96">
        <v>500</v>
      </c>
      <c r="G12" s="100"/>
      <c r="H12" s="94"/>
      <c r="I12" s="95"/>
      <c r="K12" s="96"/>
      <c r="L12" s="94"/>
      <c r="M12" s="92"/>
    </row>
    <row r="13" spans="1:13" x14ac:dyDescent="0.25">
      <c r="A13" s="97">
        <v>43250</v>
      </c>
      <c r="C13" t="s">
        <v>58</v>
      </c>
      <c r="D13" s="98"/>
      <c r="E13" s="92"/>
      <c r="F13" s="96">
        <v>100</v>
      </c>
      <c r="G13" s="100"/>
      <c r="H13" s="92"/>
      <c r="I13" s="92"/>
      <c r="J13" s="107"/>
      <c r="K13" s="107"/>
      <c r="L13" s="92"/>
      <c r="M13" s="92"/>
    </row>
    <row r="14" spans="1:13" ht="15.75" x14ac:dyDescent="0.25">
      <c r="A14" s="97"/>
      <c r="B14" s="98"/>
      <c r="D14" s="94"/>
      <c r="E14" s="94"/>
      <c r="F14" s="99"/>
      <c r="G14" s="100"/>
      <c r="H14" s="94"/>
      <c r="I14" s="95"/>
      <c r="J14" s="96"/>
      <c r="K14" s="96"/>
      <c r="L14" s="94"/>
      <c r="M14" s="92"/>
    </row>
    <row r="15" spans="1:13" ht="15" customHeight="1" x14ac:dyDescent="0.25">
      <c r="A15" s="97"/>
      <c r="B15" s="98"/>
      <c r="C15" s="94"/>
      <c r="D15" s="94"/>
      <c r="E15" s="94"/>
      <c r="F15" s="99"/>
      <c r="G15" s="100"/>
      <c r="H15" s="94"/>
      <c r="I15" s="95"/>
      <c r="J15" s="96"/>
      <c r="K15" s="96"/>
      <c r="L15" s="94"/>
      <c r="M15" s="92"/>
    </row>
    <row r="16" spans="1:13" ht="15" customHeight="1" x14ac:dyDescent="0.25">
      <c r="A16" s="97"/>
      <c r="B16" s="98"/>
      <c r="C16" s="94"/>
      <c r="D16" s="94"/>
      <c r="E16" s="94"/>
      <c r="F16" s="99"/>
      <c r="G16" s="100"/>
      <c r="H16" s="94"/>
      <c r="I16" s="95"/>
      <c r="J16" s="96"/>
      <c r="K16" s="96"/>
      <c r="L16" s="94"/>
      <c r="M16" s="92"/>
    </row>
    <row r="17" spans="1:13" ht="15" customHeight="1" x14ac:dyDescent="0.25">
      <c r="A17" s="97"/>
      <c r="B17" s="98"/>
      <c r="C17" s="94"/>
      <c r="D17" s="94"/>
      <c r="E17" s="94"/>
      <c r="F17" s="99"/>
      <c r="G17" s="100"/>
      <c r="H17" s="101"/>
      <c r="I17" s="95"/>
      <c r="J17" s="96"/>
      <c r="K17" s="96"/>
      <c r="L17" s="94"/>
      <c r="M17" s="92"/>
    </row>
    <row r="18" spans="1:13" ht="12" customHeight="1" x14ac:dyDescent="0.25">
      <c r="A18" s="93"/>
      <c r="C18" s="94"/>
      <c r="D18" s="94"/>
      <c r="E18" s="94"/>
      <c r="F18" s="94" t="s">
        <v>40</v>
      </c>
      <c r="G18" s="94"/>
      <c r="H18" s="94"/>
      <c r="I18" s="95"/>
      <c r="J18" s="96"/>
      <c r="K18" s="96"/>
      <c r="L18" s="94"/>
      <c r="M18" s="92"/>
    </row>
    <row r="19" spans="1:13" ht="15.75" x14ac:dyDescent="0.25">
      <c r="A19" s="93"/>
      <c r="B19" t="s">
        <v>41</v>
      </c>
      <c r="C19" s="94"/>
      <c r="D19" s="94"/>
      <c r="E19" s="94"/>
      <c r="F19" s="102">
        <f>SUM(F11:F17)</f>
        <v>600</v>
      </c>
      <c r="G19" s="94"/>
      <c r="H19" s="94"/>
      <c r="I19" s="95"/>
      <c r="J19" s="96"/>
      <c r="K19" s="96"/>
      <c r="L19" s="94"/>
      <c r="M19" s="92"/>
    </row>
    <row r="20" spans="1:13" x14ac:dyDescent="0.25">
      <c r="F20" s="99"/>
      <c r="J20" s="103"/>
      <c r="K20" s="103"/>
    </row>
    <row r="21" spans="1:13" ht="15.75" x14ac:dyDescent="0.25">
      <c r="A21" s="104" t="s">
        <v>42</v>
      </c>
      <c r="B21" s="104"/>
      <c r="C21" s="105"/>
      <c r="D21" s="105"/>
      <c r="E21" s="105"/>
      <c r="F21" s="105"/>
      <c r="G21" s="105"/>
      <c r="H21" s="105"/>
      <c r="I21" s="105"/>
      <c r="J21" s="106">
        <f>-F28</f>
        <v>-2000</v>
      </c>
      <c r="K21" s="106"/>
      <c r="L21" s="105"/>
      <c r="M21" s="92"/>
    </row>
    <row r="22" spans="1:13" x14ac:dyDescent="0.25">
      <c r="A22" s="97"/>
      <c r="B22" s="98"/>
      <c r="C22" s="98"/>
      <c r="D22" s="98"/>
      <c r="E22" s="92"/>
      <c r="F22" s="99"/>
      <c r="G22" s="100"/>
      <c r="H22" s="92"/>
      <c r="I22" s="92"/>
      <c r="J22" s="107"/>
      <c r="K22" s="107"/>
      <c r="L22" s="92"/>
      <c r="M22" s="92"/>
    </row>
    <row r="23" spans="1:13" ht="15.75" x14ac:dyDescent="0.25">
      <c r="A23" s="97">
        <v>43251</v>
      </c>
      <c r="C23" t="s">
        <v>57</v>
      </c>
      <c r="E23" s="94"/>
      <c r="F23" s="96">
        <v>2000</v>
      </c>
      <c r="G23" s="100"/>
      <c r="H23" s="94"/>
      <c r="I23" s="95"/>
      <c r="K23" s="96"/>
      <c r="L23" s="94"/>
      <c r="M23" s="92"/>
    </row>
    <row r="25" spans="1:13" ht="15" customHeight="1" x14ac:dyDescent="0.25">
      <c r="A25" s="97"/>
      <c r="B25" s="98"/>
      <c r="C25" s="98"/>
      <c r="D25" s="98"/>
      <c r="E25" s="92"/>
      <c r="F25" s="99"/>
      <c r="G25" s="100"/>
      <c r="H25" s="92"/>
      <c r="I25" s="92"/>
      <c r="J25" s="107"/>
      <c r="K25" s="107"/>
      <c r="L25" s="92"/>
      <c r="M25" s="92"/>
    </row>
    <row r="26" spans="1:13" x14ac:dyDescent="0.25">
      <c r="G26" s="100"/>
      <c r="H26" s="92"/>
      <c r="I26" s="92"/>
      <c r="J26" s="107"/>
      <c r="K26" s="107"/>
      <c r="L26" s="92"/>
      <c r="M26" s="92"/>
    </row>
    <row r="27" spans="1:13" x14ac:dyDescent="0.25">
      <c r="A27" s="97"/>
      <c r="B27" s="98"/>
      <c r="C27" s="98"/>
      <c r="D27" s="98"/>
      <c r="E27" s="92"/>
      <c r="F27" s="99" t="s">
        <v>40</v>
      </c>
      <c r="G27" s="108"/>
      <c r="H27" s="92"/>
      <c r="I27" s="92"/>
      <c r="J27" s="107"/>
      <c r="K27" s="107"/>
      <c r="L27" s="92"/>
      <c r="M27" s="92"/>
    </row>
    <row r="28" spans="1:13" x14ac:dyDescent="0.25">
      <c r="B28" t="s">
        <v>41</v>
      </c>
      <c r="F28" s="102">
        <f>SUM(F22:F27)</f>
        <v>2000</v>
      </c>
    </row>
    <row r="29" spans="1:13" x14ac:dyDescent="0.25">
      <c r="F29" s="109"/>
    </row>
    <row r="30" spans="1:13" x14ac:dyDescent="0.25">
      <c r="G30" s="110" t="s">
        <v>43</v>
      </c>
      <c r="H30" s="110"/>
      <c r="I30" s="110"/>
      <c r="J30" s="86">
        <f>+J6+J9+J21</f>
        <v>4950</v>
      </c>
      <c r="K30" s="87"/>
    </row>
    <row r="32" spans="1:13" x14ac:dyDescent="0.25">
      <c r="J32" s="8"/>
    </row>
    <row r="33" spans="7:11" x14ac:dyDescent="0.25">
      <c r="G33" t="s">
        <v>70</v>
      </c>
      <c r="K33">
        <v>4950</v>
      </c>
    </row>
    <row r="35" spans="7:11" x14ac:dyDescent="0.25">
      <c r="K35" s="111">
        <f>J30-K33</f>
        <v>0</v>
      </c>
    </row>
  </sheetData>
  <mergeCells count="11">
    <mergeCell ref="A21:B21"/>
    <mergeCell ref="J21:K21"/>
    <mergeCell ref="G30:I30"/>
    <mergeCell ref="J30:K30"/>
    <mergeCell ref="A2:L2"/>
    <mergeCell ref="A3:L3"/>
    <mergeCell ref="A4:L4"/>
    <mergeCell ref="G6:I6"/>
    <mergeCell ref="J6:K6"/>
    <mergeCell ref="A9:B9"/>
    <mergeCell ref="J9:K9"/>
  </mergeCells>
  <printOptions horizontalCentered="1"/>
  <pageMargins left="0.70866141732283472" right="0.70866141732283472" top="0.74803149606299213" bottom="0.74803149606299213" header="0.31496062992125984" footer="0.31496062992125984"/>
  <pageSetup paperSize="9" fitToHeight="0" orientation="landscape" r:id="rId1"/>
  <headerFooter>
    <oddHeader>&amp;L31/05/2018</oddHeader>
    <oddFooter>&amp;L&amp;Z&amp;F&amp;R&amp;P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BANQUE CPTA MAI</vt:lpstr>
      <vt:lpstr>SAISIE RELEVE MAI</vt:lpstr>
      <vt:lpstr>LETTRAGE</vt:lpstr>
      <vt:lpstr>Rapprochement bancaire</vt:lpstr>
      <vt:lpstr>'BANQUE CPTA MAI'!Impression_des_titres</vt:lpstr>
      <vt:lpstr>'Rapprochement bancaire'!Zone_d_impression</vt:lpstr>
      <vt:lpstr>'SAISIE RELEVE MAI'!Zone_d_impression</vt:lpstr>
    </vt:vector>
  </TitlesOfParts>
  <Company>NEOCLES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AUBE Yohann</dc:creator>
  <cp:lastModifiedBy>AUBE Yohann</cp:lastModifiedBy>
  <dcterms:created xsi:type="dcterms:W3CDTF">2018-08-07T12:11:16Z</dcterms:created>
  <dcterms:modified xsi:type="dcterms:W3CDTF">2018-08-07T13:38:31Z</dcterms:modified>
</cp:coreProperties>
</file>